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-120" yWindow="-120" windowWidth="20730" windowHeight="11760" tabRatio="789"/>
  </bookViews>
  <sheets>
    <sheet name="Custo Médio Backhaul" sheetId="3" r:id="rId1"/>
    <sheet name="Custo Total por Município" sheetId="1" r:id="rId2"/>
    <sheet name="Custos Unitários" sheetId="2" r:id="rId3"/>
    <sheet name="CUSTOS UNITÁRIOS - REFERÊNCIA" sheetId="4" r:id="rId4"/>
  </sheets>
  <calcPr calcId="144525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3" l="1"/>
  <c r="J11" i="3"/>
  <c r="C3" i="3" l="1"/>
  <c r="D3" i="3" s="1"/>
  <c r="C13" i="2"/>
  <c r="C14" i="2"/>
  <c r="C15" i="2"/>
  <c r="C16" i="2"/>
  <c r="C17" i="2"/>
  <c r="C18" i="2"/>
  <c r="C19" i="2"/>
  <c r="C20" i="2"/>
  <c r="C21" i="2"/>
  <c r="C22" i="2"/>
  <c r="C23" i="2"/>
  <c r="C24" i="2"/>
  <c r="C12" i="2"/>
  <c r="E13" i="2"/>
  <c r="E14" i="2"/>
  <c r="E15" i="2"/>
  <c r="E16" i="2"/>
  <c r="E17" i="2"/>
  <c r="E18" i="2"/>
  <c r="E19" i="2"/>
  <c r="E21" i="2"/>
  <c r="E22" i="2"/>
  <c r="E23" i="2"/>
  <c r="E24" i="2"/>
  <c r="E12" i="2"/>
  <c r="E11" i="4"/>
  <c r="E20" i="2" s="1"/>
  <c r="D20" i="2" l="1"/>
  <c r="B29" i="4"/>
  <c r="B28" i="4"/>
  <c r="B27" i="4"/>
  <c r="E15" i="4"/>
  <c r="D15" i="4" s="1"/>
  <c r="C15" i="4"/>
  <c r="E14" i="4"/>
  <c r="D14" i="4"/>
  <c r="C14" i="4"/>
  <c r="E13" i="4"/>
  <c r="C13" i="4"/>
  <c r="D13" i="4" s="1"/>
  <c r="E12" i="4"/>
  <c r="C12" i="4"/>
  <c r="D12" i="4" s="1"/>
  <c r="D11" i="4"/>
  <c r="C11" i="4"/>
  <c r="E10" i="4"/>
  <c r="C10" i="4"/>
  <c r="D10" i="4" s="1"/>
  <c r="E9" i="4"/>
  <c r="C9" i="4"/>
  <c r="D9" i="4" s="1"/>
  <c r="E8" i="4"/>
  <c r="D8" i="4" s="1"/>
  <c r="C8" i="4"/>
  <c r="E7" i="4"/>
  <c r="D7" i="4"/>
  <c r="C7" i="4"/>
  <c r="E6" i="4"/>
  <c r="C6" i="4"/>
  <c r="D6" i="4" s="1"/>
  <c r="E5" i="4"/>
  <c r="C5" i="4"/>
  <c r="D5" i="4" s="1"/>
  <c r="E4" i="4"/>
  <c r="D4" i="4" s="1"/>
  <c r="C4" i="4"/>
  <c r="E3" i="4"/>
  <c r="D3" i="4"/>
  <c r="C3" i="4"/>
  <c r="J1561" i="1" l="1"/>
  <c r="C5" i="2" l="1"/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D24" i="2" l="1"/>
  <c r="S1297" i="1"/>
  <c r="M1157" i="1"/>
  <c r="S1157" i="1"/>
  <c r="M1549" i="1"/>
  <c r="S1549" i="1"/>
  <c r="M1541" i="1"/>
  <c r="S1541" i="1"/>
  <c r="M1529" i="1"/>
  <c r="S1529" i="1"/>
  <c r="M1517" i="1"/>
  <c r="S1517" i="1"/>
  <c r="M1505" i="1"/>
  <c r="S1505" i="1"/>
  <c r="M1493" i="1"/>
  <c r="S1493" i="1"/>
  <c r="M1485" i="1"/>
  <c r="S1485" i="1"/>
  <c r="M1473" i="1"/>
  <c r="S1473" i="1"/>
  <c r="M1465" i="1"/>
  <c r="S1465" i="1"/>
  <c r="M1453" i="1"/>
  <c r="S1453" i="1"/>
  <c r="M1445" i="1"/>
  <c r="S1445" i="1"/>
  <c r="M1433" i="1"/>
  <c r="S1433" i="1"/>
  <c r="M1425" i="1"/>
  <c r="S1425" i="1"/>
  <c r="M1413" i="1"/>
  <c r="S1413" i="1"/>
  <c r="M1405" i="1"/>
  <c r="S1405" i="1"/>
  <c r="M1397" i="1"/>
  <c r="S1397" i="1"/>
  <c r="M1385" i="1"/>
  <c r="S1385" i="1"/>
  <c r="M1373" i="1"/>
  <c r="S1373" i="1"/>
  <c r="M1365" i="1"/>
  <c r="S1365" i="1"/>
  <c r="M1353" i="1"/>
  <c r="S1353" i="1"/>
  <c r="M1341" i="1"/>
  <c r="S1341" i="1"/>
  <c r="M1333" i="1"/>
  <c r="S1333" i="1"/>
  <c r="M1321" i="1"/>
  <c r="S1321" i="1"/>
  <c r="M1313" i="1"/>
  <c r="S1313" i="1"/>
  <c r="M1301" i="1"/>
  <c r="S1301" i="1"/>
  <c r="M1289" i="1"/>
  <c r="S1289" i="1"/>
  <c r="M1285" i="1"/>
  <c r="S1285" i="1"/>
  <c r="M1273" i="1"/>
  <c r="S1273" i="1"/>
  <c r="M1265" i="1"/>
  <c r="S1265" i="1"/>
  <c r="M1253" i="1"/>
  <c r="S1253" i="1"/>
  <c r="M1245" i="1"/>
  <c r="S1245" i="1"/>
  <c r="M1229" i="1"/>
  <c r="S1229" i="1"/>
  <c r="M1225" i="1"/>
  <c r="S1225" i="1"/>
  <c r="M1221" i="1"/>
  <c r="S1221" i="1"/>
  <c r="M1213" i="1"/>
  <c r="S1213" i="1"/>
  <c r="M1201" i="1"/>
  <c r="S1201" i="1"/>
  <c r="M1169" i="1"/>
  <c r="S1169" i="1"/>
  <c r="M1145" i="1"/>
  <c r="S1145" i="1"/>
  <c r="M1557" i="1"/>
  <c r="S1557" i="1"/>
  <c r="M1533" i="1"/>
  <c r="S1533" i="1"/>
  <c r="M1513" i="1"/>
  <c r="S1513" i="1"/>
  <c r="M1497" i="1"/>
  <c r="S1497" i="1"/>
  <c r="M1477" i="1"/>
  <c r="S1477" i="1"/>
  <c r="M1461" i="1"/>
  <c r="S1461" i="1"/>
  <c r="M1441" i="1"/>
  <c r="S1441" i="1"/>
  <c r="M1421" i="1"/>
  <c r="S1421" i="1"/>
  <c r="M1393" i="1"/>
  <c r="S1393" i="1"/>
  <c r="M1377" i="1"/>
  <c r="S1377" i="1"/>
  <c r="M1361" i="1"/>
  <c r="S1361" i="1"/>
  <c r="M1345" i="1"/>
  <c r="S1345" i="1"/>
  <c r="M1325" i="1"/>
  <c r="S1325" i="1"/>
  <c r="M1309" i="1"/>
  <c r="S1309" i="1"/>
  <c r="M1293" i="1"/>
  <c r="S1293" i="1"/>
  <c r="M1277" i="1"/>
  <c r="S1277" i="1"/>
  <c r="M1261" i="1"/>
  <c r="S1261" i="1"/>
  <c r="M1237" i="1"/>
  <c r="S1237" i="1"/>
  <c r="M1209" i="1"/>
  <c r="S1209" i="1"/>
  <c r="M1193" i="1"/>
  <c r="S1193" i="1"/>
  <c r="M1181" i="1"/>
  <c r="S1181" i="1"/>
  <c r="M1153" i="1"/>
  <c r="S1153" i="1"/>
  <c r="M1553" i="1"/>
  <c r="S1553" i="1"/>
  <c r="M1545" i="1"/>
  <c r="S1545" i="1"/>
  <c r="M1537" i="1"/>
  <c r="S1537" i="1"/>
  <c r="M1525" i="1"/>
  <c r="S1525" i="1"/>
  <c r="M1521" i="1"/>
  <c r="S1521" i="1"/>
  <c r="M1509" i="1"/>
  <c r="S1509" i="1"/>
  <c r="M1501" i="1"/>
  <c r="S1501" i="1"/>
  <c r="M1489" i="1"/>
  <c r="S1489" i="1"/>
  <c r="M1481" i="1"/>
  <c r="S1481" i="1"/>
  <c r="M1469" i="1"/>
  <c r="S1469" i="1"/>
  <c r="M1457" i="1"/>
  <c r="S1457" i="1"/>
  <c r="M1449" i="1"/>
  <c r="S1449" i="1"/>
  <c r="M1437" i="1"/>
  <c r="S1437" i="1"/>
  <c r="M1429" i="1"/>
  <c r="S1429" i="1"/>
  <c r="M1417" i="1"/>
  <c r="S1417" i="1"/>
  <c r="M1409" i="1"/>
  <c r="S1409" i="1"/>
  <c r="M1401" i="1"/>
  <c r="S1401" i="1"/>
  <c r="M1389" i="1"/>
  <c r="S1389" i="1"/>
  <c r="M1381" i="1"/>
  <c r="S1381" i="1"/>
  <c r="M1369" i="1"/>
  <c r="S1369" i="1"/>
  <c r="M1357" i="1"/>
  <c r="S1357" i="1"/>
  <c r="M1349" i="1"/>
  <c r="S1349" i="1"/>
  <c r="M1337" i="1"/>
  <c r="S1337" i="1"/>
  <c r="M1329" i="1"/>
  <c r="S1329" i="1"/>
  <c r="M1317" i="1"/>
  <c r="S1317" i="1"/>
  <c r="M1305" i="1"/>
  <c r="M1297" i="1"/>
  <c r="M1281" i="1"/>
  <c r="S1281" i="1"/>
  <c r="M1269" i="1"/>
  <c r="M1257" i="1"/>
  <c r="S1257" i="1"/>
  <c r="M1249" i="1"/>
  <c r="M1241" i="1"/>
  <c r="S1241" i="1"/>
  <c r="M1233" i="1"/>
  <c r="M1217" i="1"/>
  <c r="S1217" i="1"/>
  <c r="M1205" i="1"/>
  <c r="M1197" i="1"/>
  <c r="S1197" i="1"/>
  <c r="M1189" i="1"/>
  <c r="M1185" i="1"/>
  <c r="S1185" i="1"/>
  <c r="M1177" i="1"/>
  <c r="M1173" i="1"/>
  <c r="S1173" i="1"/>
  <c r="M1165" i="1"/>
  <c r="M1161" i="1"/>
  <c r="S1161" i="1"/>
  <c r="M1149" i="1"/>
  <c r="M1133" i="1"/>
  <c r="S1133" i="1"/>
  <c r="M1125" i="1"/>
  <c r="M1117" i="1"/>
  <c r="S1117" i="1"/>
  <c r="M1105" i="1"/>
  <c r="M1097" i="1"/>
  <c r="S1097" i="1"/>
  <c r="M1089" i="1"/>
  <c r="M1077" i="1"/>
  <c r="S1077" i="1"/>
  <c r="M1061" i="1"/>
  <c r="M1049" i="1"/>
  <c r="S1049" i="1"/>
  <c r="M1037" i="1"/>
  <c r="M1025" i="1"/>
  <c r="S1025" i="1"/>
  <c r="M1017" i="1"/>
  <c r="M1009" i="1"/>
  <c r="S1009" i="1"/>
  <c r="M997" i="1"/>
  <c r="M989" i="1"/>
  <c r="S989" i="1"/>
  <c r="M981" i="1"/>
  <c r="M969" i="1"/>
  <c r="S969" i="1"/>
  <c r="M953" i="1"/>
  <c r="M945" i="1"/>
  <c r="S945" i="1"/>
  <c r="M937" i="1"/>
  <c r="M925" i="1"/>
  <c r="S925" i="1"/>
  <c r="M917" i="1"/>
  <c r="M909" i="1"/>
  <c r="S909" i="1"/>
  <c r="M897" i="1"/>
  <c r="M885" i="1"/>
  <c r="S885" i="1"/>
  <c r="M865" i="1"/>
  <c r="M849" i="1"/>
  <c r="S849" i="1"/>
  <c r="M841" i="1"/>
  <c r="M829" i="1"/>
  <c r="S829" i="1"/>
  <c r="M817" i="1"/>
  <c r="M805" i="1"/>
  <c r="S805" i="1"/>
  <c r="M785" i="1"/>
  <c r="M773" i="1"/>
  <c r="S773" i="1"/>
  <c r="M769" i="1"/>
  <c r="M757" i="1"/>
  <c r="S757" i="1"/>
  <c r="M745" i="1"/>
  <c r="M729" i="1"/>
  <c r="S729" i="1"/>
  <c r="M713" i="1"/>
  <c r="M705" i="1"/>
  <c r="S705" i="1"/>
  <c r="M693" i="1"/>
  <c r="M681" i="1"/>
  <c r="S681" i="1"/>
  <c r="M673" i="1"/>
  <c r="M661" i="1"/>
  <c r="S661" i="1"/>
  <c r="M649" i="1"/>
  <c r="M637" i="1"/>
  <c r="S637" i="1"/>
  <c r="M629" i="1"/>
  <c r="M621" i="1"/>
  <c r="S621" i="1"/>
  <c r="M609" i="1"/>
  <c r="M593" i="1"/>
  <c r="S593" i="1"/>
  <c r="M581" i="1"/>
  <c r="M573" i="1"/>
  <c r="S573" i="1"/>
  <c r="M561" i="1"/>
  <c r="M549" i="1"/>
  <c r="S549" i="1"/>
  <c r="M537" i="1"/>
  <c r="M529" i="1"/>
  <c r="S529" i="1"/>
  <c r="M517" i="1"/>
  <c r="M505" i="1"/>
  <c r="S505" i="1"/>
  <c r="M485" i="1"/>
  <c r="M473" i="1"/>
  <c r="S473" i="1"/>
  <c r="M461" i="1"/>
  <c r="M453" i="1"/>
  <c r="S453" i="1"/>
  <c r="M441" i="1"/>
  <c r="M433" i="1"/>
  <c r="S433" i="1"/>
  <c r="M421" i="1"/>
  <c r="M409" i="1"/>
  <c r="S409" i="1"/>
  <c r="M393" i="1"/>
  <c r="M381" i="1"/>
  <c r="S381" i="1"/>
  <c r="M369" i="1"/>
  <c r="M349" i="1"/>
  <c r="S349" i="1"/>
  <c r="M341" i="1"/>
  <c r="M333" i="1"/>
  <c r="S333" i="1"/>
  <c r="M325" i="1"/>
  <c r="M313" i="1"/>
  <c r="S313" i="1"/>
  <c r="M305" i="1"/>
  <c r="M285" i="1"/>
  <c r="S285" i="1"/>
  <c r="M277" i="1"/>
  <c r="M273" i="1"/>
  <c r="S273" i="1"/>
  <c r="M265" i="1"/>
  <c r="M253" i="1"/>
  <c r="S253" i="1"/>
  <c r="M245" i="1"/>
  <c r="M233" i="1"/>
  <c r="S233" i="1"/>
  <c r="M221" i="1"/>
  <c r="M209" i="1"/>
  <c r="S209" i="1"/>
  <c r="M201" i="1"/>
  <c r="M193" i="1"/>
  <c r="S193" i="1"/>
  <c r="M181" i="1"/>
  <c r="M173" i="1"/>
  <c r="S173" i="1"/>
  <c r="M165" i="1"/>
  <c r="M157" i="1"/>
  <c r="S157" i="1"/>
  <c r="M149" i="1"/>
  <c r="M141" i="1"/>
  <c r="S141" i="1"/>
  <c r="M137" i="1"/>
  <c r="M129" i="1"/>
  <c r="S129" i="1"/>
  <c r="M121" i="1"/>
  <c r="M117" i="1"/>
  <c r="S117" i="1"/>
  <c r="M113" i="1"/>
  <c r="M109" i="1"/>
  <c r="S109" i="1"/>
  <c r="M105" i="1"/>
  <c r="M101" i="1"/>
  <c r="S101" i="1"/>
  <c r="M97" i="1"/>
  <c r="M93" i="1"/>
  <c r="S93" i="1"/>
  <c r="M89" i="1"/>
  <c r="M85" i="1"/>
  <c r="S85" i="1"/>
  <c r="M81" i="1"/>
  <c r="M77" i="1"/>
  <c r="S77" i="1"/>
  <c r="M73" i="1"/>
  <c r="S73" i="1"/>
  <c r="M69" i="1"/>
  <c r="S69" i="1"/>
  <c r="M65" i="1"/>
  <c r="S65" i="1"/>
  <c r="M61" i="1"/>
  <c r="S61" i="1"/>
  <c r="M57" i="1"/>
  <c r="S57" i="1"/>
  <c r="M53" i="1"/>
  <c r="S53" i="1"/>
  <c r="M49" i="1"/>
  <c r="S49" i="1"/>
  <c r="M45" i="1"/>
  <c r="S45" i="1"/>
  <c r="M37" i="1"/>
  <c r="S37" i="1"/>
  <c r="M29" i="1"/>
  <c r="S29" i="1"/>
  <c r="M25" i="1"/>
  <c r="S25" i="1"/>
  <c r="M21" i="1"/>
  <c r="S21" i="1"/>
  <c r="M17" i="1"/>
  <c r="S17" i="1"/>
  <c r="M13" i="1"/>
  <c r="S13" i="1"/>
  <c r="M9" i="1"/>
  <c r="S9" i="1"/>
  <c r="M5" i="1"/>
  <c r="S5" i="1"/>
  <c r="M1556" i="1"/>
  <c r="S1556" i="1"/>
  <c r="M1552" i="1"/>
  <c r="S1552" i="1"/>
  <c r="M1548" i="1"/>
  <c r="S1548" i="1"/>
  <c r="M1544" i="1"/>
  <c r="S1544" i="1"/>
  <c r="M1540" i="1"/>
  <c r="S1540" i="1"/>
  <c r="M1536" i="1"/>
  <c r="S1536" i="1"/>
  <c r="M1532" i="1"/>
  <c r="S1532" i="1"/>
  <c r="M1528" i="1"/>
  <c r="S1528" i="1"/>
  <c r="M1524" i="1"/>
  <c r="S1524" i="1"/>
  <c r="M1520" i="1"/>
  <c r="S1520" i="1"/>
  <c r="M1516" i="1"/>
  <c r="S1516" i="1"/>
  <c r="M1512" i="1"/>
  <c r="S1512" i="1"/>
  <c r="M1508" i="1"/>
  <c r="S1508" i="1"/>
  <c r="M1504" i="1"/>
  <c r="S1504" i="1"/>
  <c r="M1500" i="1"/>
  <c r="S1500" i="1"/>
  <c r="M1496" i="1"/>
  <c r="S1496" i="1"/>
  <c r="M1492" i="1"/>
  <c r="S1492" i="1"/>
  <c r="M1488" i="1"/>
  <c r="S1488" i="1"/>
  <c r="M1484" i="1"/>
  <c r="S1484" i="1"/>
  <c r="M1480" i="1"/>
  <c r="S1480" i="1"/>
  <c r="M1476" i="1"/>
  <c r="S1476" i="1"/>
  <c r="M1472" i="1"/>
  <c r="S1472" i="1"/>
  <c r="M1468" i="1"/>
  <c r="S1468" i="1"/>
  <c r="M1464" i="1"/>
  <c r="S1464" i="1"/>
  <c r="M1460" i="1"/>
  <c r="S1460" i="1"/>
  <c r="M1456" i="1"/>
  <c r="S1456" i="1"/>
  <c r="M1452" i="1"/>
  <c r="S1452" i="1"/>
  <c r="M1448" i="1"/>
  <c r="S1448" i="1"/>
  <c r="M1444" i="1"/>
  <c r="S1444" i="1"/>
  <c r="M1440" i="1"/>
  <c r="S1440" i="1"/>
  <c r="M1436" i="1"/>
  <c r="S1436" i="1"/>
  <c r="M1432" i="1"/>
  <c r="S1432" i="1"/>
  <c r="M1428" i="1"/>
  <c r="S1428" i="1"/>
  <c r="M1424" i="1"/>
  <c r="S1424" i="1"/>
  <c r="M1420" i="1"/>
  <c r="S1420" i="1"/>
  <c r="M1416" i="1"/>
  <c r="S1416" i="1"/>
  <c r="M1412" i="1"/>
  <c r="S1412" i="1"/>
  <c r="M1408" i="1"/>
  <c r="S1408" i="1"/>
  <c r="M1404" i="1"/>
  <c r="S1404" i="1"/>
  <c r="M1400" i="1"/>
  <c r="S1400" i="1"/>
  <c r="M1396" i="1"/>
  <c r="S1396" i="1"/>
  <c r="M1392" i="1"/>
  <c r="S1392" i="1"/>
  <c r="M1388" i="1"/>
  <c r="S1388" i="1"/>
  <c r="M1384" i="1"/>
  <c r="S1384" i="1"/>
  <c r="M1380" i="1"/>
  <c r="S1380" i="1"/>
  <c r="M1376" i="1"/>
  <c r="S1376" i="1"/>
  <c r="M1372" i="1"/>
  <c r="S1372" i="1"/>
  <c r="M1368" i="1"/>
  <c r="M1364" i="1"/>
  <c r="S1364" i="1"/>
  <c r="M1360" i="1"/>
  <c r="M1356" i="1"/>
  <c r="S1356" i="1"/>
  <c r="M1352" i="1"/>
  <c r="M1348" i="1"/>
  <c r="S1348" i="1"/>
  <c r="M1344" i="1"/>
  <c r="M1340" i="1"/>
  <c r="S1340" i="1"/>
  <c r="M1336" i="1"/>
  <c r="M1332" i="1"/>
  <c r="S1332" i="1"/>
  <c r="M1328" i="1"/>
  <c r="M1324" i="1"/>
  <c r="S1324" i="1"/>
  <c r="M1320" i="1"/>
  <c r="M1316" i="1"/>
  <c r="S1316" i="1"/>
  <c r="M1312" i="1"/>
  <c r="M1308" i="1"/>
  <c r="S1308" i="1"/>
  <c r="M1304" i="1"/>
  <c r="M1300" i="1"/>
  <c r="S1300" i="1"/>
  <c r="M1296" i="1"/>
  <c r="M1292" i="1"/>
  <c r="S1292" i="1"/>
  <c r="M1288" i="1"/>
  <c r="M1284" i="1"/>
  <c r="S1284" i="1"/>
  <c r="M1280" i="1"/>
  <c r="M1276" i="1"/>
  <c r="S1276" i="1"/>
  <c r="M1272" i="1"/>
  <c r="M1268" i="1"/>
  <c r="S1268" i="1"/>
  <c r="M1264" i="1"/>
  <c r="M1260" i="1"/>
  <c r="S1260" i="1"/>
  <c r="M1256" i="1"/>
  <c r="M1252" i="1"/>
  <c r="S1252" i="1"/>
  <c r="M1248" i="1"/>
  <c r="M1244" i="1"/>
  <c r="S1244" i="1"/>
  <c r="M1240" i="1"/>
  <c r="M1236" i="1"/>
  <c r="S1236" i="1"/>
  <c r="M1232" i="1"/>
  <c r="M1228" i="1"/>
  <c r="S1228" i="1"/>
  <c r="M1224" i="1"/>
  <c r="M1220" i="1"/>
  <c r="S1220" i="1"/>
  <c r="M1216" i="1"/>
  <c r="M1212" i="1"/>
  <c r="S1212" i="1"/>
  <c r="M1208" i="1"/>
  <c r="M1204" i="1"/>
  <c r="S1204" i="1"/>
  <c r="M1200" i="1"/>
  <c r="M1196" i="1"/>
  <c r="S1196" i="1"/>
  <c r="M1192" i="1"/>
  <c r="M1188" i="1"/>
  <c r="S1188" i="1"/>
  <c r="M1184" i="1"/>
  <c r="M1180" i="1"/>
  <c r="S1180" i="1"/>
  <c r="M1176" i="1"/>
  <c r="M1172" i="1"/>
  <c r="S1172" i="1"/>
  <c r="M1168" i="1"/>
  <c r="M1164" i="1"/>
  <c r="S1164" i="1"/>
  <c r="M1160" i="1"/>
  <c r="M1156" i="1"/>
  <c r="S1156" i="1"/>
  <c r="M1152" i="1"/>
  <c r="M1148" i="1"/>
  <c r="S1148" i="1"/>
  <c r="M1144" i="1"/>
  <c r="M1140" i="1"/>
  <c r="S1140" i="1"/>
  <c r="M1136" i="1"/>
  <c r="M1132" i="1"/>
  <c r="S1132" i="1"/>
  <c r="M1128" i="1"/>
  <c r="M1124" i="1"/>
  <c r="S1124" i="1"/>
  <c r="M1120" i="1"/>
  <c r="M1116" i="1"/>
  <c r="S1116" i="1"/>
  <c r="M1112" i="1"/>
  <c r="M1108" i="1"/>
  <c r="S1108" i="1"/>
  <c r="M1104" i="1"/>
  <c r="M1100" i="1"/>
  <c r="S1100" i="1"/>
  <c r="M1096" i="1"/>
  <c r="M1092" i="1"/>
  <c r="S1092" i="1"/>
  <c r="M1088" i="1"/>
  <c r="M1084" i="1"/>
  <c r="S1084" i="1"/>
  <c r="M1080" i="1"/>
  <c r="M1076" i="1"/>
  <c r="S1076" i="1"/>
  <c r="M1072" i="1"/>
  <c r="M1068" i="1"/>
  <c r="S1068" i="1"/>
  <c r="M1064" i="1"/>
  <c r="M1060" i="1"/>
  <c r="S1060" i="1"/>
  <c r="M1056" i="1"/>
  <c r="M1052" i="1"/>
  <c r="S1052" i="1"/>
  <c r="M1048" i="1"/>
  <c r="M1044" i="1"/>
  <c r="S1044" i="1"/>
  <c r="M1040" i="1"/>
  <c r="M1036" i="1"/>
  <c r="S1036" i="1"/>
  <c r="M1032" i="1"/>
  <c r="M1028" i="1"/>
  <c r="S1028" i="1"/>
  <c r="M1024" i="1"/>
  <c r="M1020" i="1"/>
  <c r="S1020" i="1"/>
  <c r="M1016" i="1"/>
  <c r="M1012" i="1"/>
  <c r="S1012" i="1"/>
  <c r="M1008" i="1"/>
  <c r="M1004" i="1"/>
  <c r="S1004" i="1"/>
  <c r="M1000" i="1"/>
  <c r="M996" i="1"/>
  <c r="S996" i="1"/>
  <c r="M992" i="1"/>
  <c r="M988" i="1"/>
  <c r="S988" i="1"/>
  <c r="M984" i="1"/>
  <c r="M980" i="1"/>
  <c r="S980" i="1"/>
  <c r="M976" i="1"/>
  <c r="M972" i="1"/>
  <c r="S972" i="1"/>
  <c r="M968" i="1"/>
  <c r="M964" i="1"/>
  <c r="S964" i="1"/>
  <c r="M960" i="1"/>
  <c r="M956" i="1"/>
  <c r="S956" i="1"/>
  <c r="M952" i="1"/>
  <c r="M948" i="1"/>
  <c r="S948" i="1"/>
  <c r="M944" i="1"/>
  <c r="M940" i="1"/>
  <c r="S940" i="1"/>
  <c r="M936" i="1"/>
  <c r="M932" i="1"/>
  <c r="S932" i="1"/>
  <c r="M928" i="1"/>
  <c r="M924" i="1"/>
  <c r="S924" i="1"/>
  <c r="M920" i="1"/>
  <c r="M916" i="1"/>
  <c r="S916" i="1"/>
  <c r="M912" i="1"/>
  <c r="M908" i="1"/>
  <c r="S908" i="1"/>
  <c r="M904" i="1"/>
  <c r="M900" i="1"/>
  <c r="S900" i="1"/>
  <c r="M896" i="1"/>
  <c r="M892" i="1"/>
  <c r="S892" i="1"/>
  <c r="M888" i="1"/>
  <c r="M884" i="1"/>
  <c r="S884" i="1"/>
  <c r="M880" i="1"/>
  <c r="M876" i="1"/>
  <c r="S876" i="1"/>
  <c r="M872" i="1"/>
  <c r="M868" i="1"/>
  <c r="S868" i="1"/>
  <c r="M864" i="1"/>
  <c r="M860" i="1"/>
  <c r="S860" i="1"/>
  <c r="M856" i="1"/>
  <c r="M852" i="1"/>
  <c r="S852" i="1"/>
  <c r="M848" i="1"/>
  <c r="M844" i="1"/>
  <c r="S844" i="1"/>
  <c r="M840" i="1"/>
  <c r="M836" i="1"/>
  <c r="S836" i="1"/>
  <c r="M832" i="1"/>
  <c r="M828" i="1"/>
  <c r="S828" i="1"/>
  <c r="M824" i="1"/>
  <c r="M820" i="1"/>
  <c r="S820" i="1"/>
  <c r="M816" i="1"/>
  <c r="M812" i="1"/>
  <c r="S812" i="1"/>
  <c r="M808" i="1"/>
  <c r="M804" i="1"/>
  <c r="S804" i="1"/>
  <c r="M800" i="1"/>
  <c r="M796" i="1"/>
  <c r="S796" i="1"/>
  <c r="M792" i="1"/>
  <c r="M788" i="1"/>
  <c r="S788" i="1"/>
  <c r="M784" i="1"/>
  <c r="M780" i="1"/>
  <c r="S780" i="1"/>
  <c r="M776" i="1"/>
  <c r="M772" i="1"/>
  <c r="S772" i="1"/>
  <c r="M768" i="1"/>
  <c r="M764" i="1"/>
  <c r="S764" i="1"/>
  <c r="M760" i="1"/>
  <c r="M756" i="1"/>
  <c r="S756" i="1"/>
  <c r="M752" i="1"/>
  <c r="M748" i="1"/>
  <c r="S748" i="1"/>
  <c r="M744" i="1"/>
  <c r="M740" i="1"/>
  <c r="S740" i="1"/>
  <c r="M736" i="1"/>
  <c r="M732" i="1"/>
  <c r="S732" i="1"/>
  <c r="M728" i="1"/>
  <c r="M724" i="1"/>
  <c r="S724" i="1"/>
  <c r="M720" i="1"/>
  <c r="M716" i="1"/>
  <c r="S716" i="1"/>
  <c r="M712" i="1"/>
  <c r="M708" i="1"/>
  <c r="S708" i="1"/>
  <c r="M704" i="1"/>
  <c r="M700" i="1"/>
  <c r="S700" i="1"/>
  <c r="M696" i="1"/>
  <c r="M692" i="1"/>
  <c r="S692" i="1"/>
  <c r="M688" i="1"/>
  <c r="M684" i="1"/>
  <c r="S684" i="1"/>
  <c r="M680" i="1"/>
  <c r="M676" i="1"/>
  <c r="S676" i="1"/>
  <c r="M672" i="1"/>
  <c r="M668" i="1"/>
  <c r="S668" i="1"/>
  <c r="M664" i="1"/>
  <c r="M660" i="1"/>
  <c r="S660" i="1"/>
  <c r="M656" i="1"/>
  <c r="M652" i="1"/>
  <c r="S652" i="1"/>
  <c r="M648" i="1"/>
  <c r="M644" i="1"/>
  <c r="S644" i="1"/>
  <c r="M640" i="1"/>
  <c r="M636" i="1"/>
  <c r="S636" i="1"/>
  <c r="M632" i="1"/>
  <c r="M628" i="1"/>
  <c r="S628" i="1"/>
  <c r="M624" i="1"/>
  <c r="M620" i="1"/>
  <c r="S620" i="1"/>
  <c r="M616" i="1"/>
  <c r="S616" i="1"/>
  <c r="M612" i="1"/>
  <c r="S612" i="1"/>
  <c r="M608" i="1"/>
  <c r="S608" i="1"/>
  <c r="M604" i="1"/>
  <c r="S604" i="1"/>
  <c r="M600" i="1"/>
  <c r="S600" i="1"/>
  <c r="M596" i="1"/>
  <c r="S596" i="1"/>
  <c r="M592" i="1"/>
  <c r="S592" i="1"/>
  <c r="M588" i="1"/>
  <c r="S588" i="1"/>
  <c r="M584" i="1"/>
  <c r="S584" i="1"/>
  <c r="M580" i="1"/>
  <c r="S580" i="1"/>
  <c r="M576" i="1"/>
  <c r="S576" i="1"/>
  <c r="M572" i="1"/>
  <c r="S572" i="1"/>
  <c r="M568" i="1"/>
  <c r="S568" i="1"/>
  <c r="M564" i="1"/>
  <c r="S564" i="1"/>
  <c r="M560" i="1"/>
  <c r="S560" i="1"/>
  <c r="M556" i="1"/>
  <c r="S556" i="1"/>
  <c r="M552" i="1"/>
  <c r="S552" i="1"/>
  <c r="M548" i="1"/>
  <c r="S548" i="1"/>
  <c r="M544" i="1"/>
  <c r="S544" i="1"/>
  <c r="M540" i="1"/>
  <c r="S540" i="1"/>
  <c r="M536" i="1"/>
  <c r="S536" i="1"/>
  <c r="M532" i="1"/>
  <c r="S532" i="1"/>
  <c r="M528" i="1"/>
  <c r="S528" i="1"/>
  <c r="M524" i="1"/>
  <c r="S524" i="1"/>
  <c r="M520" i="1"/>
  <c r="S520" i="1"/>
  <c r="M516" i="1"/>
  <c r="S516" i="1"/>
  <c r="M512" i="1"/>
  <c r="S512" i="1"/>
  <c r="M508" i="1"/>
  <c r="S508" i="1"/>
  <c r="M504" i="1"/>
  <c r="S504" i="1"/>
  <c r="M500" i="1"/>
  <c r="S500" i="1"/>
  <c r="M496" i="1"/>
  <c r="S496" i="1"/>
  <c r="M492" i="1"/>
  <c r="S492" i="1"/>
  <c r="M488" i="1"/>
  <c r="S488" i="1"/>
  <c r="M484" i="1"/>
  <c r="S484" i="1"/>
  <c r="M480" i="1"/>
  <c r="S480" i="1"/>
  <c r="M476" i="1"/>
  <c r="S476" i="1"/>
  <c r="M472" i="1"/>
  <c r="S472" i="1"/>
  <c r="M468" i="1"/>
  <c r="S468" i="1"/>
  <c r="M464" i="1"/>
  <c r="S464" i="1"/>
  <c r="M460" i="1"/>
  <c r="S460" i="1"/>
  <c r="M456" i="1"/>
  <c r="S456" i="1"/>
  <c r="M452" i="1"/>
  <c r="S452" i="1"/>
  <c r="M448" i="1"/>
  <c r="S448" i="1"/>
  <c r="M444" i="1"/>
  <c r="S444" i="1"/>
  <c r="M440" i="1"/>
  <c r="S440" i="1"/>
  <c r="M436" i="1"/>
  <c r="S436" i="1"/>
  <c r="M432" i="1"/>
  <c r="S432" i="1"/>
  <c r="M428" i="1"/>
  <c r="S428" i="1"/>
  <c r="M424" i="1"/>
  <c r="S424" i="1"/>
  <c r="M420" i="1"/>
  <c r="S420" i="1"/>
  <c r="M416" i="1"/>
  <c r="S416" i="1"/>
  <c r="M412" i="1"/>
  <c r="S412" i="1"/>
  <c r="M408" i="1"/>
  <c r="S408" i="1"/>
  <c r="M404" i="1"/>
  <c r="S404" i="1"/>
  <c r="M400" i="1"/>
  <c r="S400" i="1"/>
  <c r="M396" i="1"/>
  <c r="S396" i="1"/>
  <c r="M392" i="1"/>
  <c r="S392" i="1"/>
  <c r="M388" i="1"/>
  <c r="S388" i="1"/>
  <c r="M384" i="1"/>
  <c r="S384" i="1"/>
  <c r="M380" i="1"/>
  <c r="S380" i="1"/>
  <c r="M376" i="1"/>
  <c r="S376" i="1"/>
  <c r="M372" i="1"/>
  <c r="S372" i="1"/>
  <c r="M368" i="1"/>
  <c r="S368" i="1"/>
  <c r="M364" i="1"/>
  <c r="S364" i="1"/>
  <c r="M360" i="1"/>
  <c r="S360" i="1"/>
  <c r="M356" i="1"/>
  <c r="S356" i="1"/>
  <c r="M352" i="1"/>
  <c r="S352" i="1"/>
  <c r="M348" i="1"/>
  <c r="S348" i="1"/>
  <c r="M344" i="1"/>
  <c r="S344" i="1"/>
  <c r="M340" i="1"/>
  <c r="S340" i="1"/>
  <c r="M336" i="1"/>
  <c r="S336" i="1"/>
  <c r="M332" i="1"/>
  <c r="S332" i="1"/>
  <c r="M328" i="1"/>
  <c r="S328" i="1"/>
  <c r="M324" i="1"/>
  <c r="S324" i="1"/>
  <c r="M320" i="1"/>
  <c r="S320" i="1"/>
  <c r="M316" i="1"/>
  <c r="S316" i="1"/>
  <c r="M312" i="1"/>
  <c r="S312" i="1"/>
  <c r="M308" i="1"/>
  <c r="S308" i="1"/>
  <c r="M304" i="1"/>
  <c r="S304" i="1"/>
  <c r="M300" i="1"/>
  <c r="S300" i="1"/>
  <c r="M296" i="1"/>
  <c r="S296" i="1"/>
  <c r="M292" i="1"/>
  <c r="S292" i="1"/>
  <c r="M288" i="1"/>
  <c r="S288" i="1"/>
  <c r="M284" i="1"/>
  <c r="S284" i="1"/>
  <c r="M280" i="1"/>
  <c r="S280" i="1"/>
  <c r="M276" i="1"/>
  <c r="S276" i="1"/>
  <c r="M272" i="1"/>
  <c r="S272" i="1"/>
  <c r="M268" i="1"/>
  <c r="S268" i="1"/>
  <c r="M264" i="1"/>
  <c r="S264" i="1"/>
  <c r="M260" i="1"/>
  <c r="S260" i="1"/>
  <c r="M256" i="1"/>
  <c r="S256" i="1"/>
  <c r="M252" i="1"/>
  <c r="S252" i="1"/>
  <c r="M248" i="1"/>
  <c r="S248" i="1"/>
  <c r="M244" i="1"/>
  <c r="S244" i="1"/>
  <c r="M240" i="1"/>
  <c r="S240" i="1"/>
  <c r="M236" i="1"/>
  <c r="S236" i="1"/>
  <c r="M232" i="1"/>
  <c r="S232" i="1"/>
  <c r="M228" i="1"/>
  <c r="S228" i="1"/>
  <c r="M224" i="1"/>
  <c r="S224" i="1"/>
  <c r="M220" i="1"/>
  <c r="S220" i="1"/>
  <c r="M216" i="1"/>
  <c r="S216" i="1"/>
  <c r="M212" i="1"/>
  <c r="S212" i="1"/>
  <c r="M208" i="1"/>
  <c r="S208" i="1"/>
  <c r="M204" i="1"/>
  <c r="S204" i="1"/>
  <c r="M200" i="1"/>
  <c r="S200" i="1"/>
  <c r="M196" i="1"/>
  <c r="S196" i="1"/>
  <c r="M192" i="1"/>
  <c r="S192" i="1"/>
  <c r="M188" i="1"/>
  <c r="S188" i="1"/>
  <c r="M184" i="1"/>
  <c r="S184" i="1"/>
  <c r="M180" i="1"/>
  <c r="S180" i="1"/>
  <c r="M176" i="1"/>
  <c r="S176" i="1"/>
  <c r="M172" i="1"/>
  <c r="S172" i="1"/>
  <c r="M168" i="1"/>
  <c r="S168" i="1"/>
  <c r="M164" i="1"/>
  <c r="S164" i="1"/>
  <c r="M160" i="1"/>
  <c r="M156" i="1"/>
  <c r="S156" i="1"/>
  <c r="M152" i="1"/>
  <c r="S152" i="1"/>
  <c r="M148" i="1"/>
  <c r="S148" i="1"/>
  <c r="M144" i="1"/>
  <c r="S144" i="1"/>
  <c r="M140" i="1"/>
  <c r="S140" i="1"/>
  <c r="M136" i="1"/>
  <c r="S136" i="1"/>
  <c r="M132" i="1"/>
  <c r="S132" i="1"/>
  <c r="M128" i="1"/>
  <c r="S128" i="1"/>
  <c r="M124" i="1"/>
  <c r="S124" i="1"/>
  <c r="M120" i="1"/>
  <c r="S120" i="1"/>
  <c r="M116" i="1"/>
  <c r="S116" i="1"/>
  <c r="M112" i="1"/>
  <c r="S112" i="1"/>
  <c r="M108" i="1"/>
  <c r="S108" i="1"/>
  <c r="M104" i="1"/>
  <c r="S104" i="1"/>
  <c r="M100" i="1"/>
  <c r="S100" i="1"/>
  <c r="M96" i="1"/>
  <c r="S96" i="1"/>
  <c r="M92" i="1"/>
  <c r="S92" i="1"/>
  <c r="M88" i="1"/>
  <c r="S88" i="1"/>
  <c r="M84" i="1"/>
  <c r="S84" i="1"/>
  <c r="M80" i="1"/>
  <c r="S80" i="1"/>
  <c r="M76" i="1"/>
  <c r="S76" i="1"/>
  <c r="M72" i="1"/>
  <c r="S72" i="1"/>
  <c r="M68" i="1"/>
  <c r="S68" i="1"/>
  <c r="M64" i="1"/>
  <c r="S64" i="1"/>
  <c r="M60" i="1"/>
  <c r="S60" i="1"/>
  <c r="M56" i="1"/>
  <c r="M52" i="1"/>
  <c r="S52" i="1"/>
  <c r="M48" i="1"/>
  <c r="S48" i="1"/>
  <c r="M44" i="1"/>
  <c r="S44" i="1"/>
  <c r="M40" i="1"/>
  <c r="S40" i="1"/>
  <c r="M36" i="1"/>
  <c r="S36" i="1"/>
  <c r="M32" i="1"/>
  <c r="S32" i="1"/>
  <c r="M28" i="1"/>
  <c r="S28" i="1"/>
  <c r="M24" i="1"/>
  <c r="S24" i="1"/>
  <c r="M20" i="1"/>
  <c r="S20" i="1"/>
  <c r="M16" i="1"/>
  <c r="S16" i="1"/>
  <c r="M12" i="1"/>
  <c r="S12" i="1"/>
  <c r="M8" i="1"/>
  <c r="S8" i="1"/>
  <c r="M4" i="1"/>
  <c r="S4" i="1"/>
  <c r="M1137" i="1"/>
  <c r="S1137" i="1"/>
  <c r="M1121" i="1"/>
  <c r="S1121" i="1"/>
  <c r="M1113" i="1"/>
  <c r="S1113" i="1"/>
  <c r="M1101" i="1"/>
  <c r="S1101" i="1"/>
  <c r="M1085" i="1"/>
  <c r="S1085" i="1"/>
  <c r="M1069" i="1"/>
  <c r="S1069" i="1"/>
  <c r="M1057" i="1"/>
  <c r="S1057" i="1"/>
  <c r="M1045" i="1"/>
  <c r="S1045" i="1"/>
  <c r="M1033" i="1"/>
  <c r="S1033" i="1"/>
  <c r="M1021" i="1"/>
  <c r="S1021" i="1"/>
  <c r="M1005" i="1"/>
  <c r="S1005" i="1"/>
  <c r="M993" i="1"/>
  <c r="S993" i="1"/>
  <c r="M977" i="1"/>
  <c r="S977" i="1"/>
  <c r="M961" i="1"/>
  <c r="S961" i="1"/>
  <c r="M949" i="1"/>
  <c r="S949" i="1"/>
  <c r="M933" i="1"/>
  <c r="S933" i="1"/>
  <c r="M921" i="1"/>
  <c r="S921" i="1"/>
  <c r="M905" i="1"/>
  <c r="S905" i="1"/>
  <c r="M889" i="1"/>
  <c r="S889" i="1"/>
  <c r="M877" i="1"/>
  <c r="S877" i="1"/>
  <c r="M869" i="1"/>
  <c r="S869" i="1"/>
  <c r="M853" i="1"/>
  <c r="S853" i="1"/>
  <c r="M837" i="1"/>
  <c r="S837" i="1"/>
  <c r="M825" i="1"/>
  <c r="S825" i="1"/>
  <c r="M813" i="1"/>
  <c r="S813" i="1"/>
  <c r="M797" i="1"/>
  <c r="S797" i="1"/>
  <c r="M781" i="1"/>
  <c r="S781" i="1"/>
  <c r="M761" i="1"/>
  <c r="S761" i="1"/>
  <c r="M749" i="1"/>
  <c r="S749" i="1"/>
  <c r="M737" i="1"/>
  <c r="S737" i="1"/>
  <c r="M725" i="1"/>
  <c r="S725" i="1"/>
  <c r="M721" i="1"/>
  <c r="S721" i="1"/>
  <c r="M709" i="1"/>
  <c r="S709" i="1"/>
  <c r="M701" i="1"/>
  <c r="S701" i="1"/>
  <c r="M685" i="1"/>
  <c r="S685" i="1"/>
  <c r="M669" i="1"/>
  <c r="S669" i="1"/>
  <c r="M653" i="1"/>
  <c r="S653" i="1"/>
  <c r="M641" i="1"/>
  <c r="S641" i="1"/>
  <c r="M613" i="1"/>
  <c r="S613" i="1"/>
  <c r="M601" i="1"/>
  <c r="S601" i="1"/>
  <c r="M585" i="1"/>
  <c r="S585" i="1"/>
  <c r="M569" i="1"/>
  <c r="S569" i="1"/>
  <c r="M557" i="1"/>
  <c r="S557" i="1"/>
  <c r="M545" i="1"/>
  <c r="S545" i="1"/>
  <c r="M533" i="1"/>
  <c r="S533" i="1"/>
  <c r="M521" i="1"/>
  <c r="S521" i="1"/>
  <c r="M501" i="1"/>
  <c r="S501" i="1"/>
  <c r="M493" i="1"/>
  <c r="S493" i="1"/>
  <c r="M481" i="1"/>
  <c r="S481" i="1"/>
  <c r="M469" i="1"/>
  <c r="S469" i="1"/>
  <c r="M457" i="1"/>
  <c r="S457" i="1"/>
  <c r="M445" i="1"/>
  <c r="S445" i="1"/>
  <c r="M429" i="1"/>
  <c r="S429" i="1"/>
  <c r="M417" i="1"/>
  <c r="S417" i="1"/>
  <c r="M397" i="1"/>
  <c r="S397" i="1"/>
  <c r="M385" i="1"/>
  <c r="S385" i="1"/>
  <c r="M373" i="1"/>
  <c r="S373" i="1"/>
  <c r="M357" i="1"/>
  <c r="S357" i="1"/>
  <c r="M337" i="1"/>
  <c r="S337" i="1"/>
  <c r="M321" i="1"/>
  <c r="S321" i="1"/>
  <c r="M301" i="1"/>
  <c r="S301" i="1"/>
  <c r="M293" i="1"/>
  <c r="S293" i="1"/>
  <c r="M269" i="1"/>
  <c r="S269" i="1"/>
  <c r="M257" i="1"/>
  <c r="S257" i="1"/>
  <c r="M241" i="1"/>
  <c r="S241" i="1"/>
  <c r="M225" i="1"/>
  <c r="S225" i="1"/>
  <c r="M213" i="1"/>
  <c r="S213" i="1"/>
  <c r="M189" i="1"/>
  <c r="S189" i="1"/>
  <c r="M41" i="1"/>
  <c r="S41" i="1"/>
  <c r="M1555" i="1"/>
  <c r="S1555" i="1"/>
  <c r="M1547" i="1"/>
  <c r="S1547" i="1"/>
  <c r="M1543" i="1"/>
  <c r="S1543" i="1"/>
  <c r="M1531" i="1"/>
  <c r="S1531" i="1"/>
  <c r="M1515" i="1"/>
  <c r="S1515" i="1"/>
  <c r="M1507" i="1"/>
  <c r="S1507" i="1"/>
  <c r="M1499" i="1"/>
  <c r="S1499" i="1"/>
  <c r="M1491" i="1"/>
  <c r="S1491" i="1"/>
  <c r="M1483" i="1"/>
  <c r="S1483" i="1"/>
  <c r="M1475" i="1"/>
  <c r="S1475" i="1"/>
  <c r="M1467" i="1"/>
  <c r="S1467" i="1"/>
  <c r="M1459" i="1"/>
  <c r="S1459" i="1"/>
  <c r="M1451" i="1"/>
  <c r="S1451" i="1"/>
  <c r="M1443" i="1"/>
  <c r="S1443" i="1"/>
  <c r="M1435" i="1"/>
  <c r="S1435" i="1"/>
  <c r="M1431" i="1"/>
  <c r="S1431" i="1"/>
  <c r="M1423" i="1"/>
  <c r="S1423" i="1"/>
  <c r="M1411" i="1"/>
  <c r="S1411" i="1"/>
  <c r="M1399" i="1"/>
  <c r="S1399" i="1"/>
  <c r="M1391" i="1"/>
  <c r="S1391" i="1"/>
  <c r="M1383" i="1"/>
  <c r="S1383" i="1"/>
  <c r="M1375" i="1"/>
  <c r="S1375" i="1"/>
  <c r="M1363" i="1"/>
  <c r="S1363" i="1"/>
  <c r="M1355" i="1"/>
  <c r="S1355" i="1"/>
  <c r="M1351" i="1"/>
  <c r="S1351" i="1"/>
  <c r="M1343" i="1"/>
  <c r="S1343" i="1"/>
  <c r="M1339" i="1"/>
  <c r="S1339" i="1"/>
  <c r="M1335" i="1"/>
  <c r="S1335" i="1"/>
  <c r="M1331" i="1"/>
  <c r="S1331" i="1"/>
  <c r="M1327" i="1"/>
  <c r="S1327" i="1"/>
  <c r="M1323" i="1"/>
  <c r="S1323" i="1"/>
  <c r="M1319" i="1"/>
  <c r="S1319" i="1"/>
  <c r="M1315" i="1"/>
  <c r="S1315" i="1"/>
  <c r="M1311" i="1"/>
  <c r="S1311" i="1"/>
  <c r="M1307" i="1"/>
  <c r="S1307" i="1"/>
  <c r="M1303" i="1"/>
  <c r="S1303" i="1"/>
  <c r="M1299" i="1"/>
  <c r="S1299" i="1"/>
  <c r="M1295" i="1"/>
  <c r="S1295" i="1"/>
  <c r="M1291" i="1"/>
  <c r="S1291" i="1"/>
  <c r="M1287" i="1"/>
  <c r="S1287" i="1"/>
  <c r="M1283" i="1"/>
  <c r="S1283" i="1"/>
  <c r="M1279" i="1"/>
  <c r="S1279" i="1"/>
  <c r="M1275" i="1"/>
  <c r="S1275" i="1"/>
  <c r="M1271" i="1"/>
  <c r="M1267" i="1"/>
  <c r="S1267" i="1"/>
  <c r="M1263" i="1"/>
  <c r="S1263" i="1"/>
  <c r="M1259" i="1"/>
  <c r="S1259" i="1"/>
  <c r="M1255" i="1"/>
  <c r="S1255" i="1"/>
  <c r="M1251" i="1"/>
  <c r="S1251" i="1"/>
  <c r="M1247" i="1"/>
  <c r="S1247" i="1"/>
  <c r="M1243" i="1"/>
  <c r="S1243" i="1"/>
  <c r="M1239" i="1"/>
  <c r="S1239" i="1"/>
  <c r="M1235" i="1"/>
  <c r="S1235" i="1"/>
  <c r="M1231" i="1"/>
  <c r="S1231" i="1"/>
  <c r="M1227" i="1"/>
  <c r="S1227" i="1"/>
  <c r="M1223" i="1"/>
  <c r="S1223" i="1"/>
  <c r="M1219" i="1"/>
  <c r="S1219" i="1"/>
  <c r="M1215" i="1"/>
  <c r="S1215" i="1"/>
  <c r="M1211" i="1"/>
  <c r="S1211" i="1"/>
  <c r="M1207" i="1"/>
  <c r="S1207" i="1"/>
  <c r="M1203" i="1"/>
  <c r="S1203" i="1"/>
  <c r="M1199" i="1"/>
  <c r="S1199" i="1"/>
  <c r="M1195" i="1"/>
  <c r="S1195" i="1"/>
  <c r="M1191" i="1"/>
  <c r="S1191" i="1"/>
  <c r="M1187" i="1"/>
  <c r="S1187" i="1"/>
  <c r="M1183" i="1"/>
  <c r="S1183" i="1"/>
  <c r="M1179" i="1"/>
  <c r="S1179" i="1"/>
  <c r="M1175" i="1"/>
  <c r="S1175" i="1"/>
  <c r="M1171" i="1"/>
  <c r="S1171" i="1"/>
  <c r="M1167" i="1"/>
  <c r="S1167" i="1"/>
  <c r="M1163" i="1"/>
  <c r="S1163" i="1"/>
  <c r="M1159" i="1"/>
  <c r="S1159" i="1"/>
  <c r="M1155" i="1"/>
  <c r="S1155" i="1"/>
  <c r="M1151" i="1"/>
  <c r="S1151" i="1"/>
  <c r="M1147" i="1"/>
  <c r="S1147" i="1"/>
  <c r="M1143" i="1"/>
  <c r="S1143" i="1"/>
  <c r="M1139" i="1"/>
  <c r="S1139" i="1"/>
  <c r="M1135" i="1"/>
  <c r="S1135" i="1"/>
  <c r="M1131" i="1"/>
  <c r="S1131" i="1"/>
  <c r="M1127" i="1"/>
  <c r="S1127" i="1"/>
  <c r="M1123" i="1"/>
  <c r="S1123" i="1"/>
  <c r="M1119" i="1"/>
  <c r="S1119" i="1"/>
  <c r="M1115" i="1"/>
  <c r="S1115" i="1"/>
  <c r="M1111" i="1"/>
  <c r="S1111" i="1"/>
  <c r="M1107" i="1"/>
  <c r="S1107" i="1"/>
  <c r="M1103" i="1"/>
  <c r="S1103" i="1"/>
  <c r="M1099" i="1"/>
  <c r="S1099" i="1"/>
  <c r="M1095" i="1"/>
  <c r="S1095" i="1"/>
  <c r="M1091" i="1"/>
  <c r="S1091" i="1"/>
  <c r="M1087" i="1"/>
  <c r="S1087" i="1"/>
  <c r="M1083" i="1"/>
  <c r="S1083" i="1"/>
  <c r="M1079" i="1"/>
  <c r="S1079" i="1"/>
  <c r="M1075" i="1"/>
  <c r="S1075" i="1"/>
  <c r="M1071" i="1"/>
  <c r="S1071" i="1"/>
  <c r="M1067" i="1"/>
  <c r="S1067" i="1"/>
  <c r="M1063" i="1"/>
  <c r="S1063" i="1"/>
  <c r="M1059" i="1"/>
  <c r="S1059" i="1"/>
  <c r="M1055" i="1"/>
  <c r="S1055" i="1"/>
  <c r="M1051" i="1"/>
  <c r="S1051" i="1"/>
  <c r="M1047" i="1"/>
  <c r="S1047" i="1"/>
  <c r="M1043" i="1"/>
  <c r="S1043" i="1"/>
  <c r="M1039" i="1"/>
  <c r="S1039" i="1"/>
  <c r="M1035" i="1"/>
  <c r="S1035" i="1"/>
  <c r="M1031" i="1"/>
  <c r="S1031" i="1"/>
  <c r="M1027" i="1"/>
  <c r="S1027" i="1"/>
  <c r="M1023" i="1"/>
  <c r="S1023" i="1"/>
  <c r="M1019" i="1"/>
  <c r="S1019" i="1"/>
  <c r="M1015" i="1"/>
  <c r="S1015" i="1"/>
  <c r="M1011" i="1"/>
  <c r="S1011" i="1"/>
  <c r="M1007" i="1"/>
  <c r="S1007" i="1"/>
  <c r="M1003" i="1"/>
  <c r="S1003" i="1"/>
  <c r="M999" i="1"/>
  <c r="S999" i="1"/>
  <c r="M995" i="1"/>
  <c r="S995" i="1"/>
  <c r="M991" i="1"/>
  <c r="S991" i="1"/>
  <c r="M987" i="1"/>
  <c r="S987" i="1"/>
  <c r="M983" i="1"/>
  <c r="S983" i="1"/>
  <c r="M979" i="1"/>
  <c r="S979" i="1"/>
  <c r="M975" i="1"/>
  <c r="S975" i="1"/>
  <c r="M971" i="1"/>
  <c r="S971" i="1"/>
  <c r="M967" i="1"/>
  <c r="S967" i="1"/>
  <c r="M963" i="1"/>
  <c r="S963" i="1"/>
  <c r="M959" i="1"/>
  <c r="S959" i="1"/>
  <c r="M955" i="1"/>
  <c r="S955" i="1"/>
  <c r="M951" i="1"/>
  <c r="S951" i="1"/>
  <c r="M947" i="1"/>
  <c r="S947" i="1"/>
  <c r="M943" i="1"/>
  <c r="S943" i="1"/>
  <c r="M939" i="1"/>
  <c r="S939" i="1"/>
  <c r="M935" i="1"/>
  <c r="S935" i="1"/>
  <c r="M931" i="1"/>
  <c r="S931" i="1"/>
  <c r="M927" i="1"/>
  <c r="S927" i="1"/>
  <c r="M923" i="1"/>
  <c r="S923" i="1"/>
  <c r="M919" i="1"/>
  <c r="S919" i="1"/>
  <c r="M915" i="1"/>
  <c r="S915" i="1"/>
  <c r="M911" i="1"/>
  <c r="S911" i="1"/>
  <c r="M907" i="1"/>
  <c r="S907" i="1"/>
  <c r="M903" i="1"/>
  <c r="S903" i="1"/>
  <c r="M899" i="1"/>
  <c r="S899" i="1"/>
  <c r="M895" i="1"/>
  <c r="S895" i="1"/>
  <c r="M891" i="1"/>
  <c r="S891" i="1"/>
  <c r="M887" i="1"/>
  <c r="S887" i="1"/>
  <c r="M883" i="1"/>
  <c r="S883" i="1"/>
  <c r="M879" i="1"/>
  <c r="S879" i="1"/>
  <c r="M875" i="1"/>
  <c r="S875" i="1"/>
  <c r="M871" i="1"/>
  <c r="S871" i="1"/>
  <c r="M867" i="1"/>
  <c r="S867" i="1"/>
  <c r="M863" i="1"/>
  <c r="S863" i="1"/>
  <c r="M859" i="1"/>
  <c r="S859" i="1"/>
  <c r="M855" i="1"/>
  <c r="S855" i="1"/>
  <c r="M851" i="1"/>
  <c r="S851" i="1"/>
  <c r="M847" i="1"/>
  <c r="S847" i="1"/>
  <c r="M843" i="1"/>
  <c r="S843" i="1"/>
  <c r="M839" i="1"/>
  <c r="S839" i="1"/>
  <c r="M835" i="1"/>
  <c r="S835" i="1"/>
  <c r="M831" i="1"/>
  <c r="S831" i="1"/>
  <c r="M827" i="1"/>
  <c r="S827" i="1"/>
  <c r="M823" i="1"/>
  <c r="S823" i="1"/>
  <c r="M819" i="1"/>
  <c r="S819" i="1"/>
  <c r="M815" i="1"/>
  <c r="S815" i="1"/>
  <c r="M811" i="1"/>
  <c r="S811" i="1"/>
  <c r="M807" i="1"/>
  <c r="S807" i="1"/>
  <c r="M803" i="1"/>
  <c r="S803" i="1"/>
  <c r="M799" i="1"/>
  <c r="S799" i="1"/>
  <c r="M795" i="1"/>
  <c r="S795" i="1"/>
  <c r="M791" i="1"/>
  <c r="S791" i="1"/>
  <c r="M787" i="1"/>
  <c r="S787" i="1"/>
  <c r="M783" i="1"/>
  <c r="S783" i="1"/>
  <c r="M779" i="1"/>
  <c r="S779" i="1"/>
  <c r="M775" i="1"/>
  <c r="S775" i="1"/>
  <c r="M771" i="1"/>
  <c r="S771" i="1"/>
  <c r="M767" i="1"/>
  <c r="S767" i="1"/>
  <c r="M763" i="1"/>
  <c r="S763" i="1"/>
  <c r="M759" i="1"/>
  <c r="S759" i="1"/>
  <c r="M755" i="1"/>
  <c r="S755" i="1"/>
  <c r="M751" i="1"/>
  <c r="S751" i="1"/>
  <c r="M747" i="1"/>
  <c r="S747" i="1"/>
  <c r="M743" i="1"/>
  <c r="S743" i="1"/>
  <c r="M739" i="1"/>
  <c r="S739" i="1"/>
  <c r="M735" i="1"/>
  <c r="S735" i="1"/>
  <c r="M731" i="1"/>
  <c r="S731" i="1"/>
  <c r="M727" i="1"/>
  <c r="S727" i="1"/>
  <c r="M723" i="1"/>
  <c r="S723" i="1"/>
  <c r="M719" i="1"/>
  <c r="S719" i="1"/>
  <c r="M715" i="1"/>
  <c r="S715" i="1"/>
  <c r="M711" i="1"/>
  <c r="S711" i="1"/>
  <c r="M707" i="1"/>
  <c r="S707" i="1"/>
  <c r="M703" i="1"/>
  <c r="S703" i="1"/>
  <c r="M699" i="1"/>
  <c r="S699" i="1"/>
  <c r="M695" i="1"/>
  <c r="S695" i="1"/>
  <c r="M691" i="1"/>
  <c r="S691" i="1"/>
  <c r="M687" i="1"/>
  <c r="S687" i="1"/>
  <c r="M683" i="1"/>
  <c r="S683" i="1"/>
  <c r="M679" i="1"/>
  <c r="S679" i="1"/>
  <c r="M675" i="1"/>
  <c r="S675" i="1"/>
  <c r="M671" i="1"/>
  <c r="S671" i="1"/>
  <c r="M667" i="1"/>
  <c r="M663" i="1"/>
  <c r="S663" i="1"/>
  <c r="M659" i="1"/>
  <c r="S659" i="1"/>
  <c r="M655" i="1"/>
  <c r="S655" i="1"/>
  <c r="M651" i="1"/>
  <c r="S651" i="1"/>
  <c r="M647" i="1"/>
  <c r="S647" i="1"/>
  <c r="M643" i="1"/>
  <c r="S643" i="1"/>
  <c r="M639" i="1"/>
  <c r="S639" i="1"/>
  <c r="M635" i="1"/>
  <c r="S635" i="1"/>
  <c r="M631" i="1"/>
  <c r="S631" i="1"/>
  <c r="M627" i="1"/>
  <c r="S627" i="1"/>
  <c r="M623" i="1"/>
  <c r="S623" i="1"/>
  <c r="M619" i="1"/>
  <c r="S619" i="1"/>
  <c r="M615" i="1"/>
  <c r="S615" i="1"/>
  <c r="M611" i="1"/>
  <c r="S611" i="1"/>
  <c r="M607" i="1"/>
  <c r="S607" i="1"/>
  <c r="M603" i="1"/>
  <c r="S603" i="1"/>
  <c r="M599" i="1"/>
  <c r="S599" i="1"/>
  <c r="M595" i="1"/>
  <c r="S595" i="1"/>
  <c r="M591" i="1"/>
  <c r="S591" i="1"/>
  <c r="M587" i="1"/>
  <c r="S587" i="1"/>
  <c r="M583" i="1"/>
  <c r="S583" i="1"/>
  <c r="M579" i="1"/>
  <c r="S579" i="1"/>
  <c r="M575" i="1"/>
  <c r="S575" i="1"/>
  <c r="M571" i="1"/>
  <c r="S571" i="1"/>
  <c r="M567" i="1"/>
  <c r="S567" i="1"/>
  <c r="M563" i="1"/>
  <c r="S563" i="1"/>
  <c r="M559" i="1"/>
  <c r="S559" i="1"/>
  <c r="M555" i="1"/>
  <c r="S555" i="1"/>
  <c r="M551" i="1"/>
  <c r="S551" i="1"/>
  <c r="M547" i="1"/>
  <c r="S547" i="1"/>
  <c r="M543" i="1"/>
  <c r="S543" i="1"/>
  <c r="M539" i="1"/>
  <c r="S539" i="1"/>
  <c r="M535" i="1"/>
  <c r="S535" i="1"/>
  <c r="M531" i="1"/>
  <c r="S531" i="1"/>
  <c r="M527" i="1"/>
  <c r="S527" i="1"/>
  <c r="M523" i="1"/>
  <c r="S523" i="1"/>
  <c r="M519" i="1"/>
  <c r="S519" i="1"/>
  <c r="M515" i="1"/>
  <c r="S515" i="1"/>
  <c r="M511" i="1"/>
  <c r="S511" i="1"/>
  <c r="M507" i="1"/>
  <c r="S507" i="1"/>
  <c r="M503" i="1"/>
  <c r="S503" i="1"/>
  <c r="M499" i="1"/>
  <c r="S499" i="1"/>
  <c r="M495" i="1"/>
  <c r="S495" i="1"/>
  <c r="M491" i="1"/>
  <c r="S491" i="1"/>
  <c r="M487" i="1"/>
  <c r="S487" i="1"/>
  <c r="M483" i="1"/>
  <c r="S483" i="1"/>
  <c r="M479" i="1"/>
  <c r="S479" i="1"/>
  <c r="M475" i="1"/>
  <c r="S475" i="1"/>
  <c r="M471" i="1"/>
  <c r="S471" i="1"/>
  <c r="M467" i="1"/>
  <c r="S467" i="1"/>
  <c r="M463" i="1"/>
  <c r="S463" i="1"/>
  <c r="M459" i="1"/>
  <c r="S459" i="1"/>
  <c r="M455" i="1"/>
  <c r="S455" i="1"/>
  <c r="M451" i="1"/>
  <c r="S451" i="1"/>
  <c r="M447" i="1"/>
  <c r="S447" i="1"/>
  <c r="M443" i="1"/>
  <c r="S443" i="1"/>
  <c r="M439" i="1"/>
  <c r="S439" i="1"/>
  <c r="M435" i="1"/>
  <c r="S435" i="1"/>
  <c r="M431" i="1"/>
  <c r="S431" i="1"/>
  <c r="M427" i="1"/>
  <c r="S427" i="1"/>
  <c r="M423" i="1"/>
  <c r="S423" i="1"/>
  <c r="M419" i="1"/>
  <c r="S419" i="1"/>
  <c r="M415" i="1"/>
  <c r="S415" i="1"/>
  <c r="M411" i="1"/>
  <c r="S411" i="1"/>
  <c r="M407" i="1"/>
  <c r="S407" i="1"/>
  <c r="M403" i="1"/>
  <c r="S403" i="1"/>
  <c r="M399" i="1"/>
  <c r="S399" i="1"/>
  <c r="M395" i="1"/>
  <c r="S395" i="1"/>
  <c r="M391" i="1"/>
  <c r="S391" i="1"/>
  <c r="M387" i="1"/>
  <c r="S387" i="1"/>
  <c r="M383" i="1"/>
  <c r="S383" i="1"/>
  <c r="M379" i="1"/>
  <c r="S379" i="1"/>
  <c r="M375" i="1"/>
  <c r="S375" i="1"/>
  <c r="M371" i="1"/>
  <c r="S371" i="1"/>
  <c r="M367" i="1"/>
  <c r="S367" i="1"/>
  <c r="M363" i="1"/>
  <c r="S363" i="1"/>
  <c r="M359" i="1"/>
  <c r="S359" i="1"/>
  <c r="M355" i="1"/>
  <c r="S355" i="1"/>
  <c r="M351" i="1"/>
  <c r="S351" i="1"/>
  <c r="M347" i="1"/>
  <c r="S347" i="1"/>
  <c r="M343" i="1"/>
  <c r="S343" i="1"/>
  <c r="M339" i="1"/>
  <c r="S339" i="1"/>
  <c r="M335" i="1"/>
  <c r="S335" i="1"/>
  <c r="M331" i="1"/>
  <c r="S331" i="1"/>
  <c r="M327" i="1"/>
  <c r="S327" i="1"/>
  <c r="M323" i="1"/>
  <c r="S323" i="1"/>
  <c r="M319" i="1"/>
  <c r="S319" i="1"/>
  <c r="M315" i="1"/>
  <c r="S315" i="1"/>
  <c r="M311" i="1"/>
  <c r="S311" i="1"/>
  <c r="M307" i="1"/>
  <c r="S307" i="1"/>
  <c r="M303" i="1"/>
  <c r="S303" i="1"/>
  <c r="M299" i="1"/>
  <c r="S299" i="1"/>
  <c r="M295" i="1"/>
  <c r="S295" i="1"/>
  <c r="M291" i="1"/>
  <c r="S291" i="1"/>
  <c r="M287" i="1"/>
  <c r="S287" i="1"/>
  <c r="M283" i="1"/>
  <c r="S283" i="1"/>
  <c r="M279" i="1"/>
  <c r="S279" i="1"/>
  <c r="M275" i="1"/>
  <c r="S275" i="1"/>
  <c r="M271" i="1"/>
  <c r="S271" i="1"/>
  <c r="M267" i="1"/>
  <c r="S267" i="1"/>
  <c r="M263" i="1"/>
  <c r="S263" i="1"/>
  <c r="M259" i="1"/>
  <c r="S259" i="1"/>
  <c r="M255" i="1"/>
  <c r="S255" i="1"/>
  <c r="M251" i="1"/>
  <c r="S251" i="1"/>
  <c r="M247" i="1"/>
  <c r="S247" i="1"/>
  <c r="M243" i="1"/>
  <c r="S243" i="1"/>
  <c r="M239" i="1"/>
  <c r="S239" i="1"/>
  <c r="M235" i="1"/>
  <c r="S235" i="1"/>
  <c r="M231" i="1"/>
  <c r="S231" i="1"/>
  <c r="M227" i="1"/>
  <c r="S227" i="1"/>
  <c r="M223" i="1"/>
  <c r="S223" i="1"/>
  <c r="M219" i="1"/>
  <c r="S219" i="1"/>
  <c r="M215" i="1"/>
  <c r="S215" i="1"/>
  <c r="M211" i="1"/>
  <c r="S211" i="1"/>
  <c r="M207" i="1"/>
  <c r="S207" i="1"/>
  <c r="M203" i="1"/>
  <c r="S203" i="1"/>
  <c r="M199" i="1"/>
  <c r="S199" i="1"/>
  <c r="M195" i="1"/>
  <c r="S195" i="1"/>
  <c r="M191" i="1"/>
  <c r="S191" i="1"/>
  <c r="M187" i="1"/>
  <c r="S187" i="1"/>
  <c r="M183" i="1"/>
  <c r="S183" i="1"/>
  <c r="M179" i="1"/>
  <c r="S179" i="1"/>
  <c r="M175" i="1"/>
  <c r="S175" i="1"/>
  <c r="M171" i="1"/>
  <c r="S171" i="1"/>
  <c r="M167" i="1"/>
  <c r="S167" i="1"/>
  <c r="M163" i="1"/>
  <c r="S163" i="1"/>
  <c r="M159" i="1"/>
  <c r="S159" i="1"/>
  <c r="M155" i="1"/>
  <c r="S155" i="1"/>
  <c r="M151" i="1"/>
  <c r="S151" i="1"/>
  <c r="M147" i="1"/>
  <c r="S147" i="1"/>
  <c r="M143" i="1"/>
  <c r="S143" i="1"/>
  <c r="M139" i="1"/>
  <c r="S139" i="1"/>
  <c r="M135" i="1"/>
  <c r="S135" i="1"/>
  <c r="M131" i="1"/>
  <c r="S131" i="1"/>
  <c r="M127" i="1"/>
  <c r="S127" i="1"/>
  <c r="M123" i="1"/>
  <c r="S123" i="1"/>
  <c r="M119" i="1"/>
  <c r="S119" i="1"/>
  <c r="M115" i="1"/>
  <c r="S115" i="1"/>
  <c r="M111" i="1"/>
  <c r="S111" i="1"/>
  <c r="M107" i="1"/>
  <c r="M103" i="1"/>
  <c r="S103" i="1"/>
  <c r="M99" i="1"/>
  <c r="S99" i="1"/>
  <c r="M95" i="1"/>
  <c r="S95" i="1"/>
  <c r="M91" i="1"/>
  <c r="S91" i="1"/>
  <c r="M87" i="1"/>
  <c r="S87" i="1"/>
  <c r="M83" i="1"/>
  <c r="S83" i="1"/>
  <c r="M79" i="1"/>
  <c r="S79" i="1"/>
  <c r="M75" i="1"/>
  <c r="S75" i="1"/>
  <c r="M71" i="1"/>
  <c r="S71" i="1"/>
  <c r="M67" i="1"/>
  <c r="S67" i="1"/>
  <c r="M63" i="1"/>
  <c r="S63" i="1"/>
  <c r="M59" i="1"/>
  <c r="S59" i="1"/>
  <c r="M55" i="1"/>
  <c r="S55" i="1"/>
  <c r="M51" i="1"/>
  <c r="S51" i="1"/>
  <c r="M47" i="1"/>
  <c r="S47" i="1"/>
  <c r="M43" i="1"/>
  <c r="S43" i="1"/>
  <c r="M39" i="1"/>
  <c r="S39" i="1"/>
  <c r="M35" i="1"/>
  <c r="S35" i="1"/>
  <c r="M31" i="1"/>
  <c r="S31" i="1"/>
  <c r="M27" i="1"/>
  <c r="S27" i="1"/>
  <c r="M23" i="1"/>
  <c r="S23" i="1"/>
  <c r="M19" i="1"/>
  <c r="S19" i="1"/>
  <c r="M15" i="1"/>
  <c r="S15" i="1"/>
  <c r="M11" i="1"/>
  <c r="S11" i="1"/>
  <c r="M7" i="1"/>
  <c r="S7" i="1"/>
  <c r="M3" i="1"/>
  <c r="S3" i="1"/>
  <c r="M1141" i="1"/>
  <c r="S1141" i="1"/>
  <c r="M1129" i="1"/>
  <c r="S1129" i="1"/>
  <c r="M1109" i="1"/>
  <c r="S1109" i="1"/>
  <c r="M1093" i="1"/>
  <c r="S1093" i="1"/>
  <c r="M1081" i="1"/>
  <c r="S1081" i="1"/>
  <c r="M1073" i="1"/>
  <c r="S1073" i="1"/>
  <c r="M1065" i="1"/>
  <c r="S1065" i="1"/>
  <c r="M1053" i="1"/>
  <c r="S1053" i="1"/>
  <c r="M1041" i="1"/>
  <c r="S1041" i="1"/>
  <c r="M1029" i="1"/>
  <c r="S1029" i="1"/>
  <c r="M1013" i="1"/>
  <c r="S1013" i="1"/>
  <c r="M1001" i="1"/>
  <c r="S1001" i="1"/>
  <c r="M985" i="1"/>
  <c r="S985" i="1"/>
  <c r="M973" i="1"/>
  <c r="S973" i="1"/>
  <c r="M965" i="1"/>
  <c r="S965" i="1"/>
  <c r="M957" i="1"/>
  <c r="S957" i="1"/>
  <c r="M941" i="1"/>
  <c r="M929" i="1"/>
  <c r="S929" i="1"/>
  <c r="M913" i="1"/>
  <c r="S913" i="1"/>
  <c r="M901" i="1"/>
  <c r="S901" i="1"/>
  <c r="M893" i="1"/>
  <c r="S893" i="1"/>
  <c r="M881" i="1"/>
  <c r="S881" i="1"/>
  <c r="M873" i="1"/>
  <c r="S873" i="1"/>
  <c r="M861" i="1"/>
  <c r="S861" i="1"/>
  <c r="M857" i="1"/>
  <c r="S857" i="1"/>
  <c r="M845" i="1"/>
  <c r="S845" i="1"/>
  <c r="M833" i="1"/>
  <c r="S833" i="1"/>
  <c r="M821" i="1"/>
  <c r="S821" i="1"/>
  <c r="M809" i="1"/>
  <c r="S809" i="1"/>
  <c r="M801" i="1"/>
  <c r="S801" i="1"/>
  <c r="M793" i="1"/>
  <c r="S793" i="1"/>
  <c r="M789" i="1"/>
  <c r="S789" i="1"/>
  <c r="M777" i="1"/>
  <c r="S777" i="1"/>
  <c r="M765" i="1"/>
  <c r="S765" i="1"/>
  <c r="M753" i="1"/>
  <c r="S753" i="1"/>
  <c r="M741" i="1"/>
  <c r="S741" i="1"/>
  <c r="M733" i="1"/>
  <c r="S733" i="1"/>
  <c r="M717" i="1"/>
  <c r="S717" i="1"/>
  <c r="M697" i="1"/>
  <c r="S697" i="1"/>
  <c r="M689" i="1"/>
  <c r="S689" i="1"/>
  <c r="M677" i="1"/>
  <c r="S677" i="1"/>
  <c r="M665" i="1"/>
  <c r="S665" i="1"/>
  <c r="M657" i="1"/>
  <c r="S657" i="1"/>
  <c r="M645" i="1"/>
  <c r="S645" i="1"/>
  <c r="M633" i="1"/>
  <c r="S633" i="1"/>
  <c r="M625" i="1"/>
  <c r="S625" i="1"/>
  <c r="M617" i="1"/>
  <c r="S617" i="1"/>
  <c r="M605" i="1"/>
  <c r="S605" i="1"/>
  <c r="M597" i="1"/>
  <c r="S597" i="1"/>
  <c r="M589" i="1"/>
  <c r="S589" i="1"/>
  <c r="M577" i="1"/>
  <c r="S577" i="1"/>
  <c r="M565" i="1"/>
  <c r="S565" i="1"/>
  <c r="M553" i="1"/>
  <c r="S553" i="1"/>
  <c r="M541" i="1"/>
  <c r="S541" i="1"/>
  <c r="M525" i="1"/>
  <c r="S525" i="1"/>
  <c r="M513" i="1"/>
  <c r="S513" i="1"/>
  <c r="M509" i="1"/>
  <c r="S509" i="1"/>
  <c r="M497" i="1"/>
  <c r="S497" i="1"/>
  <c r="M489" i="1"/>
  <c r="S489" i="1"/>
  <c r="M477" i="1"/>
  <c r="S477" i="1"/>
  <c r="M465" i="1"/>
  <c r="S465" i="1"/>
  <c r="M449" i="1"/>
  <c r="S449" i="1"/>
  <c r="M437" i="1"/>
  <c r="S437" i="1"/>
  <c r="M425" i="1"/>
  <c r="S425" i="1"/>
  <c r="M413" i="1"/>
  <c r="S413" i="1"/>
  <c r="M405" i="1"/>
  <c r="S405" i="1"/>
  <c r="M401" i="1"/>
  <c r="S401" i="1"/>
  <c r="M389" i="1"/>
  <c r="S389" i="1"/>
  <c r="M377" i="1"/>
  <c r="S377" i="1"/>
  <c r="M365" i="1"/>
  <c r="S365" i="1"/>
  <c r="M361" i="1"/>
  <c r="S361" i="1"/>
  <c r="M353" i="1"/>
  <c r="S353" i="1"/>
  <c r="M345" i="1"/>
  <c r="S345" i="1"/>
  <c r="M329" i="1"/>
  <c r="S329" i="1"/>
  <c r="M317" i="1"/>
  <c r="S317" i="1"/>
  <c r="M309" i="1"/>
  <c r="S309" i="1"/>
  <c r="M297" i="1"/>
  <c r="S297" i="1"/>
  <c r="M289" i="1"/>
  <c r="S289" i="1"/>
  <c r="M281" i="1"/>
  <c r="S281" i="1"/>
  <c r="M261" i="1"/>
  <c r="S261" i="1"/>
  <c r="M249" i="1"/>
  <c r="S249" i="1"/>
  <c r="M237" i="1"/>
  <c r="S237" i="1"/>
  <c r="M229" i="1"/>
  <c r="S229" i="1"/>
  <c r="M217" i="1"/>
  <c r="S217" i="1"/>
  <c r="M205" i="1"/>
  <c r="S205" i="1"/>
  <c r="M197" i="1"/>
  <c r="S197" i="1"/>
  <c r="M185" i="1"/>
  <c r="S185" i="1"/>
  <c r="M177" i="1"/>
  <c r="S177" i="1"/>
  <c r="M169" i="1"/>
  <c r="S169" i="1"/>
  <c r="M161" i="1"/>
  <c r="S161" i="1"/>
  <c r="M153" i="1"/>
  <c r="S153" i="1"/>
  <c r="M145" i="1"/>
  <c r="S145" i="1"/>
  <c r="M133" i="1"/>
  <c r="S133" i="1"/>
  <c r="M125" i="1"/>
  <c r="S125" i="1"/>
  <c r="M33" i="1"/>
  <c r="S33" i="1"/>
  <c r="M1559" i="1"/>
  <c r="S1559" i="1"/>
  <c r="M1551" i="1"/>
  <c r="S1551" i="1"/>
  <c r="M1539" i="1"/>
  <c r="S1539" i="1"/>
  <c r="M1535" i="1"/>
  <c r="S1535" i="1"/>
  <c r="M1527" i="1"/>
  <c r="S1527" i="1"/>
  <c r="M1523" i="1"/>
  <c r="S1523" i="1"/>
  <c r="M1519" i="1"/>
  <c r="S1519" i="1"/>
  <c r="M1511" i="1"/>
  <c r="S1511" i="1"/>
  <c r="M1503" i="1"/>
  <c r="S1503" i="1"/>
  <c r="M1495" i="1"/>
  <c r="S1495" i="1"/>
  <c r="M1487" i="1"/>
  <c r="S1487" i="1"/>
  <c r="M1479" i="1"/>
  <c r="S1479" i="1"/>
  <c r="M1471" i="1"/>
  <c r="S1471" i="1"/>
  <c r="M1463" i="1"/>
  <c r="S1463" i="1"/>
  <c r="M1455" i="1"/>
  <c r="S1455" i="1"/>
  <c r="M1447" i="1"/>
  <c r="M1439" i="1"/>
  <c r="S1439" i="1"/>
  <c r="M1427" i="1"/>
  <c r="S1427" i="1"/>
  <c r="M1419" i="1"/>
  <c r="S1419" i="1"/>
  <c r="M1415" i="1"/>
  <c r="S1415" i="1"/>
  <c r="M1407" i="1"/>
  <c r="S1407" i="1"/>
  <c r="M1403" i="1"/>
  <c r="S1403" i="1"/>
  <c r="M1395" i="1"/>
  <c r="S1395" i="1"/>
  <c r="M1387" i="1"/>
  <c r="S1387" i="1"/>
  <c r="M1379" i="1"/>
  <c r="S1379" i="1"/>
  <c r="M1371" i="1"/>
  <c r="S1371" i="1"/>
  <c r="M1367" i="1"/>
  <c r="S1367" i="1"/>
  <c r="M1359" i="1"/>
  <c r="S1359" i="1"/>
  <c r="M1347" i="1"/>
  <c r="S1347" i="1"/>
  <c r="M1558" i="1"/>
  <c r="S1558" i="1"/>
  <c r="M1554" i="1"/>
  <c r="S1554" i="1"/>
  <c r="M1550" i="1"/>
  <c r="S1550" i="1"/>
  <c r="M1546" i="1"/>
  <c r="S1546" i="1"/>
  <c r="M1542" i="1"/>
  <c r="S1542" i="1"/>
  <c r="M1538" i="1"/>
  <c r="S1538" i="1"/>
  <c r="M1534" i="1"/>
  <c r="S1534" i="1"/>
  <c r="M1530" i="1"/>
  <c r="S1530" i="1"/>
  <c r="M1526" i="1"/>
  <c r="S1526" i="1"/>
  <c r="M1522" i="1"/>
  <c r="S1522" i="1"/>
  <c r="M1518" i="1"/>
  <c r="S1518" i="1"/>
  <c r="M1514" i="1"/>
  <c r="S1514" i="1"/>
  <c r="M1510" i="1"/>
  <c r="S1510" i="1"/>
  <c r="M1506" i="1"/>
  <c r="S1506" i="1"/>
  <c r="M1502" i="1"/>
  <c r="S1502" i="1"/>
  <c r="M1498" i="1"/>
  <c r="S1498" i="1"/>
  <c r="M1494" i="1"/>
  <c r="S1494" i="1"/>
  <c r="M1490" i="1"/>
  <c r="S1490" i="1"/>
  <c r="M1486" i="1"/>
  <c r="S1486" i="1"/>
  <c r="M1482" i="1"/>
  <c r="S1482" i="1"/>
  <c r="M1478" i="1"/>
  <c r="S1478" i="1"/>
  <c r="M1474" i="1"/>
  <c r="S1474" i="1"/>
  <c r="M1470" i="1"/>
  <c r="S1470" i="1"/>
  <c r="M1466" i="1"/>
  <c r="S1466" i="1"/>
  <c r="M1462" i="1"/>
  <c r="S1462" i="1"/>
  <c r="M1458" i="1"/>
  <c r="S1458" i="1"/>
  <c r="M1454" i="1"/>
  <c r="S1454" i="1"/>
  <c r="M1450" i="1"/>
  <c r="S1450" i="1"/>
  <c r="M1446" i="1"/>
  <c r="S1446" i="1"/>
  <c r="M1442" i="1"/>
  <c r="S1442" i="1"/>
  <c r="M1438" i="1"/>
  <c r="S1438" i="1"/>
  <c r="M1434" i="1"/>
  <c r="S1434" i="1"/>
  <c r="M1430" i="1"/>
  <c r="S1430" i="1"/>
  <c r="M1426" i="1"/>
  <c r="S1426" i="1"/>
  <c r="M1422" i="1"/>
  <c r="S1422" i="1"/>
  <c r="M1418" i="1"/>
  <c r="S1418" i="1"/>
  <c r="M1414" i="1"/>
  <c r="S1414" i="1"/>
  <c r="M1410" i="1"/>
  <c r="S1410" i="1"/>
  <c r="M1406" i="1"/>
  <c r="S1406" i="1"/>
  <c r="M1402" i="1"/>
  <c r="S1402" i="1"/>
  <c r="M1398" i="1"/>
  <c r="S1398" i="1"/>
  <c r="M1394" i="1"/>
  <c r="S1394" i="1"/>
  <c r="M1390" i="1"/>
  <c r="S1390" i="1"/>
  <c r="M1386" i="1"/>
  <c r="S1386" i="1"/>
  <c r="M1382" i="1"/>
  <c r="S1382" i="1"/>
  <c r="M1378" i="1"/>
  <c r="S1378" i="1"/>
  <c r="M1374" i="1"/>
  <c r="S1374" i="1"/>
  <c r="M1370" i="1"/>
  <c r="S1370" i="1"/>
  <c r="M1366" i="1"/>
  <c r="S1366" i="1"/>
  <c r="M1362" i="1"/>
  <c r="S1362" i="1"/>
  <c r="M1358" i="1"/>
  <c r="S1358" i="1"/>
  <c r="M1354" i="1"/>
  <c r="S1354" i="1"/>
  <c r="M1350" i="1"/>
  <c r="S1350" i="1"/>
  <c r="M1346" i="1"/>
  <c r="S1346" i="1"/>
  <c r="M1342" i="1"/>
  <c r="S1342" i="1"/>
  <c r="M1338" i="1"/>
  <c r="S1338" i="1"/>
  <c r="M1334" i="1"/>
  <c r="S1334" i="1"/>
  <c r="M1330" i="1"/>
  <c r="S1330" i="1"/>
  <c r="M1326" i="1"/>
  <c r="S1326" i="1"/>
  <c r="M1322" i="1"/>
  <c r="S1322" i="1"/>
  <c r="M1318" i="1"/>
  <c r="S1318" i="1"/>
  <c r="M1314" i="1"/>
  <c r="S1314" i="1"/>
  <c r="M1310" i="1"/>
  <c r="S1310" i="1"/>
  <c r="M1306" i="1"/>
  <c r="S1306" i="1"/>
  <c r="M1302" i="1"/>
  <c r="S1302" i="1"/>
  <c r="M1298" i="1"/>
  <c r="S1298" i="1"/>
  <c r="M1294" i="1"/>
  <c r="S1294" i="1"/>
  <c r="M1290" i="1"/>
  <c r="S1290" i="1"/>
  <c r="M1286" i="1"/>
  <c r="S1286" i="1"/>
  <c r="M1282" i="1"/>
  <c r="S1282" i="1"/>
  <c r="M1278" i="1"/>
  <c r="S1278" i="1"/>
  <c r="M1274" i="1"/>
  <c r="S1274" i="1"/>
  <c r="M1270" i="1"/>
  <c r="S1270" i="1"/>
  <c r="M1266" i="1"/>
  <c r="S1266" i="1"/>
  <c r="M1262" i="1"/>
  <c r="S1262" i="1"/>
  <c r="M1258" i="1"/>
  <c r="S1258" i="1"/>
  <c r="M1254" i="1"/>
  <c r="S1254" i="1"/>
  <c r="M1250" i="1"/>
  <c r="S1250" i="1"/>
  <c r="M1246" i="1"/>
  <c r="S1246" i="1"/>
  <c r="M1242" i="1"/>
  <c r="S1242" i="1"/>
  <c r="M1238" i="1"/>
  <c r="S1238" i="1"/>
  <c r="M1234" i="1"/>
  <c r="S1234" i="1"/>
  <c r="M1230" i="1"/>
  <c r="S1230" i="1"/>
  <c r="M1226" i="1"/>
  <c r="S1226" i="1"/>
  <c r="M1222" i="1"/>
  <c r="S1222" i="1"/>
  <c r="M1218" i="1"/>
  <c r="S1218" i="1"/>
  <c r="M1214" i="1"/>
  <c r="S1214" i="1"/>
  <c r="M1210" i="1"/>
  <c r="S1210" i="1"/>
  <c r="M1206" i="1"/>
  <c r="S1206" i="1"/>
  <c r="M1202" i="1"/>
  <c r="S1202" i="1"/>
  <c r="M1198" i="1"/>
  <c r="S1198" i="1"/>
  <c r="M1194" i="1"/>
  <c r="S1194" i="1"/>
  <c r="M1190" i="1"/>
  <c r="S1190" i="1"/>
  <c r="M1186" i="1"/>
  <c r="S1186" i="1"/>
  <c r="M1182" i="1"/>
  <c r="S1182" i="1"/>
  <c r="M1178" i="1"/>
  <c r="S1178" i="1"/>
  <c r="M1174" i="1"/>
  <c r="S1174" i="1"/>
  <c r="M1170" i="1"/>
  <c r="S1170" i="1"/>
  <c r="M1166" i="1"/>
  <c r="S1166" i="1"/>
  <c r="M1162" i="1"/>
  <c r="S1162" i="1"/>
  <c r="M1158" i="1"/>
  <c r="S1158" i="1"/>
  <c r="M1154" i="1"/>
  <c r="S1154" i="1"/>
  <c r="M1150" i="1"/>
  <c r="S1150" i="1"/>
  <c r="M1146" i="1"/>
  <c r="S1146" i="1"/>
  <c r="M1142" i="1"/>
  <c r="S1142" i="1"/>
  <c r="M1138" i="1"/>
  <c r="S1138" i="1"/>
  <c r="M1134" i="1"/>
  <c r="S1134" i="1"/>
  <c r="M1130" i="1"/>
  <c r="S1130" i="1"/>
  <c r="M1126" i="1"/>
  <c r="S1126" i="1"/>
  <c r="M1122" i="1"/>
  <c r="S1122" i="1"/>
  <c r="M1118" i="1"/>
  <c r="S1118" i="1"/>
  <c r="M1114" i="1"/>
  <c r="S1114" i="1"/>
  <c r="M1110" i="1"/>
  <c r="S1110" i="1"/>
  <c r="M1106" i="1"/>
  <c r="S1106" i="1"/>
  <c r="M1102" i="1"/>
  <c r="S1102" i="1"/>
  <c r="M1098" i="1"/>
  <c r="S1098" i="1"/>
  <c r="M1094" i="1"/>
  <c r="S1094" i="1"/>
  <c r="M1090" i="1"/>
  <c r="S1090" i="1"/>
  <c r="M1086" i="1"/>
  <c r="S1086" i="1"/>
  <c r="M1082" i="1"/>
  <c r="S1082" i="1"/>
  <c r="M1078" i="1"/>
  <c r="S1078" i="1"/>
  <c r="M1074" i="1"/>
  <c r="S1074" i="1"/>
  <c r="M1070" i="1"/>
  <c r="S1070" i="1"/>
  <c r="M1066" i="1"/>
  <c r="S1066" i="1"/>
  <c r="M1062" i="1"/>
  <c r="S1062" i="1"/>
  <c r="M1058" i="1"/>
  <c r="S1058" i="1"/>
  <c r="M1054" i="1"/>
  <c r="S1054" i="1"/>
  <c r="M1050" i="1"/>
  <c r="S1050" i="1"/>
  <c r="M1046" i="1"/>
  <c r="S1046" i="1"/>
  <c r="M1042" i="1"/>
  <c r="S1042" i="1"/>
  <c r="M1038" i="1"/>
  <c r="S1038" i="1"/>
  <c r="M1034" i="1"/>
  <c r="S1034" i="1"/>
  <c r="M1030" i="1"/>
  <c r="S1030" i="1"/>
  <c r="M1026" i="1"/>
  <c r="S1026" i="1"/>
  <c r="M1022" i="1"/>
  <c r="S1022" i="1"/>
  <c r="M1018" i="1"/>
  <c r="S1018" i="1"/>
  <c r="M1014" i="1"/>
  <c r="S1014" i="1"/>
  <c r="M1010" i="1"/>
  <c r="S1010" i="1"/>
  <c r="M1006" i="1"/>
  <c r="S1006" i="1"/>
  <c r="M1002" i="1"/>
  <c r="S1002" i="1"/>
  <c r="M998" i="1"/>
  <c r="S998" i="1"/>
  <c r="M994" i="1"/>
  <c r="S994" i="1"/>
  <c r="M990" i="1"/>
  <c r="S990" i="1"/>
  <c r="M986" i="1"/>
  <c r="S986" i="1"/>
  <c r="M982" i="1"/>
  <c r="S982" i="1"/>
  <c r="M978" i="1"/>
  <c r="S978" i="1"/>
  <c r="M974" i="1"/>
  <c r="S974" i="1"/>
  <c r="M970" i="1"/>
  <c r="S970" i="1"/>
  <c r="M966" i="1"/>
  <c r="S966" i="1"/>
  <c r="M962" i="1"/>
  <c r="S962" i="1"/>
  <c r="M958" i="1"/>
  <c r="S958" i="1"/>
  <c r="M954" i="1"/>
  <c r="S954" i="1"/>
  <c r="M950" i="1"/>
  <c r="S950" i="1"/>
  <c r="M946" i="1"/>
  <c r="S946" i="1"/>
  <c r="M942" i="1"/>
  <c r="S942" i="1"/>
  <c r="M938" i="1"/>
  <c r="S938" i="1"/>
  <c r="M934" i="1"/>
  <c r="S934" i="1"/>
  <c r="M930" i="1"/>
  <c r="S930" i="1"/>
  <c r="M926" i="1"/>
  <c r="S926" i="1"/>
  <c r="M922" i="1"/>
  <c r="S922" i="1"/>
  <c r="M918" i="1"/>
  <c r="S918" i="1"/>
  <c r="M914" i="1"/>
  <c r="S914" i="1"/>
  <c r="M910" i="1"/>
  <c r="S910" i="1"/>
  <c r="M906" i="1"/>
  <c r="S906" i="1"/>
  <c r="M902" i="1"/>
  <c r="S902" i="1"/>
  <c r="M898" i="1"/>
  <c r="S898" i="1"/>
  <c r="M894" i="1"/>
  <c r="S894" i="1"/>
  <c r="M890" i="1"/>
  <c r="S890" i="1"/>
  <c r="M886" i="1"/>
  <c r="S886" i="1"/>
  <c r="M882" i="1"/>
  <c r="S882" i="1"/>
  <c r="M878" i="1"/>
  <c r="S878" i="1"/>
  <c r="M874" i="1"/>
  <c r="S874" i="1"/>
  <c r="M870" i="1"/>
  <c r="S870" i="1"/>
  <c r="M866" i="1"/>
  <c r="S866" i="1"/>
  <c r="M862" i="1"/>
  <c r="S862" i="1"/>
  <c r="M858" i="1"/>
  <c r="S858" i="1"/>
  <c r="M854" i="1"/>
  <c r="S854" i="1"/>
  <c r="M850" i="1"/>
  <c r="S850" i="1"/>
  <c r="M846" i="1"/>
  <c r="S846" i="1"/>
  <c r="M842" i="1"/>
  <c r="S842" i="1"/>
  <c r="M838" i="1"/>
  <c r="S838" i="1"/>
  <c r="M834" i="1"/>
  <c r="S834" i="1"/>
  <c r="M830" i="1"/>
  <c r="S830" i="1"/>
  <c r="M826" i="1"/>
  <c r="S826" i="1"/>
  <c r="M822" i="1"/>
  <c r="S822" i="1"/>
  <c r="M818" i="1"/>
  <c r="S818" i="1"/>
  <c r="M814" i="1"/>
  <c r="S814" i="1"/>
  <c r="M810" i="1"/>
  <c r="S810" i="1"/>
  <c r="M806" i="1"/>
  <c r="S806" i="1"/>
  <c r="M802" i="1"/>
  <c r="S802" i="1"/>
  <c r="M798" i="1"/>
  <c r="S798" i="1"/>
  <c r="M794" i="1"/>
  <c r="S794" i="1"/>
  <c r="M790" i="1"/>
  <c r="S790" i="1"/>
  <c r="M786" i="1"/>
  <c r="S786" i="1"/>
  <c r="M782" i="1"/>
  <c r="S782" i="1"/>
  <c r="M778" i="1"/>
  <c r="S778" i="1"/>
  <c r="M774" i="1"/>
  <c r="S774" i="1"/>
  <c r="M770" i="1"/>
  <c r="S770" i="1"/>
  <c r="M766" i="1"/>
  <c r="S766" i="1"/>
  <c r="M762" i="1"/>
  <c r="S762" i="1"/>
  <c r="M758" i="1"/>
  <c r="S758" i="1"/>
  <c r="M754" i="1"/>
  <c r="S754" i="1"/>
  <c r="M750" i="1"/>
  <c r="S750" i="1"/>
  <c r="M746" i="1"/>
  <c r="S746" i="1"/>
  <c r="M742" i="1"/>
  <c r="S742" i="1"/>
  <c r="M738" i="1"/>
  <c r="S738" i="1"/>
  <c r="M734" i="1"/>
  <c r="S734" i="1"/>
  <c r="M730" i="1"/>
  <c r="S730" i="1"/>
  <c r="M726" i="1"/>
  <c r="S726" i="1"/>
  <c r="M722" i="1"/>
  <c r="S722" i="1"/>
  <c r="M718" i="1"/>
  <c r="S718" i="1"/>
  <c r="M714" i="1"/>
  <c r="S714" i="1"/>
  <c r="M710" i="1"/>
  <c r="S710" i="1"/>
  <c r="M706" i="1"/>
  <c r="S706" i="1"/>
  <c r="M702" i="1"/>
  <c r="S702" i="1"/>
  <c r="M698" i="1"/>
  <c r="S698" i="1"/>
  <c r="M694" i="1"/>
  <c r="S694" i="1"/>
  <c r="M690" i="1"/>
  <c r="S690" i="1"/>
  <c r="M686" i="1"/>
  <c r="S686" i="1"/>
  <c r="M682" i="1"/>
  <c r="S682" i="1"/>
  <c r="M678" i="1"/>
  <c r="S678" i="1"/>
  <c r="M674" i="1"/>
  <c r="S674" i="1"/>
  <c r="M670" i="1"/>
  <c r="S670" i="1"/>
  <c r="M666" i="1"/>
  <c r="S666" i="1"/>
  <c r="M662" i="1"/>
  <c r="S662" i="1"/>
  <c r="M658" i="1"/>
  <c r="S658" i="1"/>
  <c r="M654" i="1"/>
  <c r="S654" i="1"/>
  <c r="M650" i="1"/>
  <c r="S650" i="1"/>
  <c r="M646" i="1"/>
  <c r="S646" i="1"/>
  <c r="M642" i="1"/>
  <c r="S642" i="1"/>
  <c r="M638" i="1"/>
  <c r="S638" i="1"/>
  <c r="M634" i="1"/>
  <c r="S634" i="1"/>
  <c r="M630" i="1"/>
  <c r="S630" i="1"/>
  <c r="M626" i="1"/>
  <c r="S626" i="1"/>
  <c r="M622" i="1"/>
  <c r="S622" i="1"/>
  <c r="M618" i="1"/>
  <c r="S618" i="1"/>
  <c r="M614" i="1"/>
  <c r="S614" i="1"/>
  <c r="M610" i="1"/>
  <c r="S610" i="1"/>
  <c r="M606" i="1"/>
  <c r="S606" i="1"/>
  <c r="M602" i="1"/>
  <c r="S602" i="1"/>
  <c r="M598" i="1"/>
  <c r="S598" i="1"/>
  <c r="M594" i="1"/>
  <c r="S594" i="1"/>
  <c r="M590" i="1"/>
  <c r="S590" i="1"/>
  <c r="M586" i="1"/>
  <c r="S586" i="1"/>
  <c r="M582" i="1"/>
  <c r="S582" i="1"/>
  <c r="M578" i="1"/>
  <c r="S578" i="1"/>
  <c r="M574" i="1"/>
  <c r="S574" i="1"/>
  <c r="M570" i="1"/>
  <c r="S570" i="1"/>
  <c r="M566" i="1"/>
  <c r="S566" i="1"/>
  <c r="M562" i="1"/>
  <c r="S562" i="1"/>
  <c r="M558" i="1"/>
  <c r="S558" i="1"/>
  <c r="M554" i="1"/>
  <c r="S554" i="1"/>
  <c r="M550" i="1"/>
  <c r="S550" i="1"/>
  <c r="M546" i="1"/>
  <c r="S546" i="1"/>
  <c r="M542" i="1"/>
  <c r="S542" i="1"/>
  <c r="M538" i="1"/>
  <c r="S538" i="1"/>
  <c r="M534" i="1"/>
  <c r="S534" i="1"/>
  <c r="M530" i="1"/>
  <c r="S530" i="1"/>
  <c r="M526" i="1"/>
  <c r="S526" i="1"/>
  <c r="M522" i="1"/>
  <c r="S522" i="1"/>
  <c r="M518" i="1"/>
  <c r="S518" i="1"/>
  <c r="M514" i="1"/>
  <c r="S514" i="1"/>
  <c r="M510" i="1"/>
  <c r="S510" i="1"/>
  <c r="M506" i="1"/>
  <c r="S506" i="1"/>
  <c r="M502" i="1"/>
  <c r="S502" i="1"/>
  <c r="M498" i="1"/>
  <c r="S498" i="1"/>
  <c r="M494" i="1"/>
  <c r="S494" i="1"/>
  <c r="M490" i="1"/>
  <c r="S490" i="1"/>
  <c r="M486" i="1"/>
  <c r="S486" i="1"/>
  <c r="M482" i="1"/>
  <c r="S482" i="1"/>
  <c r="M478" i="1"/>
  <c r="S478" i="1"/>
  <c r="M474" i="1"/>
  <c r="S474" i="1"/>
  <c r="M470" i="1"/>
  <c r="S470" i="1"/>
  <c r="M466" i="1"/>
  <c r="S466" i="1"/>
  <c r="M462" i="1"/>
  <c r="S462" i="1"/>
  <c r="M458" i="1"/>
  <c r="S458" i="1"/>
  <c r="M454" i="1"/>
  <c r="S454" i="1"/>
  <c r="M450" i="1"/>
  <c r="S450" i="1"/>
  <c r="M446" i="1"/>
  <c r="S446" i="1"/>
  <c r="M442" i="1"/>
  <c r="S442" i="1"/>
  <c r="M438" i="1"/>
  <c r="S438" i="1"/>
  <c r="M434" i="1"/>
  <c r="S434" i="1"/>
  <c r="M430" i="1"/>
  <c r="S430" i="1"/>
  <c r="M426" i="1"/>
  <c r="S426" i="1"/>
  <c r="M422" i="1"/>
  <c r="S422" i="1"/>
  <c r="M418" i="1"/>
  <c r="S418" i="1"/>
  <c r="M414" i="1"/>
  <c r="S414" i="1"/>
  <c r="M410" i="1"/>
  <c r="S410" i="1"/>
  <c r="M406" i="1"/>
  <c r="S406" i="1"/>
  <c r="M402" i="1"/>
  <c r="S402" i="1"/>
  <c r="M398" i="1"/>
  <c r="S398" i="1"/>
  <c r="M394" i="1"/>
  <c r="S394" i="1"/>
  <c r="M390" i="1"/>
  <c r="S390" i="1"/>
  <c r="M386" i="1"/>
  <c r="S386" i="1"/>
  <c r="M382" i="1"/>
  <c r="S382" i="1"/>
  <c r="M378" i="1"/>
  <c r="S378" i="1"/>
  <c r="M374" i="1"/>
  <c r="S374" i="1"/>
  <c r="M370" i="1"/>
  <c r="S370" i="1"/>
  <c r="M366" i="1"/>
  <c r="S366" i="1"/>
  <c r="M362" i="1"/>
  <c r="S362" i="1"/>
  <c r="M358" i="1"/>
  <c r="S358" i="1"/>
  <c r="M354" i="1"/>
  <c r="S354" i="1"/>
  <c r="M350" i="1"/>
  <c r="S350" i="1"/>
  <c r="M346" i="1"/>
  <c r="S346" i="1"/>
  <c r="M342" i="1"/>
  <c r="S342" i="1"/>
  <c r="M338" i="1"/>
  <c r="S338" i="1"/>
  <c r="M334" i="1"/>
  <c r="S334" i="1"/>
  <c r="M330" i="1"/>
  <c r="S330" i="1"/>
  <c r="M326" i="1"/>
  <c r="S326" i="1"/>
  <c r="M322" i="1"/>
  <c r="S322" i="1"/>
  <c r="M318" i="1"/>
  <c r="S318" i="1"/>
  <c r="M314" i="1"/>
  <c r="S314" i="1"/>
  <c r="M310" i="1"/>
  <c r="S310" i="1"/>
  <c r="M306" i="1"/>
  <c r="S306" i="1"/>
  <c r="M302" i="1"/>
  <c r="S302" i="1"/>
  <c r="M298" i="1"/>
  <c r="S298" i="1"/>
  <c r="M294" i="1"/>
  <c r="S294" i="1"/>
  <c r="M290" i="1"/>
  <c r="S290" i="1"/>
  <c r="M286" i="1"/>
  <c r="S286" i="1"/>
  <c r="M282" i="1"/>
  <c r="S282" i="1"/>
  <c r="M278" i="1"/>
  <c r="S278" i="1"/>
  <c r="M274" i="1"/>
  <c r="S274" i="1"/>
  <c r="M270" i="1"/>
  <c r="S270" i="1"/>
  <c r="M266" i="1"/>
  <c r="S266" i="1"/>
  <c r="M262" i="1"/>
  <c r="S262" i="1"/>
  <c r="M258" i="1"/>
  <c r="S258" i="1"/>
  <c r="M254" i="1"/>
  <c r="S254" i="1"/>
  <c r="M250" i="1"/>
  <c r="S250" i="1"/>
  <c r="M246" i="1"/>
  <c r="S246" i="1"/>
  <c r="M242" i="1"/>
  <c r="S242" i="1"/>
  <c r="M238" i="1"/>
  <c r="S238" i="1"/>
  <c r="M234" i="1"/>
  <c r="S234" i="1"/>
  <c r="M230" i="1"/>
  <c r="S230" i="1"/>
  <c r="M226" i="1"/>
  <c r="S226" i="1"/>
  <c r="M222" i="1"/>
  <c r="S222" i="1"/>
  <c r="M218" i="1"/>
  <c r="S218" i="1"/>
  <c r="M214" i="1"/>
  <c r="S214" i="1"/>
  <c r="M210" i="1"/>
  <c r="S210" i="1"/>
  <c r="M206" i="1"/>
  <c r="S206" i="1"/>
  <c r="M202" i="1"/>
  <c r="S202" i="1"/>
  <c r="M198" i="1"/>
  <c r="S198" i="1"/>
  <c r="M194" i="1"/>
  <c r="S194" i="1"/>
  <c r="M190" i="1"/>
  <c r="S190" i="1"/>
  <c r="M186" i="1"/>
  <c r="S186" i="1"/>
  <c r="M182" i="1"/>
  <c r="S182" i="1"/>
  <c r="M178" i="1"/>
  <c r="S178" i="1"/>
  <c r="M174" i="1"/>
  <c r="S174" i="1"/>
  <c r="M170" i="1"/>
  <c r="S170" i="1"/>
  <c r="M166" i="1"/>
  <c r="S166" i="1"/>
  <c r="M162" i="1"/>
  <c r="S162" i="1"/>
  <c r="M158" i="1"/>
  <c r="S158" i="1"/>
  <c r="M154" i="1"/>
  <c r="S154" i="1"/>
  <c r="M150" i="1"/>
  <c r="S150" i="1"/>
  <c r="M146" i="1"/>
  <c r="S146" i="1"/>
  <c r="M142" i="1"/>
  <c r="S142" i="1"/>
  <c r="M138" i="1"/>
  <c r="S138" i="1"/>
  <c r="M134" i="1"/>
  <c r="S134" i="1"/>
  <c r="M130" i="1"/>
  <c r="S130" i="1"/>
  <c r="M126" i="1"/>
  <c r="S126" i="1"/>
  <c r="M122" i="1"/>
  <c r="S122" i="1"/>
  <c r="M118" i="1"/>
  <c r="S118" i="1"/>
  <c r="M114" i="1"/>
  <c r="S114" i="1"/>
  <c r="M110" i="1"/>
  <c r="S110" i="1"/>
  <c r="M106" i="1"/>
  <c r="S106" i="1"/>
  <c r="M102" i="1"/>
  <c r="S102" i="1"/>
  <c r="M98" i="1"/>
  <c r="S98" i="1"/>
  <c r="M94" i="1"/>
  <c r="S94" i="1"/>
  <c r="M90" i="1"/>
  <c r="S90" i="1"/>
  <c r="M86" i="1"/>
  <c r="S86" i="1"/>
  <c r="M82" i="1"/>
  <c r="S82" i="1"/>
  <c r="M78" i="1"/>
  <c r="S78" i="1"/>
  <c r="M74" i="1"/>
  <c r="S74" i="1"/>
  <c r="M70" i="1"/>
  <c r="S70" i="1"/>
  <c r="M66" i="1"/>
  <c r="S66" i="1"/>
  <c r="M62" i="1"/>
  <c r="S62" i="1"/>
  <c r="M58" i="1"/>
  <c r="S58" i="1"/>
  <c r="M54" i="1"/>
  <c r="S54" i="1"/>
  <c r="M50" i="1"/>
  <c r="S50" i="1"/>
  <c r="M46" i="1"/>
  <c r="S46" i="1"/>
  <c r="M42" i="1"/>
  <c r="S42" i="1"/>
  <c r="M38" i="1"/>
  <c r="S38" i="1"/>
  <c r="M34" i="1"/>
  <c r="S34" i="1"/>
  <c r="M30" i="1"/>
  <c r="S30" i="1"/>
  <c r="M26" i="1"/>
  <c r="S26" i="1"/>
  <c r="M22" i="1"/>
  <c r="S22" i="1"/>
  <c r="M18" i="1"/>
  <c r="S18" i="1"/>
  <c r="M14" i="1"/>
  <c r="S14" i="1"/>
  <c r="M10" i="1"/>
  <c r="S10" i="1"/>
  <c r="M6" i="1"/>
  <c r="S6" i="1"/>
  <c r="M2" i="1"/>
  <c r="S2" i="1"/>
  <c r="V214" i="1"/>
  <c r="S624" i="1" l="1"/>
  <c r="S632" i="1"/>
  <c r="S640" i="1"/>
  <c r="S648" i="1"/>
  <c r="S656" i="1"/>
  <c r="S664" i="1"/>
  <c r="S672" i="1"/>
  <c r="S680" i="1"/>
  <c r="S688" i="1"/>
  <c r="S696" i="1"/>
  <c r="S704" i="1"/>
  <c r="S712" i="1"/>
  <c r="S720" i="1"/>
  <c r="S728" i="1"/>
  <c r="S736" i="1"/>
  <c r="S744" i="1"/>
  <c r="S752" i="1"/>
  <c r="S760" i="1"/>
  <c r="S768" i="1"/>
  <c r="S776" i="1"/>
  <c r="S784" i="1"/>
  <c r="S792" i="1"/>
  <c r="S800" i="1"/>
  <c r="S808" i="1"/>
  <c r="S816" i="1"/>
  <c r="S824" i="1"/>
  <c r="S832" i="1"/>
  <c r="S840" i="1"/>
  <c r="S848" i="1"/>
  <c r="S856" i="1"/>
  <c r="S864" i="1"/>
  <c r="S872" i="1"/>
  <c r="S880" i="1"/>
  <c r="S888" i="1"/>
  <c r="S896" i="1"/>
  <c r="S904" i="1"/>
  <c r="S912" i="1"/>
  <c r="S920" i="1"/>
  <c r="S928" i="1"/>
  <c r="S936" i="1"/>
  <c r="S944" i="1"/>
  <c r="S952" i="1"/>
  <c r="S960" i="1"/>
  <c r="S968" i="1"/>
  <c r="S976" i="1"/>
  <c r="S984" i="1"/>
  <c r="S992" i="1"/>
  <c r="S1000" i="1"/>
  <c r="S1008" i="1"/>
  <c r="S1016" i="1"/>
  <c r="S1024" i="1"/>
  <c r="S1032" i="1"/>
  <c r="S1040" i="1"/>
  <c r="S1048" i="1"/>
  <c r="S1056" i="1"/>
  <c r="S1064" i="1"/>
  <c r="S1072" i="1"/>
  <c r="S1080" i="1"/>
  <c r="S1088" i="1"/>
  <c r="S1096" i="1"/>
  <c r="S1104" i="1"/>
  <c r="S1112" i="1"/>
  <c r="S1120" i="1"/>
  <c r="S1128" i="1"/>
  <c r="S1136" i="1"/>
  <c r="S1144" i="1"/>
  <c r="S1152" i="1"/>
  <c r="S1160" i="1"/>
  <c r="S1168" i="1"/>
  <c r="S1176" i="1"/>
  <c r="S1184" i="1"/>
  <c r="S1192" i="1"/>
  <c r="S1200" i="1"/>
  <c r="S1208" i="1"/>
  <c r="S1216" i="1"/>
  <c r="S1224" i="1"/>
  <c r="S1232" i="1"/>
  <c r="S1240" i="1"/>
  <c r="S1248" i="1"/>
  <c r="S1256" i="1"/>
  <c r="S1264" i="1"/>
  <c r="S1272" i="1"/>
  <c r="S1280" i="1"/>
  <c r="S1288" i="1"/>
  <c r="S1296" i="1"/>
  <c r="S1304" i="1"/>
  <c r="S1312" i="1"/>
  <c r="S1320" i="1"/>
  <c r="S1328" i="1"/>
  <c r="S1336" i="1"/>
  <c r="S1344" i="1"/>
  <c r="S1352" i="1"/>
  <c r="S1360" i="1"/>
  <c r="S89" i="1"/>
  <c r="S97" i="1"/>
  <c r="S105" i="1"/>
  <c r="S113" i="1"/>
  <c r="S121" i="1"/>
  <c r="S137" i="1"/>
  <c r="S149" i="1"/>
  <c r="S165" i="1"/>
  <c r="S181" i="1"/>
  <c r="S201" i="1"/>
  <c r="S221" i="1"/>
  <c r="S245" i="1"/>
  <c r="S265" i="1"/>
  <c r="S277" i="1"/>
  <c r="S305" i="1"/>
  <c r="S325" i="1"/>
  <c r="S341" i="1"/>
  <c r="S369" i="1"/>
  <c r="S393" i="1"/>
  <c r="S421" i="1"/>
  <c r="S441" i="1"/>
  <c r="S461" i="1"/>
  <c r="S485" i="1"/>
  <c r="S517" i="1"/>
  <c r="S537" i="1"/>
  <c r="S561" i="1"/>
  <c r="S581" i="1"/>
  <c r="S609" i="1"/>
  <c r="S629" i="1"/>
  <c r="S649" i="1"/>
  <c r="S673" i="1"/>
  <c r="S693" i="1"/>
  <c r="S713" i="1"/>
  <c r="S745" i="1"/>
  <c r="S769" i="1"/>
  <c r="S785" i="1"/>
  <c r="S817" i="1"/>
  <c r="S841" i="1"/>
  <c r="S865" i="1"/>
  <c r="S897" i="1"/>
  <c r="S917" i="1"/>
  <c r="S937" i="1"/>
  <c r="S953" i="1"/>
  <c r="S981" i="1"/>
  <c r="S997" i="1"/>
  <c r="S1017" i="1"/>
  <c r="S1037" i="1"/>
  <c r="S1061" i="1"/>
  <c r="S1089" i="1"/>
  <c r="S1105" i="1"/>
  <c r="S1125" i="1"/>
  <c r="S1149" i="1"/>
  <c r="S1165" i="1"/>
  <c r="S1177" i="1"/>
  <c r="S1189" i="1"/>
  <c r="S1205" i="1"/>
  <c r="S1233" i="1"/>
  <c r="S1249" i="1"/>
  <c r="S1269" i="1"/>
  <c r="M1563" i="1"/>
  <c r="M1562" i="1"/>
  <c r="M1561" i="1"/>
  <c r="P1558" i="1"/>
  <c r="P1553" i="1"/>
  <c r="P1547" i="1"/>
  <c r="P1542" i="1"/>
  <c r="P1537" i="1"/>
  <c r="P1531" i="1"/>
  <c r="P1526" i="1"/>
  <c r="P1521" i="1"/>
  <c r="P1515" i="1"/>
  <c r="P1510" i="1"/>
  <c r="P1505" i="1"/>
  <c r="P1499" i="1"/>
  <c r="P1494" i="1"/>
  <c r="P1489" i="1"/>
  <c r="P1483" i="1"/>
  <c r="P1478" i="1"/>
  <c r="P1473" i="1"/>
  <c r="P1467" i="1"/>
  <c r="P1462" i="1"/>
  <c r="P1457" i="1"/>
  <c r="P1451" i="1"/>
  <c r="P1446" i="1"/>
  <c r="P1441" i="1"/>
  <c r="P1435" i="1"/>
  <c r="P1430" i="1"/>
  <c r="P1425" i="1"/>
  <c r="P1419" i="1"/>
  <c r="P1414" i="1"/>
  <c r="P1409" i="1"/>
  <c r="P1403" i="1"/>
  <c r="P1398" i="1"/>
  <c r="P1393" i="1"/>
  <c r="P1387" i="1"/>
  <c r="P1382" i="1"/>
  <c r="P1377" i="1"/>
  <c r="P1371" i="1"/>
  <c r="P1366" i="1"/>
  <c r="P1361" i="1"/>
  <c r="P1355" i="1"/>
  <c r="P1350" i="1"/>
  <c r="P1345" i="1"/>
  <c r="P1339" i="1"/>
  <c r="P1334" i="1"/>
  <c r="P1329" i="1"/>
  <c r="P1323" i="1"/>
  <c r="P1318" i="1"/>
  <c r="P1313" i="1"/>
  <c r="P1307" i="1"/>
  <c r="P1302" i="1"/>
  <c r="P1297" i="1"/>
  <c r="P1291" i="1"/>
  <c r="P1286" i="1"/>
  <c r="P1281" i="1"/>
  <c r="P1275" i="1"/>
  <c r="P1270" i="1"/>
  <c r="P1265" i="1"/>
  <c r="P1259" i="1"/>
  <c r="P1254" i="1"/>
  <c r="P1249" i="1"/>
  <c r="P1243" i="1"/>
  <c r="P1238" i="1"/>
  <c r="P1233" i="1"/>
  <c r="P1227" i="1"/>
  <c r="P1222" i="1"/>
  <c r="P1217" i="1"/>
  <c r="P1211" i="1"/>
  <c r="P1206" i="1"/>
  <c r="P1201" i="1"/>
  <c r="P1195" i="1"/>
  <c r="P1190" i="1"/>
  <c r="P1185" i="1"/>
  <c r="P1179" i="1"/>
  <c r="P1174" i="1"/>
  <c r="P1169" i="1"/>
  <c r="P1163" i="1"/>
  <c r="P1158" i="1"/>
  <c r="P1148" i="1"/>
  <c r="P1136" i="1"/>
  <c r="P1126" i="1"/>
  <c r="P1116" i="1"/>
  <c r="P1104" i="1"/>
  <c r="P1094" i="1"/>
  <c r="P1084" i="1"/>
  <c r="P1072" i="1"/>
  <c r="P1062" i="1"/>
  <c r="P1048" i="1"/>
  <c r="P1032" i="1"/>
  <c r="P1016" i="1"/>
  <c r="P1000" i="1"/>
  <c r="P984" i="1"/>
  <c r="P968" i="1"/>
  <c r="P952" i="1"/>
  <c r="P936" i="1"/>
  <c r="P920" i="1"/>
  <c r="P904" i="1"/>
  <c r="P888" i="1"/>
  <c r="P872" i="1"/>
  <c r="P856" i="1"/>
  <c r="P840" i="1"/>
  <c r="P824" i="1"/>
  <c r="P808" i="1"/>
  <c r="P792" i="1"/>
  <c r="P776" i="1"/>
  <c r="P760" i="1"/>
  <c r="P744" i="1"/>
  <c r="P728" i="1"/>
  <c r="P712" i="1"/>
  <c r="P686" i="1"/>
  <c r="P654" i="1"/>
  <c r="P622" i="1"/>
  <c r="P590" i="1"/>
  <c r="P558" i="1"/>
  <c r="P526" i="1"/>
  <c r="P494" i="1"/>
  <c r="P434" i="1"/>
  <c r="P370" i="1"/>
  <c r="P294" i="1"/>
  <c r="P166" i="1"/>
  <c r="P38" i="1"/>
  <c r="V1468" i="1"/>
  <c r="V1340" i="1"/>
  <c r="V1212" i="1"/>
  <c r="V1024" i="1"/>
  <c r="V723" i="1"/>
  <c r="D23" i="2"/>
  <c r="P1557" i="1"/>
  <c r="P1551" i="1"/>
  <c r="P1546" i="1"/>
  <c r="P1541" i="1"/>
  <c r="P1535" i="1"/>
  <c r="P1530" i="1"/>
  <c r="P1525" i="1"/>
  <c r="P1519" i="1"/>
  <c r="P1514" i="1"/>
  <c r="P1509" i="1"/>
  <c r="P1503" i="1"/>
  <c r="P1498" i="1"/>
  <c r="P1493" i="1"/>
  <c r="P1487" i="1"/>
  <c r="P1482" i="1"/>
  <c r="P1477" i="1"/>
  <c r="P1471" i="1"/>
  <c r="P1466" i="1"/>
  <c r="P1461" i="1"/>
  <c r="P1455" i="1"/>
  <c r="P1450" i="1"/>
  <c r="P1445" i="1"/>
  <c r="P1439" i="1"/>
  <c r="P1434" i="1"/>
  <c r="P1429" i="1"/>
  <c r="P1423" i="1"/>
  <c r="P1418" i="1"/>
  <c r="P1413" i="1"/>
  <c r="P1407" i="1"/>
  <c r="P1402" i="1"/>
  <c r="P1397" i="1"/>
  <c r="P1391" i="1"/>
  <c r="P1386" i="1"/>
  <c r="P1381" i="1"/>
  <c r="P1375" i="1"/>
  <c r="P1370" i="1"/>
  <c r="P1365" i="1"/>
  <c r="P1359" i="1"/>
  <c r="P1354" i="1"/>
  <c r="P1349" i="1"/>
  <c r="P1343" i="1"/>
  <c r="P1338" i="1"/>
  <c r="P1333" i="1"/>
  <c r="P1327" i="1"/>
  <c r="P1322" i="1"/>
  <c r="P1317" i="1"/>
  <c r="P1311" i="1"/>
  <c r="P1306" i="1"/>
  <c r="P1301" i="1"/>
  <c r="P1295" i="1"/>
  <c r="P1290" i="1"/>
  <c r="P1285" i="1"/>
  <c r="P1279" i="1"/>
  <c r="P1274" i="1"/>
  <c r="P1269" i="1"/>
  <c r="P1263" i="1"/>
  <c r="P1258" i="1"/>
  <c r="P1253" i="1"/>
  <c r="P1247" i="1"/>
  <c r="P1242" i="1"/>
  <c r="P1237" i="1"/>
  <c r="P1231" i="1"/>
  <c r="P1226" i="1"/>
  <c r="P1221" i="1"/>
  <c r="P1215" i="1"/>
  <c r="P1210" i="1"/>
  <c r="P1205" i="1"/>
  <c r="P1199" i="1"/>
  <c r="P1194" i="1"/>
  <c r="P1189" i="1"/>
  <c r="P1183" i="1"/>
  <c r="P1178" i="1"/>
  <c r="P1173" i="1"/>
  <c r="P1167" i="1"/>
  <c r="P1162" i="1"/>
  <c r="P1156" i="1"/>
  <c r="P1144" i="1"/>
  <c r="P1134" i="1"/>
  <c r="P1124" i="1"/>
  <c r="P1112" i="1"/>
  <c r="P1102" i="1"/>
  <c r="P1092" i="1"/>
  <c r="P1080" i="1"/>
  <c r="P1070" i="1"/>
  <c r="P1060" i="1"/>
  <c r="P1046" i="1"/>
  <c r="P1030" i="1"/>
  <c r="P1014" i="1"/>
  <c r="P998" i="1"/>
  <c r="P982" i="1"/>
  <c r="P966" i="1"/>
  <c r="P950" i="1"/>
  <c r="P934" i="1"/>
  <c r="P918" i="1"/>
  <c r="P902" i="1"/>
  <c r="P886" i="1"/>
  <c r="P870" i="1"/>
  <c r="P854" i="1"/>
  <c r="P838" i="1"/>
  <c r="P822" i="1"/>
  <c r="P806" i="1"/>
  <c r="P790" i="1"/>
  <c r="P774" i="1"/>
  <c r="P758" i="1"/>
  <c r="P742" i="1"/>
  <c r="P726" i="1"/>
  <c r="P710" i="1"/>
  <c r="P678" i="1"/>
  <c r="P646" i="1"/>
  <c r="P614" i="1"/>
  <c r="P582" i="1"/>
  <c r="P550" i="1"/>
  <c r="P518" i="1"/>
  <c r="P482" i="1"/>
  <c r="P418" i="1"/>
  <c r="P354" i="1"/>
  <c r="P262" i="1"/>
  <c r="P134" i="1"/>
  <c r="P6" i="1"/>
  <c r="V1436" i="1"/>
  <c r="V1308" i="1"/>
  <c r="V1180" i="1"/>
  <c r="V960" i="1"/>
  <c r="V595" i="1"/>
  <c r="P1555" i="1"/>
  <c r="P1550" i="1"/>
  <c r="P1545" i="1"/>
  <c r="P1539" i="1"/>
  <c r="P1534" i="1"/>
  <c r="P1529" i="1"/>
  <c r="P1523" i="1"/>
  <c r="P1518" i="1"/>
  <c r="P1513" i="1"/>
  <c r="P1507" i="1"/>
  <c r="P1502" i="1"/>
  <c r="P1497" i="1"/>
  <c r="P1491" i="1"/>
  <c r="P1486" i="1"/>
  <c r="P1481" i="1"/>
  <c r="P1475" i="1"/>
  <c r="P1470" i="1"/>
  <c r="P1465" i="1"/>
  <c r="P1459" i="1"/>
  <c r="P1454" i="1"/>
  <c r="P1449" i="1"/>
  <c r="P1443" i="1"/>
  <c r="P1438" i="1"/>
  <c r="P1433" i="1"/>
  <c r="P1427" i="1"/>
  <c r="P1422" i="1"/>
  <c r="P1417" i="1"/>
  <c r="P1411" i="1"/>
  <c r="P1406" i="1"/>
  <c r="P1401" i="1"/>
  <c r="P1395" i="1"/>
  <c r="P1390" i="1"/>
  <c r="P1385" i="1"/>
  <c r="P1379" i="1"/>
  <c r="P1374" i="1"/>
  <c r="P1369" i="1"/>
  <c r="P1363" i="1"/>
  <c r="P1358" i="1"/>
  <c r="P1353" i="1"/>
  <c r="P1347" i="1"/>
  <c r="P1342" i="1"/>
  <c r="P1337" i="1"/>
  <c r="P1331" i="1"/>
  <c r="P1326" i="1"/>
  <c r="P1321" i="1"/>
  <c r="P1315" i="1"/>
  <c r="P1310" i="1"/>
  <c r="P1305" i="1"/>
  <c r="P1299" i="1"/>
  <c r="P1294" i="1"/>
  <c r="P1289" i="1"/>
  <c r="P1283" i="1"/>
  <c r="P1278" i="1"/>
  <c r="P1273" i="1"/>
  <c r="P1267" i="1"/>
  <c r="P1262" i="1"/>
  <c r="P1257" i="1"/>
  <c r="P1251" i="1"/>
  <c r="P1246" i="1"/>
  <c r="P1241" i="1"/>
  <c r="P1235" i="1"/>
  <c r="P1230" i="1"/>
  <c r="P1225" i="1"/>
  <c r="P1219" i="1"/>
  <c r="P1214" i="1"/>
  <c r="P1209" i="1"/>
  <c r="P1203" i="1"/>
  <c r="P1198" i="1"/>
  <c r="P1193" i="1"/>
  <c r="P1187" i="1"/>
  <c r="P1182" i="1"/>
  <c r="P1177" i="1"/>
  <c r="P1171" i="1"/>
  <c r="P1166" i="1"/>
  <c r="P1161" i="1"/>
  <c r="P1152" i="1"/>
  <c r="P1142" i="1"/>
  <c r="P1132" i="1"/>
  <c r="P1120" i="1"/>
  <c r="P1110" i="1"/>
  <c r="P1100" i="1"/>
  <c r="P1088" i="1"/>
  <c r="P1078" i="1"/>
  <c r="P1068" i="1"/>
  <c r="P1056" i="1"/>
  <c r="P1040" i="1"/>
  <c r="P1024" i="1"/>
  <c r="P1008" i="1"/>
  <c r="P992" i="1"/>
  <c r="P976" i="1"/>
  <c r="P960" i="1"/>
  <c r="P944" i="1"/>
  <c r="P928" i="1"/>
  <c r="P912" i="1"/>
  <c r="P896" i="1"/>
  <c r="P880" i="1"/>
  <c r="P864" i="1"/>
  <c r="P848" i="1"/>
  <c r="P832" i="1"/>
  <c r="P816" i="1"/>
  <c r="P800" i="1"/>
  <c r="P784" i="1"/>
  <c r="P768" i="1"/>
  <c r="P752" i="1"/>
  <c r="P736" i="1"/>
  <c r="P720" i="1"/>
  <c r="P702" i="1"/>
  <c r="P670" i="1"/>
  <c r="P638" i="1"/>
  <c r="P606" i="1"/>
  <c r="P574" i="1"/>
  <c r="P542" i="1"/>
  <c r="P510" i="1"/>
  <c r="P466" i="1"/>
  <c r="P402" i="1"/>
  <c r="P338" i="1"/>
  <c r="P230" i="1"/>
  <c r="P102" i="1"/>
  <c r="V1532" i="1"/>
  <c r="V1404" i="1"/>
  <c r="V1276" i="1"/>
  <c r="V1148" i="1"/>
  <c r="V896" i="1"/>
  <c r="V467" i="1"/>
  <c r="P1559" i="1"/>
  <c r="P1554" i="1"/>
  <c r="P1549" i="1"/>
  <c r="P1543" i="1"/>
  <c r="P1538" i="1"/>
  <c r="P1533" i="1"/>
  <c r="P1527" i="1"/>
  <c r="P1522" i="1"/>
  <c r="P1517" i="1"/>
  <c r="P1511" i="1"/>
  <c r="P1506" i="1"/>
  <c r="P1501" i="1"/>
  <c r="P1495" i="1"/>
  <c r="P1490" i="1"/>
  <c r="P1485" i="1"/>
  <c r="P1479" i="1"/>
  <c r="P1474" i="1"/>
  <c r="P1469" i="1"/>
  <c r="P1463" i="1"/>
  <c r="P1458" i="1"/>
  <c r="P1453" i="1"/>
  <c r="P1447" i="1"/>
  <c r="P1442" i="1"/>
  <c r="P1437" i="1"/>
  <c r="P1431" i="1"/>
  <c r="P1426" i="1"/>
  <c r="P1421" i="1"/>
  <c r="P1415" i="1"/>
  <c r="P1410" i="1"/>
  <c r="P1405" i="1"/>
  <c r="P1399" i="1"/>
  <c r="P1394" i="1"/>
  <c r="P1389" i="1"/>
  <c r="P1383" i="1"/>
  <c r="P1378" i="1"/>
  <c r="P1373" i="1"/>
  <c r="P1367" i="1"/>
  <c r="P1362" i="1"/>
  <c r="P1357" i="1"/>
  <c r="P1351" i="1"/>
  <c r="P1346" i="1"/>
  <c r="P1341" i="1"/>
  <c r="P1335" i="1"/>
  <c r="P1330" i="1"/>
  <c r="P1325" i="1"/>
  <c r="P1319" i="1"/>
  <c r="P1314" i="1"/>
  <c r="P1309" i="1"/>
  <c r="P1303" i="1"/>
  <c r="P1298" i="1"/>
  <c r="P1293" i="1"/>
  <c r="P1287" i="1"/>
  <c r="P1282" i="1"/>
  <c r="P1277" i="1"/>
  <c r="P1271" i="1"/>
  <c r="P1266" i="1"/>
  <c r="P1261" i="1"/>
  <c r="P1255" i="1"/>
  <c r="P1250" i="1"/>
  <c r="P1245" i="1"/>
  <c r="P1239" i="1"/>
  <c r="P1234" i="1"/>
  <c r="P1229" i="1"/>
  <c r="P1223" i="1"/>
  <c r="P1218" i="1"/>
  <c r="P1213" i="1"/>
  <c r="P1207" i="1"/>
  <c r="P1202" i="1"/>
  <c r="P1197" i="1"/>
  <c r="P1191" i="1"/>
  <c r="P1186" i="1"/>
  <c r="P1181" i="1"/>
  <c r="P1175" i="1"/>
  <c r="P1170" i="1"/>
  <c r="P1165" i="1"/>
  <c r="P1159" i="1"/>
  <c r="P1150" i="1"/>
  <c r="P1140" i="1"/>
  <c r="P1128" i="1"/>
  <c r="P1118" i="1"/>
  <c r="P1108" i="1"/>
  <c r="P1096" i="1"/>
  <c r="P1086" i="1"/>
  <c r="P1076" i="1"/>
  <c r="P1064" i="1"/>
  <c r="P1054" i="1"/>
  <c r="P1038" i="1"/>
  <c r="P1022" i="1"/>
  <c r="P1006" i="1"/>
  <c r="P990" i="1"/>
  <c r="P974" i="1"/>
  <c r="P958" i="1"/>
  <c r="P942" i="1"/>
  <c r="P926" i="1"/>
  <c r="P910" i="1"/>
  <c r="P894" i="1"/>
  <c r="P878" i="1"/>
  <c r="P862" i="1"/>
  <c r="P846" i="1"/>
  <c r="P830" i="1"/>
  <c r="P814" i="1"/>
  <c r="P798" i="1"/>
  <c r="P782" i="1"/>
  <c r="P766" i="1"/>
  <c r="P750" i="1"/>
  <c r="P734" i="1"/>
  <c r="P718" i="1"/>
  <c r="P694" i="1"/>
  <c r="P662" i="1"/>
  <c r="P630" i="1"/>
  <c r="P598" i="1"/>
  <c r="P566" i="1"/>
  <c r="P534" i="1"/>
  <c r="P502" i="1"/>
  <c r="P450" i="1"/>
  <c r="P386" i="1"/>
  <c r="P322" i="1"/>
  <c r="P198" i="1"/>
  <c r="P70" i="1"/>
  <c r="V1500" i="1"/>
  <c r="V1372" i="1"/>
  <c r="V1244" i="1"/>
  <c r="V1088" i="1"/>
  <c r="V832" i="1"/>
  <c r="V278" i="1"/>
  <c r="D19" i="2"/>
  <c r="P1052" i="1"/>
  <c r="P1044" i="1"/>
  <c r="P1036" i="1"/>
  <c r="P1028" i="1"/>
  <c r="P1020" i="1"/>
  <c r="P1012" i="1"/>
  <c r="P1004" i="1"/>
  <c r="P996" i="1"/>
  <c r="P988" i="1"/>
  <c r="P980" i="1"/>
  <c r="P972" i="1"/>
  <c r="P964" i="1"/>
  <c r="P956" i="1"/>
  <c r="P948" i="1"/>
  <c r="P940" i="1"/>
  <c r="P932" i="1"/>
  <c r="P924" i="1"/>
  <c r="P916" i="1"/>
  <c r="P908" i="1"/>
  <c r="P900" i="1"/>
  <c r="P892" i="1"/>
  <c r="P884" i="1"/>
  <c r="P876" i="1"/>
  <c r="P868" i="1"/>
  <c r="P860" i="1"/>
  <c r="P852" i="1"/>
  <c r="P844" i="1"/>
  <c r="P836" i="1"/>
  <c r="P828" i="1"/>
  <c r="P820" i="1"/>
  <c r="P812" i="1"/>
  <c r="P804" i="1"/>
  <c r="P796" i="1"/>
  <c r="P788" i="1"/>
  <c r="P780" i="1"/>
  <c r="P772" i="1"/>
  <c r="P764" i="1"/>
  <c r="P756" i="1"/>
  <c r="P748" i="1"/>
  <c r="P740" i="1"/>
  <c r="P732" i="1"/>
  <c r="P724" i="1"/>
  <c r="P716" i="1"/>
  <c r="P708" i="1"/>
  <c r="P700" i="1"/>
  <c r="P692" i="1"/>
  <c r="P684" i="1"/>
  <c r="P676" i="1"/>
  <c r="P668" i="1"/>
  <c r="P660" i="1"/>
  <c r="P652" i="1"/>
  <c r="P644" i="1"/>
  <c r="P636" i="1"/>
  <c r="P628" i="1"/>
  <c r="P620" i="1"/>
  <c r="P612" i="1"/>
  <c r="P604" i="1"/>
  <c r="P596" i="1"/>
  <c r="P588" i="1"/>
  <c r="P580" i="1"/>
  <c r="P572" i="1"/>
  <c r="P564" i="1"/>
  <c r="P556" i="1"/>
  <c r="P548" i="1"/>
  <c r="P540" i="1"/>
  <c r="P532" i="1"/>
  <c r="P524" i="1"/>
  <c r="P516" i="1"/>
  <c r="P508" i="1"/>
  <c r="P500" i="1"/>
  <c r="P492" i="1"/>
  <c r="P478" i="1"/>
  <c r="P462" i="1"/>
  <c r="P446" i="1"/>
  <c r="P430" i="1"/>
  <c r="P414" i="1"/>
  <c r="P398" i="1"/>
  <c r="P382" i="1"/>
  <c r="P366" i="1"/>
  <c r="P350" i="1"/>
  <c r="P334" i="1"/>
  <c r="P318" i="1"/>
  <c r="P286" i="1"/>
  <c r="P254" i="1"/>
  <c r="P222" i="1"/>
  <c r="P190" i="1"/>
  <c r="P158" i="1"/>
  <c r="P126" i="1"/>
  <c r="P94" i="1"/>
  <c r="P62" i="1"/>
  <c r="P30" i="1"/>
  <c r="V1556" i="1"/>
  <c r="V1524" i="1"/>
  <c r="V1492" i="1"/>
  <c r="V1460" i="1"/>
  <c r="V1428" i="1"/>
  <c r="V1396" i="1"/>
  <c r="V1364" i="1"/>
  <c r="V1332" i="1"/>
  <c r="V1300" i="1"/>
  <c r="V1268" i="1"/>
  <c r="V1236" i="1"/>
  <c r="V1204" i="1"/>
  <c r="V1172" i="1"/>
  <c r="V1136" i="1"/>
  <c r="V1072" i="1"/>
  <c r="V1008" i="1"/>
  <c r="V944" i="1"/>
  <c r="V880" i="1"/>
  <c r="V816" i="1"/>
  <c r="V691" i="1"/>
  <c r="V563" i="1"/>
  <c r="V435" i="1"/>
  <c r="V3" i="1"/>
  <c r="V7" i="1"/>
  <c r="V11" i="1"/>
  <c r="V15" i="1"/>
  <c r="V19" i="1"/>
  <c r="V23" i="1"/>
  <c r="V27" i="1"/>
  <c r="V31" i="1"/>
  <c r="V35" i="1"/>
  <c r="V39" i="1"/>
  <c r="V43" i="1"/>
  <c r="V47" i="1"/>
  <c r="V51" i="1"/>
  <c r="V55" i="1"/>
  <c r="V59" i="1"/>
  <c r="V63" i="1"/>
  <c r="V67" i="1"/>
  <c r="V71" i="1"/>
  <c r="V75" i="1"/>
  <c r="V79" i="1"/>
  <c r="V83" i="1"/>
  <c r="V87" i="1"/>
  <c r="V91" i="1"/>
  <c r="V95" i="1"/>
  <c r="V99" i="1"/>
  <c r="V103" i="1"/>
  <c r="V107" i="1"/>
  <c r="V111" i="1"/>
  <c r="V115" i="1"/>
  <c r="V119" i="1"/>
  <c r="V123" i="1"/>
  <c r="V127" i="1"/>
  <c r="V131" i="1"/>
  <c r="V135" i="1"/>
  <c r="V139" i="1"/>
  <c r="V143" i="1"/>
  <c r="V147" i="1"/>
  <c r="V151" i="1"/>
  <c r="V155" i="1"/>
  <c r="V159" i="1"/>
  <c r="V163" i="1"/>
  <c r="V167" i="1"/>
  <c r="V171" i="1"/>
  <c r="V175" i="1"/>
  <c r="V179" i="1"/>
  <c r="V183" i="1"/>
  <c r="V187" i="1"/>
  <c r="V191" i="1"/>
  <c r="V195" i="1"/>
  <c r="V199" i="1"/>
  <c r="V203" i="1"/>
  <c r="V207" i="1"/>
  <c r="V211" i="1"/>
  <c r="V215" i="1"/>
  <c r="V219" i="1"/>
  <c r="V223" i="1"/>
  <c r="V227" i="1"/>
  <c r="V231" i="1"/>
  <c r="V235" i="1"/>
  <c r="V239" i="1"/>
  <c r="V243" i="1"/>
  <c r="V247" i="1"/>
  <c r="V251" i="1"/>
  <c r="V255" i="1"/>
  <c r="V259" i="1"/>
  <c r="V263" i="1"/>
  <c r="V267" i="1"/>
  <c r="V271" i="1"/>
  <c r="V275" i="1"/>
  <c r="V279" i="1"/>
  <c r="V283" i="1"/>
  <c r="V287" i="1"/>
  <c r="V291" i="1"/>
  <c r="V295" i="1"/>
  <c r="V299" i="1"/>
  <c r="V303" i="1"/>
  <c r="V307" i="1"/>
  <c r="V311" i="1"/>
  <c r="V315" i="1"/>
  <c r="V319" i="1"/>
  <c r="V323" i="1"/>
  <c r="V327" i="1"/>
  <c r="V331" i="1"/>
  <c r="V335" i="1"/>
  <c r="V339" i="1"/>
  <c r="V343" i="1"/>
  <c r="V347" i="1"/>
  <c r="V351" i="1"/>
  <c r="V355" i="1"/>
  <c r="V359" i="1"/>
  <c r="V363" i="1"/>
  <c r="V367" i="1"/>
  <c r="V371" i="1"/>
  <c r="V375" i="1"/>
  <c r="V379" i="1"/>
  <c r="V383" i="1"/>
  <c r="V387" i="1"/>
  <c r="V391" i="1"/>
  <c r="V395" i="1"/>
  <c r="V399" i="1"/>
  <c r="V4" i="1"/>
  <c r="V8" i="1"/>
  <c r="V12" i="1"/>
  <c r="V16" i="1"/>
  <c r="V20" i="1"/>
  <c r="V24" i="1"/>
  <c r="V28" i="1"/>
  <c r="V32" i="1"/>
  <c r="V36" i="1"/>
  <c r="V40" i="1"/>
  <c r="V44" i="1"/>
  <c r="V48" i="1"/>
  <c r="V52" i="1"/>
  <c r="V56" i="1"/>
  <c r="V60" i="1"/>
  <c r="V64" i="1"/>
  <c r="V68" i="1"/>
  <c r="V72" i="1"/>
  <c r="V76" i="1"/>
  <c r="V80" i="1"/>
  <c r="V84" i="1"/>
  <c r="V88" i="1"/>
  <c r="V92" i="1"/>
  <c r="V96" i="1"/>
  <c r="V100" i="1"/>
  <c r="V104" i="1"/>
  <c r="V108" i="1"/>
  <c r="V112" i="1"/>
  <c r="V116" i="1"/>
  <c r="V120" i="1"/>
  <c r="V124" i="1"/>
  <c r="V128" i="1"/>
  <c r="V132" i="1"/>
  <c r="V136" i="1"/>
  <c r="V140" i="1"/>
  <c r="V144" i="1"/>
  <c r="V148" i="1"/>
  <c r="V152" i="1"/>
  <c r="V156" i="1"/>
  <c r="V160" i="1"/>
  <c r="V164" i="1"/>
  <c r="V168" i="1"/>
  <c r="V172" i="1"/>
  <c r="V176" i="1"/>
  <c r="V180" i="1"/>
  <c r="V184" i="1"/>
  <c r="V188" i="1"/>
  <c r="V192" i="1"/>
  <c r="V196" i="1"/>
  <c r="V200" i="1"/>
  <c r="V204" i="1"/>
  <c r="V208" i="1"/>
  <c r="V212" i="1"/>
  <c r="V216" i="1"/>
  <c r="V220" i="1"/>
  <c r="V224" i="1"/>
  <c r="V228" i="1"/>
  <c r="V232" i="1"/>
  <c r="V236" i="1"/>
  <c r="V240" i="1"/>
  <c r="V244" i="1"/>
  <c r="V248" i="1"/>
  <c r="V252" i="1"/>
  <c r="V256" i="1"/>
  <c r="V260" i="1"/>
  <c r="V264" i="1"/>
  <c r="V268" i="1"/>
  <c r="V272" i="1"/>
  <c r="V276" i="1"/>
  <c r="V280" i="1"/>
  <c r="V284" i="1"/>
  <c r="V288" i="1"/>
  <c r="V292" i="1"/>
  <c r="V296" i="1"/>
  <c r="V300" i="1"/>
  <c r="V304" i="1"/>
  <c r="V308" i="1"/>
  <c r="V312" i="1"/>
  <c r="V316" i="1"/>
  <c r="V320" i="1"/>
  <c r="V324" i="1"/>
  <c r="V328" i="1"/>
  <c r="V332" i="1"/>
  <c r="V336" i="1"/>
  <c r="V340" i="1"/>
  <c r="V344" i="1"/>
  <c r="V348" i="1"/>
  <c r="V352" i="1"/>
  <c r="V356" i="1"/>
  <c r="V360" i="1"/>
  <c r="V364" i="1"/>
  <c r="V368" i="1"/>
  <c r="V372" i="1"/>
  <c r="V376" i="1"/>
  <c r="V380" i="1"/>
  <c r="V384" i="1"/>
  <c r="V388" i="1"/>
  <c r="V392" i="1"/>
  <c r="V396" i="1"/>
  <c r="V6" i="1"/>
  <c r="V14" i="1"/>
  <c r="V22" i="1"/>
  <c r="V30" i="1"/>
  <c r="V38" i="1"/>
  <c r="V46" i="1"/>
  <c r="V54" i="1"/>
  <c r="V62" i="1"/>
  <c r="V70" i="1"/>
  <c r="V78" i="1"/>
  <c r="V86" i="1"/>
  <c r="V94" i="1"/>
  <c r="V102" i="1"/>
  <c r="V110" i="1"/>
  <c r="V118" i="1"/>
  <c r="V126" i="1"/>
  <c r="V134" i="1"/>
  <c r="V142" i="1"/>
  <c r="V150" i="1"/>
  <c r="V158" i="1"/>
  <c r="V166" i="1"/>
  <c r="V174" i="1"/>
  <c r="V182" i="1"/>
  <c r="V9" i="1"/>
  <c r="V17" i="1"/>
  <c r="V25" i="1"/>
  <c r="V33" i="1"/>
  <c r="V41" i="1"/>
  <c r="V49" i="1"/>
  <c r="V57" i="1"/>
  <c r="V65" i="1"/>
  <c r="V73" i="1"/>
  <c r="V81" i="1"/>
  <c r="V89" i="1"/>
  <c r="V97" i="1"/>
  <c r="V105" i="1"/>
  <c r="V113" i="1"/>
  <c r="V121" i="1"/>
  <c r="V129" i="1"/>
  <c r="V137" i="1"/>
  <c r="V145" i="1"/>
  <c r="V153" i="1"/>
  <c r="V161" i="1"/>
  <c r="V169" i="1"/>
  <c r="V177" i="1"/>
  <c r="V185" i="1"/>
  <c r="V193" i="1"/>
  <c r="V201" i="1"/>
  <c r="V209" i="1"/>
  <c r="V217" i="1"/>
  <c r="V225" i="1"/>
  <c r="V233" i="1"/>
  <c r="V241" i="1"/>
  <c r="V249" i="1"/>
  <c r="V257" i="1"/>
  <c r="V265" i="1"/>
  <c r="V273" i="1"/>
  <c r="V281" i="1"/>
  <c r="V289" i="1"/>
  <c r="V297" i="1"/>
  <c r="V305" i="1"/>
  <c r="V313" i="1"/>
  <c r="V321" i="1"/>
  <c r="V329" i="1"/>
  <c r="V337" i="1"/>
  <c r="V345" i="1"/>
  <c r="V353" i="1"/>
  <c r="V361" i="1"/>
  <c r="V369" i="1"/>
  <c r="V377" i="1"/>
  <c r="V385" i="1"/>
  <c r="V393" i="1"/>
  <c r="V400" i="1"/>
  <c r="V404" i="1"/>
  <c r="V408" i="1"/>
  <c r="V412" i="1"/>
  <c r="V416" i="1"/>
  <c r="V420" i="1"/>
  <c r="V424" i="1"/>
  <c r="V428" i="1"/>
  <c r="V432" i="1"/>
  <c r="V436" i="1"/>
  <c r="V440" i="1"/>
  <c r="V444" i="1"/>
  <c r="V448" i="1"/>
  <c r="V452" i="1"/>
  <c r="V456" i="1"/>
  <c r="V460" i="1"/>
  <c r="V464" i="1"/>
  <c r="V468" i="1"/>
  <c r="V472" i="1"/>
  <c r="V476" i="1"/>
  <c r="V480" i="1"/>
  <c r="V484" i="1"/>
  <c r="V488" i="1"/>
  <c r="V492" i="1"/>
  <c r="V496" i="1"/>
  <c r="V500" i="1"/>
  <c r="V504" i="1"/>
  <c r="V508" i="1"/>
  <c r="V512" i="1"/>
  <c r="V516" i="1"/>
  <c r="V520" i="1"/>
  <c r="V524" i="1"/>
  <c r="V528" i="1"/>
  <c r="V532" i="1"/>
  <c r="V536" i="1"/>
  <c r="V540" i="1"/>
  <c r="V544" i="1"/>
  <c r="V548" i="1"/>
  <c r="V552" i="1"/>
  <c r="V556" i="1"/>
  <c r="V560" i="1"/>
  <c r="V564" i="1"/>
  <c r="V568" i="1"/>
  <c r="V572" i="1"/>
  <c r="V576" i="1"/>
  <c r="V580" i="1"/>
  <c r="V584" i="1"/>
  <c r="V588" i="1"/>
  <c r="V592" i="1"/>
  <c r="V596" i="1"/>
  <c r="V600" i="1"/>
  <c r="V604" i="1"/>
  <c r="V608" i="1"/>
  <c r="V612" i="1"/>
  <c r="V616" i="1"/>
  <c r="V620" i="1"/>
  <c r="V624" i="1"/>
  <c r="V628" i="1"/>
  <c r="V632" i="1"/>
  <c r="V636" i="1"/>
  <c r="V640" i="1"/>
  <c r="V644" i="1"/>
  <c r="V648" i="1"/>
  <c r="V652" i="1"/>
  <c r="V656" i="1"/>
  <c r="V660" i="1"/>
  <c r="V664" i="1"/>
  <c r="V668" i="1"/>
  <c r="V672" i="1"/>
  <c r="V676" i="1"/>
  <c r="V680" i="1"/>
  <c r="V684" i="1"/>
  <c r="V688" i="1"/>
  <c r="V692" i="1"/>
  <c r="V696" i="1"/>
  <c r="V700" i="1"/>
  <c r="V704" i="1"/>
  <c r="V708" i="1"/>
  <c r="V712" i="1"/>
  <c r="V716" i="1"/>
  <c r="V720" i="1"/>
  <c r="V724" i="1"/>
  <c r="V728" i="1"/>
  <c r="V732" i="1"/>
  <c r="V736" i="1"/>
  <c r="V740" i="1"/>
  <c r="V744" i="1"/>
  <c r="V748" i="1"/>
  <c r="V752" i="1"/>
  <c r="V756" i="1"/>
  <c r="V760" i="1"/>
  <c r="V764" i="1"/>
  <c r="V768" i="1"/>
  <c r="V772" i="1"/>
  <c r="V776" i="1"/>
  <c r="V780" i="1"/>
  <c r="V784" i="1"/>
  <c r="V788" i="1"/>
  <c r="V792" i="1"/>
  <c r="V796" i="1"/>
  <c r="V800" i="1"/>
  <c r="V804" i="1"/>
  <c r="V808" i="1"/>
  <c r="V812" i="1"/>
  <c r="V2" i="1"/>
  <c r="V10" i="1"/>
  <c r="V18" i="1"/>
  <c r="V26" i="1"/>
  <c r="V34" i="1"/>
  <c r="V42" i="1"/>
  <c r="V50" i="1"/>
  <c r="V58" i="1"/>
  <c r="V66" i="1"/>
  <c r="V74" i="1"/>
  <c r="V82" i="1"/>
  <c r="V90" i="1"/>
  <c r="V98" i="1"/>
  <c r="V106" i="1"/>
  <c r="V114" i="1"/>
  <c r="V122" i="1"/>
  <c r="V130" i="1"/>
  <c r="V138" i="1"/>
  <c r="V146" i="1"/>
  <c r="V154" i="1"/>
  <c r="V162" i="1"/>
  <c r="V170" i="1"/>
  <c r="V178" i="1"/>
  <c r="V186" i="1"/>
  <c r="V194" i="1"/>
  <c r="V202" i="1"/>
  <c r="V210" i="1"/>
  <c r="V218" i="1"/>
  <c r="V226" i="1"/>
  <c r="V234" i="1"/>
  <c r="V242" i="1"/>
  <c r="V250" i="1"/>
  <c r="V258" i="1"/>
  <c r="V266" i="1"/>
  <c r="V274" i="1"/>
  <c r="V282" i="1"/>
  <c r="V290" i="1"/>
  <c r="V298" i="1"/>
  <c r="V306" i="1"/>
  <c r="V314" i="1"/>
  <c r="V322" i="1"/>
  <c r="V330" i="1"/>
  <c r="V338" i="1"/>
  <c r="V346" i="1"/>
  <c r="V354" i="1"/>
  <c r="V362" i="1"/>
  <c r="V370" i="1"/>
  <c r="V378" i="1"/>
  <c r="V386" i="1"/>
  <c r="V394" i="1"/>
  <c r="V401" i="1"/>
  <c r="V405" i="1"/>
  <c r="V409" i="1"/>
  <c r="V413" i="1"/>
  <c r="V417" i="1"/>
  <c r="V421" i="1"/>
  <c r="V425" i="1"/>
  <c r="V429" i="1"/>
  <c r="V433" i="1"/>
  <c r="V437" i="1"/>
  <c r="V441" i="1"/>
  <c r="V445" i="1"/>
  <c r="V449" i="1"/>
  <c r="V453" i="1"/>
  <c r="V457" i="1"/>
  <c r="V461" i="1"/>
  <c r="V465" i="1"/>
  <c r="V469" i="1"/>
  <c r="V473" i="1"/>
  <c r="V477" i="1"/>
  <c r="V481" i="1"/>
  <c r="V485" i="1"/>
  <c r="V489" i="1"/>
  <c r="V493" i="1"/>
  <c r="V497" i="1"/>
  <c r="V501" i="1"/>
  <c r="V505" i="1"/>
  <c r="V509" i="1"/>
  <c r="V513" i="1"/>
  <c r="V517" i="1"/>
  <c r="V521" i="1"/>
  <c r="V525" i="1"/>
  <c r="V529" i="1"/>
  <c r="V533" i="1"/>
  <c r="V537" i="1"/>
  <c r="V541" i="1"/>
  <c r="V545" i="1"/>
  <c r="V549" i="1"/>
  <c r="V553" i="1"/>
  <c r="V557" i="1"/>
  <c r="V561" i="1"/>
  <c r="V565" i="1"/>
  <c r="V569" i="1"/>
  <c r="V573" i="1"/>
  <c r="V577" i="1"/>
  <c r="V581" i="1"/>
  <c r="V585" i="1"/>
  <c r="V589" i="1"/>
  <c r="V593" i="1"/>
  <c r="V597" i="1"/>
  <c r="V601" i="1"/>
  <c r="V605" i="1"/>
  <c r="V609" i="1"/>
  <c r="V613" i="1"/>
  <c r="V617" i="1"/>
  <c r="V621" i="1"/>
  <c r="V625" i="1"/>
  <c r="V629" i="1"/>
  <c r="V633" i="1"/>
  <c r="V637" i="1"/>
  <c r="V641" i="1"/>
  <c r="V645" i="1"/>
  <c r="V649" i="1"/>
  <c r="V653" i="1"/>
  <c r="V657" i="1"/>
  <c r="V661" i="1"/>
  <c r="V665" i="1"/>
  <c r="V669" i="1"/>
  <c r="V673" i="1"/>
  <c r="V677" i="1"/>
  <c r="V681" i="1"/>
  <c r="V685" i="1"/>
  <c r="V689" i="1"/>
  <c r="V693" i="1"/>
  <c r="V697" i="1"/>
  <c r="V701" i="1"/>
  <c r="V705" i="1"/>
  <c r="V709" i="1"/>
  <c r="V713" i="1"/>
  <c r="V717" i="1"/>
  <c r="V721" i="1"/>
  <c r="V725" i="1"/>
  <c r="V729" i="1"/>
  <c r="V733" i="1"/>
  <c r="V737" i="1"/>
  <c r="V741" i="1"/>
  <c r="V745" i="1"/>
  <c r="V749" i="1"/>
  <c r="V753" i="1"/>
  <c r="V757" i="1"/>
  <c r="V761" i="1"/>
  <c r="V765" i="1"/>
  <c r="V769" i="1"/>
  <c r="V773" i="1"/>
  <c r="V777" i="1"/>
  <c r="V781" i="1"/>
  <c r="V785" i="1"/>
  <c r="V789" i="1"/>
  <c r="V793" i="1"/>
  <c r="V797" i="1"/>
  <c r="V801" i="1"/>
  <c r="V805" i="1"/>
  <c r="V809" i="1"/>
  <c r="V29" i="1"/>
  <c r="V61" i="1"/>
  <c r="V93" i="1"/>
  <c r="V125" i="1"/>
  <c r="V157" i="1"/>
  <c r="V189" i="1"/>
  <c r="V205" i="1"/>
  <c r="V221" i="1"/>
  <c r="V237" i="1"/>
  <c r="V253" i="1"/>
  <c r="V269" i="1"/>
  <c r="V285" i="1"/>
  <c r="V301" i="1"/>
  <c r="V317" i="1"/>
  <c r="V333" i="1"/>
  <c r="V349" i="1"/>
  <c r="V365" i="1"/>
  <c r="V381" i="1"/>
  <c r="V397" i="1"/>
  <c r="V406" i="1"/>
  <c r="V414" i="1"/>
  <c r="V422" i="1"/>
  <c r="V430" i="1"/>
  <c r="V438" i="1"/>
  <c r="V446" i="1"/>
  <c r="V454" i="1"/>
  <c r="V462" i="1"/>
  <c r="V470" i="1"/>
  <c r="V478" i="1"/>
  <c r="V486" i="1"/>
  <c r="V494" i="1"/>
  <c r="V502" i="1"/>
  <c r="V510" i="1"/>
  <c r="V518" i="1"/>
  <c r="V526" i="1"/>
  <c r="V534" i="1"/>
  <c r="V542" i="1"/>
  <c r="V550" i="1"/>
  <c r="V558" i="1"/>
  <c r="V566" i="1"/>
  <c r="V574" i="1"/>
  <c r="V582" i="1"/>
  <c r="V590" i="1"/>
  <c r="V598" i="1"/>
  <c r="V606" i="1"/>
  <c r="V614" i="1"/>
  <c r="V622" i="1"/>
  <c r="V630" i="1"/>
  <c r="V638" i="1"/>
  <c r="V646" i="1"/>
  <c r="V654" i="1"/>
  <c r="V662" i="1"/>
  <c r="V670" i="1"/>
  <c r="V678" i="1"/>
  <c r="V686" i="1"/>
  <c r="V694" i="1"/>
  <c r="V702" i="1"/>
  <c r="V710" i="1"/>
  <c r="V718" i="1"/>
  <c r="V726" i="1"/>
  <c r="V734" i="1"/>
  <c r="V742" i="1"/>
  <c r="V750" i="1"/>
  <c r="V758" i="1"/>
  <c r="V766" i="1"/>
  <c r="V774" i="1"/>
  <c r="V782" i="1"/>
  <c r="V790" i="1"/>
  <c r="V798" i="1"/>
  <c r="V806" i="1"/>
  <c r="V813" i="1"/>
  <c r="V817" i="1"/>
  <c r="V821" i="1"/>
  <c r="V825" i="1"/>
  <c r="V829" i="1"/>
  <c r="V833" i="1"/>
  <c r="V837" i="1"/>
  <c r="V841" i="1"/>
  <c r="V845" i="1"/>
  <c r="V849" i="1"/>
  <c r="V853" i="1"/>
  <c r="V857" i="1"/>
  <c r="V861" i="1"/>
  <c r="V865" i="1"/>
  <c r="V869" i="1"/>
  <c r="V873" i="1"/>
  <c r="V877" i="1"/>
  <c r="V881" i="1"/>
  <c r="V885" i="1"/>
  <c r="V889" i="1"/>
  <c r="V893" i="1"/>
  <c r="V897" i="1"/>
  <c r="V901" i="1"/>
  <c r="V905" i="1"/>
  <c r="V909" i="1"/>
  <c r="V913" i="1"/>
  <c r="V917" i="1"/>
  <c r="V921" i="1"/>
  <c r="V925" i="1"/>
  <c r="V929" i="1"/>
  <c r="V933" i="1"/>
  <c r="V937" i="1"/>
  <c r="V941" i="1"/>
  <c r="V945" i="1"/>
  <c r="V949" i="1"/>
  <c r="V953" i="1"/>
  <c r="V957" i="1"/>
  <c r="V961" i="1"/>
  <c r="V965" i="1"/>
  <c r="V969" i="1"/>
  <c r="V973" i="1"/>
  <c r="V977" i="1"/>
  <c r="V981" i="1"/>
  <c r="V985" i="1"/>
  <c r="V989" i="1"/>
  <c r="V993" i="1"/>
  <c r="V997" i="1"/>
  <c r="V1001" i="1"/>
  <c r="V1005" i="1"/>
  <c r="V1009" i="1"/>
  <c r="V1013" i="1"/>
  <c r="V1017" i="1"/>
  <c r="V1021" i="1"/>
  <c r="V1025" i="1"/>
  <c r="V1029" i="1"/>
  <c r="V1033" i="1"/>
  <c r="V1037" i="1"/>
  <c r="V1041" i="1"/>
  <c r="V1045" i="1"/>
  <c r="V1049" i="1"/>
  <c r="V1053" i="1"/>
  <c r="V1057" i="1"/>
  <c r="V1061" i="1"/>
  <c r="V1065" i="1"/>
  <c r="V1069" i="1"/>
  <c r="V1073" i="1"/>
  <c r="V1077" i="1"/>
  <c r="V1081" i="1"/>
  <c r="V1085" i="1"/>
  <c r="V1089" i="1"/>
  <c r="V1093" i="1"/>
  <c r="V1097" i="1"/>
  <c r="V1101" i="1"/>
  <c r="V1105" i="1"/>
  <c r="V1109" i="1"/>
  <c r="V1113" i="1"/>
  <c r="V1117" i="1"/>
  <c r="V1121" i="1"/>
  <c r="V1125" i="1"/>
  <c r="V1129" i="1"/>
  <c r="V1133" i="1"/>
  <c r="V1137" i="1"/>
  <c r="V1141" i="1"/>
  <c r="V5" i="1"/>
  <c r="V37" i="1"/>
  <c r="V69" i="1"/>
  <c r="V101" i="1"/>
  <c r="V133" i="1"/>
  <c r="V165" i="1"/>
  <c r="V190" i="1"/>
  <c r="V206" i="1"/>
  <c r="V222" i="1"/>
  <c r="V238" i="1"/>
  <c r="V254" i="1"/>
  <c r="V270" i="1"/>
  <c r="V286" i="1"/>
  <c r="V302" i="1"/>
  <c r="V318" i="1"/>
  <c r="V334" i="1"/>
  <c r="V350" i="1"/>
  <c r="V366" i="1"/>
  <c r="V382" i="1"/>
  <c r="V398" i="1"/>
  <c r="V407" i="1"/>
  <c r="V415" i="1"/>
  <c r="V423" i="1"/>
  <c r="V431" i="1"/>
  <c r="V439" i="1"/>
  <c r="V447" i="1"/>
  <c r="V455" i="1"/>
  <c r="V463" i="1"/>
  <c r="V471" i="1"/>
  <c r="V479" i="1"/>
  <c r="V487" i="1"/>
  <c r="V495" i="1"/>
  <c r="V503" i="1"/>
  <c r="V511" i="1"/>
  <c r="V519" i="1"/>
  <c r="V527" i="1"/>
  <c r="V535" i="1"/>
  <c r="V543" i="1"/>
  <c r="V551" i="1"/>
  <c r="V559" i="1"/>
  <c r="V567" i="1"/>
  <c r="V575" i="1"/>
  <c r="V583" i="1"/>
  <c r="V591" i="1"/>
  <c r="V599" i="1"/>
  <c r="V607" i="1"/>
  <c r="V615" i="1"/>
  <c r="V623" i="1"/>
  <c r="V631" i="1"/>
  <c r="V639" i="1"/>
  <c r="V647" i="1"/>
  <c r="V655" i="1"/>
  <c r="V663" i="1"/>
  <c r="V671" i="1"/>
  <c r="V679" i="1"/>
  <c r="V687" i="1"/>
  <c r="V695" i="1"/>
  <c r="V703" i="1"/>
  <c r="V711" i="1"/>
  <c r="V719" i="1"/>
  <c r="V727" i="1"/>
  <c r="V735" i="1"/>
  <c r="V743" i="1"/>
  <c r="V751" i="1"/>
  <c r="V759" i="1"/>
  <c r="V767" i="1"/>
  <c r="V775" i="1"/>
  <c r="V783" i="1"/>
  <c r="V791" i="1"/>
  <c r="V799" i="1"/>
  <c r="V807" i="1"/>
  <c r="V814" i="1"/>
  <c r="V818" i="1"/>
  <c r="V822" i="1"/>
  <c r="V826" i="1"/>
  <c r="V830" i="1"/>
  <c r="V834" i="1"/>
  <c r="V838" i="1"/>
  <c r="V842" i="1"/>
  <c r="V846" i="1"/>
  <c r="V850" i="1"/>
  <c r="V854" i="1"/>
  <c r="V858" i="1"/>
  <c r="V862" i="1"/>
  <c r="V866" i="1"/>
  <c r="V870" i="1"/>
  <c r="V874" i="1"/>
  <c r="V878" i="1"/>
  <c r="V882" i="1"/>
  <c r="V886" i="1"/>
  <c r="V890" i="1"/>
  <c r="V894" i="1"/>
  <c r="V898" i="1"/>
  <c r="V902" i="1"/>
  <c r="V906" i="1"/>
  <c r="V910" i="1"/>
  <c r="V914" i="1"/>
  <c r="V918" i="1"/>
  <c r="V922" i="1"/>
  <c r="V926" i="1"/>
  <c r="V930" i="1"/>
  <c r="V934" i="1"/>
  <c r="V938" i="1"/>
  <c r="V942" i="1"/>
  <c r="V946" i="1"/>
  <c r="V950" i="1"/>
  <c r="V954" i="1"/>
  <c r="V958" i="1"/>
  <c r="V962" i="1"/>
  <c r="V966" i="1"/>
  <c r="V970" i="1"/>
  <c r="V974" i="1"/>
  <c r="V978" i="1"/>
  <c r="V982" i="1"/>
  <c r="V986" i="1"/>
  <c r="V990" i="1"/>
  <c r="V994" i="1"/>
  <c r="V998" i="1"/>
  <c r="V1002" i="1"/>
  <c r="V1006" i="1"/>
  <c r="V1010" i="1"/>
  <c r="V1014" i="1"/>
  <c r="V1018" i="1"/>
  <c r="V1022" i="1"/>
  <c r="V1026" i="1"/>
  <c r="V1030" i="1"/>
  <c r="V1034" i="1"/>
  <c r="V1038" i="1"/>
  <c r="V1042" i="1"/>
  <c r="V1046" i="1"/>
  <c r="V1050" i="1"/>
  <c r="V1054" i="1"/>
  <c r="V1058" i="1"/>
  <c r="V1062" i="1"/>
  <c r="V1066" i="1"/>
  <c r="V1070" i="1"/>
  <c r="V1074" i="1"/>
  <c r="V1078" i="1"/>
  <c r="V1082" i="1"/>
  <c r="V1086" i="1"/>
  <c r="V1090" i="1"/>
  <c r="V1094" i="1"/>
  <c r="V1098" i="1"/>
  <c r="V1102" i="1"/>
  <c r="V1106" i="1"/>
  <c r="V1110" i="1"/>
  <c r="V1114" i="1"/>
  <c r="V1118" i="1"/>
  <c r="V1122" i="1"/>
  <c r="V1126" i="1"/>
  <c r="V1130" i="1"/>
  <c r="V1134" i="1"/>
  <c r="V1138" i="1"/>
  <c r="V1142" i="1"/>
  <c r="V1146" i="1"/>
  <c r="V1150" i="1"/>
  <c r="V1154" i="1"/>
  <c r="V1158" i="1"/>
  <c r="V1162" i="1"/>
  <c r="V1166" i="1"/>
  <c r="V1170" i="1"/>
  <c r="V1174" i="1"/>
  <c r="V1178" i="1"/>
  <c r="V1182" i="1"/>
  <c r="V1186" i="1"/>
  <c r="V1190" i="1"/>
  <c r="V1194" i="1"/>
  <c r="V1198" i="1"/>
  <c r="V1202" i="1"/>
  <c r="V1206" i="1"/>
  <c r="V1210" i="1"/>
  <c r="V1214" i="1"/>
  <c r="V1218" i="1"/>
  <c r="V1222" i="1"/>
  <c r="V1226" i="1"/>
  <c r="V1230" i="1"/>
  <c r="V1234" i="1"/>
  <c r="V1238" i="1"/>
  <c r="V1242" i="1"/>
  <c r="V1246" i="1"/>
  <c r="V1250" i="1"/>
  <c r="V1254" i="1"/>
  <c r="V1258" i="1"/>
  <c r="V1262" i="1"/>
  <c r="V1266" i="1"/>
  <c r="V1270" i="1"/>
  <c r="V1274" i="1"/>
  <c r="V1278" i="1"/>
  <c r="V1282" i="1"/>
  <c r="V1286" i="1"/>
  <c r="V1290" i="1"/>
  <c r="V1294" i="1"/>
  <c r="V1298" i="1"/>
  <c r="V1302" i="1"/>
  <c r="V1306" i="1"/>
  <c r="V1310" i="1"/>
  <c r="V1314" i="1"/>
  <c r="V1318" i="1"/>
  <c r="V1322" i="1"/>
  <c r="V1326" i="1"/>
  <c r="V1330" i="1"/>
  <c r="V1334" i="1"/>
  <c r="V1338" i="1"/>
  <c r="V1342" i="1"/>
  <c r="V1346" i="1"/>
  <c r="V1350" i="1"/>
  <c r="V1354" i="1"/>
  <c r="V1358" i="1"/>
  <c r="V1362" i="1"/>
  <c r="V1366" i="1"/>
  <c r="V1370" i="1"/>
  <c r="V1374" i="1"/>
  <c r="V1378" i="1"/>
  <c r="V1382" i="1"/>
  <c r="V1386" i="1"/>
  <c r="V1390" i="1"/>
  <c r="V1394" i="1"/>
  <c r="V1398" i="1"/>
  <c r="V1402" i="1"/>
  <c r="V1406" i="1"/>
  <c r="V1410" i="1"/>
  <c r="V1414" i="1"/>
  <c r="V1418" i="1"/>
  <c r="V1422" i="1"/>
  <c r="V1426" i="1"/>
  <c r="V1430" i="1"/>
  <c r="V1434" i="1"/>
  <c r="V1438" i="1"/>
  <c r="V1442" i="1"/>
  <c r="V1446" i="1"/>
  <c r="V1450" i="1"/>
  <c r="V1454" i="1"/>
  <c r="V1458" i="1"/>
  <c r="V1462" i="1"/>
  <c r="V1466" i="1"/>
  <c r="V1470" i="1"/>
  <c r="V1474" i="1"/>
  <c r="V1478" i="1"/>
  <c r="V1482" i="1"/>
  <c r="V1486" i="1"/>
  <c r="V1490" i="1"/>
  <c r="V1494" i="1"/>
  <c r="V1498" i="1"/>
  <c r="V1502" i="1"/>
  <c r="V1506" i="1"/>
  <c r="V1510" i="1"/>
  <c r="V1514" i="1"/>
  <c r="V1518" i="1"/>
  <c r="V1522" i="1"/>
  <c r="V1526" i="1"/>
  <c r="V1530" i="1"/>
  <c r="V1534" i="1"/>
  <c r="V1538" i="1"/>
  <c r="V1542" i="1"/>
  <c r="V1546" i="1"/>
  <c r="V1550" i="1"/>
  <c r="V1554" i="1"/>
  <c r="V1558" i="1"/>
  <c r="P4" i="1"/>
  <c r="P8" i="1"/>
  <c r="P12" i="1"/>
  <c r="P16" i="1"/>
  <c r="P20" i="1"/>
  <c r="P24" i="1"/>
  <c r="P28" i="1"/>
  <c r="P32" i="1"/>
  <c r="P36" i="1"/>
  <c r="P40" i="1"/>
  <c r="P44" i="1"/>
  <c r="P48" i="1"/>
  <c r="P52" i="1"/>
  <c r="P56" i="1"/>
  <c r="P60" i="1"/>
  <c r="P64" i="1"/>
  <c r="P68" i="1"/>
  <c r="P72" i="1"/>
  <c r="P76" i="1"/>
  <c r="P80" i="1"/>
  <c r="P84" i="1"/>
  <c r="P88" i="1"/>
  <c r="P92" i="1"/>
  <c r="P96" i="1"/>
  <c r="P100" i="1"/>
  <c r="P104" i="1"/>
  <c r="P108" i="1"/>
  <c r="P112" i="1"/>
  <c r="P116" i="1"/>
  <c r="P120" i="1"/>
  <c r="P124" i="1"/>
  <c r="P128" i="1"/>
  <c r="P132" i="1"/>
  <c r="P136" i="1"/>
  <c r="P140" i="1"/>
  <c r="P144" i="1"/>
  <c r="P148" i="1"/>
  <c r="P152" i="1"/>
  <c r="P156" i="1"/>
  <c r="P160" i="1"/>
  <c r="P164" i="1"/>
  <c r="P168" i="1"/>
  <c r="P172" i="1"/>
  <c r="P176" i="1"/>
  <c r="P180" i="1"/>
  <c r="P184" i="1"/>
  <c r="P188" i="1"/>
  <c r="P192" i="1"/>
  <c r="P196" i="1"/>
  <c r="P200" i="1"/>
  <c r="P204" i="1"/>
  <c r="P208" i="1"/>
  <c r="P212" i="1"/>
  <c r="P216" i="1"/>
  <c r="P220" i="1"/>
  <c r="P224" i="1"/>
  <c r="P228" i="1"/>
  <c r="P232" i="1"/>
  <c r="P236" i="1"/>
  <c r="P240" i="1"/>
  <c r="P244" i="1"/>
  <c r="P248" i="1"/>
  <c r="P252" i="1"/>
  <c r="P256" i="1"/>
  <c r="P260" i="1"/>
  <c r="P264" i="1"/>
  <c r="P268" i="1"/>
  <c r="P272" i="1"/>
  <c r="P276" i="1"/>
  <c r="P280" i="1"/>
  <c r="P284" i="1"/>
  <c r="P288" i="1"/>
  <c r="P292" i="1"/>
  <c r="P296" i="1"/>
  <c r="P300" i="1"/>
  <c r="P304" i="1"/>
  <c r="P308" i="1"/>
  <c r="P312" i="1"/>
  <c r="P316" i="1"/>
  <c r="V13" i="1"/>
  <c r="V45" i="1"/>
  <c r="V77" i="1"/>
  <c r="V109" i="1"/>
  <c r="V141" i="1"/>
  <c r="V173" i="1"/>
  <c r="V197" i="1"/>
  <c r="V213" i="1"/>
  <c r="V229" i="1"/>
  <c r="V245" i="1"/>
  <c r="V261" i="1"/>
  <c r="V277" i="1"/>
  <c r="V293" i="1"/>
  <c r="V309" i="1"/>
  <c r="V325" i="1"/>
  <c r="V341" i="1"/>
  <c r="V357" i="1"/>
  <c r="V373" i="1"/>
  <c r="V389" i="1"/>
  <c r="V402" i="1"/>
  <c r="V410" i="1"/>
  <c r="V418" i="1"/>
  <c r="V426" i="1"/>
  <c r="V434" i="1"/>
  <c r="V442" i="1"/>
  <c r="V450" i="1"/>
  <c r="V458" i="1"/>
  <c r="V466" i="1"/>
  <c r="V474" i="1"/>
  <c r="V482" i="1"/>
  <c r="V490" i="1"/>
  <c r="V498" i="1"/>
  <c r="V506" i="1"/>
  <c r="V514" i="1"/>
  <c r="V522" i="1"/>
  <c r="V530" i="1"/>
  <c r="V538" i="1"/>
  <c r="V546" i="1"/>
  <c r="V554" i="1"/>
  <c r="V562" i="1"/>
  <c r="V570" i="1"/>
  <c r="V578" i="1"/>
  <c r="V586" i="1"/>
  <c r="V594" i="1"/>
  <c r="V602" i="1"/>
  <c r="V610" i="1"/>
  <c r="V618" i="1"/>
  <c r="V626" i="1"/>
  <c r="V634" i="1"/>
  <c r="V642" i="1"/>
  <c r="V650" i="1"/>
  <c r="V658" i="1"/>
  <c r="V666" i="1"/>
  <c r="V674" i="1"/>
  <c r="V682" i="1"/>
  <c r="V690" i="1"/>
  <c r="V698" i="1"/>
  <c r="V706" i="1"/>
  <c r="V714" i="1"/>
  <c r="V722" i="1"/>
  <c r="V730" i="1"/>
  <c r="V738" i="1"/>
  <c r="V746" i="1"/>
  <c r="V754" i="1"/>
  <c r="V762" i="1"/>
  <c r="V770" i="1"/>
  <c r="V778" i="1"/>
  <c r="V786" i="1"/>
  <c r="V794" i="1"/>
  <c r="V802" i="1"/>
  <c r="V810" i="1"/>
  <c r="V815" i="1"/>
  <c r="V819" i="1"/>
  <c r="V823" i="1"/>
  <c r="V827" i="1"/>
  <c r="V831" i="1"/>
  <c r="V835" i="1"/>
  <c r="V839" i="1"/>
  <c r="V843" i="1"/>
  <c r="V847" i="1"/>
  <c r="V851" i="1"/>
  <c r="V855" i="1"/>
  <c r="V859" i="1"/>
  <c r="V863" i="1"/>
  <c r="V867" i="1"/>
  <c r="V871" i="1"/>
  <c r="V875" i="1"/>
  <c r="V879" i="1"/>
  <c r="V883" i="1"/>
  <c r="V887" i="1"/>
  <c r="V891" i="1"/>
  <c r="V895" i="1"/>
  <c r="V899" i="1"/>
  <c r="V903" i="1"/>
  <c r="V907" i="1"/>
  <c r="V911" i="1"/>
  <c r="V915" i="1"/>
  <c r="V919" i="1"/>
  <c r="V923" i="1"/>
  <c r="V927" i="1"/>
  <c r="V931" i="1"/>
  <c r="V935" i="1"/>
  <c r="V939" i="1"/>
  <c r="V943" i="1"/>
  <c r="V947" i="1"/>
  <c r="V951" i="1"/>
  <c r="V955" i="1"/>
  <c r="V959" i="1"/>
  <c r="V963" i="1"/>
  <c r="V967" i="1"/>
  <c r="V971" i="1"/>
  <c r="V975" i="1"/>
  <c r="V979" i="1"/>
  <c r="V983" i="1"/>
  <c r="V987" i="1"/>
  <c r="V991" i="1"/>
  <c r="V995" i="1"/>
  <c r="V999" i="1"/>
  <c r="V1003" i="1"/>
  <c r="V1007" i="1"/>
  <c r="V1011" i="1"/>
  <c r="V1015" i="1"/>
  <c r="V1019" i="1"/>
  <c r="V1023" i="1"/>
  <c r="V1027" i="1"/>
  <c r="V1031" i="1"/>
  <c r="V1035" i="1"/>
  <c r="V1039" i="1"/>
  <c r="V1043" i="1"/>
  <c r="V1047" i="1"/>
  <c r="V1051" i="1"/>
  <c r="V1055" i="1"/>
  <c r="V1059" i="1"/>
  <c r="V1063" i="1"/>
  <c r="V1067" i="1"/>
  <c r="V1071" i="1"/>
  <c r="V1075" i="1"/>
  <c r="V1079" i="1"/>
  <c r="V1083" i="1"/>
  <c r="V1087" i="1"/>
  <c r="V1091" i="1"/>
  <c r="V1095" i="1"/>
  <c r="V1099" i="1"/>
  <c r="V1103" i="1"/>
  <c r="V1107" i="1"/>
  <c r="V1111" i="1"/>
  <c r="V1115" i="1"/>
  <c r="V1119" i="1"/>
  <c r="V1123" i="1"/>
  <c r="V1127" i="1"/>
  <c r="V1131" i="1"/>
  <c r="V1135" i="1"/>
  <c r="V1139" i="1"/>
  <c r="V1143" i="1"/>
  <c r="V1147" i="1"/>
  <c r="V1151" i="1"/>
  <c r="V1155" i="1"/>
  <c r="V1159" i="1"/>
  <c r="V1163" i="1"/>
  <c r="V1167" i="1"/>
  <c r="V1171" i="1"/>
  <c r="V1175" i="1"/>
  <c r="V1179" i="1"/>
  <c r="V1183" i="1"/>
  <c r="V1187" i="1"/>
  <c r="V1191" i="1"/>
  <c r="V1195" i="1"/>
  <c r="V1199" i="1"/>
  <c r="V1203" i="1"/>
  <c r="V1207" i="1"/>
  <c r="V1211" i="1"/>
  <c r="V1215" i="1"/>
  <c r="V1219" i="1"/>
  <c r="V1223" i="1"/>
  <c r="V1227" i="1"/>
  <c r="V1231" i="1"/>
  <c r="V1235" i="1"/>
  <c r="V1239" i="1"/>
  <c r="V1243" i="1"/>
  <c r="V1247" i="1"/>
  <c r="V1251" i="1"/>
  <c r="V1255" i="1"/>
  <c r="V1259" i="1"/>
  <c r="V1263" i="1"/>
  <c r="V1267" i="1"/>
  <c r="V1271" i="1"/>
  <c r="V1275" i="1"/>
  <c r="V1279" i="1"/>
  <c r="V1283" i="1"/>
  <c r="V1287" i="1"/>
  <c r="V1291" i="1"/>
  <c r="V1295" i="1"/>
  <c r="V1299" i="1"/>
  <c r="V1303" i="1"/>
  <c r="V1307" i="1"/>
  <c r="V1311" i="1"/>
  <c r="V1315" i="1"/>
  <c r="V1319" i="1"/>
  <c r="V1323" i="1"/>
  <c r="V1327" i="1"/>
  <c r="V1331" i="1"/>
  <c r="V1335" i="1"/>
  <c r="V1339" i="1"/>
  <c r="V1343" i="1"/>
  <c r="V1347" i="1"/>
  <c r="V1351" i="1"/>
  <c r="V1355" i="1"/>
  <c r="V1359" i="1"/>
  <c r="V1363" i="1"/>
  <c r="V1367" i="1"/>
  <c r="V1371" i="1"/>
  <c r="V1375" i="1"/>
  <c r="V1379" i="1"/>
  <c r="V1383" i="1"/>
  <c r="V1387" i="1"/>
  <c r="V1391" i="1"/>
  <c r="V1395" i="1"/>
  <c r="V1399" i="1"/>
  <c r="V1403" i="1"/>
  <c r="V1407" i="1"/>
  <c r="V1411" i="1"/>
  <c r="V1415" i="1"/>
  <c r="V1419" i="1"/>
  <c r="V1423" i="1"/>
  <c r="V1427" i="1"/>
  <c r="V1431" i="1"/>
  <c r="V1435" i="1"/>
  <c r="V1439" i="1"/>
  <c r="V1443" i="1"/>
  <c r="V1447" i="1"/>
  <c r="V1451" i="1"/>
  <c r="V1455" i="1"/>
  <c r="V1459" i="1"/>
  <c r="V1463" i="1"/>
  <c r="V1467" i="1"/>
  <c r="V1471" i="1"/>
  <c r="V1475" i="1"/>
  <c r="V1479" i="1"/>
  <c r="V1483" i="1"/>
  <c r="V1487" i="1"/>
  <c r="V1491" i="1"/>
  <c r="V1495" i="1"/>
  <c r="V1499" i="1"/>
  <c r="V1503" i="1"/>
  <c r="V1507" i="1"/>
  <c r="V1511" i="1"/>
  <c r="V1515" i="1"/>
  <c r="V1519" i="1"/>
  <c r="V1523" i="1"/>
  <c r="V1527" i="1"/>
  <c r="V1531" i="1"/>
  <c r="V1535" i="1"/>
  <c r="V1539" i="1"/>
  <c r="V1543" i="1"/>
  <c r="V1547" i="1"/>
  <c r="V1551" i="1"/>
  <c r="V1555" i="1"/>
  <c r="V1559" i="1"/>
  <c r="P5" i="1"/>
  <c r="P9" i="1"/>
  <c r="P13" i="1"/>
  <c r="P17" i="1"/>
  <c r="P21" i="1"/>
  <c r="P25" i="1"/>
  <c r="P29" i="1"/>
  <c r="P33" i="1"/>
  <c r="P37" i="1"/>
  <c r="P41" i="1"/>
  <c r="P45" i="1"/>
  <c r="P49" i="1"/>
  <c r="P53" i="1"/>
  <c r="P57" i="1"/>
  <c r="P61" i="1"/>
  <c r="P65" i="1"/>
  <c r="P69" i="1"/>
  <c r="P73" i="1"/>
  <c r="P77" i="1"/>
  <c r="P81" i="1"/>
  <c r="P85" i="1"/>
  <c r="P89" i="1"/>
  <c r="P93" i="1"/>
  <c r="P97" i="1"/>
  <c r="P101" i="1"/>
  <c r="P105" i="1"/>
  <c r="P109" i="1"/>
  <c r="P113" i="1"/>
  <c r="P117" i="1"/>
  <c r="P121" i="1"/>
  <c r="P125" i="1"/>
  <c r="P129" i="1"/>
  <c r="P133" i="1"/>
  <c r="P137" i="1"/>
  <c r="P141" i="1"/>
  <c r="P145" i="1"/>
  <c r="P149" i="1"/>
  <c r="P153" i="1"/>
  <c r="P157" i="1"/>
  <c r="P161" i="1"/>
  <c r="P165" i="1"/>
  <c r="P169" i="1"/>
  <c r="P173" i="1"/>
  <c r="P177" i="1"/>
  <c r="P181" i="1"/>
  <c r="P185" i="1"/>
  <c r="P189" i="1"/>
  <c r="P193" i="1"/>
  <c r="P197" i="1"/>
  <c r="P201" i="1"/>
  <c r="P205" i="1"/>
  <c r="P209" i="1"/>
  <c r="P213" i="1"/>
  <c r="P217" i="1"/>
  <c r="P221" i="1"/>
  <c r="P225" i="1"/>
  <c r="P229" i="1"/>
  <c r="P233" i="1"/>
  <c r="P237" i="1"/>
  <c r="P241" i="1"/>
  <c r="P245" i="1"/>
  <c r="P249" i="1"/>
  <c r="P253" i="1"/>
  <c r="P257" i="1"/>
  <c r="P261" i="1"/>
  <c r="P265" i="1"/>
  <c r="P269" i="1"/>
  <c r="P273" i="1"/>
  <c r="P277" i="1"/>
  <c r="P281" i="1"/>
  <c r="P285" i="1"/>
  <c r="P289" i="1"/>
  <c r="P293" i="1"/>
  <c r="P297" i="1"/>
  <c r="P301" i="1"/>
  <c r="P305" i="1"/>
  <c r="P309" i="1"/>
  <c r="P313" i="1"/>
  <c r="P317" i="1"/>
  <c r="V21" i="1"/>
  <c r="V149" i="1"/>
  <c r="V230" i="1"/>
  <c r="V294" i="1"/>
  <c r="V358" i="1"/>
  <c r="V411" i="1"/>
  <c r="V443" i="1"/>
  <c r="V475" i="1"/>
  <c r="V507" i="1"/>
  <c r="V539" i="1"/>
  <c r="V571" i="1"/>
  <c r="V603" i="1"/>
  <c r="V635" i="1"/>
  <c r="V667" i="1"/>
  <c r="V699" i="1"/>
  <c r="V731" i="1"/>
  <c r="V763" i="1"/>
  <c r="V795" i="1"/>
  <c r="V820" i="1"/>
  <c r="V836" i="1"/>
  <c r="V852" i="1"/>
  <c r="V868" i="1"/>
  <c r="V884" i="1"/>
  <c r="V900" i="1"/>
  <c r="V916" i="1"/>
  <c r="V932" i="1"/>
  <c r="V948" i="1"/>
  <c r="V964" i="1"/>
  <c r="V980" i="1"/>
  <c r="V996" i="1"/>
  <c r="V1012" i="1"/>
  <c r="V1028" i="1"/>
  <c r="V1044" i="1"/>
  <c r="V1060" i="1"/>
  <c r="V1076" i="1"/>
  <c r="V1092" i="1"/>
  <c r="V1108" i="1"/>
  <c r="V1124" i="1"/>
  <c r="V1140" i="1"/>
  <c r="V1149" i="1"/>
  <c r="V1157" i="1"/>
  <c r="V1165" i="1"/>
  <c r="V1173" i="1"/>
  <c r="V1181" i="1"/>
  <c r="V1189" i="1"/>
  <c r="V1197" i="1"/>
  <c r="V1205" i="1"/>
  <c r="V1213" i="1"/>
  <c r="V1221" i="1"/>
  <c r="V1229" i="1"/>
  <c r="V1237" i="1"/>
  <c r="V1245" i="1"/>
  <c r="V1253" i="1"/>
  <c r="V1261" i="1"/>
  <c r="V1269" i="1"/>
  <c r="V1277" i="1"/>
  <c r="V1285" i="1"/>
  <c r="V1293" i="1"/>
  <c r="V1301" i="1"/>
  <c r="V1309" i="1"/>
  <c r="V1317" i="1"/>
  <c r="V1325" i="1"/>
  <c r="V1333" i="1"/>
  <c r="V1341" i="1"/>
  <c r="V1349" i="1"/>
  <c r="V1357" i="1"/>
  <c r="V1365" i="1"/>
  <c r="V1373" i="1"/>
  <c r="V1381" i="1"/>
  <c r="V1389" i="1"/>
  <c r="V1397" i="1"/>
  <c r="V1405" i="1"/>
  <c r="V1413" i="1"/>
  <c r="V1421" i="1"/>
  <c r="V1429" i="1"/>
  <c r="V1437" i="1"/>
  <c r="V1445" i="1"/>
  <c r="V1453" i="1"/>
  <c r="V1461" i="1"/>
  <c r="V1469" i="1"/>
  <c r="V1477" i="1"/>
  <c r="V1485" i="1"/>
  <c r="V1493" i="1"/>
  <c r="V1501" i="1"/>
  <c r="V1509" i="1"/>
  <c r="V1517" i="1"/>
  <c r="V1525" i="1"/>
  <c r="V1533" i="1"/>
  <c r="V1541" i="1"/>
  <c r="V1549" i="1"/>
  <c r="V1557" i="1"/>
  <c r="P7" i="1"/>
  <c r="P15" i="1"/>
  <c r="P23" i="1"/>
  <c r="P31" i="1"/>
  <c r="P39" i="1"/>
  <c r="P47" i="1"/>
  <c r="P55" i="1"/>
  <c r="P63" i="1"/>
  <c r="P71" i="1"/>
  <c r="P79" i="1"/>
  <c r="P87" i="1"/>
  <c r="P95" i="1"/>
  <c r="P103" i="1"/>
  <c r="P111" i="1"/>
  <c r="P119" i="1"/>
  <c r="P127" i="1"/>
  <c r="P135" i="1"/>
  <c r="P143" i="1"/>
  <c r="P151" i="1"/>
  <c r="P159" i="1"/>
  <c r="P167" i="1"/>
  <c r="P175" i="1"/>
  <c r="P183" i="1"/>
  <c r="P191" i="1"/>
  <c r="P199" i="1"/>
  <c r="P207" i="1"/>
  <c r="P215" i="1"/>
  <c r="P223" i="1"/>
  <c r="P231" i="1"/>
  <c r="P239" i="1"/>
  <c r="P247" i="1"/>
  <c r="P255" i="1"/>
  <c r="P263" i="1"/>
  <c r="P271" i="1"/>
  <c r="P279" i="1"/>
  <c r="P287" i="1"/>
  <c r="P295" i="1"/>
  <c r="P303" i="1"/>
  <c r="P311" i="1"/>
  <c r="P319" i="1"/>
  <c r="P323" i="1"/>
  <c r="P327" i="1"/>
  <c r="P331" i="1"/>
  <c r="P335" i="1"/>
  <c r="P339" i="1"/>
  <c r="P343" i="1"/>
  <c r="P347" i="1"/>
  <c r="P351" i="1"/>
  <c r="P355" i="1"/>
  <c r="P359" i="1"/>
  <c r="P363" i="1"/>
  <c r="P367" i="1"/>
  <c r="P371" i="1"/>
  <c r="P375" i="1"/>
  <c r="P379" i="1"/>
  <c r="P383" i="1"/>
  <c r="P387" i="1"/>
  <c r="P391" i="1"/>
  <c r="P395" i="1"/>
  <c r="P399" i="1"/>
  <c r="P403" i="1"/>
  <c r="P407" i="1"/>
  <c r="P411" i="1"/>
  <c r="P415" i="1"/>
  <c r="P419" i="1"/>
  <c r="P423" i="1"/>
  <c r="P427" i="1"/>
  <c r="P431" i="1"/>
  <c r="P435" i="1"/>
  <c r="P439" i="1"/>
  <c r="P443" i="1"/>
  <c r="P447" i="1"/>
  <c r="P451" i="1"/>
  <c r="P455" i="1"/>
  <c r="P459" i="1"/>
  <c r="P463" i="1"/>
  <c r="P467" i="1"/>
  <c r="P471" i="1"/>
  <c r="P475" i="1"/>
  <c r="P479" i="1"/>
  <c r="P483" i="1"/>
  <c r="P487" i="1"/>
  <c r="P491" i="1"/>
  <c r="P495" i="1"/>
  <c r="P499" i="1"/>
  <c r="P503" i="1"/>
  <c r="P507" i="1"/>
  <c r="P511" i="1"/>
  <c r="P515" i="1"/>
  <c r="P519" i="1"/>
  <c r="P523" i="1"/>
  <c r="P527" i="1"/>
  <c r="P531" i="1"/>
  <c r="P535" i="1"/>
  <c r="P539" i="1"/>
  <c r="P543" i="1"/>
  <c r="P547" i="1"/>
  <c r="P551" i="1"/>
  <c r="P555" i="1"/>
  <c r="P559" i="1"/>
  <c r="P563" i="1"/>
  <c r="P567" i="1"/>
  <c r="P571" i="1"/>
  <c r="P575" i="1"/>
  <c r="P579" i="1"/>
  <c r="P583" i="1"/>
  <c r="P587" i="1"/>
  <c r="P591" i="1"/>
  <c r="P595" i="1"/>
  <c r="P599" i="1"/>
  <c r="P603" i="1"/>
  <c r="P607" i="1"/>
  <c r="P611" i="1"/>
  <c r="P615" i="1"/>
  <c r="P619" i="1"/>
  <c r="P623" i="1"/>
  <c r="P627" i="1"/>
  <c r="P631" i="1"/>
  <c r="P635" i="1"/>
  <c r="P639" i="1"/>
  <c r="P643" i="1"/>
  <c r="P647" i="1"/>
  <c r="P651" i="1"/>
  <c r="P655" i="1"/>
  <c r="P659" i="1"/>
  <c r="P663" i="1"/>
  <c r="P667" i="1"/>
  <c r="P671" i="1"/>
  <c r="P675" i="1"/>
  <c r="P679" i="1"/>
  <c r="P683" i="1"/>
  <c r="P687" i="1"/>
  <c r="P691" i="1"/>
  <c r="P695" i="1"/>
  <c r="P699" i="1"/>
  <c r="P703" i="1"/>
  <c r="P707" i="1"/>
  <c r="P711" i="1"/>
  <c r="P715" i="1"/>
  <c r="P719" i="1"/>
  <c r="P723" i="1"/>
  <c r="P727" i="1"/>
  <c r="P731" i="1"/>
  <c r="P735" i="1"/>
  <c r="P739" i="1"/>
  <c r="P743" i="1"/>
  <c r="P747" i="1"/>
  <c r="P751" i="1"/>
  <c r="P755" i="1"/>
  <c r="P759" i="1"/>
  <c r="P763" i="1"/>
  <c r="P767" i="1"/>
  <c r="P771" i="1"/>
  <c r="P775" i="1"/>
  <c r="P779" i="1"/>
  <c r="P783" i="1"/>
  <c r="P787" i="1"/>
  <c r="P791" i="1"/>
  <c r="P795" i="1"/>
  <c r="P799" i="1"/>
  <c r="P803" i="1"/>
  <c r="P807" i="1"/>
  <c r="P811" i="1"/>
  <c r="P815" i="1"/>
  <c r="P819" i="1"/>
  <c r="P823" i="1"/>
  <c r="P827" i="1"/>
  <c r="P831" i="1"/>
  <c r="P835" i="1"/>
  <c r="P839" i="1"/>
  <c r="P843" i="1"/>
  <c r="P847" i="1"/>
  <c r="P851" i="1"/>
  <c r="P855" i="1"/>
  <c r="P859" i="1"/>
  <c r="P863" i="1"/>
  <c r="P867" i="1"/>
  <c r="P871" i="1"/>
  <c r="P875" i="1"/>
  <c r="P879" i="1"/>
  <c r="P883" i="1"/>
  <c r="P887" i="1"/>
  <c r="P891" i="1"/>
  <c r="P895" i="1"/>
  <c r="P899" i="1"/>
  <c r="P903" i="1"/>
  <c r="P907" i="1"/>
  <c r="P911" i="1"/>
  <c r="P915" i="1"/>
  <c r="P919" i="1"/>
  <c r="P923" i="1"/>
  <c r="P927" i="1"/>
  <c r="P931" i="1"/>
  <c r="P935" i="1"/>
  <c r="P939" i="1"/>
  <c r="P943" i="1"/>
  <c r="P947" i="1"/>
  <c r="P951" i="1"/>
  <c r="P955" i="1"/>
  <c r="P959" i="1"/>
  <c r="P963" i="1"/>
  <c r="P967" i="1"/>
  <c r="P971" i="1"/>
  <c r="P975" i="1"/>
  <c r="P979" i="1"/>
  <c r="P983" i="1"/>
  <c r="P987" i="1"/>
  <c r="P991" i="1"/>
  <c r="P995" i="1"/>
  <c r="P999" i="1"/>
  <c r="P1003" i="1"/>
  <c r="P1007" i="1"/>
  <c r="P1011" i="1"/>
  <c r="P1015" i="1"/>
  <c r="P1019" i="1"/>
  <c r="P1023" i="1"/>
  <c r="P1027" i="1"/>
  <c r="P1031" i="1"/>
  <c r="P1035" i="1"/>
  <c r="P1039" i="1"/>
  <c r="P1043" i="1"/>
  <c r="P1047" i="1"/>
  <c r="P1051" i="1"/>
  <c r="P1055" i="1"/>
  <c r="P1059" i="1"/>
  <c r="P1063" i="1"/>
  <c r="P1067" i="1"/>
  <c r="P1071" i="1"/>
  <c r="P1075" i="1"/>
  <c r="P1079" i="1"/>
  <c r="P1083" i="1"/>
  <c r="P1087" i="1"/>
  <c r="P1091" i="1"/>
  <c r="P1095" i="1"/>
  <c r="P1099" i="1"/>
  <c r="P1103" i="1"/>
  <c r="P1107" i="1"/>
  <c r="P1111" i="1"/>
  <c r="P1115" i="1"/>
  <c r="P1119" i="1"/>
  <c r="P1123" i="1"/>
  <c r="P1127" i="1"/>
  <c r="P1131" i="1"/>
  <c r="P1135" i="1"/>
  <c r="P1139" i="1"/>
  <c r="P1143" i="1"/>
  <c r="P1147" i="1"/>
  <c r="P1151" i="1"/>
  <c r="P1155" i="1"/>
  <c r="V53" i="1"/>
  <c r="V181" i="1"/>
  <c r="V246" i="1"/>
  <c r="V310" i="1"/>
  <c r="V374" i="1"/>
  <c r="V419" i="1"/>
  <c r="V451" i="1"/>
  <c r="V483" i="1"/>
  <c r="V515" i="1"/>
  <c r="V547" i="1"/>
  <c r="V579" i="1"/>
  <c r="V611" i="1"/>
  <c r="V643" i="1"/>
  <c r="V675" i="1"/>
  <c r="V707" i="1"/>
  <c r="V739" i="1"/>
  <c r="V771" i="1"/>
  <c r="V803" i="1"/>
  <c r="V824" i="1"/>
  <c r="V840" i="1"/>
  <c r="V856" i="1"/>
  <c r="V872" i="1"/>
  <c r="V888" i="1"/>
  <c r="V904" i="1"/>
  <c r="V920" i="1"/>
  <c r="V936" i="1"/>
  <c r="V952" i="1"/>
  <c r="V968" i="1"/>
  <c r="V984" i="1"/>
  <c r="V1000" i="1"/>
  <c r="V1016" i="1"/>
  <c r="V1032" i="1"/>
  <c r="V1048" i="1"/>
  <c r="V1064" i="1"/>
  <c r="V1080" i="1"/>
  <c r="V1096" i="1"/>
  <c r="V1112" i="1"/>
  <c r="V1128" i="1"/>
  <c r="V1144" i="1"/>
  <c r="V1152" i="1"/>
  <c r="V1160" i="1"/>
  <c r="V1168" i="1"/>
  <c r="V1176" i="1"/>
  <c r="V1184" i="1"/>
  <c r="V1192" i="1"/>
  <c r="V1200" i="1"/>
  <c r="V1208" i="1"/>
  <c r="V1216" i="1"/>
  <c r="V1224" i="1"/>
  <c r="V1232" i="1"/>
  <c r="V1240" i="1"/>
  <c r="V1248" i="1"/>
  <c r="V1256" i="1"/>
  <c r="V1264" i="1"/>
  <c r="V1272" i="1"/>
  <c r="V1280" i="1"/>
  <c r="V1288" i="1"/>
  <c r="V1296" i="1"/>
  <c r="V1304" i="1"/>
  <c r="V1312" i="1"/>
  <c r="V1320" i="1"/>
  <c r="V1328" i="1"/>
  <c r="V1336" i="1"/>
  <c r="V1344" i="1"/>
  <c r="V1352" i="1"/>
  <c r="V1360" i="1"/>
  <c r="V1368" i="1"/>
  <c r="V1376" i="1"/>
  <c r="V1384" i="1"/>
  <c r="V1392" i="1"/>
  <c r="V1400" i="1"/>
  <c r="V1408" i="1"/>
  <c r="V1416" i="1"/>
  <c r="V1424" i="1"/>
  <c r="V1432" i="1"/>
  <c r="V1440" i="1"/>
  <c r="V1448" i="1"/>
  <c r="V1456" i="1"/>
  <c r="V1464" i="1"/>
  <c r="V1472" i="1"/>
  <c r="V1480" i="1"/>
  <c r="V1488" i="1"/>
  <c r="V1496" i="1"/>
  <c r="V1504" i="1"/>
  <c r="V1512" i="1"/>
  <c r="V1520" i="1"/>
  <c r="V1528" i="1"/>
  <c r="V1536" i="1"/>
  <c r="V1544" i="1"/>
  <c r="V1552" i="1"/>
  <c r="P2" i="1"/>
  <c r="P10" i="1"/>
  <c r="P18" i="1"/>
  <c r="P26" i="1"/>
  <c r="P34" i="1"/>
  <c r="P42" i="1"/>
  <c r="P50" i="1"/>
  <c r="P58" i="1"/>
  <c r="P66" i="1"/>
  <c r="P74" i="1"/>
  <c r="P82" i="1"/>
  <c r="P90" i="1"/>
  <c r="P98" i="1"/>
  <c r="P106" i="1"/>
  <c r="P114" i="1"/>
  <c r="P122" i="1"/>
  <c r="P130" i="1"/>
  <c r="P138" i="1"/>
  <c r="P146" i="1"/>
  <c r="P154" i="1"/>
  <c r="P162" i="1"/>
  <c r="P170" i="1"/>
  <c r="P178" i="1"/>
  <c r="P186" i="1"/>
  <c r="P194" i="1"/>
  <c r="P202" i="1"/>
  <c r="P210" i="1"/>
  <c r="P218" i="1"/>
  <c r="P226" i="1"/>
  <c r="P234" i="1"/>
  <c r="P242" i="1"/>
  <c r="P250" i="1"/>
  <c r="P258" i="1"/>
  <c r="P266" i="1"/>
  <c r="P274" i="1"/>
  <c r="P282" i="1"/>
  <c r="P290" i="1"/>
  <c r="P298" i="1"/>
  <c r="P306" i="1"/>
  <c r="P314" i="1"/>
  <c r="P320" i="1"/>
  <c r="P324" i="1"/>
  <c r="P328" i="1"/>
  <c r="P332" i="1"/>
  <c r="P336" i="1"/>
  <c r="P340" i="1"/>
  <c r="P344" i="1"/>
  <c r="P348" i="1"/>
  <c r="P352" i="1"/>
  <c r="P356" i="1"/>
  <c r="P360" i="1"/>
  <c r="P364" i="1"/>
  <c r="P368" i="1"/>
  <c r="P372" i="1"/>
  <c r="P376" i="1"/>
  <c r="P380" i="1"/>
  <c r="P384" i="1"/>
  <c r="P388" i="1"/>
  <c r="P392" i="1"/>
  <c r="P396" i="1"/>
  <c r="P400" i="1"/>
  <c r="P404" i="1"/>
  <c r="P408" i="1"/>
  <c r="P412" i="1"/>
  <c r="P416" i="1"/>
  <c r="P420" i="1"/>
  <c r="P424" i="1"/>
  <c r="P428" i="1"/>
  <c r="P432" i="1"/>
  <c r="P436" i="1"/>
  <c r="P440" i="1"/>
  <c r="P444" i="1"/>
  <c r="P448" i="1"/>
  <c r="P452" i="1"/>
  <c r="P456" i="1"/>
  <c r="P460" i="1"/>
  <c r="P464" i="1"/>
  <c r="P468" i="1"/>
  <c r="P472" i="1"/>
  <c r="P476" i="1"/>
  <c r="P480" i="1"/>
  <c r="P484" i="1"/>
  <c r="P488" i="1"/>
  <c r="V85" i="1"/>
  <c r="V198" i="1"/>
  <c r="V262" i="1"/>
  <c r="V326" i="1"/>
  <c r="V390" i="1"/>
  <c r="V427" i="1"/>
  <c r="V459" i="1"/>
  <c r="V491" i="1"/>
  <c r="V523" i="1"/>
  <c r="V555" i="1"/>
  <c r="V587" i="1"/>
  <c r="V619" i="1"/>
  <c r="V651" i="1"/>
  <c r="V683" i="1"/>
  <c r="V715" i="1"/>
  <c r="V747" i="1"/>
  <c r="V779" i="1"/>
  <c r="V811" i="1"/>
  <c r="V828" i="1"/>
  <c r="V844" i="1"/>
  <c r="V860" i="1"/>
  <c r="V876" i="1"/>
  <c r="V892" i="1"/>
  <c r="V908" i="1"/>
  <c r="V924" i="1"/>
  <c r="V940" i="1"/>
  <c r="V956" i="1"/>
  <c r="V972" i="1"/>
  <c r="V988" i="1"/>
  <c r="V1004" i="1"/>
  <c r="V1020" i="1"/>
  <c r="V1036" i="1"/>
  <c r="V1052" i="1"/>
  <c r="V1068" i="1"/>
  <c r="V1084" i="1"/>
  <c r="V1100" i="1"/>
  <c r="V1116" i="1"/>
  <c r="V1132" i="1"/>
  <c r="V1145" i="1"/>
  <c r="V1153" i="1"/>
  <c r="V1161" i="1"/>
  <c r="V1169" i="1"/>
  <c r="V1177" i="1"/>
  <c r="V1185" i="1"/>
  <c r="V1193" i="1"/>
  <c r="V1201" i="1"/>
  <c r="V1209" i="1"/>
  <c r="V1217" i="1"/>
  <c r="V1225" i="1"/>
  <c r="V1233" i="1"/>
  <c r="V1241" i="1"/>
  <c r="V1249" i="1"/>
  <c r="V1257" i="1"/>
  <c r="V1265" i="1"/>
  <c r="V1273" i="1"/>
  <c r="V1281" i="1"/>
  <c r="V1289" i="1"/>
  <c r="V1297" i="1"/>
  <c r="V1305" i="1"/>
  <c r="V1313" i="1"/>
  <c r="V1321" i="1"/>
  <c r="V1329" i="1"/>
  <c r="V1337" i="1"/>
  <c r="V1345" i="1"/>
  <c r="V1353" i="1"/>
  <c r="V1361" i="1"/>
  <c r="V1369" i="1"/>
  <c r="V1377" i="1"/>
  <c r="V1385" i="1"/>
  <c r="V1393" i="1"/>
  <c r="V1401" i="1"/>
  <c r="V1409" i="1"/>
  <c r="V1417" i="1"/>
  <c r="V1425" i="1"/>
  <c r="V1433" i="1"/>
  <c r="V1441" i="1"/>
  <c r="V1449" i="1"/>
  <c r="V1457" i="1"/>
  <c r="V1465" i="1"/>
  <c r="V1473" i="1"/>
  <c r="V1481" i="1"/>
  <c r="V1489" i="1"/>
  <c r="V1497" i="1"/>
  <c r="V1505" i="1"/>
  <c r="V1513" i="1"/>
  <c r="V1521" i="1"/>
  <c r="V1529" i="1"/>
  <c r="V1537" i="1"/>
  <c r="V1545" i="1"/>
  <c r="V1553" i="1"/>
  <c r="P3" i="1"/>
  <c r="P11" i="1"/>
  <c r="P19" i="1"/>
  <c r="P27" i="1"/>
  <c r="P35" i="1"/>
  <c r="P43" i="1"/>
  <c r="P51" i="1"/>
  <c r="P59" i="1"/>
  <c r="P67" i="1"/>
  <c r="P75" i="1"/>
  <c r="P83" i="1"/>
  <c r="P91" i="1"/>
  <c r="P99" i="1"/>
  <c r="P107" i="1"/>
  <c r="P115" i="1"/>
  <c r="P123" i="1"/>
  <c r="P131" i="1"/>
  <c r="P139" i="1"/>
  <c r="P147" i="1"/>
  <c r="P155" i="1"/>
  <c r="P163" i="1"/>
  <c r="P171" i="1"/>
  <c r="P179" i="1"/>
  <c r="P187" i="1"/>
  <c r="P195" i="1"/>
  <c r="P203" i="1"/>
  <c r="P211" i="1"/>
  <c r="P219" i="1"/>
  <c r="P227" i="1"/>
  <c r="P235" i="1"/>
  <c r="P243" i="1"/>
  <c r="P251" i="1"/>
  <c r="P259" i="1"/>
  <c r="P267" i="1"/>
  <c r="P275" i="1"/>
  <c r="P283" i="1"/>
  <c r="P291" i="1"/>
  <c r="P299" i="1"/>
  <c r="P307" i="1"/>
  <c r="P315" i="1"/>
  <c r="P321" i="1"/>
  <c r="P325" i="1"/>
  <c r="P329" i="1"/>
  <c r="P333" i="1"/>
  <c r="P337" i="1"/>
  <c r="P341" i="1"/>
  <c r="P345" i="1"/>
  <c r="P349" i="1"/>
  <c r="P353" i="1"/>
  <c r="P357" i="1"/>
  <c r="P361" i="1"/>
  <c r="P365" i="1"/>
  <c r="P369" i="1"/>
  <c r="P373" i="1"/>
  <c r="P377" i="1"/>
  <c r="P381" i="1"/>
  <c r="P385" i="1"/>
  <c r="P389" i="1"/>
  <c r="P393" i="1"/>
  <c r="P397" i="1"/>
  <c r="P401" i="1"/>
  <c r="P405" i="1"/>
  <c r="P409" i="1"/>
  <c r="P413" i="1"/>
  <c r="P417" i="1"/>
  <c r="P421" i="1"/>
  <c r="P425" i="1"/>
  <c r="P429" i="1"/>
  <c r="P433" i="1"/>
  <c r="P437" i="1"/>
  <c r="P441" i="1"/>
  <c r="P445" i="1"/>
  <c r="P449" i="1"/>
  <c r="P453" i="1"/>
  <c r="P457" i="1"/>
  <c r="P461" i="1"/>
  <c r="P465" i="1"/>
  <c r="P469" i="1"/>
  <c r="P473" i="1"/>
  <c r="P477" i="1"/>
  <c r="P481" i="1"/>
  <c r="P485" i="1"/>
  <c r="P489" i="1"/>
  <c r="P493" i="1"/>
  <c r="P497" i="1"/>
  <c r="P501" i="1"/>
  <c r="P505" i="1"/>
  <c r="P509" i="1"/>
  <c r="P513" i="1"/>
  <c r="P517" i="1"/>
  <c r="P521" i="1"/>
  <c r="P525" i="1"/>
  <c r="P529" i="1"/>
  <c r="P533" i="1"/>
  <c r="P537" i="1"/>
  <c r="P541" i="1"/>
  <c r="P545" i="1"/>
  <c r="P549" i="1"/>
  <c r="P553" i="1"/>
  <c r="P557" i="1"/>
  <c r="P561" i="1"/>
  <c r="P565" i="1"/>
  <c r="P569" i="1"/>
  <c r="P573" i="1"/>
  <c r="P577" i="1"/>
  <c r="P581" i="1"/>
  <c r="P585" i="1"/>
  <c r="P589" i="1"/>
  <c r="P593" i="1"/>
  <c r="P597" i="1"/>
  <c r="P601" i="1"/>
  <c r="P605" i="1"/>
  <c r="P609" i="1"/>
  <c r="P613" i="1"/>
  <c r="P617" i="1"/>
  <c r="P621" i="1"/>
  <c r="P625" i="1"/>
  <c r="P629" i="1"/>
  <c r="P633" i="1"/>
  <c r="P637" i="1"/>
  <c r="P641" i="1"/>
  <c r="P645" i="1"/>
  <c r="P649" i="1"/>
  <c r="P653" i="1"/>
  <c r="P657" i="1"/>
  <c r="P661" i="1"/>
  <c r="P665" i="1"/>
  <c r="P669" i="1"/>
  <c r="P673" i="1"/>
  <c r="P677" i="1"/>
  <c r="P681" i="1"/>
  <c r="P685" i="1"/>
  <c r="P689" i="1"/>
  <c r="P693" i="1"/>
  <c r="P697" i="1"/>
  <c r="P701" i="1"/>
  <c r="P705" i="1"/>
  <c r="P709" i="1"/>
  <c r="P713" i="1"/>
  <c r="P717" i="1"/>
  <c r="P721" i="1"/>
  <c r="P725" i="1"/>
  <c r="P729" i="1"/>
  <c r="P733" i="1"/>
  <c r="P737" i="1"/>
  <c r="P741" i="1"/>
  <c r="P745" i="1"/>
  <c r="P749" i="1"/>
  <c r="P753" i="1"/>
  <c r="P757" i="1"/>
  <c r="P761" i="1"/>
  <c r="P765" i="1"/>
  <c r="P769" i="1"/>
  <c r="P773" i="1"/>
  <c r="P777" i="1"/>
  <c r="P781" i="1"/>
  <c r="P785" i="1"/>
  <c r="P789" i="1"/>
  <c r="P793" i="1"/>
  <c r="P797" i="1"/>
  <c r="P801" i="1"/>
  <c r="P805" i="1"/>
  <c r="P809" i="1"/>
  <c r="P813" i="1"/>
  <c r="P817" i="1"/>
  <c r="P821" i="1"/>
  <c r="P825" i="1"/>
  <c r="P829" i="1"/>
  <c r="P833" i="1"/>
  <c r="P837" i="1"/>
  <c r="P841" i="1"/>
  <c r="P845" i="1"/>
  <c r="P849" i="1"/>
  <c r="P853" i="1"/>
  <c r="P857" i="1"/>
  <c r="P861" i="1"/>
  <c r="P865" i="1"/>
  <c r="P869" i="1"/>
  <c r="P873" i="1"/>
  <c r="P877" i="1"/>
  <c r="P881" i="1"/>
  <c r="P885" i="1"/>
  <c r="P889" i="1"/>
  <c r="P893" i="1"/>
  <c r="P897" i="1"/>
  <c r="P901" i="1"/>
  <c r="P905" i="1"/>
  <c r="P909" i="1"/>
  <c r="P913" i="1"/>
  <c r="P917" i="1"/>
  <c r="P921" i="1"/>
  <c r="P925" i="1"/>
  <c r="P929" i="1"/>
  <c r="P933" i="1"/>
  <c r="P937" i="1"/>
  <c r="P941" i="1"/>
  <c r="P945" i="1"/>
  <c r="P949" i="1"/>
  <c r="P953" i="1"/>
  <c r="P957" i="1"/>
  <c r="P961" i="1"/>
  <c r="P965" i="1"/>
  <c r="P969" i="1"/>
  <c r="P973" i="1"/>
  <c r="P977" i="1"/>
  <c r="P981" i="1"/>
  <c r="P985" i="1"/>
  <c r="P989" i="1"/>
  <c r="P993" i="1"/>
  <c r="P997" i="1"/>
  <c r="P1001" i="1"/>
  <c r="P1005" i="1"/>
  <c r="P1009" i="1"/>
  <c r="P1013" i="1"/>
  <c r="P1017" i="1"/>
  <c r="P1021" i="1"/>
  <c r="P1025" i="1"/>
  <c r="P1029" i="1"/>
  <c r="P1033" i="1"/>
  <c r="P1037" i="1"/>
  <c r="P1041" i="1"/>
  <c r="P1045" i="1"/>
  <c r="P1049" i="1"/>
  <c r="P1053" i="1"/>
  <c r="P1057" i="1"/>
  <c r="P1061" i="1"/>
  <c r="P1065" i="1"/>
  <c r="P1069" i="1"/>
  <c r="P1073" i="1"/>
  <c r="P1077" i="1"/>
  <c r="P1081" i="1"/>
  <c r="P1085" i="1"/>
  <c r="P1089" i="1"/>
  <c r="P1093" i="1"/>
  <c r="P1097" i="1"/>
  <c r="P1101" i="1"/>
  <c r="P1105" i="1"/>
  <c r="P1109" i="1"/>
  <c r="P1113" i="1"/>
  <c r="P1117" i="1"/>
  <c r="P1121" i="1"/>
  <c r="P1125" i="1"/>
  <c r="P1129" i="1"/>
  <c r="P1133" i="1"/>
  <c r="P1137" i="1"/>
  <c r="P1141" i="1"/>
  <c r="P1145" i="1"/>
  <c r="P1149" i="1"/>
  <c r="P1153" i="1"/>
  <c r="P1157" i="1"/>
  <c r="P1556" i="1"/>
  <c r="P1552" i="1"/>
  <c r="P1548" i="1"/>
  <c r="P1544" i="1"/>
  <c r="P1540" i="1"/>
  <c r="P1536" i="1"/>
  <c r="P1532" i="1"/>
  <c r="P1528" i="1"/>
  <c r="P1524" i="1"/>
  <c r="P1520" i="1"/>
  <c r="P1516" i="1"/>
  <c r="P1512" i="1"/>
  <c r="P1508" i="1"/>
  <c r="P1504" i="1"/>
  <c r="P1500" i="1"/>
  <c r="P1496" i="1"/>
  <c r="P1492" i="1"/>
  <c r="P1488" i="1"/>
  <c r="P1484" i="1"/>
  <c r="P1480" i="1"/>
  <c r="P1476" i="1"/>
  <c r="P1472" i="1"/>
  <c r="P1468" i="1"/>
  <c r="P1464" i="1"/>
  <c r="P1460" i="1"/>
  <c r="P1456" i="1"/>
  <c r="P1452" i="1"/>
  <c r="P1448" i="1"/>
  <c r="P1444" i="1"/>
  <c r="P1440" i="1"/>
  <c r="P1436" i="1"/>
  <c r="P1432" i="1"/>
  <c r="P1428" i="1"/>
  <c r="P1424" i="1"/>
  <c r="P1420" i="1"/>
  <c r="P1416" i="1"/>
  <c r="P1412" i="1"/>
  <c r="P1408" i="1"/>
  <c r="P1404" i="1"/>
  <c r="P1400" i="1"/>
  <c r="P1396" i="1"/>
  <c r="P1392" i="1"/>
  <c r="P1388" i="1"/>
  <c r="P1384" i="1"/>
  <c r="P1380" i="1"/>
  <c r="P1376" i="1"/>
  <c r="P1372" i="1"/>
  <c r="P1368" i="1"/>
  <c r="P1364" i="1"/>
  <c r="P1360" i="1"/>
  <c r="P1356" i="1"/>
  <c r="P1352" i="1"/>
  <c r="P1348" i="1"/>
  <c r="P1344" i="1"/>
  <c r="P1340" i="1"/>
  <c r="P1336" i="1"/>
  <c r="P1332" i="1"/>
  <c r="P1328" i="1"/>
  <c r="P1324" i="1"/>
  <c r="P1320" i="1"/>
  <c r="P1316" i="1"/>
  <c r="P1312" i="1"/>
  <c r="P1308" i="1"/>
  <c r="P1304" i="1"/>
  <c r="P1300" i="1"/>
  <c r="P1296" i="1"/>
  <c r="P1292" i="1"/>
  <c r="P1288" i="1"/>
  <c r="P1284" i="1"/>
  <c r="P1280" i="1"/>
  <c r="P1276" i="1"/>
  <c r="P1272" i="1"/>
  <c r="P1268" i="1"/>
  <c r="P1264" i="1"/>
  <c r="P1260" i="1"/>
  <c r="P1256" i="1"/>
  <c r="P1252" i="1"/>
  <c r="P1248" i="1"/>
  <c r="P1244" i="1"/>
  <c r="P1240" i="1"/>
  <c r="P1236" i="1"/>
  <c r="P1232" i="1"/>
  <c r="P1228" i="1"/>
  <c r="P1224" i="1"/>
  <c r="P1220" i="1"/>
  <c r="P1216" i="1"/>
  <c r="P1212" i="1"/>
  <c r="P1208" i="1"/>
  <c r="P1204" i="1"/>
  <c r="P1200" i="1"/>
  <c r="P1196" i="1"/>
  <c r="P1192" i="1"/>
  <c r="P1188" i="1"/>
  <c r="P1184" i="1"/>
  <c r="P1180" i="1"/>
  <c r="P1176" i="1"/>
  <c r="P1172" i="1"/>
  <c r="P1168" i="1"/>
  <c r="P1164" i="1"/>
  <c r="P1160" i="1"/>
  <c r="P1154" i="1"/>
  <c r="P1146" i="1"/>
  <c r="P1138" i="1"/>
  <c r="P1130" i="1"/>
  <c r="P1122" i="1"/>
  <c r="P1114" i="1"/>
  <c r="P1106" i="1"/>
  <c r="P1098" i="1"/>
  <c r="P1090" i="1"/>
  <c r="P1082" i="1"/>
  <c r="P1074" i="1"/>
  <c r="P1066" i="1"/>
  <c r="P1058" i="1"/>
  <c r="P1050" i="1"/>
  <c r="P1042" i="1"/>
  <c r="P1034" i="1"/>
  <c r="P1026" i="1"/>
  <c r="P1018" i="1"/>
  <c r="P1010" i="1"/>
  <c r="P1002" i="1"/>
  <c r="P994" i="1"/>
  <c r="P986" i="1"/>
  <c r="P978" i="1"/>
  <c r="P970" i="1"/>
  <c r="P962" i="1"/>
  <c r="P954" i="1"/>
  <c r="P946" i="1"/>
  <c r="P938" i="1"/>
  <c r="P930" i="1"/>
  <c r="P922" i="1"/>
  <c r="P914" i="1"/>
  <c r="P906" i="1"/>
  <c r="P898" i="1"/>
  <c r="P890" i="1"/>
  <c r="P882" i="1"/>
  <c r="P874" i="1"/>
  <c r="P866" i="1"/>
  <c r="P858" i="1"/>
  <c r="P850" i="1"/>
  <c r="P842" i="1"/>
  <c r="P834" i="1"/>
  <c r="P826" i="1"/>
  <c r="P818" i="1"/>
  <c r="P810" i="1"/>
  <c r="P802" i="1"/>
  <c r="P794" i="1"/>
  <c r="P786" i="1"/>
  <c r="P778" i="1"/>
  <c r="P770" i="1"/>
  <c r="P762" i="1"/>
  <c r="P754" i="1"/>
  <c r="P746" i="1"/>
  <c r="P738" i="1"/>
  <c r="P730" i="1"/>
  <c r="P722" i="1"/>
  <c r="P714" i="1"/>
  <c r="P706" i="1"/>
  <c r="P698" i="1"/>
  <c r="P690" i="1"/>
  <c r="P682" i="1"/>
  <c r="P674" i="1"/>
  <c r="P666" i="1"/>
  <c r="P658" i="1"/>
  <c r="P650" i="1"/>
  <c r="P642" i="1"/>
  <c r="P634" i="1"/>
  <c r="P626" i="1"/>
  <c r="P618" i="1"/>
  <c r="P610" i="1"/>
  <c r="P602" i="1"/>
  <c r="P594" i="1"/>
  <c r="P586" i="1"/>
  <c r="P578" i="1"/>
  <c r="P570" i="1"/>
  <c r="P562" i="1"/>
  <c r="P554" i="1"/>
  <c r="P546" i="1"/>
  <c r="P538" i="1"/>
  <c r="P530" i="1"/>
  <c r="P522" i="1"/>
  <c r="P514" i="1"/>
  <c r="P506" i="1"/>
  <c r="P498" i="1"/>
  <c r="P490" i="1"/>
  <c r="P474" i="1"/>
  <c r="P458" i="1"/>
  <c r="P442" i="1"/>
  <c r="P426" i="1"/>
  <c r="P410" i="1"/>
  <c r="P394" i="1"/>
  <c r="P378" i="1"/>
  <c r="P362" i="1"/>
  <c r="P346" i="1"/>
  <c r="P330" i="1"/>
  <c r="P310" i="1"/>
  <c r="P278" i="1"/>
  <c r="P246" i="1"/>
  <c r="P214" i="1"/>
  <c r="P182" i="1"/>
  <c r="P150" i="1"/>
  <c r="P118" i="1"/>
  <c r="P86" i="1"/>
  <c r="P54" i="1"/>
  <c r="P22" i="1"/>
  <c r="V1548" i="1"/>
  <c r="V1516" i="1"/>
  <c r="V1484" i="1"/>
  <c r="V1452" i="1"/>
  <c r="V1420" i="1"/>
  <c r="V1388" i="1"/>
  <c r="V1356" i="1"/>
  <c r="V1324" i="1"/>
  <c r="V1292" i="1"/>
  <c r="V1260" i="1"/>
  <c r="V1228" i="1"/>
  <c r="V1196" i="1"/>
  <c r="V1164" i="1"/>
  <c r="V1120" i="1"/>
  <c r="V1056" i="1"/>
  <c r="V992" i="1"/>
  <c r="V928" i="1"/>
  <c r="V864" i="1"/>
  <c r="V787" i="1"/>
  <c r="V659" i="1"/>
  <c r="V531" i="1"/>
  <c r="V403" i="1"/>
  <c r="V117" i="1"/>
  <c r="P704" i="1"/>
  <c r="P696" i="1"/>
  <c r="P688" i="1"/>
  <c r="P680" i="1"/>
  <c r="P672" i="1"/>
  <c r="P664" i="1"/>
  <c r="P656" i="1"/>
  <c r="P648" i="1"/>
  <c r="P640" i="1"/>
  <c r="P632" i="1"/>
  <c r="P624" i="1"/>
  <c r="P616" i="1"/>
  <c r="P608" i="1"/>
  <c r="P600" i="1"/>
  <c r="P592" i="1"/>
  <c r="P584" i="1"/>
  <c r="P576" i="1"/>
  <c r="P568" i="1"/>
  <c r="P560" i="1"/>
  <c r="P552" i="1"/>
  <c r="P544" i="1"/>
  <c r="P536" i="1"/>
  <c r="P528" i="1"/>
  <c r="P520" i="1"/>
  <c r="P512" i="1"/>
  <c r="P504" i="1"/>
  <c r="P496" i="1"/>
  <c r="P486" i="1"/>
  <c r="P470" i="1"/>
  <c r="P454" i="1"/>
  <c r="P438" i="1"/>
  <c r="P422" i="1"/>
  <c r="P406" i="1"/>
  <c r="P390" i="1"/>
  <c r="P374" i="1"/>
  <c r="P358" i="1"/>
  <c r="P342" i="1"/>
  <c r="P326" i="1"/>
  <c r="P302" i="1"/>
  <c r="P270" i="1"/>
  <c r="P238" i="1"/>
  <c r="P206" i="1"/>
  <c r="P174" i="1"/>
  <c r="P142" i="1"/>
  <c r="P110" i="1"/>
  <c r="P78" i="1"/>
  <c r="P46" i="1"/>
  <c r="P14" i="1"/>
  <c r="V1540" i="1"/>
  <c r="V1508" i="1"/>
  <c r="V1476" i="1"/>
  <c r="V1444" i="1"/>
  <c r="V1412" i="1"/>
  <c r="V1380" i="1"/>
  <c r="V1348" i="1"/>
  <c r="V1316" i="1"/>
  <c r="V1284" i="1"/>
  <c r="V1252" i="1"/>
  <c r="V1220" i="1"/>
  <c r="V1188" i="1"/>
  <c r="V1156" i="1"/>
  <c r="V1104" i="1"/>
  <c r="V1040" i="1"/>
  <c r="V976" i="1"/>
  <c r="V912" i="1"/>
  <c r="V848" i="1"/>
  <c r="V755" i="1"/>
  <c r="V627" i="1"/>
  <c r="V499" i="1"/>
  <c r="V342" i="1"/>
  <c r="D18" i="2"/>
  <c r="P1562" i="1" l="1"/>
  <c r="P1561" i="1"/>
  <c r="P1563" i="1"/>
  <c r="I6" i="3" s="1"/>
  <c r="V1563" i="1"/>
  <c r="J6" i="3" s="1"/>
  <c r="V1562" i="1"/>
  <c r="V1561" i="1"/>
  <c r="D17" i="2"/>
  <c r="D13" i="2"/>
  <c r="T3" i="1" l="1"/>
  <c r="T7" i="1"/>
  <c r="T11" i="1"/>
  <c r="T15" i="1"/>
  <c r="T19" i="1"/>
  <c r="T23" i="1"/>
  <c r="T27" i="1"/>
  <c r="T31" i="1"/>
  <c r="T35" i="1"/>
  <c r="T39" i="1"/>
  <c r="T43" i="1"/>
  <c r="T47" i="1"/>
  <c r="T51" i="1"/>
  <c r="T55" i="1"/>
  <c r="T59" i="1"/>
  <c r="T63" i="1"/>
  <c r="T67" i="1"/>
  <c r="T71" i="1"/>
  <c r="T75" i="1"/>
  <c r="T79" i="1"/>
  <c r="T83" i="1"/>
  <c r="T87" i="1"/>
  <c r="T91" i="1"/>
  <c r="T95" i="1"/>
  <c r="T99" i="1"/>
  <c r="T103" i="1"/>
  <c r="T107" i="1"/>
  <c r="T111" i="1"/>
  <c r="T115" i="1"/>
  <c r="T119" i="1"/>
  <c r="T123" i="1"/>
  <c r="T127" i="1"/>
  <c r="T131" i="1"/>
  <c r="T135" i="1"/>
  <c r="T139" i="1"/>
  <c r="T143" i="1"/>
  <c r="T147" i="1"/>
  <c r="T151" i="1"/>
  <c r="T155" i="1"/>
  <c r="T159" i="1"/>
  <c r="T163" i="1"/>
  <c r="T167" i="1"/>
  <c r="T171" i="1"/>
  <c r="T175" i="1"/>
  <c r="T179" i="1"/>
  <c r="T183" i="1"/>
  <c r="T187" i="1"/>
  <c r="T191" i="1"/>
  <c r="T195" i="1"/>
  <c r="T199" i="1"/>
  <c r="T203" i="1"/>
  <c r="T207" i="1"/>
  <c r="T211" i="1"/>
  <c r="T215" i="1"/>
  <c r="T219" i="1"/>
  <c r="T223" i="1"/>
  <c r="T227" i="1"/>
  <c r="T231" i="1"/>
  <c r="T235" i="1"/>
  <c r="T239" i="1"/>
  <c r="T243" i="1"/>
  <c r="T247" i="1"/>
  <c r="T251" i="1"/>
  <c r="T255" i="1"/>
  <c r="T259" i="1"/>
  <c r="T263" i="1"/>
  <c r="T267" i="1"/>
  <c r="T271" i="1"/>
  <c r="T275" i="1"/>
  <c r="T279" i="1"/>
  <c r="T283" i="1"/>
  <c r="T287" i="1"/>
  <c r="T291" i="1"/>
  <c r="T295" i="1"/>
  <c r="T299" i="1"/>
  <c r="T303" i="1"/>
  <c r="T307" i="1"/>
  <c r="T311" i="1"/>
  <c r="T315" i="1"/>
  <c r="T319" i="1"/>
  <c r="T323" i="1"/>
  <c r="T327" i="1"/>
  <c r="T331" i="1"/>
  <c r="T335" i="1"/>
  <c r="T339" i="1"/>
  <c r="T4" i="1"/>
  <c r="T8" i="1"/>
  <c r="T12" i="1"/>
  <c r="T16" i="1"/>
  <c r="T20" i="1"/>
  <c r="T24" i="1"/>
  <c r="T28" i="1"/>
  <c r="T32" i="1"/>
  <c r="T36" i="1"/>
  <c r="T40" i="1"/>
  <c r="T44" i="1"/>
  <c r="T48" i="1"/>
  <c r="T52" i="1"/>
  <c r="T56" i="1"/>
  <c r="T60" i="1"/>
  <c r="T64" i="1"/>
  <c r="T68" i="1"/>
  <c r="T72" i="1"/>
  <c r="T76" i="1"/>
  <c r="T80" i="1"/>
  <c r="T84" i="1"/>
  <c r="T88" i="1"/>
  <c r="T92" i="1"/>
  <c r="T96" i="1"/>
  <c r="T100" i="1"/>
  <c r="T104" i="1"/>
  <c r="T108" i="1"/>
  <c r="T112" i="1"/>
  <c r="T116" i="1"/>
  <c r="T120" i="1"/>
  <c r="T124" i="1"/>
  <c r="T128" i="1"/>
  <c r="T132" i="1"/>
  <c r="T136" i="1"/>
  <c r="T140" i="1"/>
  <c r="T144" i="1"/>
  <c r="T148" i="1"/>
  <c r="T152" i="1"/>
  <c r="T156" i="1"/>
  <c r="T160" i="1"/>
  <c r="T164" i="1"/>
  <c r="T168" i="1"/>
  <c r="T172" i="1"/>
  <c r="T176" i="1"/>
  <c r="T180" i="1"/>
  <c r="T184" i="1"/>
  <c r="T188" i="1"/>
  <c r="T192" i="1"/>
  <c r="T196" i="1"/>
  <c r="T200" i="1"/>
  <c r="T204" i="1"/>
  <c r="T208" i="1"/>
  <c r="T212" i="1"/>
  <c r="T216" i="1"/>
  <c r="T220" i="1"/>
  <c r="T224" i="1"/>
  <c r="T228" i="1"/>
  <c r="T232" i="1"/>
  <c r="T236" i="1"/>
  <c r="T240" i="1"/>
  <c r="T244" i="1"/>
  <c r="T248" i="1"/>
  <c r="T252" i="1"/>
  <c r="T256" i="1"/>
  <c r="T260" i="1"/>
  <c r="T264" i="1"/>
  <c r="T268" i="1"/>
  <c r="T272" i="1"/>
  <c r="T276" i="1"/>
  <c r="T280" i="1"/>
  <c r="T284" i="1"/>
  <c r="T288" i="1"/>
  <c r="T292" i="1"/>
  <c r="T296" i="1"/>
  <c r="T300" i="1"/>
  <c r="T304" i="1"/>
  <c r="T308" i="1"/>
  <c r="T312" i="1"/>
  <c r="T316" i="1"/>
  <c r="T320" i="1"/>
  <c r="T324" i="1"/>
  <c r="T328" i="1"/>
  <c r="T332" i="1"/>
  <c r="T336" i="1"/>
  <c r="T340" i="1"/>
  <c r="T5" i="1"/>
  <c r="T13" i="1"/>
  <c r="T21" i="1"/>
  <c r="T29" i="1"/>
  <c r="T37" i="1"/>
  <c r="T45" i="1"/>
  <c r="T53" i="1"/>
  <c r="T61" i="1"/>
  <c r="T69" i="1"/>
  <c r="T77" i="1"/>
  <c r="T85" i="1"/>
  <c r="T93" i="1"/>
  <c r="T101" i="1"/>
  <c r="T109" i="1"/>
  <c r="T117" i="1"/>
  <c r="T125" i="1"/>
  <c r="T133" i="1"/>
  <c r="T141" i="1"/>
  <c r="T149" i="1"/>
  <c r="T157" i="1"/>
  <c r="T165" i="1"/>
  <c r="T173" i="1"/>
  <c r="T181" i="1"/>
  <c r="T189" i="1"/>
  <c r="T197" i="1"/>
  <c r="T205" i="1"/>
  <c r="T213" i="1"/>
  <c r="T221" i="1"/>
  <c r="T229" i="1"/>
  <c r="T237" i="1"/>
  <c r="T245" i="1"/>
  <c r="T253" i="1"/>
  <c r="T261" i="1"/>
  <c r="T269" i="1"/>
  <c r="T277" i="1"/>
  <c r="T285" i="1"/>
  <c r="T293" i="1"/>
  <c r="T301" i="1"/>
  <c r="T309" i="1"/>
  <c r="T317" i="1"/>
  <c r="T325" i="1"/>
  <c r="T333" i="1"/>
  <c r="T341" i="1"/>
  <c r="T345" i="1"/>
  <c r="T349" i="1"/>
  <c r="T353" i="1"/>
  <c r="T357" i="1"/>
  <c r="T361" i="1"/>
  <c r="T365" i="1"/>
  <c r="T369" i="1"/>
  <c r="T373" i="1"/>
  <c r="T377" i="1"/>
  <c r="T381" i="1"/>
  <c r="T385" i="1"/>
  <c r="T389" i="1"/>
  <c r="T393" i="1"/>
  <c r="T397" i="1"/>
  <c r="T401" i="1"/>
  <c r="T405" i="1"/>
  <c r="T409" i="1"/>
  <c r="T413" i="1"/>
  <c r="T417" i="1"/>
  <c r="T421" i="1"/>
  <c r="T425" i="1"/>
  <c r="T429" i="1"/>
  <c r="T433" i="1"/>
  <c r="T437" i="1"/>
  <c r="T441" i="1"/>
  <c r="T445" i="1"/>
  <c r="T449" i="1"/>
  <c r="T453" i="1"/>
  <c r="T457" i="1"/>
  <c r="T461" i="1"/>
  <c r="T465" i="1"/>
  <c r="T469" i="1"/>
  <c r="T473" i="1"/>
  <c r="T477" i="1"/>
  <c r="T481" i="1"/>
  <c r="T485" i="1"/>
  <c r="T489" i="1"/>
  <c r="T493" i="1"/>
  <c r="T497" i="1"/>
  <c r="T501" i="1"/>
  <c r="T505" i="1"/>
  <c r="T509" i="1"/>
  <c r="T513" i="1"/>
  <c r="T517" i="1"/>
  <c r="T521" i="1"/>
  <c r="T525" i="1"/>
  <c r="T529" i="1"/>
  <c r="T533" i="1"/>
  <c r="T537" i="1"/>
  <c r="T541" i="1"/>
  <c r="T545" i="1"/>
  <c r="T549" i="1"/>
  <c r="T553" i="1"/>
  <c r="T557" i="1"/>
  <c r="T561" i="1"/>
  <c r="T565" i="1"/>
  <c r="T569" i="1"/>
  <c r="T573" i="1"/>
  <c r="T577" i="1"/>
  <c r="T581" i="1"/>
  <c r="T585" i="1"/>
  <c r="T589" i="1"/>
  <c r="T593" i="1"/>
  <c r="T597" i="1"/>
  <c r="T601" i="1"/>
  <c r="T605" i="1"/>
  <c r="T609" i="1"/>
  <c r="T613" i="1"/>
  <c r="T617" i="1"/>
  <c r="T621" i="1"/>
  <c r="T625" i="1"/>
  <c r="T629" i="1"/>
  <c r="T633" i="1"/>
  <c r="T637" i="1"/>
  <c r="T641" i="1"/>
  <c r="T645" i="1"/>
  <c r="T649" i="1"/>
  <c r="T653" i="1"/>
  <c r="T657" i="1"/>
  <c r="T661" i="1"/>
  <c r="T665" i="1"/>
  <c r="T669" i="1"/>
  <c r="T673" i="1"/>
  <c r="T677" i="1"/>
  <c r="T681" i="1"/>
  <c r="T685" i="1"/>
  <c r="T689" i="1"/>
  <c r="T693" i="1"/>
  <c r="T697" i="1"/>
  <c r="T701" i="1"/>
  <c r="T705" i="1"/>
  <c r="T709" i="1"/>
  <c r="T713" i="1"/>
  <c r="T717" i="1"/>
  <c r="T721" i="1"/>
  <c r="T725" i="1"/>
  <c r="T729" i="1"/>
  <c r="T733" i="1"/>
  <c r="T737" i="1"/>
  <c r="T741" i="1"/>
  <c r="T745" i="1"/>
  <c r="T749" i="1"/>
  <c r="T753" i="1"/>
  <c r="T757" i="1"/>
  <c r="T761" i="1"/>
  <c r="T765" i="1"/>
  <c r="T769" i="1"/>
  <c r="T773" i="1"/>
  <c r="T777" i="1"/>
  <c r="T781" i="1"/>
  <c r="T785" i="1"/>
  <c r="T789" i="1"/>
  <c r="T793" i="1"/>
  <c r="T797" i="1"/>
  <c r="T801" i="1"/>
  <c r="T805" i="1"/>
  <c r="T809" i="1"/>
  <c r="T813" i="1"/>
  <c r="T817" i="1"/>
  <c r="T821" i="1"/>
  <c r="T825" i="1"/>
  <c r="T829" i="1"/>
  <c r="T833" i="1"/>
  <c r="T837" i="1"/>
  <c r="T841" i="1"/>
  <c r="T845" i="1"/>
  <c r="T849" i="1"/>
  <c r="T6" i="1"/>
  <c r="T14" i="1"/>
  <c r="T22" i="1"/>
  <c r="T30" i="1"/>
  <c r="T38" i="1"/>
  <c r="T46" i="1"/>
  <c r="T54" i="1"/>
  <c r="T62" i="1"/>
  <c r="T70" i="1"/>
  <c r="T78" i="1"/>
  <c r="T86" i="1"/>
  <c r="T94" i="1"/>
  <c r="T102" i="1"/>
  <c r="T110" i="1"/>
  <c r="T118" i="1"/>
  <c r="T126" i="1"/>
  <c r="T134" i="1"/>
  <c r="T142" i="1"/>
  <c r="T150" i="1"/>
  <c r="T158" i="1"/>
  <c r="T166" i="1"/>
  <c r="T174" i="1"/>
  <c r="T182" i="1"/>
  <c r="T190" i="1"/>
  <c r="T198" i="1"/>
  <c r="T206" i="1"/>
  <c r="T214" i="1"/>
  <c r="T222" i="1"/>
  <c r="T230" i="1"/>
  <c r="T238" i="1"/>
  <c r="T246" i="1"/>
  <c r="T254" i="1"/>
  <c r="T262" i="1"/>
  <c r="T270" i="1"/>
  <c r="T278" i="1"/>
  <c r="T286" i="1"/>
  <c r="T294" i="1"/>
  <c r="T302" i="1"/>
  <c r="T310" i="1"/>
  <c r="T318" i="1"/>
  <c r="T326" i="1"/>
  <c r="T334" i="1"/>
  <c r="T342" i="1"/>
  <c r="T346" i="1"/>
  <c r="T350" i="1"/>
  <c r="T354" i="1"/>
  <c r="T358" i="1"/>
  <c r="T362" i="1"/>
  <c r="T366" i="1"/>
  <c r="T370" i="1"/>
  <c r="T374" i="1"/>
  <c r="T378" i="1"/>
  <c r="T382" i="1"/>
  <c r="T386" i="1"/>
  <c r="T390" i="1"/>
  <c r="T394" i="1"/>
  <c r="T398" i="1"/>
  <c r="T402" i="1"/>
  <c r="T406" i="1"/>
  <c r="T410" i="1"/>
  <c r="T414" i="1"/>
  <c r="T418" i="1"/>
  <c r="T422" i="1"/>
  <c r="T426" i="1"/>
  <c r="T430" i="1"/>
  <c r="T434" i="1"/>
  <c r="T438" i="1"/>
  <c r="T442" i="1"/>
  <c r="T446" i="1"/>
  <c r="T450" i="1"/>
  <c r="T454" i="1"/>
  <c r="T458" i="1"/>
  <c r="T462" i="1"/>
  <c r="T466" i="1"/>
  <c r="T470" i="1"/>
  <c r="T474" i="1"/>
  <c r="T478" i="1"/>
  <c r="T482" i="1"/>
  <c r="T486" i="1"/>
  <c r="T490" i="1"/>
  <c r="T494" i="1"/>
  <c r="T498" i="1"/>
  <c r="T502" i="1"/>
  <c r="T506" i="1"/>
  <c r="T510" i="1"/>
  <c r="T514" i="1"/>
  <c r="T518" i="1"/>
  <c r="T522" i="1"/>
  <c r="T526" i="1"/>
  <c r="T530" i="1"/>
  <c r="T534" i="1"/>
  <c r="T538" i="1"/>
  <c r="T542" i="1"/>
  <c r="T546" i="1"/>
  <c r="T550" i="1"/>
  <c r="T554" i="1"/>
  <c r="T558" i="1"/>
  <c r="T562" i="1"/>
  <c r="T566" i="1"/>
  <c r="T570" i="1"/>
  <c r="T574" i="1"/>
  <c r="T578" i="1"/>
  <c r="T582" i="1"/>
  <c r="T586" i="1"/>
  <c r="T590" i="1"/>
  <c r="T594" i="1"/>
  <c r="T598" i="1"/>
  <c r="T602" i="1"/>
  <c r="T606" i="1"/>
  <c r="T610" i="1"/>
  <c r="T614" i="1"/>
  <c r="T618" i="1"/>
  <c r="T622" i="1"/>
  <c r="T626" i="1"/>
  <c r="T630" i="1"/>
  <c r="T634" i="1"/>
  <c r="T638" i="1"/>
  <c r="T642" i="1"/>
  <c r="T646" i="1"/>
  <c r="T650" i="1"/>
  <c r="T654" i="1"/>
  <c r="T658" i="1"/>
  <c r="T662" i="1"/>
  <c r="T666" i="1"/>
  <c r="T670" i="1"/>
  <c r="T674" i="1"/>
  <c r="T678" i="1"/>
  <c r="T682" i="1"/>
  <c r="T686" i="1"/>
  <c r="T690" i="1"/>
  <c r="T694" i="1"/>
  <c r="T698" i="1"/>
  <c r="T702" i="1"/>
  <c r="T706" i="1"/>
  <c r="T710" i="1"/>
  <c r="T714" i="1"/>
  <c r="T718" i="1"/>
  <c r="T722" i="1"/>
  <c r="T726" i="1"/>
  <c r="T730" i="1"/>
  <c r="T734" i="1"/>
  <c r="T738" i="1"/>
  <c r="T742" i="1"/>
  <c r="T746" i="1"/>
  <c r="T750" i="1"/>
  <c r="T754" i="1"/>
  <c r="T758" i="1"/>
  <c r="T762" i="1"/>
  <c r="T766" i="1"/>
  <c r="T770" i="1"/>
  <c r="T774" i="1"/>
  <c r="T778" i="1"/>
  <c r="T782" i="1"/>
  <c r="T786" i="1"/>
  <c r="T790" i="1"/>
  <c r="T794" i="1"/>
  <c r="T798" i="1"/>
  <c r="T802" i="1"/>
  <c r="T806" i="1"/>
  <c r="T810" i="1"/>
  <c r="T814" i="1"/>
  <c r="T818" i="1"/>
  <c r="T822" i="1"/>
  <c r="T826" i="1"/>
  <c r="T830" i="1"/>
  <c r="T834" i="1"/>
  <c r="T838" i="1"/>
  <c r="T842" i="1"/>
  <c r="T846" i="1"/>
  <c r="T850" i="1"/>
  <c r="T9" i="1"/>
  <c r="T25" i="1"/>
  <c r="T41" i="1"/>
  <c r="T57" i="1"/>
  <c r="T73" i="1"/>
  <c r="T89" i="1"/>
  <c r="T105" i="1"/>
  <c r="T121" i="1"/>
  <c r="T137" i="1"/>
  <c r="T153" i="1"/>
  <c r="T169" i="1"/>
  <c r="T185" i="1"/>
  <c r="T201" i="1"/>
  <c r="T217" i="1"/>
  <c r="T233" i="1"/>
  <c r="T249" i="1"/>
  <c r="T265" i="1"/>
  <c r="T281" i="1"/>
  <c r="T297" i="1"/>
  <c r="T313" i="1"/>
  <c r="T329" i="1"/>
  <c r="T343" i="1"/>
  <c r="T351" i="1"/>
  <c r="T359" i="1"/>
  <c r="T367" i="1"/>
  <c r="T375" i="1"/>
  <c r="T383" i="1"/>
  <c r="T391" i="1"/>
  <c r="T399" i="1"/>
  <c r="T407" i="1"/>
  <c r="T415" i="1"/>
  <c r="T423" i="1"/>
  <c r="T431" i="1"/>
  <c r="T439" i="1"/>
  <c r="T447" i="1"/>
  <c r="T455" i="1"/>
  <c r="T463" i="1"/>
  <c r="T471" i="1"/>
  <c r="T479" i="1"/>
  <c r="T487" i="1"/>
  <c r="T495" i="1"/>
  <c r="T503" i="1"/>
  <c r="T511" i="1"/>
  <c r="T519" i="1"/>
  <c r="T527" i="1"/>
  <c r="T535" i="1"/>
  <c r="T543" i="1"/>
  <c r="T551" i="1"/>
  <c r="T559" i="1"/>
  <c r="T567" i="1"/>
  <c r="T575" i="1"/>
  <c r="T583" i="1"/>
  <c r="T591" i="1"/>
  <c r="T599" i="1"/>
  <c r="T607" i="1"/>
  <c r="T615" i="1"/>
  <c r="T623" i="1"/>
  <c r="T631" i="1"/>
  <c r="T639" i="1"/>
  <c r="T647" i="1"/>
  <c r="T655" i="1"/>
  <c r="T663" i="1"/>
  <c r="T671" i="1"/>
  <c r="T679" i="1"/>
  <c r="T687" i="1"/>
  <c r="T695" i="1"/>
  <c r="T703" i="1"/>
  <c r="T711" i="1"/>
  <c r="T719" i="1"/>
  <c r="T727" i="1"/>
  <c r="T735" i="1"/>
  <c r="T743" i="1"/>
  <c r="T751" i="1"/>
  <c r="T759" i="1"/>
  <c r="T767" i="1"/>
  <c r="T775" i="1"/>
  <c r="T783" i="1"/>
  <c r="T791" i="1"/>
  <c r="T799" i="1"/>
  <c r="T807" i="1"/>
  <c r="T815" i="1"/>
  <c r="T823" i="1"/>
  <c r="T831" i="1"/>
  <c r="T839" i="1"/>
  <c r="T847" i="1"/>
  <c r="T853" i="1"/>
  <c r="T857" i="1"/>
  <c r="T861" i="1"/>
  <c r="T865" i="1"/>
  <c r="T869" i="1"/>
  <c r="T873" i="1"/>
  <c r="T877" i="1"/>
  <c r="T881" i="1"/>
  <c r="T885" i="1"/>
  <c r="T889" i="1"/>
  <c r="T893" i="1"/>
  <c r="T897" i="1"/>
  <c r="T901" i="1"/>
  <c r="T905" i="1"/>
  <c r="T909" i="1"/>
  <c r="T913" i="1"/>
  <c r="T917" i="1"/>
  <c r="T921" i="1"/>
  <c r="T925" i="1"/>
  <c r="T929" i="1"/>
  <c r="T933" i="1"/>
  <c r="T937" i="1"/>
  <c r="T941" i="1"/>
  <c r="T945" i="1"/>
  <c r="T949" i="1"/>
  <c r="T953" i="1"/>
  <c r="T957" i="1"/>
  <c r="T961" i="1"/>
  <c r="T965" i="1"/>
  <c r="T969" i="1"/>
  <c r="T973" i="1"/>
  <c r="T977" i="1"/>
  <c r="T981" i="1"/>
  <c r="T985" i="1"/>
  <c r="T989" i="1"/>
  <c r="T993" i="1"/>
  <c r="T997" i="1"/>
  <c r="T1001" i="1"/>
  <c r="T1005" i="1"/>
  <c r="T1009" i="1"/>
  <c r="T1013" i="1"/>
  <c r="T1017" i="1"/>
  <c r="T1021" i="1"/>
  <c r="T1025" i="1"/>
  <c r="T1029" i="1"/>
  <c r="T1033" i="1"/>
  <c r="T1037" i="1"/>
  <c r="T1041" i="1"/>
  <c r="T1045" i="1"/>
  <c r="T1049" i="1"/>
  <c r="T1053" i="1"/>
  <c r="T1057" i="1"/>
  <c r="T1061" i="1"/>
  <c r="T1065" i="1"/>
  <c r="T1069" i="1"/>
  <c r="T1073" i="1"/>
  <c r="T1077" i="1"/>
  <c r="T1081" i="1"/>
  <c r="T1085" i="1"/>
  <c r="T1089" i="1"/>
  <c r="T1093" i="1"/>
  <c r="T1097" i="1"/>
  <c r="T1101" i="1"/>
  <c r="T1105" i="1"/>
  <c r="T1109" i="1"/>
  <c r="T1113" i="1"/>
  <c r="T1117" i="1"/>
  <c r="T1121" i="1"/>
  <c r="T1125" i="1"/>
  <c r="T1129" i="1"/>
  <c r="T1133" i="1"/>
  <c r="T1137" i="1"/>
  <c r="T1141" i="1"/>
  <c r="T1145" i="1"/>
  <c r="T1149" i="1"/>
  <c r="T1153" i="1"/>
  <c r="T1157" i="1"/>
  <c r="T1161" i="1"/>
  <c r="T1165" i="1"/>
  <c r="T1169" i="1"/>
  <c r="T1173" i="1"/>
  <c r="T1177" i="1"/>
  <c r="T1181" i="1"/>
  <c r="T1185" i="1"/>
  <c r="T1189" i="1"/>
  <c r="T1193" i="1"/>
  <c r="T1197" i="1"/>
  <c r="T1201" i="1"/>
  <c r="T1205" i="1"/>
  <c r="T1209" i="1"/>
  <c r="T1213" i="1"/>
  <c r="T1217" i="1"/>
  <c r="T1221" i="1"/>
  <c r="T1225" i="1"/>
  <c r="T1229" i="1"/>
  <c r="T1233" i="1"/>
  <c r="T1237" i="1"/>
  <c r="T1241" i="1"/>
  <c r="T1245" i="1"/>
  <c r="T1249" i="1"/>
  <c r="T1253" i="1"/>
  <c r="T1257" i="1"/>
  <c r="T1261" i="1"/>
  <c r="T1265" i="1"/>
  <c r="T1269" i="1"/>
  <c r="T1273" i="1"/>
  <c r="T1277" i="1"/>
  <c r="T1281" i="1"/>
  <c r="T1285" i="1"/>
  <c r="T1289" i="1"/>
  <c r="T1293" i="1"/>
  <c r="T1297" i="1"/>
  <c r="T1301" i="1"/>
  <c r="T1305" i="1"/>
  <c r="T1309" i="1"/>
  <c r="T1313" i="1"/>
  <c r="T1317" i="1"/>
  <c r="T1321" i="1"/>
  <c r="T1325" i="1"/>
  <c r="T1329" i="1"/>
  <c r="T1333" i="1"/>
  <c r="T1337" i="1"/>
  <c r="T1341" i="1"/>
  <c r="T1345" i="1"/>
  <c r="T1349" i="1"/>
  <c r="T1353" i="1"/>
  <c r="T1357" i="1"/>
  <c r="T1361" i="1"/>
  <c r="T1365" i="1"/>
  <c r="T1369" i="1"/>
  <c r="T1373" i="1"/>
  <c r="T1377" i="1"/>
  <c r="T1381" i="1"/>
  <c r="T1385" i="1"/>
  <c r="T1389" i="1"/>
  <c r="T1393" i="1"/>
  <c r="T1397" i="1"/>
  <c r="T1401" i="1"/>
  <c r="T1405" i="1"/>
  <c r="T1409" i="1"/>
  <c r="T1413" i="1"/>
  <c r="T1417" i="1"/>
  <c r="T1421" i="1"/>
  <c r="T1425" i="1"/>
  <c r="T1429" i="1"/>
  <c r="T1433" i="1"/>
  <c r="T1437" i="1"/>
  <c r="T1441" i="1"/>
  <c r="T1445" i="1"/>
  <c r="T1449" i="1"/>
  <c r="T1453" i="1"/>
  <c r="T1457" i="1"/>
  <c r="T1461" i="1"/>
  <c r="T1465" i="1"/>
  <c r="T1469" i="1"/>
  <c r="T1473" i="1"/>
  <c r="T1477" i="1"/>
  <c r="T1481" i="1"/>
  <c r="T1485" i="1"/>
  <c r="T1489" i="1"/>
  <c r="T1493" i="1"/>
  <c r="T1497" i="1"/>
  <c r="T1501" i="1"/>
  <c r="T1505" i="1"/>
  <c r="T1509" i="1"/>
  <c r="T1513" i="1"/>
  <c r="T1517" i="1"/>
  <c r="T1521" i="1"/>
  <c r="T1525" i="1"/>
  <c r="T1529" i="1"/>
  <c r="T1533" i="1"/>
  <c r="T1537" i="1"/>
  <c r="T1541" i="1"/>
  <c r="T1545" i="1"/>
  <c r="T1549" i="1"/>
  <c r="T1553" i="1"/>
  <c r="T1557" i="1"/>
  <c r="T33" i="1"/>
  <c r="T49" i="1"/>
  <c r="T65" i="1"/>
  <c r="T81" i="1"/>
  <c r="T97" i="1"/>
  <c r="T113" i="1"/>
  <c r="T129" i="1"/>
  <c r="T145" i="1"/>
  <c r="T161" i="1"/>
  <c r="T177" i="1"/>
  <c r="T193" i="1"/>
  <c r="T209" i="1"/>
  <c r="T225" i="1"/>
  <c r="T241" i="1"/>
  <c r="T257" i="1"/>
  <c r="T289" i="1"/>
  <c r="T305" i="1"/>
  <c r="T337" i="1"/>
  <c r="T347" i="1"/>
  <c r="T363" i="1"/>
  <c r="T379" i="1"/>
  <c r="T395" i="1"/>
  <c r="T403" i="1"/>
  <c r="T419" i="1"/>
  <c r="T435" i="1"/>
  <c r="T451" i="1"/>
  <c r="T467" i="1"/>
  <c r="T483" i="1"/>
  <c r="T499" i="1"/>
  <c r="T515" i="1"/>
  <c r="T539" i="1"/>
  <c r="T547" i="1"/>
  <c r="T563" i="1"/>
  <c r="T579" i="1"/>
  <c r="T595" i="1"/>
  <c r="T611" i="1"/>
  <c r="T627" i="1"/>
  <c r="T643" i="1"/>
  <c r="T659" i="1"/>
  <c r="T667" i="1"/>
  <c r="T683" i="1"/>
  <c r="T699" i="1"/>
  <c r="T715" i="1"/>
  <c r="T723" i="1"/>
  <c r="T739" i="1"/>
  <c r="T755" i="1"/>
  <c r="T771" i="1"/>
  <c r="T795" i="1"/>
  <c r="T811" i="1"/>
  <c r="T827" i="1"/>
  <c r="T843" i="1"/>
  <c r="T855" i="1"/>
  <c r="T863" i="1"/>
  <c r="T871" i="1"/>
  <c r="T883" i="1"/>
  <c r="T891" i="1"/>
  <c r="T899" i="1"/>
  <c r="T907" i="1"/>
  <c r="T915" i="1"/>
  <c r="T923" i="1"/>
  <c r="T931" i="1"/>
  <c r="T939" i="1"/>
  <c r="T947" i="1"/>
  <c r="T955" i="1"/>
  <c r="T963" i="1"/>
  <c r="T971" i="1"/>
  <c r="T979" i="1"/>
  <c r="T987" i="1"/>
  <c r="T991" i="1"/>
  <c r="T999" i="1"/>
  <c r="T1007" i="1"/>
  <c r="T1015" i="1"/>
  <c r="T1023" i="1"/>
  <c r="T1031" i="1"/>
  <c r="T1043" i="1"/>
  <c r="T1051" i="1"/>
  <c r="T1059" i="1"/>
  <c r="T1067" i="1"/>
  <c r="T1075" i="1"/>
  <c r="T10" i="1"/>
  <c r="T26" i="1"/>
  <c r="T42" i="1"/>
  <c r="T58" i="1"/>
  <c r="T74" i="1"/>
  <c r="T90" i="1"/>
  <c r="T106" i="1"/>
  <c r="T122" i="1"/>
  <c r="T138" i="1"/>
  <c r="T154" i="1"/>
  <c r="T170" i="1"/>
  <c r="T186" i="1"/>
  <c r="T202" i="1"/>
  <c r="T218" i="1"/>
  <c r="T234" i="1"/>
  <c r="T250" i="1"/>
  <c r="T266" i="1"/>
  <c r="T282" i="1"/>
  <c r="T298" i="1"/>
  <c r="T314" i="1"/>
  <c r="T330" i="1"/>
  <c r="T344" i="1"/>
  <c r="T352" i="1"/>
  <c r="T360" i="1"/>
  <c r="T368" i="1"/>
  <c r="T376" i="1"/>
  <c r="T384" i="1"/>
  <c r="T392" i="1"/>
  <c r="T400" i="1"/>
  <c r="T408" i="1"/>
  <c r="T416" i="1"/>
  <c r="T424" i="1"/>
  <c r="T432" i="1"/>
  <c r="T440" i="1"/>
  <c r="T448" i="1"/>
  <c r="T456" i="1"/>
  <c r="T464" i="1"/>
  <c r="T472" i="1"/>
  <c r="T480" i="1"/>
  <c r="T488" i="1"/>
  <c r="T496" i="1"/>
  <c r="T504" i="1"/>
  <c r="T512" i="1"/>
  <c r="T520" i="1"/>
  <c r="T528" i="1"/>
  <c r="T536" i="1"/>
  <c r="T544" i="1"/>
  <c r="T552" i="1"/>
  <c r="T560" i="1"/>
  <c r="T568" i="1"/>
  <c r="T576" i="1"/>
  <c r="T584" i="1"/>
  <c r="T592" i="1"/>
  <c r="T600" i="1"/>
  <c r="T608" i="1"/>
  <c r="T616" i="1"/>
  <c r="T624" i="1"/>
  <c r="T632" i="1"/>
  <c r="T640" i="1"/>
  <c r="T648" i="1"/>
  <c r="T656" i="1"/>
  <c r="T664" i="1"/>
  <c r="T672" i="1"/>
  <c r="T680" i="1"/>
  <c r="T688" i="1"/>
  <c r="T696" i="1"/>
  <c r="T704" i="1"/>
  <c r="T712" i="1"/>
  <c r="T720" i="1"/>
  <c r="T728" i="1"/>
  <c r="T736" i="1"/>
  <c r="T744" i="1"/>
  <c r="T752" i="1"/>
  <c r="T760" i="1"/>
  <c r="T768" i="1"/>
  <c r="T776" i="1"/>
  <c r="T784" i="1"/>
  <c r="T792" i="1"/>
  <c r="T800" i="1"/>
  <c r="T808" i="1"/>
  <c r="T816" i="1"/>
  <c r="T824" i="1"/>
  <c r="T832" i="1"/>
  <c r="T840" i="1"/>
  <c r="T848" i="1"/>
  <c r="T854" i="1"/>
  <c r="T858" i="1"/>
  <c r="T862" i="1"/>
  <c r="T866" i="1"/>
  <c r="T870" i="1"/>
  <c r="T874" i="1"/>
  <c r="T878" i="1"/>
  <c r="T882" i="1"/>
  <c r="T886" i="1"/>
  <c r="T890" i="1"/>
  <c r="T894" i="1"/>
  <c r="T898" i="1"/>
  <c r="T902" i="1"/>
  <c r="T906" i="1"/>
  <c r="T910" i="1"/>
  <c r="T914" i="1"/>
  <c r="T918" i="1"/>
  <c r="T922" i="1"/>
  <c r="T926" i="1"/>
  <c r="T930" i="1"/>
  <c r="T934" i="1"/>
  <c r="T938" i="1"/>
  <c r="T942" i="1"/>
  <c r="T946" i="1"/>
  <c r="T950" i="1"/>
  <c r="T954" i="1"/>
  <c r="T958" i="1"/>
  <c r="T962" i="1"/>
  <c r="T966" i="1"/>
  <c r="T970" i="1"/>
  <c r="T974" i="1"/>
  <c r="T978" i="1"/>
  <c r="T982" i="1"/>
  <c r="T986" i="1"/>
  <c r="T990" i="1"/>
  <c r="T994" i="1"/>
  <c r="T998" i="1"/>
  <c r="T1002" i="1"/>
  <c r="T1006" i="1"/>
  <c r="T1010" i="1"/>
  <c r="T1014" i="1"/>
  <c r="T1018" i="1"/>
  <c r="T1022" i="1"/>
  <c r="T1026" i="1"/>
  <c r="T1030" i="1"/>
  <c r="T1034" i="1"/>
  <c r="T1038" i="1"/>
  <c r="T1042" i="1"/>
  <c r="T1046" i="1"/>
  <c r="T1050" i="1"/>
  <c r="T1054" i="1"/>
  <c r="T1058" i="1"/>
  <c r="T1062" i="1"/>
  <c r="T1066" i="1"/>
  <c r="T1070" i="1"/>
  <c r="T1074" i="1"/>
  <c r="T1078" i="1"/>
  <c r="T1082" i="1"/>
  <c r="T1086" i="1"/>
  <c r="T1090" i="1"/>
  <c r="T1094" i="1"/>
  <c r="T1098" i="1"/>
  <c r="T1102" i="1"/>
  <c r="T1106" i="1"/>
  <c r="T1110" i="1"/>
  <c r="T1114" i="1"/>
  <c r="T1118" i="1"/>
  <c r="T1122" i="1"/>
  <c r="T1126" i="1"/>
  <c r="T1130" i="1"/>
  <c r="T1134" i="1"/>
  <c r="T1138" i="1"/>
  <c r="T1142" i="1"/>
  <c r="T1146" i="1"/>
  <c r="T1150" i="1"/>
  <c r="T1154" i="1"/>
  <c r="T1158" i="1"/>
  <c r="T1162" i="1"/>
  <c r="T1166" i="1"/>
  <c r="T1170" i="1"/>
  <c r="T1174" i="1"/>
  <c r="T1178" i="1"/>
  <c r="T1182" i="1"/>
  <c r="T1186" i="1"/>
  <c r="T1190" i="1"/>
  <c r="T1194" i="1"/>
  <c r="T1198" i="1"/>
  <c r="T1202" i="1"/>
  <c r="T1206" i="1"/>
  <c r="T1210" i="1"/>
  <c r="T1214" i="1"/>
  <c r="T1218" i="1"/>
  <c r="T1222" i="1"/>
  <c r="T1226" i="1"/>
  <c r="T1230" i="1"/>
  <c r="T1234" i="1"/>
  <c r="T1238" i="1"/>
  <c r="T1242" i="1"/>
  <c r="T1246" i="1"/>
  <c r="T1250" i="1"/>
  <c r="T1254" i="1"/>
  <c r="T1258" i="1"/>
  <c r="T1262" i="1"/>
  <c r="T1266" i="1"/>
  <c r="T1270" i="1"/>
  <c r="T1274" i="1"/>
  <c r="T1278" i="1"/>
  <c r="T1282" i="1"/>
  <c r="T1286" i="1"/>
  <c r="T1290" i="1"/>
  <c r="T1294" i="1"/>
  <c r="T1298" i="1"/>
  <c r="T1302" i="1"/>
  <c r="T1306" i="1"/>
  <c r="T1310" i="1"/>
  <c r="T1314" i="1"/>
  <c r="T1318" i="1"/>
  <c r="T1322" i="1"/>
  <c r="T1326" i="1"/>
  <c r="T1330" i="1"/>
  <c r="T1334" i="1"/>
  <c r="T1338" i="1"/>
  <c r="T1342" i="1"/>
  <c r="T1346" i="1"/>
  <c r="T1350" i="1"/>
  <c r="T1354" i="1"/>
  <c r="T1358" i="1"/>
  <c r="T1362" i="1"/>
  <c r="T1366" i="1"/>
  <c r="T1370" i="1"/>
  <c r="T1374" i="1"/>
  <c r="T1378" i="1"/>
  <c r="T1382" i="1"/>
  <c r="T1386" i="1"/>
  <c r="T1390" i="1"/>
  <c r="T1394" i="1"/>
  <c r="T1398" i="1"/>
  <c r="T1402" i="1"/>
  <c r="T1406" i="1"/>
  <c r="T1410" i="1"/>
  <c r="T1414" i="1"/>
  <c r="T1418" i="1"/>
  <c r="T1422" i="1"/>
  <c r="T1426" i="1"/>
  <c r="T1430" i="1"/>
  <c r="T1434" i="1"/>
  <c r="T1438" i="1"/>
  <c r="T1442" i="1"/>
  <c r="T1446" i="1"/>
  <c r="T1450" i="1"/>
  <c r="T1454" i="1"/>
  <c r="T1458" i="1"/>
  <c r="T1462" i="1"/>
  <c r="T1466" i="1"/>
  <c r="T1470" i="1"/>
  <c r="T1474" i="1"/>
  <c r="T1478" i="1"/>
  <c r="T1482" i="1"/>
  <c r="T1486" i="1"/>
  <c r="T1490" i="1"/>
  <c r="T1494" i="1"/>
  <c r="T1498" i="1"/>
  <c r="T1502" i="1"/>
  <c r="T1506" i="1"/>
  <c r="T1510" i="1"/>
  <c r="T1514" i="1"/>
  <c r="T1518" i="1"/>
  <c r="T1522" i="1"/>
  <c r="T1526" i="1"/>
  <c r="T1530" i="1"/>
  <c r="T1534" i="1"/>
  <c r="T1538" i="1"/>
  <c r="T1542" i="1"/>
  <c r="T1546" i="1"/>
  <c r="T1550" i="1"/>
  <c r="T1554" i="1"/>
  <c r="T1558" i="1"/>
  <c r="T17" i="1"/>
  <c r="T273" i="1"/>
  <c r="T321" i="1"/>
  <c r="T355" i="1"/>
  <c r="T371" i="1"/>
  <c r="T387" i="1"/>
  <c r="T411" i="1"/>
  <c r="T427" i="1"/>
  <c r="T443" i="1"/>
  <c r="T459" i="1"/>
  <c r="T475" i="1"/>
  <c r="T491" i="1"/>
  <c r="T507" i="1"/>
  <c r="T523" i="1"/>
  <c r="T531" i="1"/>
  <c r="T555" i="1"/>
  <c r="T571" i="1"/>
  <c r="T587" i="1"/>
  <c r="T603" i="1"/>
  <c r="T619" i="1"/>
  <c r="T635" i="1"/>
  <c r="T651" i="1"/>
  <c r="T675" i="1"/>
  <c r="T691" i="1"/>
  <c r="T707" i="1"/>
  <c r="T731" i="1"/>
  <c r="T747" i="1"/>
  <c r="T763" i="1"/>
  <c r="T779" i="1"/>
  <c r="T787" i="1"/>
  <c r="T803" i="1"/>
  <c r="T819" i="1"/>
  <c r="T835" i="1"/>
  <c r="T851" i="1"/>
  <c r="T859" i="1"/>
  <c r="T867" i="1"/>
  <c r="T875" i="1"/>
  <c r="T879" i="1"/>
  <c r="T887" i="1"/>
  <c r="T895" i="1"/>
  <c r="T903" i="1"/>
  <c r="T911" i="1"/>
  <c r="T919" i="1"/>
  <c r="T927" i="1"/>
  <c r="T935" i="1"/>
  <c r="T943" i="1"/>
  <c r="T951" i="1"/>
  <c r="T959" i="1"/>
  <c r="T967" i="1"/>
  <c r="T975" i="1"/>
  <c r="T983" i="1"/>
  <c r="T995" i="1"/>
  <c r="T1003" i="1"/>
  <c r="T1011" i="1"/>
  <c r="T1019" i="1"/>
  <c r="T1027" i="1"/>
  <c r="T1035" i="1"/>
  <c r="T1039" i="1"/>
  <c r="T1047" i="1"/>
  <c r="T1055" i="1"/>
  <c r="T1063" i="1"/>
  <c r="T1071" i="1"/>
  <c r="T1079" i="1"/>
  <c r="T1083" i="1"/>
  <c r="T18" i="1"/>
  <c r="T82" i="1"/>
  <c r="T146" i="1"/>
  <c r="T210" i="1"/>
  <c r="T274" i="1"/>
  <c r="T338" i="1"/>
  <c r="T372" i="1"/>
  <c r="T404" i="1"/>
  <c r="T436" i="1"/>
  <c r="T468" i="1"/>
  <c r="T500" i="1"/>
  <c r="T532" i="1"/>
  <c r="T564" i="1"/>
  <c r="T596" i="1"/>
  <c r="T628" i="1"/>
  <c r="T660" i="1"/>
  <c r="T692" i="1"/>
  <c r="T724" i="1"/>
  <c r="T756" i="1"/>
  <c r="T788" i="1"/>
  <c r="T820" i="1"/>
  <c r="T852" i="1"/>
  <c r="T868" i="1"/>
  <c r="T884" i="1"/>
  <c r="T900" i="1"/>
  <c r="T916" i="1"/>
  <c r="T932" i="1"/>
  <c r="T948" i="1"/>
  <c r="T964" i="1"/>
  <c r="T980" i="1"/>
  <c r="T996" i="1"/>
  <c r="T1012" i="1"/>
  <c r="T1028" i="1"/>
  <c r="T1044" i="1"/>
  <c r="T1060" i="1"/>
  <c r="T1076" i="1"/>
  <c r="T1088" i="1"/>
  <c r="T1096" i="1"/>
  <c r="T1104" i="1"/>
  <c r="T1112" i="1"/>
  <c r="T1120" i="1"/>
  <c r="T1128" i="1"/>
  <c r="T1136" i="1"/>
  <c r="T1144" i="1"/>
  <c r="T1152" i="1"/>
  <c r="T1160" i="1"/>
  <c r="T1168" i="1"/>
  <c r="T1176" i="1"/>
  <c r="T1184" i="1"/>
  <c r="T1192" i="1"/>
  <c r="T1200" i="1"/>
  <c r="T1208" i="1"/>
  <c r="T1216" i="1"/>
  <c r="T1224" i="1"/>
  <c r="T1232" i="1"/>
  <c r="T1240" i="1"/>
  <c r="T1248" i="1"/>
  <c r="T1256" i="1"/>
  <c r="T1264" i="1"/>
  <c r="T1272" i="1"/>
  <c r="T1280" i="1"/>
  <c r="T1288" i="1"/>
  <c r="T1296" i="1"/>
  <c r="T1304" i="1"/>
  <c r="T1312" i="1"/>
  <c r="T1320" i="1"/>
  <c r="T1328" i="1"/>
  <c r="T1336" i="1"/>
  <c r="T1344" i="1"/>
  <c r="T1352" i="1"/>
  <c r="T1360" i="1"/>
  <c r="T1368" i="1"/>
  <c r="T1376" i="1"/>
  <c r="T1384" i="1"/>
  <c r="T1392" i="1"/>
  <c r="T1400" i="1"/>
  <c r="T1408" i="1"/>
  <c r="T1416" i="1"/>
  <c r="T1424" i="1"/>
  <c r="T1432" i="1"/>
  <c r="T1440" i="1"/>
  <c r="T1448" i="1"/>
  <c r="T1456" i="1"/>
  <c r="T1464" i="1"/>
  <c r="T1472" i="1"/>
  <c r="T1480" i="1"/>
  <c r="T1488" i="1"/>
  <c r="T1496" i="1"/>
  <c r="T1504" i="1"/>
  <c r="T1512" i="1"/>
  <c r="T1520" i="1"/>
  <c r="T1528" i="1"/>
  <c r="T1536" i="1"/>
  <c r="T1544" i="1"/>
  <c r="T1552" i="1"/>
  <c r="T2" i="1"/>
  <c r="T34" i="1"/>
  <c r="T98" i="1"/>
  <c r="T162" i="1"/>
  <c r="T226" i="1"/>
  <c r="T290" i="1"/>
  <c r="T348" i="1"/>
  <c r="T380" i="1"/>
  <c r="T412" i="1"/>
  <c r="T444" i="1"/>
  <c r="T476" i="1"/>
  <c r="T508" i="1"/>
  <c r="T540" i="1"/>
  <c r="T572" i="1"/>
  <c r="T604" i="1"/>
  <c r="T636" i="1"/>
  <c r="T668" i="1"/>
  <c r="T700" i="1"/>
  <c r="T732" i="1"/>
  <c r="T764" i="1"/>
  <c r="T796" i="1"/>
  <c r="T828" i="1"/>
  <c r="T856" i="1"/>
  <c r="T872" i="1"/>
  <c r="T888" i="1"/>
  <c r="T904" i="1"/>
  <c r="T920" i="1"/>
  <c r="T936" i="1"/>
  <c r="T952" i="1"/>
  <c r="T968" i="1"/>
  <c r="T984" i="1"/>
  <c r="T1000" i="1"/>
  <c r="T1016" i="1"/>
  <c r="T1032" i="1"/>
  <c r="T1048" i="1"/>
  <c r="T1064" i="1"/>
  <c r="T1080" i="1"/>
  <c r="T1091" i="1"/>
  <c r="T1099" i="1"/>
  <c r="T1107" i="1"/>
  <c r="T1115" i="1"/>
  <c r="T1123" i="1"/>
  <c r="T1131" i="1"/>
  <c r="T1139" i="1"/>
  <c r="T1147" i="1"/>
  <c r="T1155" i="1"/>
  <c r="T1163" i="1"/>
  <c r="T1171" i="1"/>
  <c r="T1179" i="1"/>
  <c r="T1187" i="1"/>
  <c r="T1195" i="1"/>
  <c r="T1203" i="1"/>
  <c r="T1211" i="1"/>
  <c r="T1219" i="1"/>
  <c r="T1227" i="1"/>
  <c r="T1235" i="1"/>
  <c r="T1243" i="1"/>
  <c r="T1251" i="1"/>
  <c r="T1259" i="1"/>
  <c r="T1267" i="1"/>
  <c r="T1275" i="1"/>
  <c r="T1283" i="1"/>
  <c r="T1291" i="1"/>
  <c r="T1299" i="1"/>
  <c r="T1307" i="1"/>
  <c r="T1315" i="1"/>
  <c r="T1323" i="1"/>
  <c r="T1331" i="1"/>
  <c r="T1339" i="1"/>
  <c r="T1347" i="1"/>
  <c r="T1355" i="1"/>
  <c r="T1363" i="1"/>
  <c r="T1371" i="1"/>
  <c r="T1379" i="1"/>
  <c r="T1387" i="1"/>
  <c r="T1395" i="1"/>
  <c r="T1403" i="1"/>
  <c r="T1411" i="1"/>
  <c r="T1419" i="1"/>
  <c r="T1427" i="1"/>
  <c r="T1435" i="1"/>
  <c r="T1443" i="1"/>
  <c r="T1451" i="1"/>
  <c r="T1467" i="1"/>
  <c r="T1475" i="1"/>
  <c r="T1483" i="1"/>
  <c r="T1491" i="1"/>
  <c r="T1499" i="1"/>
  <c r="T1507" i="1"/>
  <c r="T1515" i="1"/>
  <c r="T1523" i="1"/>
  <c r="T1531" i="1"/>
  <c r="T1539" i="1"/>
  <c r="T1547" i="1"/>
  <c r="T1555" i="1"/>
  <c r="T50" i="1"/>
  <c r="T178" i="1"/>
  <c r="T242" i="1"/>
  <c r="T306" i="1"/>
  <c r="T388" i="1"/>
  <c r="T452" i="1"/>
  <c r="T484" i="1"/>
  <c r="T548" i="1"/>
  <c r="T612" i="1"/>
  <c r="T676" i="1"/>
  <c r="T740" i="1"/>
  <c r="T804" i="1"/>
  <c r="T860" i="1"/>
  <c r="T892" i="1"/>
  <c r="T924" i="1"/>
  <c r="T956" i="1"/>
  <c r="T988" i="1"/>
  <c r="T1020" i="1"/>
  <c r="T1052" i="1"/>
  <c r="T1084" i="1"/>
  <c r="T1100" i="1"/>
  <c r="T1116" i="1"/>
  <c r="T1132" i="1"/>
  <c r="T1148" i="1"/>
  <c r="T1164" i="1"/>
  <c r="T1180" i="1"/>
  <c r="T1196" i="1"/>
  <c r="T1212" i="1"/>
  <c r="T1236" i="1"/>
  <c r="T1252" i="1"/>
  <c r="T1268" i="1"/>
  <c r="T1284" i="1"/>
  <c r="T1292" i="1"/>
  <c r="T1308" i="1"/>
  <c r="T1332" i="1"/>
  <c r="T1348" i="1"/>
  <c r="T1364" i="1"/>
  <c r="T1380" i="1"/>
  <c r="T1396" i="1"/>
  <c r="T1412" i="1"/>
  <c r="T1428" i="1"/>
  <c r="T1444" i="1"/>
  <c r="T1460" i="1"/>
  <c r="T1476" i="1"/>
  <c r="T1492" i="1"/>
  <c r="T1508" i="1"/>
  <c r="T1524" i="1"/>
  <c r="T1540" i="1"/>
  <c r="T1556" i="1"/>
  <c r="T130" i="1"/>
  <c r="T194" i="1"/>
  <c r="T322" i="1"/>
  <c r="T396" i="1"/>
  <c r="T460" i="1"/>
  <c r="T524" i="1"/>
  <c r="T588" i="1"/>
  <c r="T684" i="1"/>
  <c r="T748" i="1"/>
  <c r="T812" i="1"/>
  <c r="T864" i="1"/>
  <c r="T896" i="1"/>
  <c r="T912" i="1"/>
  <c r="T944" i="1"/>
  <c r="T976" i="1"/>
  <c r="T1008" i="1"/>
  <c r="T1040" i="1"/>
  <c r="T1072" i="1"/>
  <c r="T1095" i="1"/>
  <c r="T1119" i="1"/>
  <c r="T1135" i="1"/>
  <c r="T1151" i="1"/>
  <c r="T1167" i="1"/>
  <c r="T1183" i="1"/>
  <c r="T1199" i="1"/>
  <c r="T1215" i="1"/>
  <c r="T1239" i="1"/>
  <c r="T1255" i="1"/>
  <c r="T1271" i="1"/>
  <c r="T1287" i="1"/>
  <c r="T1303" i="1"/>
  <c r="T1319" i="1"/>
  <c r="T1343" i="1"/>
  <c r="T1359" i="1"/>
  <c r="T1375" i="1"/>
  <c r="T1391" i="1"/>
  <c r="T1407" i="1"/>
  <c r="T1423" i="1"/>
  <c r="T1439" i="1"/>
  <c r="T1455" i="1"/>
  <c r="T1471" i="1"/>
  <c r="T1487" i="1"/>
  <c r="T1503" i="1"/>
  <c r="T1519" i="1"/>
  <c r="T1535" i="1"/>
  <c r="T1551" i="1"/>
  <c r="T1459" i="1"/>
  <c r="T114" i="1"/>
  <c r="T356" i="1"/>
  <c r="T420" i="1"/>
  <c r="T516" i="1"/>
  <c r="T580" i="1"/>
  <c r="T644" i="1"/>
  <c r="T708" i="1"/>
  <c r="T772" i="1"/>
  <c r="T836" i="1"/>
  <c r="T876" i="1"/>
  <c r="T908" i="1"/>
  <c r="T940" i="1"/>
  <c r="T972" i="1"/>
  <c r="T1004" i="1"/>
  <c r="T1036" i="1"/>
  <c r="T1068" i="1"/>
  <c r="T1092" i="1"/>
  <c r="T1108" i="1"/>
  <c r="T1124" i="1"/>
  <c r="T1140" i="1"/>
  <c r="T1156" i="1"/>
  <c r="T1172" i="1"/>
  <c r="T1188" i="1"/>
  <c r="T1204" i="1"/>
  <c r="T1220" i="1"/>
  <c r="T1228" i="1"/>
  <c r="T1244" i="1"/>
  <c r="T1260" i="1"/>
  <c r="T1276" i="1"/>
  <c r="T1300" i="1"/>
  <c r="T1316" i="1"/>
  <c r="T1324" i="1"/>
  <c r="T1340" i="1"/>
  <c r="T1356" i="1"/>
  <c r="T1372" i="1"/>
  <c r="T1388" i="1"/>
  <c r="T1404" i="1"/>
  <c r="T1420" i="1"/>
  <c r="T1436" i="1"/>
  <c r="T1452" i="1"/>
  <c r="T1468" i="1"/>
  <c r="T1484" i="1"/>
  <c r="T1500" i="1"/>
  <c r="T1516" i="1"/>
  <c r="T1532" i="1"/>
  <c r="T1548" i="1"/>
  <c r="T66" i="1"/>
  <c r="T258" i="1"/>
  <c r="T364" i="1"/>
  <c r="T428" i="1"/>
  <c r="T492" i="1"/>
  <c r="T556" i="1"/>
  <c r="T620" i="1"/>
  <c r="T652" i="1"/>
  <c r="T716" i="1"/>
  <c r="T780" i="1"/>
  <c r="T844" i="1"/>
  <c r="T880" i="1"/>
  <c r="T928" i="1"/>
  <c r="T960" i="1"/>
  <c r="T992" i="1"/>
  <c r="T1024" i="1"/>
  <c r="T1056" i="1"/>
  <c r="T1087" i="1"/>
  <c r="T1103" i="1"/>
  <c r="T1111" i="1"/>
  <c r="T1127" i="1"/>
  <c r="T1143" i="1"/>
  <c r="T1159" i="1"/>
  <c r="T1175" i="1"/>
  <c r="T1191" i="1"/>
  <c r="T1207" i="1"/>
  <c r="T1223" i="1"/>
  <c r="T1231" i="1"/>
  <c r="T1247" i="1"/>
  <c r="T1263" i="1"/>
  <c r="T1279" i="1"/>
  <c r="T1295" i="1"/>
  <c r="T1311" i="1"/>
  <c r="T1327" i="1"/>
  <c r="T1335" i="1"/>
  <c r="T1351" i="1"/>
  <c r="T1367" i="1"/>
  <c r="T1383" i="1"/>
  <c r="T1399" i="1"/>
  <c r="T1415" i="1"/>
  <c r="T1431" i="1"/>
  <c r="T1447" i="1"/>
  <c r="T1463" i="1"/>
  <c r="T1479" i="1"/>
  <c r="T1495" i="1"/>
  <c r="T1511" i="1"/>
  <c r="T1527" i="1"/>
  <c r="T1543" i="1"/>
  <c r="T1559" i="1"/>
  <c r="L3" i="1"/>
  <c r="L19" i="1"/>
  <c r="L35" i="1"/>
  <c r="L51" i="1"/>
  <c r="L67" i="1"/>
  <c r="L83" i="1"/>
  <c r="L99" i="1"/>
  <c r="L115" i="1"/>
  <c r="L131" i="1"/>
  <c r="L147" i="1"/>
  <c r="L163" i="1"/>
  <c r="L179" i="1"/>
  <c r="L195" i="1"/>
  <c r="L211" i="1"/>
  <c r="L227" i="1"/>
  <c r="L243" i="1"/>
  <c r="L259" i="1"/>
  <c r="L275" i="1"/>
  <c r="L291" i="1"/>
  <c r="L307" i="1"/>
  <c r="L323" i="1"/>
  <c r="L339" i="1"/>
  <c r="L355" i="1"/>
  <c r="L371" i="1"/>
  <c r="L387" i="1"/>
  <c r="L403" i="1"/>
  <c r="L419" i="1"/>
  <c r="L435" i="1"/>
  <c r="L451" i="1"/>
  <c r="L467" i="1"/>
  <c r="L483" i="1"/>
  <c r="L499" i="1"/>
  <c r="L515" i="1"/>
  <c r="L531" i="1"/>
  <c r="L547" i="1"/>
  <c r="L563" i="1"/>
  <c r="L579" i="1"/>
  <c r="L595" i="1"/>
  <c r="L611" i="1"/>
  <c r="L627" i="1"/>
  <c r="L643" i="1"/>
  <c r="L659" i="1"/>
  <c r="L675" i="1"/>
  <c r="L8" i="1"/>
  <c r="L24" i="1"/>
  <c r="L40" i="1"/>
  <c r="L56" i="1"/>
  <c r="L72" i="1"/>
  <c r="L88" i="1"/>
  <c r="L104" i="1"/>
  <c r="L120" i="1"/>
  <c r="L136" i="1"/>
  <c r="L152" i="1"/>
  <c r="L168" i="1"/>
  <c r="L184" i="1"/>
  <c r="L200" i="1"/>
  <c r="L216" i="1"/>
  <c r="L232" i="1"/>
  <c r="L248" i="1"/>
  <c r="L264" i="1"/>
  <c r="L280" i="1"/>
  <c r="L296" i="1"/>
  <c r="L312" i="1"/>
  <c r="L328" i="1"/>
  <c r="L344" i="1"/>
  <c r="L360" i="1"/>
  <c r="L376" i="1"/>
  <c r="L392" i="1"/>
  <c r="L408" i="1"/>
  <c r="L424" i="1"/>
  <c r="L440" i="1"/>
  <c r="L456" i="1"/>
  <c r="L472" i="1"/>
  <c r="L488" i="1"/>
  <c r="L504" i="1"/>
  <c r="L520" i="1"/>
  <c r="L536" i="1"/>
  <c r="L552" i="1"/>
  <c r="L568" i="1"/>
  <c r="L584" i="1"/>
  <c r="L600" i="1"/>
  <c r="L616" i="1"/>
  <c r="L632" i="1"/>
  <c r="L648" i="1"/>
  <c r="L664" i="1"/>
  <c r="L680" i="1"/>
  <c r="L13" i="1"/>
  <c r="L29" i="1"/>
  <c r="L45" i="1"/>
  <c r="L61" i="1"/>
  <c r="L77" i="1"/>
  <c r="L93" i="1"/>
  <c r="L109" i="1"/>
  <c r="L125" i="1"/>
  <c r="L141" i="1"/>
  <c r="L157" i="1"/>
  <c r="L173" i="1"/>
  <c r="L189" i="1"/>
  <c r="L205" i="1"/>
  <c r="L221" i="1"/>
  <c r="L237" i="1"/>
  <c r="L253" i="1"/>
  <c r="L269" i="1"/>
  <c r="L285" i="1"/>
  <c r="L301" i="1"/>
  <c r="L317" i="1"/>
  <c r="L333" i="1"/>
  <c r="L349" i="1"/>
  <c r="L365" i="1"/>
  <c r="L381" i="1"/>
  <c r="L397" i="1"/>
  <c r="L413" i="1"/>
  <c r="L429" i="1"/>
  <c r="L445" i="1"/>
  <c r="L461" i="1"/>
  <c r="L477" i="1"/>
  <c r="L493" i="1"/>
  <c r="L509" i="1"/>
  <c r="L525" i="1"/>
  <c r="L541" i="1"/>
  <c r="L557" i="1"/>
  <c r="L573" i="1"/>
  <c r="L589" i="1"/>
  <c r="L605" i="1"/>
  <c r="L621" i="1"/>
  <c r="L637" i="1"/>
  <c r="L653" i="1"/>
  <c r="L669" i="1"/>
  <c r="I4" i="3"/>
  <c r="L18" i="1"/>
  <c r="L34" i="1"/>
  <c r="L50" i="1"/>
  <c r="L66" i="1"/>
  <c r="L82" i="1"/>
  <c r="L98" i="1"/>
  <c r="L114" i="1"/>
  <c r="L130" i="1"/>
  <c r="L146" i="1"/>
  <c r="L162" i="1"/>
  <c r="L178" i="1"/>
  <c r="L194" i="1"/>
  <c r="L210" i="1"/>
  <c r="L226" i="1"/>
  <c r="L242" i="1"/>
  <c r="L258" i="1"/>
  <c r="L274" i="1"/>
  <c r="L290" i="1"/>
  <c r="L306" i="1"/>
  <c r="L322" i="1"/>
  <c r="L338" i="1"/>
  <c r="L354" i="1"/>
  <c r="L370" i="1"/>
  <c r="L386" i="1"/>
  <c r="L402" i="1"/>
  <c r="L418" i="1"/>
  <c r="L434" i="1"/>
  <c r="L450" i="1"/>
  <c r="L466" i="1"/>
  <c r="L482" i="1"/>
  <c r="L498" i="1"/>
  <c r="L514" i="1"/>
  <c r="L530" i="1"/>
  <c r="L546" i="1"/>
  <c r="L562" i="1"/>
  <c r="L578" i="1"/>
  <c r="L594" i="1"/>
  <c r="L610" i="1"/>
  <c r="L626" i="1"/>
  <c r="L642" i="1"/>
  <c r="L658" i="1"/>
  <c r="L674" i="1"/>
  <c r="L694" i="1"/>
  <c r="L710" i="1"/>
  <c r="L726" i="1"/>
  <c r="L742" i="1"/>
  <c r="L758" i="1"/>
  <c r="L774" i="1"/>
  <c r="L790" i="1"/>
  <c r="L806" i="1"/>
  <c r="L822" i="1"/>
  <c r="L838" i="1"/>
  <c r="L854" i="1"/>
  <c r="L870" i="1"/>
  <c r="L886" i="1"/>
  <c r="L902" i="1"/>
  <c r="L918" i="1"/>
  <c r="L934" i="1"/>
  <c r="L950" i="1"/>
  <c r="L966" i="1"/>
  <c r="L982" i="1"/>
  <c r="L998" i="1"/>
  <c r="L1014" i="1"/>
  <c r="L1030" i="1"/>
  <c r="L1046" i="1"/>
  <c r="L1062" i="1"/>
  <c r="L1078" i="1"/>
  <c r="L1094" i="1"/>
  <c r="L1110" i="1"/>
  <c r="L1126" i="1"/>
  <c r="L1142" i="1"/>
  <c r="L1158" i="1"/>
  <c r="L1174" i="1"/>
  <c r="L1190" i="1"/>
  <c r="L1206" i="1"/>
  <c r="L1222" i="1"/>
  <c r="L1238" i="1"/>
  <c r="L1254" i="1"/>
  <c r="L1270" i="1"/>
  <c r="L1286" i="1"/>
  <c r="L1302" i="1"/>
  <c r="L1318" i="1"/>
  <c r="L1334" i="1"/>
  <c r="L1350" i="1"/>
  <c r="L1366" i="1"/>
  <c r="L1382" i="1"/>
  <c r="L1398" i="1"/>
  <c r="L1422" i="1"/>
  <c r="L1470" i="1"/>
  <c r="L1518" i="1"/>
  <c r="L687" i="1"/>
  <c r="L703" i="1"/>
  <c r="L719" i="1"/>
  <c r="L735" i="1"/>
  <c r="L751" i="1"/>
  <c r="L767" i="1"/>
  <c r="L783" i="1"/>
  <c r="L799" i="1"/>
  <c r="L815" i="1"/>
  <c r="L831" i="1"/>
  <c r="L847" i="1"/>
  <c r="L863" i="1"/>
  <c r="L879" i="1"/>
  <c r="L895" i="1"/>
  <c r="L911" i="1"/>
  <c r="L927" i="1"/>
  <c r="L943" i="1"/>
  <c r="L959" i="1"/>
  <c r="L975" i="1"/>
  <c r="L991" i="1"/>
  <c r="L1007" i="1"/>
  <c r="L1023" i="1"/>
  <c r="L1039" i="1"/>
  <c r="L1055" i="1"/>
  <c r="L1071" i="1"/>
  <c r="L1087" i="1"/>
  <c r="L1103" i="1"/>
  <c r="L1119" i="1"/>
  <c r="L1135" i="1"/>
  <c r="L1151" i="1"/>
  <c r="L1167" i="1"/>
  <c r="L1183" i="1"/>
  <c r="L1199" i="1"/>
  <c r="L1215" i="1"/>
  <c r="L1231" i="1"/>
  <c r="L1247" i="1"/>
  <c r="L1263" i="1"/>
  <c r="L1279" i="1"/>
  <c r="L1295" i="1"/>
  <c r="L1311" i="1"/>
  <c r="L1327" i="1"/>
  <c r="L1343" i="1"/>
  <c r="L1359" i="1"/>
  <c r="L1375" i="1"/>
  <c r="L1391" i="1"/>
  <c r="L1407" i="1"/>
  <c r="L1423" i="1"/>
  <c r="L1439" i="1"/>
  <c r="L1455" i="1"/>
  <c r="L1471" i="1"/>
  <c r="L1487" i="1"/>
  <c r="L1503" i="1"/>
  <c r="L1519" i="1"/>
  <c r="L1535" i="1"/>
  <c r="L1551" i="1"/>
  <c r="L1420" i="1"/>
  <c r="L1444" i="1"/>
  <c r="L1472" i="1"/>
  <c r="L1496" i="1"/>
  <c r="L1516" i="1"/>
  <c r="L1540" i="1"/>
  <c r="L682" i="1"/>
  <c r="L700" i="1"/>
  <c r="L716" i="1"/>
  <c r="L732" i="1"/>
  <c r="L748" i="1"/>
  <c r="L764" i="1"/>
  <c r="L780" i="1"/>
  <c r="L796" i="1"/>
  <c r="L812" i="1"/>
  <c r="L828" i="1"/>
  <c r="L844" i="1"/>
  <c r="L860" i="1"/>
  <c r="L876" i="1"/>
  <c r="L892" i="1"/>
  <c r="L908" i="1"/>
  <c r="L924" i="1"/>
  <c r="L940" i="1"/>
  <c r="L956" i="1"/>
  <c r="L972" i="1"/>
  <c r="L988" i="1"/>
  <c r="L1004" i="1"/>
  <c r="L1020" i="1"/>
  <c r="L1036" i="1"/>
  <c r="L1052" i="1"/>
  <c r="L1068" i="1"/>
  <c r="L1084" i="1"/>
  <c r="L1100" i="1"/>
  <c r="L1116" i="1"/>
  <c r="L1132" i="1"/>
  <c r="L1148" i="1"/>
  <c r="L1164" i="1"/>
  <c r="L1180" i="1"/>
  <c r="L1196" i="1"/>
  <c r="L1212" i="1"/>
  <c r="L1228" i="1"/>
  <c r="L1244" i="1"/>
  <c r="L1260" i="1"/>
  <c r="L1276" i="1"/>
  <c r="L1292" i="1"/>
  <c r="L1308" i="1"/>
  <c r="L1324" i="1"/>
  <c r="L1340" i="1"/>
  <c r="L1356" i="1"/>
  <c r="L1372" i="1"/>
  <c r="L1388" i="1"/>
  <c r="L1404" i="1"/>
  <c r="L1436" i="1"/>
  <c r="L1480" i="1"/>
  <c r="L1532" i="1"/>
  <c r="L689" i="1"/>
  <c r="L705" i="1"/>
  <c r="L721" i="1"/>
  <c r="L737" i="1"/>
  <c r="L753" i="1"/>
  <c r="L769" i="1"/>
  <c r="L785" i="1"/>
  <c r="L801" i="1"/>
  <c r="L817" i="1"/>
  <c r="L833" i="1"/>
  <c r="L7" i="1"/>
  <c r="L23" i="1"/>
  <c r="L39" i="1"/>
  <c r="L55" i="1"/>
  <c r="L71" i="1"/>
  <c r="L87" i="1"/>
  <c r="L103" i="1"/>
  <c r="L119" i="1"/>
  <c r="L135" i="1"/>
  <c r="L151" i="1"/>
  <c r="L167" i="1"/>
  <c r="L183" i="1"/>
  <c r="L199" i="1"/>
  <c r="L215" i="1"/>
  <c r="L231" i="1"/>
  <c r="L247" i="1"/>
  <c r="L263" i="1"/>
  <c r="L279" i="1"/>
  <c r="L295" i="1"/>
  <c r="L311" i="1"/>
  <c r="L327" i="1"/>
  <c r="L343" i="1"/>
  <c r="L359" i="1"/>
  <c r="L375" i="1"/>
  <c r="L391" i="1"/>
  <c r="L407" i="1"/>
  <c r="L423" i="1"/>
  <c r="L439" i="1"/>
  <c r="L455" i="1"/>
  <c r="L471" i="1"/>
  <c r="L487" i="1"/>
  <c r="L503" i="1"/>
  <c r="L519" i="1"/>
  <c r="L535" i="1"/>
  <c r="L551" i="1"/>
  <c r="L567" i="1"/>
  <c r="L583" i="1"/>
  <c r="L599" i="1"/>
  <c r="L615" i="1"/>
  <c r="L631" i="1"/>
  <c r="L647" i="1"/>
  <c r="L663" i="1"/>
  <c r="L679" i="1"/>
  <c r="L12" i="1"/>
  <c r="L28" i="1"/>
  <c r="L44" i="1"/>
  <c r="L60" i="1"/>
  <c r="L76" i="1"/>
  <c r="L92" i="1"/>
  <c r="L108" i="1"/>
  <c r="L124" i="1"/>
  <c r="L140" i="1"/>
  <c r="L156" i="1"/>
  <c r="L172" i="1"/>
  <c r="L188" i="1"/>
  <c r="L204" i="1"/>
  <c r="L220" i="1"/>
  <c r="L236" i="1"/>
  <c r="L252" i="1"/>
  <c r="L268" i="1"/>
  <c r="L284" i="1"/>
  <c r="L300" i="1"/>
  <c r="L316" i="1"/>
  <c r="L332" i="1"/>
  <c r="L348" i="1"/>
  <c r="L364" i="1"/>
  <c r="L380" i="1"/>
  <c r="L396" i="1"/>
  <c r="L412" i="1"/>
  <c r="L428" i="1"/>
  <c r="L444" i="1"/>
  <c r="L460" i="1"/>
  <c r="L476" i="1"/>
  <c r="L492" i="1"/>
  <c r="L508" i="1"/>
  <c r="L524" i="1"/>
  <c r="L540" i="1"/>
  <c r="L556" i="1"/>
  <c r="L572" i="1"/>
  <c r="L588" i="1"/>
  <c r="L604" i="1"/>
  <c r="L620" i="1"/>
  <c r="L636" i="1"/>
  <c r="L652" i="1"/>
  <c r="L668" i="1"/>
  <c r="L684" i="1"/>
  <c r="L17" i="1"/>
  <c r="L33" i="1"/>
  <c r="L49" i="1"/>
  <c r="L65" i="1"/>
  <c r="L81" i="1"/>
  <c r="L97" i="1"/>
  <c r="L113" i="1"/>
  <c r="L129" i="1"/>
  <c r="L145" i="1"/>
  <c r="L161" i="1"/>
  <c r="L177" i="1"/>
  <c r="L193" i="1"/>
  <c r="L209" i="1"/>
  <c r="L225" i="1"/>
  <c r="L241" i="1"/>
  <c r="L257" i="1"/>
  <c r="L273" i="1"/>
  <c r="L289" i="1"/>
  <c r="L305" i="1"/>
  <c r="L321" i="1"/>
  <c r="L337" i="1"/>
  <c r="L353" i="1"/>
  <c r="L369" i="1"/>
  <c r="L385" i="1"/>
  <c r="L401" i="1"/>
  <c r="L417" i="1"/>
  <c r="L433" i="1"/>
  <c r="L449" i="1"/>
  <c r="L465" i="1"/>
  <c r="L481" i="1"/>
  <c r="L497" i="1"/>
  <c r="L513" i="1"/>
  <c r="L529" i="1"/>
  <c r="L545" i="1"/>
  <c r="L561" i="1"/>
  <c r="L577" i="1"/>
  <c r="L593" i="1"/>
  <c r="L609" i="1"/>
  <c r="L625" i="1"/>
  <c r="L641" i="1"/>
  <c r="L657" i="1"/>
  <c r="L673" i="1"/>
  <c r="L6" i="1"/>
  <c r="L22" i="1"/>
  <c r="L38" i="1"/>
  <c r="L54" i="1"/>
  <c r="L70" i="1"/>
  <c r="L86" i="1"/>
  <c r="L102" i="1"/>
  <c r="L118" i="1"/>
  <c r="L134" i="1"/>
  <c r="L150" i="1"/>
  <c r="L166" i="1"/>
  <c r="L182" i="1"/>
  <c r="L198" i="1"/>
  <c r="L214" i="1"/>
  <c r="L230" i="1"/>
  <c r="L246" i="1"/>
  <c r="L262" i="1"/>
  <c r="L278" i="1"/>
  <c r="L294" i="1"/>
  <c r="L310" i="1"/>
  <c r="L326" i="1"/>
  <c r="L342" i="1"/>
  <c r="L358" i="1"/>
  <c r="L374" i="1"/>
  <c r="L390" i="1"/>
  <c r="L406" i="1"/>
  <c r="L422" i="1"/>
  <c r="L438" i="1"/>
  <c r="L454" i="1"/>
  <c r="L470" i="1"/>
  <c r="L486" i="1"/>
  <c r="L502" i="1"/>
  <c r="L518" i="1"/>
  <c r="L534" i="1"/>
  <c r="L550" i="1"/>
  <c r="L566" i="1"/>
  <c r="L582" i="1"/>
  <c r="L598" i="1"/>
  <c r="L614" i="1"/>
  <c r="L630" i="1"/>
  <c r="L646" i="1"/>
  <c r="L662" i="1"/>
  <c r="L678" i="1"/>
  <c r="L698" i="1"/>
  <c r="L714" i="1"/>
  <c r="L730" i="1"/>
  <c r="L746" i="1"/>
  <c r="L762" i="1"/>
  <c r="L778" i="1"/>
  <c r="L794" i="1"/>
  <c r="L810" i="1"/>
  <c r="L826" i="1"/>
  <c r="L842" i="1"/>
  <c r="L858" i="1"/>
  <c r="L874" i="1"/>
  <c r="L890" i="1"/>
  <c r="L906" i="1"/>
  <c r="L922" i="1"/>
  <c r="L938" i="1"/>
  <c r="L954" i="1"/>
  <c r="L970" i="1"/>
  <c r="L986" i="1"/>
  <c r="L1002" i="1"/>
  <c r="L1018" i="1"/>
  <c r="L1034" i="1"/>
  <c r="L1050" i="1"/>
  <c r="L1066" i="1"/>
  <c r="L1082" i="1"/>
  <c r="L1098" i="1"/>
  <c r="L1114" i="1"/>
  <c r="L1130" i="1"/>
  <c r="L1146" i="1"/>
  <c r="L1162" i="1"/>
  <c r="L1178" i="1"/>
  <c r="L1194" i="1"/>
  <c r="L1210" i="1"/>
  <c r="L1226" i="1"/>
  <c r="L1242" i="1"/>
  <c r="L1258" i="1"/>
  <c r="L1274" i="1"/>
  <c r="L1290" i="1"/>
  <c r="L1306" i="1"/>
  <c r="L1322" i="1"/>
  <c r="L1338" i="1"/>
  <c r="L1354" i="1"/>
  <c r="L1370" i="1"/>
  <c r="L1386" i="1"/>
  <c r="L1402" i="1"/>
  <c r="L1434" i="1"/>
  <c r="L1478" i="1"/>
  <c r="L1530" i="1"/>
  <c r="L691" i="1"/>
  <c r="L707" i="1"/>
  <c r="L723" i="1"/>
  <c r="L739" i="1"/>
  <c r="L755" i="1"/>
  <c r="L771" i="1"/>
  <c r="L787" i="1"/>
  <c r="L803" i="1"/>
  <c r="L819" i="1"/>
  <c r="L835" i="1"/>
  <c r="L851" i="1"/>
  <c r="L867" i="1"/>
  <c r="L883" i="1"/>
  <c r="L899" i="1"/>
  <c r="L915" i="1"/>
  <c r="L931" i="1"/>
  <c r="L947" i="1"/>
  <c r="L963" i="1"/>
  <c r="L979" i="1"/>
  <c r="L995" i="1"/>
  <c r="L1011" i="1"/>
  <c r="L1027" i="1"/>
  <c r="L1043" i="1"/>
  <c r="L1059" i="1"/>
  <c r="L1075" i="1"/>
  <c r="L1091" i="1"/>
  <c r="L1107" i="1"/>
  <c r="L1123" i="1"/>
  <c r="L1139" i="1"/>
  <c r="L1155" i="1"/>
  <c r="L1171" i="1"/>
  <c r="L1187" i="1"/>
  <c r="L1203" i="1"/>
  <c r="L1219" i="1"/>
  <c r="L1235" i="1"/>
  <c r="L1251" i="1"/>
  <c r="L1267" i="1"/>
  <c r="L1283" i="1"/>
  <c r="L1299" i="1"/>
  <c r="L1315" i="1"/>
  <c r="L1331" i="1"/>
  <c r="L1347" i="1"/>
  <c r="L1363" i="1"/>
  <c r="L1379" i="1"/>
  <c r="L1395" i="1"/>
  <c r="L1411" i="1"/>
  <c r="L1427" i="1"/>
  <c r="L1443" i="1"/>
  <c r="L1459" i="1"/>
  <c r="L1475" i="1"/>
  <c r="L1491" i="1"/>
  <c r="L1507" i="1"/>
  <c r="L1523" i="1"/>
  <c r="L1539" i="1"/>
  <c r="L1555" i="1"/>
  <c r="L1428" i="1"/>
  <c r="L1452" i="1"/>
  <c r="L1476" i="1"/>
  <c r="L1500" i="1"/>
  <c r="L1524" i="1"/>
  <c r="L1548" i="1"/>
  <c r="L688" i="1"/>
  <c r="L704" i="1"/>
  <c r="L720" i="1"/>
  <c r="L736" i="1"/>
  <c r="L752" i="1"/>
  <c r="L768" i="1"/>
  <c r="L784" i="1"/>
  <c r="L800" i="1"/>
  <c r="L816" i="1"/>
  <c r="L832" i="1"/>
  <c r="L848" i="1"/>
  <c r="L864" i="1"/>
  <c r="L880" i="1"/>
  <c r="L896" i="1"/>
  <c r="L912" i="1"/>
  <c r="L928" i="1"/>
  <c r="L944" i="1"/>
  <c r="L960" i="1"/>
  <c r="L976" i="1"/>
  <c r="L992" i="1"/>
  <c r="L1008" i="1"/>
  <c r="L1024" i="1"/>
  <c r="L1040" i="1"/>
  <c r="L1056" i="1"/>
  <c r="L1072" i="1"/>
  <c r="L1088" i="1"/>
  <c r="L1104" i="1"/>
  <c r="L1120" i="1"/>
  <c r="L1136" i="1"/>
  <c r="L1152" i="1"/>
  <c r="L1168" i="1"/>
  <c r="L1184" i="1"/>
  <c r="L1200" i="1"/>
  <c r="L1216" i="1"/>
  <c r="L1232" i="1"/>
  <c r="L1248" i="1"/>
  <c r="L1264" i="1"/>
  <c r="L1280" i="1"/>
  <c r="L1296" i="1"/>
  <c r="L1312" i="1"/>
  <c r="L1328" i="1"/>
  <c r="L1344" i="1"/>
  <c r="L1360" i="1"/>
  <c r="L1376" i="1"/>
  <c r="L1392" i="1"/>
  <c r="L1408" i="1"/>
  <c r="L1448" i="1"/>
  <c r="L1492" i="1"/>
  <c r="L1544" i="1"/>
  <c r="L693" i="1"/>
  <c r="L709" i="1"/>
  <c r="L725" i="1"/>
  <c r="L741" i="1"/>
  <c r="L757" i="1"/>
  <c r="L773" i="1"/>
  <c r="L789" i="1"/>
  <c r="L805" i="1"/>
  <c r="L821" i="1"/>
  <c r="L837" i="1"/>
  <c r="L853" i="1"/>
  <c r="L869" i="1"/>
  <c r="L11" i="1"/>
  <c r="L43" i="1"/>
  <c r="L75" i="1"/>
  <c r="L107" i="1"/>
  <c r="L139" i="1"/>
  <c r="L171" i="1"/>
  <c r="L203" i="1"/>
  <c r="L235" i="1"/>
  <c r="L267" i="1"/>
  <c r="L299" i="1"/>
  <c r="L331" i="1"/>
  <c r="L363" i="1"/>
  <c r="L395" i="1"/>
  <c r="L427" i="1"/>
  <c r="L459" i="1"/>
  <c r="L491" i="1"/>
  <c r="L523" i="1"/>
  <c r="L555" i="1"/>
  <c r="L587" i="1"/>
  <c r="L619" i="1"/>
  <c r="L651" i="1"/>
  <c r="L683" i="1"/>
  <c r="L32" i="1"/>
  <c r="L64" i="1"/>
  <c r="L96" i="1"/>
  <c r="L128" i="1"/>
  <c r="L160" i="1"/>
  <c r="L192" i="1"/>
  <c r="L224" i="1"/>
  <c r="L256" i="1"/>
  <c r="L288" i="1"/>
  <c r="L320" i="1"/>
  <c r="L352" i="1"/>
  <c r="L384" i="1"/>
  <c r="L416" i="1"/>
  <c r="L448" i="1"/>
  <c r="L480" i="1"/>
  <c r="L512" i="1"/>
  <c r="L544" i="1"/>
  <c r="L576" i="1"/>
  <c r="L608" i="1"/>
  <c r="L640" i="1"/>
  <c r="L672" i="1"/>
  <c r="L21" i="1"/>
  <c r="L53" i="1"/>
  <c r="L85" i="1"/>
  <c r="L117" i="1"/>
  <c r="L149" i="1"/>
  <c r="L181" i="1"/>
  <c r="L213" i="1"/>
  <c r="L245" i="1"/>
  <c r="L277" i="1"/>
  <c r="L309" i="1"/>
  <c r="L341" i="1"/>
  <c r="L373" i="1"/>
  <c r="L405" i="1"/>
  <c r="L437" i="1"/>
  <c r="L469" i="1"/>
  <c r="L501" i="1"/>
  <c r="L533" i="1"/>
  <c r="L565" i="1"/>
  <c r="L597" i="1"/>
  <c r="L629" i="1"/>
  <c r="L661" i="1"/>
  <c r="L10" i="1"/>
  <c r="L42" i="1"/>
  <c r="L74" i="1"/>
  <c r="L106" i="1"/>
  <c r="L138" i="1"/>
  <c r="L170" i="1"/>
  <c r="L202" i="1"/>
  <c r="L234" i="1"/>
  <c r="L266" i="1"/>
  <c r="L298" i="1"/>
  <c r="L330" i="1"/>
  <c r="L362" i="1"/>
  <c r="L394" i="1"/>
  <c r="L426" i="1"/>
  <c r="L458" i="1"/>
  <c r="L490" i="1"/>
  <c r="L522" i="1"/>
  <c r="L554" i="1"/>
  <c r="L586" i="1"/>
  <c r="L618" i="1"/>
  <c r="L650" i="1"/>
  <c r="L686" i="1"/>
  <c r="L718" i="1"/>
  <c r="L750" i="1"/>
  <c r="L782" i="1"/>
  <c r="L814" i="1"/>
  <c r="L846" i="1"/>
  <c r="L878" i="1"/>
  <c r="L910" i="1"/>
  <c r="L942" i="1"/>
  <c r="L974" i="1"/>
  <c r="L1006" i="1"/>
  <c r="L1038" i="1"/>
  <c r="L1070" i="1"/>
  <c r="L1102" i="1"/>
  <c r="L1134" i="1"/>
  <c r="L1166" i="1"/>
  <c r="L1198" i="1"/>
  <c r="L1230" i="1"/>
  <c r="L1262" i="1"/>
  <c r="L1294" i="1"/>
  <c r="L1326" i="1"/>
  <c r="L1358" i="1"/>
  <c r="L1390" i="1"/>
  <c r="L1446" i="1"/>
  <c r="L1542" i="1"/>
  <c r="L711" i="1"/>
  <c r="L743" i="1"/>
  <c r="L775" i="1"/>
  <c r="L807" i="1"/>
  <c r="L839" i="1"/>
  <c r="L871" i="1"/>
  <c r="L903" i="1"/>
  <c r="L935" i="1"/>
  <c r="L967" i="1"/>
  <c r="L999" i="1"/>
  <c r="L1031" i="1"/>
  <c r="L1063" i="1"/>
  <c r="L1095" i="1"/>
  <c r="L1127" i="1"/>
  <c r="L1159" i="1"/>
  <c r="L1191" i="1"/>
  <c r="L1223" i="1"/>
  <c r="L1255" i="1"/>
  <c r="L1287" i="1"/>
  <c r="L1319" i="1"/>
  <c r="L1351" i="1"/>
  <c r="L1383" i="1"/>
  <c r="L1415" i="1"/>
  <c r="L1447" i="1"/>
  <c r="L1479" i="1"/>
  <c r="L1511" i="1"/>
  <c r="L1543" i="1"/>
  <c r="L1432" i="1"/>
  <c r="L1484" i="1"/>
  <c r="L1528" i="1"/>
  <c r="L692" i="1"/>
  <c r="L724" i="1"/>
  <c r="L756" i="1"/>
  <c r="L788" i="1"/>
  <c r="L820" i="1"/>
  <c r="L852" i="1"/>
  <c r="L884" i="1"/>
  <c r="L916" i="1"/>
  <c r="L948" i="1"/>
  <c r="L980" i="1"/>
  <c r="L1012" i="1"/>
  <c r="L1044" i="1"/>
  <c r="L1076" i="1"/>
  <c r="L1108" i="1"/>
  <c r="L1140" i="1"/>
  <c r="L1172" i="1"/>
  <c r="L1204" i="1"/>
  <c r="L1236" i="1"/>
  <c r="L1268" i="1"/>
  <c r="L1300" i="1"/>
  <c r="L1332" i="1"/>
  <c r="L1364" i="1"/>
  <c r="L1396" i="1"/>
  <c r="L1460" i="1"/>
  <c r="L1556" i="1"/>
  <c r="L713" i="1"/>
  <c r="L745" i="1"/>
  <c r="L777" i="1"/>
  <c r="L809" i="1"/>
  <c r="L841" i="1"/>
  <c r="L861" i="1"/>
  <c r="L881" i="1"/>
  <c r="L897" i="1"/>
  <c r="L913" i="1"/>
  <c r="L929" i="1"/>
  <c r="L945" i="1"/>
  <c r="L961" i="1"/>
  <c r="L977" i="1"/>
  <c r="L993" i="1"/>
  <c r="L1009" i="1"/>
  <c r="L1025" i="1"/>
  <c r="L1041" i="1"/>
  <c r="L1057" i="1"/>
  <c r="L1073" i="1"/>
  <c r="L1089" i="1"/>
  <c r="L1105" i="1"/>
  <c r="L1121" i="1"/>
  <c r="L1137" i="1"/>
  <c r="L1153" i="1"/>
  <c r="L1169" i="1"/>
  <c r="L1185" i="1"/>
  <c r="L1201" i="1"/>
  <c r="L1217" i="1"/>
  <c r="L1233" i="1"/>
  <c r="L1249" i="1"/>
  <c r="L1265" i="1"/>
  <c r="L1281" i="1"/>
  <c r="L1297" i="1"/>
  <c r="L1313" i="1"/>
  <c r="L1329" i="1"/>
  <c r="L1345" i="1"/>
  <c r="L1361" i="1"/>
  <c r="L1377" i="1"/>
  <c r="L1393" i="1"/>
  <c r="L1409" i="1"/>
  <c r="L1425" i="1"/>
  <c r="L1441" i="1"/>
  <c r="L1457" i="1"/>
  <c r="L1473" i="1"/>
  <c r="L1489" i="1"/>
  <c r="L1505" i="1"/>
  <c r="L1521" i="1"/>
  <c r="L1537" i="1"/>
  <c r="L1553" i="1"/>
  <c r="L1426" i="1"/>
  <c r="L1450" i="1"/>
  <c r="L1474" i="1"/>
  <c r="L1498" i="1"/>
  <c r="L1522" i="1"/>
  <c r="L1546" i="1"/>
  <c r="L1047" i="1"/>
  <c r="L889" i="1"/>
  <c r="L953" i="1"/>
  <c r="L1001" i="1"/>
  <c r="L1033" i="1"/>
  <c r="L1065" i="1"/>
  <c r="L1097" i="1"/>
  <c r="L1129" i="1"/>
  <c r="L1161" i="1"/>
  <c r="L1193" i="1"/>
  <c r="L1225" i="1"/>
  <c r="L1241" i="1"/>
  <c r="L1273" i="1"/>
  <c r="L1321" i="1"/>
  <c r="L1353" i="1"/>
  <c r="L1385" i="1"/>
  <c r="L1417" i="1"/>
  <c r="L1449" i="1"/>
  <c r="L1481" i="1"/>
  <c r="L1497" i="1"/>
  <c r="L1529" i="1"/>
  <c r="L1410" i="1"/>
  <c r="L1462" i="1"/>
  <c r="L1510" i="1"/>
  <c r="L1558" i="1"/>
  <c r="L31" i="1"/>
  <c r="L127" i="1"/>
  <c r="L159" i="1"/>
  <c r="L223" i="1"/>
  <c r="L287" i="1"/>
  <c r="L351" i="1"/>
  <c r="L415" i="1"/>
  <c r="L479" i="1"/>
  <c r="L543" i="1"/>
  <c r="L607" i="1"/>
  <c r="L671" i="1"/>
  <c r="L52" i="1"/>
  <c r="L116" i="1"/>
  <c r="L180" i="1"/>
  <c r="L244" i="1"/>
  <c r="L308" i="1"/>
  <c r="L372" i="1"/>
  <c r="L468" i="1"/>
  <c r="L532" i="1"/>
  <c r="L596" i="1"/>
  <c r="L660" i="1"/>
  <c r="L41" i="1"/>
  <c r="L105" i="1"/>
  <c r="L169" i="1"/>
  <c r="L233" i="1"/>
  <c r="L297" i="1"/>
  <c r="L361" i="1"/>
  <c r="L425" i="1"/>
  <c r="L489" i="1"/>
  <c r="L553" i="1"/>
  <c r="L617" i="1"/>
  <c r="L681" i="1"/>
  <c r="L62" i="1"/>
  <c r="L126" i="1"/>
  <c r="L190" i="1"/>
  <c r="L254" i="1"/>
  <c r="L286" i="1"/>
  <c r="L350" i="1"/>
  <c r="L414" i="1"/>
  <c r="L478" i="1"/>
  <c r="L542" i="1"/>
  <c r="L606" i="1"/>
  <c r="L706" i="1"/>
  <c r="L770" i="1"/>
  <c r="L834" i="1"/>
  <c r="L898" i="1"/>
  <c r="L962" i="1"/>
  <c r="L994" i="1"/>
  <c r="L1058" i="1"/>
  <c r="L1122" i="1"/>
  <c r="L1186" i="1"/>
  <c r="L1250" i="1"/>
  <c r="L1314" i="1"/>
  <c r="L1414" i="1"/>
  <c r="L699" i="1"/>
  <c r="L731" i="1"/>
  <c r="L795" i="1"/>
  <c r="L891" i="1"/>
  <c r="L955" i="1"/>
  <c r="L1019" i="1"/>
  <c r="L1083" i="1"/>
  <c r="L1115" i="1"/>
  <c r="L1179" i="1"/>
  <c r="L1243" i="1"/>
  <c r="L1307" i="1"/>
  <c r="L1371" i="1"/>
  <c r="L1435" i="1"/>
  <c r="L1531" i="1"/>
  <c r="L1464" i="1"/>
  <c r="L2" i="1"/>
  <c r="L744" i="1"/>
  <c r="L808" i="1"/>
  <c r="L872" i="1"/>
  <c r="L936" i="1"/>
  <c r="L968" i="1"/>
  <c r="L1032" i="1"/>
  <c r="L1096" i="1"/>
  <c r="L1160" i="1"/>
  <c r="L1224" i="1"/>
  <c r="L1288" i="1"/>
  <c r="L1352" i="1"/>
  <c r="L1424" i="1"/>
  <c r="L701" i="1"/>
  <c r="L765" i="1"/>
  <c r="L829" i="1"/>
  <c r="L877" i="1"/>
  <c r="L909" i="1"/>
  <c r="L941" i="1"/>
  <c r="L989" i="1"/>
  <c r="L1021" i="1"/>
  <c r="L1053" i="1"/>
  <c r="L1085" i="1"/>
  <c r="L1117" i="1"/>
  <c r="L1149" i="1"/>
  <c r="L1181" i="1"/>
  <c r="L1213" i="1"/>
  <c r="L1245" i="1"/>
  <c r="L1277" i="1"/>
  <c r="L1309" i="1"/>
  <c r="L1341" i="1"/>
  <c r="L1373" i="1"/>
  <c r="L1405" i="1"/>
  <c r="L1437" i="1"/>
  <c r="L1469" i="1"/>
  <c r="L1501" i="1"/>
  <c r="L1533" i="1"/>
  <c r="L1418" i="1"/>
  <c r="L1466" i="1"/>
  <c r="L1514" i="1"/>
  <c r="L15" i="1"/>
  <c r="L47" i="1"/>
  <c r="L79" i="1"/>
  <c r="L111" i="1"/>
  <c r="L143" i="1"/>
  <c r="L175" i="1"/>
  <c r="L207" i="1"/>
  <c r="L239" i="1"/>
  <c r="L271" i="1"/>
  <c r="L303" i="1"/>
  <c r="L335" i="1"/>
  <c r="L367" i="1"/>
  <c r="L399" i="1"/>
  <c r="L431" i="1"/>
  <c r="L463" i="1"/>
  <c r="L495" i="1"/>
  <c r="L527" i="1"/>
  <c r="L559" i="1"/>
  <c r="L591" i="1"/>
  <c r="L623" i="1"/>
  <c r="L655" i="1"/>
  <c r="L4" i="1"/>
  <c r="L36" i="1"/>
  <c r="L68" i="1"/>
  <c r="L100" i="1"/>
  <c r="L132" i="1"/>
  <c r="L164" i="1"/>
  <c r="L196" i="1"/>
  <c r="L228" i="1"/>
  <c r="L260" i="1"/>
  <c r="L292" i="1"/>
  <c r="L324" i="1"/>
  <c r="L356" i="1"/>
  <c r="L388" i="1"/>
  <c r="L420" i="1"/>
  <c r="L452" i="1"/>
  <c r="L484" i="1"/>
  <c r="L516" i="1"/>
  <c r="L548" i="1"/>
  <c r="L580" i="1"/>
  <c r="L612" i="1"/>
  <c r="L644" i="1"/>
  <c r="L676" i="1"/>
  <c r="L25" i="1"/>
  <c r="L57" i="1"/>
  <c r="L89" i="1"/>
  <c r="L121" i="1"/>
  <c r="L153" i="1"/>
  <c r="L185" i="1"/>
  <c r="L217" i="1"/>
  <c r="L249" i="1"/>
  <c r="L281" i="1"/>
  <c r="L313" i="1"/>
  <c r="L345" i="1"/>
  <c r="L377" i="1"/>
  <c r="L409" i="1"/>
  <c r="L441" i="1"/>
  <c r="L473" i="1"/>
  <c r="L505" i="1"/>
  <c r="L537" i="1"/>
  <c r="L569" i="1"/>
  <c r="L601" i="1"/>
  <c r="L633" i="1"/>
  <c r="L665" i="1"/>
  <c r="L14" i="1"/>
  <c r="L46" i="1"/>
  <c r="L78" i="1"/>
  <c r="L110" i="1"/>
  <c r="L142" i="1"/>
  <c r="L174" i="1"/>
  <c r="L206" i="1"/>
  <c r="L238" i="1"/>
  <c r="L270" i="1"/>
  <c r="L302" i="1"/>
  <c r="L334" i="1"/>
  <c r="L366" i="1"/>
  <c r="L398" i="1"/>
  <c r="L430" i="1"/>
  <c r="L462" i="1"/>
  <c r="L494" i="1"/>
  <c r="L526" i="1"/>
  <c r="L558" i="1"/>
  <c r="L590" i="1"/>
  <c r="L622" i="1"/>
  <c r="L654" i="1"/>
  <c r="L690" i="1"/>
  <c r="L722" i="1"/>
  <c r="L754" i="1"/>
  <c r="L786" i="1"/>
  <c r="L818" i="1"/>
  <c r="L850" i="1"/>
  <c r="L882" i="1"/>
  <c r="L914" i="1"/>
  <c r="L946" i="1"/>
  <c r="L978" i="1"/>
  <c r="L1010" i="1"/>
  <c r="L1042" i="1"/>
  <c r="L1074" i="1"/>
  <c r="L1106" i="1"/>
  <c r="L1138" i="1"/>
  <c r="L1170" i="1"/>
  <c r="L1202" i="1"/>
  <c r="L1234" i="1"/>
  <c r="L1266" i="1"/>
  <c r="L1298" i="1"/>
  <c r="L1330" i="1"/>
  <c r="L1362" i="1"/>
  <c r="L1394" i="1"/>
  <c r="L1458" i="1"/>
  <c r="L1554" i="1"/>
  <c r="L715" i="1"/>
  <c r="L747" i="1"/>
  <c r="L779" i="1"/>
  <c r="L811" i="1"/>
  <c r="L843" i="1"/>
  <c r="L875" i="1"/>
  <c r="L907" i="1"/>
  <c r="L939" i="1"/>
  <c r="L971" i="1"/>
  <c r="L1003" i="1"/>
  <c r="L1035" i="1"/>
  <c r="L1067" i="1"/>
  <c r="L1099" i="1"/>
  <c r="L1131" i="1"/>
  <c r="L1163" i="1"/>
  <c r="L1195" i="1"/>
  <c r="L1227" i="1"/>
  <c r="L1259" i="1"/>
  <c r="L1291" i="1"/>
  <c r="L1323" i="1"/>
  <c r="L1355" i="1"/>
  <c r="L1387" i="1"/>
  <c r="L1419" i="1"/>
  <c r="L1451" i="1"/>
  <c r="L1483" i="1"/>
  <c r="L1515" i="1"/>
  <c r="L1547" i="1"/>
  <c r="L1440" i="1"/>
  <c r="L1488" i="1"/>
  <c r="L1536" i="1"/>
  <c r="L696" i="1"/>
  <c r="L728" i="1"/>
  <c r="L760" i="1"/>
  <c r="L792" i="1"/>
  <c r="L824" i="1"/>
  <c r="L856" i="1"/>
  <c r="L888" i="1"/>
  <c r="L920" i="1"/>
  <c r="L952" i="1"/>
  <c r="L984" i="1"/>
  <c r="L1016" i="1"/>
  <c r="L1048" i="1"/>
  <c r="L1080" i="1"/>
  <c r="L1112" i="1"/>
  <c r="L1144" i="1"/>
  <c r="L1176" i="1"/>
  <c r="L1208" i="1"/>
  <c r="L1240" i="1"/>
  <c r="L1272" i="1"/>
  <c r="L1304" i="1"/>
  <c r="L1336" i="1"/>
  <c r="L1368" i="1"/>
  <c r="L1400" i="1"/>
  <c r="L1468" i="1"/>
  <c r="L685" i="1"/>
  <c r="L717" i="1"/>
  <c r="L749" i="1"/>
  <c r="L781" i="1"/>
  <c r="L813" i="1"/>
  <c r="L845" i="1"/>
  <c r="L865" i="1"/>
  <c r="L885" i="1"/>
  <c r="L901" i="1"/>
  <c r="L917" i="1"/>
  <c r="L933" i="1"/>
  <c r="L949" i="1"/>
  <c r="L965" i="1"/>
  <c r="L981" i="1"/>
  <c r="L997" i="1"/>
  <c r="L1013" i="1"/>
  <c r="L1029" i="1"/>
  <c r="L1045" i="1"/>
  <c r="L1061" i="1"/>
  <c r="L1077" i="1"/>
  <c r="L1093" i="1"/>
  <c r="L1109" i="1"/>
  <c r="L1125" i="1"/>
  <c r="L1141" i="1"/>
  <c r="L1157" i="1"/>
  <c r="L1173" i="1"/>
  <c r="L1189" i="1"/>
  <c r="L1205" i="1"/>
  <c r="L1221" i="1"/>
  <c r="L1237" i="1"/>
  <c r="L1253" i="1"/>
  <c r="L1269" i="1"/>
  <c r="L1285" i="1"/>
  <c r="L1301" i="1"/>
  <c r="L1317" i="1"/>
  <c r="L1333" i="1"/>
  <c r="L1349" i="1"/>
  <c r="L1365" i="1"/>
  <c r="L1381" i="1"/>
  <c r="L1397" i="1"/>
  <c r="L1413" i="1"/>
  <c r="L1429" i="1"/>
  <c r="L1445" i="1"/>
  <c r="L1461" i="1"/>
  <c r="L1477" i="1"/>
  <c r="L1493" i="1"/>
  <c r="L1509" i="1"/>
  <c r="L1525" i="1"/>
  <c r="L1541" i="1"/>
  <c r="L1557" i="1"/>
  <c r="L1430" i="1"/>
  <c r="L1454" i="1"/>
  <c r="L1482" i="1"/>
  <c r="L1502" i="1"/>
  <c r="L1526" i="1"/>
  <c r="L1550" i="1"/>
  <c r="L27" i="1"/>
  <c r="L59" i="1"/>
  <c r="L91" i="1"/>
  <c r="L123" i="1"/>
  <c r="L155" i="1"/>
  <c r="L187" i="1"/>
  <c r="L219" i="1"/>
  <c r="L251" i="1"/>
  <c r="L283" i="1"/>
  <c r="L315" i="1"/>
  <c r="L347" i="1"/>
  <c r="L379" i="1"/>
  <c r="L411" i="1"/>
  <c r="L443" i="1"/>
  <c r="L475" i="1"/>
  <c r="L507" i="1"/>
  <c r="L539" i="1"/>
  <c r="L571" i="1"/>
  <c r="L603" i="1"/>
  <c r="L635" i="1"/>
  <c r="L667" i="1"/>
  <c r="L16" i="1"/>
  <c r="L48" i="1"/>
  <c r="L80" i="1"/>
  <c r="L112" i="1"/>
  <c r="L144" i="1"/>
  <c r="L176" i="1"/>
  <c r="L208" i="1"/>
  <c r="L240" i="1"/>
  <c r="L272" i="1"/>
  <c r="L304" i="1"/>
  <c r="L336" i="1"/>
  <c r="L368" i="1"/>
  <c r="L400" i="1"/>
  <c r="L432" i="1"/>
  <c r="L464" i="1"/>
  <c r="L496" i="1"/>
  <c r="L528" i="1"/>
  <c r="L560" i="1"/>
  <c r="L592" i="1"/>
  <c r="L624" i="1"/>
  <c r="L656" i="1"/>
  <c r="L5" i="1"/>
  <c r="L37" i="1"/>
  <c r="L69" i="1"/>
  <c r="L101" i="1"/>
  <c r="L133" i="1"/>
  <c r="L165" i="1"/>
  <c r="L197" i="1"/>
  <c r="L229" i="1"/>
  <c r="L261" i="1"/>
  <c r="L293" i="1"/>
  <c r="L325" i="1"/>
  <c r="L357" i="1"/>
  <c r="L389" i="1"/>
  <c r="L421" i="1"/>
  <c r="L453" i="1"/>
  <c r="L485" i="1"/>
  <c r="L517" i="1"/>
  <c r="L549" i="1"/>
  <c r="L581" i="1"/>
  <c r="L613" i="1"/>
  <c r="L645" i="1"/>
  <c r="L677" i="1"/>
  <c r="L26" i="1"/>
  <c r="L58" i="1"/>
  <c r="L90" i="1"/>
  <c r="L122" i="1"/>
  <c r="L154" i="1"/>
  <c r="L186" i="1"/>
  <c r="L218" i="1"/>
  <c r="L250" i="1"/>
  <c r="L282" i="1"/>
  <c r="L314" i="1"/>
  <c r="L346" i="1"/>
  <c r="L378" i="1"/>
  <c r="L410" i="1"/>
  <c r="L442" i="1"/>
  <c r="L474" i="1"/>
  <c r="L506" i="1"/>
  <c r="L538" i="1"/>
  <c r="L570" i="1"/>
  <c r="L602" i="1"/>
  <c r="L634" i="1"/>
  <c r="L666" i="1"/>
  <c r="L702" i="1"/>
  <c r="L734" i="1"/>
  <c r="L766" i="1"/>
  <c r="L798" i="1"/>
  <c r="L830" i="1"/>
  <c r="L862" i="1"/>
  <c r="L894" i="1"/>
  <c r="L926" i="1"/>
  <c r="L958" i="1"/>
  <c r="L990" i="1"/>
  <c r="L1022" i="1"/>
  <c r="L1054" i="1"/>
  <c r="L1086" i="1"/>
  <c r="L1118" i="1"/>
  <c r="L1150" i="1"/>
  <c r="L1182" i="1"/>
  <c r="L1214" i="1"/>
  <c r="L1246" i="1"/>
  <c r="L1278" i="1"/>
  <c r="L1310" i="1"/>
  <c r="L1342" i="1"/>
  <c r="L1374" i="1"/>
  <c r="L1406" i="1"/>
  <c r="L1490" i="1"/>
  <c r="L695" i="1"/>
  <c r="L727" i="1"/>
  <c r="L759" i="1"/>
  <c r="L791" i="1"/>
  <c r="L823" i="1"/>
  <c r="L855" i="1"/>
  <c r="L887" i="1"/>
  <c r="L919" i="1"/>
  <c r="L951" i="1"/>
  <c r="L983" i="1"/>
  <c r="L1015" i="1"/>
  <c r="L1079" i="1"/>
  <c r="L1111" i="1"/>
  <c r="L1143" i="1"/>
  <c r="L1175" i="1"/>
  <c r="L1207" i="1"/>
  <c r="L1239" i="1"/>
  <c r="L1271" i="1"/>
  <c r="L1303" i="1"/>
  <c r="L1335" i="1"/>
  <c r="L1367" i="1"/>
  <c r="L1399" i="1"/>
  <c r="L1431" i="1"/>
  <c r="L1463" i="1"/>
  <c r="L1495" i="1"/>
  <c r="L1527" i="1"/>
  <c r="L1559" i="1"/>
  <c r="L1456" i="1"/>
  <c r="L1508" i="1"/>
  <c r="L1552" i="1"/>
  <c r="L708" i="1"/>
  <c r="L740" i="1"/>
  <c r="L772" i="1"/>
  <c r="L804" i="1"/>
  <c r="L836" i="1"/>
  <c r="L868" i="1"/>
  <c r="L900" i="1"/>
  <c r="L932" i="1"/>
  <c r="L964" i="1"/>
  <c r="L996" i="1"/>
  <c r="L1028" i="1"/>
  <c r="L1060" i="1"/>
  <c r="L1092" i="1"/>
  <c r="L1124" i="1"/>
  <c r="L1156" i="1"/>
  <c r="L1188" i="1"/>
  <c r="L1220" i="1"/>
  <c r="L1252" i="1"/>
  <c r="L1284" i="1"/>
  <c r="L1316" i="1"/>
  <c r="L1348" i="1"/>
  <c r="L1380" i="1"/>
  <c r="L1416" i="1"/>
  <c r="L1504" i="1"/>
  <c r="L697" i="1"/>
  <c r="L729" i="1"/>
  <c r="L761" i="1"/>
  <c r="L793" i="1"/>
  <c r="L825" i="1"/>
  <c r="L849" i="1"/>
  <c r="L873" i="1"/>
  <c r="L905" i="1"/>
  <c r="L921" i="1"/>
  <c r="L937" i="1"/>
  <c r="L969" i="1"/>
  <c r="L985" i="1"/>
  <c r="L1017" i="1"/>
  <c r="L1049" i="1"/>
  <c r="L1081" i="1"/>
  <c r="L1113" i="1"/>
  <c r="L1145" i="1"/>
  <c r="L1177" i="1"/>
  <c r="L1209" i="1"/>
  <c r="L1257" i="1"/>
  <c r="L1289" i="1"/>
  <c r="L1305" i="1"/>
  <c r="L1337" i="1"/>
  <c r="L1369" i="1"/>
  <c r="L1401" i="1"/>
  <c r="L1433" i="1"/>
  <c r="L1465" i="1"/>
  <c r="L1513" i="1"/>
  <c r="L1545" i="1"/>
  <c r="L1438" i="1"/>
  <c r="L1486" i="1"/>
  <c r="L1534" i="1"/>
  <c r="L63" i="1"/>
  <c r="L95" i="1"/>
  <c r="L191" i="1"/>
  <c r="L255" i="1"/>
  <c r="L319" i="1"/>
  <c r="L383" i="1"/>
  <c r="L447" i="1"/>
  <c r="L511" i="1"/>
  <c r="L575" i="1"/>
  <c r="L639" i="1"/>
  <c r="L20" i="1"/>
  <c r="L84" i="1"/>
  <c r="L148" i="1"/>
  <c r="L212" i="1"/>
  <c r="L276" i="1"/>
  <c r="L340" i="1"/>
  <c r="L404" i="1"/>
  <c r="L436" i="1"/>
  <c r="L500" i="1"/>
  <c r="L564" i="1"/>
  <c r="L628" i="1"/>
  <c r="L9" i="1"/>
  <c r="L73" i="1"/>
  <c r="L137" i="1"/>
  <c r="L201" i="1"/>
  <c r="L265" i="1"/>
  <c r="L329" i="1"/>
  <c r="L393" i="1"/>
  <c r="L457" i="1"/>
  <c r="L521" i="1"/>
  <c r="L585" i="1"/>
  <c r="L649" i="1"/>
  <c r="L30" i="1"/>
  <c r="L94" i="1"/>
  <c r="L158" i="1"/>
  <c r="L222" i="1"/>
  <c r="L318" i="1"/>
  <c r="L382" i="1"/>
  <c r="L446" i="1"/>
  <c r="L510" i="1"/>
  <c r="L574" i="1"/>
  <c r="L638" i="1"/>
  <c r="L670" i="1"/>
  <c r="L738" i="1"/>
  <c r="L802" i="1"/>
  <c r="L866" i="1"/>
  <c r="L930" i="1"/>
  <c r="L1026" i="1"/>
  <c r="L1090" i="1"/>
  <c r="L1154" i="1"/>
  <c r="L1218" i="1"/>
  <c r="L1282" i="1"/>
  <c r="L1346" i="1"/>
  <c r="L1378" i="1"/>
  <c r="L1506" i="1"/>
  <c r="L763" i="1"/>
  <c r="L827" i="1"/>
  <c r="L859" i="1"/>
  <c r="L923" i="1"/>
  <c r="L987" i="1"/>
  <c r="L1051" i="1"/>
  <c r="L1147" i="1"/>
  <c r="L1211" i="1"/>
  <c r="L1275" i="1"/>
  <c r="L1339" i="1"/>
  <c r="L1403" i="1"/>
  <c r="L1467" i="1"/>
  <c r="L1499" i="1"/>
  <c r="L1412" i="1"/>
  <c r="L1512" i="1"/>
  <c r="L712" i="1"/>
  <c r="L776" i="1"/>
  <c r="L840" i="1"/>
  <c r="L904" i="1"/>
  <c r="L1000" i="1"/>
  <c r="L1064" i="1"/>
  <c r="L1128" i="1"/>
  <c r="L1192" i="1"/>
  <c r="L1256" i="1"/>
  <c r="L1320" i="1"/>
  <c r="L1384" i="1"/>
  <c r="L1520" i="1"/>
  <c r="L733" i="1"/>
  <c r="L797" i="1"/>
  <c r="L857" i="1"/>
  <c r="L893" i="1"/>
  <c r="L925" i="1"/>
  <c r="L957" i="1"/>
  <c r="L973" i="1"/>
  <c r="L1005" i="1"/>
  <c r="L1037" i="1"/>
  <c r="L1069" i="1"/>
  <c r="L1101" i="1"/>
  <c r="L1133" i="1"/>
  <c r="L1165" i="1"/>
  <c r="L1197" i="1"/>
  <c r="L1229" i="1"/>
  <c r="L1261" i="1"/>
  <c r="L1293" i="1"/>
  <c r="L1325" i="1"/>
  <c r="L1357" i="1"/>
  <c r="L1389" i="1"/>
  <c r="L1421" i="1"/>
  <c r="L1453" i="1"/>
  <c r="L1485" i="1"/>
  <c r="L1517" i="1"/>
  <c r="L1549" i="1"/>
  <c r="L1442" i="1"/>
  <c r="L1494" i="1"/>
  <c r="L1538" i="1"/>
  <c r="S1271" i="1"/>
  <c r="S941" i="1"/>
  <c r="S81" i="1"/>
  <c r="S667" i="1"/>
  <c r="S107" i="1"/>
  <c r="S1305" i="1"/>
  <c r="S1368" i="1"/>
  <c r="S160" i="1"/>
  <c r="S56" i="1"/>
  <c r="S1447" i="1"/>
  <c r="D22" i="2"/>
  <c r="R5" i="1"/>
  <c r="R9" i="1"/>
  <c r="R13" i="1"/>
  <c r="R17" i="1"/>
  <c r="R21" i="1"/>
  <c r="R25" i="1"/>
  <c r="R29" i="1"/>
  <c r="R33" i="1"/>
  <c r="R37" i="1"/>
  <c r="R41" i="1"/>
  <c r="R45" i="1"/>
  <c r="R49" i="1"/>
  <c r="R53" i="1"/>
  <c r="R57" i="1"/>
  <c r="R61" i="1"/>
  <c r="R65" i="1"/>
  <c r="R69" i="1"/>
  <c r="R73" i="1"/>
  <c r="R77" i="1"/>
  <c r="R81" i="1"/>
  <c r="R85" i="1"/>
  <c r="R89" i="1"/>
  <c r="R93" i="1"/>
  <c r="R97" i="1"/>
  <c r="R101" i="1"/>
  <c r="R105" i="1"/>
  <c r="R109" i="1"/>
  <c r="R113" i="1"/>
  <c r="R117" i="1"/>
  <c r="R121" i="1"/>
  <c r="R125" i="1"/>
  <c r="R129" i="1"/>
  <c r="R133" i="1"/>
  <c r="R137" i="1"/>
  <c r="R141" i="1"/>
  <c r="R145" i="1"/>
  <c r="R149" i="1"/>
  <c r="R153" i="1"/>
  <c r="R157" i="1"/>
  <c r="R161" i="1"/>
  <c r="R165" i="1"/>
  <c r="R169" i="1"/>
  <c r="R173" i="1"/>
  <c r="R177" i="1"/>
  <c r="R181" i="1"/>
  <c r="R185" i="1"/>
  <c r="R189" i="1"/>
  <c r="R193" i="1"/>
  <c r="R197" i="1"/>
  <c r="R201" i="1"/>
  <c r="R205" i="1"/>
  <c r="R209" i="1"/>
  <c r="R213" i="1"/>
  <c r="R217" i="1"/>
  <c r="R221" i="1"/>
  <c r="R225" i="1"/>
  <c r="R229" i="1"/>
  <c r="R233" i="1"/>
  <c r="R237" i="1"/>
  <c r="R241" i="1"/>
  <c r="R245" i="1"/>
  <c r="R249" i="1"/>
  <c r="R253" i="1"/>
  <c r="R257" i="1"/>
  <c r="R261" i="1"/>
  <c r="R265" i="1"/>
  <c r="R269" i="1"/>
  <c r="R273" i="1"/>
  <c r="R277" i="1"/>
  <c r="R281" i="1"/>
  <c r="R285" i="1"/>
  <c r="R289" i="1"/>
  <c r="R293" i="1"/>
  <c r="R297" i="1"/>
  <c r="R301" i="1"/>
  <c r="R305" i="1"/>
  <c r="R309" i="1"/>
  <c r="R313" i="1"/>
  <c r="R317" i="1"/>
  <c r="R321" i="1"/>
  <c r="R325" i="1"/>
  <c r="R329" i="1"/>
  <c r="R333" i="1"/>
  <c r="R337" i="1"/>
  <c r="R341" i="1"/>
  <c r="R345" i="1"/>
  <c r="R349" i="1"/>
  <c r="R353" i="1"/>
  <c r="R357" i="1"/>
  <c r="R361" i="1"/>
  <c r="R365" i="1"/>
  <c r="R369" i="1"/>
  <c r="R373" i="1"/>
  <c r="R377" i="1"/>
  <c r="R381" i="1"/>
  <c r="R385" i="1"/>
  <c r="R389" i="1"/>
  <c r="R393" i="1"/>
  <c r="R397" i="1"/>
  <c r="R401" i="1"/>
  <c r="R405" i="1"/>
  <c r="R409" i="1"/>
  <c r="R413" i="1"/>
  <c r="R417" i="1"/>
  <c r="R421" i="1"/>
  <c r="R425" i="1"/>
  <c r="R429" i="1"/>
  <c r="R433" i="1"/>
  <c r="R437" i="1"/>
  <c r="R441" i="1"/>
  <c r="R445" i="1"/>
  <c r="R449" i="1"/>
  <c r="R453" i="1"/>
  <c r="R457" i="1"/>
  <c r="R461" i="1"/>
  <c r="R465" i="1"/>
  <c r="R469" i="1"/>
  <c r="R473" i="1"/>
  <c r="R477" i="1"/>
  <c r="R481" i="1"/>
  <c r="R485" i="1"/>
  <c r="R489" i="1"/>
  <c r="R493" i="1"/>
  <c r="R497" i="1"/>
  <c r="R501" i="1"/>
  <c r="R505" i="1"/>
  <c r="R509" i="1"/>
  <c r="R513" i="1"/>
  <c r="R517" i="1"/>
  <c r="R521" i="1"/>
  <c r="R525" i="1"/>
  <c r="R529" i="1"/>
  <c r="R533" i="1"/>
  <c r="R537" i="1"/>
  <c r="R541" i="1"/>
  <c r="R545" i="1"/>
  <c r="R549" i="1"/>
  <c r="R553" i="1"/>
  <c r="R557" i="1"/>
  <c r="R561" i="1"/>
  <c r="R565" i="1"/>
  <c r="R569" i="1"/>
  <c r="R573" i="1"/>
  <c r="R577" i="1"/>
  <c r="R581" i="1"/>
  <c r="R585" i="1"/>
  <c r="R589" i="1"/>
  <c r="R593" i="1"/>
  <c r="R597" i="1"/>
  <c r="R601" i="1"/>
  <c r="R605" i="1"/>
  <c r="R609" i="1"/>
  <c r="R613" i="1"/>
  <c r="R617" i="1"/>
  <c r="R621" i="1"/>
  <c r="R625" i="1"/>
  <c r="R629" i="1"/>
  <c r="R633" i="1"/>
  <c r="R637" i="1"/>
  <c r="R641" i="1"/>
  <c r="R645" i="1"/>
  <c r="R649" i="1"/>
  <c r="R653" i="1"/>
  <c r="R657" i="1"/>
  <c r="R661" i="1"/>
  <c r="R665" i="1"/>
  <c r="R669" i="1"/>
  <c r="R673" i="1"/>
  <c r="R677" i="1"/>
  <c r="R6" i="1"/>
  <c r="R10" i="1"/>
  <c r="R14" i="1"/>
  <c r="R18" i="1"/>
  <c r="R22" i="1"/>
  <c r="R26" i="1"/>
  <c r="R30" i="1"/>
  <c r="R34" i="1"/>
  <c r="R38" i="1"/>
  <c r="R42" i="1"/>
  <c r="R46" i="1"/>
  <c r="R50" i="1"/>
  <c r="R54" i="1"/>
  <c r="R58" i="1"/>
  <c r="R62" i="1"/>
  <c r="R66" i="1"/>
  <c r="R70" i="1"/>
  <c r="R74" i="1"/>
  <c r="R78" i="1"/>
  <c r="R82" i="1"/>
  <c r="R86" i="1"/>
  <c r="R90" i="1"/>
  <c r="R94" i="1"/>
  <c r="R98" i="1"/>
  <c r="R102" i="1"/>
  <c r="R106" i="1"/>
  <c r="R110" i="1"/>
  <c r="R114" i="1"/>
  <c r="R118" i="1"/>
  <c r="R122" i="1"/>
  <c r="R126" i="1"/>
  <c r="R130" i="1"/>
  <c r="R134" i="1"/>
  <c r="R138" i="1"/>
  <c r="R142" i="1"/>
  <c r="R146" i="1"/>
  <c r="R150" i="1"/>
  <c r="R154" i="1"/>
  <c r="R158" i="1"/>
  <c r="R162" i="1"/>
  <c r="R166" i="1"/>
  <c r="R170" i="1"/>
  <c r="R174" i="1"/>
  <c r="R178" i="1"/>
  <c r="R182" i="1"/>
  <c r="R186" i="1"/>
  <c r="R190" i="1"/>
  <c r="R194" i="1"/>
  <c r="R198" i="1"/>
  <c r="R202" i="1"/>
  <c r="R206" i="1"/>
  <c r="R210" i="1"/>
  <c r="R214" i="1"/>
  <c r="R218" i="1"/>
  <c r="R222" i="1"/>
  <c r="R226" i="1"/>
  <c r="R230" i="1"/>
  <c r="R234" i="1"/>
  <c r="R238" i="1"/>
  <c r="R242" i="1"/>
  <c r="R246" i="1"/>
  <c r="R250" i="1"/>
  <c r="R254" i="1"/>
  <c r="R258" i="1"/>
  <c r="R262" i="1"/>
  <c r="R266" i="1"/>
  <c r="R270" i="1"/>
  <c r="R274" i="1"/>
  <c r="R278" i="1"/>
  <c r="R282" i="1"/>
  <c r="R286" i="1"/>
  <c r="R290" i="1"/>
  <c r="R294" i="1"/>
  <c r="R298" i="1"/>
  <c r="R302" i="1"/>
  <c r="R306" i="1"/>
  <c r="R310" i="1"/>
  <c r="R314" i="1"/>
  <c r="R318" i="1"/>
  <c r="R322" i="1"/>
  <c r="R326" i="1"/>
  <c r="R330" i="1"/>
  <c r="R334" i="1"/>
  <c r="R338" i="1"/>
  <c r="R342" i="1"/>
  <c r="R346" i="1"/>
  <c r="R350" i="1"/>
  <c r="R354" i="1"/>
  <c r="R358" i="1"/>
  <c r="R362" i="1"/>
  <c r="R366" i="1"/>
  <c r="R370" i="1"/>
  <c r="R374" i="1"/>
  <c r="R378" i="1"/>
  <c r="R382" i="1"/>
  <c r="R386" i="1"/>
  <c r="R390" i="1"/>
  <c r="R394" i="1"/>
  <c r="R398" i="1"/>
  <c r="R402" i="1"/>
  <c r="R406" i="1"/>
  <c r="R410" i="1"/>
  <c r="R414" i="1"/>
  <c r="R418" i="1"/>
  <c r="R422" i="1"/>
  <c r="R426" i="1"/>
  <c r="R430" i="1"/>
  <c r="R434" i="1"/>
  <c r="R438" i="1"/>
  <c r="R442" i="1"/>
  <c r="R446" i="1"/>
  <c r="R450" i="1"/>
  <c r="R454" i="1"/>
  <c r="R458" i="1"/>
  <c r="R462" i="1"/>
  <c r="R466" i="1"/>
  <c r="R470" i="1"/>
  <c r="R474" i="1"/>
  <c r="R478" i="1"/>
  <c r="R482" i="1"/>
  <c r="R486" i="1"/>
  <c r="R490" i="1"/>
  <c r="R494" i="1"/>
  <c r="R498" i="1"/>
  <c r="R502" i="1"/>
  <c r="R506" i="1"/>
  <c r="R510" i="1"/>
  <c r="R514" i="1"/>
  <c r="R518" i="1"/>
  <c r="R522" i="1"/>
  <c r="R526" i="1"/>
  <c r="R530" i="1"/>
  <c r="R534" i="1"/>
  <c r="R538" i="1"/>
  <c r="R542" i="1"/>
  <c r="R546" i="1"/>
  <c r="R550" i="1"/>
  <c r="R554" i="1"/>
  <c r="R558" i="1"/>
  <c r="R562" i="1"/>
  <c r="R566" i="1"/>
  <c r="R570" i="1"/>
  <c r="R574" i="1"/>
  <c r="R578" i="1"/>
  <c r="R582" i="1"/>
  <c r="R586" i="1"/>
  <c r="R590" i="1"/>
  <c r="R594" i="1"/>
  <c r="R598" i="1"/>
  <c r="R602" i="1"/>
  <c r="R606" i="1"/>
  <c r="R610" i="1"/>
  <c r="R614" i="1"/>
  <c r="R618" i="1"/>
  <c r="R622" i="1"/>
  <c r="R626" i="1"/>
  <c r="R630" i="1"/>
  <c r="R634" i="1"/>
  <c r="R638" i="1"/>
  <c r="R642" i="1"/>
  <c r="R646" i="1"/>
  <c r="R650" i="1"/>
  <c r="R654" i="1"/>
  <c r="R658" i="1"/>
  <c r="R662" i="1"/>
  <c r="R666" i="1"/>
  <c r="R670" i="1"/>
  <c r="R674" i="1"/>
  <c r="R678" i="1"/>
  <c r="R682" i="1"/>
  <c r="R686" i="1"/>
  <c r="R690" i="1"/>
  <c r="R694" i="1"/>
  <c r="R698" i="1"/>
  <c r="R702" i="1"/>
  <c r="R706" i="1"/>
  <c r="R710" i="1"/>
  <c r="R714" i="1"/>
  <c r="R718" i="1"/>
  <c r="R722" i="1"/>
  <c r="R726" i="1"/>
  <c r="R730" i="1"/>
  <c r="R734" i="1"/>
  <c r="R738" i="1"/>
  <c r="R742" i="1"/>
  <c r="R746" i="1"/>
  <c r="R750" i="1"/>
  <c r="R754" i="1"/>
  <c r="R758" i="1"/>
  <c r="R762" i="1"/>
  <c r="R766" i="1"/>
  <c r="R770" i="1"/>
  <c r="R774" i="1"/>
  <c r="R778" i="1"/>
  <c r="R782" i="1"/>
  <c r="R786" i="1"/>
  <c r="R790" i="1"/>
  <c r="R794" i="1"/>
  <c r="R798" i="1"/>
  <c r="R802" i="1"/>
  <c r="R806" i="1"/>
  <c r="R810" i="1"/>
  <c r="R814" i="1"/>
  <c r="R818" i="1"/>
  <c r="R822" i="1"/>
  <c r="R826" i="1"/>
  <c r="R830" i="1"/>
  <c r="R834" i="1"/>
  <c r="R838" i="1"/>
  <c r="R842" i="1"/>
  <c r="R846" i="1"/>
  <c r="R850" i="1"/>
  <c r="R854" i="1"/>
  <c r="R858" i="1"/>
  <c r="R862" i="1"/>
  <c r="R866" i="1"/>
  <c r="R870" i="1"/>
  <c r="R874" i="1"/>
  <c r="R878" i="1"/>
  <c r="R882" i="1"/>
  <c r="R886" i="1"/>
  <c r="R890" i="1"/>
  <c r="R894" i="1"/>
  <c r="R898" i="1"/>
  <c r="R902" i="1"/>
  <c r="R906" i="1"/>
  <c r="R910" i="1"/>
  <c r="R914" i="1"/>
  <c r="R918" i="1"/>
  <c r="R922" i="1"/>
  <c r="R926" i="1"/>
  <c r="R930" i="1"/>
  <c r="R934" i="1"/>
  <c r="R938" i="1"/>
  <c r="R942" i="1"/>
  <c r="R946" i="1"/>
  <c r="R950" i="1"/>
  <c r="R954" i="1"/>
  <c r="R958" i="1"/>
  <c r="R962" i="1"/>
  <c r="R966" i="1"/>
  <c r="R970" i="1"/>
  <c r="R974" i="1"/>
  <c r="R978" i="1"/>
  <c r="R982" i="1"/>
  <c r="R986" i="1"/>
  <c r="R990" i="1"/>
  <c r="R994" i="1"/>
  <c r="R998" i="1"/>
  <c r="R1002" i="1"/>
  <c r="R1006" i="1"/>
  <c r="R1010" i="1"/>
  <c r="R1014" i="1"/>
  <c r="R1018" i="1"/>
  <c r="R1022" i="1"/>
  <c r="R1026" i="1"/>
  <c r="R1030" i="1"/>
  <c r="R1034" i="1"/>
  <c r="R1038" i="1"/>
  <c r="R1042" i="1"/>
  <c r="R1046" i="1"/>
  <c r="R1050" i="1"/>
  <c r="R1054" i="1"/>
  <c r="R1058" i="1"/>
  <c r="R1062" i="1"/>
  <c r="R1066" i="1"/>
  <c r="R1070" i="1"/>
  <c r="R1074" i="1"/>
  <c r="R1078" i="1"/>
  <c r="R1082" i="1"/>
  <c r="R1086" i="1"/>
  <c r="R1090" i="1"/>
  <c r="R1094" i="1"/>
  <c r="R1098" i="1"/>
  <c r="R1102" i="1"/>
  <c r="R1106" i="1"/>
  <c r="R1110" i="1"/>
  <c r="R1114" i="1"/>
  <c r="R1118" i="1"/>
  <c r="R1122" i="1"/>
  <c r="R1126" i="1"/>
  <c r="R1130" i="1"/>
  <c r="R1134" i="1"/>
  <c r="R1138" i="1"/>
  <c r="R1142" i="1"/>
  <c r="R1146" i="1"/>
  <c r="R1150" i="1"/>
  <c r="R1154" i="1"/>
  <c r="R1158" i="1"/>
  <c r="R1162" i="1"/>
  <c r="R1166" i="1"/>
  <c r="R1170" i="1"/>
  <c r="R1174" i="1"/>
  <c r="R1178" i="1"/>
  <c r="R1182" i="1"/>
  <c r="R1186" i="1"/>
  <c r="R1190" i="1"/>
  <c r="R1194" i="1"/>
  <c r="R1198" i="1"/>
  <c r="R1202" i="1"/>
  <c r="R1206" i="1"/>
  <c r="R1210" i="1"/>
  <c r="R1214" i="1"/>
  <c r="R1218" i="1"/>
  <c r="R1222" i="1"/>
  <c r="R1226" i="1"/>
  <c r="R1230" i="1"/>
  <c r="R1234" i="1"/>
  <c r="R1238" i="1"/>
  <c r="R1242" i="1"/>
  <c r="R1246" i="1"/>
  <c r="R1250" i="1"/>
  <c r="R1254" i="1"/>
  <c r="R1258" i="1"/>
  <c r="R1262" i="1"/>
  <c r="R1266" i="1"/>
  <c r="R1270" i="1"/>
  <c r="R1274" i="1"/>
  <c r="R1278" i="1"/>
  <c r="R1282" i="1"/>
  <c r="R1286" i="1"/>
  <c r="R1290" i="1"/>
  <c r="R1294" i="1"/>
  <c r="R1298" i="1"/>
  <c r="R1302" i="1"/>
  <c r="R1306" i="1"/>
  <c r="R1310" i="1"/>
  <c r="R1314" i="1"/>
  <c r="R1318" i="1"/>
  <c r="R1322" i="1"/>
  <c r="R1326" i="1"/>
  <c r="R1330" i="1"/>
  <c r="R1334" i="1"/>
  <c r="R1338" i="1"/>
  <c r="R1342" i="1"/>
  <c r="R1346" i="1"/>
  <c r="R1350" i="1"/>
  <c r="R1354" i="1"/>
  <c r="R1358" i="1"/>
  <c r="R1362" i="1"/>
  <c r="R1366" i="1"/>
  <c r="R1370" i="1"/>
  <c r="R1374" i="1"/>
  <c r="R1378" i="1"/>
  <c r="R1382" i="1"/>
  <c r="R1386" i="1"/>
  <c r="R1390" i="1"/>
  <c r="R1394" i="1"/>
  <c r="R1398" i="1"/>
  <c r="R1402" i="1"/>
  <c r="R1406" i="1"/>
  <c r="R1410" i="1"/>
  <c r="R1414" i="1"/>
  <c r="R1418" i="1"/>
  <c r="R1422" i="1"/>
  <c r="R1426" i="1"/>
  <c r="R1430" i="1"/>
  <c r="R1434" i="1"/>
  <c r="R1438" i="1"/>
  <c r="R1442" i="1"/>
  <c r="R1446" i="1"/>
  <c r="R1450" i="1"/>
  <c r="R1454" i="1"/>
  <c r="R1458" i="1"/>
  <c r="R1462" i="1"/>
  <c r="R1466" i="1"/>
  <c r="R1470" i="1"/>
  <c r="R1474" i="1"/>
  <c r="R1478" i="1"/>
  <c r="R1482" i="1"/>
  <c r="R1486" i="1"/>
  <c r="R1490" i="1"/>
  <c r="R1494" i="1"/>
  <c r="R1498" i="1"/>
  <c r="R1502" i="1"/>
  <c r="R1506" i="1"/>
  <c r="R1510" i="1"/>
  <c r="R1514" i="1"/>
  <c r="R1518" i="1"/>
  <c r="R1522" i="1"/>
  <c r="R1526" i="1"/>
  <c r="R1530" i="1"/>
  <c r="R1534" i="1"/>
  <c r="R1538" i="1"/>
  <c r="R1542" i="1"/>
  <c r="R1546" i="1"/>
  <c r="R1550" i="1"/>
  <c r="R1554" i="1"/>
  <c r="R1558" i="1"/>
  <c r="D21" i="2"/>
  <c r="R4" i="1"/>
  <c r="R16" i="1"/>
  <c r="R24" i="1"/>
  <c r="R32" i="1"/>
  <c r="R40" i="1"/>
  <c r="R44" i="1"/>
  <c r="R56" i="1"/>
  <c r="R64" i="1"/>
  <c r="R72" i="1"/>
  <c r="R80" i="1"/>
  <c r="R88" i="1"/>
  <c r="R96" i="1"/>
  <c r="R104" i="1"/>
  <c r="R112" i="1"/>
  <c r="R120" i="1"/>
  <c r="R128" i="1"/>
  <c r="R136" i="1"/>
  <c r="R144" i="1"/>
  <c r="R152" i="1"/>
  <c r="R160" i="1"/>
  <c r="R168" i="1"/>
  <c r="R172" i="1"/>
  <c r="R180" i="1"/>
  <c r="R184" i="1"/>
  <c r="R192" i="1"/>
  <c r="R200" i="1"/>
  <c r="R208" i="1"/>
  <c r="R216" i="1"/>
  <c r="R224" i="1"/>
  <c r="R232" i="1"/>
  <c r="R240" i="1"/>
  <c r="R244" i="1"/>
  <c r="R256" i="1"/>
  <c r="R264" i="1"/>
  <c r="R268" i="1"/>
  <c r="R276" i="1"/>
  <c r="R284" i="1"/>
  <c r="R292" i="1"/>
  <c r="R300" i="1"/>
  <c r="R308" i="1"/>
  <c r="R316" i="1"/>
  <c r="R324" i="1"/>
  <c r="R332" i="1"/>
  <c r="R336" i="1"/>
  <c r="R344" i="1"/>
  <c r="R352" i="1"/>
  <c r="R360" i="1"/>
  <c r="R372" i="1"/>
  <c r="R380" i="1"/>
  <c r="R388" i="1"/>
  <c r="R396" i="1"/>
  <c r="R404" i="1"/>
  <c r="R412" i="1"/>
  <c r="R420" i="1"/>
  <c r="R428" i="1"/>
  <c r="R436" i="1"/>
  <c r="R444" i="1"/>
  <c r="R452" i="1"/>
  <c r="R460" i="1"/>
  <c r="R468" i="1"/>
  <c r="R476" i="1"/>
  <c r="R484" i="1"/>
  <c r="R492" i="1"/>
  <c r="R500" i="1"/>
  <c r="R3" i="1"/>
  <c r="R7" i="1"/>
  <c r="R11" i="1"/>
  <c r="R15" i="1"/>
  <c r="R19" i="1"/>
  <c r="R23" i="1"/>
  <c r="R27" i="1"/>
  <c r="R31" i="1"/>
  <c r="R35" i="1"/>
  <c r="R39" i="1"/>
  <c r="R43" i="1"/>
  <c r="R47" i="1"/>
  <c r="R51" i="1"/>
  <c r="R55" i="1"/>
  <c r="R59" i="1"/>
  <c r="R63" i="1"/>
  <c r="R67" i="1"/>
  <c r="R71" i="1"/>
  <c r="R75" i="1"/>
  <c r="R79" i="1"/>
  <c r="R83" i="1"/>
  <c r="R87" i="1"/>
  <c r="R91" i="1"/>
  <c r="R95" i="1"/>
  <c r="R99" i="1"/>
  <c r="R103" i="1"/>
  <c r="R107" i="1"/>
  <c r="R111" i="1"/>
  <c r="R115" i="1"/>
  <c r="R119" i="1"/>
  <c r="R123" i="1"/>
  <c r="R127" i="1"/>
  <c r="R131" i="1"/>
  <c r="R135" i="1"/>
  <c r="R139" i="1"/>
  <c r="R143" i="1"/>
  <c r="R147" i="1"/>
  <c r="R151" i="1"/>
  <c r="R155" i="1"/>
  <c r="R159" i="1"/>
  <c r="R163" i="1"/>
  <c r="R167" i="1"/>
  <c r="R171" i="1"/>
  <c r="R175" i="1"/>
  <c r="R179" i="1"/>
  <c r="R183" i="1"/>
  <c r="R187" i="1"/>
  <c r="R191" i="1"/>
  <c r="R195" i="1"/>
  <c r="R199" i="1"/>
  <c r="R203" i="1"/>
  <c r="R207" i="1"/>
  <c r="R211" i="1"/>
  <c r="R215" i="1"/>
  <c r="R219" i="1"/>
  <c r="R223" i="1"/>
  <c r="R227" i="1"/>
  <c r="R231" i="1"/>
  <c r="R235" i="1"/>
  <c r="R239" i="1"/>
  <c r="R243" i="1"/>
  <c r="R247" i="1"/>
  <c r="R251" i="1"/>
  <c r="R255" i="1"/>
  <c r="R259" i="1"/>
  <c r="R263" i="1"/>
  <c r="R267" i="1"/>
  <c r="R271" i="1"/>
  <c r="R275" i="1"/>
  <c r="R279" i="1"/>
  <c r="R283" i="1"/>
  <c r="R287" i="1"/>
  <c r="R291" i="1"/>
  <c r="R295" i="1"/>
  <c r="R299" i="1"/>
  <c r="R303" i="1"/>
  <c r="R307" i="1"/>
  <c r="R311" i="1"/>
  <c r="R315" i="1"/>
  <c r="R319" i="1"/>
  <c r="R323" i="1"/>
  <c r="R327" i="1"/>
  <c r="R331" i="1"/>
  <c r="R335" i="1"/>
  <c r="R339" i="1"/>
  <c r="R343" i="1"/>
  <c r="R347" i="1"/>
  <c r="R351" i="1"/>
  <c r="R355" i="1"/>
  <c r="R359" i="1"/>
  <c r="R363" i="1"/>
  <c r="R367" i="1"/>
  <c r="R371" i="1"/>
  <c r="R375" i="1"/>
  <c r="R379" i="1"/>
  <c r="R383" i="1"/>
  <c r="R387" i="1"/>
  <c r="R391" i="1"/>
  <c r="R395" i="1"/>
  <c r="R399" i="1"/>
  <c r="R403" i="1"/>
  <c r="R407" i="1"/>
  <c r="R411" i="1"/>
  <c r="R415" i="1"/>
  <c r="R419" i="1"/>
  <c r="R423" i="1"/>
  <c r="R427" i="1"/>
  <c r="R431" i="1"/>
  <c r="R435" i="1"/>
  <c r="R439" i="1"/>
  <c r="R443" i="1"/>
  <c r="R447" i="1"/>
  <c r="R451" i="1"/>
  <c r="R455" i="1"/>
  <c r="R459" i="1"/>
  <c r="R463" i="1"/>
  <c r="R467" i="1"/>
  <c r="R471" i="1"/>
  <c r="R475" i="1"/>
  <c r="R479" i="1"/>
  <c r="R483" i="1"/>
  <c r="R487" i="1"/>
  <c r="R491" i="1"/>
  <c r="R495" i="1"/>
  <c r="R499" i="1"/>
  <c r="R503" i="1"/>
  <c r="R507" i="1"/>
  <c r="R511" i="1"/>
  <c r="R515" i="1"/>
  <c r="R519" i="1"/>
  <c r="R523" i="1"/>
  <c r="R527" i="1"/>
  <c r="R531" i="1"/>
  <c r="R535" i="1"/>
  <c r="R539" i="1"/>
  <c r="R543" i="1"/>
  <c r="R547" i="1"/>
  <c r="R551" i="1"/>
  <c r="R555" i="1"/>
  <c r="R559" i="1"/>
  <c r="R563" i="1"/>
  <c r="R567" i="1"/>
  <c r="R571" i="1"/>
  <c r="R575" i="1"/>
  <c r="R579" i="1"/>
  <c r="R583" i="1"/>
  <c r="R587" i="1"/>
  <c r="R591" i="1"/>
  <c r="R595" i="1"/>
  <c r="R599" i="1"/>
  <c r="R603" i="1"/>
  <c r="R607" i="1"/>
  <c r="R611" i="1"/>
  <c r="R615" i="1"/>
  <c r="R619" i="1"/>
  <c r="R623" i="1"/>
  <c r="R627" i="1"/>
  <c r="R631" i="1"/>
  <c r="R635" i="1"/>
  <c r="R639" i="1"/>
  <c r="R643" i="1"/>
  <c r="R647" i="1"/>
  <c r="R651" i="1"/>
  <c r="R655" i="1"/>
  <c r="R659" i="1"/>
  <c r="R663" i="1"/>
  <c r="R667" i="1"/>
  <c r="R671" i="1"/>
  <c r="R675" i="1"/>
  <c r="R679" i="1"/>
  <c r="R683" i="1"/>
  <c r="R687" i="1"/>
  <c r="R691" i="1"/>
  <c r="R695" i="1"/>
  <c r="R699" i="1"/>
  <c r="R703" i="1"/>
  <c r="R707" i="1"/>
  <c r="R711" i="1"/>
  <c r="R715" i="1"/>
  <c r="R719" i="1"/>
  <c r="R723" i="1"/>
  <c r="R727" i="1"/>
  <c r="R731" i="1"/>
  <c r="R735" i="1"/>
  <c r="R739" i="1"/>
  <c r="R743" i="1"/>
  <c r="R747" i="1"/>
  <c r="R751" i="1"/>
  <c r="R755" i="1"/>
  <c r="R759" i="1"/>
  <c r="R763" i="1"/>
  <c r="R767" i="1"/>
  <c r="R771" i="1"/>
  <c r="R775" i="1"/>
  <c r="R779" i="1"/>
  <c r="R783" i="1"/>
  <c r="R787" i="1"/>
  <c r="R791" i="1"/>
  <c r="R795" i="1"/>
  <c r="R799" i="1"/>
  <c r="R803" i="1"/>
  <c r="R807" i="1"/>
  <c r="R811" i="1"/>
  <c r="R815" i="1"/>
  <c r="R819" i="1"/>
  <c r="R823" i="1"/>
  <c r="R827" i="1"/>
  <c r="R831" i="1"/>
  <c r="R835" i="1"/>
  <c r="R839" i="1"/>
  <c r="R843" i="1"/>
  <c r="R847" i="1"/>
  <c r="R851" i="1"/>
  <c r="R855" i="1"/>
  <c r="R859" i="1"/>
  <c r="R863" i="1"/>
  <c r="R867" i="1"/>
  <c r="R871" i="1"/>
  <c r="R875" i="1"/>
  <c r="R879" i="1"/>
  <c r="R883" i="1"/>
  <c r="R887" i="1"/>
  <c r="R891" i="1"/>
  <c r="R895" i="1"/>
  <c r="R899" i="1"/>
  <c r="R903" i="1"/>
  <c r="R907" i="1"/>
  <c r="R911" i="1"/>
  <c r="R915" i="1"/>
  <c r="R919" i="1"/>
  <c r="R923" i="1"/>
  <c r="R927" i="1"/>
  <c r="R931" i="1"/>
  <c r="R935" i="1"/>
  <c r="R939" i="1"/>
  <c r="R943" i="1"/>
  <c r="R947" i="1"/>
  <c r="R951" i="1"/>
  <c r="R955" i="1"/>
  <c r="R959" i="1"/>
  <c r="R963" i="1"/>
  <c r="R967" i="1"/>
  <c r="R971" i="1"/>
  <c r="R975" i="1"/>
  <c r="R979" i="1"/>
  <c r="R983" i="1"/>
  <c r="R987" i="1"/>
  <c r="R991" i="1"/>
  <c r="R995" i="1"/>
  <c r="R999" i="1"/>
  <c r="R1003" i="1"/>
  <c r="R1007" i="1"/>
  <c r="R1011" i="1"/>
  <c r="R1015" i="1"/>
  <c r="R1019" i="1"/>
  <c r="R1023" i="1"/>
  <c r="R1027" i="1"/>
  <c r="R1031" i="1"/>
  <c r="R1035" i="1"/>
  <c r="R1039" i="1"/>
  <c r="R1043" i="1"/>
  <c r="R1047" i="1"/>
  <c r="R1051" i="1"/>
  <c r="R1055" i="1"/>
  <c r="R1059" i="1"/>
  <c r="R1063" i="1"/>
  <c r="R1067" i="1"/>
  <c r="R1071" i="1"/>
  <c r="R1075" i="1"/>
  <c r="R1079" i="1"/>
  <c r="R1083" i="1"/>
  <c r="R1087" i="1"/>
  <c r="R1091" i="1"/>
  <c r="R1095" i="1"/>
  <c r="R1099" i="1"/>
  <c r="R1103" i="1"/>
  <c r="R1107" i="1"/>
  <c r="R1111" i="1"/>
  <c r="R1115" i="1"/>
  <c r="R1119" i="1"/>
  <c r="R1123" i="1"/>
  <c r="R1127" i="1"/>
  <c r="R1131" i="1"/>
  <c r="R1135" i="1"/>
  <c r="R1139" i="1"/>
  <c r="R1143" i="1"/>
  <c r="R1147" i="1"/>
  <c r="R1151" i="1"/>
  <c r="R1155" i="1"/>
  <c r="R1159" i="1"/>
  <c r="R1163" i="1"/>
  <c r="R1167" i="1"/>
  <c r="R1171" i="1"/>
  <c r="R1175" i="1"/>
  <c r="R1179" i="1"/>
  <c r="R1183" i="1"/>
  <c r="R1187" i="1"/>
  <c r="R1191" i="1"/>
  <c r="R1195" i="1"/>
  <c r="R1199" i="1"/>
  <c r="R1203" i="1"/>
  <c r="R1207" i="1"/>
  <c r="R1211" i="1"/>
  <c r="R1215" i="1"/>
  <c r="R1219" i="1"/>
  <c r="R1223" i="1"/>
  <c r="R1227" i="1"/>
  <c r="R1231" i="1"/>
  <c r="R1235" i="1"/>
  <c r="R1239" i="1"/>
  <c r="R1243" i="1"/>
  <c r="R1247" i="1"/>
  <c r="R1251" i="1"/>
  <c r="R1255" i="1"/>
  <c r="R1259" i="1"/>
  <c r="R1263" i="1"/>
  <c r="R1267" i="1"/>
  <c r="R1271" i="1"/>
  <c r="R1275" i="1"/>
  <c r="R1279" i="1"/>
  <c r="R1283" i="1"/>
  <c r="R1287" i="1"/>
  <c r="R1291" i="1"/>
  <c r="R1295" i="1"/>
  <c r="R1299" i="1"/>
  <c r="R1303" i="1"/>
  <c r="R1307" i="1"/>
  <c r="R1311" i="1"/>
  <c r="R1315" i="1"/>
  <c r="R1319" i="1"/>
  <c r="R1323" i="1"/>
  <c r="R1327" i="1"/>
  <c r="R1331" i="1"/>
  <c r="R1335" i="1"/>
  <c r="R1339" i="1"/>
  <c r="R1343" i="1"/>
  <c r="R1347" i="1"/>
  <c r="R1351" i="1"/>
  <c r="R1355" i="1"/>
  <c r="R1359" i="1"/>
  <c r="R1363" i="1"/>
  <c r="R1367" i="1"/>
  <c r="R1371" i="1"/>
  <c r="R1375" i="1"/>
  <c r="R1379" i="1"/>
  <c r="R1383" i="1"/>
  <c r="R1387" i="1"/>
  <c r="R1391" i="1"/>
  <c r="R1395" i="1"/>
  <c r="R1399" i="1"/>
  <c r="R1403" i="1"/>
  <c r="R1407" i="1"/>
  <c r="R1411" i="1"/>
  <c r="R1415" i="1"/>
  <c r="R1419" i="1"/>
  <c r="R1423" i="1"/>
  <c r="R1427" i="1"/>
  <c r="R1431" i="1"/>
  <c r="R1435" i="1"/>
  <c r="R1439" i="1"/>
  <c r="R1443" i="1"/>
  <c r="R1447" i="1"/>
  <c r="R1451" i="1"/>
  <c r="R1455" i="1"/>
  <c r="R1459" i="1"/>
  <c r="R1463" i="1"/>
  <c r="R1467" i="1"/>
  <c r="R1471" i="1"/>
  <c r="R1475" i="1"/>
  <c r="R1479" i="1"/>
  <c r="R1483" i="1"/>
  <c r="R1487" i="1"/>
  <c r="R1491" i="1"/>
  <c r="R1495" i="1"/>
  <c r="R1499" i="1"/>
  <c r="R1503" i="1"/>
  <c r="R1507" i="1"/>
  <c r="R1511" i="1"/>
  <c r="R1515" i="1"/>
  <c r="R1519" i="1"/>
  <c r="R1523" i="1"/>
  <c r="R1527" i="1"/>
  <c r="R1531" i="1"/>
  <c r="R1535" i="1"/>
  <c r="R1539" i="1"/>
  <c r="R1543" i="1"/>
  <c r="R1547" i="1"/>
  <c r="R1551" i="1"/>
  <c r="R1555" i="1"/>
  <c r="R1559" i="1"/>
  <c r="R8" i="1"/>
  <c r="R12" i="1"/>
  <c r="R20" i="1"/>
  <c r="R28" i="1"/>
  <c r="R36" i="1"/>
  <c r="R48" i="1"/>
  <c r="R52" i="1"/>
  <c r="R60" i="1"/>
  <c r="R68" i="1"/>
  <c r="R76" i="1"/>
  <c r="R84" i="1"/>
  <c r="R92" i="1"/>
  <c r="R100" i="1"/>
  <c r="R108" i="1"/>
  <c r="R116" i="1"/>
  <c r="R124" i="1"/>
  <c r="R132" i="1"/>
  <c r="R140" i="1"/>
  <c r="R148" i="1"/>
  <c r="R156" i="1"/>
  <c r="R164" i="1"/>
  <c r="R176" i="1"/>
  <c r="R188" i="1"/>
  <c r="R196" i="1"/>
  <c r="R204" i="1"/>
  <c r="R212" i="1"/>
  <c r="R220" i="1"/>
  <c r="R228" i="1"/>
  <c r="R236" i="1"/>
  <c r="R248" i="1"/>
  <c r="R252" i="1"/>
  <c r="R260" i="1"/>
  <c r="R272" i="1"/>
  <c r="R280" i="1"/>
  <c r="R288" i="1"/>
  <c r="R296" i="1"/>
  <c r="R304" i="1"/>
  <c r="R312" i="1"/>
  <c r="R320" i="1"/>
  <c r="R328" i="1"/>
  <c r="R340" i="1"/>
  <c r="R348" i="1"/>
  <c r="R356" i="1"/>
  <c r="R364" i="1"/>
  <c r="R368" i="1"/>
  <c r="R376" i="1"/>
  <c r="R384" i="1"/>
  <c r="R392" i="1"/>
  <c r="R400" i="1"/>
  <c r="R408" i="1"/>
  <c r="R416" i="1"/>
  <c r="R424" i="1"/>
  <c r="R432" i="1"/>
  <c r="R440" i="1"/>
  <c r="R448" i="1"/>
  <c r="R456" i="1"/>
  <c r="R464" i="1"/>
  <c r="R472" i="1"/>
  <c r="R480" i="1"/>
  <c r="R488" i="1"/>
  <c r="R496" i="1"/>
  <c r="R504" i="1"/>
  <c r="R508" i="1"/>
  <c r="R524" i="1"/>
  <c r="R540" i="1"/>
  <c r="R556" i="1"/>
  <c r="R572" i="1"/>
  <c r="R588" i="1"/>
  <c r="R604" i="1"/>
  <c r="R620" i="1"/>
  <c r="R636" i="1"/>
  <c r="R652" i="1"/>
  <c r="R668" i="1"/>
  <c r="R681" i="1"/>
  <c r="R689" i="1"/>
  <c r="R697" i="1"/>
  <c r="R705" i="1"/>
  <c r="R713" i="1"/>
  <c r="R721" i="1"/>
  <c r="R729" i="1"/>
  <c r="R737" i="1"/>
  <c r="R745" i="1"/>
  <c r="R753" i="1"/>
  <c r="R761" i="1"/>
  <c r="R769" i="1"/>
  <c r="R777" i="1"/>
  <c r="R785" i="1"/>
  <c r="R793" i="1"/>
  <c r="R801" i="1"/>
  <c r="R809" i="1"/>
  <c r="R817" i="1"/>
  <c r="R825" i="1"/>
  <c r="R833" i="1"/>
  <c r="R841" i="1"/>
  <c r="R849" i="1"/>
  <c r="R857" i="1"/>
  <c r="R865" i="1"/>
  <c r="R873" i="1"/>
  <c r="R881" i="1"/>
  <c r="R889" i="1"/>
  <c r="R897" i="1"/>
  <c r="R905" i="1"/>
  <c r="R913" i="1"/>
  <c r="R921" i="1"/>
  <c r="R929" i="1"/>
  <c r="R937" i="1"/>
  <c r="R945" i="1"/>
  <c r="R953" i="1"/>
  <c r="R961" i="1"/>
  <c r="R969" i="1"/>
  <c r="R977" i="1"/>
  <c r="R985" i="1"/>
  <c r="R993" i="1"/>
  <c r="R1001" i="1"/>
  <c r="R1009" i="1"/>
  <c r="R1017" i="1"/>
  <c r="R1025" i="1"/>
  <c r="R1033" i="1"/>
  <c r="R1041" i="1"/>
  <c r="R1049" i="1"/>
  <c r="R1057" i="1"/>
  <c r="R1065" i="1"/>
  <c r="R1073" i="1"/>
  <c r="R1081" i="1"/>
  <c r="R1089" i="1"/>
  <c r="R1097" i="1"/>
  <c r="R1105" i="1"/>
  <c r="R1113" i="1"/>
  <c r="R1121" i="1"/>
  <c r="R1129" i="1"/>
  <c r="R1137" i="1"/>
  <c r="R1145" i="1"/>
  <c r="R1153" i="1"/>
  <c r="R1161" i="1"/>
  <c r="R1169" i="1"/>
  <c r="R1177" i="1"/>
  <c r="R1185" i="1"/>
  <c r="R1193" i="1"/>
  <c r="R1201" i="1"/>
  <c r="R1209" i="1"/>
  <c r="R1217" i="1"/>
  <c r="R1225" i="1"/>
  <c r="R1233" i="1"/>
  <c r="R1241" i="1"/>
  <c r="R1249" i="1"/>
  <c r="R1257" i="1"/>
  <c r="R1265" i="1"/>
  <c r="R1273" i="1"/>
  <c r="R1281" i="1"/>
  <c r="R1289" i="1"/>
  <c r="R1297" i="1"/>
  <c r="R1305" i="1"/>
  <c r="R1313" i="1"/>
  <c r="R1321" i="1"/>
  <c r="R1329" i="1"/>
  <c r="R1337" i="1"/>
  <c r="R1345" i="1"/>
  <c r="R1353" i="1"/>
  <c r="R1361" i="1"/>
  <c r="R1369" i="1"/>
  <c r="R1377" i="1"/>
  <c r="R1385" i="1"/>
  <c r="R1393" i="1"/>
  <c r="R1401" i="1"/>
  <c r="R1409" i="1"/>
  <c r="R1417" i="1"/>
  <c r="R1425" i="1"/>
  <c r="R1433" i="1"/>
  <c r="R1441" i="1"/>
  <c r="R1449" i="1"/>
  <c r="R1457" i="1"/>
  <c r="R1465" i="1"/>
  <c r="R1473" i="1"/>
  <c r="R1481" i="1"/>
  <c r="R1489" i="1"/>
  <c r="R1497" i="1"/>
  <c r="R1505" i="1"/>
  <c r="R1513" i="1"/>
  <c r="R1521" i="1"/>
  <c r="R1529" i="1"/>
  <c r="R1537" i="1"/>
  <c r="R1545" i="1"/>
  <c r="R1553" i="1"/>
  <c r="R709" i="1"/>
  <c r="R749" i="1"/>
  <c r="R765" i="1"/>
  <c r="R789" i="1"/>
  <c r="R805" i="1"/>
  <c r="R829" i="1"/>
  <c r="R845" i="1"/>
  <c r="R869" i="1"/>
  <c r="R885" i="1"/>
  <c r="R901" i="1"/>
  <c r="R933" i="1"/>
  <c r="R949" i="1"/>
  <c r="R965" i="1"/>
  <c r="R989" i="1"/>
  <c r="R1005" i="1"/>
  <c r="R1029" i="1"/>
  <c r="R1045" i="1"/>
  <c r="R1061" i="1"/>
  <c r="R1085" i="1"/>
  <c r="R1101" i="1"/>
  <c r="R1117" i="1"/>
  <c r="R1125" i="1"/>
  <c r="R1149" i="1"/>
  <c r="R1173" i="1"/>
  <c r="R1181" i="1"/>
  <c r="R1213" i="1"/>
  <c r="R1229" i="1"/>
  <c r="R1245" i="1"/>
  <c r="R1269" i="1"/>
  <c r="R1285" i="1"/>
  <c r="R1301" i="1"/>
  <c r="R1325" i="1"/>
  <c r="R1333" i="1"/>
  <c r="R1349" i="1"/>
  <c r="R1365" i="1"/>
  <c r="R1389" i="1"/>
  <c r="R1413" i="1"/>
  <c r="R1421" i="1"/>
  <c r="R1445" i="1"/>
  <c r="R1461" i="1"/>
  <c r="R1477" i="1"/>
  <c r="R1493" i="1"/>
  <c r="R1509" i="1"/>
  <c r="R1525" i="1"/>
  <c r="R1541" i="1"/>
  <c r="R1557" i="1"/>
  <c r="R536" i="1"/>
  <c r="R568" i="1"/>
  <c r="R600" i="1"/>
  <c r="R632" i="1"/>
  <c r="R664" i="1"/>
  <c r="R688" i="1"/>
  <c r="R704" i="1"/>
  <c r="R720" i="1"/>
  <c r="R736" i="1"/>
  <c r="R752" i="1"/>
  <c r="R768" i="1"/>
  <c r="R784" i="1"/>
  <c r="R800" i="1"/>
  <c r="R816" i="1"/>
  <c r="R832" i="1"/>
  <c r="R848" i="1"/>
  <c r="R864" i="1"/>
  <c r="R880" i="1"/>
  <c r="R896" i="1"/>
  <c r="R912" i="1"/>
  <c r="R928" i="1"/>
  <c r="R944" i="1"/>
  <c r="R960" i="1"/>
  <c r="R976" i="1"/>
  <c r="R992" i="1"/>
  <c r="R1008" i="1"/>
  <c r="R1016" i="1"/>
  <c r="R1032" i="1"/>
  <c r="R1056" i="1"/>
  <c r="R1072" i="1"/>
  <c r="R1088" i="1"/>
  <c r="R1104" i="1"/>
  <c r="R1120" i="1"/>
  <c r="R1136" i="1"/>
  <c r="R1144" i="1"/>
  <c r="R1160" i="1"/>
  <c r="R1176" i="1"/>
  <c r="R1192" i="1"/>
  <c r="R1208" i="1"/>
  <c r="R1224" i="1"/>
  <c r="R1240" i="1"/>
  <c r="R1256" i="1"/>
  <c r="R1280" i="1"/>
  <c r="R1296" i="1"/>
  <c r="R1312" i="1"/>
  <c r="R1328" i="1"/>
  <c r="R1344" i="1"/>
  <c r="R1368" i="1"/>
  <c r="R1384" i="1"/>
  <c r="R1400" i="1"/>
  <c r="R1416" i="1"/>
  <c r="R1432" i="1"/>
  <c r="R1456" i="1"/>
  <c r="R1472" i="1"/>
  <c r="R1496" i="1"/>
  <c r="R1520" i="1"/>
  <c r="R1536" i="1"/>
  <c r="R2" i="1"/>
  <c r="R512" i="1"/>
  <c r="R528" i="1"/>
  <c r="R544" i="1"/>
  <c r="R560" i="1"/>
  <c r="R576" i="1"/>
  <c r="R592" i="1"/>
  <c r="R608" i="1"/>
  <c r="R624" i="1"/>
  <c r="R640" i="1"/>
  <c r="R656" i="1"/>
  <c r="R672" i="1"/>
  <c r="R684" i="1"/>
  <c r="R692" i="1"/>
  <c r="R700" i="1"/>
  <c r="R708" i="1"/>
  <c r="R716" i="1"/>
  <c r="R724" i="1"/>
  <c r="R732" i="1"/>
  <c r="R740" i="1"/>
  <c r="R748" i="1"/>
  <c r="R756" i="1"/>
  <c r="R764" i="1"/>
  <c r="R772" i="1"/>
  <c r="R780" i="1"/>
  <c r="R788" i="1"/>
  <c r="R796" i="1"/>
  <c r="R804" i="1"/>
  <c r="R812" i="1"/>
  <c r="R820" i="1"/>
  <c r="R828" i="1"/>
  <c r="R836" i="1"/>
  <c r="R844" i="1"/>
  <c r="R852" i="1"/>
  <c r="R860" i="1"/>
  <c r="R868" i="1"/>
  <c r="R876" i="1"/>
  <c r="R884" i="1"/>
  <c r="R892" i="1"/>
  <c r="R900" i="1"/>
  <c r="R908" i="1"/>
  <c r="R916" i="1"/>
  <c r="R924" i="1"/>
  <c r="R932" i="1"/>
  <c r="R940" i="1"/>
  <c r="R948" i="1"/>
  <c r="R956" i="1"/>
  <c r="R964" i="1"/>
  <c r="R972" i="1"/>
  <c r="R980" i="1"/>
  <c r="R988" i="1"/>
  <c r="R996" i="1"/>
  <c r="R1004" i="1"/>
  <c r="R1012" i="1"/>
  <c r="R1020" i="1"/>
  <c r="R1028" i="1"/>
  <c r="R1036" i="1"/>
  <c r="R1044" i="1"/>
  <c r="R1052" i="1"/>
  <c r="R1060" i="1"/>
  <c r="R1068" i="1"/>
  <c r="R1076" i="1"/>
  <c r="R1084" i="1"/>
  <c r="R1092" i="1"/>
  <c r="R1100" i="1"/>
  <c r="R1108" i="1"/>
  <c r="R1116" i="1"/>
  <c r="R1124" i="1"/>
  <c r="R1132" i="1"/>
  <c r="R1140" i="1"/>
  <c r="R1148" i="1"/>
  <c r="R1156" i="1"/>
  <c r="R1164" i="1"/>
  <c r="R1172" i="1"/>
  <c r="R1180" i="1"/>
  <c r="R1188" i="1"/>
  <c r="R1196" i="1"/>
  <c r="R1204" i="1"/>
  <c r="R1212" i="1"/>
  <c r="R1220" i="1"/>
  <c r="R1228" i="1"/>
  <c r="R1236" i="1"/>
  <c r="R1244" i="1"/>
  <c r="R1252" i="1"/>
  <c r="R1260" i="1"/>
  <c r="R1268" i="1"/>
  <c r="R1276" i="1"/>
  <c r="R1284" i="1"/>
  <c r="R1292" i="1"/>
  <c r="R1300" i="1"/>
  <c r="R1308" i="1"/>
  <c r="R1316" i="1"/>
  <c r="R1324" i="1"/>
  <c r="R1332" i="1"/>
  <c r="R1340" i="1"/>
  <c r="R1348" i="1"/>
  <c r="R1356" i="1"/>
  <c r="R1364" i="1"/>
  <c r="R1372" i="1"/>
  <c r="R1380" i="1"/>
  <c r="R1388" i="1"/>
  <c r="R1396" i="1"/>
  <c r="R1404" i="1"/>
  <c r="R1412" i="1"/>
  <c r="R1420" i="1"/>
  <c r="R1428" i="1"/>
  <c r="R1436" i="1"/>
  <c r="R1444" i="1"/>
  <c r="R1452" i="1"/>
  <c r="R1460" i="1"/>
  <c r="R1468" i="1"/>
  <c r="R1476" i="1"/>
  <c r="R1484" i="1"/>
  <c r="R1492" i="1"/>
  <c r="R1500" i="1"/>
  <c r="R1508" i="1"/>
  <c r="R1516" i="1"/>
  <c r="R1524" i="1"/>
  <c r="R1532" i="1"/>
  <c r="R1540" i="1"/>
  <c r="R1548" i="1"/>
  <c r="R1556" i="1"/>
  <c r="R685" i="1"/>
  <c r="R741" i="1"/>
  <c r="R757" i="1"/>
  <c r="R781" i="1"/>
  <c r="R797" i="1"/>
  <c r="R821" i="1"/>
  <c r="R837" i="1"/>
  <c r="R853" i="1"/>
  <c r="R877" i="1"/>
  <c r="R893" i="1"/>
  <c r="R909" i="1"/>
  <c r="R925" i="1"/>
  <c r="R941" i="1"/>
  <c r="R957" i="1"/>
  <c r="R981" i="1"/>
  <c r="R997" i="1"/>
  <c r="R1013" i="1"/>
  <c r="R1037" i="1"/>
  <c r="R1053" i="1"/>
  <c r="R1069" i="1"/>
  <c r="R1093" i="1"/>
  <c r="R1109" i="1"/>
  <c r="R1133" i="1"/>
  <c r="R1157" i="1"/>
  <c r="R1165" i="1"/>
  <c r="R1189" i="1"/>
  <c r="R1205" i="1"/>
  <c r="R1221" i="1"/>
  <c r="R1237" i="1"/>
  <c r="R1261" i="1"/>
  <c r="R1277" i="1"/>
  <c r="R1293" i="1"/>
  <c r="R1317" i="1"/>
  <c r="R1341" i="1"/>
  <c r="R1357" i="1"/>
  <c r="R1381" i="1"/>
  <c r="R1397" i="1"/>
  <c r="R1405" i="1"/>
  <c r="R1429" i="1"/>
  <c r="R1453" i="1"/>
  <c r="R1469" i="1"/>
  <c r="R1485" i="1"/>
  <c r="R1501" i="1"/>
  <c r="R1517" i="1"/>
  <c r="R1533" i="1"/>
  <c r="R1549" i="1"/>
  <c r="R520" i="1"/>
  <c r="R552" i="1"/>
  <c r="R584" i="1"/>
  <c r="R616" i="1"/>
  <c r="R648" i="1"/>
  <c r="R680" i="1"/>
  <c r="R696" i="1"/>
  <c r="R712" i="1"/>
  <c r="R728" i="1"/>
  <c r="R744" i="1"/>
  <c r="R760" i="1"/>
  <c r="R776" i="1"/>
  <c r="R792" i="1"/>
  <c r="R808" i="1"/>
  <c r="R824" i="1"/>
  <c r="R840" i="1"/>
  <c r="R856" i="1"/>
  <c r="R872" i="1"/>
  <c r="R888" i="1"/>
  <c r="R904" i="1"/>
  <c r="R920" i="1"/>
  <c r="R936" i="1"/>
  <c r="R952" i="1"/>
  <c r="R968" i="1"/>
  <c r="R984" i="1"/>
  <c r="R1000" i="1"/>
  <c r="R1024" i="1"/>
  <c r="R1040" i="1"/>
  <c r="R1048" i="1"/>
  <c r="R1064" i="1"/>
  <c r="R1080" i="1"/>
  <c r="R1096" i="1"/>
  <c r="R1112" i="1"/>
  <c r="R1128" i="1"/>
  <c r="R1152" i="1"/>
  <c r="R1168" i="1"/>
  <c r="R1184" i="1"/>
  <c r="R1200" i="1"/>
  <c r="R1216" i="1"/>
  <c r="R1232" i="1"/>
  <c r="R1248" i="1"/>
  <c r="R1264" i="1"/>
  <c r="R1272" i="1"/>
  <c r="R1288" i="1"/>
  <c r="R1304" i="1"/>
  <c r="R1320" i="1"/>
  <c r="R1336" i="1"/>
  <c r="R1352" i="1"/>
  <c r="R1376" i="1"/>
  <c r="R1392" i="1"/>
  <c r="R1408" i="1"/>
  <c r="R1424" i="1"/>
  <c r="R1440" i="1"/>
  <c r="R1464" i="1"/>
  <c r="R1488" i="1"/>
  <c r="R1504" i="1"/>
  <c r="R1528" i="1"/>
  <c r="R1552" i="1"/>
  <c r="R516" i="1"/>
  <c r="R532" i="1"/>
  <c r="R548" i="1"/>
  <c r="R564" i="1"/>
  <c r="R580" i="1"/>
  <c r="R596" i="1"/>
  <c r="R612" i="1"/>
  <c r="R628" i="1"/>
  <c r="R644" i="1"/>
  <c r="R660" i="1"/>
  <c r="R676" i="1"/>
  <c r="R693" i="1"/>
  <c r="R701" i="1"/>
  <c r="R717" i="1"/>
  <c r="R725" i="1"/>
  <c r="R733" i="1"/>
  <c r="R773" i="1"/>
  <c r="R813" i="1"/>
  <c r="R861" i="1"/>
  <c r="R917" i="1"/>
  <c r="R973" i="1"/>
  <c r="R1021" i="1"/>
  <c r="R1077" i="1"/>
  <c r="R1141" i="1"/>
  <c r="R1197" i="1"/>
  <c r="R1253" i="1"/>
  <c r="R1309" i="1"/>
  <c r="R1373" i="1"/>
  <c r="R1437" i="1"/>
  <c r="R1360" i="1"/>
  <c r="R1448" i="1"/>
  <c r="R1480" i="1"/>
  <c r="R1512" i="1"/>
  <c r="R1544" i="1"/>
  <c r="N11" i="1"/>
  <c r="N39" i="1"/>
  <c r="N61" i="1"/>
  <c r="N78" i="1"/>
  <c r="N107" i="1"/>
  <c r="N129" i="1"/>
  <c r="N147" i="1"/>
  <c r="N163" i="1"/>
  <c r="N228" i="1"/>
  <c r="N260" i="1"/>
  <c r="N269" i="1"/>
  <c r="N280" i="1"/>
  <c r="N296" i="1"/>
  <c r="N310" i="1"/>
  <c r="N338" i="1"/>
  <c r="N354" i="1"/>
  <c r="N369" i="1"/>
  <c r="N399" i="1"/>
  <c r="N443" i="1"/>
  <c r="N468" i="1"/>
  <c r="N501" i="1"/>
  <c r="N524" i="1"/>
  <c r="N562" i="1"/>
  <c r="N613" i="1"/>
  <c r="N638" i="1"/>
  <c r="N654" i="1"/>
  <c r="N682" i="1"/>
  <c r="N700" i="1"/>
  <c r="N715" i="1"/>
  <c r="N730" i="1"/>
  <c r="N761" i="1"/>
  <c r="N784" i="1"/>
  <c r="N795" i="1"/>
  <c r="N819" i="1"/>
  <c r="N865" i="1"/>
  <c r="N892" i="1"/>
  <c r="N929" i="1"/>
  <c r="N941" i="1"/>
  <c r="N972" i="1"/>
  <c r="N1008" i="1"/>
  <c r="N1031" i="1"/>
  <c r="N1090" i="1"/>
  <c r="N1139" i="1"/>
  <c r="N1190" i="1"/>
  <c r="N1214" i="1"/>
  <c r="N1232" i="1"/>
  <c r="N1247" i="1"/>
  <c r="N1296" i="1"/>
  <c r="N1309" i="1"/>
  <c r="N1334" i="1"/>
  <c r="N1372" i="1"/>
  <c r="N1404" i="1"/>
  <c r="N1422" i="1"/>
  <c r="N1443" i="1"/>
  <c r="N1471" i="1"/>
  <c r="N1504" i="1"/>
  <c r="N1538" i="1"/>
  <c r="N1552" i="1"/>
  <c r="N18" i="1"/>
  <c r="N43" i="1"/>
  <c r="N66" i="1"/>
  <c r="N81" i="1"/>
  <c r="N117" i="1"/>
  <c r="N133" i="1"/>
  <c r="N150" i="1"/>
  <c r="N167" i="1"/>
  <c r="N230" i="1"/>
  <c r="N261" i="1"/>
  <c r="N271" i="1"/>
  <c r="N285" i="1"/>
  <c r="N297" i="1"/>
  <c r="N322" i="1"/>
  <c r="N346" i="1"/>
  <c r="N356" i="1"/>
  <c r="N377" i="1"/>
  <c r="N408" i="1"/>
  <c r="N446" i="1"/>
  <c r="N485" i="1"/>
  <c r="N502" i="1"/>
  <c r="N528" i="1"/>
  <c r="N587" i="1"/>
  <c r="N621" i="1"/>
  <c r="N639" i="1"/>
  <c r="N660" i="1"/>
  <c r="N693" i="1"/>
  <c r="N703" i="1"/>
  <c r="N716" i="1"/>
  <c r="N731" i="1"/>
  <c r="N764" i="1"/>
  <c r="N785" i="1"/>
  <c r="N803" i="1"/>
  <c r="N828" i="1"/>
  <c r="N876" i="1"/>
  <c r="N902" i="1"/>
  <c r="N932" i="1"/>
  <c r="N944" i="1"/>
  <c r="N978" i="1"/>
  <c r="N1011" i="1"/>
  <c r="N1040" i="1"/>
  <c r="N1093" i="1"/>
  <c r="N1158" i="1"/>
  <c r="N1206" i="1"/>
  <c r="N1217" i="1"/>
  <c r="N1238" i="1"/>
  <c r="N1260" i="1"/>
  <c r="N1301" i="1"/>
  <c r="N1310" i="1"/>
  <c r="N1347" i="1"/>
  <c r="N1382" i="1"/>
  <c r="N1411" i="1"/>
  <c r="N1427" i="1"/>
  <c r="N1447" i="1"/>
  <c r="N1488" i="1"/>
  <c r="N1513" i="1"/>
  <c r="N1539" i="1"/>
  <c r="N1553" i="1"/>
  <c r="N26" i="1"/>
  <c r="N52" i="1"/>
  <c r="N71" i="1"/>
  <c r="N94" i="1"/>
  <c r="N121" i="1"/>
  <c r="N134" i="1"/>
  <c r="N151" i="1"/>
  <c r="N168" i="1"/>
  <c r="N231" i="1"/>
  <c r="N263" i="1"/>
  <c r="N276" i="1"/>
  <c r="N288" i="1"/>
  <c r="N300" i="1"/>
  <c r="N324" i="1"/>
  <c r="N348" i="1"/>
  <c r="N359" i="1"/>
  <c r="N393" i="1"/>
  <c r="N416" i="1"/>
  <c r="N462" i="1"/>
  <c r="N491" i="1"/>
  <c r="N506" i="1"/>
  <c r="N553" i="1"/>
  <c r="N604" i="1"/>
  <c r="N623" i="1"/>
  <c r="N643" i="1"/>
  <c r="N667" i="1"/>
  <c r="N697" i="1"/>
  <c r="N708" i="1"/>
  <c r="N717" i="1"/>
  <c r="N734" i="1"/>
  <c r="N766" i="1"/>
  <c r="N791" i="1"/>
  <c r="N806" i="1"/>
  <c r="N847" i="1"/>
  <c r="N883" i="1"/>
  <c r="N907" i="1"/>
  <c r="N933" i="1"/>
  <c r="N959" i="1"/>
  <c r="N985" i="1"/>
  <c r="N1013" i="1"/>
  <c r="N1072" i="1"/>
  <c r="N1098" i="1"/>
  <c r="N1169" i="1"/>
  <c r="N1209" i="1"/>
  <c r="N1220" i="1"/>
  <c r="N1243" i="1"/>
  <c r="N1266" i="1"/>
  <c r="N1305" i="1"/>
  <c r="N1324" i="1"/>
  <c r="N1351" i="1"/>
  <c r="N1393" i="1"/>
  <c r="N1412" i="1"/>
  <c r="N1434" i="1"/>
  <c r="N1456" i="1"/>
  <c r="N1490" i="1"/>
  <c r="N1515" i="1"/>
  <c r="N1549" i="1"/>
  <c r="N1555" i="1"/>
  <c r="N27" i="1"/>
  <c r="N56" i="1"/>
  <c r="N77" i="1"/>
  <c r="N100" i="1"/>
  <c r="N122" i="1"/>
  <c r="N143" i="1"/>
  <c r="N160" i="1"/>
  <c r="N180" i="1"/>
  <c r="N240" i="1"/>
  <c r="N264" i="1"/>
  <c r="N278" i="1"/>
  <c r="N294" i="1"/>
  <c r="N301" i="1"/>
  <c r="N337" i="1"/>
  <c r="N349" i="1"/>
  <c r="N366" i="1"/>
  <c r="N397" i="1"/>
  <c r="N418" i="1"/>
  <c r="N463" i="1"/>
  <c r="N500" i="1"/>
  <c r="N511" i="1"/>
  <c r="N560" i="1"/>
  <c r="N610" i="1"/>
  <c r="N635" i="1"/>
  <c r="N648" i="1"/>
  <c r="N675" i="1"/>
  <c r="N699" i="1"/>
  <c r="N713" i="1"/>
  <c r="N726" i="1"/>
  <c r="N759" i="1"/>
  <c r="N774" i="1"/>
  <c r="N792" i="1"/>
  <c r="N818" i="1"/>
  <c r="N864" i="1"/>
  <c r="N890" i="1"/>
  <c r="N927" i="1"/>
  <c r="N936" i="1"/>
  <c r="N962" i="1"/>
  <c r="N991" i="1"/>
  <c r="N1015" i="1"/>
  <c r="N1083" i="1"/>
  <c r="N1109" i="1"/>
  <c r="N1180" i="1"/>
  <c r="N1212" i="1"/>
  <c r="N1229" i="1"/>
  <c r="N1246" i="1"/>
  <c r="N1271" i="1"/>
  <c r="N1307" i="1"/>
  <c r="N1328" i="1"/>
  <c r="N1368" i="1"/>
  <c r="N1395" i="1"/>
  <c r="N1416" i="1"/>
  <c r="N1436" i="1"/>
  <c r="N1470" i="1"/>
  <c r="N1502" i="1"/>
  <c r="N1517" i="1"/>
  <c r="N1550" i="1"/>
  <c r="D16" i="2"/>
  <c r="U11" i="1"/>
  <c r="U39" i="1"/>
  <c r="U61" i="1"/>
  <c r="U78" i="1"/>
  <c r="U107" i="1"/>
  <c r="U129" i="1"/>
  <c r="U147" i="1"/>
  <c r="U163" i="1"/>
  <c r="U228" i="1"/>
  <c r="U260" i="1"/>
  <c r="U269" i="1"/>
  <c r="U280" i="1"/>
  <c r="U296" i="1"/>
  <c r="U310" i="1"/>
  <c r="U338" i="1"/>
  <c r="U354" i="1"/>
  <c r="U369" i="1"/>
  <c r="U399" i="1"/>
  <c r="U443" i="1"/>
  <c r="U468" i="1"/>
  <c r="U501" i="1"/>
  <c r="U524" i="1"/>
  <c r="U562" i="1"/>
  <c r="U613" i="1"/>
  <c r="U638" i="1"/>
  <c r="U654" i="1"/>
  <c r="U682" i="1"/>
  <c r="U700" i="1"/>
  <c r="U715" i="1"/>
  <c r="U730" i="1"/>
  <c r="U761" i="1"/>
  <c r="U784" i="1"/>
  <c r="U795" i="1"/>
  <c r="U819" i="1"/>
  <c r="U865" i="1"/>
  <c r="U892" i="1"/>
  <c r="U929" i="1"/>
  <c r="U941" i="1"/>
  <c r="U972" i="1"/>
  <c r="U1008" i="1"/>
  <c r="U1031" i="1"/>
  <c r="U1090" i="1"/>
  <c r="U1139" i="1"/>
  <c r="U1190" i="1"/>
  <c r="U1214" i="1"/>
  <c r="U1232" i="1"/>
  <c r="U1247" i="1"/>
  <c r="U1296" i="1"/>
  <c r="U1309" i="1"/>
  <c r="U1334" i="1"/>
  <c r="U1372" i="1"/>
  <c r="U1404" i="1"/>
  <c r="U1422" i="1"/>
  <c r="U1443" i="1"/>
  <c r="U1471" i="1"/>
  <c r="U1504" i="1"/>
  <c r="U1538" i="1"/>
  <c r="U1552" i="1"/>
  <c r="U18" i="1"/>
  <c r="U43" i="1"/>
  <c r="U66" i="1"/>
  <c r="U81" i="1"/>
  <c r="U117" i="1"/>
  <c r="U133" i="1"/>
  <c r="U150" i="1"/>
  <c r="U167" i="1"/>
  <c r="U230" i="1"/>
  <c r="U261" i="1"/>
  <c r="U271" i="1"/>
  <c r="U285" i="1"/>
  <c r="U297" i="1"/>
  <c r="U322" i="1"/>
  <c r="U346" i="1"/>
  <c r="U356" i="1"/>
  <c r="U377" i="1"/>
  <c r="U408" i="1"/>
  <c r="U446" i="1"/>
  <c r="U485" i="1"/>
  <c r="U502" i="1"/>
  <c r="U528" i="1"/>
  <c r="U587" i="1"/>
  <c r="U621" i="1"/>
  <c r="U639" i="1"/>
  <c r="U660" i="1"/>
  <c r="U693" i="1"/>
  <c r="U703" i="1"/>
  <c r="U716" i="1"/>
  <c r="U731" i="1"/>
  <c r="U764" i="1"/>
  <c r="U785" i="1"/>
  <c r="U803" i="1"/>
  <c r="U828" i="1"/>
  <c r="U876" i="1"/>
  <c r="U902" i="1"/>
  <c r="U932" i="1"/>
  <c r="U944" i="1"/>
  <c r="U978" i="1"/>
  <c r="U1011" i="1"/>
  <c r="U1040" i="1"/>
  <c r="U1093" i="1"/>
  <c r="U1158" i="1"/>
  <c r="U1206" i="1"/>
  <c r="U1217" i="1"/>
  <c r="U1238" i="1"/>
  <c r="U1260" i="1"/>
  <c r="U1301" i="1"/>
  <c r="U1310" i="1"/>
  <c r="U1347" i="1"/>
  <c r="U1382" i="1"/>
  <c r="U1411" i="1"/>
  <c r="U1427" i="1"/>
  <c r="U1447" i="1"/>
  <c r="U1488" i="1"/>
  <c r="U1513" i="1"/>
  <c r="U1539" i="1"/>
  <c r="U1553" i="1"/>
  <c r="U26" i="1"/>
  <c r="U52" i="1"/>
  <c r="U71" i="1"/>
  <c r="U94" i="1"/>
  <c r="U121" i="1"/>
  <c r="U134" i="1"/>
  <c r="U151" i="1"/>
  <c r="U168" i="1"/>
  <c r="U231" i="1"/>
  <c r="U263" i="1"/>
  <c r="U276" i="1"/>
  <c r="U288" i="1"/>
  <c r="U300" i="1"/>
  <c r="U324" i="1"/>
  <c r="U348" i="1"/>
  <c r="U359" i="1"/>
  <c r="U393" i="1"/>
  <c r="U416" i="1"/>
  <c r="U462" i="1"/>
  <c r="U491" i="1"/>
  <c r="U506" i="1"/>
  <c r="U553" i="1"/>
  <c r="U604" i="1"/>
  <c r="U623" i="1"/>
  <c r="W623" i="1" s="1"/>
  <c r="U643" i="1"/>
  <c r="U667" i="1"/>
  <c r="U697" i="1"/>
  <c r="U708" i="1"/>
  <c r="U717" i="1"/>
  <c r="U734" i="1"/>
  <c r="U766" i="1"/>
  <c r="U791" i="1"/>
  <c r="U806" i="1"/>
  <c r="U847" i="1"/>
  <c r="U883" i="1"/>
  <c r="U907" i="1"/>
  <c r="U933" i="1"/>
  <c r="U959" i="1"/>
  <c r="U985" i="1"/>
  <c r="U1013" i="1"/>
  <c r="U1072" i="1"/>
  <c r="U1098" i="1"/>
  <c r="U1169" i="1"/>
  <c r="U1209" i="1"/>
  <c r="U1220" i="1"/>
  <c r="U1243" i="1"/>
  <c r="U1266" i="1"/>
  <c r="U1305" i="1"/>
  <c r="U1324" i="1"/>
  <c r="U1351" i="1"/>
  <c r="U1393" i="1"/>
  <c r="U1412" i="1"/>
  <c r="U1434" i="1"/>
  <c r="U1456" i="1"/>
  <c r="U1490" i="1"/>
  <c r="U1515" i="1"/>
  <c r="U1549" i="1"/>
  <c r="U1555" i="1"/>
  <c r="U27" i="1"/>
  <c r="U56" i="1"/>
  <c r="U77" i="1"/>
  <c r="U100" i="1"/>
  <c r="U122" i="1"/>
  <c r="U143" i="1"/>
  <c r="U160" i="1"/>
  <c r="U180" i="1"/>
  <c r="U240" i="1"/>
  <c r="U264" i="1"/>
  <c r="U278" i="1"/>
  <c r="U294" i="1"/>
  <c r="U301" i="1"/>
  <c r="U337" i="1"/>
  <c r="U349" i="1"/>
  <c r="U366" i="1"/>
  <c r="U397" i="1"/>
  <c r="U418" i="1"/>
  <c r="U463" i="1"/>
  <c r="U500" i="1"/>
  <c r="U511" i="1"/>
  <c r="U560" i="1"/>
  <c r="U610" i="1"/>
  <c r="U635" i="1"/>
  <c r="U648" i="1"/>
  <c r="U675" i="1"/>
  <c r="U699" i="1"/>
  <c r="U713" i="1"/>
  <c r="U726" i="1"/>
  <c r="U759" i="1"/>
  <c r="U774" i="1"/>
  <c r="U792" i="1"/>
  <c r="U818" i="1"/>
  <c r="U864" i="1"/>
  <c r="U890" i="1"/>
  <c r="U927" i="1"/>
  <c r="U936" i="1"/>
  <c r="U962" i="1"/>
  <c r="U991" i="1"/>
  <c r="U1015" i="1"/>
  <c r="U1083" i="1"/>
  <c r="U1109" i="1"/>
  <c r="U1180" i="1"/>
  <c r="U1212" i="1"/>
  <c r="U1229" i="1"/>
  <c r="U1246" i="1"/>
  <c r="U1271" i="1"/>
  <c r="U1307" i="1"/>
  <c r="U1328" i="1"/>
  <c r="U1368" i="1"/>
  <c r="U1395" i="1"/>
  <c r="U1416" i="1"/>
  <c r="U1436" i="1"/>
  <c r="U1470" i="1"/>
  <c r="U1502" i="1"/>
  <c r="U1517" i="1"/>
  <c r="U1550" i="1"/>
  <c r="O18" i="1"/>
  <c r="O43" i="1"/>
  <c r="O66" i="1"/>
  <c r="O81" i="1"/>
  <c r="O117" i="1"/>
  <c r="O133" i="1"/>
  <c r="O150" i="1"/>
  <c r="O167" i="1"/>
  <c r="O230" i="1"/>
  <c r="O261" i="1"/>
  <c r="O271" i="1"/>
  <c r="O285" i="1"/>
  <c r="O297" i="1"/>
  <c r="O322" i="1"/>
  <c r="O346" i="1"/>
  <c r="O356" i="1"/>
  <c r="O377" i="1"/>
  <c r="O408" i="1"/>
  <c r="O446" i="1"/>
  <c r="O485" i="1"/>
  <c r="O502" i="1"/>
  <c r="O528" i="1"/>
  <c r="O587" i="1"/>
  <c r="O621" i="1"/>
  <c r="O639" i="1"/>
  <c r="O660" i="1"/>
  <c r="O693" i="1"/>
  <c r="O703" i="1"/>
  <c r="O716" i="1"/>
  <c r="O731" i="1"/>
  <c r="O764" i="1"/>
  <c r="O785" i="1"/>
  <c r="O803" i="1"/>
  <c r="O828" i="1"/>
  <c r="O876" i="1"/>
  <c r="O902" i="1"/>
  <c r="O932" i="1"/>
  <c r="O944" i="1"/>
  <c r="O978" i="1"/>
  <c r="O1011" i="1"/>
  <c r="O1040" i="1"/>
  <c r="O1093" i="1"/>
  <c r="O1158" i="1"/>
  <c r="O1206" i="1"/>
  <c r="O1217" i="1"/>
  <c r="O1238" i="1"/>
  <c r="O1260" i="1"/>
  <c r="O1301" i="1"/>
  <c r="O1310" i="1"/>
  <c r="O26" i="1"/>
  <c r="O52" i="1"/>
  <c r="O71" i="1"/>
  <c r="O94" i="1"/>
  <c r="O121" i="1"/>
  <c r="O134" i="1"/>
  <c r="O151" i="1"/>
  <c r="O168" i="1"/>
  <c r="O231" i="1"/>
  <c r="O263" i="1"/>
  <c r="O276" i="1"/>
  <c r="O288" i="1"/>
  <c r="O300" i="1"/>
  <c r="O324" i="1"/>
  <c r="O348" i="1"/>
  <c r="O359" i="1"/>
  <c r="O393" i="1"/>
  <c r="O416" i="1"/>
  <c r="O462" i="1"/>
  <c r="O491" i="1"/>
  <c r="O506" i="1"/>
  <c r="O553" i="1"/>
  <c r="O604" i="1"/>
  <c r="O623" i="1"/>
  <c r="O643" i="1"/>
  <c r="O667" i="1"/>
  <c r="O697" i="1"/>
  <c r="O708" i="1"/>
  <c r="O717" i="1"/>
  <c r="O734" i="1"/>
  <c r="O766" i="1"/>
  <c r="O791" i="1"/>
  <c r="O806" i="1"/>
  <c r="O847" i="1"/>
  <c r="O883" i="1"/>
  <c r="O907" i="1"/>
  <c r="O933" i="1"/>
  <c r="O959" i="1"/>
  <c r="O985" i="1"/>
  <c r="O27" i="1"/>
  <c r="O56" i="1"/>
  <c r="O77" i="1"/>
  <c r="O100" i="1"/>
  <c r="O122" i="1"/>
  <c r="O143" i="1"/>
  <c r="O160" i="1"/>
  <c r="O180" i="1"/>
  <c r="O240" i="1"/>
  <c r="O264" i="1"/>
  <c r="O278" i="1"/>
  <c r="O294" i="1"/>
  <c r="O301" i="1"/>
  <c r="O337" i="1"/>
  <c r="O349" i="1"/>
  <c r="O366" i="1"/>
  <c r="O397" i="1"/>
  <c r="O418" i="1"/>
  <c r="O463" i="1"/>
  <c r="O500" i="1"/>
  <c r="O511" i="1"/>
  <c r="O560" i="1"/>
  <c r="O610" i="1"/>
  <c r="O635" i="1"/>
  <c r="O648" i="1"/>
  <c r="O675" i="1"/>
  <c r="O699" i="1"/>
  <c r="O713" i="1"/>
  <c r="O726" i="1"/>
  <c r="O759" i="1"/>
  <c r="O774" i="1"/>
  <c r="O792" i="1"/>
  <c r="O818" i="1"/>
  <c r="O864" i="1"/>
  <c r="O890" i="1"/>
  <c r="O927" i="1"/>
  <c r="O936" i="1"/>
  <c r="O962" i="1"/>
  <c r="O991" i="1"/>
  <c r="O11" i="1"/>
  <c r="O39" i="1"/>
  <c r="O61" i="1"/>
  <c r="O78" i="1"/>
  <c r="O107" i="1"/>
  <c r="O129" i="1"/>
  <c r="O147" i="1"/>
  <c r="O163" i="1"/>
  <c r="O228" i="1"/>
  <c r="O260" i="1"/>
  <c r="O269" i="1"/>
  <c r="O280" i="1"/>
  <c r="O296" i="1"/>
  <c r="O310" i="1"/>
  <c r="O338" i="1"/>
  <c r="O354" i="1"/>
  <c r="O369" i="1"/>
  <c r="O399" i="1"/>
  <c r="O443" i="1"/>
  <c r="O468" i="1"/>
  <c r="O501" i="1"/>
  <c r="O524" i="1"/>
  <c r="O562" i="1"/>
  <c r="O613" i="1"/>
  <c r="O638" i="1"/>
  <c r="O654" i="1"/>
  <c r="O682" i="1"/>
  <c r="O700" i="1"/>
  <c r="O715" i="1"/>
  <c r="O730" i="1"/>
  <c r="O761" i="1"/>
  <c r="O784" i="1"/>
  <c r="O795" i="1"/>
  <c r="O819" i="1"/>
  <c r="O865" i="1"/>
  <c r="O892" i="1"/>
  <c r="O929" i="1"/>
  <c r="O941" i="1"/>
  <c r="O972" i="1"/>
  <c r="O1008" i="1"/>
  <c r="O1031" i="1"/>
  <c r="O1090" i="1"/>
  <c r="O1139" i="1"/>
  <c r="O1190" i="1"/>
  <c r="O1214" i="1"/>
  <c r="O1232" i="1"/>
  <c r="O1247" i="1"/>
  <c r="O1296" i="1"/>
  <c r="O1309" i="1"/>
  <c r="O1083" i="1"/>
  <c r="O1180" i="1"/>
  <c r="O1229" i="1"/>
  <c r="O1271" i="1"/>
  <c r="O1328" i="1"/>
  <c r="O1368" i="1"/>
  <c r="O1395" i="1"/>
  <c r="O1416" i="1"/>
  <c r="O1436" i="1"/>
  <c r="O1470" i="1"/>
  <c r="O1502" i="1"/>
  <c r="O1517" i="1"/>
  <c r="O1550" i="1"/>
  <c r="O1098" i="1"/>
  <c r="O1209" i="1"/>
  <c r="O1305" i="1"/>
  <c r="O1334" i="1"/>
  <c r="O1404" i="1"/>
  <c r="O1443" i="1"/>
  <c r="O1504" i="1"/>
  <c r="O1552" i="1"/>
  <c r="O1169" i="1"/>
  <c r="O1220" i="1"/>
  <c r="O1324" i="1"/>
  <c r="O1412" i="1"/>
  <c r="O1456" i="1"/>
  <c r="O1515" i="1"/>
  <c r="O1555" i="1"/>
  <c r="O1013" i="1"/>
  <c r="O1243" i="1"/>
  <c r="O1372" i="1"/>
  <c r="O1422" i="1"/>
  <c r="O1471" i="1"/>
  <c r="O1538" i="1"/>
  <c r="O1393" i="1"/>
  <c r="O1015" i="1"/>
  <c r="O1109" i="1"/>
  <c r="O1212" i="1"/>
  <c r="O1246" i="1"/>
  <c r="O1307" i="1"/>
  <c r="O1347" i="1"/>
  <c r="O1382" i="1"/>
  <c r="O1411" i="1"/>
  <c r="O1427" i="1"/>
  <c r="O1447" i="1"/>
  <c r="O1488" i="1"/>
  <c r="O1513" i="1"/>
  <c r="O1539" i="1"/>
  <c r="O1553" i="1"/>
  <c r="O1072" i="1"/>
  <c r="O1266" i="1"/>
  <c r="O1351" i="1"/>
  <c r="O1434" i="1"/>
  <c r="O1490" i="1"/>
  <c r="O1549" i="1"/>
  <c r="N4" i="1"/>
  <c r="N13" i="1"/>
  <c r="N46" i="1"/>
  <c r="N89" i="1"/>
  <c r="N108" i="1"/>
  <c r="N195" i="1"/>
  <c r="N224" i="1"/>
  <c r="N274" i="1"/>
  <c r="N318" i="1"/>
  <c r="N326" i="1"/>
  <c r="N389" i="1"/>
  <c r="N413" i="1"/>
  <c r="N421" i="1"/>
  <c r="N444" i="1"/>
  <c r="N460" i="1"/>
  <c r="N473" i="1"/>
  <c r="N486" i="1"/>
  <c r="N494" i="1"/>
  <c r="N537" i="1"/>
  <c r="N577" i="1"/>
  <c r="N591" i="1"/>
  <c r="N612" i="1"/>
  <c r="N651" i="1"/>
  <c r="N662" i="1"/>
  <c r="N680" i="1"/>
  <c r="N701" i="1"/>
  <c r="N721" i="1"/>
  <c r="N747" i="1"/>
  <c r="N760" i="1"/>
  <c r="N779" i="1"/>
  <c r="N790" i="1"/>
  <c r="N798" i="1"/>
  <c r="N845" i="1"/>
  <c r="N854" i="1"/>
  <c r="N879" i="1"/>
  <c r="N894" i="1"/>
  <c r="N906" i="1"/>
  <c r="N920" i="1"/>
  <c r="N926" i="1"/>
  <c r="N939" i="1"/>
  <c r="N983" i="1"/>
  <c r="N992" i="1"/>
  <c r="N1005" i="1"/>
  <c r="N1014" i="1"/>
  <c r="N1029" i="1"/>
  <c r="N1043" i="1"/>
  <c r="N1059" i="1"/>
  <c r="N1106" i="1"/>
  <c r="N1128" i="1"/>
  <c r="N1152" i="1"/>
  <c r="N1163" i="1"/>
  <c r="N1185" i="1"/>
  <c r="N1230" i="1"/>
  <c r="N1280" i="1"/>
  <c r="N1295" i="1"/>
  <c r="N1318" i="1"/>
  <c r="N1331" i="1"/>
  <c r="N1345" i="1"/>
  <c r="N1363" i="1"/>
  <c r="N1378" i="1"/>
  <c r="N1394" i="1"/>
  <c r="N1405" i="1"/>
  <c r="N1423" i="1"/>
  <c r="N1455" i="1"/>
  <c r="N1491" i="1"/>
  <c r="N1506" i="1"/>
  <c r="N1514" i="1"/>
  <c r="N1524" i="1"/>
  <c r="N1533" i="1"/>
  <c r="N1542" i="1"/>
  <c r="N7" i="1"/>
  <c r="N15" i="1"/>
  <c r="N28" i="1"/>
  <c r="N51" i="1"/>
  <c r="N90" i="1"/>
  <c r="N112" i="1"/>
  <c r="N144" i="1"/>
  <c r="N159" i="1"/>
  <c r="N196" i="1"/>
  <c r="N226" i="1"/>
  <c r="N234" i="1"/>
  <c r="N247" i="1"/>
  <c r="N281" i="1"/>
  <c r="N291" i="1"/>
  <c r="N302" i="1"/>
  <c r="N367" i="1"/>
  <c r="N378" i="1"/>
  <c r="N401" i="1"/>
  <c r="N438" i="1"/>
  <c r="N479" i="1"/>
  <c r="N488" i="1"/>
  <c r="N497" i="1"/>
  <c r="N514" i="1"/>
  <c r="N530" i="1"/>
  <c r="N565" i="1"/>
  <c r="N582" i="1"/>
  <c r="N603" i="1"/>
  <c r="N624" i="1"/>
  <c r="N642" i="1"/>
  <c r="N736" i="1"/>
  <c r="N753" i="1"/>
  <c r="N770" i="1"/>
  <c r="N800" i="1"/>
  <c r="N807" i="1"/>
  <c r="N829" i="1"/>
  <c r="N855" i="1"/>
  <c r="N870" i="1"/>
  <c r="N900" i="1"/>
  <c r="N921" i="1"/>
  <c r="N935" i="1"/>
  <c r="N957" i="1"/>
  <c r="N994" i="1"/>
  <c r="N1048" i="1"/>
  <c r="N1063" i="1"/>
  <c r="N1081" i="1"/>
  <c r="N1155" i="1"/>
  <c r="N1166" i="1"/>
  <c r="N1170" i="1"/>
  <c r="N1210" i="1"/>
  <c r="N1281" i="1"/>
  <c r="N1306" i="1"/>
  <c r="N1311" i="1"/>
  <c r="N1332" i="1"/>
  <c r="N1408" i="1"/>
  <c r="N1417" i="1"/>
  <c r="N1440" i="1"/>
  <c r="N1501" i="1"/>
  <c r="N1507" i="1"/>
  <c r="N1525" i="1"/>
  <c r="N1536" i="1"/>
  <c r="N9" i="1"/>
  <c r="N69" i="1"/>
  <c r="N91" i="1"/>
  <c r="N106" i="1"/>
  <c r="N113" i="1"/>
  <c r="N126" i="1"/>
  <c r="N179" i="1"/>
  <c r="N200" i="1"/>
  <c r="N235" i="1"/>
  <c r="N257" i="1"/>
  <c r="N262" i="1"/>
  <c r="N277" i="1"/>
  <c r="N282" i="1"/>
  <c r="N292" i="1"/>
  <c r="N299" i="1"/>
  <c r="N379" i="1"/>
  <c r="N395" i="1"/>
  <c r="N439" i="1"/>
  <c r="N451" i="1"/>
  <c r="N481" i="1"/>
  <c r="N489" i="1"/>
  <c r="N498" i="1"/>
  <c r="N534" i="1"/>
  <c r="N554" i="1"/>
  <c r="N566" i="1"/>
  <c r="N584" i="1"/>
  <c r="N659" i="1"/>
  <c r="N670" i="1"/>
  <c r="N683" i="1"/>
  <c r="N737" i="1"/>
  <c r="N757" i="1"/>
  <c r="N762" i="1"/>
  <c r="N835" i="1"/>
  <c r="N852" i="1"/>
  <c r="N861" i="1"/>
  <c r="N873" i="1"/>
  <c r="N913" i="1"/>
  <c r="N923" i="1"/>
  <c r="N942" i="1"/>
  <c r="N976" i="1"/>
  <c r="N988" i="1"/>
  <c r="N995" i="1"/>
  <c r="N1019" i="1"/>
  <c r="N1037" i="1"/>
  <c r="N1054" i="1"/>
  <c r="N1064" i="1"/>
  <c r="N1111" i="1"/>
  <c r="N1143" i="1"/>
  <c r="N1167" i="1"/>
  <c r="N1173" i="1"/>
  <c r="N1194" i="1"/>
  <c r="N1211" i="1"/>
  <c r="N1255" i="1"/>
  <c r="N1272" i="1"/>
  <c r="N1293" i="1"/>
  <c r="N1299" i="1"/>
  <c r="N1312" i="1"/>
  <c r="N1391" i="1"/>
  <c r="N1399" i="1"/>
  <c r="N1418" i="1"/>
  <c r="N1429" i="1"/>
  <c r="N1458" i="1"/>
  <c r="N1508" i="1"/>
  <c r="N1528" i="1"/>
  <c r="N86" i="1"/>
  <c r="N92" i="1"/>
  <c r="N127" i="1"/>
  <c r="N136" i="1"/>
  <c r="N215" i="1"/>
  <c r="N237" i="1"/>
  <c r="N259" i="1"/>
  <c r="N272" i="1"/>
  <c r="N316" i="1"/>
  <c r="N325" i="1"/>
  <c r="N339" i="1"/>
  <c r="N353" i="1"/>
  <c r="N360" i="1"/>
  <c r="N374" i="1"/>
  <c r="N382" i="1"/>
  <c r="N412" i="1"/>
  <c r="N419" i="1"/>
  <c r="N459" i="1"/>
  <c r="N509" i="1"/>
  <c r="N525" i="1"/>
  <c r="N536" i="1"/>
  <c r="N569" i="1"/>
  <c r="N622" i="1"/>
  <c r="N686" i="1"/>
  <c r="N718" i="1"/>
  <c r="N738" i="1"/>
  <c r="N777" i="1"/>
  <c r="N786" i="1"/>
  <c r="N804" i="1"/>
  <c r="N837" i="1"/>
  <c r="N853" i="1"/>
  <c r="N904" i="1"/>
  <c r="N919" i="1"/>
  <c r="N925" i="1"/>
  <c r="N938" i="1"/>
  <c r="N943" i="1"/>
  <c r="N960" i="1"/>
  <c r="N997" i="1"/>
  <c r="N1027" i="1"/>
  <c r="N1055" i="1"/>
  <c r="N1069" i="1"/>
  <c r="N1088" i="1"/>
  <c r="N1100" i="1"/>
  <c r="N1127" i="1"/>
  <c r="N1147" i="1"/>
  <c r="N1161" i="1"/>
  <c r="N1168" i="1"/>
  <c r="N1273" i="1"/>
  <c r="N1294" i="1"/>
  <c r="N1314" i="1"/>
  <c r="N1329" i="1"/>
  <c r="N1336" i="1"/>
  <c r="N1362" i="1"/>
  <c r="N1376" i="1"/>
  <c r="N1462" i="1"/>
  <c r="N1520" i="1"/>
  <c r="N1530" i="1"/>
  <c r="N1551" i="1"/>
  <c r="N1559" i="1"/>
  <c r="D15" i="2"/>
  <c r="U86" i="1"/>
  <c r="U92" i="1"/>
  <c r="U127" i="1"/>
  <c r="U136" i="1"/>
  <c r="U215" i="1"/>
  <c r="U237" i="1"/>
  <c r="U259" i="1"/>
  <c r="U272" i="1"/>
  <c r="U316" i="1"/>
  <c r="U325" i="1"/>
  <c r="U339" i="1"/>
  <c r="U353" i="1"/>
  <c r="U360" i="1"/>
  <c r="U374" i="1"/>
  <c r="U382" i="1"/>
  <c r="U412" i="1"/>
  <c r="U419" i="1"/>
  <c r="U459" i="1"/>
  <c r="U509" i="1"/>
  <c r="U525" i="1"/>
  <c r="U536" i="1"/>
  <c r="U569" i="1"/>
  <c r="U622" i="1"/>
  <c r="U686" i="1"/>
  <c r="U718" i="1"/>
  <c r="U738" i="1"/>
  <c r="U777" i="1"/>
  <c r="U786" i="1"/>
  <c r="U804" i="1"/>
  <c r="U837" i="1"/>
  <c r="U853" i="1"/>
  <c r="U904" i="1"/>
  <c r="U919" i="1"/>
  <c r="U925" i="1"/>
  <c r="U938" i="1"/>
  <c r="U943" i="1"/>
  <c r="U960" i="1"/>
  <c r="U997" i="1"/>
  <c r="U1027" i="1"/>
  <c r="U1055" i="1"/>
  <c r="U1069" i="1"/>
  <c r="U1088" i="1"/>
  <c r="U1100" i="1"/>
  <c r="U1127" i="1"/>
  <c r="U1147" i="1"/>
  <c r="U1161" i="1"/>
  <c r="U1168" i="1"/>
  <c r="U1273" i="1"/>
  <c r="U1294" i="1"/>
  <c r="U1314" i="1"/>
  <c r="U1329" i="1"/>
  <c r="U1336" i="1"/>
  <c r="U1362" i="1"/>
  <c r="U1376" i="1"/>
  <c r="U1462" i="1"/>
  <c r="U1520" i="1"/>
  <c r="U1530" i="1"/>
  <c r="U1551" i="1"/>
  <c r="U1559" i="1"/>
  <c r="U4" i="1"/>
  <c r="U13" i="1"/>
  <c r="U46" i="1"/>
  <c r="U89" i="1"/>
  <c r="U108" i="1"/>
  <c r="U195" i="1"/>
  <c r="U224" i="1"/>
  <c r="U274" i="1"/>
  <c r="U318" i="1"/>
  <c r="U326" i="1"/>
  <c r="U389" i="1"/>
  <c r="U413" i="1"/>
  <c r="U421" i="1"/>
  <c r="U444" i="1"/>
  <c r="U460" i="1"/>
  <c r="U473" i="1"/>
  <c r="U486" i="1"/>
  <c r="U494" i="1"/>
  <c r="U537" i="1"/>
  <c r="U577" i="1"/>
  <c r="U591" i="1"/>
  <c r="U612" i="1"/>
  <c r="U651" i="1"/>
  <c r="U662" i="1"/>
  <c r="U680" i="1"/>
  <c r="U701" i="1"/>
  <c r="U721" i="1"/>
  <c r="U747" i="1"/>
  <c r="U760" i="1"/>
  <c r="U779" i="1"/>
  <c r="U790" i="1"/>
  <c r="U798" i="1"/>
  <c r="U845" i="1"/>
  <c r="U854" i="1"/>
  <c r="U879" i="1"/>
  <c r="W879" i="1" s="1"/>
  <c r="U894" i="1"/>
  <c r="U906" i="1"/>
  <c r="U920" i="1"/>
  <c r="U926" i="1"/>
  <c r="U939" i="1"/>
  <c r="U983" i="1"/>
  <c r="U992" i="1"/>
  <c r="U1005" i="1"/>
  <c r="U1014" i="1"/>
  <c r="U1029" i="1"/>
  <c r="U1043" i="1"/>
  <c r="U1059" i="1"/>
  <c r="U1106" i="1"/>
  <c r="U1128" i="1"/>
  <c r="U1152" i="1"/>
  <c r="U1163" i="1"/>
  <c r="U1185" i="1"/>
  <c r="U1230" i="1"/>
  <c r="U1280" i="1"/>
  <c r="U1295" i="1"/>
  <c r="W1295" i="1" s="1"/>
  <c r="U1318" i="1"/>
  <c r="U1331" i="1"/>
  <c r="U1345" i="1"/>
  <c r="W1345" i="1" s="1"/>
  <c r="U1363" i="1"/>
  <c r="U1378" i="1"/>
  <c r="U1394" i="1"/>
  <c r="U1405" i="1"/>
  <c r="U1423" i="1"/>
  <c r="U1455" i="1"/>
  <c r="U1491" i="1"/>
  <c r="U1506" i="1"/>
  <c r="U1514" i="1"/>
  <c r="U1524" i="1"/>
  <c r="U1533" i="1"/>
  <c r="U1542" i="1"/>
  <c r="W1542" i="1" s="1"/>
  <c r="U7" i="1"/>
  <c r="U15" i="1"/>
  <c r="U28" i="1"/>
  <c r="U51" i="1"/>
  <c r="U90" i="1"/>
  <c r="U112" i="1"/>
  <c r="U144" i="1"/>
  <c r="U159" i="1"/>
  <c r="U196" i="1"/>
  <c r="U226" i="1"/>
  <c r="U234" i="1"/>
  <c r="U247" i="1"/>
  <c r="U281" i="1"/>
  <c r="U291" i="1"/>
  <c r="U302" i="1"/>
  <c r="U367" i="1"/>
  <c r="U378" i="1"/>
  <c r="U401" i="1"/>
  <c r="U438" i="1"/>
  <c r="U479" i="1"/>
  <c r="U488" i="1"/>
  <c r="U497" i="1"/>
  <c r="U514" i="1"/>
  <c r="U530" i="1"/>
  <c r="U565" i="1"/>
  <c r="U582" i="1"/>
  <c r="U603" i="1"/>
  <c r="U624" i="1"/>
  <c r="U642" i="1"/>
  <c r="U736" i="1"/>
  <c r="W736" i="1" s="1"/>
  <c r="U753" i="1"/>
  <c r="U770" i="1"/>
  <c r="U800" i="1"/>
  <c r="U807" i="1"/>
  <c r="U829" i="1"/>
  <c r="U855" i="1"/>
  <c r="U870" i="1"/>
  <c r="W870" i="1" s="1"/>
  <c r="U900" i="1"/>
  <c r="W900" i="1" s="1"/>
  <c r="U921" i="1"/>
  <c r="U935" i="1"/>
  <c r="U957" i="1"/>
  <c r="U994" i="1"/>
  <c r="U1048" i="1"/>
  <c r="U1063" i="1"/>
  <c r="U1081" i="1"/>
  <c r="U1155" i="1"/>
  <c r="U1166" i="1"/>
  <c r="U1170" i="1"/>
  <c r="U1210" i="1"/>
  <c r="U1281" i="1"/>
  <c r="U1306" i="1"/>
  <c r="U1311" i="1"/>
  <c r="U1332" i="1"/>
  <c r="U1408" i="1"/>
  <c r="U1417" i="1"/>
  <c r="U1440" i="1"/>
  <c r="U1501" i="1"/>
  <c r="U1507" i="1"/>
  <c r="U1525" i="1"/>
  <c r="U1536" i="1"/>
  <c r="U9" i="1"/>
  <c r="U69" i="1"/>
  <c r="U91" i="1"/>
  <c r="U106" i="1"/>
  <c r="U113" i="1"/>
  <c r="U126" i="1"/>
  <c r="U179" i="1"/>
  <c r="U200" i="1"/>
  <c r="U235" i="1"/>
  <c r="U257" i="1"/>
  <c r="U262" i="1"/>
  <c r="U277" i="1"/>
  <c r="W277" i="1" s="1"/>
  <c r="U282" i="1"/>
  <c r="U292" i="1"/>
  <c r="U299" i="1"/>
  <c r="U379" i="1"/>
  <c r="U395" i="1"/>
  <c r="U439" i="1"/>
  <c r="U451" i="1"/>
  <c r="U481" i="1"/>
  <c r="U489" i="1"/>
  <c r="W489" i="1" s="1"/>
  <c r="U498" i="1"/>
  <c r="U534" i="1"/>
  <c r="U554" i="1"/>
  <c r="U566" i="1"/>
  <c r="U584" i="1"/>
  <c r="U659" i="1"/>
  <c r="U670" i="1"/>
  <c r="U683" i="1"/>
  <c r="U737" i="1"/>
  <c r="U757" i="1"/>
  <c r="U762" i="1"/>
  <c r="U835" i="1"/>
  <c r="U852" i="1"/>
  <c r="U861" i="1"/>
  <c r="U873" i="1"/>
  <c r="U913" i="1"/>
  <c r="U923" i="1"/>
  <c r="U942" i="1"/>
  <c r="U976" i="1"/>
  <c r="U988" i="1"/>
  <c r="U995" i="1"/>
  <c r="U1019" i="1"/>
  <c r="U1037" i="1"/>
  <c r="U1054" i="1"/>
  <c r="U1064" i="1"/>
  <c r="U1111" i="1"/>
  <c r="U1143" i="1"/>
  <c r="W1143" i="1" s="1"/>
  <c r="U1167" i="1"/>
  <c r="U1173" i="1"/>
  <c r="U1194" i="1"/>
  <c r="U1211" i="1"/>
  <c r="U1255" i="1"/>
  <c r="U1272" i="1"/>
  <c r="U1293" i="1"/>
  <c r="U1299" i="1"/>
  <c r="U1312" i="1"/>
  <c r="U1391" i="1"/>
  <c r="U1399" i="1"/>
  <c r="U1418" i="1"/>
  <c r="U1429" i="1"/>
  <c r="U1458" i="1"/>
  <c r="U1508" i="1"/>
  <c r="U1528" i="1"/>
  <c r="O4" i="1"/>
  <c r="O13" i="1"/>
  <c r="O46" i="1"/>
  <c r="O89" i="1"/>
  <c r="O108" i="1"/>
  <c r="O195" i="1"/>
  <c r="O224" i="1"/>
  <c r="O274" i="1"/>
  <c r="O318" i="1"/>
  <c r="O326" i="1"/>
  <c r="O389" i="1"/>
  <c r="O413" i="1"/>
  <c r="O421" i="1"/>
  <c r="O444" i="1"/>
  <c r="O460" i="1"/>
  <c r="O473" i="1"/>
  <c r="O486" i="1"/>
  <c r="O494" i="1"/>
  <c r="O537" i="1"/>
  <c r="O7" i="1"/>
  <c r="O15" i="1"/>
  <c r="O28" i="1"/>
  <c r="O51" i="1"/>
  <c r="O90" i="1"/>
  <c r="O112" i="1"/>
  <c r="O144" i="1"/>
  <c r="O159" i="1"/>
  <c r="O196" i="1"/>
  <c r="O226" i="1"/>
  <c r="O234" i="1"/>
  <c r="O247" i="1"/>
  <c r="O281" i="1"/>
  <c r="O291" i="1"/>
  <c r="O302" i="1"/>
  <c r="O367" i="1"/>
  <c r="O378" i="1"/>
  <c r="O401" i="1"/>
  <c r="O438" i="1"/>
  <c r="O479" i="1"/>
  <c r="O488" i="1"/>
  <c r="O497" i="1"/>
  <c r="O514" i="1"/>
  <c r="O530" i="1"/>
  <c r="O565" i="1"/>
  <c r="O582" i="1"/>
  <c r="O603" i="1"/>
  <c r="O624" i="1"/>
  <c r="O642" i="1"/>
  <c r="O736" i="1"/>
  <c r="O753" i="1"/>
  <c r="O770" i="1"/>
  <c r="O800" i="1"/>
  <c r="O807" i="1"/>
  <c r="O829" i="1"/>
  <c r="O9" i="1"/>
  <c r="O69" i="1"/>
  <c r="O91" i="1"/>
  <c r="O106" i="1"/>
  <c r="O113" i="1"/>
  <c r="O126" i="1"/>
  <c r="O179" i="1"/>
  <c r="O200" i="1"/>
  <c r="O235" i="1"/>
  <c r="O257" i="1"/>
  <c r="O262" i="1"/>
  <c r="O277" i="1"/>
  <c r="O282" i="1"/>
  <c r="O292" i="1"/>
  <c r="O299" i="1"/>
  <c r="O379" i="1"/>
  <c r="O395" i="1"/>
  <c r="O439" i="1"/>
  <c r="O451" i="1"/>
  <c r="O481" i="1"/>
  <c r="O489" i="1"/>
  <c r="O498" i="1"/>
  <c r="O534" i="1"/>
  <c r="O86" i="1"/>
  <c r="O92" i="1"/>
  <c r="O127" i="1"/>
  <c r="O136" i="1"/>
  <c r="O215" i="1"/>
  <c r="O237" i="1"/>
  <c r="O259" i="1"/>
  <c r="O272" i="1"/>
  <c r="O316" i="1"/>
  <c r="O325" i="1"/>
  <c r="O339" i="1"/>
  <c r="O353" i="1"/>
  <c r="O360" i="1"/>
  <c r="O374" i="1"/>
  <c r="O382" i="1"/>
  <c r="O412" i="1"/>
  <c r="O419" i="1"/>
  <c r="O459" i="1"/>
  <c r="O509" i="1"/>
  <c r="O525" i="1"/>
  <c r="O536" i="1"/>
  <c r="O569" i="1"/>
  <c r="O622" i="1"/>
  <c r="O686" i="1"/>
  <c r="O718" i="1"/>
  <c r="O738" i="1"/>
  <c r="O777" i="1"/>
  <c r="O786" i="1"/>
  <c r="O804" i="1"/>
  <c r="O584" i="1"/>
  <c r="O659" i="1"/>
  <c r="O670" i="1"/>
  <c r="O683" i="1"/>
  <c r="O721" i="1"/>
  <c r="O835" i="1"/>
  <c r="O852" i="1"/>
  <c r="O861" i="1"/>
  <c r="O873" i="1"/>
  <c r="O913" i="1"/>
  <c r="O923" i="1"/>
  <c r="O942" i="1"/>
  <c r="O976" i="1"/>
  <c r="O988" i="1"/>
  <c r="O995" i="1"/>
  <c r="O1019" i="1"/>
  <c r="O1037" i="1"/>
  <c r="O1054" i="1"/>
  <c r="O1064" i="1"/>
  <c r="O1111" i="1"/>
  <c r="O1143" i="1"/>
  <c r="O1167" i="1"/>
  <c r="O1173" i="1"/>
  <c r="O1194" i="1"/>
  <c r="O1211" i="1"/>
  <c r="O1255" i="1"/>
  <c r="O1272" i="1"/>
  <c r="O1293" i="1"/>
  <c r="O1299" i="1"/>
  <c r="O1312" i="1"/>
  <c r="O1391" i="1"/>
  <c r="O1399" i="1"/>
  <c r="O1418" i="1"/>
  <c r="O1429" i="1"/>
  <c r="O1458" i="1"/>
  <c r="O1508" i="1"/>
  <c r="O1528" i="1"/>
  <c r="O900" i="1"/>
  <c r="O935" i="1"/>
  <c r="O1081" i="1"/>
  <c r="O1166" i="1"/>
  <c r="O1210" i="1"/>
  <c r="O1311" i="1"/>
  <c r="O612" i="1"/>
  <c r="O701" i="1"/>
  <c r="O737" i="1"/>
  <c r="O760" i="1"/>
  <c r="O837" i="1"/>
  <c r="O853" i="1"/>
  <c r="O904" i="1"/>
  <c r="O919" i="1"/>
  <c r="O925" i="1"/>
  <c r="O938" i="1"/>
  <c r="O943" i="1"/>
  <c r="O960" i="1"/>
  <c r="O997" i="1"/>
  <c r="O1027" i="1"/>
  <c r="O1055" i="1"/>
  <c r="O1069" i="1"/>
  <c r="O1088" i="1"/>
  <c r="O1100" i="1"/>
  <c r="O1127" i="1"/>
  <c r="O1147" i="1"/>
  <c r="O1161" i="1"/>
  <c r="O1168" i="1"/>
  <c r="O1273" i="1"/>
  <c r="O1294" i="1"/>
  <c r="O1314" i="1"/>
  <c r="O1329" i="1"/>
  <c r="O1336" i="1"/>
  <c r="O1362" i="1"/>
  <c r="O1376" i="1"/>
  <c r="O1462" i="1"/>
  <c r="O1520" i="1"/>
  <c r="O1530" i="1"/>
  <c r="O1551" i="1"/>
  <c r="O1559" i="1"/>
  <c r="O554" i="1"/>
  <c r="O757" i="1"/>
  <c r="O779" i="1"/>
  <c r="O870" i="1"/>
  <c r="O957" i="1"/>
  <c r="O994" i="1"/>
  <c r="O1063" i="1"/>
  <c r="O1170" i="1"/>
  <c r="O1281" i="1"/>
  <c r="O1408" i="1"/>
  <c r="O1440" i="1"/>
  <c r="O1507" i="1"/>
  <c r="O1536" i="1"/>
  <c r="O566" i="1"/>
  <c r="O591" i="1"/>
  <c r="O651" i="1"/>
  <c r="O662" i="1"/>
  <c r="O680" i="1"/>
  <c r="O747" i="1"/>
  <c r="O790" i="1"/>
  <c r="O798" i="1"/>
  <c r="Q798" i="1" s="1"/>
  <c r="O845" i="1"/>
  <c r="O854" i="1"/>
  <c r="O879" i="1"/>
  <c r="O894" i="1"/>
  <c r="O906" i="1"/>
  <c r="O920" i="1"/>
  <c r="O926" i="1"/>
  <c r="O939" i="1"/>
  <c r="O983" i="1"/>
  <c r="O992" i="1"/>
  <c r="O1005" i="1"/>
  <c r="O1014" i="1"/>
  <c r="O1029" i="1"/>
  <c r="O1043" i="1"/>
  <c r="O1059" i="1"/>
  <c r="O1106" i="1"/>
  <c r="O1128" i="1"/>
  <c r="O1152" i="1"/>
  <c r="O1163" i="1"/>
  <c r="O1185" i="1"/>
  <c r="O1230" i="1"/>
  <c r="O1280" i="1"/>
  <c r="O1295" i="1"/>
  <c r="O1318" i="1"/>
  <c r="O1331" i="1"/>
  <c r="O1345" i="1"/>
  <c r="O1363" i="1"/>
  <c r="O1378" i="1"/>
  <c r="O1394" i="1"/>
  <c r="O1405" i="1"/>
  <c r="O1423" i="1"/>
  <c r="O1455" i="1"/>
  <c r="O1491" i="1"/>
  <c r="O1506" i="1"/>
  <c r="O1514" i="1"/>
  <c r="O1524" i="1"/>
  <c r="O1533" i="1"/>
  <c r="O1542" i="1"/>
  <c r="O577" i="1"/>
  <c r="O762" i="1"/>
  <c r="O855" i="1"/>
  <c r="O921" i="1"/>
  <c r="O1048" i="1"/>
  <c r="O1155" i="1"/>
  <c r="O1306" i="1"/>
  <c r="O1332" i="1"/>
  <c r="O1417" i="1"/>
  <c r="O1501" i="1"/>
  <c r="O1525" i="1"/>
  <c r="N3" i="1"/>
  <c r="N19" i="1"/>
  <c r="N23" i="1"/>
  <c r="N31" i="1"/>
  <c r="N35" i="1"/>
  <c r="N47" i="1"/>
  <c r="N55" i="1"/>
  <c r="N59" i="1"/>
  <c r="N63" i="1"/>
  <c r="N67" i="1"/>
  <c r="N75" i="1"/>
  <c r="N79" i="1"/>
  <c r="N83" i="1"/>
  <c r="N87" i="1"/>
  <c r="N95" i="1"/>
  <c r="N99" i="1"/>
  <c r="N103" i="1"/>
  <c r="N111" i="1"/>
  <c r="N115" i="1"/>
  <c r="N119" i="1"/>
  <c r="N123" i="1"/>
  <c r="N131" i="1"/>
  <c r="N135" i="1"/>
  <c r="N139" i="1"/>
  <c r="N155" i="1"/>
  <c r="N171" i="1"/>
  <c r="N175" i="1"/>
  <c r="N183" i="1"/>
  <c r="N187" i="1"/>
  <c r="N191" i="1"/>
  <c r="N199" i="1"/>
  <c r="N203" i="1"/>
  <c r="N207" i="1"/>
  <c r="N211" i="1"/>
  <c r="N219" i="1"/>
  <c r="N223" i="1"/>
  <c r="N227" i="1"/>
  <c r="N239" i="1"/>
  <c r="N243" i="1"/>
  <c r="N251" i="1"/>
  <c r="N255" i="1"/>
  <c r="N267" i="1"/>
  <c r="N275" i="1"/>
  <c r="N279" i="1"/>
  <c r="N283" i="1"/>
  <c r="N287" i="1"/>
  <c r="N295" i="1"/>
  <c r="N303" i="1"/>
  <c r="N307" i="1"/>
  <c r="N311" i="1"/>
  <c r="N315" i="1"/>
  <c r="N319" i="1"/>
  <c r="N323" i="1"/>
  <c r="N327" i="1"/>
  <c r="N331" i="1"/>
  <c r="N335" i="1"/>
  <c r="N343" i="1"/>
  <c r="N347" i="1"/>
  <c r="N351" i="1"/>
  <c r="N355" i="1"/>
  <c r="N363" i="1"/>
  <c r="N371" i="1"/>
  <c r="N375" i="1"/>
  <c r="N383" i="1"/>
  <c r="N387" i="1"/>
  <c r="N391" i="1"/>
  <c r="N403" i="1"/>
  <c r="N407" i="1"/>
  <c r="N411" i="1"/>
  <c r="N415" i="1"/>
  <c r="N423" i="1"/>
  <c r="N427" i="1"/>
  <c r="N431" i="1"/>
  <c r="N435" i="1"/>
  <c r="N447" i="1"/>
  <c r="N455" i="1"/>
  <c r="N467" i="1"/>
  <c r="N471" i="1"/>
  <c r="N475" i="1"/>
  <c r="N483" i="1"/>
  <c r="N487" i="1"/>
  <c r="N495" i="1"/>
  <c r="N499" i="1"/>
  <c r="N8" i="1"/>
  <c r="N12" i="1"/>
  <c r="N16" i="1"/>
  <c r="N20" i="1"/>
  <c r="N24" i="1"/>
  <c r="N32" i="1"/>
  <c r="N36" i="1"/>
  <c r="N40" i="1"/>
  <c r="N44" i="1"/>
  <c r="N48" i="1"/>
  <c r="N60" i="1"/>
  <c r="N64" i="1"/>
  <c r="N68" i="1"/>
  <c r="N72" i="1"/>
  <c r="N76" i="1"/>
  <c r="N80" i="1"/>
  <c r="N84" i="1"/>
  <c r="N88" i="1"/>
  <c r="N96" i="1"/>
  <c r="N104" i="1"/>
  <c r="N116" i="1"/>
  <c r="N120" i="1"/>
  <c r="N124" i="1"/>
  <c r="N128" i="1"/>
  <c r="N132" i="1"/>
  <c r="N140" i="1"/>
  <c r="N148" i="1"/>
  <c r="N152" i="1"/>
  <c r="N156" i="1"/>
  <c r="N164" i="1"/>
  <c r="N172" i="1"/>
  <c r="N176" i="1"/>
  <c r="N184" i="1"/>
  <c r="N188" i="1"/>
  <c r="N192" i="1"/>
  <c r="N204" i="1"/>
  <c r="N208" i="1"/>
  <c r="N212" i="1"/>
  <c r="N216" i="1"/>
  <c r="N220" i="1"/>
  <c r="N232" i="1"/>
  <c r="N236" i="1"/>
  <c r="N244" i="1"/>
  <c r="N248" i="1"/>
  <c r="N252" i="1"/>
  <c r="N256" i="1"/>
  <c r="N268" i="1"/>
  <c r="N284" i="1"/>
  <c r="N304" i="1"/>
  <c r="N308" i="1"/>
  <c r="N312" i="1"/>
  <c r="N320" i="1"/>
  <c r="N328" i="1"/>
  <c r="N332" i="1"/>
  <c r="N336" i="1"/>
  <c r="N340" i="1"/>
  <c r="N344" i="1"/>
  <c r="N352" i="1"/>
  <c r="N364" i="1"/>
  <c r="N368" i="1"/>
  <c r="N372" i="1"/>
  <c r="N376" i="1"/>
  <c r="N380" i="1"/>
  <c r="N384" i="1"/>
  <c r="N388" i="1"/>
  <c r="N392" i="1"/>
  <c r="N396" i="1"/>
  <c r="N400" i="1"/>
  <c r="N404" i="1"/>
  <c r="N420" i="1"/>
  <c r="N424" i="1"/>
  <c r="N428" i="1"/>
  <c r="N432" i="1"/>
  <c r="N436" i="1"/>
  <c r="N440" i="1"/>
  <c r="N448" i="1"/>
  <c r="N452" i="1"/>
  <c r="N456" i="1"/>
  <c r="N464" i="1"/>
  <c r="N472" i="1"/>
  <c r="N476" i="1"/>
  <c r="N480" i="1"/>
  <c r="N484" i="1"/>
  <c r="N492" i="1"/>
  <c r="N496" i="1"/>
  <c r="N5" i="1"/>
  <c r="N17" i="1"/>
  <c r="N21" i="1"/>
  <c r="N25" i="1"/>
  <c r="N29" i="1"/>
  <c r="N33" i="1"/>
  <c r="N37" i="1"/>
  <c r="N41" i="1"/>
  <c r="N45" i="1"/>
  <c r="N49" i="1"/>
  <c r="N53" i="1"/>
  <c r="N57" i="1"/>
  <c r="N65" i="1"/>
  <c r="N73" i="1"/>
  <c r="N85" i="1"/>
  <c r="N93" i="1"/>
  <c r="N97" i="1"/>
  <c r="N101" i="1"/>
  <c r="N105" i="1"/>
  <c r="N109" i="1"/>
  <c r="N125" i="1"/>
  <c r="N137" i="1"/>
  <c r="N141" i="1"/>
  <c r="N145" i="1"/>
  <c r="N149" i="1"/>
  <c r="N153" i="1"/>
  <c r="N157" i="1"/>
  <c r="N161" i="1"/>
  <c r="N165" i="1"/>
  <c r="N169" i="1"/>
  <c r="N173" i="1"/>
  <c r="N177" i="1"/>
  <c r="N181" i="1"/>
  <c r="N185" i="1"/>
  <c r="N189" i="1"/>
  <c r="N193" i="1"/>
  <c r="N197" i="1"/>
  <c r="N201" i="1"/>
  <c r="N205" i="1"/>
  <c r="N209" i="1"/>
  <c r="N213" i="1"/>
  <c r="N217" i="1"/>
  <c r="N221" i="1"/>
  <c r="N225" i="1"/>
  <c r="N229" i="1"/>
  <c r="N233" i="1"/>
  <c r="N241" i="1"/>
  <c r="N245" i="1"/>
  <c r="N249" i="1"/>
  <c r="N253" i="1"/>
  <c r="N265" i="1"/>
  <c r="N273" i="1"/>
  <c r="N289" i="1"/>
  <c r="N293" i="1"/>
  <c r="N305" i="1"/>
  <c r="N309" i="1"/>
  <c r="N313" i="1"/>
  <c r="N317" i="1"/>
  <c r="N321" i="1"/>
  <c r="N329" i="1"/>
  <c r="N333" i="1"/>
  <c r="N341" i="1"/>
  <c r="N345" i="1"/>
  <c r="N357" i="1"/>
  <c r="N361" i="1"/>
  <c r="N365" i="1"/>
  <c r="N373" i="1"/>
  <c r="N381" i="1"/>
  <c r="N385" i="1"/>
  <c r="N405" i="1"/>
  <c r="N409" i="1"/>
  <c r="N417" i="1"/>
  <c r="N425" i="1"/>
  <c r="N429" i="1"/>
  <c r="N433" i="1"/>
  <c r="N437" i="1"/>
  <c r="N441" i="1"/>
  <c r="N445" i="1"/>
  <c r="N449" i="1"/>
  <c r="N453" i="1"/>
  <c r="N457" i="1"/>
  <c r="N6" i="1"/>
  <c r="N10" i="1"/>
  <c r="N14" i="1"/>
  <c r="N22" i="1"/>
  <c r="N30" i="1"/>
  <c r="N34" i="1"/>
  <c r="N38" i="1"/>
  <c r="N42" i="1"/>
  <c r="N50" i="1"/>
  <c r="N54" i="1"/>
  <c r="N58" i="1"/>
  <c r="N62" i="1"/>
  <c r="N70" i="1"/>
  <c r="N74" i="1"/>
  <c r="N82" i="1"/>
  <c r="N98" i="1"/>
  <c r="N102" i="1"/>
  <c r="N110" i="1"/>
  <c r="N114" i="1"/>
  <c r="N118" i="1"/>
  <c r="N130" i="1"/>
  <c r="N138" i="1"/>
  <c r="N142" i="1"/>
  <c r="N146" i="1"/>
  <c r="N154" i="1"/>
  <c r="N158" i="1"/>
  <c r="N162" i="1"/>
  <c r="N166" i="1"/>
  <c r="N170" i="1"/>
  <c r="N174" i="1"/>
  <c r="N178" i="1"/>
  <c r="N182" i="1"/>
  <c r="N186" i="1"/>
  <c r="N190" i="1"/>
  <c r="N194" i="1"/>
  <c r="N198" i="1"/>
  <c r="N202" i="1"/>
  <c r="N206" i="1"/>
  <c r="N210" i="1"/>
  <c r="N214" i="1"/>
  <c r="N218" i="1"/>
  <c r="N222" i="1"/>
  <c r="N238" i="1"/>
  <c r="N242" i="1"/>
  <c r="N246" i="1"/>
  <c r="N250" i="1"/>
  <c r="N254" i="1"/>
  <c r="N258" i="1"/>
  <c r="N266" i="1"/>
  <c r="N270" i="1"/>
  <c r="N286" i="1"/>
  <c r="N290" i="1"/>
  <c r="N298" i="1"/>
  <c r="N306" i="1"/>
  <c r="N314" i="1"/>
  <c r="N330" i="1"/>
  <c r="N334" i="1"/>
  <c r="N342" i="1"/>
  <c r="N350" i="1"/>
  <c r="N358" i="1"/>
  <c r="N362" i="1"/>
  <c r="N370" i="1"/>
  <c r="N386" i="1"/>
  <c r="N390" i="1"/>
  <c r="N394" i="1"/>
  <c r="N398" i="1"/>
  <c r="N402" i="1"/>
  <c r="N406" i="1"/>
  <c r="N410" i="1"/>
  <c r="N414" i="1"/>
  <c r="N422" i="1"/>
  <c r="N426" i="1"/>
  <c r="N430" i="1"/>
  <c r="N434" i="1"/>
  <c r="N442" i="1"/>
  <c r="N450" i="1"/>
  <c r="N454" i="1"/>
  <c r="N458" i="1"/>
  <c r="N466" i="1"/>
  <c r="N470" i="1"/>
  <c r="N474" i="1"/>
  <c r="N478" i="1"/>
  <c r="N482" i="1"/>
  <c r="N465" i="1"/>
  <c r="N477" i="1"/>
  <c r="N503" i="1"/>
  <c r="N507" i="1"/>
  <c r="N515" i="1"/>
  <c r="N519" i="1"/>
  <c r="N523" i="1"/>
  <c r="N527" i="1"/>
  <c r="N531" i="1"/>
  <c r="N535" i="1"/>
  <c r="N539" i="1"/>
  <c r="N543" i="1"/>
  <c r="N547" i="1"/>
  <c r="N551" i="1"/>
  <c r="N555" i="1"/>
  <c r="N559" i="1"/>
  <c r="N563" i="1"/>
  <c r="N567" i="1"/>
  <c r="N571" i="1"/>
  <c r="N575" i="1"/>
  <c r="N579" i="1"/>
  <c r="N583" i="1"/>
  <c r="N595" i="1"/>
  <c r="N599" i="1"/>
  <c r="N607" i="1"/>
  <c r="N611" i="1"/>
  <c r="N615" i="1"/>
  <c r="N619" i="1"/>
  <c r="N627" i="1"/>
  <c r="N631" i="1"/>
  <c r="N647" i="1"/>
  <c r="N655" i="1"/>
  <c r="N663" i="1"/>
  <c r="N671" i="1"/>
  <c r="N679" i="1"/>
  <c r="N687" i="1"/>
  <c r="N691" i="1"/>
  <c r="N695" i="1"/>
  <c r="N707" i="1"/>
  <c r="N711" i="1"/>
  <c r="N719" i="1"/>
  <c r="N723" i="1"/>
  <c r="N727" i="1"/>
  <c r="N735" i="1"/>
  <c r="N739" i="1"/>
  <c r="N743" i="1"/>
  <c r="N751" i="1"/>
  <c r="N755" i="1"/>
  <c r="N763" i="1"/>
  <c r="N767" i="1"/>
  <c r="N771" i="1"/>
  <c r="N775" i="1"/>
  <c r="N783" i="1"/>
  <c r="N787" i="1"/>
  <c r="N799" i="1"/>
  <c r="N811" i="1"/>
  <c r="N815" i="1"/>
  <c r="N823" i="1"/>
  <c r="N827" i="1"/>
  <c r="N831" i="1"/>
  <c r="N839" i="1"/>
  <c r="N843" i="1"/>
  <c r="N851" i="1"/>
  <c r="N859" i="1"/>
  <c r="N863" i="1"/>
  <c r="N867" i="1"/>
  <c r="N871" i="1"/>
  <c r="N875" i="1"/>
  <c r="N887" i="1"/>
  <c r="N891" i="1"/>
  <c r="N895" i="1"/>
  <c r="N899" i="1"/>
  <c r="N903" i="1"/>
  <c r="N911" i="1"/>
  <c r="N915" i="1"/>
  <c r="N931" i="1"/>
  <c r="N947" i="1"/>
  <c r="N951" i="1"/>
  <c r="N955" i="1"/>
  <c r="N963" i="1"/>
  <c r="N967" i="1"/>
  <c r="N971" i="1"/>
  <c r="N975" i="1"/>
  <c r="N979" i="1"/>
  <c r="N461" i="1"/>
  <c r="N493" i="1"/>
  <c r="N504" i="1"/>
  <c r="N508" i="1"/>
  <c r="N512" i="1"/>
  <c r="N516" i="1"/>
  <c r="N520" i="1"/>
  <c r="N532" i="1"/>
  <c r="N540" i="1"/>
  <c r="N544" i="1"/>
  <c r="N548" i="1"/>
  <c r="N552" i="1"/>
  <c r="N556" i="1"/>
  <c r="N564" i="1"/>
  <c r="N568" i="1"/>
  <c r="N572" i="1"/>
  <c r="N576" i="1"/>
  <c r="N580" i="1"/>
  <c r="N588" i="1"/>
  <c r="N592" i="1"/>
  <c r="N596" i="1"/>
  <c r="N600" i="1"/>
  <c r="N608" i="1"/>
  <c r="N616" i="1"/>
  <c r="N620" i="1"/>
  <c r="N628" i="1"/>
  <c r="N632" i="1"/>
  <c r="N636" i="1"/>
  <c r="N640" i="1"/>
  <c r="N644" i="1"/>
  <c r="N652" i="1"/>
  <c r="N656" i="1"/>
  <c r="N664" i="1"/>
  <c r="N668" i="1"/>
  <c r="N672" i="1"/>
  <c r="N676" i="1"/>
  <c r="N684" i="1"/>
  <c r="N688" i="1"/>
  <c r="N692" i="1"/>
  <c r="N696" i="1"/>
  <c r="N704" i="1"/>
  <c r="N712" i="1"/>
  <c r="N720" i="1"/>
  <c r="N724" i="1"/>
  <c r="N728" i="1"/>
  <c r="N732" i="1"/>
  <c r="N740" i="1"/>
  <c r="N744" i="1"/>
  <c r="N748" i="1"/>
  <c r="N752" i="1"/>
  <c r="N756" i="1"/>
  <c r="N768" i="1"/>
  <c r="N772" i="1"/>
  <c r="N776" i="1"/>
  <c r="N780" i="1"/>
  <c r="N788" i="1"/>
  <c r="N796" i="1"/>
  <c r="N808" i="1"/>
  <c r="N812" i="1"/>
  <c r="N816" i="1"/>
  <c r="N820" i="1"/>
  <c r="N824" i="1"/>
  <c r="N832" i="1"/>
  <c r="N836" i="1"/>
  <c r="N840" i="1"/>
  <c r="N844" i="1"/>
  <c r="N848" i="1"/>
  <c r="N856" i="1"/>
  <c r="N860" i="1"/>
  <c r="N868" i="1"/>
  <c r="N872" i="1"/>
  <c r="N880" i="1"/>
  <c r="N884" i="1"/>
  <c r="N888" i="1"/>
  <c r="N896" i="1"/>
  <c r="N908" i="1"/>
  <c r="N912" i="1"/>
  <c r="N916" i="1"/>
  <c r="N924" i="1"/>
  <c r="N928" i="1"/>
  <c r="N940" i="1"/>
  <c r="N948" i="1"/>
  <c r="N952" i="1"/>
  <c r="N956" i="1"/>
  <c r="N469" i="1"/>
  <c r="N505" i="1"/>
  <c r="N513" i="1"/>
  <c r="N517" i="1"/>
  <c r="N521" i="1"/>
  <c r="N529" i="1"/>
  <c r="N533" i="1"/>
  <c r="N541" i="1"/>
  <c r="N545" i="1"/>
  <c r="N549" i="1"/>
  <c r="N557" i="1"/>
  <c r="N561" i="1"/>
  <c r="N573" i="1"/>
  <c r="N581" i="1"/>
  <c r="N585" i="1"/>
  <c r="N589" i="1"/>
  <c r="N593" i="1"/>
  <c r="N597" i="1"/>
  <c r="N601" i="1"/>
  <c r="N605" i="1"/>
  <c r="N609" i="1"/>
  <c r="N617" i="1"/>
  <c r="N625" i="1"/>
  <c r="N629" i="1"/>
  <c r="N633" i="1"/>
  <c r="N637" i="1"/>
  <c r="N641" i="1"/>
  <c r="N645" i="1"/>
  <c r="N649" i="1"/>
  <c r="N653" i="1"/>
  <c r="N657" i="1"/>
  <c r="N661" i="1"/>
  <c r="N665" i="1"/>
  <c r="N669" i="1"/>
  <c r="N673" i="1"/>
  <c r="N677" i="1"/>
  <c r="N681" i="1"/>
  <c r="N685" i="1"/>
  <c r="N689" i="1"/>
  <c r="N705" i="1"/>
  <c r="N709" i="1"/>
  <c r="N725" i="1"/>
  <c r="N729" i="1"/>
  <c r="N733" i="1"/>
  <c r="N741" i="1"/>
  <c r="N745" i="1"/>
  <c r="N749" i="1"/>
  <c r="N765" i="1"/>
  <c r="N769" i="1"/>
  <c r="N773" i="1"/>
  <c r="N781" i="1"/>
  <c r="N789" i="1"/>
  <c r="N793" i="1"/>
  <c r="N797" i="1"/>
  <c r="N801" i="1"/>
  <c r="N805" i="1"/>
  <c r="N809" i="1"/>
  <c r="N813" i="1"/>
  <c r="N817" i="1"/>
  <c r="N821" i="1"/>
  <c r="N825" i="1"/>
  <c r="N833" i="1"/>
  <c r="N841" i="1"/>
  <c r="N849" i="1"/>
  <c r="N857" i="1"/>
  <c r="N869" i="1"/>
  <c r="N877" i="1"/>
  <c r="N881" i="1"/>
  <c r="N885" i="1"/>
  <c r="N889" i="1"/>
  <c r="N893" i="1"/>
  <c r="N897" i="1"/>
  <c r="N901" i="1"/>
  <c r="N905" i="1"/>
  <c r="N909" i="1"/>
  <c r="N917" i="1"/>
  <c r="N937" i="1"/>
  <c r="N945" i="1"/>
  <c r="N949" i="1"/>
  <c r="N953" i="1"/>
  <c r="N961" i="1"/>
  <c r="N965" i="1"/>
  <c r="N969" i="1"/>
  <c r="N973" i="1"/>
  <c r="N977" i="1"/>
  <c r="N490" i="1"/>
  <c r="N510" i="1"/>
  <c r="N518" i="1"/>
  <c r="N522" i="1"/>
  <c r="N526" i="1"/>
  <c r="N538" i="1"/>
  <c r="N542" i="1"/>
  <c r="N546" i="1"/>
  <c r="N550" i="1"/>
  <c r="N558" i="1"/>
  <c r="N570" i="1"/>
  <c r="N574" i="1"/>
  <c r="N578" i="1"/>
  <c r="N586" i="1"/>
  <c r="N590" i="1"/>
  <c r="N594" i="1"/>
  <c r="N598" i="1"/>
  <c r="N602" i="1"/>
  <c r="N606" i="1"/>
  <c r="N614" i="1"/>
  <c r="N618" i="1"/>
  <c r="N626" i="1"/>
  <c r="N630" i="1"/>
  <c r="N634" i="1"/>
  <c r="N646" i="1"/>
  <c r="N650" i="1"/>
  <c r="N658" i="1"/>
  <c r="N666" i="1"/>
  <c r="N674" i="1"/>
  <c r="N678" i="1"/>
  <c r="N690" i="1"/>
  <c r="N694" i="1"/>
  <c r="N698" i="1"/>
  <c r="N702" i="1"/>
  <c r="N706" i="1"/>
  <c r="N710" i="1"/>
  <c r="N714" i="1"/>
  <c r="N722" i="1"/>
  <c r="N742" i="1"/>
  <c r="N746" i="1"/>
  <c r="N750" i="1"/>
  <c r="N754" i="1"/>
  <c r="N758" i="1"/>
  <c r="N778" i="1"/>
  <c r="N782" i="1"/>
  <c r="N794" i="1"/>
  <c r="N802" i="1"/>
  <c r="N810" i="1"/>
  <c r="N814" i="1"/>
  <c r="N822" i="1"/>
  <c r="N830" i="1"/>
  <c r="N838" i="1"/>
  <c r="N862" i="1"/>
  <c r="N878" i="1"/>
  <c r="N886" i="1"/>
  <c r="N898" i="1"/>
  <c r="N914" i="1"/>
  <c r="N950" i="1"/>
  <c r="N966" i="1"/>
  <c r="N974" i="1"/>
  <c r="N981" i="1"/>
  <c r="N989" i="1"/>
  <c r="N993" i="1"/>
  <c r="N1001" i="1"/>
  <c r="N1009" i="1"/>
  <c r="N1017" i="1"/>
  <c r="N1021" i="1"/>
  <c r="N1025" i="1"/>
  <c r="N1033" i="1"/>
  <c r="N1041" i="1"/>
  <c r="N1045" i="1"/>
  <c r="N1049" i="1"/>
  <c r="N1053" i="1"/>
  <c r="N1057" i="1"/>
  <c r="N1061" i="1"/>
  <c r="N1065" i="1"/>
  <c r="N1073" i="1"/>
  <c r="N1077" i="1"/>
  <c r="N1085" i="1"/>
  <c r="N1089" i="1"/>
  <c r="N1097" i="1"/>
  <c r="N1101" i="1"/>
  <c r="N1105" i="1"/>
  <c r="N1113" i="1"/>
  <c r="N1117" i="1"/>
  <c r="N1121" i="1"/>
  <c r="N1125" i="1"/>
  <c r="N1129" i="1"/>
  <c r="N1133" i="1"/>
  <c r="N1137" i="1"/>
  <c r="N1141" i="1"/>
  <c r="N1145" i="1"/>
  <c r="N1149" i="1"/>
  <c r="N1153" i="1"/>
  <c r="N1157" i="1"/>
  <c r="N1165" i="1"/>
  <c r="N1177" i="1"/>
  <c r="N1181" i="1"/>
  <c r="N1189" i="1"/>
  <c r="N1193" i="1"/>
  <c r="N1197" i="1"/>
  <c r="N1201" i="1"/>
  <c r="N1205" i="1"/>
  <c r="N1213" i="1"/>
  <c r="N1221" i="1"/>
  <c r="N1225" i="1"/>
  <c r="N1233" i="1"/>
  <c r="N1237" i="1"/>
  <c r="N1241" i="1"/>
  <c r="N1245" i="1"/>
  <c r="N1249" i="1"/>
  <c r="N1253" i="1"/>
  <c r="N1257" i="1"/>
  <c r="N1261" i="1"/>
  <c r="N1265" i="1"/>
  <c r="N1269" i="1"/>
  <c r="N1277" i="1"/>
  <c r="N1285" i="1"/>
  <c r="N1289" i="1"/>
  <c r="N1297" i="1"/>
  <c r="N1313" i="1"/>
  <c r="N1317" i="1"/>
  <c r="N1321" i="1"/>
  <c r="N1325" i="1"/>
  <c r="N1333" i="1"/>
  <c r="N1337" i="1"/>
  <c r="N1341" i="1"/>
  <c r="N1349" i="1"/>
  <c r="N1353" i="1"/>
  <c r="N1357" i="1"/>
  <c r="N1361" i="1"/>
  <c r="N1365" i="1"/>
  <c r="N1369" i="1"/>
  <c r="N1373" i="1"/>
  <c r="N826" i="1"/>
  <c r="N834" i="1"/>
  <c r="N842" i="1"/>
  <c r="N850" i="1"/>
  <c r="N918" i="1"/>
  <c r="N922" i="1"/>
  <c r="N954" i="1"/>
  <c r="N968" i="1"/>
  <c r="N982" i="1"/>
  <c r="N986" i="1"/>
  <c r="N990" i="1"/>
  <c r="N998" i="1"/>
  <c r="N1002" i="1"/>
  <c r="N1006" i="1"/>
  <c r="N1010" i="1"/>
  <c r="N1018" i="1"/>
  <c r="N1022" i="1"/>
  <c r="N1026" i="1"/>
  <c r="N1030" i="1"/>
  <c r="N1034" i="1"/>
  <c r="N1038" i="1"/>
  <c r="N1042" i="1"/>
  <c r="N1046" i="1"/>
  <c r="N1050" i="1"/>
  <c r="N1058" i="1"/>
  <c r="N1062" i="1"/>
  <c r="N1066" i="1"/>
  <c r="N1070" i="1"/>
  <c r="N1074" i="1"/>
  <c r="N1078" i="1"/>
  <c r="N1082" i="1"/>
  <c r="N1086" i="1"/>
  <c r="N1094" i="1"/>
  <c r="N1102" i="1"/>
  <c r="N1110" i="1"/>
  <c r="N1114" i="1"/>
  <c r="N1118" i="1"/>
  <c r="N1122" i="1"/>
  <c r="N1126" i="1"/>
  <c r="N1130" i="1"/>
  <c r="N1134" i="1"/>
  <c r="N1138" i="1"/>
  <c r="N1142" i="1"/>
  <c r="N1146" i="1"/>
  <c r="N1150" i="1"/>
  <c r="N1154" i="1"/>
  <c r="N1162" i="1"/>
  <c r="N1174" i="1"/>
  <c r="N1178" i="1"/>
  <c r="N1182" i="1"/>
  <c r="N1186" i="1"/>
  <c r="N1198" i="1"/>
  <c r="N1202" i="1"/>
  <c r="N1218" i="1"/>
  <c r="N1222" i="1"/>
  <c r="N1226" i="1"/>
  <c r="N1234" i="1"/>
  <c r="N1242" i="1"/>
  <c r="N1250" i="1"/>
  <c r="N1254" i="1"/>
  <c r="N1258" i="1"/>
  <c r="N1262" i="1"/>
  <c r="N1270" i="1"/>
  <c r="N1274" i="1"/>
  <c r="N1278" i="1"/>
  <c r="N1282" i="1"/>
  <c r="N1286" i="1"/>
  <c r="N1290" i="1"/>
  <c r="N1298" i="1"/>
  <c r="N1302" i="1"/>
  <c r="N1322" i="1"/>
  <c r="N1326" i="1"/>
  <c r="N1330" i="1"/>
  <c r="N1338" i="1"/>
  <c r="N1342" i="1"/>
  <c r="N1346" i="1"/>
  <c r="N1350" i="1"/>
  <c r="N1354" i="1"/>
  <c r="N1358" i="1"/>
  <c r="N1366" i="1"/>
  <c r="N1370" i="1"/>
  <c r="N1374" i="1"/>
  <c r="N858" i="1"/>
  <c r="N874" i="1"/>
  <c r="N882" i="1"/>
  <c r="N910" i="1"/>
  <c r="N934" i="1"/>
  <c r="N970" i="1"/>
  <c r="N987" i="1"/>
  <c r="N999" i="1"/>
  <c r="N1003" i="1"/>
  <c r="N1007" i="1"/>
  <c r="N1023" i="1"/>
  <c r="N1035" i="1"/>
  <c r="N1039" i="1"/>
  <c r="N1047" i="1"/>
  <c r="N1051" i="1"/>
  <c r="N1067" i="1"/>
  <c r="N1071" i="1"/>
  <c r="N1075" i="1"/>
  <c r="N1079" i="1"/>
  <c r="N1087" i="1"/>
  <c r="N1091" i="1"/>
  <c r="N1095" i="1"/>
  <c r="N1099" i="1"/>
  <c r="N1103" i="1"/>
  <c r="N1107" i="1"/>
  <c r="N1115" i="1"/>
  <c r="N1119" i="1"/>
  <c r="N1123" i="1"/>
  <c r="N1131" i="1"/>
  <c r="N1135" i="1"/>
  <c r="N1151" i="1"/>
  <c r="N1159" i="1"/>
  <c r="N1171" i="1"/>
  <c r="N1175" i="1"/>
  <c r="N1179" i="1"/>
  <c r="N1183" i="1"/>
  <c r="N1187" i="1"/>
  <c r="N1191" i="1"/>
  <c r="N1195" i="1"/>
  <c r="N1199" i="1"/>
  <c r="N1203" i="1"/>
  <c r="N1207" i="1"/>
  <c r="N1215" i="1"/>
  <c r="N1219" i="1"/>
  <c r="N1223" i="1"/>
  <c r="N1227" i="1"/>
  <c r="N1231" i="1"/>
  <c r="N1235" i="1"/>
  <c r="N1239" i="1"/>
  <c r="N1251" i="1"/>
  <c r="N1259" i="1"/>
  <c r="N1263" i="1"/>
  <c r="N1267" i="1"/>
  <c r="N1275" i="1"/>
  <c r="N1279" i="1"/>
  <c r="N1283" i="1"/>
  <c r="N1287" i="1"/>
  <c r="N1291" i="1"/>
  <c r="N1303" i="1"/>
  <c r="N1315" i="1"/>
  <c r="N1319" i="1"/>
  <c r="N1323" i="1"/>
  <c r="N1327" i="1"/>
  <c r="N1335" i="1"/>
  <c r="N1339" i="1"/>
  <c r="N846" i="1"/>
  <c r="N866" i="1"/>
  <c r="N930" i="1"/>
  <c r="N946" i="1"/>
  <c r="N958" i="1"/>
  <c r="N964" i="1"/>
  <c r="N980" i="1"/>
  <c r="N984" i="1"/>
  <c r="N996" i="1"/>
  <c r="N1000" i="1"/>
  <c r="N1004" i="1"/>
  <c r="N1012" i="1"/>
  <c r="N1016" i="1"/>
  <c r="N1020" i="1"/>
  <c r="N1024" i="1"/>
  <c r="N1028" i="1"/>
  <c r="N1032" i="1"/>
  <c r="N1036" i="1"/>
  <c r="N1044" i="1"/>
  <c r="N1052" i="1"/>
  <c r="N1056" i="1"/>
  <c r="N1060" i="1"/>
  <c r="N1068" i="1"/>
  <c r="N1076" i="1"/>
  <c r="N1080" i="1"/>
  <c r="N1084" i="1"/>
  <c r="N1092" i="1"/>
  <c r="N1096" i="1"/>
  <c r="N1104" i="1"/>
  <c r="N1108" i="1"/>
  <c r="N1112" i="1"/>
  <c r="N1116" i="1"/>
  <c r="N1120" i="1"/>
  <c r="N1124" i="1"/>
  <c r="N1132" i="1"/>
  <c r="N1136" i="1"/>
  <c r="N1140" i="1"/>
  <c r="N1144" i="1"/>
  <c r="N1148" i="1"/>
  <c r="N1156" i="1"/>
  <c r="N1160" i="1"/>
  <c r="N1164" i="1"/>
  <c r="N1172" i="1"/>
  <c r="N1176" i="1"/>
  <c r="N1184" i="1"/>
  <c r="N1188" i="1"/>
  <c r="N1192" i="1"/>
  <c r="N1196" i="1"/>
  <c r="N1200" i="1"/>
  <c r="N1204" i="1"/>
  <c r="N1208" i="1"/>
  <c r="N1216" i="1"/>
  <c r="N1224" i="1"/>
  <c r="N1228" i="1"/>
  <c r="N1236" i="1"/>
  <c r="N1240" i="1"/>
  <c r="N1244" i="1"/>
  <c r="N1248" i="1"/>
  <c r="N1252" i="1"/>
  <c r="N1256" i="1"/>
  <c r="N1264" i="1"/>
  <c r="N1268" i="1"/>
  <c r="N1276" i="1"/>
  <c r="N1284" i="1"/>
  <c r="N1288" i="1"/>
  <c r="N1292" i="1"/>
  <c r="N1352" i="1"/>
  <c r="N1360" i="1"/>
  <c r="N1367" i="1"/>
  <c r="N1375" i="1"/>
  <c r="N1379" i="1"/>
  <c r="N1383" i="1"/>
  <c r="N1387" i="1"/>
  <c r="N1403" i="1"/>
  <c r="N1407" i="1"/>
  <c r="N1415" i="1"/>
  <c r="N1419" i="1"/>
  <c r="N1431" i="1"/>
  <c r="N1435" i="1"/>
  <c r="N1439" i="1"/>
  <c r="N1451" i="1"/>
  <c r="N1459" i="1"/>
  <c r="N1463" i="1"/>
  <c r="N1467" i="1"/>
  <c r="N1475" i="1"/>
  <c r="N1479" i="1"/>
  <c r="N1483" i="1"/>
  <c r="N1487" i="1"/>
  <c r="N1495" i="1"/>
  <c r="N1499" i="1"/>
  <c r="N1503" i="1"/>
  <c r="N1511" i="1"/>
  <c r="N1519" i="1"/>
  <c r="N1523" i="1"/>
  <c r="N1527" i="1"/>
  <c r="N1531" i="1"/>
  <c r="N1535" i="1"/>
  <c r="N1543" i="1"/>
  <c r="N1547" i="1"/>
  <c r="N1521" i="1"/>
  <c r="N1529" i="1"/>
  <c r="N1545" i="1"/>
  <c r="N1304" i="1"/>
  <c r="N1308" i="1"/>
  <c r="N1320" i="1"/>
  <c r="N1340" i="1"/>
  <c r="N1355" i="1"/>
  <c r="N1380" i="1"/>
  <c r="N1384" i="1"/>
  <c r="N1388" i="1"/>
  <c r="N1392" i="1"/>
  <c r="N1396" i="1"/>
  <c r="N1400" i="1"/>
  <c r="N1420" i="1"/>
  <c r="N1424" i="1"/>
  <c r="N1428" i="1"/>
  <c r="N1432" i="1"/>
  <c r="N1444" i="1"/>
  <c r="N1448" i="1"/>
  <c r="N1452" i="1"/>
  <c r="N1460" i="1"/>
  <c r="N1464" i="1"/>
  <c r="N1468" i="1"/>
  <c r="N1472" i="1"/>
  <c r="N1476" i="1"/>
  <c r="N1480" i="1"/>
  <c r="N1484" i="1"/>
  <c r="N1492" i="1"/>
  <c r="N1496" i="1"/>
  <c r="N1500" i="1"/>
  <c r="N1512" i="1"/>
  <c r="N1516" i="1"/>
  <c r="N1532" i="1"/>
  <c r="N1540" i="1"/>
  <c r="N1544" i="1"/>
  <c r="N1548" i="1"/>
  <c r="N1556" i="1"/>
  <c r="N2" i="1"/>
  <c r="N1509" i="1"/>
  <c r="N1537" i="1"/>
  <c r="N1541" i="1"/>
  <c r="N1557" i="1"/>
  <c r="N1343" i="1"/>
  <c r="N1348" i="1"/>
  <c r="N1356" i="1"/>
  <c r="N1371" i="1"/>
  <c r="N1377" i="1"/>
  <c r="N1381" i="1"/>
  <c r="N1385" i="1"/>
  <c r="N1389" i="1"/>
  <c r="N1397" i="1"/>
  <c r="N1401" i="1"/>
  <c r="N1409" i="1"/>
  <c r="N1413" i="1"/>
  <c r="N1421" i="1"/>
  <c r="N1425" i="1"/>
  <c r="N1433" i="1"/>
  <c r="N1437" i="1"/>
  <c r="N1441" i="1"/>
  <c r="N1445" i="1"/>
  <c r="N1449" i="1"/>
  <c r="N1453" i="1"/>
  <c r="N1457" i="1"/>
  <c r="N1461" i="1"/>
  <c r="N1465" i="1"/>
  <c r="N1469" i="1"/>
  <c r="N1473" i="1"/>
  <c r="N1477" i="1"/>
  <c r="N1481" i="1"/>
  <c r="N1485" i="1"/>
  <c r="N1489" i="1"/>
  <c r="N1493" i="1"/>
  <c r="N1497" i="1"/>
  <c r="N1505" i="1"/>
  <c r="N1300" i="1"/>
  <c r="N1316" i="1"/>
  <c r="N1344" i="1"/>
  <c r="N1359" i="1"/>
  <c r="N1364" i="1"/>
  <c r="N1386" i="1"/>
  <c r="N1390" i="1"/>
  <c r="N1398" i="1"/>
  <c r="N1402" i="1"/>
  <c r="N1406" i="1"/>
  <c r="N1410" i="1"/>
  <c r="N1414" i="1"/>
  <c r="N1426" i="1"/>
  <c r="N1430" i="1"/>
  <c r="N1438" i="1"/>
  <c r="N1442" i="1"/>
  <c r="N1446" i="1"/>
  <c r="N1450" i="1"/>
  <c r="N1454" i="1"/>
  <c r="N1466" i="1"/>
  <c r="N1474" i="1"/>
  <c r="N1478" i="1"/>
  <c r="N1482" i="1"/>
  <c r="N1486" i="1"/>
  <c r="N1494" i="1"/>
  <c r="N1498" i="1"/>
  <c r="N1510" i="1"/>
  <c r="N1518" i="1"/>
  <c r="N1522" i="1"/>
  <c r="N1526" i="1"/>
  <c r="N1534" i="1"/>
  <c r="N1546" i="1"/>
  <c r="N1554" i="1"/>
  <c r="N1558" i="1"/>
  <c r="D14" i="2"/>
  <c r="U5" i="1"/>
  <c r="U17" i="1"/>
  <c r="U21" i="1"/>
  <c r="U25" i="1"/>
  <c r="U29" i="1"/>
  <c r="U33" i="1"/>
  <c r="U37" i="1"/>
  <c r="U41" i="1"/>
  <c r="U45" i="1"/>
  <c r="U49" i="1"/>
  <c r="U53" i="1"/>
  <c r="U57" i="1"/>
  <c r="U65" i="1"/>
  <c r="U73" i="1"/>
  <c r="U85" i="1"/>
  <c r="U93" i="1"/>
  <c r="U97" i="1"/>
  <c r="U101" i="1"/>
  <c r="U105" i="1"/>
  <c r="U109" i="1"/>
  <c r="U125" i="1"/>
  <c r="U137" i="1"/>
  <c r="U141" i="1"/>
  <c r="U145" i="1"/>
  <c r="U149" i="1"/>
  <c r="U153" i="1"/>
  <c r="U157" i="1"/>
  <c r="U161" i="1"/>
  <c r="U165" i="1"/>
  <c r="U169" i="1"/>
  <c r="U6" i="1"/>
  <c r="U10" i="1"/>
  <c r="U14" i="1"/>
  <c r="U22" i="1"/>
  <c r="U30" i="1"/>
  <c r="U34" i="1"/>
  <c r="U38" i="1"/>
  <c r="U42" i="1"/>
  <c r="U50" i="1"/>
  <c r="U54" i="1"/>
  <c r="U58" i="1"/>
  <c r="U62" i="1"/>
  <c r="U70" i="1"/>
  <c r="U74" i="1"/>
  <c r="U82" i="1"/>
  <c r="U98" i="1"/>
  <c r="U102" i="1"/>
  <c r="U110" i="1"/>
  <c r="U114" i="1"/>
  <c r="U118" i="1"/>
  <c r="U130" i="1"/>
  <c r="U138" i="1"/>
  <c r="U142" i="1"/>
  <c r="U146" i="1"/>
  <c r="U154" i="1"/>
  <c r="W154" i="1" s="1"/>
  <c r="U158" i="1"/>
  <c r="U162" i="1"/>
  <c r="U166" i="1"/>
  <c r="W166" i="1" s="1"/>
  <c r="U170" i="1"/>
  <c r="U174" i="1"/>
  <c r="U178" i="1"/>
  <c r="U182" i="1"/>
  <c r="U186" i="1"/>
  <c r="U190" i="1"/>
  <c r="U194" i="1"/>
  <c r="U198" i="1"/>
  <c r="W198" i="1" s="1"/>
  <c r="U202" i="1"/>
  <c r="U206" i="1"/>
  <c r="U210" i="1"/>
  <c r="U214" i="1"/>
  <c r="U218" i="1"/>
  <c r="W218" i="1" s="1"/>
  <c r="U222" i="1"/>
  <c r="U238" i="1"/>
  <c r="U242" i="1"/>
  <c r="U246" i="1"/>
  <c r="U250" i="1"/>
  <c r="U254" i="1"/>
  <c r="U258" i="1"/>
  <c r="U266" i="1"/>
  <c r="U270" i="1"/>
  <c r="U286" i="1"/>
  <c r="U290" i="1"/>
  <c r="U298" i="1"/>
  <c r="U306" i="1"/>
  <c r="U314" i="1"/>
  <c r="U330" i="1"/>
  <c r="U334" i="1"/>
  <c r="U342" i="1"/>
  <c r="U350" i="1"/>
  <c r="U358" i="1"/>
  <c r="W358" i="1" s="1"/>
  <c r="U362" i="1"/>
  <c r="U370" i="1"/>
  <c r="U386" i="1"/>
  <c r="U390" i="1"/>
  <c r="W390" i="1" s="1"/>
  <c r="U394" i="1"/>
  <c r="U398" i="1"/>
  <c r="U402" i="1"/>
  <c r="U406" i="1"/>
  <c r="U410" i="1"/>
  <c r="U414" i="1"/>
  <c r="U422" i="1"/>
  <c r="U426" i="1"/>
  <c r="U430" i="1"/>
  <c r="U434" i="1"/>
  <c r="U442" i="1"/>
  <c r="U450" i="1"/>
  <c r="U454" i="1"/>
  <c r="U458" i="1"/>
  <c r="U466" i="1"/>
  <c r="U470" i="1"/>
  <c r="U474" i="1"/>
  <c r="U478" i="1"/>
  <c r="U482" i="1"/>
  <c r="W482" i="1" s="1"/>
  <c r="U490" i="1"/>
  <c r="U510" i="1"/>
  <c r="U518" i="1"/>
  <c r="U522" i="1"/>
  <c r="U526" i="1"/>
  <c r="U538" i="1"/>
  <c r="U542" i="1"/>
  <c r="U546" i="1"/>
  <c r="U550" i="1"/>
  <c r="W550" i="1" s="1"/>
  <c r="U3" i="1"/>
  <c r="U19" i="1"/>
  <c r="U23" i="1"/>
  <c r="U31" i="1"/>
  <c r="U35" i="1"/>
  <c r="U47" i="1"/>
  <c r="U55" i="1"/>
  <c r="U59" i="1"/>
  <c r="U63" i="1"/>
  <c r="U67" i="1"/>
  <c r="U75" i="1"/>
  <c r="U79" i="1"/>
  <c r="U83" i="1"/>
  <c r="U87" i="1"/>
  <c r="U95" i="1"/>
  <c r="U99" i="1"/>
  <c r="U103" i="1"/>
  <c r="U111" i="1"/>
  <c r="U115" i="1"/>
  <c r="U119" i="1"/>
  <c r="U123" i="1"/>
  <c r="U131" i="1"/>
  <c r="U135" i="1"/>
  <c r="U139" i="1"/>
  <c r="U155" i="1"/>
  <c r="U171" i="1"/>
  <c r="U175" i="1"/>
  <c r="U183" i="1"/>
  <c r="U187" i="1"/>
  <c r="U191" i="1"/>
  <c r="U199" i="1"/>
  <c r="U203" i="1"/>
  <c r="U207" i="1"/>
  <c r="U211" i="1"/>
  <c r="U219" i="1"/>
  <c r="U223" i="1"/>
  <c r="U227" i="1"/>
  <c r="U239" i="1"/>
  <c r="U243" i="1"/>
  <c r="U251" i="1"/>
  <c r="U255" i="1"/>
  <c r="U267" i="1"/>
  <c r="U275" i="1"/>
  <c r="U279" i="1"/>
  <c r="U283" i="1"/>
  <c r="U287" i="1"/>
  <c r="U295" i="1"/>
  <c r="U303" i="1"/>
  <c r="U307" i="1"/>
  <c r="U311" i="1"/>
  <c r="U315" i="1"/>
  <c r="U319" i="1"/>
  <c r="U323" i="1"/>
  <c r="U327" i="1"/>
  <c r="U331" i="1"/>
  <c r="U335" i="1"/>
  <c r="U343" i="1"/>
  <c r="U347" i="1"/>
  <c r="U351" i="1"/>
  <c r="U355" i="1"/>
  <c r="U363" i="1"/>
  <c r="U371" i="1"/>
  <c r="U375" i="1"/>
  <c r="U383" i="1"/>
  <c r="U387" i="1"/>
  <c r="U391" i="1"/>
  <c r="U403" i="1"/>
  <c r="U407" i="1"/>
  <c r="U411" i="1"/>
  <c r="U415" i="1"/>
  <c r="U423" i="1"/>
  <c r="U427" i="1"/>
  <c r="U431" i="1"/>
  <c r="U435" i="1"/>
  <c r="U447" i="1"/>
  <c r="U455" i="1"/>
  <c r="U467" i="1"/>
  <c r="U471" i="1"/>
  <c r="U475" i="1"/>
  <c r="U483" i="1"/>
  <c r="U487" i="1"/>
  <c r="U495" i="1"/>
  <c r="U499" i="1"/>
  <c r="U503" i="1"/>
  <c r="U507" i="1"/>
  <c r="U515" i="1"/>
  <c r="U519" i="1"/>
  <c r="U523" i="1"/>
  <c r="U527" i="1"/>
  <c r="U531" i="1"/>
  <c r="U535" i="1"/>
  <c r="U539" i="1"/>
  <c r="U543" i="1"/>
  <c r="U547" i="1"/>
  <c r="U551" i="1"/>
  <c r="U555" i="1"/>
  <c r="U8" i="1"/>
  <c r="U12" i="1"/>
  <c r="U16" i="1"/>
  <c r="U20" i="1"/>
  <c r="U24" i="1"/>
  <c r="U32" i="1"/>
  <c r="U36" i="1"/>
  <c r="U40" i="1"/>
  <c r="U44" i="1"/>
  <c r="U48" i="1"/>
  <c r="U60" i="1"/>
  <c r="U64" i="1"/>
  <c r="U68" i="1"/>
  <c r="U72" i="1"/>
  <c r="U76" i="1"/>
  <c r="U80" i="1"/>
  <c r="U84" i="1"/>
  <c r="U88" i="1"/>
  <c r="U96" i="1"/>
  <c r="U104" i="1"/>
  <c r="U116" i="1"/>
  <c r="U120" i="1"/>
  <c r="U124" i="1"/>
  <c r="U128" i="1"/>
  <c r="U132" i="1"/>
  <c r="U140" i="1"/>
  <c r="U148" i="1"/>
  <c r="U152" i="1"/>
  <c r="U156" i="1"/>
  <c r="U164" i="1"/>
  <c r="U172" i="1"/>
  <c r="U176" i="1"/>
  <c r="U184" i="1"/>
  <c r="U188" i="1"/>
  <c r="U192" i="1"/>
  <c r="U204" i="1"/>
  <c r="U208" i="1"/>
  <c r="U212" i="1"/>
  <c r="U216" i="1"/>
  <c r="U220" i="1"/>
  <c r="U232" i="1"/>
  <c r="U236" i="1"/>
  <c r="U244" i="1"/>
  <c r="U248" i="1"/>
  <c r="U252" i="1"/>
  <c r="U256" i="1"/>
  <c r="U268" i="1"/>
  <c r="U284" i="1"/>
  <c r="U304" i="1"/>
  <c r="U308" i="1"/>
  <c r="U312" i="1"/>
  <c r="U320" i="1"/>
  <c r="U328" i="1"/>
  <c r="U332" i="1"/>
  <c r="U336" i="1"/>
  <c r="U340" i="1"/>
  <c r="U344" i="1"/>
  <c r="U352" i="1"/>
  <c r="U364" i="1"/>
  <c r="U368" i="1"/>
  <c r="U372" i="1"/>
  <c r="U376" i="1"/>
  <c r="U380" i="1"/>
  <c r="U384" i="1"/>
  <c r="U388" i="1"/>
  <c r="U392" i="1"/>
  <c r="U396" i="1"/>
  <c r="U400" i="1"/>
  <c r="U404" i="1"/>
  <c r="U420" i="1"/>
  <c r="U424" i="1"/>
  <c r="U428" i="1"/>
  <c r="U432" i="1"/>
  <c r="U436" i="1"/>
  <c r="U440" i="1"/>
  <c r="U448" i="1"/>
  <c r="U452" i="1"/>
  <c r="U456" i="1"/>
  <c r="U464" i="1"/>
  <c r="U472" i="1"/>
  <c r="U476" i="1"/>
  <c r="U480" i="1"/>
  <c r="U484" i="1"/>
  <c r="U492" i="1"/>
  <c r="U496" i="1"/>
  <c r="U177" i="1"/>
  <c r="U185" i="1"/>
  <c r="U205" i="1"/>
  <c r="U217" i="1"/>
  <c r="U289" i="1"/>
  <c r="U309" i="1"/>
  <c r="W309" i="1" s="1"/>
  <c r="U317" i="1"/>
  <c r="U333" i="1"/>
  <c r="U341" i="1"/>
  <c r="U357" i="1"/>
  <c r="U365" i="1"/>
  <c r="U373" i="1"/>
  <c r="U409" i="1"/>
  <c r="U417" i="1"/>
  <c r="U425" i="1"/>
  <c r="W425" i="1" s="1"/>
  <c r="U465" i="1"/>
  <c r="U477" i="1"/>
  <c r="U493" i="1"/>
  <c r="U505" i="1"/>
  <c r="U516" i="1"/>
  <c r="U544" i="1"/>
  <c r="U552" i="1"/>
  <c r="U557" i="1"/>
  <c r="U561" i="1"/>
  <c r="U573" i="1"/>
  <c r="U581" i="1"/>
  <c r="U585" i="1"/>
  <c r="U589" i="1"/>
  <c r="U593" i="1"/>
  <c r="U597" i="1"/>
  <c r="U601" i="1"/>
  <c r="U605" i="1"/>
  <c r="U609" i="1"/>
  <c r="U617" i="1"/>
  <c r="U625" i="1"/>
  <c r="U629" i="1"/>
  <c r="U633" i="1"/>
  <c r="U637" i="1"/>
  <c r="U641" i="1"/>
  <c r="U645" i="1"/>
  <c r="U649" i="1"/>
  <c r="U653" i="1"/>
  <c r="U657" i="1"/>
  <c r="U661" i="1"/>
  <c r="U665" i="1"/>
  <c r="U669" i="1"/>
  <c r="U673" i="1"/>
  <c r="U677" i="1"/>
  <c r="U681" i="1"/>
  <c r="U685" i="1"/>
  <c r="U689" i="1"/>
  <c r="U705" i="1"/>
  <c r="U709" i="1"/>
  <c r="U725" i="1"/>
  <c r="U729" i="1"/>
  <c r="U733" i="1"/>
  <c r="U741" i="1"/>
  <c r="U745" i="1"/>
  <c r="U749" i="1"/>
  <c r="U765" i="1"/>
  <c r="U769" i="1"/>
  <c r="U773" i="1"/>
  <c r="U781" i="1"/>
  <c r="U789" i="1"/>
  <c r="U793" i="1"/>
  <c r="U797" i="1"/>
  <c r="U801" i="1"/>
  <c r="U805" i="1"/>
  <c r="U809" i="1"/>
  <c r="U813" i="1"/>
  <c r="U817" i="1"/>
  <c r="U821" i="1"/>
  <c r="U825" i="1"/>
  <c r="U833" i="1"/>
  <c r="U841" i="1"/>
  <c r="U849" i="1"/>
  <c r="U857" i="1"/>
  <c r="U869" i="1"/>
  <c r="U877" i="1"/>
  <c r="U881" i="1"/>
  <c r="U885" i="1"/>
  <c r="U889" i="1"/>
  <c r="U893" i="1"/>
  <c r="U897" i="1"/>
  <c r="U901" i="1"/>
  <c r="U905" i="1"/>
  <c r="U909" i="1"/>
  <c r="U917" i="1"/>
  <c r="U937" i="1"/>
  <c r="U945" i="1"/>
  <c r="U949" i="1"/>
  <c r="U953" i="1"/>
  <c r="U961" i="1"/>
  <c r="U965" i="1"/>
  <c r="U969" i="1"/>
  <c r="U973" i="1"/>
  <c r="U977" i="1"/>
  <c r="U981" i="1"/>
  <c r="U989" i="1"/>
  <c r="U993" i="1"/>
  <c r="U1001" i="1"/>
  <c r="U1009" i="1"/>
  <c r="U1017" i="1"/>
  <c r="U1021" i="1"/>
  <c r="U1025" i="1"/>
  <c r="U1033" i="1"/>
  <c r="U1041" i="1"/>
  <c r="U1045" i="1"/>
  <c r="U1049" i="1"/>
  <c r="U1053" i="1"/>
  <c r="U1057" i="1"/>
  <c r="U1061" i="1"/>
  <c r="U1065" i="1"/>
  <c r="U1073" i="1"/>
  <c r="U1077" i="1"/>
  <c r="U1085" i="1"/>
  <c r="U1089" i="1"/>
  <c r="U1097" i="1"/>
  <c r="U1101" i="1"/>
  <c r="U1105" i="1"/>
  <c r="U1113" i="1"/>
  <c r="U1117" i="1"/>
  <c r="U1121" i="1"/>
  <c r="U1125" i="1"/>
  <c r="U1129" i="1"/>
  <c r="U1133" i="1"/>
  <c r="U1137" i="1"/>
  <c r="U1141" i="1"/>
  <c r="U1145" i="1"/>
  <c r="U189" i="1"/>
  <c r="U197" i="1"/>
  <c r="U209" i="1"/>
  <c r="U221" i="1"/>
  <c r="U233" i="1"/>
  <c r="U249" i="1"/>
  <c r="U345" i="1"/>
  <c r="U381" i="1"/>
  <c r="U429" i="1"/>
  <c r="U445" i="1"/>
  <c r="U453" i="1"/>
  <c r="U461" i="1"/>
  <c r="U512" i="1"/>
  <c r="U517" i="1"/>
  <c r="U532" i="1"/>
  <c r="U545" i="1"/>
  <c r="U558" i="1"/>
  <c r="U570" i="1"/>
  <c r="U574" i="1"/>
  <c r="U578" i="1"/>
  <c r="U586" i="1"/>
  <c r="U590" i="1"/>
  <c r="U594" i="1"/>
  <c r="U598" i="1"/>
  <c r="U602" i="1"/>
  <c r="U606" i="1"/>
  <c r="U614" i="1"/>
  <c r="U618" i="1"/>
  <c r="U626" i="1"/>
  <c r="U630" i="1"/>
  <c r="U634" i="1"/>
  <c r="U646" i="1"/>
  <c r="U650" i="1"/>
  <c r="U658" i="1"/>
  <c r="U666" i="1"/>
  <c r="U674" i="1"/>
  <c r="U678" i="1"/>
  <c r="U690" i="1"/>
  <c r="U694" i="1"/>
  <c r="U698" i="1"/>
  <c r="U702" i="1"/>
  <c r="U706" i="1"/>
  <c r="U710" i="1"/>
  <c r="U714" i="1"/>
  <c r="U722" i="1"/>
  <c r="U742" i="1"/>
  <c r="U746" i="1"/>
  <c r="U750" i="1"/>
  <c r="U754" i="1"/>
  <c r="U758" i="1"/>
  <c r="U778" i="1"/>
  <c r="U782" i="1"/>
  <c r="U794" i="1"/>
  <c r="U802" i="1"/>
  <c r="U810" i="1"/>
  <c r="U814" i="1"/>
  <c r="U822" i="1"/>
  <c r="U826" i="1"/>
  <c r="U830" i="1"/>
  <c r="U834" i="1"/>
  <c r="U838" i="1"/>
  <c r="U842" i="1"/>
  <c r="U846" i="1"/>
  <c r="U850" i="1"/>
  <c r="U858" i="1"/>
  <c r="U862" i="1"/>
  <c r="U866" i="1"/>
  <c r="U874" i="1"/>
  <c r="U878" i="1"/>
  <c r="U882" i="1"/>
  <c r="U886" i="1"/>
  <c r="U898" i="1"/>
  <c r="U910" i="1"/>
  <c r="U914" i="1"/>
  <c r="U918" i="1"/>
  <c r="U922" i="1"/>
  <c r="U930" i="1"/>
  <c r="U934" i="1"/>
  <c r="U946" i="1"/>
  <c r="U950" i="1"/>
  <c r="U954" i="1"/>
  <c r="U958" i="1"/>
  <c r="U966" i="1"/>
  <c r="U970" i="1"/>
  <c r="U974" i="1"/>
  <c r="U982" i="1"/>
  <c r="U986" i="1"/>
  <c r="U990" i="1"/>
  <c r="U998" i="1"/>
  <c r="U1002" i="1"/>
  <c r="U1006" i="1"/>
  <c r="U1010" i="1"/>
  <c r="U1018" i="1"/>
  <c r="U1022" i="1"/>
  <c r="U1026" i="1"/>
  <c r="U1030" i="1"/>
  <c r="U1034" i="1"/>
  <c r="U1038" i="1"/>
  <c r="U1042" i="1"/>
  <c r="U1046" i="1"/>
  <c r="U1050" i="1"/>
  <c r="U1058" i="1"/>
  <c r="U1062" i="1"/>
  <c r="U1066" i="1"/>
  <c r="U1070" i="1"/>
  <c r="U1074" i="1"/>
  <c r="U1078" i="1"/>
  <c r="U1082" i="1"/>
  <c r="U1086" i="1"/>
  <c r="U1094" i="1"/>
  <c r="U1102" i="1"/>
  <c r="U1110" i="1"/>
  <c r="U1114" i="1"/>
  <c r="U1118" i="1"/>
  <c r="U1122" i="1"/>
  <c r="U1126" i="1"/>
  <c r="U1130" i="1"/>
  <c r="U1134" i="1"/>
  <c r="U1138" i="1"/>
  <c r="U1142" i="1"/>
  <c r="U1146" i="1"/>
  <c r="U1150" i="1"/>
  <c r="U1154" i="1"/>
  <c r="U1162" i="1"/>
  <c r="U1174" i="1"/>
  <c r="U1178" i="1"/>
  <c r="U1182" i="1"/>
  <c r="U1186" i="1"/>
  <c r="U1198" i="1"/>
  <c r="U1202" i="1"/>
  <c r="U1218" i="1"/>
  <c r="U1222" i="1"/>
  <c r="U1226" i="1"/>
  <c r="U1234" i="1"/>
  <c r="U1242" i="1"/>
  <c r="U1250" i="1"/>
  <c r="U1254" i="1"/>
  <c r="U1258" i="1"/>
  <c r="U1262" i="1"/>
  <c r="U1270" i="1"/>
  <c r="U1274" i="1"/>
  <c r="U1278" i="1"/>
  <c r="U1282" i="1"/>
  <c r="U1286" i="1"/>
  <c r="U1290" i="1"/>
  <c r="U1298" i="1"/>
  <c r="U1302" i="1"/>
  <c r="U1322" i="1"/>
  <c r="U1326" i="1"/>
  <c r="U1330" i="1"/>
  <c r="U1338" i="1"/>
  <c r="U1342" i="1"/>
  <c r="U1346" i="1"/>
  <c r="U1350" i="1"/>
  <c r="U1354" i="1"/>
  <c r="U1358" i="1"/>
  <c r="U1366" i="1"/>
  <c r="U1370" i="1"/>
  <c r="U1374" i="1"/>
  <c r="U1386" i="1"/>
  <c r="U1390" i="1"/>
  <c r="U1398" i="1"/>
  <c r="U1402" i="1"/>
  <c r="U1406" i="1"/>
  <c r="U1410" i="1"/>
  <c r="U1414" i="1"/>
  <c r="U1426" i="1"/>
  <c r="U193" i="1"/>
  <c r="U213" i="1"/>
  <c r="U229" i="1"/>
  <c r="U241" i="1"/>
  <c r="U253" i="1"/>
  <c r="U265" i="1"/>
  <c r="U273" i="1"/>
  <c r="U313" i="1"/>
  <c r="U321" i="1"/>
  <c r="U405" i="1"/>
  <c r="U433" i="1"/>
  <c r="U441" i="1"/>
  <c r="U457" i="1"/>
  <c r="U469" i="1"/>
  <c r="W469" i="1" s="1"/>
  <c r="U508" i="1"/>
  <c r="U513" i="1"/>
  <c r="U520" i="1"/>
  <c r="U533" i="1"/>
  <c r="U540" i="1"/>
  <c r="U548" i="1"/>
  <c r="U559" i="1"/>
  <c r="U563" i="1"/>
  <c r="U567" i="1"/>
  <c r="U571" i="1"/>
  <c r="U575" i="1"/>
  <c r="U579" i="1"/>
  <c r="U583" i="1"/>
  <c r="U595" i="1"/>
  <c r="U599" i="1"/>
  <c r="U607" i="1"/>
  <c r="U611" i="1"/>
  <c r="U615" i="1"/>
  <c r="U619" i="1"/>
  <c r="U627" i="1"/>
  <c r="U631" i="1"/>
  <c r="U647" i="1"/>
  <c r="U655" i="1"/>
  <c r="U663" i="1"/>
  <c r="U671" i="1"/>
  <c r="U679" i="1"/>
  <c r="U687" i="1"/>
  <c r="U691" i="1"/>
  <c r="U695" i="1"/>
  <c r="U707" i="1"/>
  <c r="U711" i="1"/>
  <c r="U719" i="1"/>
  <c r="U723" i="1"/>
  <c r="U727" i="1"/>
  <c r="U735" i="1"/>
  <c r="U739" i="1"/>
  <c r="U743" i="1"/>
  <c r="U751" i="1"/>
  <c r="U755" i="1"/>
  <c r="U763" i="1"/>
  <c r="U767" i="1"/>
  <c r="U771" i="1"/>
  <c r="U775" i="1"/>
  <c r="U783" i="1"/>
  <c r="U787" i="1"/>
  <c r="U799" i="1"/>
  <c r="U811" i="1"/>
  <c r="U815" i="1"/>
  <c r="U823" i="1"/>
  <c r="U827" i="1"/>
  <c r="U831" i="1"/>
  <c r="U839" i="1"/>
  <c r="U843" i="1"/>
  <c r="U851" i="1"/>
  <c r="U859" i="1"/>
  <c r="U863" i="1"/>
  <c r="U867" i="1"/>
  <c r="U871" i="1"/>
  <c r="U875" i="1"/>
  <c r="U887" i="1"/>
  <c r="U891" i="1"/>
  <c r="U895" i="1"/>
  <c r="U899" i="1"/>
  <c r="U903" i="1"/>
  <c r="U911" i="1"/>
  <c r="U915" i="1"/>
  <c r="U931" i="1"/>
  <c r="U947" i="1"/>
  <c r="U951" i="1"/>
  <c r="U955" i="1"/>
  <c r="U963" i="1"/>
  <c r="U967" i="1"/>
  <c r="U971" i="1"/>
  <c r="U975" i="1"/>
  <c r="U979" i="1"/>
  <c r="U987" i="1"/>
  <c r="U999" i="1"/>
  <c r="U1003" i="1"/>
  <c r="U1007" i="1"/>
  <c r="U1023" i="1"/>
  <c r="U1035" i="1"/>
  <c r="U1039" i="1"/>
  <c r="U1047" i="1"/>
  <c r="U1051" i="1"/>
  <c r="U1067" i="1"/>
  <c r="U1071" i="1"/>
  <c r="U1075" i="1"/>
  <c r="U1079" i="1"/>
  <c r="U1087" i="1"/>
  <c r="U1091" i="1"/>
  <c r="U1095" i="1"/>
  <c r="U1099" i="1"/>
  <c r="U1103" i="1"/>
  <c r="U1107" i="1"/>
  <c r="U1115" i="1"/>
  <c r="U1119" i="1"/>
  <c r="U1123" i="1"/>
  <c r="U1131" i="1"/>
  <c r="U1135" i="1"/>
  <c r="U1151" i="1"/>
  <c r="U1159" i="1"/>
  <c r="U1171" i="1"/>
  <c r="U1175" i="1"/>
  <c r="U1179" i="1"/>
  <c r="U1183" i="1"/>
  <c r="U1187" i="1"/>
  <c r="U1191" i="1"/>
  <c r="U1195" i="1"/>
  <c r="U1199" i="1"/>
  <c r="U1203" i="1"/>
  <c r="U1207" i="1"/>
  <c r="U1215" i="1"/>
  <c r="U1219" i="1"/>
  <c r="U1223" i="1"/>
  <c r="U1227" i="1"/>
  <c r="U1231" i="1"/>
  <c r="U1235" i="1"/>
  <c r="U1239" i="1"/>
  <c r="U1251" i="1"/>
  <c r="U1259" i="1"/>
  <c r="U1263" i="1"/>
  <c r="U1267" i="1"/>
  <c r="U1275" i="1"/>
  <c r="U1279" i="1"/>
  <c r="U1283" i="1"/>
  <c r="U1287" i="1"/>
  <c r="U1291" i="1"/>
  <c r="U1303" i="1"/>
  <c r="U1315" i="1"/>
  <c r="U1319" i="1"/>
  <c r="U1323" i="1"/>
  <c r="U1327" i="1"/>
  <c r="U1335" i="1"/>
  <c r="U1339" i="1"/>
  <c r="U1343" i="1"/>
  <c r="U1355" i="1"/>
  <c r="U1359" i="1"/>
  <c r="U1367" i="1"/>
  <c r="U1371" i="1"/>
  <c r="U1375" i="1"/>
  <c r="U1379" i="1"/>
  <c r="U1383" i="1"/>
  <c r="U1387" i="1"/>
  <c r="U1403" i="1"/>
  <c r="U1407" i="1"/>
  <c r="U1415" i="1"/>
  <c r="U1419" i="1"/>
  <c r="U1431" i="1"/>
  <c r="U1435" i="1"/>
  <c r="U1439" i="1"/>
  <c r="U1451" i="1"/>
  <c r="U1459" i="1"/>
  <c r="U1463" i="1"/>
  <c r="U1467" i="1"/>
  <c r="U1475" i="1"/>
  <c r="U1479" i="1"/>
  <c r="U173" i="1"/>
  <c r="U181" i="1"/>
  <c r="U201" i="1"/>
  <c r="U225" i="1"/>
  <c r="U245" i="1"/>
  <c r="U293" i="1"/>
  <c r="U305" i="1"/>
  <c r="U329" i="1"/>
  <c r="U361" i="1"/>
  <c r="W361" i="1" s="1"/>
  <c r="U385" i="1"/>
  <c r="U437" i="1"/>
  <c r="U449" i="1"/>
  <c r="U504" i="1"/>
  <c r="U521" i="1"/>
  <c r="U529" i="1"/>
  <c r="U541" i="1"/>
  <c r="U549" i="1"/>
  <c r="U556" i="1"/>
  <c r="U564" i="1"/>
  <c r="U568" i="1"/>
  <c r="U572" i="1"/>
  <c r="U576" i="1"/>
  <c r="U580" i="1"/>
  <c r="U588" i="1"/>
  <c r="U592" i="1"/>
  <c r="U596" i="1"/>
  <c r="U600" i="1"/>
  <c r="U608" i="1"/>
  <c r="U616" i="1"/>
  <c r="U620" i="1"/>
  <c r="U628" i="1"/>
  <c r="U632" i="1"/>
  <c r="U636" i="1"/>
  <c r="U640" i="1"/>
  <c r="U644" i="1"/>
  <c r="U652" i="1"/>
  <c r="U656" i="1"/>
  <c r="U664" i="1"/>
  <c r="U668" i="1"/>
  <c r="U672" i="1"/>
  <c r="U676" i="1"/>
  <c r="U684" i="1"/>
  <c r="U688" i="1"/>
  <c r="U692" i="1"/>
  <c r="U696" i="1"/>
  <c r="U704" i="1"/>
  <c r="U712" i="1"/>
  <c r="U720" i="1"/>
  <c r="U724" i="1"/>
  <c r="U728" i="1"/>
  <c r="U732" i="1"/>
  <c r="U740" i="1"/>
  <c r="U744" i="1"/>
  <c r="U748" i="1"/>
  <c r="U752" i="1"/>
  <c r="U756" i="1"/>
  <c r="U768" i="1"/>
  <c r="U772" i="1"/>
  <c r="U776" i="1"/>
  <c r="U780" i="1"/>
  <c r="U788" i="1"/>
  <c r="U796" i="1"/>
  <c r="U808" i="1"/>
  <c r="U812" i="1"/>
  <c r="U816" i="1"/>
  <c r="U820" i="1"/>
  <c r="U824" i="1"/>
  <c r="U832" i="1"/>
  <c r="U836" i="1"/>
  <c r="U840" i="1"/>
  <c r="U844" i="1"/>
  <c r="U848" i="1"/>
  <c r="U856" i="1"/>
  <c r="U860" i="1"/>
  <c r="U868" i="1"/>
  <c r="U872" i="1"/>
  <c r="U880" i="1"/>
  <c r="U884" i="1"/>
  <c r="U888" i="1"/>
  <c r="U896" i="1"/>
  <c r="U908" i="1"/>
  <c r="U912" i="1"/>
  <c r="U916" i="1"/>
  <c r="U924" i="1"/>
  <c r="U928" i="1"/>
  <c r="U940" i="1"/>
  <c r="U948" i="1"/>
  <c r="U952" i="1"/>
  <c r="U956" i="1"/>
  <c r="U964" i="1"/>
  <c r="U968" i="1"/>
  <c r="U980" i="1"/>
  <c r="U984" i="1"/>
  <c r="U996" i="1"/>
  <c r="U1000" i="1"/>
  <c r="U1004" i="1"/>
  <c r="U1012" i="1"/>
  <c r="U1016" i="1"/>
  <c r="U1020" i="1"/>
  <c r="U1024" i="1"/>
  <c r="U1028" i="1"/>
  <c r="U1032" i="1"/>
  <c r="U1036" i="1"/>
  <c r="U1044" i="1"/>
  <c r="U1052" i="1"/>
  <c r="U1056" i="1"/>
  <c r="U1060" i="1"/>
  <c r="U1068" i="1"/>
  <c r="U1076" i="1"/>
  <c r="U1080" i="1"/>
  <c r="U1084" i="1"/>
  <c r="U1092" i="1"/>
  <c r="U1096" i="1"/>
  <c r="U1104" i="1"/>
  <c r="U1108" i="1"/>
  <c r="U1112" i="1"/>
  <c r="U1116" i="1"/>
  <c r="U1120" i="1"/>
  <c r="U1124" i="1"/>
  <c r="U1132" i="1"/>
  <c r="U1136" i="1"/>
  <c r="U1140" i="1"/>
  <c r="U1144" i="1"/>
  <c r="U1148" i="1"/>
  <c r="U1156" i="1"/>
  <c r="U1160" i="1"/>
  <c r="U1164" i="1"/>
  <c r="U1172" i="1"/>
  <c r="U1176" i="1"/>
  <c r="U1184" i="1"/>
  <c r="U1188" i="1"/>
  <c r="U1192" i="1"/>
  <c r="U1196" i="1"/>
  <c r="U1200" i="1"/>
  <c r="U1204" i="1"/>
  <c r="U1208" i="1"/>
  <c r="W1208" i="1" s="1"/>
  <c r="U1216" i="1"/>
  <c r="U1224" i="1"/>
  <c r="U1228" i="1"/>
  <c r="U1236" i="1"/>
  <c r="U1240" i="1"/>
  <c r="U1244" i="1"/>
  <c r="U1248" i="1"/>
  <c r="U1252" i="1"/>
  <c r="U1256" i="1"/>
  <c r="U1264" i="1"/>
  <c r="U1268" i="1"/>
  <c r="U1276" i="1"/>
  <c r="U1284" i="1"/>
  <c r="U1288" i="1"/>
  <c r="U1292" i="1"/>
  <c r="U1300" i="1"/>
  <c r="U1304" i="1"/>
  <c r="U1308" i="1"/>
  <c r="U1316" i="1"/>
  <c r="U1320" i="1"/>
  <c r="U1340" i="1"/>
  <c r="U1344" i="1"/>
  <c r="U1348" i="1"/>
  <c r="U1352" i="1"/>
  <c r="U1356" i="1"/>
  <c r="U1360" i="1"/>
  <c r="U1177" i="1"/>
  <c r="U1189" i="1"/>
  <c r="U1197" i="1"/>
  <c r="U1213" i="1"/>
  <c r="U1221" i="1"/>
  <c r="U1241" i="1"/>
  <c r="U1257" i="1"/>
  <c r="U1285" i="1"/>
  <c r="U1313" i="1"/>
  <c r="U1321" i="1"/>
  <c r="U1353" i="1"/>
  <c r="U1369" i="1"/>
  <c r="U1377" i="1"/>
  <c r="U1389" i="1"/>
  <c r="U1428" i="1"/>
  <c r="U1433" i="1"/>
  <c r="U1438" i="1"/>
  <c r="U1452" i="1"/>
  <c r="U1461" i="1"/>
  <c r="U1466" i="1"/>
  <c r="W1466" i="1" s="1"/>
  <c r="U1476" i="1"/>
  <c r="U1481" i="1"/>
  <c r="U1485" i="1"/>
  <c r="U1489" i="1"/>
  <c r="U1493" i="1"/>
  <c r="U1497" i="1"/>
  <c r="U1505" i="1"/>
  <c r="U1509" i="1"/>
  <c r="U1521" i="1"/>
  <c r="U1529" i="1"/>
  <c r="U1537" i="1"/>
  <c r="U1541" i="1"/>
  <c r="U1545" i="1"/>
  <c r="U1557" i="1"/>
  <c r="U1149" i="1"/>
  <c r="U1157" i="1"/>
  <c r="U1165" i="1"/>
  <c r="U1201" i="1"/>
  <c r="U1225" i="1"/>
  <c r="U1233" i="1"/>
  <c r="U1249" i="1"/>
  <c r="U1269" i="1"/>
  <c r="U1277" i="1"/>
  <c r="U1289" i="1"/>
  <c r="U1357" i="1"/>
  <c r="U1364" i="1"/>
  <c r="U1384" i="1"/>
  <c r="U1400" i="1"/>
  <c r="U1413" i="1"/>
  <c r="U1420" i="1"/>
  <c r="U1424" i="1"/>
  <c r="U1444" i="1"/>
  <c r="U1448" i="1"/>
  <c r="U1453" i="1"/>
  <c r="U1457" i="1"/>
  <c r="U1468" i="1"/>
  <c r="U1472" i="1"/>
  <c r="U1477" i="1"/>
  <c r="U1482" i="1"/>
  <c r="U1486" i="1"/>
  <c r="U1494" i="1"/>
  <c r="U1498" i="1"/>
  <c r="U1510" i="1"/>
  <c r="W1510" i="1" s="1"/>
  <c r="U1518" i="1"/>
  <c r="U1522" i="1"/>
  <c r="U1526" i="1"/>
  <c r="U1534" i="1"/>
  <c r="U1546" i="1"/>
  <c r="U1554" i="1"/>
  <c r="U1558" i="1"/>
  <c r="U1181" i="1"/>
  <c r="U1193" i="1"/>
  <c r="U1205" i="1"/>
  <c r="U1237" i="1"/>
  <c r="U1245" i="1"/>
  <c r="U1253" i="1"/>
  <c r="U1261" i="1"/>
  <c r="U1297" i="1"/>
  <c r="U1317" i="1"/>
  <c r="U1325" i="1"/>
  <c r="U1337" i="1"/>
  <c r="U1349" i="1"/>
  <c r="U1361" i="1"/>
  <c r="U1365" i="1"/>
  <c r="U1373" i="1"/>
  <c r="U1380" i="1"/>
  <c r="U1385" i="1"/>
  <c r="U1392" i="1"/>
  <c r="U1396" i="1"/>
  <c r="U1401" i="1"/>
  <c r="U1409" i="1"/>
  <c r="U1421" i="1"/>
  <c r="U1425" i="1"/>
  <c r="U1430" i="1"/>
  <c r="U1441" i="1"/>
  <c r="U1445" i="1"/>
  <c r="U1449" i="1"/>
  <c r="U1454" i="1"/>
  <c r="U1464" i="1"/>
  <c r="U1469" i="1"/>
  <c r="U1473" i="1"/>
  <c r="U1478" i="1"/>
  <c r="U1483" i="1"/>
  <c r="U1487" i="1"/>
  <c r="U1495" i="1"/>
  <c r="U1499" i="1"/>
  <c r="U1503" i="1"/>
  <c r="U1511" i="1"/>
  <c r="U1519" i="1"/>
  <c r="U1523" i="1"/>
  <c r="U1527" i="1"/>
  <c r="U1531" i="1"/>
  <c r="U1535" i="1"/>
  <c r="U1543" i="1"/>
  <c r="U1547" i="1"/>
  <c r="U1153" i="1"/>
  <c r="U1265" i="1"/>
  <c r="U1333" i="1"/>
  <c r="U1341" i="1"/>
  <c r="U1381" i="1"/>
  <c r="U1388" i="1"/>
  <c r="U1397" i="1"/>
  <c r="U1432" i="1"/>
  <c r="U1437" i="1"/>
  <c r="U1442" i="1"/>
  <c r="U1446" i="1"/>
  <c r="U1450" i="1"/>
  <c r="U1460" i="1"/>
  <c r="U1465" i="1"/>
  <c r="U1474" i="1"/>
  <c r="U1480" i="1"/>
  <c r="U1484" i="1"/>
  <c r="U1492" i="1"/>
  <c r="U1496" i="1"/>
  <c r="U1500" i="1"/>
  <c r="U1512" i="1"/>
  <c r="U1516" i="1"/>
  <c r="U1532" i="1"/>
  <c r="U1540" i="1"/>
  <c r="U1544" i="1"/>
  <c r="U1548" i="1"/>
  <c r="U1556" i="1"/>
  <c r="U2" i="1"/>
  <c r="O3" i="1"/>
  <c r="O19" i="1"/>
  <c r="O23" i="1"/>
  <c r="O31" i="1"/>
  <c r="O35" i="1"/>
  <c r="O47" i="1"/>
  <c r="O55" i="1"/>
  <c r="O59" i="1"/>
  <c r="O63" i="1"/>
  <c r="O67" i="1"/>
  <c r="O75" i="1"/>
  <c r="O79" i="1"/>
  <c r="O83" i="1"/>
  <c r="O87" i="1"/>
  <c r="O95" i="1"/>
  <c r="O99" i="1"/>
  <c r="O103" i="1"/>
  <c r="O111" i="1"/>
  <c r="O115" i="1"/>
  <c r="O119" i="1"/>
  <c r="O123" i="1"/>
  <c r="O131" i="1"/>
  <c r="O135" i="1"/>
  <c r="O139" i="1"/>
  <c r="O155" i="1"/>
  <c r="O171" i="1"/>
  <c r="O175" i="1"/>
  <c r="O183" i="1"/>
  <c r="O187" i="1"/>
  <c r="O191" i="1"/>
  <c r="O199" i="1"/>
  <c r="O203" i="1"/>
  <c r="O207" i="1"/>
  <c r="O211" i="1"/>
  <c r="O219" i="1"/>
  <c r="O223" i="1"/>
  <c r="O227" i="1"/>
  <c r="O239" i="1"/>
  <c r="O243" i="1"/>
  <c r="O251" i="1"/>
  <c r="O255" i="1"/>
  <c r="O267" i="1"/>
  <c r="O275" i="1"/>
  <c r="O279" i="1"/>
  <c r="O5" i="1"/>
  <c r="O17" i="1"/>
  <c r="O21" i="1"/>
  <c r="O25" i="1"/>
  <c r="O29" i="1"/>
  <c r="O33" i="1"/>
  <c r="O37" i="1"/>
  <c r="O41" i="1"/>
  <c r="O45" i="1"/>
  <c r="O49" i="1"/>
  <c r="O53" i="1"/>
  <c r="O57" i="1"/>
  <c r="O65" i="1"/>
  <c r="O73" i="1"/>
  <c r="O85" i="1"/>
  <c r="O93" i="1"/>
  <c r="O97" i="1"/>
  <c r="O101" i="1"/>
  <c r="O105" i="1"/>
  <c r="O109" i="1"/>
  <c r="O125" i="1"/>
  <c r="O137" i="1"/>
  <c r="O141" i="1"/>
  <c r="O145" i="1"/>
  <c r="O149" i="1"/>
  <c r="O153" i="1"/>
  <c r="O157" i="1"/>
  <c r="O161" i="1"/>
  <c r="O165" i="1"/>
  <c r="O169" i="1"/>
  <c r="O173" i="1"/>
  <c r="O177" i="1"/>
  <c r="O181" i="1"/>
  <c r="O185" i="1"/>
  <c r="O189" i="1"/>
  <c r="O193" i="1"/>
  <c r="O197" i="1"/>
  <c r="O201" i="1"/>
  <c r="O205" i="1"/>
  <c r="O209" i="1"/>
  <c r="O213" i="1"/>
  <c r="O217" i="1"/>
  <c r="O221" i="1"/>
  <c r="O225" i="1"/>
  <c r="O229" i="1"/>
  <c r="O233" i="1"/>
  <c r="O241" i="1"/>
  <c r="O245" i="1"/>
  <c r="O249" i="1"/>
  <c r="O253" i="1"/>
  <c r="O265" i="1"/>
  <c r="O273" i="1"/>
  <c r="O289" i="1"/>
  <c r="O293" i="1"/>
  <c r="O305" i="1"/>
  <c r="O309" i="1"/>
  <c r="O313" i="1"/>
  <c r="O317" i="1"/>
  <c r="O321" i="1"/>
  <c r="O329" i="1"/>
  <c r="O333" i="1"/>
  <c r="O341" i="1"/>
  <c r="O345" i="1"/>
  <c r="O357" i="1"/>
  <c r="O361" i="1"/>
  <c r="O365" i="1"/>
  <c r="O373" i="1"/>
  <c r="O381" i="1"/>
  <c r="O385" i="1"/>
  <c r="O405" i="1"/>
  <c r="O409" i="1"/>
  <c r="O417" i="1"/>
  <c r="O425" i="1"/>
  <c r="O429" i="1"/>
  <c r="O433" i="1"/>
  <c r="O437" i="1"/>
  <c r="O441" i="1"/>
  <c r="O445" i="1"/>
  <c r="O449" i="1"/>
  <c r="O453" i="1"/>
  <c r="O457" i="1"/>
  <c r="O461" i="1"/>
  <c r="O465" i="1"/>
  <c r="O469" i="1"/>
  <c r="O477" i="1"/>
  <c r="O493" i="1"/>
  <c r="O6" i="1"/>
  <c r="O10" i="1"/>
  <c r="O14" i="1"/>
  <c r="O22" i="1"/>
  <c r="O30" i="1"/>
  <c r="O34" i="1"/>
  <c r="O38" i="1"/>
  <c r="O42" i="1"/>
  <c r="O50" i="1"/>
  <c r="O54" i="1"/>
  <c r="O58" i="1"/>
  <c r="O62" i="1"/>
  <c r="O70" i="1"/>
  <c r="O74" i="1"/>
  <c r="O16" i="1"/>
  <c r="O36" i="1"/>
  <c r="O44" i="1"/>
  <c r="O64" i="1"/>
  <c r="O84" i="1"/>
  <c r="O96" i="1"/>
  <c r="O104" i="1"/>
  <c r="O110" i="1"/>
  <c r="O116" i="1"/>
  <c r="O132" i="1"/>
  <c r="O138" i="1"/>
  <c r="O156" i="1"/>
  <c r="O162" i="1"/>
  <c r="O174" i="1"/>
  <c r="O188" i="1"/>
  <c r="O202" i="1"/>
  <c r="O210" i="1"/>
  <c r="O216" i="1"/>
  <c r="O236" i="1"/>
  <c r="O242" i="1"/>
  <c r="O248" i="1"/>
  <c r="O256" i="1"/>
  <c r="O270" i="1"/>
  <c r="O290" i="1"/>
  <c r="O295" i="1"/>
  <c r="O303" i="1"/>
  <c r="O308" i="1"/>
  <c r="O314" i="1"/>
  <c r="O319" i="1"/>
  <c r="O328" i="1"/>
  <c r="O334" i="1"/>
  <c r="O343" i="1"/>
  <c r="O352" i="1"/>
  <c r="O362" i="1"/>
  <c r="O371" i="1"/>
  <c r="O376" i="1"/>
  <c r="O380" i="1"/>
  <c r="O386" i="1"/>
  <c r="O390" i="1"/>
  <c r="O394" i="1"/>
  <c r="O398" i="1"/>
  <c r="O402" i="1"/>
  <c r="O407" i="1"/>
  <c r="O426" i="1"/>
  <c r="O431" i="1"/>
  <c r="O436" i="1"/>
  <c r="O442" i="1"/>
  <c r="O447" i="1"/>
  <c r="O452" i="1"/>
  <c r="O458" i="1"/>
  <c r="O478" i="1"/>
  <c r="O482" i="1"/>
  <c r="O490" i="1"/>
  <c r="O495" i="1"/>
  <c r="O499" i="1"/>
  <c r="O503" i="1"/>
  <c r="O507" i="1"/>
  <c r="O515" i="1"/>
  <c r="O519" i="1"/>
  <c r="O523" i="1"/>
  <c r="O527" i="1"/>
  <c r="O531" i="1"/>
  <c r="O535" i="1"/>
  <c r="O539" i="1"/>
  <c r="O543" i="1"/>
  <c r="O547" i="1"/>
  <c r="O551" i="1"/>
  <c r="O555" i="1"/>
  <c r="O559" i="1"/>
  <c r="O563" i="1"/>
  <c r="O567" i="1"/>
  <c r="O571" i="1"/>
  <c r="O575" i="1"/>
  <c r="O579" i="1"/>
  <c r="O583" i="1"/>
  <c r="O595" i="1"/>
  <c r="O599" i="1"/>
  <c r="O607" i="1"/>
  <c r="O611" i="1"/>
  <c r="O615" i="1"/>
  <c r="O619" i="1"/>
  <c r="O627" i="1"/>
  <c r="O631" i="1"/>
  <c r="O647" i="1"/>
  <c r="O655" i="1"/>
  <c r="O663" i="1"/>
  <c r="O671" i="1"/>
  <c r="O679" i="1"/>
  <c r="O687" i="1"/>
  <c r="O691" i="1"/>
  <c r="O695" i="1"/>
  <c r="O707" i="1"/>
  <c r="O711" i="1"/>
  <c r="O719" i="1"/>
  <c r="O723" i="1"/>
  <c r="O727" i="1"/>
  <c r="O735" i="1"/>
  <c r="O739" i="1"/>
  <c r="O743" i="1"/>
  <c r="O751" i="1"/>
  <c r="O755" i="1"/>
  <c r="O763" i="1"/>
  <c r="O767" i="1"/>
  <c r="O771" i="1"/>
  <c r="O775" i="1"/>
  <c r="O783" i="1"/>
  <c r="O787" i="1"/>
  <c r="O799" i="1"/>
  <c r="O811" i="1"/>
  <c r="O815" i="1"/>
  <c r="O823" i="1"/>
  <c r="O827" i="1"/>
  <c r="O831" i="1"/>
  <c r="O839" i="1"/>
  <c r="O843" i="1"/>
  <c r="O851" i="1"/>
  <c r="O859" i="1"/>
  <c r="O863" i="1"/>
  <c r="O867" i="1"/>
  <c r="O871" i="1"/>
  <c r="O875" i="1"/>
  <c r="O887" i="1"/>
  <c r="O891" i="1"/>
  <c r="O895" i="1"/>
  <c r="O899" i="1"/>
  <c r="O903" i="1"/>
  <c r="O911" i="1"/>
  <c r="O915" i="1"/>
  <c r="O931" i="1"/>
  <c r="O947" i="1"/>
  <c r="O951" i="1"/>
  <c r="O955" i="1"/>
  <c r="O963" i="1"/>
  <c r="O967" i="1"/>
  <c r="O971" i="1"/>
  <c r="O975" i="1"/>
  <c r="O979" i="1"/>
  <c r="O987" i="1"/>
  <c r="O999" i="1"/>
  <c r="O1003" i="1"/>
  <c r="O1007" i="1"/>
  <c r="O1023" i="1"/>
  <c r="O1035" i="1"/>
  <c r="O1039" i="1"/>
  <c r="O1047" i="1"/>
  <c r="O1051" i="1"/>
  <c r="O1067" i="1"/>
  <c r="O1071" i="1"/>
  <c r="O1075" i="1"/>
  <c r="O1079" i="1"/>
  <c r="O1087" i="1"/>
  <c r="O12" i="1"/>
  <c r="O72" i="1"/>
  <c r="O80" i="1"/>
  <c r="O98" i="1"/>
  <c r="O128" i="1"/>
  <c r="O140" i="1"/>
  <c r="O146" i="1"/>
  <c r="O158" i="1"/>
  <c r="O176" i="1"/>
  <c r="O182" i="1"/>
  <c r="O190" i="1"/>
  <c r="O204" i="1"/>
  <c r="O212" i="1"/>
  <c r="O218" i="1"/>
  <c r="O232" i="1"/>
  <c r="O244" i="1"/>
  <c r="O250" i="1"/>
  <c r="O266" i="1"/>
  <c r="O286" i="1"/>
  <c r="O304" i="1"/>
  <c r="O315" i="1"/>
  <c r="O320" i="1"/>
  <c r="O330" i="1"/>
  <c r="O335" i="1"/>
  <c r="O344" i="1"/>
  <c r="O358" i="1"/>
  <c r="O363" i="1"/>
  <c r="O368" i="1"/>
  <c r="O372" i="1"/>
  <c r="O387" i="1"/>
  <c r="O391" i="1"/>
  <c r="O403" i="1"/>
  <c r="O422" i="1"/>
  <c r="O427" i="1"/>
  <c r="O432" i="1"/>
  <c r="O448" i="1"/>
  <c r="O454" i="1"/>
  <c r="O464" i="1"/>
  <c r="O470" i="1"/>
  <c r="O474" i="1"/>
  <c r="O483" i="1"/>
  <c r="O487" i="1"/>
  <c r="O496" i="1"/>
  <c r="O504" i="1"/>
  <c r="O508" i="1"/>
  <c r="O512" i="1"/>
  <c r="O516" i="1"/>
  <c r="O520" i="1"/>
  <c r="O532" i="1"/>
  <c r="O540" i="1"/>
  <c r="O544" i="1"/>
  <c r="O548" i="1"/>
  <c r="O552" i="1"/>
  <c r="O556" i="1"/>
  <c r="O564" i="1"/>
  <c r="O568" i="1"/>
  <c r="O572" i="1"/>
  <c r="O576" i="1"/>
  <c r="O580" i="1"/>
  <c r="O588" i="1"/>
  <c r="O592" i="1"/>
  <c r="O596" i="1"/>
  <c r="O600" i="1"/>
  <c r="O608" i="1"/>
  <c r="O616" i="1"/>
  <c r="O620" i="1"/>
  <c r="O628" i="1"/>
  <c r="O632" i="1"/>
  <c r="O636" i="1"/>
  <c r="O640" i="1"/>
  <c r="O644" i="1"/>
  <c r="O652" i="1"/>
  <c r="O656" i="1"/>
  <c r="O664" i="1"/>
  <c r="O668" i="1"/>
  <c r="O672" i="1"/>
  <c r="O676" i="1"/>
  <c r="O684" i="1"/>
  <c r="O688" i="1"/>
  <c r="O692" i="1"/>
  <c r="O696" i="1"/>
  <c r="O704" i="1"/>
  <c r="O712" i="1"/>
  <c r="O720" i="1"/>
  <c r="O724" i="1"/>
  <c r="O728" i="1"/>
  <c r="O732" i="1"/>
  <c r="O740" i="1"/>
  <c r="O744" i="1"/>
  <c r="O748" i="1"/>
  <c r="O752" i="1"/>
  <c r="O756" i="1"/>
  <c r="O768" i="1"/>
  <c r="O772" i="1"/>
  <c r="O776" i="1"/>
  <c r="O780" i="1"/>
  <c r="O788" i="1"/>
  <c r="O796" i="1"/>
  <c r="O808" i="1"/>
  <c r="O812" i="1"/>
  <c r="O816" i="1"/>
  <c r="O820" i="1"/>
  <c r="O824" i="1"/>
  <c r="O832" i="1"/>
  <c r="O836" i="1"/>
  <c r="O840" i="1"/>
  <c r="O844" i="1"/>
  <c r="O848" i="1"/>
  <c r="O856" i="1"/>
  <c r="O860" i="1"/>
  <c r="O868" i="1"/>
  <c r="O872" i="1"/>
  <c r="O880" i="1"/>
  <c r="O884" i="1"/>
  <c r="O888" i="1"/>
  <c r="O896" i="1"/>
  <c r="O908" i="1"/>
  <c r="O912" i="1"/>
  <c r="O916" i="1"/>
  <c r="O924" i="1"/>
  <c r="O928" i="1"/>
  <c r="O940" i="1"/>
  <c r="O948" i="1"/>
  <c r="O952" i="1"/>
  <c r="O956" i="1"/>
  <c r="O964" i="1"/>
  <c r="O968" i="1"/>
  <c r="O980" i="1"/>
  <c r="O984" i="1"/>
  <c r="O996" i="1"/>
  <c r="O1000" i="1"/>
  <c r="O1004" i="1"/>
  <c r="O1012" i="1"/>
  <c r="O1016" i="1"/>
  <c r="O1020" i="1"/>
  <c r="O1024" i="1"/>
  <c r="O1028" i="1"/>
  <c r="O1032" i="1"/>
  <c r="O1036" i="1"/>
  <c r="O1044" i="1"/>
  <c r="O1052" i="1"/>
  <c r="O1056" i="1"/>
  <c r="O1060" i="1"/>
  <c r="O1068" i="1"/>
  <c r="O1076" i="1"/>
  <c r="O1080" i="1"/>
  <c r="O1084" i="1"/>
  <c r="O1092" i="1"/>
  <c r="O8" i="1"/>
  <c r="O20" i="1"/>
  <c r="O40" i="1"/>
  <c r="O48" i="1"/>
  <c r="O60" i="1"/>
  <c r="O68" i="1"/>
  <c r="O76" i="1"/>
  <c r="O88" i="1"/>
  <c r="O118" i="1"/>
  <c r="O124" i="1"/>
  <c r="O142" i="1"/>
  <c r="O152" i="1"/>
  <c r="O164" i="1"/>
  <c r="O170" i="1"/>
  <c r="O178" i="1"/>
  <c r="O184" i="1"/>
  <c r="O192" i="1"/>
  <c r="O198" i="1"/>
  <c r="O206" i="1"/>
  <c r="O214" i="1"/>
  <c r="O220" i="1"/>
  <c r="O238" i="1"/>
  <c r="O246" i="1"/>
  <c r="O252" i="1"/>
  <c r="O258" i="1"/>
  <c r="O268" i="1"/>
  <c r="O283" i="1"/>
  <c r="O287" i="1"/>
  <c r="O306" i="1"/>
  <c r="O311" i="1"/>
  <c r="O331" i="1"/>
  <c r="O336" i="1"/>
  <c r="O340" i="1"/>
  <c r="O350" i="1"/>
  <c r="O364" i="1"/>
  <c r="O383" i="1"/>
  <c r="O388" i="1"/>
  <c r="O392" i="1"/>
  <c r="O396" i="1"/>
  <c r="O400" i="1"/>
  <c r="O404" i="1"/>
  <c r="O410" i="1"/>
  <c r="O414" i="1"/>
  <c r="O423" i="1"/>
  <c r="O428" i="1"/>
  <c r="O434" i="1"/>
  <c r="O450" i="1"/>
  <c r="O455" i="1"/>
  <c r="O466" i="1"/>
  <c r="O471" i="1"/>
  <c r="O475" i="1"/>
  <c r="O480" i="1"/>
  <c r="O484" i="1"/>
  <c r="O492" i="1"/>
  <c r="O505" i="1"/>
  <c r="O513" i="1"/>
  <c r="O517" i="1"/>
  <c r="O521" i="1"/>
  <c r="O529" i="1"/>
  <c r="O533" i="1"/>
  <c r="O541" i="1"/>
  <c r="O545" i="1"/>
  <c r="O549" i="1"/>
  <c r="O557" i="1"/>
  <c r="O561" i="1"/>
  <c r="O573" i="1"/>
  <c r="O581" i="1"/>
  <c r="O585" i="1"/>
  <c r="O589" i="1"/>
  <c r="O593" i="1"/>
  <c r="O597" i="1"/>
  <c r="O601" i="1"/>
  <c r="O605" i="1"/>
  <c r="O609" i="1"/>
  <c r="O617" i="1"/>
  <c r="O625" i="1"/>
  <c r="O629" i="1"/>
  <c r="O633" i="1"/>
  <c r="O637" i="1"/>
  <c r="O641" i="1"/>
  <c r="O645" i="1"/>
  <c r="O649" i="1"/>
  <c r="O653" i="1"/>
  <c r="O657" i="1"/>
  <c r="O661" i="1"/>
  <c r="O665" i="1"/>
  <c r="O669" i="1"/>
  <c r="O673" i="1"/>
  <c r="O677" i="1"/>
  <c r="O681" i="1"/>
  <c r="O685" i="1"/>
  <c r="O689" i="1"/>
  <c r="O705" i="1"/>
  <c r="O709" i="1"/>
  <c r="O725" i="1"/>
  <c r="O729" i="1"/>
  <c r="O733" i="1"/>
  <c r="O741" i="1"/>
  <c r="O745" i="1"/>
  <c r="O749" i="1"/>
  <c r="O765" i="1"/>
  <c r="O769" i="1"/>
  <c r="O773" i="1"/>
  <c r="O781" i="1"/>
  <c r="O789" i="1"/>
  <c r="O793" i="1"/>
  <c r="O797" i="1"/>
  <c r="O801" i="1"/>
  <c r="O805" i="1"/>
  <c r="O809" i="1"/>
  <c r="O813" i="1"/>
  <c r="O817" i="1"/>
  <c r="O821" i="1"/>
  <c r="O825" i="1"/>
  <c r="O833" i="1"/>
  <c r="O841" i="1"/>
  <c r="O849" i="1"/>
  <c r="O857" i="1"/>
  <c r="O869" i="1"/>
  <c r="O877" i="1"/>
  <c r="O881" i="1"/>
  <c r="O885" i="1"/>
  <c r="O889" i="1"/>
  <c r="O893" i="1"/>
  <c r="O897" i="1"/>
  <c r="O901" i="1"/>
  <c r="O905" i="1"/>
  <c r="O909" i="1"/>
  <c r="O917" i="1"/>
  <c r="O148" i="1"/>
  <c r="O222" i="1"/>
  <c r="O312" i="1"/>
  <c r="O323" i="1"/>
  <c r="O327" i="1"/>
  <c r="O370" i="1"/>
  <c r="O411" i="1"/>
  <c r="O467" i="1"/>
  <c r="O476" i="1"/>
  <c r="O510" i="1"/>
  <c r="O522" i="1"/>
  <c r="O550" i="1"/>
  <c r="O578" i="1"/>
  <c r="O598" i="1"/>
  <c r="O606" i="1"/>
  <c r="O614" i="1"/>
  <c r="O634" i="1"/>
  <c r="O650" i="1"/>
  <c r="O678" i="1"/>
  <c r="O750" i="1"/>
  <c r="O758" i="1"/>
  <c r="O782" i="1"/>
  <c r="O810" i="1"/>
  <c r="O822" i="1"/>
  <c r="O830" i="1"/>
  <c r="O838" i="1"/>
  <c r="O862" i="1"/>
  <c r="O878" i="1"/>
  <c r="O886" i="1"/>
  <c r="O898" i="1"/>
  <c r="O914" i="1"/>
  <c r="O945" i="1"/>
  <c r="O953" i="1"/>
  <c r="O965" i="1"/>
  <c r="O977" i="1"/>
  <c r="O989" i="1"/>
  <c r="O993" i="1"/>
  <c r="O998" i="1"/>
  <c r="O1006" i="1"/>
  <c r="O1017" i="1"/>
  <c r="O1022" i="1"/>
  <c r="O1034" i="1"/>
  <c r="O1041" i="1"/>
  <c r="O1046" i="1"/>
  <c r="O1053" i="1"/>
  <c r="O1058" i="1"/>
  <c r="O1074" i="1"/>
  <c r="O1082" i="1"/>
  <c r="O1097" i="1"/>
  <c r="O1101" i="1"/>
  <c r="O1105" i="1"/>
  <c r="O1113" i="1"/>
  <c r="O1117" i="1"/>
  <c r="O1121" i="1"/>
  <c r="O1125" i="1"/>
  <c r="O1129" i="1"/>
  <c r="O1133" i="1"/>
  <c r="O1137" i="1"/>
  <c r="O1141" i="1"/>
  <c r="O1145" i="1"/>
  <c r="O1149" i="1"/>
  <c r="O1153" i="1"/>
  <c r="O1157" i="1"/>
  <c r="O1165" i="1"/>
  <c r="O1177" i="1"/>
  <c r="O1181" i="1"/>
  <c r="O1189" i="1"/>
  <c r="O1193" i="1"/>
  <c r="O1197" i="1"/>
  <c r="O1201" i="1"/>
  <c r="O1205" i="1"/>
  <c r="O1213" i="1"/>
  <c r="O1221" i="1"/>
  <c r="O1225" i="1"/>
  <c r="O1233" i="1"/>
  <c r="O1237" i="1"/>
  <c r="O1241" i="1"/>
  <c r="O1245" i="1"/>
  <c r="O1249" i="1"/>
  <c r="O1253" i="1"/>
  <c r="O1257" i="1"/>
  <c r="O1261" i="1"/>
  <c r="O1265" i="1"/>
  <c r="O1269" i="1"/>
  <c r="O1277" i="1"/>
  <c r="O1285" i="1"/>
  <c r="O1289" i="1"/>
  <c r="O1297" i="1"/>
  <c r="O1313" i="1"/>
  <c r="O1317" i="1"/>
  <c r="O1321" i="1"/>
  <c r="O1325" i="1"/>
  <c r="O1333" i="1"/>
  <c r="O1337" i="1"/>
  <c r="O1341" i="1"/>
  <c r="O1349" i="1"/>
  <c r="O1353" i="1"/>
  <c r="O1357" i="1"/>
  <c r="O1361" i="1"/>
  <c r="O1365" i="1"/>
  <c r="O1369" i="1"/>
  <c r="O1373" i="1"/>
  <c r="O1377" i="1"/>
  <c r="O1381" i="1"/>
  <c r="O1385" i="1"/>
  <c r="O1389" i="1"/>
  <c r="O1397" i="1"/>
  <c r="O1401" i="1"/>
  <c r="O1409" i="1"/>
  <c r="O1413" i="1"/>
  <c r="O1421" i="1"/>
  <c r="O1425" i="1"/>
  <c r="O1433" i="1"/>
  <c r="O1437" i="1"/>
  <c r="O1441" i="1"/>
  <c r="O1445" i="1"/>
  <c r="O1449" i="1"/>
  <c r="O1453" i="1"/>
  <c r="O1457" i="1"/>
  <c r="O1461" i="1"/>
  <c r="O1465" i="1"/>
  <c r="O1469" i="1"/>
  <c r="O1473" i="1"/>
  <c r="O1477" i="1"/>
  <c r="O1481" i="1"/>
  <c r="O1485" i="1"/>
  <c r="O1489" i="1"/>
  <c r="O1493" i="1"/>
  <c r="O1497" i="1"/>
  <c r="O1505" i="1"/>
  <c r="O1509" i="1"/>
  <c r="O1521" i="1"/>
  <c r="O1529" i="1"/>
  <c r="O1537" i="1"/>
  <c r="O1541" i="1"/>
  <c r="O1545" i="1"/>
  <c r="O1557" i="1"/>
  <c r="O1256" i="1"/>
  <c r="O1288" i="1"/>
  <c r="O1308" i="1"/>
  <c r="O1344" i="1"/>
  <c r="O1360" i="1"/>
  <c r="O1396" i="1"/>
  <c r="O1424" i="1"/>
  <c r="O1444" i="1"/>
  <c r="O1476" i="1"/>
  <c r="O1496" i="1"/>
  <c r="O1544" i="1"/>
  <c r="O2" i="1"/>
  <c r="O24" i="1"/>
  <c r="O32" i="1"/>
  <c r="O114" i="1"/>
  <c r="O130" i="1"/>
  <c r="O186" i="1"/>
  <c r="O284" i="1"/>
  <c r="O298" i="1"/>
  <c r="O332" i="1"/>
  <c r="O342" i="1"/>
  <c r="O355" i="1"/>
  <c r="O424" i="1"/>
  <c r="O538" i="1"/>
  <c r="O570" i="1"/>
  <c r="O590" i="1"/>
  <c r="O602" i="1"/>
  <c r="O618" i="1"/>
  <c r="O690" i="1"/>
  <c r="O698" i="1"/>
  <c r="O702" i="1"/>
  <c r="O710" i="1"/>
  <c r="O722" i="1"/>
  <c r="O742" i="1"/>
  <c r="O814" i="1"/>
  <c r="O826" i="1"/>
  <c r="O834" i="1"/>
  <c r="O842" i="1"/>
  <c r="O850" i="1"/>
  <c r="O918" i="1"/>
  <c r="O922" i="1"/>
  <c r="O937" i="1"/>
  <c r="O946" i="1"/>
  <c r="O954" i="1"/>
  <c r="O966" i="1"/>
  <c r="O973" i="1"/>
  <c r="O990" i="1"/>
  <c r="O1001" i="1"/>
  <c r="O1018" i="1"/>
  <c r="O1025" i="1"/>
  <c r="O1030" i="1"/>
  <c r="O1042" i="1"/>
  <c r="O1070" i="1"/>
  <c r="O1077" i="1"/>
  <c r="O1089" i="1"/>
  <c r="O1094" i="1"/>
  <c r="O1102" i="1"/>
  <c r="O1110" i="1"/>
  <c r="O1114" i="1"/>
  <c r="O1118" i="1"/>
  <c r="O1122" i="1"/>
  <c r="O1126" i="1"/>
  <c r="O1130" i="1"/>
  <c r="O1134" i="1"/>
  <c r="O1138" i="1"/>
  <c r="O1142" i="1"/>
  <c r="O1146" i="1"/>
  <c r="O1150" i="1"/>
  <c r="O1154" i="1"/>
  <c r="O1162" i="1"/>
  <c r="O1174" i="1"/>
  <c r="O1178" i="1"/>
  <c r="O1182" i="1"/>
  <c r="O1186" i="1"/>
  <c r="O1198" i="1"/>
  <c r="O1202" i="1"/>
  <c r="O1218" i="1"/>
  <c r="O1222" i="1"/>
  <c r="O1226" i="1"/>
  <c r="O1234" i="1"/>
  <c r="O1242" i="1"/>
  <c r="O1250" i="1"/>
  <c r="O1254" i="1"/>
  <c r="O1258" i="1"/>
  <c r="O1262" i="1"/>
  <c r="O1270" i="1"/>
  <c r="O1274" i="1"/>
  <c r="O1278" i="1"/>
  <c r="O1282" i="1"/>
  <c r="O1286" i="1"/>
  <c r="O1290" i="1"/>
  <c r="O1298" i="1"/>
  <c r="O1302" i="1"/>
  <c r="O1322" i="1"/>
  <c r="O1326" i="1"/>
  <c r="O1330" i="1"/>
  <c r="O1338" i="1"/>
  <c r="O1342" i="1"/>
  <c r="O1346" i="1"/>
  <c r="O1350" i="1"/>
  <c r="O1354" i="1"/>
  <c r="O1358" i="1"/>
  <c r="O1366" i="1"/>
  <c r="O1370" i="1"/>
  <c r="O1374" i="1"/>
  <c r="O1386" i="1"/>
  <c r="O1390" i="1"/>
  <c r="O1398" i="1"/>
  <c r="O1402" i="1"/>
  <c r="O1406" i="1"/>
  <c r="O1410" i="1"/>
  <c r="O1414" i="1"/>
  <c r="O1426" i="1"/>
  <c r="O1430" i="1"/>
  <c r="O1438" i="1"/>
  <c r="O1442" i="1"/>
  <c r="O1446" i="1"/>
  <c r="O1450" i="1"/>
  <c r="O1454" i="1"/>
  <c r="O1466" i="1"/>
  <c r="O1474" i="1"/>
  <c r="O1478" i="1"/>
  <c r="O1482" i="1"/>
  <c r="O1486" i="1"/>
  <c r="O1494" i="1"/>
  <c r="O1498" i="1"/>
  <c r="O1510" i="1"/>
  <c r="O1518" i="1"/>
  <c r="O1522" i="1"/>
  <c r="O1526" i="1"/>
  <c r="O1534" i="1"/>
  <c r="O1546" i="1"/>
  <c r="O1554" i="1"/>
  <c r="O1558" i="1"/>
  <c r="O1367" i="1"/>
  <c r="O1371" i="1"/>
  <c r="O1379" i="1"/>
  <c r="O1387" i="1"/>
  <c r="O1403" i="1"/>
  <c r="O1407" i="1"/>
  <c r="O1415" i="1"/>
  <c r="O1431" i="1"/>
  <c r="O1439" i="1"/>
  <c r="O1463" i="1"/>
  <c r="O1483" i="1"/>
  <c r="O1503" i="1"/>
  <c r="O1511" i="1"/>
  <c r="O1523" i="1"/>
  <c r="O1531" i="1"/>
  <c r="O102" i="1"/>
  <c r="O120" i="1"/>
  <c r="O166" i="1"/>
  <c r="O384" i="1"/>
  <c r="O420" i="1"/>
  <c r="O456" i="1"/>
  <c r="O526" i="1"/>
  <c r="O558" i="1"/>
  <c r="O594" i="1"/>
  <c r="O630" i="1"/>
  <c r="O666" i="1"/>
  <c r="O706" i="1"/>
  <c r="O794" i="1"/>
  <c r="O846" i="1"/>
  <c r="O958" i="1"/>
  <c r="O970" i="1"/>
  <c r="O982" i="1"/>
  <c r="O1021" i="1"/>
  <c r="O1045" i="1"/>
  <c r="O1057" i="1"/>
  <c r="O1066" i="1"/>
  <c r="O1091" i="1"/>
  <c r="O1104" i="1"/>
  <c r="O1112" i="1"/>
  <c r="O1120" i="1"/>
  <c r="O1140" i="1"/>
  <c r="O1148" i="1"/>
  <c r="O1156" i="1"/>
  <c r="O1160" i="1"/>
  <c r="O1192" i="1"/>
  <c r="O1200" i="1"/>
  <c r="O1208" i="1"/>
  <c r="O1216" i="1"/>
  <c r="O1244" i="1"/>
  <c r="O1252" i="1"/>
  <c r="O1264" i="1"/>
  <c r="O1268" i="1"/>
  <c r="O1276" i="1"/>
  <c r="O1304" i="1"/>
  <c r="O1316" i="1"/>
  <c r="O1348" i="1"/>
  <c r="O1356" i="1"/>
  <c r="O1380" i="1"/>
  <c r="O1388" i="1"/>
  <c r="O1400" i="1"/>
  <c r="O1420" i="1"/>
  <c r="O1432" i="1"/>
  <c r="O1448" i="1"/>
  <c r="O1464" i="1"/>
  <c r="O1472" i="1"/>
  <c r="O1484" i="1"/>
  <c r="O1492" i="1"/>
  <c r="O1500" i="1"/>
  <c r="O1512" i="1"/>
  <c r="O1532" i="1"/>
  <c r="O1540" i="1"/>
  <c r="O1548" i="1"/>
  <c r="O1556" i="1"/>
  <c r="O172" i="1"/>
  <c r="O194" i="1"/>
  <c r="O208" i="1"/>
  <c r="O307" i="1"/>
  <c r="O351" i="1"/>
  <c r="O375" i="1"/>
  <c r="O406" i="1"/>
  <c r="O430" i="1"/>
  <c r="O440" i="1"/>
  <c r="O472" i="1"/>
  <c r="O542" i="1"/>
  <c r="O574" i="1"/>
  <c r="O626" i="1"/>
  <c r="O646" i="1"/>
  <c r="O674" i="1"/>
  <c r="O746" i="1"/>
  <c r="O754" i="1"/>
  <c r="O778" i="1"/>
  <c r="O858" i="1"/>
  <c r="O874" i="1"/>
  <c r="O882" i="1"/>
  <c r="O910" i="1"/>
  <c r="O934" i="1"/>
  <c r="O949" i="1"/>
  <c r="O961" i="1"/>
  <c r="O969" i="1"/>
  <c r="O974" i="1"/>
  <c r="O981" i="1"/>
  <c r="O986" i="1"/>
  <c r="O1002" i="1"/>
  <c r="O1009" i="1"/>
  <c r="O1026" i="1"/>
  <c r="O1038" i="1"/>
  <c r="O1049" i="1"/>
  <c r="O1061" i="1"/>
  <c r="O1065" i="1"/>
  <c r="O1078" i="1"/>
  <c r="O1085" i="1"/>
  <c r="O1095" i="1"/>
  <c r="O1099" i="1"/>
  <c r="O1103" i="1"/>
  <c r="O1107" i="1"/>
  <c r="O1115" i="1"/>
  <c r="O1119" i="1"/>
  <c r="O1123" i="1"/>
  <c r="O1131" i="1"/>
  <c r="O1135" i="1"/>
  <c r="O1151" i="1"/>
  <c r="O1159" i="1"/>
  <c r="O1171" i="1"/>
  <c r="O1175" i="1"/>
  <c r="O1179" i="1"/>
  <c r="O1183" i="1"/>
  <c r="O1187" i="1"/>
  <c r="O1191" i="1"/>
  <c r="O1195" i="1"/>
  <c r="O1199" i="1"/>
  <c r="O1203" i="1"/>
  <c r="O1207" i="1"/>
  <c r="O1215" i="1"/>
  <c r="O1219" i="1"/>
  <c r="O1223" i="1"/>
  <c r="O1227" i="1"/>
  <c r="O1231" i="1"/>
  <c r="O1235" i="1"/>
  <c r="O1239" i="1"/>
  <c r="O1251" i="1"/>
  <c r="O1259" i="1"/>
  <c r="O1263" i="1"/>
  <c r="O1267" i="1"/>
  <c r="O1275" i="1"/>
  <c r="O1279" i="1"/>
  <c r="O1283" i="1"/>
  <c r="O1287" i="1"/>
  <c r="O1291" i="1"/>
  <c r="O1303" i="1"/>
  <c r="O1315" i="1"/>
  <c r="O1319" i="1"/>
  <c r="O1323" i="1"/>
  <c r="O1327" i="1"/>
  <c r="O1335" i="1"/>
  <c r="O1339" i="1"/>
  <c r="O1343" i="1"/>
  <c r="O1355" i="1"/>
  <c r="O1359" i="1"/>
  <c r="O1375" i="1"/>
  <c r="O1383" i="1"/>
  <c r="O1419" i="1"/>
  <c r="O1435" i="1"/>
  <c r="O1451" i="1"/>
  <c r="O1459" i="1"/>
  <c r="O1467" i="1"/>
  <c r="O1475" i="1"/>
  <c r="O1479" i="1"/>
  <c r="O1487" i="1"/>
  <c r="O1495" i="1"/>
  <c r="O1499" i="1"/>
  <c r="O1519" i="1"/>
  <c r="O1527" i="1"/>
  <c r="O1535" i="1"/>
  <c r="O1543" i="1"/>
  <c r="O1547" i="1"/>
  <c r="O82" i="1"/>
  <c r="O154" i="1"/>
  <c r="O254" i="1"/>
  <c r="O347" i="1"/>
  <c r="O415" i="1"/>
  <c r="O435" i="1"/>
  <c r="O518" i="1"/>
  <c r="O546" i="1"/>
  <c r="O586" i="1"/>
  <c r="O658" i="1"/>
  <c r="O694" i="1"/>
  <c r="O714" i="1"/>
  <c r="O802" i="1"/>
  <c r="O866" i="1"/>
  <c r="O930" i="1"/>
  <c r="O950" i="1"/>
  <c r="O1010" i="1"/>
  <c r="O1033" i="1"/>
  <c r="O1050" i="1"/>
  <c r="O1062" i="1"/>
  <c r="O1073" i="1"/>
  <c r="O1086" i="1"/>
  <c r="O1096" i="1"/>
  <c r="O1108" i="1"/>
  <c r="O1116" i="1"/>
  <c r="O1124" i="1"/>
  <c r="O1132" i="1"/>
  <c r="O1136" i="1"/>
  <c r="O1144" i="1"/>
  <c r="O1164" i="1"/>
  <c r="O1172" i="1"/>
  <c r="O1176" i="1"/>
  <c r="O1184" i="1"/>
  <c r="O1188" i="1"/>
  <c r="O1196" i="1"/>
  <c r="O1204" i="1"/>
  <c r="O1224" i="1"/>
  <c r="O1228" i="1"/>
  <c r="O1236" i="1"/>
  <c r="O1240" i="1"/>
  <c r="O1248" i="1"/>
  <c r="O1284" i="1"/>
  <c r="O1292" i="1"/>
  <c r="O1300" i="1"/>
  <c r="O1320" i="1"/>
  <c r="O1340" i="1"/>
  <c r="O1352" i="1"/>
  <c r="O1364" i="1"/>
  <c r="O1384" i="1"/>
  <c r="O1392" i="1"/>
  <c r="O1428" i="1"/>
  <c r="O1452" i="1"/>
  <c r="O1460" i="1"/>
  <c r="O1468" i="1"/>
  <c r="O1480" i="1"/>
  <c r="O1516" i="1"/>
  <c r="Q439" i="1" l="1"/>
  <c r="W779" i="1"/>
  <c r="Q761" i="1"/>
  <c r="Q996" i="1"/>
  <c r="W170" i="1"/>
  <c r="Q1490" i="1"/>
  <c r="Q240" i="1"/>
  <c r="W1090" i="1"/>
  <c r="W406" i="1"/>
  <c r="W118" i="1"/>
  <c r="W22" i="1"/>
  <c r="W566" i="1"/>
  <c r="W1514" i="1"/>
  <c r="W1546" i="1"/>
  <c r="W1152" i="1"/>
  <c r="W854" i="1"/>
  <c r="W249" i="1"/>
  <c r="W470" i="1"/>
  <c r="W214" i="1"/>
  <c r="W182" i="1"/>
  <c r="Q1328" i="1"/>
  <c r="Q511" i="1"/>
  <c r="Q462" i="1"/>
  <c r="Q348" i="1"/>
  <c r="Q1139" i="1"/>
  <c r="Q562" i="1"/>
  <c r="W235" i="1"/>
  <c r="Q617" i="1"/>
  <c r="Q890" i="1"/>
  <c r="Q278" i="1"/>
  <c r="Q77" i="1"/>
  <c r="W1525" i="1"/>
  <c r="Q864" i="1"/>
  <c r="Q1347" i="1"/>
  <c r="W1535" i="1"/>
  <c r="W804" i="1"/>
  <c r="W536" i="1"/>
  <c r="W520" i="1"/>
  <c r="W688" i="1"/>
  <c r="W286" i="1"/>
  <c r="W174" i="1"/>
  <c r="Q147" i="1"/>
  <c r="Q1548" i="1"/>
  <c r="Q914" i="1"/>
  <c r="Q1171" i="1"/>
  <c r="Q1078" i="1"/>
  <c r="Q1267" i="1"/>
  <c r="Q1203" i="1"/>
  <c r="W410" i="1"/>
  <c r="Q646" i="1"/>
  <c r="Q905" i="1"/>
  <c r="Q745" i="1"/>
  <c r="Q505" i="1"/>
  <c r="Q96" i="1"/>
  <c r="Q1511" i="1"/>
  <c r="Q1030" i="1"/>
  <c r="Q454" i="1"/>
  <c r="Q131" i="1"/>
  <c r="Q67" i="1"/>
  <c r="Q662" i="1"/>
  <c r="Q1068" i="1"/>
  <c r="Q1004" i="1"/>
  <c r="W238" i="1"/>
  <c r="Q985" i="1"/>
  <c r="Q883" i="1"/>
  <c r="Q604" i="1"/>
  <c r="Q1220" i="1"/>
  <c r="Q1263" i="1"/>
  <c r="Q741" i="1"/>
  <c r="Q1436" i="1"/>
  <c r="Q749" i="1"/>
  <c r="Q557" i="1"/>
  <c r="Q675" i="1"/>
  <c r="Q560" i="1"/>
  <c r="W529" i="1"/>
  <c r="Q1187" i="1"/>
  <c r="Q1300" i="1"/>
  <c r="Q901" i="1"/>
  <c r="Q691" i="1"/>
  <c r="Q627" i="1"/>
  <c r="Q431" i="1"/>
  <c r="Q1199" i="1"/>
  <c r="Q255" i="1"/>
  <c r="Q207" i="1"/>
  <c r="Q63" i="1"/>
  <c r="Q909" i="1"/>
  <c r="Q877" i="1"/>
  <c r="Q55" i="1"/>
  <c r="Q1502" i="1"/>
  <c r="Q699" i="1"/>
  <c r="Q349" i="1"/>
  <c r="Q1549" i="1"/>
  <c r="Q806" i="1"/>
  <c r="W1376" i="1"/>
  <c r="W753" i="1"/>
  <c r="W659" i="1"/>
  <c r="W643" i="1"/>
  <c r="W1534" i="1"/>
  <c r="W542" i="1"/>
  <c r="W414" i="1"/>
  <c r="W398" i="1"/>
  <c r="W270" i="1"/>
  <c r="W222" i="1"/>
  <c r="W206" i="1"/>
  <c r="W190" i="1"/>
  <c r="W158" i="1"/>
  <c r="W30" i="1"/>
  <c r="W305" i="1"/>
  <c r="Q697" i="1"/>
  <c r="Q766" i="1"/>
  <c r="Q885" i="1"/>
  <c r="Q281" i="1"/>
  <c r="Q1191" i="1"/>
  <c r="Q1542" i="1"/>
  <c r="Q709" i="1"/>
  <c r="Q1448" i="1"/>
  <c r="Q1059" i="1"/>
  <c r="Q1404" i="1"/>
  <c r="Q338" i="1"/>
  <c r="Q531" i="1"/>
  <c r="W1394" i="1"/>
  <c r="W474" i="1"/>
  <c r="W362" i="1"/>
  <c r="Q1183" i="1"/>
  <c r="W1504" i="1"/>
  <c r="W1288" i="1"/>
  <c r="W1005" i="1"/>
  <c r="W765" i="1"/>
  <c r="W1449" i="1"/>
  <c r="W1519" i="1"/>
  <c r="W1423" i="1"/>
  <c r="W15" i="1"/>
  <c r="W1530" i="1"/>
  <c r="W538" i="1"/>
  <c r="W394" i="1"/>
  <c r="W298" i="1"/>
  <c r="W266" i="1"/>
  <c r="W202" i="1"/>
  <c r="W186" i="1"/>
  <c r="Q718" i="1"/>
  <c r="Q419" i="1"/>
  <c r="Q9" i="1"/>
  <c r="Q1081" i="1"/>
  <c r="Q800" i="1"/>
  <c r="Q90" i="1"/>
  <c r="Q1363" i="1"/>
  <c r="Q546" i="1"/>
  <c r="Q1049" i="1"/>
  <c r="Q910" i="1"/>
  <c r="Q947" i="1"/>
  <c r="Q579" i="1"/>
  <c r="Q563" i="1"/>
  <c r="Q547" i="1"/>
  <c r="Q515" i="1"/>
  <c r="Q1299" i="1"/>
  <c r="Q873" i="1"/>
  <c r="Q1152" i="1"/>
  <c r="Q1043" i="1"/>
  <c r="Q992" i="1"/>
  <c r="Q326" i="1"/>
  <c r="Q195" i="1"/>
  <c r="Q889" i="1"/>
  <c r="W1166" i="1"/>
  <c r="Q976" i="1"/>
  <c r="Q1447" i="1"/>
  <c r="J4" i="3"/>
  <c r="E3" i="3" s="1"/>
  <c r="Q256" i="1"/>
  <c r="W1391" i="1"/>
  <c r="Q277" i="1"/>
  <c r="Q1550" i="1"/>
  <c r="W1486" i="1"/>
  <c r="W772" i="1"/>
  <c r="Q1324" i="1"/>
  <c r="Q929" i="1"/>
  <c r="Q795" i="1"/>
  <c r="Q715" i="1"/>
  <c r="Q369" i="1"/>
  <c r="Q296" i="1"/>
  <c r="Q107" i="1"/>
  <c r="Q11" i="1"/>
  <c r="Q1103" i="1"/>
  <c r="Q739" i="1"/>
  <c r="Q1364" i="1"/>
  <c r="Q1140" i="1"/>
  <c r="Q211" i="1"/>
  <c r="Q19" i="1"/>
  <c r="Q489" i="1"/>
  <c r="Q282" i="1"/>
  <c r="W281" i="1"/>
  <c r="Q717" i="1"/>
  <c r="Q506" i="1"/>
  <c r="Q231" i="1"/>
  <c r="Q1158" i="1"/>
  <c r="Q978" i="1"/>
  <c r="Q446" i="1"/>
  <c r="Q346" i="1"/>
  <c r="Q66" i="1"/>
  <c r="W500" i="1"/>
  <c r="W1552" i="1"/>
  <c r="W853" i="1"/>
  <c r="W1556" i="1"/>
  <c r="W692" i="1"/>
  <c r="W1559" i="1"/>
  <c r="W1527" i="1"/>
  <c r="W1063" i="1"/>
  <c r="W935" i="1"/>
  <c r="W855" i="1"/>
  <c r="W247" i="1"/>
  <c r="W200" i="1"/>
  <c r="W1170" i="1"/>
  <c r="W770" i="1"/>
  <c r="W530" i="1"/>
  <c r="W210" i="1"/>
  <c r="W194" i="1"/>
  <c r="W178" i="1"/>
  <c r="W162" i="1"/>
  <c r="W114" i="1"/>
  <c r="W533" i="1"/>
  <c r="W357" i="1"/>
  <c r="L1563" i="1"/>
  <c r="L1561" i="1"/>
  <c r="L1562" i="1"/>
  <c r="T1561" i="1"/>
  <c r="T1563" i="1"/>
  <c r="T1562" i="1"/>
  <c r="W1128" i="1"/>
  <c r="W680" i="1"/>
  <c r="W552" i="1"/>
  <c r="W1300" i="1"/>
  <c r="W652" i="1"/>
  <c r="W983" i="1"/>
  <c r="W546" i="1"/>
  <c r="W466" i="1"/>
  <c r="W402" i="1"/>
  <c r="W386" i="1"/>
  <c r="W82" i="1"/>
  <c r="W1309" i="1"/>
  <c r="W861" i="1"/>
  <c r="W1048" i="1"/>
  <c r="W1357" i="1"/>
  <c r="W837" i="1"/>
  <c r="W757" i="1"/>
  <c r="W1516" i="1"/>
  <c r="W1292" i="1"/>
  <c r="W1523" i="1"/>
  <c r="W451" i="1"/>
  <c r="W179" i="1"/>
  <c r="W1518" i="1"/>
  <c r="W1422" i="1"/>
  <c r="W1214" i="1"/>
  <c r="W942" i="1"/>
  <c r="W894" i="1"/>
  <c r="W798" i="1"/>
  <c r="W622" i="1"/>
  <c r="W526" i="1"/>
  <c r="W510" i="1"/>
  <c r="W478" i="1"/>
  <c r="W430" i="1"/>
  <c r="W350" i="1"/>
  <c r="W334" i="1"/>
  <c r="W254" i="1"/>
  <c r="W142" i="1"/>
  <c r="W110" i="1"/>
  <c r="W62" i="1"/>
  <c r="W14" i="1"/>
  <c r="W577" i="1"/>
  <c r="W481" i="1"/>
  <c r="W417" i="1"/>
  <c r="W321" i="1"/>
  <c r="W225" i="1"/>
  <c r="U1563" i="1"/>
  <c r="U1561" i="1"/>
  <c r="U1562" i="1"/>
  <c r="W701" i="1"/>
  <c r="W1336" i="1"/>
  <c r="W1216" i="1"/>
  <c r="W1372" i="1"/>
  <c r="W988" i="1"/>
  <c r="W1520" i="1"/>
  <c r="W865" i="1"/>
  <c r="W540" i="1"/>
  <c r="W1531" i="1"/>
  <c r="W683" i="1"/>
  <c r="W492" i="1"/>
  <c r="S1561" i="1"/>
  <c r="S1562" i="1"/>
  <c r="S1563" i="1"/>
  <c r="R1563" i="1"/>
  <c r="R1562" i="1"/>
  <c r="R1561" i="1"/>
  <c r="Q366" i="1"/>
  <c r="Q294" i="1"/>
  <c r="Q667" i="1"/>
  <c r="Q1000" i="1"/>
  <c r="Q1207" i="1"/>
  <c r="Q1175" i="1"/>
  <c r="Q1095" i="1"/>
  <c r="Q989" i="1"/>
  <c r="Q893" i="1"/>
  <c r="Q781" i="1"/>
  <c r="Q478" i="1"/>
  <c r="Q423" i="1"/>
  <c r="Q199" i="1"/>
  <c r="Q135" i="1"/>
  <c r="Q23" i="1"/>
  <c r="Q292" i="1"/>
  <c r="Q900" i="1"/>
  <c r="Q993" i="1"/>
  <c r="Q1444" i="1"/>
  <c r="Q1099" i="1"/>
  <c r="Q570" i="1"/>
  <c r="Q8" i="1"/>
  <c r="Q760" i="1"/>
  <c r="Q1292" i="1"/>
  <c r="Q1259" i="1"/>
  <c r="Q1195" i="1"/>
  <c r="Q1179" i="1"/>
  <c r="Q897" i="1"/>
  <c r="Q881" i="1"/>
  <c r="Q849" i="1"/>
  <c r="Q705" i="1"/>
  <c r="Q561" i="1"/>
  <c r="Q232" i="1"/>
  <c r="Q24" i="1"/>
  <c r="Q314" i="1"/>
  <c r="Q251" i="1"/>
  <c r="Q203" i="1"/>
  <c r="Q139" i="1"/>
  <c r="Q59" i="1"/>
  <c r="Q680" i="1"/>
  <c r="Q1307" i="1"/>
  <c r="Q792" i="1"/>
  <c r="Q635" i="1"/>
  <c r="W497" i="1"/>
  <c r="W257" i="1"/>
  <c r="Q299" i="1"/>
  <c r="Q91" i="1"/>
  <c r="Q1128" i="1"/>
  <c r="O1563" i="1"/>
  <c r="O1562" i="1"/>
  <c r="O1561" i="1"/>
  <c r="N1562" i="1"/>
  <c r="N1561" i="1"/>
  <c r="N1563" i="1"/>
  <c r="I5" i="3" s="1"/>
  <c r="D4" i="3" s="1"/>
  <c r="W353" i="1"/>
  <c r="W682" i="1"/>
  <c r="W269" i="1"/>
  <c r="Q474" i="1"/>
  <c r="Q410" i="1"/>
  <c r="Q70" i="1"/>
  <c r="Q6" i="1"/>
  <c r="Q352" i="1"/>
  <c r="Q16" i="1"/>
  <c r="Q227" i="1"/>
  <c r="Q83" i="1"/>
  <c r="Q35" i="1"/>
  <c r="Q3" i="1"/>
  <c r="W1156" i="1"/>
  <c r="W1370" i="1"/>
  <c r="W1278" i="1"/>
  <c r="W1258" i="1"/>
  <c r="W1178" i="1"/>
  <c r="W1150" i="1"/>
  <c r="W1134" i="1"/>
  <c r="W1118" i="1"/>
  <c r="W1038" i="1"/>
  <c r="W1022" i="1"/>
  <c r="W1002" i="1"/>
  <c r="W958" i="1"/>
  <c r="W862" i="1"/>
  <c r="W842" i="1"/>
  <c r="W826" i="1"/>
  <c r="W1353" i="1"/>
  <c r="W1257" i="1"/>
  <c r="W1149" i="1"/>
  <c r="W1096" i="1"/>
  <c r="W1028" i="1"/>
  <c r="W928" i="1"/>
  <c r="W836" i="1"/>
  <c r="W673" i="1"/>
  <c r="W504" i="1"/>
  <c r="W445" i="1"/>
  <c r="W365" i="1"/>
  <c r="W317" i="1"/>
  <c r="W49" i="1"/>
  <c r="W33" i="1"/>
  <c r="W17" i="1"/>
  <c r="Q18" i="1"/>
  <c r="Q1372" i="1"/>
  <c r="Q26" i="1"/>
  <c r="Q1246" i="1"/>
  <c r="Q774" i="1"/>
  <c r="Q1209" i="1"/>
  <c r="Q393" i="1"/>
  <c r="Q377" i="1"/>
  <c r="Q297" i="1"/>
  <c r="Q121" i="1"/>
  <c r="Q1072" i="1"/>
  <c r="Q1040" i="1"/>
  <c r="Q1008" i="1"/>
  <c r="Q784" i="1"/>
  <c r="Q160" i="1"/>
  <c r="Q803" i="1"/>
  <c r="Q643" i="1"/>
  <c r="Q163" i="1"/>
  <c r="W1256" i="1"/>
  <c r="W508" i="1"/>
  <c r="W1136" i="1"/>
  <c r="W908" i="1"/>
  <c r="W880" i="1"/>
  <c r="W816" i="1"/>
  <c r="Q610" i="1"/>
  <c r="Q1310" i="1"/>
  <c r="Q1395" i="1"/>
  <c r="Q502" i="1"/>
  <c r="Q933" i="1"/>
  <c r="Q693" i="1"/>
  <c r="Q117" i="1"/>
  <c r="Q876" i="1"/>
  <c r="Q764" i="1"/>
  <c r="Q716" i="1"/>
  <c r="Q300" i="1"/>
  <c r="Q991" i="1"/>
  <c r="Q639" i="1"/>
  <c r="Q463" i="1"/>
  <c r="Q271" i="1"/>
  <c r="Q1212" i="1"/>
  <c r="Q1230" i="1"/>
  <c r="Q1394" i="1"/>
  <c r="Q770" i="1"/>
  <c r="Q1559" i="1"/>
  <c r="Q1399" i="1"/>
  <c r="Q902" i="1"/>
  <c r="Q262" i="1"/>
  <c r="Q134" i="1"/>
  <c r="Q1305" i="1"/>
  <c r="Q921" i="1"/>
  <c r="Q713" i="1"/>
  <c r="Q553" i="1"/>
  <c r="Q1168" i="1"/>
  <c r="Q960" i="1"/>
  <c r="Q944" i="1"/>
  <c r="Q624" i="1"/>
  <c r="Q528" i="1"/>
  <c r="Q416" i="1"/>
  <c r="Q272" i="1"/>
  <c r="Q1331" i="1"/>
  <c r="Q1027" i="1"/>
  <c r="Q1011" i="1"/>
  <c r="Q819" i="1"/>
  <c r="Q451" i="1"/>
  <c r="Q179" i="1"/>
  <c r="Q51" i="1"/>
  <c r="Q1513" i="1"/>
  <c r="Q1417" i="1"/>
  <c r="Q1166" i="1"/>
  <c r="Q654" i="1"/>
  <c r="Q730" i="1"/>
  <c r="Q1334" i="1"/>
  <c r="W1507" i="1"/>
  <c r="W1155" i="1"/>
  <c r="W412" i="1"/>
  <c r="W1363" i="1"/>
  <c r="W1059" i="1"/>
  <c r="W926" i="1"/>
  <c r="W1294" i="1"/>
  <c r="W718" i="1"/>
  <c r="W995" i="1"/>
  <c r="W1539" i="1"/>
  <c r="W1427" i="1"/>
  <c r="W1310" i="1"/>
  <c r="W1040" i="1"/>
  <c r="W932" i="1"/>
  <c r="W803" i="1"/>
  <c r="W1550" i="1"/>
  <c r="W1229" i="1"/>
  <c r="W147" i="1"/>
  <c r="W1230" i="1"/>
  <c r="W670" i="1"/>
  <c r="W51" i="1"/>
  <c r="Q2" i="1"/>
  <c r="W1184" i="1"/>
  <c r="W1277" i="1"/>
  <c r="W984" i="1"/>
  <c r="W856" i="1"/>
  <c r="W728" i="1"/>
  <c r="W721" i="1"/>
  <c r="W1173" i="1"/>
  <c r="W1008" i="1"/>
  <c r="W716" i="1"/>
  <c r="W1328" i="1"/>
  <c r="W648" i="1"/>
  <c r="W2" i="1"/>
  <c r="W636" i="1"/>
  <c r="W1461" i="1"/>
  <c r="W1325" i="1"/>
  <c r="W1361" i="1"/>
  <c r="W1512" i="1"/>
  <c r="W1428" i="1"/>
  <c r="W1264" i="1"/>
  <c r="W1414" i="1"/>
  <c r="W1398" i="1"/>
  <c r="W1350" i="1"/>
  <c r="W1330" i="1"/>
  <c r="W1298" i="1"/>
  <c r="W1234" i="1"/>
  <c r="W1202" i="1"/>
  <c r="W1094" i="1"/>
  <c r="W1074" i="1"/>
  <c r="W1058" i="1"/>
  <c r="W982" i="1"/>
  <c r="W934" i="1"/>
  <c r="W914" i="1"/>
  <c r="W882" i="1"/>
  <c r="W802" i="1"/>
  <c r="W1433" i="1"/>
  <c r="W1369" i="1"/>
  <c r="W1197" i="1"/>
  <c r="W796" i="1"/>
  <c r="W744" i="1"/>
  <c r="W640" i="1"/>
  <c r="W1116" i="1"/>
  <c r="W1076" i="1"/>
  <c r="W1052" i="1"/>
  <c r="W1012" i="1"/>
  <c r="W956" i="1"/>
  <c r="W592" i="1"/>
  <c r="W1495" i="1"/>
  <c r="W677" i="1"/>
  <c r="W454" i="1"/>
  <c r="W246" i="1"/>
  <c r="W130" i="1"/>
  <c r="W102" i="1"/>
  <c r="W70" i="1"/>
  <c r="W50" i="1"/>
  <c r="W6" i="1"/>
  <c r="W521" i="1"/>
  <c r="W293" i="1"/>
  <c r="W217" i="1"/>
  <c r="W169" i="1"/>
  <c r="W153" i="1"/>
  <c r="W137" i="1"/>
  <c r="W101" i="1"/>
  <c r="W73" i="1"/>
  <c r="W1408" i="1"/>
  <c r="W1281" i="1"/>
  <c r="W994" i="1"/>
  <c r="W582" i="1"/>
  <c r="W1163" i="1"/>
  <c r="W790" i="1"/>
  <c r="W651" i="1"/>
  <c r="W537" i="1"/>
  <c r="W1147" i="1"/>
  <c r="W1272" i="1"/>
  <c r="W923" i="1"/>
  <c r="W584" i="1"/>
  <c r="W69" i="1"/>
  <c r="W1217" i="1"/>
  <c r="W604" i="1"/>
  <c r="W1404" i="1"/>
  <c r="W1296" i="1"/>
  <c r="W1190" i="1"/>
  <c r="W892" i="1"/>
  <c r="W784" i="1"/>
  <c r="W700" i="1"/>
  <c r="W1436" i="1"/>
  <c r="W1083" i="1"/>
  <c r="W726" i="1"/>
  <c r="W443" i="1"/>
  <c r="W1196" i="1"/>
  <c r="W1452" i="1"/>
  <c r="W780" i="1"/>
  <c r="W1440" i="1"/>
  <c r="W624" i="1"/>
  <c r="W1491" i="1"/>
  <c r="W1331" i="1"/>
  <c r="W1029" i="1"/>
  <c r="W1329" i="1"/>
  <c r="W1100" i="1"/>
  <c r="W1027" i="1"/>
  <c r="W1528" i="1"/>
  <c r="W1299" i="1"/>
  <c r="W1443" i="1"/>
  <c r="W819" i="1"/>
  <c r="W126" i="1"/>
  <c r="W807" i="1"/>
  <c r="W1362" i="1"/>
  <c r="W1069" i="1"/>
  <c r="W960" i="1"/>
  <c r="W919" i="1"/>
  <c r="W382" i="1"/>
  <c r="W1458" i="1"/>
  <c r="W1064" i="1"/>
  <c r="W852" i="1"/>
  <c r="W498" i="1"/>
  <c r="W439" i="1"/>
  <c r="W292" i="1"/>
  <c r="W226" i="1"/>
  <c r="W112" i="1"/>
  <c r="Q1422" i="1"/>
  <c r="Q514" i="1"/>
  <c r="Q1517" i="1"/>
  <c r="Q734" i="1"/>
  <c r="W936" i="1"/>
  <c r="W818" i="1"/>
  <c r="W1555" i="1"/>
  <c r="W1456" i="1"/>
  <c r="W1351" i="1"/>
  <c r="W1243" i="1"/>
  <c r="W1098" i="1"/>
  <c r="W959" i="1"/>
  <c r="W847" i="1"/>
  <c r="W734" i="1"/>
  <c r="W562" i="1"/>
  <c r="W338" i="1"/>
  <c r="Q786" i="1"/>
  <c r="Q1525" i="1"/>
  <c r="Q638" i="1"/>
  <c r="Q318" i="1"/>
  <c r="Q1416" i="1"/>
  <c r="Q1306" i="1"/>
  <c r="Q906" i="1"/>
  <c r="Q1214" i="1"/>
  <c r="Q1555" i="1"/>
  <c r="Q1539" i="1"/>
  <c r="Q1491" i="1"/>
  <c r="Q1443" i="1"/>
  <c r="Q1427" i="1"/>
  <c r="Q1411" i="1"/>
  <c r="Q1232" i="1"/>
  <c r="Q310" i="1"/>
  <c r="Q1029" i="1"/>
  <c r="Q757" i="1"/>
  <c r="Q501" i="1"/>
  <c r="Q421" i="1"/>
  <c r="Q524" i="1"/>
  <c r="Q412" i="1"/>
  <c r="Q108" i="1"/>
  <c r="Q1311" i="1"/>
  <c r="Q959" i="1"/>
  <c r="Q927" i="1"/>
  <c r="Q847" i="1"/>
  <c r="Q591" i="1"/>
  <c r="Q479" i="1"/>
  <c r="Q399" i="1"/>
  <c r="Q367" i="1"/>
  <c r="Q159" i="1"/>
  <c r="W1480" i="1"/>
  <c r="W788" i="1"/>
  <c r="W768" i="1"/>
  <c r="W1511" i="1"/>
  <c r="W450" i="1"/>
  <c r="W290" i="1"/>
  <c r="W258" i="1"/>
  <c r="W242" i="1"/>
  <c r="W146" i="1"/>
  <c r="W98" i="1"/>
  <c r="W517" i="1"/>
  <c r="W229" i="1"/>
  <c r="W197" i="1"/>
  <c r="W1501" i="1"/>
  <c r="W1332" i="1"/>
  <c r="W1081" i="1"/>
  <c r="W642" i="1"/>
  <c r="W565" i="1"/>
  <c r="W488" i="1"/>
  <c r="W1506" i="1"/>
  <c r="W1280" i="1"/>
  <c r="W1043" i="1"/>
  <c r="W920" i="1"/>
  <c r="W612" i="1"/>
  <c r="W494" i="1"/>
  <c r="W1273" i="1"/>
  <c r="W1127" i="1"/>
  <c r="W786" i="1"/>
  <c r="W686" i="1"/>
  <c r="W1429" i="1"/>
  <c r="W1255" i="1"/>
  <c r="W1054" i="1"/>
  <c r="W913" i="1"/>
  <c r="W835" i="1"/>
  <c r="W113" i="1"/>
  <c r="W196" i="1"/>
  <c r="W7" i="1"/>
  <c r="W1139" i="1"/>
  <c r="W972" i="1"/>
  <c r="W761" i="1"/>
  <c r="W610" i="1"/>
  <c r="W1554" i="1"/>
  <c r="W1522" i="1"/>
  <c r="W1543" i="1"/>
  <c r="W434" i="1"/>
  <c r="W370" i="1"/>
  <c r="W306" i="1"/>
  <c r="W34" i="1"/>
  <c r="W61" i="1"/>
  <c r="W737" i="1"/>
  <c r="W395" i="1"/>
  <c r="W1324" i="1"/>
  <c r="W1072" i="1"/>
  <c r="W806" i="1"/>
  <c r="W638" i="1"/>
  <c r="W501" i="1"/>
  <c r="W369" i="1"/>
  <c r="W296" i="1"/>
  <c r="W228" i="1"/>
  <c r="Q1107" i="1"/>
  <c r="Q288" i="1"/>
  <c r="W1482" i="1"/>
  <c r="W1445" i="1"/>
  <c r="W490" i="1"/>
  <c r="W42" i="1"/>
  <c r="W1240" i="1"/>
  <c r="W1193" i="1"/>
  <c r="W616" i="1"/>
  <c r="W1487" i="1"/>
  <c r="W426" i="1"/>
  <c r="W1210" i="1"/>
  <c r="W282" i="1"/>
  <c r="W9" i="1"/>
  <c r="Q1393" i="1"/>
  <c r="W1148" i="1"/>
  <c r="W1558" i="1"/>
  <c r="W1498" i="1"/>
  <c r="W1441" i="1"/>
  <c r="W608" i="1"/>
  <c r="W1547" i="1"/>
  <c r="W1503" i="1"/>
  <c r="W522" i="1"/>
  <c r="W442" i="1"/>
  <c r="W1176" i="1"/>
  <c r="W1365" i="1"/>
  <c r="W1253" i="1"/>
  <c r="W330" i="1"/>
  <c r="W525" i="1"/>
  <c r="Q1266" i="1"/>
  <c r="Q230" i="1"/>
  <c r="Q1217" i="1"/>
  <c r="W1526" i="1"/>
  <c r="W1397" i="1"/>
  <c r="W1321" i="1"/>
  <c r="W1189" i="1"/>
  <c r="W1483" i="1"/>
  <c r="W58" i="1"/>
  <c r="W1536" i="1"/>
  <c r="W1533" i="1"/>
  <c r="W906" i="1"/>
  <c r="W845" i="1"/>
  <c r="W760" i="1"/>
  <c r="W591" i="1"/>
  <c r="W486" i="1"/>
  <c r="W1462" i="1"/>
  <c r="W1168" i="1"/>
  <c r="W938" i="1"/>
  <c r="W777" i="1"/>
  <c r="W509" i="1"/>
  <c r="W1418" i="1"/>
  <c r="W1211" i="1"/>
  <c r="W1037" i="1"/>
  <c r="W976" i="1"/>
  <c r="W873" i="1"/>
  <c r="W762" i="1"/>
  <c r="W554" i="1"/>
  <c r="W379" i="1"/>
  <c r="W106" i="1"/>
  <c r="W159" i="1"/>
  <c r="W1334" i="1"/>
  <c r="W941" i="1"/>
  <c r="W730" i="1"/>
  <c r="W107" i="1"/>
  <c r="W11" i="1"/>
  <c r="W422" i="1"/>
  <c r="W314" i="1"/>
  <c r="W38" i="1"/>
  <c r="W329" i="1"/>
  <c r="W1311" i="1"/>
  <c r="W479" i="1"/>
  <c r="Q1533" i="1"/>
  <c r="Q1408" i="1"/>
  <c r="Q234" i="1"/>
  <c r="Q534" i="1"/>
  <c r="Q1309" i="1"/>
  <c r="Q1229" i="1"/>
  <c r="Q845" i="1"/>
  <c r="Q829" i="1"/>
  <c r="Q509" i="1"/>
  <c r="Q413" i="1"/>
  <c r="Q932" i="1"/>
  <c r="Q852" i="1"/>
  <c r="Q500" i="1"/>
  <c r="Q324" i="1"/>
  <c r="Q228" i="1"/>
  <c r="Q180" i="1"/>
  <c r="Q100" i="1"/>
  <c r="Q52" i="1"/>
  <c r="Q1351" i="1"/>
  <c r="Q1271" i="1"/>
  <c r="Q1031" i="1"/>
  <c r="Q1015" i="1"/>
  <c r="Q983" i="1"/>
  <c r="Q263" i="1"/>
  <c r="W1494" i="1"/>
  <c r="W600" i="1"/>
  <c r="W544" i="1"/>
  <c r="W1413" i="1"/>
  <c r="W732" i="1"/>
  <c r="W1499" i="1"/>
  <c r="W776" i="1"/>
  <c r="W628" i="1"/>
  <c r="W518" i="1"/>
  <c r="W458" i="1"/>
  <c r="W342" i="1"/>
  <c r="W250" i="1"/>
  <c r="W138" i="1"/>
  <c r="W74" i="1"/>
  <c r="W54" i="1"/>
  <c r="W10" i="1"/>
  <c r="W409" i="1"/>
  <c r="W221" i="1"/>
  <c r="W1306" i="1"/>
  <c r="W921" i="1"/>
  <c r="W829" i="1"/>
  <c r="W603" i="1"/>
  <c r="W514" i="1"/>
  <c r="W438" i="1"/>
  <c r="W1524" i="1"/>
  <c r="W1378" i="1"/>
  <c r="W1318" i="1"/>
  <c r="W1185" i="1"/>
  <c r="W1106" i="1"/>
  <c r="W1014" i="1"/>
  <c r="W939" i="1"/>
  <c r="W747" i="1"/>
  <c r="W662" i="1"/>
  <c r="W473" i="1"/>
  <c r="W1314" i="1"/>
  <c r="W1088" i="1"/>
  <c r="W997" i="1"/>
  <c r="W925" i="1"/>
  <c r="W738" i="1"/>
  <c r="W569" i="1"/>
  <c r="W1399" i="1"/>
  <c r="W1293" i="1"/>
  <c r="W1111" i="1"/>
  <c r="W1019" i="1"/>
  <c r="W534" i="1"/>
  <c r="W299" i="1"/>
  <c r="W262" i="1"/>
  <c r="W91" i="1"/>
  <c r="W144" i="1"/>
  <c r="W28" i="1"/>
  <c r="W1538" i="1"/>
  <c r="W1031" i="1"/>
  <c r="W929" i="1"/>
  <c r="W795" i="1"/>
  <c r="W715" i="1"/>
  <c r="W572" i="1"/>
  <c r="W957" i="1"/>
  <c r="W800" i="1"/>
  <c r="W1405" i="1"/>
  <c r="W992" i="1"/>
  <c r="W339" i="1"/>
  <c r="W1055" i="1"/>
  <c r="W943" i="1"/>
  <c r="W904" i="1"/>
  <c r="W1312" i="1"/>
  <c r="W1167" i="1"/>
  <c r="W90" i="1"/>
  <c r="W506" i="1"/>
  <c r="W1471" i="1"/>
  <c r="W1247" i="1"/>
  <c r="W675" i="1"/>
  <c r="W553" i="1"/>
  <c r="W1549" i="1"/>
  <c r="W1434" i="1"/>
  <c r="W1220" i="1"/>
  <c r="W933" i="1"/>
  <c r="W717" i="1"/>
  <c r="W654" i="1"/>
  <c r="W524" i="1"/>
  <c r="W399" i="1"/>
  <c r="W310" i="1"/>
  <c r="W260" i="1"/>
  <c r="W129" i="1"/>
  <c r="W39" i="1"/>
  <c r="W397" i="1"/>
  <c r="W1232" i="1"/>
  <c r="W1417" i="1"/>
  <c r="W1455" i="1"/>
  <c r="W1551" i="1"/>
  <c r="W1161" i="1"/>
  <c r="W1508" i="1"/>
  <c r="W1194" i="1"/>
  <c r="W234" i="1"/>
  <c r="W1553" i="1"/>
  <c r="W1447" i="1"/>
  <c r="W1347" i="1"/>
  <c r="W1238" i="1"/>
  <c r="W1093" i="1"/>
  <c r="W944" i="1"/>
  <c r="W828" i="1"/>
  <c r="W731" i="1"/>
  <c r="W560" i="1"/>
  <c r="W667" i="1"/>
  <c r="Q1434" i="1"/>
  <c r="Q530" i="1"/>
  <c r="Q1260" i="1"/>
  <c r="Q686" i="1"/>
  <c r="Q122" i="1"/>
  <c r="Q1471" i="1"/>
  <c r="Q353" i="1"/>
  <c r="Q129" i="1"/>
  <c r="Q936" i="1"/>
  <c r="Q648" i="1"/>
  <c r="Q136" i="1"/>
  <c r="Q1083" i="1"/>
  <c r="Q587" i="1"/>
  <c r="Q27" i="1"/>
  <c r="W511" i="1"/>
  <c r="W301" i="1"/>
  <c r="W240" i="1"/>
  <c r="W122" i="1"/>
  <c r="W27" i="1"/>
  <c r="W393" i="1"/>
  <c r="W300" i="1"/>
  <c r="W231" i="1"/>
  <c r="W121" i="1"/>
  <c r="W26" i="1"/>
  <c r="Q242" i="1"/>
  <c r="Q942" i="1"/>
  <c r="Q1508" i="1"/>
  <c r="Q634" i="1"/>
  <c r="Q706" i="1"/>
  <c r="Q166" i="1"/>
  <c r="Q1025" i="1"/>
  <c r="Q769" i="1"/>
  <c r="Q609" i="1"/>
  <c r="Q545" i="1"/>
  <c r="Q465" i="1"/>
  <c r="Q920" i="1"/>
  <c r="Q200" i="1"/>
  <c r="Q779" i="1"/>
  <c r="Q379" i="1"/>
  <c r="Q187" i="1"/>
  <c r="W1540" i="1"/>
  <c r="W1392" i="1"/>
  <c r="W1304" i="1"/>
  <c r="Q78" i="1"/>
  <c r="Q898" i="1"/>
  <c r="Q1505" i="1"/>
  <c r="Q238" i="1"/>
  <c r="Q1138" i="1"/>
  <c r="Q1540" i="1"/>
  <c r="Q1503" i="1"/>
  <c r="Q1352" i="1"/>
  <c r="Q742" i="1"/>
  <c r="Q486" i="1"/>
  <c r="Q1345" i="1"/>
  <c r="Q593" i="1"/>
  <c r="Q481" i="1"/>
  <c r="Q376" i="1"/>
  <c r="Q1355" i="1"/>
  <c r="Q1019" i="1"/>
  <c r="Q363" i="1"/>
  <c r="Q155" i="1"/>
  <c r="Q123" i="1"/>
  <c r="Q1506" i="1"/>
  <c r="Q98" i="1"/>
  <c r="Q1405" i="1"/>
  <c r="Q670" i="1"/>
  <c r="Q158" i="1"/>
  <c r="Q1090" i="1"/>
  <c r="Q1552" i="1"/>
  <c r="Q1536" i="1"/>
  <c r="Q1520" i="1"/>
  <c r="Q1440" i="1"/>
  <c r="Q1424" i="1"/>
  <c r="Q1392" i="1"/>
  <c r="Q1376" i="1"/>
  <c r="Q1194" i="1"/>
  <c r="Q554" i="1"/>
  <c r="Q106" i="1"/>
  <c r="Q818" i="1"/>
  <c r="Q1280" i="1"/>
  <c r="Q854" i="1"/>
  <c r="Q726" i="1"/>
  <c r="W749" i="1"/>
  <c r="W1457" i="1"/>
  <c r="W758" i="1"/>
  <c r="W729" i="1"/>
  <c r="W742" i="1"/>
  <c r="W689" i="1"/>
  <c r="W1463" i="1"/>
  <c r="W1435" i="1"/>
  <c r="W1407" i="1"/>
  <c r="W1379" i="1"/>
  <c r="W1359" i="1"/>
  <c r="W1335" i="1"/>
  <c r="W1315" i="1"/>
  <c r="W1283" i="1"/>
  <c r="W1263" i="1"/>
  <c r="W1235" i="1"/>
  <c r="W1219" i="1"/>
  <c r="W1199" i="1"/>
  <c r="W1183" i="1"/>
  <c r="W1159" i="1"/>
  <c r="W1123" i="1"/>
  <c r="W1103" i="1"/>
  <c r="W1087" i="1"/>
  <c r="W1067" i="1"/>
  <c r="W1035" i="1"/>
  <c r="W999" i="1"/>
  <c r="W971" i="1"/>
  <c r="W951" i="1"/>
  <c r="W911" i="1"/>
  <c r="W891" i="1"/>
  <c r="W867" i="1"/>
  <c r="W843" i="1"/>
  <c r="W823" i="1"/>
  <c r="W657" i="1"/>
  <c r="W641" i="1"/>
  <c r="W625" i="1"/>
  <c r="W601" i="1"/>
  <c r="W585" i="1"/>
  <c r="W557" i="1"/>
  <c r="W472" i="1"/>
  <c r="W448" i="1"/>
  <c r="W428" i="1"/>
  <c r="W400" i="1"/>
  <c r="W384" i="1"/>
  <c r="W368" i="1"/>
  <c r="W340" i="1"/>
  <c r="W320" i="1"/>
  <c r="W284" i="1"/>
  <c r="W248" i="1"/>
  <c r="W220" i="1"/>
  <c r="W204" i="1"/>
  <c r="W176" i="1"/>
  <c r="W152" i="1"/>
  <c r="W128" i="1"/>
  <c r="W104" i="1"/>
  <c r="W80" i="1"/>
  <c r="W64" i="1"/>
  <c r="W40" i="1"/>
  <c r="W20" i="1"/>
  <c r="W555" i="1"/>
  <c r="W539" i="1"/>
  <c r="W523" i="1"/>
  <c r="W503" i="1"/>
  <c r="W483" i="1"/>
  <c r="W455" i="1"/>
  <c r="W427" i="1"/>
  <c r="Q406" i="1"/>
  <c r="Q214" i="1"/>
  <c r="Q150" i="1"/>
  <c r="Q1325" i="1"/>
  <c r="Q1293" i="1"/>
  <c r="Q1213" i="1"/>
  <c r="Q1165" i="1"/>
  <c r="Q941" i="1"/>
  <c r="Q925" i="1"/>
  <c r="Q861" i="1"/>
  <c r="Q525" i="1"/>
  <c r="Q397" i="1"/>
  <c r="Q333" i="1"/>
  <c r="Q301" i="1"/>
  <c r="Q221" i="1"/>
  <c r="Q205" i="1"/>
  <c r="Q189" i="1"/>
  <c r="Q173" i="1"/>
  <c r="Q157" i="1"/>
  <c r="Q141" i="1"/>
  <c r="Q125" i="1"/>
  <c r="Q45" i="1"/>
  <c r="Q29" i="1"/>
  <c r="Q884" i="1"/>
  <c r="Q820" i="1"/>
  <c r="Q772" i="1"/>
  <c r="Q612" i="1"/>
  <c r="Q596" i="1"/>
  <c r="Q308" i="1"/>
  <c r="Q276" i="1"/>
  <c r="Q260" i="1"/>
  <c r="Q4" i="1"/>
  <c r="Q1127" i="1"/>
  <c r="Q1111" i="1"/>
  <c r="Q1063" i="1"/>
  <c r="Q1047" i="1"/>
  <c r="Q999" i="1"/>
  <c r="Q935" i="1"/>
  <c r="Q855" i="1"/>
  <c r="Q487" i="1"/>
  <c r="Q247" i="1"/>
  <c r="Q151" i="1"/>
  <c r="Q103" i="1"/>
  <c r="Q71" i="1"/>
  <c r="Q39" i="1"/>
  <c r="W1424" i="1"/>
  <c r="W1432" i="1"/>
  <c r="W1356" i="1"/>
  <c r="W1500" i="1"/>
  <c r="W1384" i="1"/>
  <c r="W1284" i="1"/>
  <c r="W1340" i="1"/>
  <c r="W676" i="1"/>
  <c r="W1537" i="1"/>
  <c r="W1505" i="1"/>
  <c r="W1485" i="1"/>
  <c r="W1137" i="1"/>
  <c r="W1121" i="1"/>
  <c r="W1101" i="1"/>
  <c r="W1077" i="1"/>
  <c r="W1057" i="1"/>
  <c r="W1041" i="1"/>
  <c r="W1017" i="1"/>
  <c r="W989" i="1"/>
  <c r="W969" i="1"/>
  <c r="W949" i="1"/>
  <c r="W909" i="1"/>
  <c r="W893" i="1"/>
  <c r="W877" i="1"/>
  <c r="W841" i="1"/>
  <c r="W817" i="1"/>
  <c r="W801" i="1"/>
  <c r="W724" i="1"/>
  <c r="W656" i="1"/>
  <c r="W781" i="1"/>
  <c r="W706" i="1"/>
  <c r="W690" i="1"/>
  <c r="W658" i="1"/>
  <c r="W630" i="1"/>
  <c r="W606" i="1"/>
  <c r="W590" i="1"/>
  <c r="W570" i="1"/>
  <c r="W505" i="1"/>
  <c r="W205" i="1"/>
  <c r="W759" i="1"/>
  <c r="Q961" i="1"/>
  <c r="Q1112" i="1"/>
  <c r="Q392" i="1"/>
  <c r="Q875" i="1"/>
  <c r="Q859" i="1"/>
  <c r="Q811" i="1"/>
  <c r="Q619" i="1"/>
  <c r="Q507" i="1"/>
  <c r="W1450" i="1"/>
  <c r="W1421" i="1"/>
  <c r="W1341" i="1"/>
  <c r="W696" i="1"/>
  <c r="W273" i="1"/>
  <c r="W245" i="1"/>
  <c r="Q295" i="1"/>
  <c r="W1469" i="1"/>
  <c r="W1225" i="1"/>
  <c r="W433" i="1"/>
  <c r="W407" i="1"/>
  <c r="W383" i="1"/>
  <c r="W355" i="1"/>
  <c r="W335" i="1"/>
  <c r="W319" i="1"/>
  <c r="W303" i="1"/>
  <c r="W279" i="1"/>
  <c r="W251" i="1"/>
  <c r="W223" i="1"/>
  <c r="W203" i="1"/>
  <c r="W183" i="1"/>
  <c r="W139" i="1"/>
  <c r="W119" i="1"/>
  <c r="W99" i="1"/>
  <c r="W79" i="1"/>
  <c r="W59" i="1"/>
  <c r="W31" i="1"/>
  <c r="W272" i="1"/>
  <c r="W1488" i="1"/>
  <c r="W1382" i="1"/>
  <c r="W1260" i="1"/>
  <c r="W1158" i="1"/>
  <c r="W978" i="1"/>
  <c r="W876" i="1"/>
  <c r="W764" i="1"/>
  <c r="W693" i="1"/>
  <c r="W462" i="1"/>
  <c r="W1470" i="1"/>
  <c r="W1368" i="1"/>
  <c r="W1246" i="1"/>
  <c r="W1109" i="1"/>
  <c r="W962" i="1"/>
  <c r="W864" i="1"/>
  <c r="W639" i="1"/>
  <c r="W502" i="1"/>
  <c r="W377" i="1"/>
  <c r="W297" i="1"/>
  <c r="W230" i="1"/>
  <c r="W117" i="1"/>
  <c r="W18" i="1"/>
  <c r="Q1190" i="1"/>
  <c r="Q354" i="1"/>
  <c r="Q1270" i="1"/>
  <c r="Q782" i="1"/>
  <c r="Q1342" i="1"/>
  <c r="Q1250" i="1"/>
  <c r="Q838" i="1"/>
  <c r="Q198" i="1"/>
  <c r="Q857" i="1"/>
  <c r="Q825" i="1"/>
  <c r="Q809" i="1"/>
  <c r="Q793" i="1"/>
  <c r="Q681" i="1"/>
  <c r="Q665" i="1"/>
  <c r="Q649" i="1"/>
  <c r="Q633" i="1"/>
  <c r="Q521" i="1"/>
  <c r="Q1024" i="1"/>
  <c r="W367" i="1"/>
  <c r="W421" i="1"/>
  <c r="W318" i="1"/>
  <c r="W108" i="1"/>
  <c r="W4" i="1"/>
  <c r="W418" i="1"/>
  <c r="W337" i="1"/>
  <c r="W264" i="1"/>
  <c r="W143" i="1"/>
  <c r="W56" i="1"/>
  <c r="W416" i="1"/>
  <c r="W324" i="1"/>
  <c r="W263" i="1"/>
  <c r="W134" i="1"/>
  <c r="W52" i="1"/>
  <c r="W660" i="1"/>
  <c r="W528" i="1"/>
  <c r="W408" i="1"/>
  <c r="W322" i="1"/>
  <c r="W261" i="1"/>
  <c r="W133" i="1"/>
  <c r="W43" i="1"/>
  <c r="Q1062" i="1"/>
  <c r="Q1373" i="1"/>
  <c r="Q222" i="1"/>
  <c r="Q1357" i="1"/>
  <c r="Q1261" i="1"/>
  <c r="Q1245" i="1"/>
  <c r="Q1181" i="1"/>
  <c r="Q1101" i="1"/>
  <c r="Q573" i="1"/>
  <c r="Q1092" i="1"/>
  <c r="Q1044" i="1"/>
  <c r="Q980" i="1"/>
  <c r="Q756" i="1"/>
  <c r="Q740" i="1"/>
  <c r="Q692" i="1"/>
  <c r="Q548" i="1"/>
  <c r="Q20" i="1"/>
  <c r="W549" i="1"/>
  <c r="W173" i="1"/>
  <c r="W787" i="1"/>
  <c r="W767" i="1"/>
  <c r="W743" i="1"/>
  <c r="W723" i="1"/>
  <c r="W695" i="1"/>
  <c r="W671" i="1"/>
  <c r="W631" i="1"/>
  <c r="W611" i="1"/>
  <c r="W583" i="1"/>
  <c r="W567" i="1"/>
  <c r="W378" i="1"/>
  <c r="W259" i="1"/>
  <c r="W127" i="1"/>
  <c r="Q1222" i="1"/>
  <c r="Q1074" i="1"/>
  <c r="Q594" i="1"/>
  <c r="Q114" i="1"/>
  <c r="Q1553" i="1"/>
  <c r="Q1489" i="1"/>
  <c r="Q1457" i="1"/>
  <c r="Q1377" i="1"/>
  <c r="Q1196" i="1"/>
  <c r="Q430" i="1"/>
  <c r="Q1538" i="1"/>
  <c r="Q1492" i="1"/>
  <c r="Q1428" i="1"/>
  <c r="Q1396" i="1"/>
  <c r="Q1380" i="1"/>
  <c r="Q698" i="1"/>
  <c r="Q378" i="1"/>
  <c r="Q1514" i="1"/>
  <c r="Q1418" i="1"/>
  <c r="Q1186" i="1"/>
  <c r="Q1423" i="1"/>
  <c r="Q1256" i="1"/>
  <c r="Q870" i="1"/>
  <c r="Q422" i="1"/>
  <c r="Q1313" i="1"/>
  <c r="Q865" i="1"/>
  <c r="Q833" i="1"/>
  <c r="Q721" i="1"/>
  <c r="Q529" i="1"/>
  <c r="Q417" i="1"/>
  <c r="Q273" i="1"/>
  <c r="Q161" i="1"/>
  <c r="Q1478" i="1"/>
  <c r="Q1386" i="1"/>
  <c r="Q178" i="1"/>
  <c r="Q50" i="1"/>
  <c r="Q1537" i="1"/>
  <c r="Q1473" i="1"/>
  <c r="Q1441" i="1"/>
  <c r="Q1006" i="1"/>
  <c r="Q814" i="1"/>
  <c r="Q494" i="1"/>
  <c r="Q1430" i="1"/>
  <c r="Q946" i="1"/>
  <c r="Q1412" i="1"/>
  <c r="Q1362" i="1"/>
  <c r="Q186" i="1"/>
  <c r="Q1558" i="1"/>
  <c r="Q1462" i="1"/>
  <c r="Q1286" i="1"/>
  <c r="Q1126" i="1"/>
  <c r="Q1329" i="1"/>
  <c r="Q1169" i="1"/>
  <c r="Q785" i="1"/>
  <c r="Q337" i="1"/>
  <c r="Q225" i="1"/>
  <c r="Q209" i="1"/>
  <c r="Q193" i="1"/>
  <c r="Q177" i="1"/>
  <c r="Q1530" i="1"/>
  <c r="Q1238" i="1"/>
  <c r="Q322" i="1"/>
  <c r="Q1332" i="1"/>
  <c r="Q1498" i="1"/>
  <c r="Q1528" i="1"/>
  <c r="Q1368" i="1"/>
  <c r="Q1162" i="1"/>
  <c r="Q1098" i="1"/>
  <c r="Q842" i="1"/>
  <c r="Q714" i="1"/>
  <c r="Q1526" i="1"/>
  <c r="Q1382" i="1"/>
  <c r="Q1360" i="1"/>
  <c r="Q1296" i="1"/>
  <c r="Q1142" i="1"/>
  <c r="Q566" i="1"/>
  <c r="Q1301" i="1"/>
  <c r="Q1109" i="1"/>
  <c r="Q1093" i="1"/>
  <c r="Q1013" i="1"/>
  <c r="Q965" i="1"/>
  <c r="Q853" i="1"/>
  <c r="Q613" i="1"/>
  <c r="Q565" i="1"/>
  <c r="Q485" i="1"/>
  <c r="Q469" i="1"/>
  <c r="Q261" i="1"/>
  <c r="Q133" i="1"/>
  <c r="Q1180" i="1"/>
  <c r="Q1100" i="1"/>
  <c r="Q972" i="1"/>
  <c r="Q892" i="1"/>
  <c r="Q828" i="1"/>
  <c r="Q700" i="1"/>
  <c r="Q444" i="1"/>
  <c r="Q380" i="1"/>
  <c r="Q316" i="1"/>
  <c r="Q268" i="1"/>
  <c r="Q172" i="1"/>
  <c r="Q124" i="1"/>
  <c r="Q1295" i="1"/>
  <c r="Q1247" i="1"/>
  <c r="Q879" i="1"/>
  <c r="Q703" i="1"/>
  <c r="Q623" i="1"/>
  <c r="Q239" i="1"/>
  <c r="Q191" i="1"/>
  <c r="Q143" i="1"/>
  <c r="Q111" i="1"/>
  <c r="Q47" i="1"/>
  <c r="W1544" i="1"/>
  <c r="W1468" i="1"/>
  <c r="W1396" i="1"/>
  <c r="W1360" i="1"/>
  <c r="W1308" i="1"/>
  <c r="W1224" i="1"/>
  <c r="W496" i="1"/>
  <c r="W1213" i="1"/>
  <c r="W733" i="1"/>
  <c r="W704" i="1"/>
  <c r="W576" i="1"/>
  <c r="W1467" i="1"/>
  <c r="W1439" i="1"/>
  <c r="W1415" i="1"/>
  <c r="W1383" i="1"/>
  <c r="W1367" i="1"/>
  <c r="W1339" i="1"/>
  <c r="W1319" i="1"/>
  <c r="W1287" i="1"/>
  <c r="W1267" i="1"/>
  <c r="W1239" i="1"/>
  <c r="W1223" i="1"/>
  <c r="W1203" i="1"/>
  <c r="W1187" i="1"/>
  <c r="W1171" i="1"/>
  <c r="W1131" i="1"/>
  <c r="W1107" i="1"/>
  <c r="W1091" i="1"/>
  <c r="Q145" i="1"/>
  <c r="Q113" i="1"/>
  <c r="Q81" i="1"/>
  <c r="Q49" i="1"/>
  <c r="Q33" i="1"/>
  <c r="Q17" i="1"/>
  <c r="Q1176" i="1"/>
  <c r="Q1096" i="1"/>
  <c r="Q1048" i="1"/>
  <c r="Q984" i="1"/>
  <c r="Q888" i="1"/>
  <c r="Q856" i="1"/>
  <c r="Q824" i="1"/>
  <c r="Q808" i="1"/>
  <c r="Q776" i="1"/>
  <c r="Q744" i="1"/>
  <c r="Q712" i="1"/>
  <c r="Q696" i="1"/>
  <c r="Q616" i="1"/>
  <c r="Q600" i="1"/>
  <c r="Q552" i="1"/>
  <c r="Q536" i="1"/>
  <c r="Q488" i="1"/>
  <c r="Q440" i="1"/>
  <c r="Q408" i="1"/>
  <c r="Q360" i="1"/>
  <c r="Q344" i="1"/>
  <c r="Q328" i="1"/>
  <c r="Q280" i="1"/>
  <c r="Q264" i="1"/>
  <c r="Q216" i="1"/>
  <c r="Q168" i="1"/>
  <c r="Q56" i="1"/>
  <c r="Q1243" i="1"/>
  <c r="Q1211" i="1"/>
  <c r="Q1163" i="1"/>
  <c r="Q1147" i="1"/>
  <c r="Q1051" i="1"/>
  <c r="Q1003" i="1"/>
  <c r="Q987" i="1"/>
  <c r="Q907" i="1"/>
  <c r="Q763" i="1"/>
  <c r="Q731" i="1"/>
  <c r="Q683" i="1"/>
  <c r="Q651" i="1"/>
  <c r="Q491" i="1"/>
  <c r="Q443" i="1"/>
  <c r="Q395" i="1"/>
  <c r="Q347" i="1"/>
  <c r="Q267" i="1"/>
  <c r="Q235" i="1"/>
  <c r="Q171" i="1"/>
  <c r="Q43" i="1"/>
  <c r="W1460" i="1"/>
  <c r="W1244" i="1"/>
  <c r="W1444" i="1"/>
  <c r="W1200" i="1"/>
  <c r="W705" i="1"/>
  <c r="W620" i="1"/>
  <c r="W1541" i="1"/>
  <c r="W1509" i="1"/>
  <c r="W1489" i="1"/>
  <c r="W1473" i="1"/>
  <c r="W1289" i="1"/>
  <c r="W1233" i="1"/>
  <c r="W1205" i="1"/>
  <c r="W1157" i="1"/>
  <c r="W1141" i="1"/>
  <c r="W1125" i="1"/>
  <c r="W1105" i="1"/>
  <c r="W1085" i="1"/>
  <c r="W1061" i="1"/>
  <c r="W1045" i="1"/>
  <c r="W1021" i="1"/>
  <c r="W993" i="1"/>
  <c r="W973" i="1"/>
  <c r="W953" i="1"/>
  <c r="W917" i="1"/>
  <c r="W897" i="1"/>
  <c r="W881" i="1"/>
  <c r="W849" i="1"/>
  <c r="W821" i="1"/>
  <c r="W805" i="1"/>
  <c r="W664" i="1"/>
  <c r="W532" i="1"/>
  <c r="Q1294" i="1"/>
  <c r="Q1206" i="1"/>
  <c r="Q642" i="1"/>
  <c r="Q418" i="1"/>
  <c r="Q226" i="1"/>
  <c r="Q34" i="1"/>
  <c r="Q1501" i="1"/>
  <c r="Q1284" i="1"/>
  <c r="Q1054" i="1"/>
  <c r="Q926" i="1"/>
  <c r="Q94" i="1"/>
  <c r="Q30" i="1"/>
  <c r="Q1470" i="1"/>
  <c r="Q1504" i="1"/>
  <c r="Q1488" i="1"/>
  <c r="Q1472" i="1"/>
  <c r="Q1456" i="1"/>
  <c r="Q1322" i="1"/>
  <c r="Q938" i="1"/>
  <c r="Q682" i="1"/>
  <c r="Q618" i="1"/>
  <c r="Q490" i="1"/>
  <c r="Q362" i="1"/>
  <c r="Q170" i="1"/>
  <c r="Q1170" i="1"/>
  <c r="Q962" i="1"/>
  <c r="Q1515" i="1"/>
  <c r="Q1312" i="1"/>
  <c r="Q1046" i="1"/>
  <c r="Q790" i="1"/>
  <c r="Q598" i="1"/>
  <c r="Q86" i="1"/>
  <c r="Q1069" i="1"/>
  <c r="Q1037" i="1"/>
  <c r="Q1005" i="1"/>
  <c r="Q957" i="1"/>
  <c r="Q701" i="1"/>
  <c r="Q621" i="1"/>
  <c r="Q477" i="1"/>
  <c r="Q285" i="1"/>
  <c r="Q269" i="1"/>
  <c r="Q237" i="1"/>
  <c r="Q61" i="1"/>
  <c r="Q13" i="1"/>
  <c r="Q804" i="1"/>
  <c r="Q708" i="1"/>
  <c r="Q660" i="1"/>
  <c r="Q468" i="1"/>
  <c r="Q356" i="1"/>
  <c r="Q244" i="1"/>
  <c r="Q196" i="1"/>
  <c r="Q1255" i="1"/>
  <c r="Q1143" i="1"/>
  <c r="Q951" i="1"/>
  <c r="Q919" i="1"/>
  <c r="Q823" i="1"/>
  <c r="Q807" i="1"/>
  <c r="Q791" i="1"/>
  <c r="Q759" i="1"/>
  <c r="Q743" i="1"/>
  <c r="Q695" i="1"/>
  <c r="Q631" i="1"/>
  <c r="Q583" i="1"/>
  <c r="Q567" i="1"/>
  <c r="Q551" i="1"/>
  <c r="Q535" i="1"/>
  <c r="Q519" i="1"/>
  <c r="Q359" i="1"/>
  <c r="Q215" i="1"/>
  <c r="Q167" i="1"/>
  <c r="Q87" i="1"/>
  <c r="Q7" i="1"/>
  <c r="W1140" i="1"/>
  <c r="W1400" i="1"/>
  <c r="W1344" i="1"/>
  <c r="W1160" i="1"/>
  <c r="W1426" i="1"/>
  <c r="W1402" i="1"/>
  <c r="W1374" i="1"/>
  <c r="W1354" i="1"/>
  <c r="W1338" i="1"/>
  <c r="W1302" i="1"/>
  <c r="W1282" i="1"/>
  <c r="W1262" i="1"/>
  <c r="W1242" i="1"/>
  <c r="W1218" i="1"/>
  <c r="W1182" i="1"/>
  <c r="W1154" i="1"/>
  <c r="W1138" i="1"/>
  <c r="W1122" i="1"/>
  <c r="W1102" i="1"/>
  <c r="W1078" i="1"/>
  <c r="W1062" i="1"/>
  <c r="W1042" i="1"/>
  <c r="W1026" i="1"/>
  <c r="W1006" i="1"/>
  <c r="W986" i="1"/>
  <c r="W966" i="1"/>
  <c r="W946" i="1"/>
  <c r="W918" i="1"/>
  <c r="W886" i="1"/>
  <c r="W866" i="1"/>
  <c r="W846" i="1"/>
  <c r="W830" i="1"/>
  <c r="W810" i="1"/>
  <c r="W789" i="1"/>
  <c r="W1285" i="1"/>
  <c r="W778" i="1"/>
  <c r="W748" i="1"/>
  <c r="W596" i="1"/>
  <c r="W1120" i="1"/>
  <c r="W1104" i="1"/>
  <c r="W1080" i="1"/>
  <c r="W1056" i="1"/>
  <c r="W1032" i="1"/>
  <c r="W1016" i="1"/>
  <c r="W996" i="1"/>
  <c r="W964" i="1"/>
  <c r="W940" i="1"/>
  <c r="W912" i="1"/>
  <c r="W884" i="1"/>
  <c r="W860" i="1"/>
  <c r="W840" i="1"/>
  <c r="W820" i="1"/>
  <c r="W684" i="1"/>
  <c r="W746" i="1"/>
  <c r="W516" i="1"/>
  <c r="W465" i="1"/>
  <c r="W373" i="1"/>
  <c r="W345" i="1"/>
  <c r="W241" i="1"/>
  <c r="W157" i="1"/>
  <c r="W141" i="1"/>
  <c r="W105" i="1"/>
  <c r="W85" i="1"/>
  <c r="W53" i="1"/>
  <c r="W37" i="1"/>
  <c r="W21" i="1"/>
  <c r="W1071" i="1"/>
  <c r="W1039" i="1"/>
  <c r="W1003" i="1"/>
  <c r="W975" i="1"/>
  <c r="W955" i="1"/>
  <c r="W915" i="1"/>
  <c r="W895" i="1"/>
  <c r="W871" i="1"/>
  <c r="W851" i="1"/>
  <c r="W827" i="1"/>
  <c r="W556" i="1"/>
  <c r="W661" i="1"/>
  <c r="W645" i="1"/>
  <c r="W629" i="1"/>
  <c r="W605" i="1"/>
  <c r="W589" i="1"/>
  <c r="W561" i="1"/>
  <c r="W441" i="1"/>
  <c r="W333" i="1"/>
  <c r="W313" i="1"/>
  <c r="W476" i="1"/>
  <c r="W452" i="1"/>
  <c r="W432" i="1"/>
  <c r="W404" i="1"/>
  <c r="W388" i="1"/>
  <c r="W372" i="1"/>
  <c r="W344" i="1"/>
  <c r="W328" i="1"/>
  <c r="W304" i="1"/>
  <c r="W252" i="1"/>
  <c r="W232" i="1"/>
  <c r="W208" i="1"/>
  <c r="W184" i="1"/>
  <c r="W156" i="1"/>
  <c r="W132" i="1"/>
  <c r="W116" i="1"/>
  <c r="W84" i="1"/>
  <c r="W68" i="1"/>
  <c r="W44" i="1"/>
  <c r="W24" i="1"/>
  <c r="W8" i="1"/>
  <c r="W543" i="1"/>
  <c r="W527" i="1"/>
  <c r="W507" i="1"/>
  <c r="W487" i="1"/>
  <c r="W467" i="1"/>
  <c r="W431" i="1"/>
  <c r="W411" i="1"/>
  <c r="W387" i="1"/>
  <c r="W363" i="1"/>
  <c r="W343" i="1"/>
  <c r="W323" i="1"/>
  <c r="W307" i="1"/>
  <c r="W283" i="1"/>
  <c r="W255" i="1"/>
  <c r="W227" i="1"/>
  <c r="W207" i="1"/>
  <c r="W187" i="1"/>
  <c r="W155" i="1"/>
  <c r="W123" i="1"/>
  <c r="W103" i="1"/>
  <c r="W83" i="1"/>
  <c r="W63" i="1"/>
  <c r="W35" i="1"/>
  <c r="W3" i="1"/>
  <c r="W419" i="1"/>
  <c r="W316" i="1"/>
  <c r="W215" i="1"/>
  <c r="W86" i="1"/>
  <c r="W1513" i="1"/>
  <c r="W1411" i="1"/>
  <c r="W1301" i="1"/>
  <c r="W1206" i="1"/>
  <c r="W1011" i="1"/>
  <c r="W902" i="1"/>
  <c r="W785" i="1"/>
  <c r="W703" i="1"/>
  <c r="W1517" i="1"/>
  <c r="W1416" i="1"/>
  <c r="W1307" i="1"/>
  <c r="W1212" i="1"/>
  <c r="W1015" i="1"/>
  <c r="W927" i="1"/>
  <c r="W792" i="1"/>
  <c r="W713" i="1"/>
  <c r="W548" i="1"/>
  <c r="W710" i="1"/>
  <c r="W694" i="1"/>
  <c r="W666" i="1"/>
  <c r="W634" i="1"/>
  <c r="W614" i="1"/>
  <c r="W594" i="1"/>
  <c r="W574" i="1"/>
  <c r="W513" i="1"/>
  <c r="W453" i="1"/>
  <c r="W209" i="1"/>
  <c r="W291" i="1"/>
  <c r="W460" i="1"/>
  <c r="W389" i="1"/>
  <c r="W224" i="1"/>
  <c r="W46" i="1"/>
  <c r="W136" i="1"/>
  <c r="W635" i="1"/>
  <c r="W1502" i="1"/>
  <c r="W1395" i="1"/>
  <c r="W1271" i="1"/>
  <c r="W1180" i="1"/>
  <c r="W991" i="1"/>
  <c r="W890" i="1"/>
  <c r="W774" i="1"/>
  <c r="W699" i="1"/>
  <c r="W491" i="1"/>
  <c r="W1515" i="1"/>
  <c r="W1412" i="1"/>
  <c r="W1305" i="1"/>
  <c r="W1209" i="1"/>
  <c r="W1013" i="1"/>
  <c r="W907" i="1"/>
  <c r="W791" i="1"/>
  <c r="W708" i="1"/>
  <c r="W366" i="1"/>
  <c r="W294" i="1"/>
  <c r="W180" i="1"/>
  <c r="W100" i="1"/>
  <c r="W359" i="1"/>
  <c r="W288" i="1"/>
  <c r="W168" i="1"/>
  <c r="W94" i="1"/>
  <c r="W621" i="1"/>
  <c r="W485" i="1"/>
  <c r="W356" i="1"/>
  <c r="W285" i="1"/>
  <c r="W167" i="1"/>
  <c r="W81" i="1"/>
  <c r="W360" i="1"/>
  <c r="W401" i="1"/>
  <c r="W444" i="1"/>
  <c r="W326" i="1"/>
  <c r="W195" i="1"/>
  <c r="W13" i="1"/>
  <c r="W1490" i="1"/>
  <c r="W1393" i="1"/>
  <c r="W1266" i="1"/>
  <c r="W1169" i="1"/>
  <c r="W985" i="1"/>
  <c r="W883" i="1"/>
  <c r="W766" i="1"/>
  <c r="W697" i="1"/>
  <c r="W463" i="1"/>
  <c r="W613" i="1"/>
  <c r="W468" i="1"/>
  <c r="W354" i="1"/>
  <c r="W280" i="1"/>
  <c r="W163" i="1"/>
  <c r="W78" i="1"/>
  <c r="W349" i="1"/>
  <c r="W278" i="1"/>
  <c r="W160" i="1"/>
  <c r="W77" i="1"/>
  <c r="W348" i="1"/>
  <c r="W276" i="1"/>
  <c r="W151" i="1"/>
  <c r="W71" i="1"/>
  <c r="W587" i="1"/>
  <c r="W446" i="1"/>
  <c r="W346" i="1"/>
  <c r="W271" i="1"/>
  <c r="W150" i="1"/>
  <c r="W66" i="1"/>
  <c r="Q1410" i="1"/>
  <c r="Q1308" i="1"/>
  <c r="Q334" i="1"/>
  <c r="Q1042" i="1"/>
  <c r="Q154" i="1"/>
  <c r="Q1534" i="1"/>
  <c r="Q1527" i="1"/>
  <c r="Q1367" i="1"/>
  <c r="Q1145" i="1"/>
  <c r="Q537" i="1"/>
  <c r="Q457" i="1"/>
  <c r="Q1056" i="1"/>
  <c r="Q720" i="1"/>
  <c r="Q512" i="1"/>
  <c r="Q128" i="1"/>
  <c r="Q835" i="1"/>
  <c r="Q787" i="1"/>
  <c r="Q435" i="1"/>
  <c r="Q339" i="1"/>
  <c r="Q243" i="1"/>
  <c r="W1388" i="1"/>
  <c r="Q1454" i="1"/>
  <c r="Q274" i="1"/>
  <c r="Q1401" i="1"/>
  <c r="Q1276" i="1"/>
  <c r="Q270" i="1"/>
  <c r="Q1458" i="1"/>
  <c r="Q1314" i="1"/>
  <c r="Q858" i="1"/>
  <c r="Q602" i="1"/>
  <c r="Q1438" i="1"/>
  <c r="Q1463" i="1"/>
  <c r="Q1336" i="1"/>
  <c r="Q710" i="1"/>
  <c r="Q1161" i="1"/>
  <c r="Q1113" i="1"/>
  <c r="Q1017" i="1"/>
  <c r="Q969" i="1"/>
  <c r="Q777" i="1"/>
  <c r="Q729" i="1"/>
  <c r="Q601" i="1"/>
  <c r="Q441" i="1"/>
  <c r="Q409" i="1"/>
  <c r="Q345" i="1"/>
  <c r="Q313" i="1"/>
  <c r="Q249" i="1"/>
  <c r="Q105" i="1"/>
  <c r="Q1184" i="1"/>
  <c r="Q1120" i="1"/>
  <c r="Q912" i="1"/>
  <c r="Q832" i="1"/>
  <c r="Q704" i="1"/>
  <c r="Q640" i="1"/>
  <c r="Q576" i="1"/>
  <c r="Q464" i="1"/>
  <c r="Q400" i="1"/>
  <c r="Q336" i="1"/>
  <c r="Q224" i="1"/>
  <c r="Q112" i="1"/>
  <c r="Q48" i="1"/>
  <c r="Q1251" i="1"/>
  <c r="Q1075" i="1"/>
  <c r="Q995" i="1"/>
  <c r="Q867" i="1"/>
  <c r="Q499" i="1"/>
  <c r="Q403" i="1"/>
  <c r="Q371" i="1"/>
  <c r="Q323" i="1"/>
  <c r="Q275" i="1"/>
  <c r="Q115" i="1"/>
  <c r="W1268" i="1"/>
  <c r="Q1106" i="1"/>
  <c r="Q674" i="1"/>
  <c r="Q130" i="1"/>
  <c r="Q1493" i="1"/>
  <c r="Q1477" i="1"/>
  <c r="Q1461" i="1"/>
  <c r="Q1445" i="1"/>
  <c r="Q1429" i="1"/>
  <c r="Q1381" i="1"/>
  <c r="Q1086" i="1"/>
  <c r="Q894" i="1"/>
  <c r="Q510" i="1"/>
  <c r="Q382" i="1"/>
  <c r="Q126" i="1"/>
  <c r="Q994" i="1"/>
  <c r="Q1544" i="1"/>
  <c r="Q1512" i="1"/>
  <c r="Q1210" i="1"/>
  <c r="Q1034" i="1"/>
  <c r="Q970" i="1"/>
  <c r="Q650" i="1"/>
  <c r="Q458" i="1"/>
  <c r="Q266" i="1"/>
  <c r="Q138" i="1"/>
  <c r="Q74" i="1"/>
  <c r="Q10" i="1"/>
  <c r="Q1244" i="1"/>
  <c r="Q974" i="1"/>
  <c r="Q846" i="1"/>
  <c r="Q398" i="1"/>
  <c r="Q206" i="1"/>
  <c r="Q1510" i="1"/>
  <c r="Q498" i="1"/>
  <c r="Q1468" i="1"/>
  <c r="Q1346" i="1"/>
  <c r="Q1114" i="1"/>
  <c r="Q794" i="1"/>
  <c r="Q538" i="1"/>
  <c r="Q218" i="1"/>
  <c r="Q1383" i="1"/>
  <c r="Q1272" i="1"/>
  <c r="Q582" i="1"/>
  <c r="Q390" i="1"/>
  <c r="Q1337" i="1"/>
  <c r="Q1273" i="1"/>
  <c r="Q1225" i="1"/>
  <c r="Q1193" i="1"/>
  <c r="Q1129" i="1"/>
  <c r="Q1033" i="1"/>
  <c r="Q1001" i="1"/>
  <c r="Q841" i="1"/>
  <c r="Q585" i="1"/>
  <c r="Q569" i="1"/>
  <c r="Q473" i="1"/>
  <c r="Q425" i="1"/>
  <c r="Q361" i="1"/>
  <c r="Q265" i="1"/>
  <c r="Q89" i="1"/>
  <c r="Q1088" i="1"/>
  <c r="Q896" i="1"/>
  <c r="Q848" i="1"/>
  <c r="Q736" i="1"/>
  <c r="Q672" i="1"/>
  <c r="Q608" i="1"/>
  <c r="Q480" i="1"/>
  <c r="Q448" i="1"/>
  <c r="Q368" i="1"/>
  <c r="Q320" i="1"/>
  <c r="Q176" i="1"/>
  <c r="Q144" i="1"/>
  <c r="Q1155" i="1"/>
  <c r="Q1091" i="1"/>
  <c r="Q723" i="1"/>
  <c r="Q659" i="1"/>
  <c r="Q611" i="1"/>
  <c r="Q467" i="1"/>
  <c r="Q387" i="1"/>
  <c r="Q291" i="1"/>
  <c r="Q259" i="1"/>
  <c r="Q1518" i="1"/>
  <c r="Q1318" i="1"/>
  <c r="Q754" i="1"/>
  <c r="Q658" i="1"/>
  <c r="Q434" i="1"/>
  <c r="Q370" i="1"/>
  <c r="Q306" i="1"/>
  <c r="Q1521" i="1"/>
  <c r="Q1425" i="1"/>
  <c r="Q1409" i="1"/>
  <c r="Q1356" i="1"/>
  <c r="Q1228" i="1"/>
  <c r="Q1134" i="1"/>
  <c r="Q1070" i="1"/>
  <c r="Q878" i="1"/>
  <c r="Q750" i="1"/>
  <c r="Q622" i="1"/>
  <c r="Q558" i="1"/>
  <c r="Q302" i="1"/>
  <c r="Q174" i="1"/>
  <c r="Q110" i="1"/>
  <c r="Q46" i="1"/>
  <c r="Q1482" i="1"/>
  <c r="Q1378" i="1"/>
  <c r="Q1278" i="1"/>
  <c r="Q1556" i="1"/>
  <c r="Q1524" i="1"/>
  <c r="Q1476" i="1"/>
  <c r="Q1460" i="1"/>
  <c r="Q1330" i="1"/>
  <c r="Q1298" i="1"/>
  <c r="Q1234" i="1"/>
  <c r="Q1202" i="1"/>
  <c r="Q1146" i="1"/>
  <c r="Q1082" i="1"/>
  <c r="Q1018" i="1"/>
  <c r="Q954" i="1"/>
  <c r="Q826" i="1"/>
  <c r="Q762" i="1"/>
  <c r="Q442" i="1"/>
  <c r="Q250" i="1"/>
  <c r="Q58" i="1"/>
  <c r="Q1370" i="1"/>
  <c r="Q1010" i="1"/>
  <c r="Q850" i="1"/>
  <c r="Q1551" i="1"/>
  <c r="Q1535" i="1"/>
  <c r="Q1519" i="1"/>
  <c r="Q1487" i="1"/>
  <c r="Q1455" i="1"/>
  <c r="Q1439" i="1"/>
  <c r="Q1407" i="1"/>
  <c r="Q1391" i="1"/>
  <c r="Q1375" i="1"/>
  <c r="Q1320" i="1"/>
  <c r="Q1288" i="1"/>
  <c r="Q1224" i="1"/>
  <c r="Q998" i="1"/>
  <c r="Q934" i="1"/>
  <c r="Q678" i="1"/>
  <c r="Q614" i="1"/>
  <c r="Q550" i="1"/>
  <c r="Q358" i="1"/>
  <c r="Q102" i="1"/>
  <c r="Q38" i="1"/>
  <c r="Q1361" i="1"/>
  <c r="Q1297" i="1"/>
  <c r="Q1281" i="1"/>
  <c r="Q1265" i="1"/>
  <c r="Q1249" i="1"/>
  <c r="Q1233" i="1"/>
  <c r="Q1201" i="1"/>
  <c r="Q1185" i="1"/>
  <c r="Q1153" i="1"/>
  <c r="Q1137" i="1"/>
  <c r="Q1121" i="1"/>
  <c r="Q1105" i="1"/>
  <c r="Q1089" i="1"/>
  <c r="Q1073" i="1"/>
  <c r="Q1057" i="1"/>
  <c r="Q1041" i="1"/>
  <c r="Q1009" i="1"/>
  <c r="W1476" i="1"/>
  <c r="W1228" i="1"/>
  <c r="W1492" i="1"/>
  <c r="W1380" i="1"/>
  <c r="W1248" i="1"/>
  <c r="W1442" i="1"/>
  <c r="W769" i="1"/>
  <c r="W665" i="1"/>
  <c r="W1465" i="1"/>
  <c r="W1313" i="1"/>
  <c r="W1221" i="1"/>
  <c r="W1177" i="1"/>
  <c r="W712" i="1"/>
  <c r="W681" i="1"/>
  <c r="W1475" i="1"/>
  <c r="W1451" i="1"/>
  <c r="W1419" i="1"/>
  <c r="W1387" i="1"/>
  <c r="W1371" i="1"/>
  <c r="W1343" i="1"/>
  <c r="W1323" i="1"/>
  <c r="W1291" i="1"/>
  <c r="W1275" i="1"/>
  <c r="W1251" i="1"/>
  <c r="W1227" i="1"/>
  <c r="W1207" i="1"/>
  <c r="W1191" i="1"/>
  <c r="W1175" i="1"/>
  <c r="W1135" i="1"/>
  <c r="W1115" i="1"/>
  <c r="W1095" i="1"/>
  <c r="W1075" i="1"/>
  <c r="W1047" i="1"/>
  <c r="W1007" i="1"/>
  <c r="W979" i="1"/>
  <c r="W963" i="1"/>
  <c r="W931" i="1"/>
  <c r="W899" i="1"/>
  <c r="W875" i="1"/>
  <c r="W859" i="1"/>
  <c r="W831" i="1"/>
  <c r="W811" i="1"/>
  <c r="W741" i="1"/>
  <c r="W649" i="1"/>
  <c r="W633" i="1"/>
  <c r="W609" i="1"/>
  <c r="W593" i="1"/>
  <c r="W573" i="1"/>
  <c r="W545" i="1"/>
  <c r="W461" i="1"/>
  <c r="W341" i="1"/>
  <c r="W253" i="1"/>
  <c r="W201" i="1"/>
  <c r="W480" i="1"/>
  <c r="W456" i="1"/>
  <c r="W436" i="1"/>
  <c r="W420" i="1"/>
  <c r="W392" i="1"/>
  <c r="W376" i="1"/>
  <c r="W352" i="1"/>
  <c r="W332" i="1"/>
  <c r="W308" i="1"/>
  <c r="W256" i="1"/>
  <c r="W236" i="1"/>
  <c r="W212" i="1"/>
  <c r="W188" i="1"/>
  <c r="W164" i="1"/>
  <c r="W140" i="1"/>
  <c r="W120" i="1"/>
  <c r="W88" i="1"/>
  <c r="W72" i="1"/>
  <c r="W48" i="1"/>
  <c r="W32" i="1"/>
  <c r="W12" i="1"/>
  <c r="W547" i="1"/>
  <c r="W531" i="1"/>
  <c r="W515" i="1"/>
  <c r="W495" i="1"/>
  <c r="W471" i="1"/>
  <c r="W435" i="1"/>
  <c r="W415" i="1"/>
  <c r="W391" i="1"/>
  <c r="W371" i="1"/>
  <c r="W347" i="1"/>
  <c r="W327" i="1"/>
  <c r="W311" i="1"/>
  <c r="W287" i="1"/>
  <c r="W267" i="1"/>
  <c r="W239" i="1"/>
  <c r="W211" i="1"/>
  <c r="W191" i="1"/>
  <c r="W171" i="1"/>
  <c r="W131" i="1"/>
  <c r="W111" i="1"/>
  <c r="W87" i="1"/>
  <c r="W67" i="1"/>
  <c r="W47" i="1"/>
  <c r="W19" i="1"/>
  <c r="W459" i="1"/>
  <c r="W237" i="1"/>
  <c r="W92" i="1"/>
  <c r="Q738" i="1"/>
  <c r="Q1507" i="1"/>
  <c r="Q1475" i="1"/>
  <c r="Q1264" i="1"/>
  <c r="Q1014" i="1"/>
  <c r="Q950" i="1"/>
  <c r="Q822" i="1"/>
  <c r="Q438" i="1"/>
  <c r="Q374" i="1"/>
  <c r="Q182" i="1"/>
  <c r="Q54" i="1"/>
  <c r="Q1365" i="1"/>
  <c r="Q1349" i="1"/>
  <c r="Q1317" i="1"/>
  <c r="Q1285" i="1"/>
  <c r="Q1269" i="1"/>
  <c r="Q1253" i="1"/>
  <c r="Q1237" i="1"/>
  <c r="Q1173" i="1"/>
  <c r="Q1077" i="1"/>
  <c r="Q997" i="1"/>
  <c r="Q837" i="1"/>
  <c r="Q533" i="1"/>
  <c r="Q389" i="1"/>
  <c r="Q373" i="1"/>
  <c r="Q325" i="1"/>
  <c r="Q229" i="1"/>
  <c r="Q213" i="1"/>
  <c r="Q197" i="1"/>
  <c r="Q181" i="1"/>
  <c r="Q165" i="1"/>
  <c r="Q149" i="1"/>
  <c r="Q85" i="1"/>
  <c r="Q69" i="1"/>
  <c r="Q53" i="1"/>
  <c r="Q37" i="1"/>
  <c r="Q21" i="1"/>
  <c r="Q5" i="1"/>
  <c r="Q988" i="1"/>
  <c r="Q940" i="1"/>
  <c r="Q924" i="1"/>
  <c r="Q860" i="1"/>
  <c r="Q812" i="1"/>
  <c r="Q796" i="1"/>
  <c r="Q780" i="1"/>
  <c r="Q748" i="1"/>
  <c r="Q684" i="1"/>
  <c r="Q652" i="1"/>
  <c r="Q620" i="1"/>
  <c r="Q588" i="1"/>
  <c r="Q556" i="1"/>
  <c r="Q540" i="1"/>
  <c r="Q492" i="1"/>
  <c r="Q460" i="1"/>
  <c r="Q332" i="1"/>
  <c r="Q284" i="1"/>
  <c r="Q236" i="1"/>
  <c r="Q204" i="1"/>
  <c r="Q188" i="1"/>
  <c r="Q140" i="1"/>
  <c r="Q92" i="1"/>
  <c r="Q28" i="1"/>
  <c r="Q1343" i="1"/>
  <c r="Q1167" i="1"/>
  <c r="Q1135" i="1"/>
  <c r="Q1087" i="1"/>
  <c r="Q1055" i="1"/>
  <c r="Q1007" i="1"/>
  <c r="Q943" i="1"/>
  <c r="Q911" i="1"/>
  <c r="Q767" i="1"/>
  <c r="Q671" i="1"/>
  <c r="Q351" i="1"/>
  <c r="Q287" i="1"/>
  <c r="Q175" i="1"/>
  <c r="Q127" i="1"/>
  <c r="Q95" i="1"/>
  <c r="Q15" i="1"/>
  <c r="W1188" i="1"/>
  <c r="W1164" i="1"/>
  <c r="W1316" i="1"/>
  <c r="W1454" i="1"/>
  <c r="W1438" i="1"/>
  <c r="W580" i="1"/>
  <c r="W1545" i="1"/>
  <c r="W1521" i="1"/>
  <c r="W1493" i="1"/>
  <c r="W1401" i="1"/>
  <c r="W1349" i="1"/>
  <c r="W1297" i="1"/>
  <c r="W1237" i="1"/>
  <c r="W1165" i="1"/>
  <c r="W1145" i="1"/>
  <c r="W1129" i="1"/>
  <c r="W1113" i="1"/>
  <c r="W1089" i="1"/>
  <c r="W1065" i="1"/>
  <c r="W1049" i="1"/>
  <c r="W1025" i="1"/>
  <c r="W1001" i="1"/>
  <c r="W977" i="1"/>
  <c r="W961" i="1"/>
  <c r="W937" i="1"/>
  <c r="W901" i="1"/>
  <c r="W885" i="1"/>
  <c r="W857" i="1"/>
  <c r="W825" i="1"/>
  <c r="W809" i="1"/>
  <c r="W752" i="1"/>
  <c r="W709" i="1"/>
  <c r="W668" i="1"/>
  <c r="W714" i="1"/>
  <c r="W698" i="1"/>
  <c r="W674" i="1"/>
  <c r="W646" i="1"/>
  <c r="W618" i="1"/>
  <c r="W598" i="1"/>
  <c r="W578" i="1"/>
  <c r="W477" i="1"/>
  <c r="W457" i="1"/>
  <c r="W289" i="1"/>
  <c r="W775" i="1"/>
  <c r="W755" i="1"/>
  <c r="W735" i="1"/>
  <c r="W711" i="1"/>
  <c r="W687" i="1"/>
  <c r="W655" i="1"/>
  <c r="W619" i="1"/>
  <c r="W599" i="1"/>
  <c r="W575" i="1"/>
  <c r="W559" i="1"/>
  <c r="W325" i="1"/>
  <c r="W413" i="1"/>
  <c r="W274" i="1"/>
  <c r="W89" i="1"/>
  <c r="Q977" i="1"/>
  <c r="Q945" i="1"/>
  <c r="Q913" i="1"/>
  <c r="Q817" i="1"/>
  <c r="Q801" i="1"/>
  <c r="Q753" i="1"/>
  <c r="Q737" i="1"/>
  <c r="Q689" i="1"/>
  <c r="Q673" i="1"/>
  <c r="Q657" i="1"/>
  <c r="Q641" i="1"/>
  <c r="Q625" i="1"/>
  <c r="Q577" i="1"/>
  <c r="Q513" i="1"/>
  <c r="Q497" i="1"/>
  <c r="Q449" i="1"/>
  <c r="Q433" i="1"/>
  <c r="Q401" i="1"/>
  <c r="Q385" i="1"/>
  <c r="Q321" i="1"/>
  <c r="Q305" i="1"/>
  <c r="Q289" i="1"/>
  <c r="Q257" i="1"/>
  <c r="Q241" i="1"/>
  <c r="Q97" i="1"/>
  <c r="Q65" i="1"/>
  <c r="Q1192" i="1"/>
  <c r="Q1160" i="1"/>
  <c r="Q1144" i="1"/>
  <c r="Q1080" i="1"/>
  <c r="Q1064" i="1"/>
  <c r="Q1032" i="1"/>
  <c r="Q1016" i="1"/>
  <c r="Q968" i="1"/>
  <c r="Q952" i="1"/>
  <c r="Q904" i="1"/>
  <c r="Q872" i="1"/>
  <c r="Q840" i="1"/>
  <c r="Q728" i="1"/>
  <c r="Q664" i="1"/>
  <c r="Q632" i="1"/>
  <c r="Q584" i="1"/>
  <c r="Q568" i="1"/>
  <c r="Q520" i="1"/>
  <c r="Q504" i="1"/>
  <c r="Q472" i="1"/>
  <c r="Q456" i="1"/>
  <c r="Q424" i="1"/>
  <c r="Q312" i="1"/>
  <c r="Q248" i="1"/>
  <c r="Q184" i="1"/>
  <c r="Q152" i="1"/>
  <c r="Q120" i="1"/>
  <c r="Q104" i="1"/>
  <c r="Q88" i="1"/>
  <c r="Q72" i="1"/>
  <c r="Q40" i="1"/>
  <c r="Q1339" i="1"/>
  <c r="Q1323" i="1"/>
  <c r="Q1291" i="1"/>
  <c r="Q1275" i="1"/>
  <c r="Q1227" i="1"/>
  <c r="Q1131" i="1"/>
  <c r="Q1115" i="1"/>
  <c r="Q1067" i="1"/>
  <c r="Q1035" i="1"/>
  <c r="Q971" i="1"/>
  <c r="Q955" i="1"/>
  <c r="Q939" i="1"/>
  <c r="Q923" i="1"/>
  <c r="Q891" i="1"/>
  <c r="Q843" i="1"/>
  <c r="Q827" i="1"/>
  <c r="Q747" i="1"/>
  <c r="Q603" i="1"/>
  <c r="Q571" i="1"/>
  <c r="Q555" i="1"/>
  <c r="Q539" i="1"/>
  <c r="Q523" i="1"/>
  <c r="Q475" i="1"/>
  <c r="Q459" i="1"/>
  <c r="Q427" i="1"/>
  <c r="Q411" i="1"/>
  <c r="Q331" i="1"/>
  <c r="Q315" i="1"/>
  <c r="Q283" i="1"/>
  <c r="Q219" i="1"/>
  <c r="Q75" i="1"/>
  <c r="W1448" i="1"/>
  <c r="W1472" i="1"/>
  <c r="W1204" i="1"/>
  <c r="W1144" i="1"/>
  <c r="W1548" i="1"/>
  <c r="W1348" i="1"/>
  <c r="W1478" i="1"/>
  <c r="W1430" i="1"/>
  <c r="W1406" i="1"/>
  <c r="W1386" i="1"/>
  <c r="W1358" i="1"/>
  <c r="W1342" i="1"/>
  <c r="W1322" i="1"/>
  <c r="W1286" i="1"/>
  <c r="W1270" i="1"/>
  <c r="W1250" i="1"/>
  <c r="W1222" i="1"/>
  <c r="W1186" i="1"/>
  <c r="W1162" i="1"/>
  <c r="W1142" i="1"/>
  <c r="W1126" i="1"/>
  <c r="W1110" i="1"/>
  <c r="W1082" i="1"/>
  <c r="W1066" i="1"/>
  <c r="W1046" i="1"/>
  <c r="W1030" i="1"/>
  <c r="W1010" i="1"/>
  <c r="W990" i="1"/>
  <c r="W970" i="1"/>
  <c r="W950" i="1"/>
  <c r="W922" i="1"/>
  <c r="W898" i="1"/>
  <c r="W874" i="1"/>
  <c r="W850" i="1"/>
  <c r="W834" i="1"/>
  <c r="W814" i="1"/>
  <c r="W793" i="1"/>
  <c r="W564" i="1"/>
  <c r="W1377" i="1"/>
  <c r="W1265" i="1"/>
  <c r="W1249" i="1"/>
  <c r="W782" i="1"/>
  <c r="W1124" i="1"/>
  <c r="W1108" i="1"/>
  <c r="W1084" i="1"/>
  <c r="W1060" i="1"/>
  <c r="W1036" i="1"/>
  <c r="W1020" i="1"/>
  <c r="W1000" i="1"/>
  <c r="W968" i="1"/>
  <c r="W948" i="1"/>
  <c r="W916" i="1"/>
  <c r="W888" i="1"/>
  <c r="W868" i="1"/>
  <c r="W844" i="1"/>
  <c r="W824" i="1"/>
  <c r="W808" i="1"/>
  <c r="W644" i="1"/>
  <c r="W750" i="1"/>
  <c r="W437" i="1"/>
  <c r="W381" i="1"/>
  <c r="W193" i="1"/>
  <c r="W177" i="1"/>
  <c r="W161" i="1"/>
  <c r="W145" i="1"/>
  <c r="W109" i="1"/>
  <c r="W93" i="1"/>
  <c r="W57" i="1"/>
  <c r="W41" i="1"/>
  <c r="W25" i="1"/>
  <c r="W799" i="1"/>
  <c r="W771" i="1"/>
  <c r="W751" i="1"/>
  <c r="W727" i="1"/>
  <c r="W707" i="1"/>
  <c r="W679" i="1"/>
  <c r="W647" i="1"/>
  <c r="W615" i="1"/>
  <c r="W595" i="1"/>
  <c r="W571" i="1"/>
  <c r="W374" i="1"/>
  <c r="W302" i="1"/>
  <c r="Q1316" i="1"/>
  <c r="Q1450" i="1"/>
  <c r="Q1406" i="1"/>
  <c r="Q1358" i="1"/>
  <c r="Q1435" i="1"/>
  <c r="Q1387" i="1"/>
  <c r="Q1110" i="1"/>
  <c r="Q1156" i="1"/>
  <c r="Q1335" i="1"/>
  <c r="Q1159" i="1"/>
  <c r="Q471" i="1"/>
  <c r="Q311" i="1"/>
  <c r="Q1350" i="1"/>
  <c r="Q802" i="1"/>
  <c r="Q626" i="1"/>
  <c r="Q402" i="1"/>
  <c r="Q210" i="1"/>
  <c r="Q82" i="1"/>
  <c r="Q1038" i="1"/>
  <c r="Q590" i="1"/>
  <c r="Q142" i="1"/>
  <c r="Q14" i="1"/>
  <c r="Q1516" i="1"/>
  <c r="Q1452" i="1"/>
  <c r="Q1178" i="1"/>
  <c r="Q986" i="1"/>
  <c r="Q1240" i="1"/>
  <c r="Q1208" i="1"/>
  <c r="Q1321" i="1"/>
  <c r="Q1289" i="1"/>
  <c r="Q937" i="1"/>
  <c r="Q329" i="1"/>
  <c r="Q57" i="1"/>
  <c r="Q41" i="1"/>
  <c r="Q25" i="1"/>
  <c r="Q1136" i="1"/>
  <c r="Q928" i="1"/>
  <c r="Q880" i="1"/>
  <c r="Q816" i="1"/>
  <c r="Q768" i="1"/>
  <c r="Q656" i="1"/>
  <c r="Q592" i="1"/>
  <c r="Q384" i="1"/>
  <c r="Q304" i="1"/>
  <c r="Q208" i="1"/>
  <c r="Q32" i="1"/>
  <c r="Q1315" i="1"/>
  <c r="Q1283" i="1"/>
  <c r="Q1235" i="1"/>
  <c r="Q1219" i="1"/>
  <c r="Q1123" i="1"/>
  <c r="Q979" i="1"/>
  <c r="Q963" i="1"/>
  <c r="Q931" i="1"/>
  <c r="Q899" i="1"/>
  <c r="Q755" i="1"/>
  <c r="Q483" i="1"/>
  <c r="Q355" i="1"/>
  <c r="Q1554" i="1"/>
  <c r="Q1466" i="1"/>
  <c r="Q1374" i="1"/>
  <c r="Q1026" i="1"/>
  <c r="Q834" i="1"/>
  <c r="Q722" i="1"/>
  <c r="Q578" i="1"/>
  <c r="Q290" i="1"/>
  <c r="Q162" i="1"/>
  <c r="Q1485" i="1"/>
  <c r="Q1469" i="1"/>
  <c r="Q1453" i="1"/>
  <c r="Q1437" i="1"/>
  <c r="Q1421" i="1"/>
  <c r="Q1389" i="1"/>
  <c r="Q1348" i="1"/>
  <c r="Q1252" i="1"/>
  <c r="Q1182" i="1"/>
  <c r="Q1118" i="1"/>
  <c r="Q990" i="1"/>
  <c r="Q862" i="1"/>
  <c r="Q606" i="1"/>
  <c r="Q542" i="1"/>
  <c r="Q414" i="1"/>
  <c r="Q350" i="1"/>
  <c r="Q286" i="1"/>
  <c r="Q1522" i="1"/>
  <c r="Q1414" i="1"/>
  <c r="Q1366" i="1"/>
  <c r="Q1254" i="1"/>
  <c r="Q866" i="1"/>
  <c r="Q1354" i="1"/>
  <c r="Q1290" i="1"/>
  <c r="Q1258" i="1"/>
  <c r="Q1226" i="1"/>
  <c r="Q1130" i="1"/>
  <c r="Q1066" i="1"/>
  <c r="Q1002" i="1"/>
  <c r="Q874" i="1"/>
  <c r="Q810" i="1"/>
  <c r="Q746" i="1"/>
  <c r="Q426" i="1"/>
  <c r="Q298" i="1"/>
  <c r="Q42" i="1"/>
  <c r="Q1546" i="1"/>
  <c r="Q1262" i="1"/>
  <c r="Q466" i="1"/>
  <c r="Q1547" i="1"/>
  <c r="Q1531" i="1"/>
  <c r="Q1499" i="1"/>
  <c r="Q1483" i="1"/>
  <c r="Q1467" i="1"/>
  <c r="Q1451" i="1"/>
  <c r="Q1419" i="1"/>
  <c r="Q1403" i="1"/>
  <c r="Q1371" i="1"/>
  <c r="Q1344" i="1"/>
  <c r="Q1248" i="1"/>
  <c r="Q1216" i="1"/>
  <c r="Q1174" i="1"/>
  <c r="Q982" i="1"/>
  <c r="Q918" i="1"/>
  <c r="Q470" i="1"/>
  <c r="Q342" i="1"/>
  <c r="Q22" i="1"/>
  <c r="Q1341" i="1"/>
  <c r="Q1277" i="1"/>
  <c r="Q1197" i="1"/>
  <c r="Q1149" i="1"/>
  <c r="Q1133" i="1"/>
  <c r="Q1117" i="1"/>
  <c r="Q1085" i="1"/>
  <c r="Q1053" i="1"/>
  <c r="Q1021" i="1"/>
  <c r="Q973" i="1"/>
  <c r="Q813" i="1"/>
  <c r="Q797" i="1"/>
  <c r="Q765" i="1"/>
  <c r="Q733" i="1"/>
  <c r="Q685" i="1"/>
  <c r="Q669" i="1"/>
  <c r="Q653" i="1"/>
  <c r="Q637" i="1"/>
  <c r="Q605" i="1"/>
  <c r="Q589" i="1"/>
  <c r="Q541" i="1"/>
  <c r="Q493" i="1"/>
  <c r="Q461" i="1"/>
  <c r="Q445" i="1"/>
  <c r="Q429" i="1"/>
  <c r="Q381" i="1"/>
  <c r="Q365" i="1"/>
  <c r="Q317" i="1"/>
  <c r="Q253" i="1"/>
  <c r="Q109" i="1"/>
  <c r="Q93" i="1"/>
  <c r="Q1188" i="1"/>
  <c r="Q1172" i="1"/>
  <c r="Q1124" i="1"/>
  <c r="Q1108" i="1"/>
  <c r="Q1076" i="1"/>
  <c r="Q1060" i="1"/>
  <c r="Q1028" i="1"/>
  <c r="Q1012" i="1"/>
  <c r="Q964" i="1"/>
  <c r="Q948" i="1"/>
  <c r="Q916" i="1"/>
  <c r="Q868" i="1"/>
  <c r="Q836" i="1"/>
  <c r="Q788" i="1"/>
  <c r="Q724" i="1"/>
  <c r="Q676" i="1"/>
  <c r="Q644" i="1"/>
  <c r="Q628" i="1"/>
  <c r="Q580" i="1"/>
  <c r="Q564" i="1"/>
  <c r="Q532" i="1"/>
  <c r="Q516" i="1"/>
  <c r="Q484" i="1"/>
  <c r="Q452" i="1"/>
  <c r="Q436" i="1"/>
  <c r="Q420" i="1"/>
  <c r="Q404" i="1"/>
  <c r="Q388" i="1"/>
  <c r="Q372" i="1"/>
  <c r="Q340" i="1"/>
  <c r="Q212" i="1"/>
  <c r="Q164" i="1"/>
  <c r="Q148" i="1"/>
  <c r="Q132" i="1"/>
  <c r="Q116" i="1"/>
  <c r="Q84" i="1"/>
  <c r="Q68" i="1"/>
  <c r="Q36" i="1"/>
  <c r="Q1319" i="1"/>
  <c r="Q1303" i="1"/>
  <c r="Q1287" i="1"/>
  <c r="Q1239" i="1"/>
  <c r="Q1223" i="1"/>
  <c r="Q1079" i="1"/>
  <c r="Q967" i="1"/>
  <c r="Q903" i="1"/>
  <c r="Q887" i="1"/>
  <c r="Q871" i="1"/>
  <c r="Q839" i="1"/>
  <c r="Q775" i="1"/>
  <c r="Q727" i="1"/>
  <c r="Q711" i="1"/>
  <c r="Q679" i="1"/>
  <c r="Q663" i="1"/>
  <c r="Q647" i="1"/>
  <c r="Q615" i="1"/>
  <c r="Q599" i="1"/>
  <c r="Q503" i="1"/>
  <c r="Q455" i="1"/>
  <c r="Q407" i="1"/>
  <c r="Q391" i="1"/>
  <c r="Q375" i="1"/>
  <c r="Q343" i="1"/>
  <c r="Q327" i="1"/>
  <c r="Q279" i="1"/>
  <c r="Q183" i="1"/>
  <c r="Q119" i="1"/>
  <c r="W1364" i="1"/>
  <c r="W1464" i="1"/>
  <c r="W1236" i="1"/>
  <c r="W1192" i="1"/>
  <c r="W1532" i="1"/>
  <c r="W1420" i="1"/>
  <c r="W1474" i="1"/>
  <c r="W1446" i="1"/>
  <c r="W745" i="1"/>
  <c r="W1453" i="1"/>
  <c r="W1437" i="1"/>
  <c r="W1389" i="1"/>
  <c r="W1373" i="1"/>
  <c r="W1337" i="1"/>
  <c r="W1317" i="1"/>
  <c r="W1261" i="1"/>
  <c r="W1245" i="1"/>
  <c r="W1201" i="1"/>
  <c r="W1181" i="1"/>
  <c r="W1153" i="1"/>
  <c r="W685" i="1"/>
  <c r="W512" i="1"/>
  <c r="W632" i="1"/>
  <c r="W1479" i="1"/>
  <c r="W1459" i="1"/>
  <c r="W1431" i="1"/>
  <c r="W1403" i="1"/>
  <c r="W1375" i="1"/>
  <c r="W1355" i="1"/>
  <c r="W1327" i="1"/>
  <c r="W1303" i="1"/>
  <c r="W1279" i="1"/>
  <c r="W1259" i="1"/>
  <c r="W1231" i="1"/>
  <c r="W1215" i="1"/>
  <c r="W1195" i="1"/>
  <c r="W1179" i="1"/>
  <c r="W1151" i="1"/>
  <c r="W1119" i="1"/>
  <c r="W1099" i="1"/>
  <c r="W1079" i="1"/>
  <c r="W1051" i="1"/>
  <c r="W1023" i="1"/>
  <c r="W987" i="1"/>
  <c r="W967" i="1"/>
  <c r="W947" i="1"/>
  <c r="W903" i="1"/>
  <c r="W887" i="1"/>
  <c r="W863" i="1"/>
  <c r="W839" i="1"/>
  <c r="W815" i="1"/>
  <c r="W653" i="1"/>
  <c r="W637" i="1"/>
  <c r="W617" i="1"/>
  <c r="W597" i="1"/>
  <c r="W581" i="1"/>
  <c r="W449" i="1"/>
  <c r="W265" i="1"/>
  <c r="W189" i="1"/>
  <c r="W484" i="1"/>
  <c r="W464" i="1"/>
  <c r="W440" i="1"/>
  <c r="W424" i="1"/>
  <c r="W396" i="1"/>
  <c r="W380" i="1"/>
  <c r="W364" i="1"/>
  <c r="W336" i="1"/>
  <c r="W312" i="1"/>
  <c r="W268" i="1"/>
  <c r="W244" i="1"/>
  <c r="W216" i="1"/>
  <c r="W192" i="1"/>
  <c r="W172" i="1"/>
  <c r="W148" i="1"/>
  <c r="W124" i="1"/>
  <c r="W96" i="1"/>
  <c r="W76" i="1"/>
  <c r="W60" i="1"/>
  <c r="W36" i="1"/>
  <c r="W16" i="1"/>
  <c r="W551" i="1"/>
  <c r="W535" i="1"/>
  <c r="W519" i="1"/>
  <c r="W499" i="1"/>
  <c r="W475" i="1"/>
  <c r="W447" i="1"/>
  <c r="W423" i="1"/>
  <c r="W403" i="1"/>
  <c r="W375" i="1"/>
  <c r="W351" i="1"/>
  <c r="W331" i="1"/>
  <c r="W315" i="1"/>
  <c r="W295" i="1"/>
  <c r="W275" i="1"/>
  <c r="W243" i="1"/>
  <c r="W219" i="1"/>
  <c r="W199" i="1"/>
  <c r="W175" i="1"/>
  <c r="W135" i="1"/>
  <c r="W115" i="1"/>
  <c r="W95" i="1"/>
  <c r="W75" i="1"/>
  <c r="W55" i="1"/>
  <c r="W23" i="1"/>
  <c r="Q1494" i="1"/>
  <c r="Q690" i="1"/>
  <c r="Q482" i="1"/>
  <c r="Q146" i="1"/>
  <c r="Q1481" i="1"/>
  <c r="Q1449" i="1"/>
  <c r="Q1369" i="1"/>
  <c r="Q1102" i="1"/>
  <c r="Q1402" i="1"/>
  <c r="Q1532" i="1"/>
  <c r="Q1500" i="1"/>
  <c r="Q1420" i="1"/>
  <c r="Q1388" i="1"/>
  <c r="Q666" i="1"/>
  <c r="Q1122" i="1"/>
  <c r="Q1543" i="1"/>
  <c r="Q1495" i="1"/>
  <c r="Q1415" i="1"/>
  <c r="Q966" i="1"/>
  <c r="Q1257" i="1"/>
  <c r="Q1177" i="1"/>
  <c r="Q1097" i="1"/>
  <c r="Q233" i="1"/>
  <c r="Q201" i="1"/>
  <c r="Q169" i="1"/>
  <c r="Q73" i="1"/>
  <c r="Q688" i="1"/>
  <c r="Q544" i="1"/>
  <c r="Q496" i="1"/>
  <c r="Q915" i="1"/>
  <c r="W1320" i="1"/>
  <c r="W740" i="1"/>
  <c r="W588" i="1"/>
  <c r="W1557" i="1"/>
  <c r="W1529" i="1"/>
  <c r="W1497" i="1"/>
  <c r="W1481" i="1"/>
  <c r="W1409" i="1"/>
  <c r="W1385" i="1"/>
  <c r="W1333" i="1"/>
  <c r="W1241" i="1"/>
  <c r="W1133" i="1"/>
  <c r="W1117" i="1"/>
  <c r="W1097" i="1"/>
  <c r="W1073" i="1"/>
  <c r="W1053" i="1"/>
  <c r="W1033" i="1"/>
  <c r="W1009" i="1"/>
  <c r="W981" i="1"/>
  <c r="W965" i="1"/>
  <c r="W945" i="1"/>
  <c r="W905" i="1"/>
  <c r="W889" i="1"/>
  <c r="W869" i="1"/>
  <c r="W833" i="1"/>
  <c r="W813" i="1"/>
  <c r="W773" i="1"/>
  <c r="W568" i="1"/>
  <c r="W722" i="1"/>
  <c r="W702" i="1"/>
  <c r="W678" i="1"/>
  <c r="W650" i="1"/>
  <c r="W626" i="1"/>
  <c r="W602" i="1"/>
  <c r="W586" i="1"/>
  <c r="W558" i="1"/>
  <c r="W493" i="1"/>
  <c r="W429" i="1"/>
  <c r="W405" i="1"/>
  <c r="W233" i="1"/>
  <c r="W185" i="1"/>
  <c r="W783" i="1"/>
  <c r="W763" i="1"/>
  <c r="W739" i="1"/>
  <c r="W719" i="1"/>
  <c r="W691" i="1"/>
  <c r="W663" i="1"/>
  <c r="W627" i="1"/>
  <c r="W607" i="1"/>
  <c r="W579" i="1"/>
  <c r="W563" i="1"/>
  <c r="Q1154" i="1"/>
  <c r="Q1545" i="1"/>
  <c r="Q1529" i="1"/>
  <c r="Q1497" i="1"/>
  <c r="Q1465" i="1"/>
  <c r="Q1433" i="1"/>
  <c r="Q1385" i="1"/>
  <c r="Q1340" i="1"/>
  <c r="Q526" i="1"/>
  <c r="Q1484" i="1"/>
  <c r="Q1282" i="1"/>
  <c r="Q1218" i="1"/>
  <c r="Q1050" i="1"/>
  <c r="Q922" i="1"/>
  <c r="Q1479" i="1"/>
  <c r="Q1431" i="1"/>
  <c r="Q1304" i="1"/>
  <c r="Q1094" i="1"/>
  <c r="Q518" i="1"/>
  <c r="Q1353" i="1"/>
  <c r="Q1241" i="1"/>
  <c r="Q1065" i="1"/>
  <c r="Q953" i="1"/>
  <c r="Q217" i="1"/>
  <c r="Q185" i="1"/>
  <c r="Q153" i="1"/>
  <c r="Q137" i="1"/>
  <c r="Q1104" i="1"/>
  <c r="Q752" i="1"/>
  <c r="Q432" i="1"/>
  <c r="Q192" i="1"/>
  <c r="Q80" i="1"/>
  <c r="Q64" i="1"/>
  <c r="Q851" i="1"/>
  <c r="Q771" i="1"/>
  <c r="Q707" i="1"/>
  <c r="Q595" i="1"/>
  <c r="Q307" i="1"/>
  <c r="Q99" i="1"/>
  <c r="W1276" i="1"/>
  <c r="W1352" i="1"/>
  <c r="Q1486" i="1"/>
  <c r="Q1442" i="1"/>
  <c r="Q1398" i="1"/>
  <c r="Q1326" i="1"/>
  <c r="Q930" i="1"/>
  <c r="Q450" i="1"/>
  <c r="Q386" i="1"/>
  <c r="Q258" i="1"/>
  <c r="Q194" i="1"/>
  <c r="Q1557" i="1"/>
  <c r="Q1541" i="1"/>
  <c r="Q1509" i="1"/>
  <c r="Q1413" i="1"/>
  <c r="Q1397" i="1"/>
  <c r="Q1268" i="1"/>
  <c r="Q1236" i="1"/>
  <c r="Q1204" i="1"/>
  <c r="Q1150" i="1"/>
  <c r="Q1022" i="1"/>
  <c r="Q958" i="1"/>
  <c r="Q830" i="1"/>
  <c r="Q702" i="1"/>
  <c r="Q574" i="1"/>
  <c r="Q254" i="1"/>
  <c r="Q190" i="1"/>
  <c r="Q62" i="1"/>
  <c r="Q1446" i="1"/>
  <c r="Q1390" i="1"/>
  <c r="Q1302" i="1"/>
  <c r="Q1198" i="1"/>
  <c r="Q1496" i="1"/>
  <c r="Q1480" i="1"/>
  <c r="Q1464" i="1"/>
  <c r="Q1432" i="1"/>
  <c r="Q1400" i="1"/>
  <c r="Q1384" i="1"/>
  <c r="Q1338" i="1"/>
  <c r="Q1274" i="1"/>
  <c r="Q1242" i="1"/>
  <c r="Q778" i="1"/>
  <c r="Q586" i="1"/>
  <c r="Q522" i="1"/>
  <c r="Q394" i="1"/>
  <c r="Q330" i="1"/>
  <c r="Q202" i="1"/>
  <c r="Q1474" i="1"/>
  <c r="Q1426" i="1"/>
  <c r="Q1058" i="1"/>
  <c r="Q882" i="1"/>
  <c r="Q1523" i="1"/>
  <c r="Q1459" i="1"/>
  <c r="Q1379" i="1"/>
  <c r="Q1200" i="1"/>
  <c r="Q886" i="1"/>
  <c r="Q758" i="1"/>
  <c r="Q694" i="1"/>
  <c r="Q630" i="1"/>
  <c r="Q246" i="1"/>
  <c r="Q118" i="1"/>
  <c r="Q1333" i="1"/>
  <c r="Q1221" i="1"/>
  <c r="Q1205" i="1"/>
  <c r="Q1189" i="1"/>
  <c r="Q1157" i="1"/>
  <c r="Q1141" i="1"/>
  <c r="Q1125" i="1"/>
  <c r="Q1061" i="1"/>
  <c r="Q1045" i="1"/>
  <c r="Q981" i="1"/>
  <c r="Q949" i="1"/>
  <c r="Q917" i="1"/>
  <c r="Q869" i="1"/>
  <c r="Q821" i="1"/>
  <c r="Q805" i="1"/>
  <c r="Q789" i="1"/>
  <c r="Q773" i="1"/>
  <c r="Q725" i="1"/>
  <c r="Q677" i="1"/>
  <c r="Q661" i="1"/>
  <c r="Q645" i="1"/>
  <c r="Q629" i="1"/>
  <c r="Q597" i="1"/>
  <c r="Q581" i="1"/>
  <c r="Q549" i="1"/>
  <c r="Q517" i="1"/>
  <c r="Q453" i="1"/>
  <c r="Q437" i="1"/>
  <c r="Q405" i="1"/>
  <c r="Q357" i="1"/>
  <c r="Q341" i="1"/>
  <c r="Q309" i="1"/>
  <c r="Q293" i="1"/>
  <c r="Q245" i="1"/>
  <c r="Q101" i="1"/>
  <c r="Q1164" i="1"/>
  <c r="Q1148" i="1"/>
  <c r="Q1132" i="1"/>
  <c r="Q1116" i="1"/>
  <c r="Q1084" i="1"/>
  <c r="Q1052" i="1"/>
  <c r="Q1036" i="1"/>
  <c r="Q1020" i="1"/>
  <c r="Q956" i="1"/>
  <c r="Q908" i="1"/>
  <c r="Q844" i="1"/>
  <c r="Q732" i="1"/>
  <c r="Q668" i="1"/>
  <c r="Q636" i="1"/>
  <c r="Q572" i="1"/>
  <c r="Q508" i="1"/>
  <c r="Q476" i="1"/>
  <c r="Q428" i="1"/>
  <c r="Q396" i="1"/>
  <c r="Q364" i="1"/>
  <c r="Q252" i="1"/>
  <c r="Q220" i="1"/>
  <c r="Q156" i="1"/>
  <c r="Q76" i="1"/>
  <c r="Q60" i="1"/>
  <c r="Q44" i="1"/>
  <c r="Q12" i="1"/>
  <c r="Q1359" i="1"/>
  <c r="Q1327" i="1"/>
  <c r="Q1279" i="1"/>
  <c r="Q1231" i="1"/>
  <c r="Q1215" i="1"/>
  <c r="Q1151" i="1"/>
  <c r="Q1119" i="1"/>
  <c r="Q1071" i="1"/>
  <c r="Q1039" i="1"/>
  <c r="Q1023" i="1"/>
  <c r="Q975" i="1"/>
  <c r="Q895" i="1"/>
  <c r="Q863" i="1"/>
  <c r="Q831" i="1"/>
  <c r="Q815" i="1"/>
  <c r="Q799" i="1"/>
  <c r="Q783" i="1"/>
  <c r="Q751" i="1"/>
  <c r="Q735" i="1"/>
  <c r="Q719" i="1"/>
  <c r="Q687" i="1"/>
  <c r="Q655" i="1"/>
  <c r="Q607" i="1"/>
  <c r="Q575" i="1"/>
  <c r="Q559" i="1"/>
  <c r="Q543" i="1"/>
  <c r="Q527" i="1"/>
  <c r="Q495" i="1"/>
  <c r="Q447" i="1"/>
  <c r="Q415" i="1"/>
  <c r="Q383" i="1"/>
  <c r="Q335" i="1"/>
  <c r="Q319" i="1"/>
  <c r="Q303" i="1"/>
  <c r="Q223" i="1"/>
  <c r="Q79" i="1"/>
  <c r="Q31" i="1"/>
  <c r="W1496" i="1"/>
  <c r="W1252" i="1"/>
  <c r="W1172" i="1"/>
  <c r="W1484" i="1"/>
  <c r="W1410" i="1"/>
  <c r="W1390" i="1"/>
  <c r="W1366" i="1"/>
  <c r="W1346" i="1"/>
  <c r="W1326" i="1"/>
  <c r="W1290" i="1"/>
  <c r="W1274" i="1"/>
  <c r="W1254" i="1"/>
  <c r="W1226" i="1"/>
  <c r="W1198" i="1"/>
  <c r="W1174" i="1"/>
  <c r="W1146" i="1"/>
  <c r="W1130" i="1"/>
  <c r="W1114" i="1"/>
  <c r="W1086" i="1"/>
  <c r="W1070" i="1"/>
  <c r="W1050" i="1"/>
  <c r="W1034" i="1"/>
  <c r="W1018" i="1"/>
  <c r="W998" i="1"/>
  <c r="W974" i="1"/>
  <c r="W954" i="1"/>
  <c r="W930" i="1"/>
  <c r="W910" i="1"/>
  <c r="W878" i="1"/>
  <c r="W858" i="1"/>
  <c r="W838" i="1"/>
  <c r="W822" i="1"/>
  <c r="W797" i="1"/>
  <c r="W754" i="1"/>
  <c r="W725" i="1"/>
  <c r="W1477" i="1"/>
  <c r="W1425" i="1"/>
  <c r="W1381" i="1"/>
  <c r="W1269" i="1"/>
  <c r="W669" i="1"/>
  <c r="W1132" i="1"/>
  <c r="W1112" i="1"/>
  <c r="W1092" i="1"/>
  <c r="W1068" i="1"/>
  <c r="W1044" i="1"/>
  <c r="W1024" i="1"/>
  <c r="W1004" i="1"/>
  <c r="W980" i="1"/>
  <c r="W952" i="1"/>
  <c r="W924" i="1"/>
  <c r="W896" i="1"/>
  <c r="W872" i="1"/>
  <c r="W848" i="1"/>
  <c r="W832" i="1"/>
  <c r="W812" i="1"/>
  <c r="W794" i="1"/>
  <c r="W756" i="1"/>
  <c r="W720" i="1"/>
  <c r="W672" i="1"/>
  <c r="W541" i="1"/>
  <c r="W385" i="1"/>
  <c r="W213" i="1"/>
  <c r="W181" i="1"/>
  <c r="W165" i="1"/>
  <c r="W149" i="1"/>
  <c r="W125" i="1"/>
  <c r="W97" i="1"/>
  <c r="W65" i="1"/>
  <c r="W45" i="1"/>
  <c r="W29" i="1"/>
  <c r="W5" i="1"/>
  <c r="D12" i="2"/>
  <c r="J5" i="3" l="1"/>
  <c r="E4" i="3" s="1"/>
  <c r="W1562" i="1"/>
  <c r="W1561" i="1"/>
  <c r="W1563" i="1"/>
  <c r="Q1561" i="1"/>
  <c r="Q1563" i="1"/>
  <c r="Q1562" i="1"/>
  <c r="E7" i="3" l="1"/>
</calcChain>
</file>

<file path=xl/comments1.xml><?xml version="1.0" encoding="utf-8"?>
<comments xmlns="http://schemas.openxmlformats.org/spreadsheetml/2006/main">
  <authors>
    <author>EDGAR</author>
    <author>Vivian Diniz da Silva Brandao</author>
  </authors>
  <commentList>
    <comment ref="I1" authorId="0">
      <text>
        <r>
          <rPr>
            <b/>
            <sz val="9"/>
            <color indexed="81"/>
            <rFont val="Segoe UI"/>
            <family val="2"/>
          </rPr>
          <t>Se 1, indica que foi usada a distância rodoviária; caso contrário, não foi encontrada rota rodoviária e, assim, foi usada a distância geodésica.</t>
        </r>
      </text>
    </comment>
    <comment ref="L1" authorId="0">
      <text>
        <r>
          <rPr>
            <b/>
            <sz val="9"/>
            <color indexed="81"/>
            <rFont val="Segoe UI"/>
            <family val="2"/>
          </rPr>
          <t>Quantidade de km de fibra multiplicado pelo custo do km e o % de fibra aérea e subterrânea.</t>
        </r>
      </text>
    </comment>
    <comment ref="M1" authorId="0">
      <text>
        <r>
          <rPr>
            <b/>
            <sz val="9"/>
            <color indexed="81"/>
            <rFont val="Segoe UI"/>
            <family val="2"/>
          </rPr>
          <t>Custo do amplificador de fibra + custo da infra do amplificador, a cada 70 km, para enlaces acima de 100km. Enlaces acima de 4 amplificações, recebem um regenerador a cada 4 amplificações
.</t>
        </r>
      </text>
    </comment>
    <comment ref="J933" authorId="1">
      <text>
        <r>
          <rPr>
            <b/>
            <sz val="9"/>
            <color indexed="81"/>
            <rFont val="Segoe UI"/>
            <family val="2"/>
          </rPr>
          <t xml:space="preserve">Rota atualizada manuamente </t>
        </r>
      </text>
    </comment>
  </commentList>
</comments>
</file>

<file path=xl/comments2.xml><?xml version="1.0" encoding="utf-8"?>
<comments xmlns="http://schemas.openxmlformats.org/spreadsheetml/2006/main">
  <authors>
    <author>Vivian Diniz da Silva Brandao</author>
  </authors>
  <commentList>
    <comment ref="A20" authorId="0">
      <text>
        <r>
          <rPr>
            <b/>
            <sz val="9"/>
            <color indexed="81"/>
            <rFont val="Segoe UI"/>
            <family val="2"/>
          </rPr>
          <t>Em enlace acima de 100km, coloca-se uma amplificação a cada 70km (Usa-se portanto Amplificador 50km a 80km)</t>
        </r>
      </text>
    </comment>
  </commentList>
</comments>
</file>

<file path=xl/comments3.xml><?xml version="1.0" encoding="utf-8"?>
<comments xmlns="http://schemas.openxmlformats.org/spreadsheetml/2006/main">
  <authors>
    <author>CPAE4</author>
    <author>Vivian Diniz da Silva Brandao</author>
  </authors>
  <commentList>
    <comment ref="F2" authorId="0">
      <text>
        <r>
          <rPr>
            <b/>
            <sz val="9"/>
            <color indexed="81"/>
            <rFont val="Segoe UI"/>
            <family val="2"/>
          </rPr>
          <t>Fonte: MCBU 2022</t>
        </r>
      </text>
    </comment>
    <comment ref="F10" authorId="0">
      <text>
        <r>
          <rPr>
            <b/>
            <sz val="9"/>
            <color indexed="81"/>
            <rFont val="Segoe UI"/>
            <family val="2"/>
          </rPr>
          <t>Meta inflação</t>
        </r>
      </text>
    </comment>
    <comment ref="A11" authorId="1">
      <text>
        <r>
          <rPr>
            <b/>
            <sz val="9"/>
            <color indexed="81"/>
            <rFont val="Segoe UI"/>
            <family val="2"/>
          </rPr>
          <t>Em enlace acima de 100km, coloca-se uma amplificação a cada 70km (Usa-se portanto Amplificador 50km a 80km)</t>
        </r>
      </text>
    </comment>
  </commentList>
</comments>
</file>

<file path=xl/sharedStrings.xml><?xml version="1.0" encoding="utf-8"?>
<sst xmlns="http://schemas.openxmlformats.org/spreadsheetml/2006/main" count="87987" uniqueCount="33474">
  <si>
    <t>mun_ibge</t>
  </si>
  <si>
    <t>mun_uf</t>
  </si>
  <si>
    <t>mun_nome</t>
  </si>
  <si>
    <t>mun_coordenadas</t>
  </si>
  <si>
    <t>viz_ibge</t>
  </si>
  <si>
    <t>viz_uf</t>
  </si>
  <si>
    <t>viz_nome</t>
  </si>
  <si>
    <t>viz_coordenadas</t>
  </si>
  <si>
    <t>BA</t>
  </si>
  <si>
    <t>Livramento de Nossa Senhora</t>
  </si>
  <si>
    <t>-13.6369,-41.8432</t>
  </si>
  <si>
    <t>Abaré</t>
  </si>
  <si>
    <t>-8.72073,-39.1162</t>
  </si>
  <si>
    <t>PE</t>
  </si>
  <si>
    <t>PA</t>
  </si>
  <si>
    <t>Abel Figueiredo</t>
  </si>
  <si>
    <t>-4.95333,-48.3933</t>
  </si>
  <si>
    <t>MA</t>
  </si>
  <si>
    <t>São Pedro da Água Branca</t>
  </si>
  <si>
    <t>-5.08472,-48.4291</t>
  </si>
  <si>
    <t>TO</t>
  </si>
  <si>
    <t>Abreulândia</t>
  </si>
  <si>
    <t>-9.62101,-49.1518</t>
  </si>
  <si>
    <t>Monte Santo do Tocantins</t>
  </si>
  <si>
    <t>-10.0075,-48.9941</t>
  </si>
  <si>
    <t>Acajutiba</t>
  </si>
  <si>
    <t>-11.6575,-38.0197</t>
  </si>
  <si>
    <t>PI</t>
  </si>
  <si>
    <t>Acauã</t>
  </si>
  <si>
    <t>-8.21954,-41.0831</t>
  </si>
  <si>
    <t>Paulistana</t>
  </si>
  <si>
    <t>-8.13436,-41.1431</t>
  </si>
  <si>
    <t>RS</t>
  </si>
  <si>
    <t>Aceguá</t>
  </si>
  <si>
    <t>-31.8665,-54.1615</t>
  </si>
  <si>
    <t>Bagé</t>
  </si>
  <si>
    <t>-31.3297,-54.0999</t>
  </si>
  <si>
    <t>MG</t>
  </si>
  <si>
    <t>Açucena</t>
  </si>
  <si>
    <t>-19.0671,-42.5419</t>
  </si>
  <si>
    <t>Belo Oriente</t>
  </si>
  <si>
    <t>-19.2199,-42.4828</t>
  </si>
  <si>
    <t>GO</t>
  </si>
  <si>
    <t>Anicuns</t>
  </si>
  <si>
    <t>-16.4642,-49.9617</t>
  </si>
  <si>
    <t>Afonso Cunha</t>
  </si>
  <si>
    <t>-4.13631,-43.3275</t>
  </si>
  <si>
    <t>Chapadinha</t>
  </si>
  <si>
    <t>-3.73875,-43.3538</t>
  </si>
  <si>
    <t>Afrânio</t>
  </si>
  <si>
    <t>-8.51136,-41.0095</t>
  </si>
  <si>
    <t>Afuá</t>
  </si>
  <si>
    <t>-0.154874,-50.3861</t>
  </si>
  <si>
    <t>Agricolândia</t>
  </si>
  <si>
    <t>-5.79676,-42.6664</t>
  </si>
  <si>
    <t>Água Branca</t>
  </si>
  <si>
    <t>-5.88856,-42.637</t>
  </si>
  <si>
    <t>Água Boa</t>
  </si>
  <si>
    <t>-17.9914,-42.3806</t>
  </si>
  <si>
    <t>Teófilo Otoni</t>
  </si>
  <si>
    <t>-17.8595,-41.5087</t>
  </si>
  <si>
    <t>PB</t>
  </si>
  <si>
    <t>-7.51144,-37.6357</t>
  </si>
  <si>
    <t>Afogados da Ingazeira</t>
  </si>
  <si>
    <t>-7.74312,-37.631</t>
  </si>
  <si>
    <t>Água Comprida</t>
  </si>
  <si>
    <t>-20.0576,-48.1069</t>
  </si>
  <si>
    <t>ES</t>
  </si>
  <si>
    <t>Água Doce do Norte</t>
  </si>
  <si>
    <t>-18.5482,-40.9854</t>
  </si>
  <si>
    <t>Barra de São Francisco</t>
  </si>
  <si>
    <t>-18.7548,-40.8965</t>
  </si>
  <si>
    <t>Água Fria de Goiás</t>
  </si>
  <si>
    <t>-14.9778,-47.7823</t>
  </si>
  <si>
    <t>Mimoso de Goiás</t>
  </si>
  <si>
    <t>-15.0515,-48.1611</t>
  </si>
  <si>
    <t>Água Limpa</t>
  </si>
  <si>
    <t>-18.0771,-48.7603</t>
  </si>
  <si>
    <t>Marzagão</t>
  </si>
  <si>
    <t>-17.983,-48.6415</t>
  </si>
  <si>
    <t>RN</t>
  </si>
  <si>
    <t>Água Nova</t>
  </si>
  <si>
    <t>-6.20351,-38.2941</t>
  </si>
  <si>
    <t>Riacho de Santana</t>
  </si>
  <si>
    <t>-6.25139,-38.3116</t>
  </si>
  <si>
    <t>Águas Formosas</t>
  </si>
  <si>
    <t>-17.0802,-40.9384</t>
  </si>
  <si>
    <t>Padre Paraíso</t>
  </si>
  <si>
    <t>-17.0758,-41.4821</t>
  </si>
  <si>
    <t>Aguiar</t>
  </si>
  <si>
    <t>-7.0918,-38.1681</t>
  </si>
  <si>
    <t>Coremas</t>
  </si>
  <si>
    <t>-7.00712,-37.9346</t>
  </si>
  <si>
    <t>Aiquara</t>
  </si>
  <si>
    <t>-14.1269,-39.8937</t>
  </si>
  <si>
    <t>Ipiaú</t>
  </si>
  <si>
    <t>-14.1226,-39.7353</t>
  </si>
  <si>
    <t>Alagoa</t>
  </si>
  <si>
    <t>-22.171,-44.6413</t>
  </si>
  <si>
    <t>Aiuruoca</t>
  </si>
  <si>
    <t>-21.9736,-44.6042</t>
  </si>
  <si>
    <t>Alagoa Grande</t>
  </si>
  <si>
    <t>-7.03943,-35.6206</t>
  </si>
  <si>
    <t>Alagoinha</t>
  </si>
  <si>
    <t>-6.94657,-35.5332</t>
  </si>
  <si>
    <t>Remígio</t>
  </si>
  <si>
    <t>-6.94992,-35.8011</t>
  </si>
  <si>
    <t>Alagoinha do Piauí</t>
  </si>
  <si>
    <t>-7.00039,-40.9282</t>
  </si>
  <si>
    <t>Vila Nova do Piauí</t>
  </si>
  <si>
    <t>-7.13272,-40.9345</t>
  </si>
  <si>
    <t>Albertina</t>
  </si>
  <si>
    <t>-22.2018,-46.6139</t>
  </si>
  <si>
    <t>Jacutinga</t>
  </si>
  <si>
    <t>-22.286,-46.6166</t>
  </si>
  <si>
    <t>Alcântara</t>
  </si>
  <si>
    <t>-2.39574,-44.4062</t>
  </si>
  <si>
    <t>São Luís</t>
  </si>
  <si>
    <t>-2.53874,-44.2825</t>
  </si>
  <si>
    <t>Alcantil</t>
  </si>
  <si>
    <t>-7.73668,-36.0511</t>
  </si>
  <si>
    <t>MS</t>
  </si>
  <si>
    <t>Alcinópolis</t>
  </si>
  <si>
    <t>-18.3255,-53.7042</t>
  </si>
  <si>
    <t>Costa Rica</t>
  </si>
  <si>
    <t>-18.5432,-53.1287</t>
  </si>
  <si>
    <t>Alcobaça</t>
  </si>
  <si>
    <t>-17.5195,-39.2036</t>
  </si>
  <si>
    <t>Teixeira de Freitas</t>
  </si>
  <si>
    <t>-17.5399,-39.74</t>
  </si>
  <si>
    <t>Aldeias Altas</t>
  </si>
  <si>
    <t>-4.62621,-43.4689</t>
  </si>
  <si>
    <t>Caxias</t>
  </si>
  <si>
    <t>-4.86505,-43.3617</t>
  </si>
  <si>
    <t>Alecrim</t>
  </si>
  <si>
    <t>-27.6579,-54.7649</t>
  </si>
  <si>
    <t>Alegria</t>
  </si>
  <si>
    <t>-27.8345,-54.0557</t>
  </si>
  <si>
    <t>Alexandria</t>
  </si>
  <si>
    <t>-6.40533,-38.0142</t>
  </si>
  <si>
    <t>Bom Sucesso</t>
  </si>
  <si>
    <t>-6.44176,-37.9234</t>
  </si>
  <si>
    <t>Algodão de Jandaíra</t>
  </si>
  <si>
    <t>-6.89292,-36.0129</t>
  </si>
  <si>
    <t>Caaporã</t>
  </si>
  <si>
    <t>-7.51351,-34.9055</t>
  </si>
  <si>
    <t>Natividade</t>
  </si>
  <si>
    <t>-11.7034,-47.7223</t>
  </si>
  <si>
    <t>Almino Afonso</t>
  </si>
  <si>
    <t>-6.1475,-37.7636</t>
  </si>
  <si>
    <t>Patu</t>
  </si>
  <si>
    <t>-6.10656,-37.6356</t>
  </si>
  <si>
    <t>Almirante Tamandaré do Sul</t>
  </si>
  <si>
    <t>-28.1149,-52.9142</t>
  </si>
  <si>
    <t>Aloândia</t>
  </si>
  <si>
    <t>-17.7292,-49.4769</t>
  </si>
  <si>
    <t>Goiatuba</t>
  </si>
  <si>
    <t>-18.0105,-49.3658</t>
  </si>
  <si>
    <t>SP</t>
  </si>
  <si>
    <t>Altair</t>
  </si>
  <si>
    <t>-20.5242,-49.0571</t>
  </si>
  <si>
    <t>Guaraci</t>
  </si>
  <si>
    <t>-20.4977,-48.9391</t>
  </si>
  <si>
    <t>Altamira do Maranhão</t>
  </si>
  <si>
    <t>-4.16598,-45.4706</t>
  </si>
  <si>
    <t>Vitorino Freire</t>
  </si>
  <si>
    <t>-4.28184,-45.2505</t>
  </si>
  <si>
    <t>Alterosa</t>
  </si>
  <si>
    <t>-21.2488,-46.1387</t>
  </si>
  <si>
    <t>Areado</t>
  </si>
  <si>
    <t>-21.3572,-46.1421</t>
  </si>
  <si>
    <t>Altinho</t>
  </si>
  <si>
    <t>-8.48482,-36.0644</t>
  </si>
  <si>
    <t>Agrestina</t>
  </si>
  <si>
    <t>-8.45966,-35.9447</t>
  </si>
  <si>
    <t>RR</t>
  </si>
  <si>
    <t>Alto Alegre</t>
  </si>
  <si>
    <t>2.98858,-61.3072</t>
  </si>
  <si>
    <t>Boa Vista</t>
  </si>
  <si>
    <t>2.82384,-60.6753</t>
  </si>
  <si>
    <t>RO</t>
  </si>
  <si>
    <t>Alto Alegre dos Parecis</t>
  </si>
  <si>
    <t>-12.132,-61.835</t>
  </si>
  <si>
    <t>Santa Luzia D'Oeste</t>
  </si>
  <si>
    <t>-11.9074,-61.7777</t>
  </si>
  <si>
    <t>Alto Horizonte</t>
  </si>
  <si>
    <t>-14.1978,-49.3378</t>
  </si>
  <si>
    <t>Campinorte</t>
  </si>
  <si>
    <t>-14.3137,-49.1511</t>
  </si>
  <si>
    <t>Alto Longá</t>
  </si>
  <si>
    <t>-5.25634,-42.2096</t>
  </si>
  <si>
    <t>Altos</t>
  </si>
  <si>
    <t>-5.03888,-42.4612</t>
  </si>
  <si>
    <t>Alto Parnaíba</t>
  </si>
  <si>
    <t>-9.10273,-45.9303</t>
  </si>
  <si>
    <t>Balsas</t>
  </si>
  <si>
    <t>-7.53214,-46.0372</t>
  </si>
  <si>
    <t>Alto Rio Doce</t>
  </si>
  <si>
    <t>-21.0281,-43.4067</t>
  </si>
  <si>
    <t>Silveirânia</t>
  </si>
  <si>
    <t>-21.1615,-43.2128</t>
  </si>
  <si>
    <t>Alto Rio Novo</t>
  </si>
  <si>
    <t>-19.0618,-41.0209</t>
  </si>
  <si>
    <t>CE</t>
  </si>
  <si>
    <t>Alto Santo</t>
  </si>
  <si>
    <t>-5.50894,-38.2743</t>
  </si>
  <si>
    <t>Iracema</t>
  </si>
  <si>
    <t>-5.8124,-38.2919</t>
  </si>
  <si>
    <t>MT</t>
  </si>
  <si>
    <t>Alto Taquari</t>
  </si>
  <si>
    <t>-17.8241,-53.2792</t>
  </si>
  <si>
    <t>Alto Araguaia</t>
  </si>
  <si>
    <t>-17.3153,-53.2181</t>
  </si>
  <si>
    <t>AM</t>
  </si>
  <si>
    <t>Alvarães</t>
  </si>
  <si>
    <t>-3.22727,-64.8007</t>
  </si>
  <si>
    <t>Alvarenga</t>
  </si>
  <si>
    <t>-19.4174,-41.7317</t>
  </si>
  <si>
    <t>Álvares Florence</t>
  </si>
  <si>
    <t>-20.3203,-49.9141</t>
  </si>
  <si>
    <t>Parisi</t>
  </si>
  <si>
    <t>-20.3034,-50.0163</t>
  </si>
  <si>
    <t>Alvorada de Minas</t>
  </si>
  <si>
    <t>-18.7334,-43.3638</t>
  </si>
  <si>
    <t>Conceição do Mato Dentro</t>
  </si>
  <si>
    <t>-19.0344,-43.4221</t>
  </si>
  <si>
    <t>Alvorada do Gurguéia</t>
  </si>
  <si>
    <t>-8.42418,-43.777</t>
  </si>
  <si>
    <t>Amajari</t>
  </si>
  <si>
    <t>3.64571,-61.3692</t>
  </si>
  <si>
    <t>Amapá do Maranhão</t>
  </si>
  <si>
    <t>-1.67524,-46.0024</t>
  </si>
  <si>
    <t>Junco do Maranhão</t>
  </si>
  <si>
    <t>-1.83888,-46.09</t>
  </si>
  <si>
    <t>Amaralina</t>
  </si>
  <si>
    <t>-13.9236,-49.2962</t>
  </si>
  <si>
    <t>Mara Rosa</t>
  </si>
  <si>
    <t>-14.0148,-49.1777</t>
  </si>
  <si>
    <t>Amaturá</t>
  </si>
  <si>
    <t>-3.37455,-68.2005</t>
  </si>
  <si>
    <t>Americano do Brasil</t>
  </si>
  <si>
    <t>-16.2514,-49.9831</t>
  </si>
  <si>
    <t>Amorinópolis</t>
  </si>
  <si>
    <t>-16.6151,-51.0919</t>
  </si>
  <si>
    <t>Iporá</t>
  </si>
  <si>
    <t>-16.4398,-51.118</t>
  </si>
  <si>
    <t>Amparo</t>
  </si>
  <si>
    <t>-7.55502,-37.0628</t>
  </si>
  <si>
    <t>Teixeira</t>
  </si>
  <si>
    <t>-7.22104,-37.2525</t>
  </si>
  <si>
    <t>Amparo do Serra</t>
  </si>
  <si>
    <t>-20.5051,-42.8009</t>
  </si>
  <si>
    <t>Ponte Nova</t>
  </si>
  <si>
    <t>-20.4111,-42.8978</t>
  </si>
  <si>
    <t>Anajás</t>
  </si>
  <si>
    <t>-0.996811,-49.9354</t>
  </si>
  <si>
    <t>Andaraí</t>
  </si>
  <si>
    <t>-12.8049,-41.3297</t>
  </si>
  <si>
    <t>Wagner</t>
  </si>
  <si>
    <t>-12.2819,-41.1715</t>
  </si>
  <si>
    <t>Andorinha</t>
  </si>
  <si>
    <t>-10.3482,-39.8391</t>
  </si>
  <si>
    <t>Senhor do Bonfim</t>
  </si>
  <si>
    <t>-10.4594,-40.1865</t>
  </si>
  <si>
    <t>Andradas</t>
  </si>
  <si>
    <t>-22.0695,-46.5724</t>
  </si>
  <si>
    <t>Santo Antônio do Jardim</t>
  </si>
  <si>
    <t>-22.1121,-46.6845</t>
  </si>
  <si>
    <t>Andrelândia</t>
  </si>
  <si>
    <t>-21.7411,-44.3117</t>
  </si>
  <si>
    <t>Arantina</t>
  </si>
  <si>
    <t>-21.9102,-44.2555</t>
  </si>
  <si>
    <t>Angelândia</t>
  </si>
  <si>
    <t>-17.7279,-42.2641</t>
  </si>
  <si>
    <t>Angical</t>
  </si>
  <si>
    <t>-12.0063,-44.7003</t>
  </si>
  <si>
    <t>Barreiras</t>
  </si>
  <si>
    <t>-12.1439,-44.9968</t>
  </si>
  <si>
    <t>Anhanguera</t>
  </si>
  <si>
    <t>-18.3339,-48.2204</t>
  </si>
  <si>
    <t>Cumari</t>
  </si>
  <si>
    <t>-18.2644,-48.1511</t>
  </si>
  <si>
    <t>Anísio de Abreu</t>
  </si>
  <si>
    <t>-9.18564,-43.0494</t>
  </si>
  <si>
    <t>São Raimundo Nonato</t>
  </si>
  <si>
    <t>-9.01241,-42.6987</t>
  </si>
  <si>
    <t>Anta Gorda</t>
  </si>
  <si>
    <t>-28.9698,-52.0102</t>
  </si>
  <si>
    <t>Ilópolis</t>
  </si>
  <si>
    <t>-28.9282,-52.1258</t>
  </si>
  <si>
    <t>Antônio Almeida</t>
  </si>
  <si>
    <t>-7.21276,-44.1889</t>
  </si>
  <si>
    <t>São Domingos do Azeitão</t>
  </si>
  <si>
    <t>-6.81471,-44.6509</t>
  </si>
  <si>
    <t>Antônio Cardoso</t>
  </si>
  <si>
    <t>-12.4335,-39.1176</t>
  </si>
  <si>
    <t>Santo Estêvão</t>
  </si>
  <si>
    <t>-12.428,-39.2505</t>
  </si>
  <si>
    <t>Antônio Carlos</t>
  </si>
  <si>
    <t>-21.321,-43.7451</t>
  </si>
  <si>
    <t>Barbacena</t>
  </si>
  <si>
    <t>-21.2214,-43.7703</t>
  </si>
  <si>
    <t>Antônio Martins</t>
  </si>
  <si>
    <t>-6.21367,-37.8834</t>
  </si>
  <si>
    <t>João Dias</t>
  </si>
  <si>
    <t>-6.27215,-37.7885</t>
  </si>
  <si>
    <t>Antônio Prado de Minas</t>
  </si>
  <si>
    <t>-21.0192,-42.1109</t>
  </si>
  <si>
    <t>RJ</t>
  </si>
  <si>
    <t>Porciúncula</t>
  </si>
  <si>
    <t>-20.9632,-42.0465</t>
  </si>
  <si>
    <t>Caçu</t>
  </si>
  <si>
    <t>-18.5594,-51.1328</t>
  </si>
  <si>
    <t>Aparecida do Rio Negro</t>
  </si>
  <si>
    <t>-9.94139,-47.9638</t>
  </si>
  <si>
    <t>Palmas</t>
  </si>
  <si>
    <t>-10.24,-48.3558</t>
  </si>
  <si>
    <t>Apiacá</t>
  </si>
  <si>
    <t>-21.1523,-41.5693</t>
  </si>
  <si>
    <t>Bom Jesus do Norte</t>
  </si>
  <si>
    <t>-21.1173,-41.6731</t>
  </si>
  <si>
    <t>Apiacás</t>
  </si>
  <si>
    <t>-9.53981,-57.4587</t>
  </si>
  <si>
    <t>Nova Monte Verde</t>
  </si>
  <si>
    <t>-9.99998,-57.5261</t>
  </si>
  <si>
    <t>Apicum-Açu</t>
  </si>
  <si>
    <t>-1.45862,-45.0864</t>
  </si>
  <si>
    <t>Pinheiro</t>
  </si>
  <si>
    <t>-2.52224,-45.0788</t>
  </si>
  <si>
    <t>Aporá</t>
  </si>
  <si>
    <t>-11.6577,-38.0814</t>
  </si>
  <si>
    <t>Aporé</t>
  </si>
  <si>
    <t>-18.9607,-51.9232</t>
  </si>
  <si>
    <t>Cassilândia</t>
  </si>
  <si>
    <t>-19.1179,-51.7313</t>
  </si>
  <si>
    <t>Apuarema</t>
  </si>
  <si>
    <t>-13.8542,-39.7501</t>
  </si>
  <si>
    <t>Apuí</t>
  </si>
  <si>
    <t>-7.19409,-59.896</t>
  </si>
  <si>
    <t>Humaitá</t>
  </si>
  <si>
    <t>-7.51171,-63.0327</t>
  </si>
  <si>
    <t>Apuiarés</t>
  </si>
  <si>
    <t>-3.94506,-39.4359</t>
  </si>
  <si>
    <t>Tejuçuoca</t>
  </si>
  <si>
    <t>-3.98831,-39.5799</t>
  </si>
  <si>
    <t>Araças</t>
  </si>
  <si>
    <t>-12.22,-38.2027</t>
  </si>
  <si>
    <t>Aracitaba</t>
  </si>
  <si>
    <t>-21.3446,-43.3736</t>
  </si>
  <si>
    <t>Santos Dumont</t>
  </si>
  <si>
    <t>-21.4634,-43.5499</t>
  </si>
  <si>
    <t>Araçu</t>
  </si>
  <si>
    <t>-16.3563,-49.6804</t>
  </si>
  <si>
    <t>Araçuaí</t>
  </si>
  <si>
    <t>-16.8523,-42.0637</t>
  </si>
  <si>
    <t>Itaobim</t>
  </si>
  <si>
    <t>-16.5571,-41.5017</t>
  </si>
  <si>
    <t>Aragoiânia</t>
  </si>
  <si>
    <t>-16.9087,-49.4476</t>
  </si>
  <si>
    <t>Guapó</t>
  </si>
  <si>
    <t>-16.8297,-49.5345</t>
  </si>
  <si>
    <t>Araguacema</t>
  </si>
  <si>
    <t>-8.80755,-49.5569</t>
  </si>
  <si>
    <t>Santa Maria das Barreiras</t>
  </si>
  <si>
    <t>-8.85784,-49.7215</t>
  </si>
  <si>
    <t>Araguaçu</t>
  </si>
  <si>
    <t>-12.9289,-49.8231</t>
  </si>
  <si>
    <t>Novo Planalto</t>
  </si>
  <si>
    <t>-13.2424,-49.506</t>
  </si>
  <si>
    <t>Araguaiana</t>
  </si>
  <si>
    <t>-15.7291,-51.8341</t>
  </si>
  <si>
    <t>Barra do Garças</t>
  </si>
  <si>
    <t>-15.8804,-52.264</t>
  </si>
  <si>
    <t>Araguainha</t>
  </si>
  <si>
    <t>-16.857,-53.0318</t>
  </si>
  <si>
    <t>Ribeirãozinho</t>
  </si>
  <si>
    <t>-16.4856,-52.6924</t>
  </si>
  <si>
    <t>Araguanã</t>
  </si>
  <si>
    <t>-6.58225,-48.6395</t>
  </si>
  <si>
    <t>Carmolândia</t>
  </si>
  <si>
    <t>-7.03262,-48.3978</t>
  </si>
  <si>
    <t>Aral Moreira</t>
  </si>
  <si>
    <t>-22.9385,-55.6334</t>
  </si>
  <si>
    <t>Amambai</t>
  </si>
  <si>
    <t>-23.1058,-55.2253</t>
  </si>
  <si>
    <t>Arambaré</t>
  </si>
  <si>
    <t>-30.9092,-51.5046</t>
  </si>
  <si>
    <t>Camaquã</t>
  </si>
  <si>
    <t>-30.8489,-51.8043</t>
  </si>
  <si>
    <t>Arame</t>
  </si>
  <si>
    <t>-4.88347,-46.0032</t>
  </si>
  <si>
    <t>Buriticupu</t>
  </si>
  <si>
    <t>-4.32375,-46.4409</t>
  </si>
  <si>
    <t>Arapoema</t>
  </si>
  <si>
    <t>-7.65463,-49.0637</t>
  </si>
  <si>
    <t>Araponga</t>
  </si>
  <si>
    <t>-20.6686,-42.5178</t>
  </si>
  <si>
    <t>Cajuri</t>
  </si>
  <si>
    <t>-20.7903,-42.7925</t>
  </si>
  <si>
    <t>Arapuá</t>
  </si>
  <si>
    <t>-19.0268,-46.1484</t>
  </si>
  <si>
    <t>Carmo do Paranaíba</t>
  </si>
  <si>
    <t>-18.991,-46.3167</t>
  </si>
  <si>
    <t>Araripe</t>
  </si>
  <si>
    <t>-7.21319,-40.1359</t>
  </si>
  <si>
    <t>Campos Sales</t>
  </si>
  <si>
    <t>-7.06761,-40.3687</t>
  </si>
  <si>
    <t>Aratuípe</t>
  </si>
  <si>
    <t>-13.0716,-39.0038</t>
  </si>
  <si>
    <t>Nazaré</t>
  </si>
  <si>
    <t>Arco-Íris</t>
  </si>
  <si>
    <t>-21.7728,-50.466</t>
  </si>
  <si>
    <t>Tupã</t>
  </si>
  <si>
    <t>-21.9335,-50.5191</t>
  </si>
  <si>
    <t>Areia de Baraúnas</t>
  </si>
  <si>
    <t>-7.11702,-36.9404</t>
  </si>
  <si>
    <t>Areial</t>
  </si>
  <si>
    <t>-7.04789,-35.9313</t>
  </si>
  <si>
    <t>Arês</t>
  </si>
  <si>
    <t>-6.18831,-35.1608</t>
  </si>
  <si>
    <t>Aricanduva</t>
  </si>
  <si>
    <t>-17.8666,-42.5533</t>
  </si>
  <si>
    <t>Rio Vermelho</t>
  </si>
  <si>
    <t>-18.2922,-43.0018</t>
  </si>
  <si>
    <t>Aroazes</t>
  </si>
  <si>
    <t>-6.11022,-41.7822</t>
  </si>
  <si>
    <t>Valença do Piauí</t>
  </si>
  <si>
    <t>-6.40301,-41.7375</t>
  </si>
  <si>
    <t>Aroeiras</t>
  </si>
  <si>
    <t>-7.54473,-35.7066</t>
  </si>
  <si>
    <t>Aroeiras do Itaim</t>
  </si>
  <si>
    <t>-7.24502,-41.5325</t>
  </si>
  <si>
    <t>Picos</t>
  </si>
  <si>
    <t>-7.07721,-41.467</t>
  </si>
  <si>
    <t>Arroio do Padre</t>
  </si>
  <si>
    <t>-31.4389,-52.4246</t>
  </si>
  <si>
    <t>Turuçu</t>
  </si>
  <si>
    <t>-31.4173,-52.1706</t>
  </si>
  <si>
    <t>Assunção</t>
  </si>
  <si>
    <t>-7.07231,-36.725</t>
  </si>
  <si>
    <t>Assunção do Piauí</t>
  </si>
  <si>
    <t>-5.865,-41.0389</t>
  </si>
  <si>
    <t>Quiterianópolis</t>
  </si>
  <si>
    <t>-5.8425,-40.7002</t>
  </si>
  <si>
    <t>Atalaia do Norte</t>
  </si>
  <si>
    <t>-4.37055,-70.1967</t>
  </si>
  <si>
    <t>Ataléia</t>
  </si>
  <si>
    <t>-18.0438,-41.1149</t>
  </si>
  <si>
    <t>Augusto Corrêa</t>
  </si>
  <si>
    <t>-1.05109,-46.6147</t>
  </si>
  <si>
    <t>Bragança</t>
  </si>
  <si>
    <t>-1.06126,-46.7826</t>
  </si>
  <si>
    <t>Augusto Severo (Campo Grande)</t>
  </si>
  <si>
    <t>-5.86206,-37.3135</t>
  </si>
  <si>
    <t>Triunfo Potiguar</t>
  </si>
  <si>
    <t>-5.85408,-37.1786</t>
  </si>
  <si>
    <t>Aurora</t>
  </si>
  <si>
    <t>-6.93349,-38.9742</t>
  </si>
  <si>
    <t>Autazes</t>
  </si>
  <si>
    <t>-3.58574,-59.1256</t>
  </si>
  <si>
    <t>Aveiro</t>
  </si>
  <si>
    <t>-3.60841,-55.3199</t>
  </si>
  <si>
    <t>Avelino Lopes</t>
  </si>
  <si>
    <t>-10.1345,-43.9563</t>
  </si>
  <si>
    <t>Campo Alegre de Lourdes</t>
  </si>
  <si>
    <t>-9.52221,-43.0126</t>
  </si>
  <si>
    <t>Avelinópolis</t>
  </si>
  <si>
    <t>-16.4672,-49.7579</t>
  </si>
  <si>
    <t>Axixá do Tocantins</t>
  </si>
  <si>
    <t>-5.61275,-47.7701</t>
  </si>
  <si>
    <t>Sítio Novo do Tocantins</t>
  </si>
  <si>
    <t>-5.6012,-47.6381</t>
  </si>
  <si>
    <t>Filadélfia</t>
  </si>
  <si>
    <t>-7.33501,-47.4954</t>
  </si>
  <si>
    <t>Bacuri</t>
  </si>
  <si>
    <t>-1.6965,-45.1328</t>
  </si>
  <si>
    <t>Bacurituba</t>
  </si>
  <si>
    <t>-2.71,-44.7329</t>
  </si>
  <si>
    <t>Baía da Traição</t>
  </si>
  <si>
    <t>-6.69209,-34.9381</t>
  </si>
  <si>
    <t>Rio Tinto</t>
  </si>
  <si>
    <t>-6.80383,-35.0776</t>
  </si>
  <si>
    <t>Baía Formosa</t>
  </si>
  <si>
    <t>-6.37161,-35.0033</t>
  </si>
  <si>
    <t>Canguaretama</t>
  </si>
  <si>
    <t>-6.37193,-35.1281</t>
  </si>
  <si>
    <t>Cristópolis</t>
  </si>
  <si>
    <t>-12.2249,-44.4214</t>
  </si>
  <si>
    <t>Baião</t>
  </si>
  <si>
    <t>-2.79021,-49.6694</t>
  </si>
  <si>
    <t>Baixa Grande do Ribeiro</t>
  </si>
  <si>
    <t>-7.84903,-45.219</t>
  </si>
  <si>
    <t>Baldim</t>
  </si>
  <si>
    <t>-19.2832,-43.9613</t>
  </si>
  <si>
    <t>Prudente de Morais</t>
  </si>
  <si>
    <t>-19.4742,-44.1591</t>
  </si>
  <si>
    <t>Baliza</t>
  </si>
  <si>
    <t>-16.1966,-52.5393</t>
  </si>
  <si>
    <t>Bom Jardim de Goiás</t>
  </si>
  <si>
    <t>-16.2063,-52.1728</t>
  </si>
  <si>
    <t>Bandeira</t>
  </si>
  <si>
    <t>-15.8783,-40.5622</t>
  </si>
  <si>
    <t>Almenara</t>
  </si>
  <si>
    <t>-16.1785,-40.6942</t>
  </si>
  <si>
    <t>Bannach</t>
  </si>
  <si>
    <t>-7.34779,-50.3959</t>
  </si>
  <si>
    <t>Rio Maria</t>
  </si>
  <si>
    <t>-7.31236,-50.0379</t>
  </si>
  <si>
    <t>Banzaê</t>
  </si>
  <si>
    <t>-10.5788,-38.6212</t>
  </si>
  <si>
    <t>Cícero Dantas</t>
  </si>
  <si>
    <t>-10.5897,-38.3794</t>
  </si>
  <si>
    <t>Barão de Monte Alto</t>
  </si>
  <si>
    <t>-21.2444,-42.2372</t>
  </si>
  <si>
    <t>Patrocínio do Muriaé</t>
  </si>
  <si>
    <t>-21.1544,-42.2125</t>
  </si>
  <si>
    <t>Barbosa</t>
  </si>
  <si>
    <t>-21.2657,-49.9518</t>
  </si>
  <si>
    <t>Avanhandava</t>
  </si>
  <si>
    <t>-21.4584,-49.9509</t>
  </si>
  <si>
    <t>Barcelona</t>
  </si>
  <si>
    <t>-5.94284,-35.9247</t>
  </si>
  <si>
    <t>Caiçara do Rio do Vento</t>
  </si>
  <si>
    <t>-5.76541,-35.9938</t>
  </si>
  <si>
    <t>Barcelos</t>
  </si>
  <si>
    <t>-0.983373,-62.9311</t>
  </si>
  <si>
    <t>Barra</t>
  </si>
  <si>
    <t>-11.0859,-43.1459</t>
  </si>
  <si>
    <t>Xique-Xique</t>
  </si>
  <si>
    <t>-10.823,-42.7245</t>
  </si>
  <si>
    <t>Barra D'Alcântara</t>
  </si>
  <si>
    <t>-6.51645,-42.1146</t>
  </si>
  <si>
    <t>Barra da Estiva</t>
  </si>
  <si>
    <t>-13.6237,-41.3347</t>
  </si>
  <si>
    <t>Iramaia</t>
  </si>
  <si>
    <t>-13.2902,-40.9595</t>
  </si>
  <si>
    <t>Barra de Guabiraba</t>
  </si>
  <si>
    <t>-8.42075,-35.6585</t>
  </si>
  <si>
    <t>Sairé</t>
  </si>
  <si>
    <t>-8.32864,-35.6967</t>
  </si>
  <si>
    <t>Barra de Santa Rosa</t>
  </si>
  <si>
    <t>-6.71816,-36.0671</t>
  </si>
  <si>
    <t>Baraúna</t>
  </si>
  <si>
    <t>-6.63484,-36.2601</t>
  </si>
  <si>
    <t>Barra de São Miguel</t>
  </si>
  <si>
    <t>-7.74603,-36.3209</t>
  </si>
  <si>
    <t>Santa Cruz do Capibaribe</t>
  </si>
  <si>
    <t>-7.94802,-36.2061</t>
  </si>
  <si>
    <t>Barra do Chapéu</t>
  </si>
  <si>
    <t>-24.4722,-49.0238</t>
  </si>
  <si>
    <t>Apiaí</t>
  </si>
  <si>
    <t>-24.5108,-48.8443</t>
  </si>
  <si>
    <t>Barra do Guarita</t>
  </si>
  <si>
    <t>-27.1927,-53.7109</t>
  </si>
  <si>
    <t>SC</t>
  </si>
  <si>
    <t>Itapiranga</t>
  </si>
  <si>
    <t>-27.1659,-53.7166</t>
  </si>
  <si>
    <t>Barra do Mendes</t>
  </si>
  <si>
    <t>-11.81,-42.059</t>
  </si>
  <si>
    <t>Canarana</t>
  </si>
  <si>
    <t>-11.6858,-41.7677</t>
  </si>
  <si>
    <t>Barra do Ouro</t>
  </si>
  <si>
    <t>-7.69593,-47.6776</t>
  </si>
  <si>
    <t>Barra do Quaraí</t>
  </si>
  <si>
    <t>-30.2029,-57.5497</t>
  </si>
  <si>
    <t>Uruguaiana</t>
  </si>
  <si>
    <t>-29.7614,-57.0853</t>
  </si>
  <si>
    <t>Barra Longa</t>
  </si>
  <si>
    <t>-20.2869,-43.0402</t>
  </si>
  <si>
    <t>Acaiaca</t>
  </si>
  <si>
    <t>-20.359,-43.1439</t>
  </si>
  <si>
    <t>Barras</t>
  </si>
  <si>
    <t>-4.24468,-42.2922</t>
  </si>
  <si>
    <t>Batalha</t>
  </si>
  <si>
    <t>-4.0223,-42.0787</t>
  </si>
  <si>
    <t>Barreiras do Piauí</t>
  </si>
  <si>
    <t>-9.9296,-45.4702</t>
  </si>
  <si>
    <t>Barro</t>
  </si>
  <si>
    <t>-7.17188,-38.7741</t>
  </si>
  <si>
    <t>Milagres</t>
  </si>
  <si>
    <t>-7.29749,-38.9378</t>
  </si>
  <si>
    <t>Barro Alto</t>
  </si>
  <si>
    <t>-11.7605,-41.9054</t>
  </si>
  <si>
    <t>Bela Vista do Piauí</t>
  </si>
  <si>
    <t>-7.98809,-41.8675</t>
  </si>
  <si>
    <t>Belágua</t>
  </si>
  <si>
    <t>-3.15485,-43.5122</t>
  </si>
  <si>
    <t>Mata Roma</t>
  </si>
  <si>
    <t>-3.62035,-43.1112</t>
  </si>
  <si>
    <t>AL</t>
  </si>
  <si>
    <t>Belém</t>
  </si>
  <si>
    <t>-9.57047,-36.4904</t>
  </si>
  <si>
    <t>Taquarana</t>
  </si>
  <si>
    <t>-9.64529,-36.4928</t>
  </si>
  <si>
    <t>Belém de Maria</t>
  </si>
  <si>
    <t>-8.62504,-35.8335</t>
  </si>
  <si>
    <t>Cupira</t>
  </si>
  <si>
    <t>-8.62432,-35.9518</t>
  </si>
  <si>
    <t>Belém do Piauí</t>
  </si>
  <si>
    <t>-7.36652,-40.9688</t>
  </si>
  <si>
    <t>Francisco Macedo</t>
  </si>
  <si>
    <t>-7.331,-40.788</t>
  </si>
  <si>
    <t>Belmiro Braga</t>
  </si>
  <si>
    <t>-21.944,-43.4084</t>
  </si>
  <si>
    <t>Simão Pereira</t>
  </si>
  <si>
    <t>-21.964,-43.3088</t>
  </si>
  <si>
    <t>Belo Campo</t>
  </si>
  <si>
    <t>-15.0334,-41.2652</t>
  </si>
  <si>
    <t>Caraíbas</t>
  </si>
  <si>
    <t>-14.7177,-41.2603</t>
  </si>
  <si>
    <t>Belo Monte</t>
  </si>
  <si>
    <t>-9.82272,-37.277</t>
  </si>
  <si>
    <t>-9.6742,-37.133</t>
  </si>
  <si>
    <t>Belo Vale</t>
  </si>
  <si>
    <t>-20.4077,-44.0275</t>
  </si>
  <si>
    <t>Beneditinos</t>
  </si>
  <si>
    <t>-5.45676,-42.3638</t>
  </si>
  <si>
    <t>Monsenhor Gil</t>
  </si>
  <si>
    <t>-5.562,-42.6075</t>
  </si>
  <si>
    <t>Benedito Leite</t>
  </si>
  <si>
    <t>-7.21037,-44.5577</t>
  </si>
  <si>
    <t>Benjamin Constant</t>
  </si>
  <si>
    <t>-4.37768,-70.0342</t>
  </si>
  <si>
    <t>Bento Fernandes</t>
  </si>
  <si>
    <t>-5.69906,-35.813</t>
  </si>
  <si>
    <t>Riachuelo</t>
  </si>
  <si>
    <t>-5.82156,-35.8215</t>
  </si>
  <si>
    <t>Bequimão</t>
  </si>
  <si>
    <t>-2.44162,-44.7842</t>
  </si>
  <si>
    <t>Berilo</t>
  </si>
  <si>
    <t>-16.9567,-42.4606</t>
  </si>
  <si>
    <t>Grão Mogol</t>
  </si>
  <si>
    <t>-16.5662,-42.8923</t>
  </si>
  <si>
    <t>Berizal</t>
  </si>
  <si>
    <t>-15.61,-41.7432</t>
  </si>
  <si>
    <t>Águas Vermelhas</t>
  </si>
  <si>
    <t>-15.7431,-41.4571</t>
  </si>
  <si>
    <t>Bernardino Batista</t>
  </si>
  <si>
    <t>-6.44572,-38.5521</t>
  </si>
  <si>
    <t>Joca Claudino</t>
  </si>
  <si>
    <t>-6.48362,-38.4764</t>
  </si>
  <si>
    <t>Bernardo Sayão</t>
  </si>
  <si>
    <t>-7.87481,-48.8893</t>
  </si>
  <si>
    <t>Bertolínia</t>
  </si>
  <si>
    <t>-7.63338,-43.9498</t>
  </si>
  <si>
    <t>Bertópolis</t>
  </si>
  <si>
    <t>-17.059,-40.58</t>
  </si>
  <si>
    <t>Beruri</t>
  </si>
  <si>
    <t>-3.89874,-61.3616</t>
  </si>
  <si>
    <t>Betânia do Piauí</t>
  </si>
  <si>
    <t>-8.14376,-40.7989</t>
  </si>
  <si>
    <t>Santa Filomena</t>
  </si>
  <si>
    <t>-8.16688,-40.6079</t>
  </si>
  <si>
    <t>Bias Fortes</t>
  </si>
  <si>
    <t>-21.602,-43.7574</t>
  </si>
  <si>
    <t>Lima Duarte</t>
  </si>
  <si>
    <t>-21.8386,-43.7934</t>
  </si>
  <si>
    <t>Biquinhas</t>
  </si>
  <si>
    <t>-18.7754,-45.4974</t>
  </si>
  <si>
    <t>Paineiras</t>
  </si>
  <si>
    <t>-18.8993,-45.5321</t>
  </si>
  <si>
    <t>Boa Esperança</t>
  </si>
  <si>
    <t>-18.5395,-40.3025</t>
  </si>
  <si>
    <t>Pinheiros</t>
  </si>
  <si>
    <t>-18.4141,-40.2171</t>
  </si>
  <si>
    <t>Boa Hora</t>
  </si>
  <si>
    <t>-4.41404,-42.1357</t>
  </si>
  <si>
    <t>Cocal de Telha</t>
  </si>
  <si>
    <t>-4.5571,-41.9587</t>
  </si>
  <si>
    <t>Boa Nova</t>
  </si>
  <si>
    <t>-14.3598,-40.2064</t>
  </si>
  <si>
    <t>Poções</t>
  </si>
  <si>
    <t>-14.5234,-40.3634</t>
  </si>
  <si>
    <t>Boa Ventura</t>
  </si>
  <si>
    <t>-7.40982,-38.2113</t>
  </si>
  <si>
    <t>Itaporanga</t>
  </si>
  <si>
    <t>-7.30202,-38.1504</t>
  </si>
  <si>
    <t>Boa Vista do Cadeado</t>
  </si>
  <si>
    <t>-28.5791,-53.8108</t>
  </si>
  <si>
    <t>Cruz Alta</t>
  </si>
  <si>
    <t>-28.645,-53.6048</t>
  </si>
  <si>
    <t>Boa Vista do Incra</t>
  </si>
  <si>
    <t>-28.8185,-53.391</t>
  </si>
  <si>
    <t>Fortaleza dos Valos</t>
  </si>
  <si>
    <t>-28.7986,-53.2249</t>
  </si>
  <si>
    <t>Boa Vista do Tupim</t>
  </si>
  <si>
    <t>-12.6498,-40.6064</t>
  </si>
  <si>
    <t>Itaberaba</t>
  </si>
  <si>
    <t>-12.5242,-40.3059</t>
  </si>
  <si>
    <t>Boca do Acre</t>
  </si>
  <si>
    <t>-8.74232,-67.3919</t>
  </si>
  <si>
    <t>AC</t>
  </si>
  <si>
    <t>Bocaina de Minas</t>
  </si>
  <si>
    <t>-22.1697,-44.3972</t>
  </si>
  <si>
    <t>Liberdade</t>
  </si>
  <si>
    <t>-22.0275,-44.3208</t>
  </si>
  <si>
    <t>Bodó</t>
  </si>
  <si>
    <t>-5.98027,-36.4167</t>
  </si>
  <si>
    <t>Lagoa Nova</t>
  </si>
  <si>
    <t>-6.09339,-36.4703</t>
  </si>
  <si>
    <t>Saloá</t>
  </si>
  <si>
    <t>-8.9723,-36.691</t>
  </si>
  <si>
    <t>Bom Jesus</t>
  </si>
  <si>
    <t>-9.07124,-44.359</t>
  </si>
  <si>
    <t>Canto do Buriti</t>
  </si>
  <si>
    <t>-8.1111,-42.9517</t>
  </si>
  <si>
    <t>Serra Caiada</t>
  </si>
  <si>
    <t>-6.10478,-35.7113</t>
  </si>
  <si>
    <t>-6.81601,-38.6453</t>
  </si>
  <si>
    <t>Bom Jesus da Serra</t>
  </si>
  <si>
    <t>-14.3663,-40.5126</t>
  </si>
  <si>
    <t>Bom Jesus do Galho</t>
  </si>
  <si>
    <t>-19.836,-42.3165</t>
  </si>
  <si>
    <t>Caratinga</t>
  </si>
  <si>
    <t>-19.7868,-42.1292</t>
  </si>
  <si>
    <t>Bom Jesus do Tocantins</t>
  </si>
  <si>
    <t>-8.96306,-48.165</t>
  </si>
  <si>
    <t>Tupirama</t>
  </si>
  <si>
    <t>-8.97168,-48.1883</t>
  </si>
  <si>
    <t>Bom Lugar</t>
  </si>
  <si>
    <t>-4.37311,-45.0326</t>
  </si>
  <si>
    <t>Bom Princípio do Piauí</t>
  </si>
  <si>
    <t>-3.19631,-41.6403</t>
  </si>
  <si>
    <t>Buriti dos Lopes</t>
  </si>
  <si>
    <t>-3.18259,-41.8695</t>
  </si>
  <si>
    <t>Bom Repouso</t>
  </si>
  <si>
    <t>-22.4675,-46.144</t>
  </si>
  <si>
    <t>Senador Amaral</t>
  </si>
  <si>
    <t>-22.5869,-46.1763</t>
  </si>
  <si>
    <t>Bonfim</t>
  </si>
  <si>
    <t>-20.3302,-44.2366</t>
  </si>
  <si>
    <t>Bonfim do Piauí</t>
  </si>
  <si>
    <t>-9.1605,-42.8865</t>
  </si>
  <si>
    <t>Bonfinópolis</t>
  </si>
  <si>
    <t>-16.6173,-48.9616</t>
  </si>
  <si>
    <t>Caldazinha</t>
  </si>
  <si>
    <t>-16.7117,-49.0013</t>
  </si>
  <si>
    <t>Bonfinópolis de Minas</t>
  </si>
  <si>
    <t>-16.568,-45.9839</t>
  </si>
  <si>
    <t>Arinos</t>
  </si>
  <si>
    <t>-15.9187,-46.1043</t>
  </si>
  <si>
    <t>Boninal</t>
  </si>
  <si>
    <t>-12.7069,-41.8286</t>
  </si>
  <si>
    <t>Seabra</t>
  </si>
  <si>
    <t>-12.4169,-41.7722</t>
  </si>
  <si>
    <t>Bonito</t>
  </si>
  <si>
    <t>-1.36745,-47.3066</t>
  </si>
  <si>
    <t>Nova Timboteua</t>
  </si>
  <si>
    <t>-1.20874,-47.3921</t>
  </si>
  <si>
    <t>Bonito de Minas</t>
  </si>
  <si>
    <t>-15.3231,-44.7543</t>
  </si>
  <si>
    <t>Januária</t>
  </si>
  <si>
    <t>-15.4802,-44.3639</t>
  </si>
  <si>
    <t>Bonito de Santa Fé</t>
  </si>
  <si>
    <t>-7.31341,-38.5133</t>
  </si>
  <si>
    <t>São José de Piranhas</t>
  </si>
  <si>
    <t>-7.1187,-38.502</t>
  </si>
  <si>
    <t>Bonópolis</t>
  </si>
  <si>
    <t>-13.6329,-49.8106</t>
  </si>
  <si>
    <t>Boqueirão</t>
  </si>
  <si>
    <t>-7.487,-36.1309</t>
  </si>
  <si>
    <t>Barra de Santana</t>
  </si>
  <si>
    <t>-7.51809,-35.9913</t>
  </si>
  <si>
    <t>Boqueirão do Piauí</t>
  </si>
  <si>
    <t>-4.48181,-42.1212</t>
  </si>
  <si>
    <t>Boquira</t>
  </si>
  <si>
    <t>-12.8205,-42.7324</t>
  </si>
  <si>
    <t>Macaúbas</t>
  </si>
  <si>
    <t>-13.0186,-42.6945</t>
  </si>
  <si>
    <t>Borda da Mata</t>
  </si>
  <si>
    <t>-22.2707,-46.1653</t>
  </si>
  <si>
    <t>Inconfidentes</t>
  </si>
  <si>
    <t>-22.3136,-46.3264</t>
  </si>
  <si>
    <t>Botumirim</t>
  </si>
  <si>
    <t>-16.8657,-43.0086</t>
  </si>
  <si>
    <t>Cristália</t>
  </si>
  <si>
    <t>-16.716,-42.8571</t>
  </si>
  <si>
    <t>Botuporã</t>
  </si>
  <si>
    <t>-13.3772,-42.5163</t>
  </si>
  <si>
    <t>Caturama</t>
  </si>
  <si>
    <t>-13.3239,-42.2904</t>
  </si>
  <si>
    <t>Branquinha</t>
  </si>
  <si>
    <t>-9.23342,-36.0162</t>
  </si>
  <si>
    <t>União dos Palmares</t>
  </si>
  <si>
    <t>-9.15921,-36.0223</t>
  </si>
  <si>
    <t>Brás Pires</t>
  </si>
  <si>
    <t>-20.8419,-43.2406</t>
  </si>
  <si>
    <t>Ubá</t>
  </si>
  <si>
    <t>-21.1204,-42.9359</t>
  </si>
  <si>
    <t>Brasilândia de Minas</t>
  </si>
  <si>
    <t>-16.9999,-46.0081</t>
  </si>
  <si>
    <t>Brasília de Minas</t>
  </si>
  <si>
    <t>-16.2104,-44.4299</t>
  </si>
  <si>
    <t>Mirabela</t>
  </si>
  <si>
    <t>-16.256,-44.1602</t>
  </si>
  <si>
    <t>Braúnas</t>
  </si>
  <si>
    <t>-19.0562,-42.7099</t>
  </si>
  <si>
    <t>Joanésia</t>
  </si>
  <si>
    <t>-19.1729,-42.6775</t>
  </si>
  <si>
    <t>Brazópolis</t>
  </si>
  <si>
    <t>-22.4743,-45.6166</t>
  </si>
  <si>
    <t>Piranguinho</t>
  </si>
  <si>
    <t>-22.395,-45.5324</t>
  </si>
  <si>
    <t>Brejão</t>
  </si>
  <si>
    <t>-9.02915,-36.566</t>
  </si>
  <si>
    <t>Brejinho</t>
  </si>
  <si>
    <t>Passagem</t>
  </si>
  <si>
    <t>-7.34694,-37.2865</t>
  </si>
  <si>
    <t>Brejinho de Nazaré</t>
  </si>
  <si>
    <t>-11.0058,-48.5683</t>
  </si>
  <si>
    <t>Porto Nacional</t>
  </si>
  <si>
    <t>-10.7027,-48.408</t>
  </si>
  <si>
    <t>Brejo de Areia</t>
  </si>
  <si>
    <t>-4.334,-45.581</t>
  </si>
  <si>
    <t>Catolé do Rocha</t>
  </si>
  <si>
    <t>-6.34062,-37.747</t>
  </si>
  <si>
    <t>SE</t>
  </si>
  <si>
    <t>Brejo Grande</t>
  </si>
  <si>
    <t>-10.4297,-36.4611</t>
  </si>
  <si>
    <t>Piaçabuçu</t>
  </si>
  <si>
    <t>-10.406,-36.434</t>
  </si>
  <si>
    <t>Brejões</t>
  </si>
  <si>
    <t>-13.1039,-39.7988</t>
  </si>
  <si>
    <t>Amargosa</t>
  </si>
  <si>
    <t>-13.0215,-39.602</t>
  </si>
  <si>
    <t>Breves</t>
  </si>
  <si>
    <t>-1.68036,-50.4791</t>
  </si>
  <si>
    <t>Buenos Aires</t>
  </si>
  <si>
    <t>-7.72449,-35.3182</t>
  </si>
  <si>
    <t>Nazaré da Mata</t>
  </si>
  <si>
    <t>-7.74149,-35.2193</t>
  </si>
  <si>
    <t>Bugre</t>
  </si>
  <si>
    <t>-19.4231,-42.2552</t>
  </si>
  <si>
    <t>Ipaba</t>
  </si>
  <si>
    <t>-19.4158,-42.4139</t>
  </si>
  <si>
    <t>Bujaru</t>
  </si>
  <si>
    <t>-1.51762,-48.0381</t>
  </si>
  <si>
    <t>Santa Izabel do Pará</t>
  </si>
  <si>
    <t>-1.29686,-48.1606</t>
  </si>
  <si>
    <t>Buriti</t>
  </si>
  <si>
    <t>-3.94169,-42.9179</t>
  </si>
  <si>
    <t>Buriti Alegre</t>
  </si>
  <si>
    <t>-18.1378,-49.0404</t>
  </si>
  <si>
    <t>Itumbiara</t>
  </si>
  <si>
    <t>-18.4093,-49.2158</t>
  </si>
  <si>
    <t>Buriti Bravo</t>
  </si>
  <si>
    <t>-5.83239,-43.8353</t>
  </si>
  <si>
    <t>Colinas</t>
  </si>
  <si>
    <t>-6.03199,-44.2543</t>
  </si>
  <si>
    <t>Buriti de Goiás</t>
  </si>
  <si>
    <t>-16.1792,-50.4302</t>
  </si>
  <si>
    <t>Buriti do Tocantins</t>
  </si>
  <si>
    <t>-5.31448,-48.2271</t>
  </si>
  <si>
    <t>Augustinópolis</t>
  </si>
  <si>
    <t>-5.46863,-47.8863</t>
  </si>
  <si>
    <t>Buriti dos Montes</t>
  </si>
  <si>
    <t>-5.30584,-41.0933</t>
  </si>
  <si>
    <t>Crateús</t>
  </si>
  <si>
    <t>-5.16768,-40.6536</t>
  </si>
  <si>
    <t>Buritinópolis</t>
  </si>
  <si>
    <t>-14.4772,-46.4076</t>
  </si>
  <si>
    <t>Alvorada do Norte</t>
  </si>
  <si>
    <t>-14.4797,-46.491</t>
  </si>
  <si>
    <t>Buritirama</t>
  </si>
  <si>
    <t>-10.7171,-43.6302</t>
  </si>
  <si>
    <t>Buritirana</t>
  </si>
  <si>
    <t>-5.59823,-47.0131</t>
  </si>
  <si>
    <t>Senador La Rocque</t>
  </si>
  <si>
    <t>-5.4461,-47.2959</t>
  </si>
  <si>
    <t>Buritis</t>
  </si>
  <si>
    <t>-10.1943,-63.8324</t>
  </si>
  <si>
    <t>Ariquemes</t>
  </si>
  <si>
    <t>-9.90571,-63.0325</t>
  </si>
  <si>
    <t>-15.6218,-46.4221</t>
  </si>
  <si>
    <t>Caatiba</t>
  </si>
  <si>
    <t>-14.9699,-40.4092</t>
  </si>
  <si>
    <t>Barra do Choça</t>
  </si>
  <si>
    <t>-14.8654,-40.5791</t>
  </si>
  <si>
    <t>Cabaceiras</t>
  </si>
  <si>
    <t>-7.48899,-36.287</t>
  </si>
  <si>
    <t>-7.26365,-36.2357</t>
  </si>
  <si>
    <t>Cabeceira Grande</t>
  </si>
  <si>
    <t>-16.0335,-47.0862</t>
  </si>
  <si>
    <t>Unaí</t>
  </si>
  <si>
    <t>-16.3592,-46.9022</t>
  </si>
  <si>
    <t>Cabeceiras</t>
  </si>
  <si>
    <t>-15.7995,-46.9265</t>
  </si>
  <si>
    <t>Formosa</t>
  </si>
  <si>
    <t>-15.54,-47.337</t>
  </si>
  <si>
    <t>Cabeceiras do Piauí</t>
  </si>
  <si>
    <t>-4.4773,-42.3069</t>
  </si>
  <si>
    <t>Campo Maior</t>
  </si>
  <si>
    <t>-4.8217,-42.1641</t>
  </si>
  <si>
    <t>Cabixi</t>
  </si>
  <si>
    <t>-13.4945,-60.552</t>
  </si>
  <si>
    <t>Cerejeiras</t>
  </si>
  <si>
    <t>-13.187,-60.8168</t>
  </si>
  <si>
    <t>Cachoeira Alta</t>
  </si>
  <si>
    <t>-18.7618,-50.9432</t>
  </si>
  <si>
    <t>Cachoeira de Goiás</t>
  </si>
  <si>
    <t>-16.6635,-50.646</t>
  </si>
  <si>
    <t>Aurilândia</t>
  </si>
  <si>
    <t>-16.6773,-50.4641</t>
  </si>
  <si>
    <t>Cachoeira de Pajeú</t>
  </si>
  <si>
    <t>-15.9688,-41.4948</t>
  </si>
  <si>
    <t>Cachoeira do Arari</t>
  </si>
  <si>
    <t>-1.01226,-48.9503</t>
  </si>
  <si>
    <t>-1.4554,-48.4898</t>
  </si>
  <si>
    <t>Cachoeira dos Índios</t>
  </si>
  <si>
    <t>-6.91353,-38.676</t>
  </si>
  <si>
    <t>Cajazeiras</t>
  </si>
  <si>
    <t>-6.88004,-38.5577</t>
  </si>
  <si>
    <t>Cachoeira Dourada</t>
  </si>
  <si>
    <t>-18.5161,-49.5039</t>
  </si>
  <si>
    <t>-18.4859,-49.4766</t>
  </si>
  <si>
    <t>Cachoeira Grande</t>
  </si>
  <si>
    <t>-2.93074,-44.0528</t>
  </si>
  <si>
    <t>Lajedo</t>
  </si>
  <si>
    <t>-8.65791,-36.3293</t>
  </si>
  <si>
    <t>Cacimba de Areia</t>
  </si>
  <si>
    <t>-7.12128,-37.1563</t>
  </si>
  <si>
    <t>Patos</t>
  </si>
  <si>
    <t>-7.01743,-37.2747</t>
  </si>
  <si>
    <t>Araruna</t>
  </si>
  <si>
    <t>-6.54848,-35.7498</t>
  </si>
  <si>
    <t>Cacimbas</t>
  </si>
  <si>
    <t>-7.20721,-37.0604</t>
  </si>
  <si>
    <t>Cacique Doble</t>
  </si>
  <si>
    <t>-27.767,-51.6597</t>
  </si>
  <si>
    <t>São José do Ouro</t>
  </si>
  <si>
    <t>-27.7707,-51.5966</t>
  </si>
  <si>
    <t>Caetanos</t>
  </si>
  <si>
    <t>-14.3347,-40.9175</t>
  </si>
  <si>
    <t>Caiabu</t>
  </si>
  <si>
    <t>-22.0127,-51.2394</t>
  </si>
  <si>
    <t>Martinópolis</t>
  </si>
  <si>
    <t>-22.1462,-51.1709</t>
  </si>
  <si>
    <t>Cajapió</t>
  </si>
  <si>
    <t>-2.87326,-44.6741</t>
  </si>
  <si>
    <t>Cajazeiras do Piauí</t>
  </si>
  <si>
    <t>-6.79667,-42.3903</t>
  </si>
  <si>
    <t>Arraial</t>
  </si>
  <si>
    <t>-6.65075,-42.5418</t>
  </si>
  <si>
    <t>Cajazeirinhas</t>
  </si>
  <si>
    <t>-6.96016,-37.8009</t>
  </si>
  <si>
    <t>São Bentinho</t>
  </si>
  <si>
    <t>-6.88596,-37.7243</t>
  </si>
  <si>
    <t>Cajueiro da Praia</t>
  </si>
  <si>
    <t>-2.93111,-41.3408</t>
  </si>
  <si>
    <t>Chaval</t>
  </si>
  <si>
    <t>-3.03571,-41.2435</t>
  </si>
  <si>
    <t>Calçado</t>
  </si>
  <si>
    <t>-8.73108,-36.3366</t>
  </si>
  <si>
    <t>Caldeirão Grande</t>
  </si>
  <si>
    <t>-11.0208,-40.2956</t>
  </si>
  <si>
    <t>Saúde</t>
  </si>
  <si>
    <t>-10.9428,-40.4155</t>
  </si>
  <si>
    <t>Caldeirão Grande do Piauí</t>
  </si>
  <si>
    <t>-7.3314,-40.6366</t>
  </si>
  <si>
    <t>Marcolândia</t>
  </si>
  <si>
    <t>-7.44169,-40.6602</t>
  </si>
  <si>
    <t>Camacho</t>
  </si>
  <si>
    <t>-20.6294,-45.1593</t>
  </si>
  <si>
    <t>Itapecerica</t>
  </si>
  <si>
    <t>-20.4704,-45.127</t>
  </si>
  <si>
    <t>Poção</t>
  </si>
  <si>
    <t>-8.18726,-36.7111</t>
  </si>
  <si>
    <t>Camapuã</t>
  </si>
  <si>
    <t>-19.5347,-54.0431</t>
  </si>
  <si>
    <t>Bandeirantes</t>
  </si>
  <si>
    <t>-19.9275,-54.3585</t>
  </si>
  <si>
    <t>Praia Grande</t>
  </si>
  <si>
    <t>-29.1918,-49.9525</t>
  </si>
  <si>
    <t>Cametá</t>
  </si>
  <si>
    <t>-2.24295,-49.4979</t>
  </si>
  <si>
    <t>Campina Verde</t>
  </si>
  <si>
    <t>-19.5382,-49.4862</t>
  </si>
  <si>
    <t>São Francisco de Sales</t>
  </si>
  <si>
    <t>-19.8611,-49.7727</t>
  </si>
  <si>
    <t>Campinápolis</t>
  </si>
  <si>
    <t>-14.5162,-52.893</t>
  </si>
  <si>
    <t>Nova Xavantina</t>
  </si>
  <si>
    <t>-14.6771,-52.3502</t>
  </si>
  <si>
    <t>Campinas do Piauí</t>
  </si>
  <si>
    <t>-7.6593,-41.8775</t>
  </si>
  <si>
    <t>Dom Expedito Lopes</t>
  </si>
  <si>
    <t>-6.95332,-41.6396</t>
  </si>
  <si>
    <t>Campo Alegre de Goiás</t>
  </si>
  <si>
    <t>-17.6363,-47.7768</t>
  </si>
  <si>
    <t>Ipameri</t>
  </si>
  <si>
    <t>-17.7215,-48.1581</t>
  </si>
  <si>
    <t>Campo Alegre do Fidalgo</t>
  </si>
  <si>
    <t>-8.38236,-41.8344</t>
  </si>
  <si>
    <t>Brejo do Piauí</t>
  </si>
  <si>
    <t>-8.20314,-42.8229</t>
  </si>
  <si>
    <t>Campo Azul</t>
  </si>
  <si>
    <t>-16.5028,-44.8096</t>
  </si>
  <si>
    <t>Campo do Meio</t>
  </si>
  <si>
    <t>-21.1127,-45.8273</t>
  </si>
  <si>
    <t>Campos Gerais</t>
  </si>
  <si>
    <t>-21.237,-45.7569</t>
  </si>
  <si>
    <t>Conceição das Alagoas</t>
  </si>
  <si>
    <t>-19.9172,-48.3839</t>
  </si>
  <si>
    <t>Campo Grande</t>
  </si>
  <si>
    <t>-9.95542,-36.7926</t>
  </si>
  <si>
    <t>Girau do Ponciano</t>
  </si>
  <si>
    <t>-9.88404,-36.8316</t>
  </si>
  <si>
    <t>Campo Largo do Piauí</t>
  </si>
  <si>
    <t>-3.80441,-42.64</t>
  </si>
  <si>
    <t>Brejo</t>
  </si>
  <si>
    <t>-3.67796,-42.7527</t>
  </si>
  <si>
    <t>Campo Limpo de Goiás</t>
  </si>
  <si>
    <t>-16.2971,-49.0895</t>
  </si>
  <si>
    <t>Anápolis</t>
  </si>
  <si>
    <t>-16.3281,-48.953</t>
  </si>
  <si>
    <t>Campo Novo de Rondônia</t>
  </si>
  <si>
    <t>-10.5712,-63.6266</t>
  </si>
  <si>
    <t>Campo Redondo</t>
  </si>
  <si>
    <t>-6.23829,-36.1888</t>
  </si>
  <si>
    <t>Coronel Ezequiel</t>
  </si>
  <si>
    <t>-6.3748,-36.2223</t>
  </si>
  <si>
    <t>Campos Lindos</t>
  </si>
  <si>
    <t>-7.98956,-46.8645</t>
  </si>
  <si>
    <t>Riachão</t>
  </si>
  <si>
    <t>-7.35819,-46.6225</t>
  </si>
  <si>
    <t>Campos Verdes</t>
  </si>
  <si>
    <t>-14.2442,-49.6528</t>
  </si>
  <si>
    <t>Pilar de Goiás</t>
  </si>
  <si>
    <t>-14.7608,-49.5784</t>
  </si>
  <si>
    <t>Canaã</t>
  </si>
  <si>
    <t>-20.6869,-42.6167</t>
  </si>
  <si>
    <t>Canabrava do Norte</t>
  </si>
  <si>
    <t>-11.0556,-51.8209</t>
  </si>
  <si>
    <t>Confresa</t>
  </si>
  <si>
    <t>-10.6437,-51.5699</t>
  </si>
  <si>
    <t>Canápolis</t>
  </si>
  <si>
    <t>-13.0725,-44.201</t>
  </si>
  <si>
    <t>Santana</t>
  </si>
  <si>
    <t>-12.9792,-44.0506</t>
  </si>
  <si>
    <t>-13.5515,-52.2705</t>
  </si>
  <si>
    <t>-14.051,-52.1601</t>
  </si>
  <si>
    <t>Canavieira</t>
  </si>
  <si>
    <t>-7.68821,-43.7233</t>
  </si>
  <si>
    <t>Candiba</t>
  </si>
  <si>
    <t>-14.4097,-42.8667</t>
  </si>
  <si>
    <t>Urandi</t>
  </si>
  <si>
    <t>-14.7678,-42.6498</t>
  </si>
  <si>
    <t>Cândido Mendes</t>
  </si>
  <si>
    <t>-1.43265,-45.7161</t>
  </si>
  <si>
    <t>Canguçu</t>
  </si>
  <si>
    <t>-31.396,-52.6783</t>
  </si>
  <si>
    <t>Cantá</t>
  </si>
  <si>
    <t>2.60994,-60.6058</t>
  </si>
  <si>
    <t>Cantagalo</t>
  </si>
  <si>
    <t>-18.5248,-42.6223</t>
  </si>
  <si>
    <t>Canudos</t>
  </si>
  <si>
    <t>-9.90014,-39.1471</t>
  </si>
  <si>
    <t>Euclides da Cunha</t>
  </si>
  <si>
    <t>-10.5078,-39.0153</t>
  </si>
  <si>
    <t>Capão do Cipó</t>
  </si>
  <si>
    <t>-28.9312,-54.5558</t>
  </si>
  <si>
    <t>Bossoroca</t>
  </si>
  <si>
    <t>-28.7291,-54.9035</t>
  </si>
  <si>
    <t>Caparaó</t>
  </si>
  <si>
    <t>-20.5289,-41.9061</t>
  </si>
  <si>
    <t>Alto Caparaó</t>
  </si>
  <si>
    <t>-20.431,-41.8738</t>
  </si>
  <si>
    <t>Capela Nova</t>
  </si>
  <si>
    <t>-20.9179,-43.622</t>
  </si>
  <si>
    <t>Caranaíba</t>
  </si>
  <si>
    <t>-20.8707,-43.7417</t>
  </si>
  <si>
    <t>Capelinha</t>
  </si>
  <si>
    <t>-17.6888,-42.5147</t>
  </si>
  <si>
    <t>Cássia</t>
  </si>
  <si>
    <t>-20.5831,-46.9201</t>
  </si>
  <si>
    <t>Capim</t>
  </si>
  <si>
    <t>-6.91624,-35.1673</t>
  </si>
  <si>
    <t>Mamanguape</t>
  </si>
  <si>
    <t>-6.8337,-35.1213</t>
  </si>
  <si>
    <t>Capitão Andrade</t>
  </si>
  <si>
    <t>-19.0748,-41.8614</t>
  </si>
  <si>
    <t>Alpercata</t>
  </si>
  <si>
    <t>-18.974,-41.97</t>
  </si>
  <si>
    <t>Capitão Gervásio Oliveira</t>
  </si>
  <si>
    <t>-8.49655,-41.814</t>
  </si>
  <si>
    <t>Capitólio</t>
  </si>
  <si>
    <t>-20.6164,-46.0493</t>
  </si>
  <si>
    <t>Piumhi</t>
  </si>
  <si>
    <t>-20.4762,-45.9589</t>
  </si>
  <si>
    <t>Caputira</t>
  </si>
  <si>
    <t>-20.1703,-42.2683</t>
  </si>
  <si>
    <t>Matipó</t>
  </si>
  <si>
    <t>-20.2873,-42.3401</t>
  </si>
  <si>
    <t>Caracol</t>
  </si>
  <si>
    <t>-9.27933,-43.329</t>
  </si>
  <si>
    <t>-22.011,-57.0277</t>
  </si>
  <si>
    <t>Bela Vista</t>
  </si>
  <si>
    <t>-22.1073,-56.5263</t>
  </si>
  <si>
    <t>Caraí</t>
  </si>
  <si>
    <t>-17.1862,-41.7004</t>
  </si>
  <si>
    <t>Catuji</t>
  </si>
  <si>
    <t>-17.3018,-41.5276</t>
  </si>
  <si>
    <t>Carauari</t>
  </si>
  <si>
    <t>-4.88161,-66.9086</t>
  </si>
  <si>
    <t>Caraúbas</t>
  </si>
  <si>
    <t>-7.72049,-36.492</t>
  </si>
  <si>
    <t>Caraúbas do Piauí</t>
  </si>
  <si>
    <t>-3.47525,-41.8425</t>
  </si>
  <si>
    <t>Caravelas</t>
  </si>
  <si>
    <t>-17.7268,-39.2597</t>
  </si>
  <si>
    <t>Carbonita</t>
  </si>
  <si>
    <t>-17.5255,-43.0137</t>
  </si>
  <si>
    <t>Cardeal da Silva</t>
  </si>
  <si>
    <t>-11.9472,-37.9469</t>
  </si>
  <si>
    <t>Entre Rios</t>
  </si>
  <si>
    <t>-11.9392,-38.0871</t>
  </si>
  <si>
    <t>Caridade do Piauí</t>
  </si>
  <si>
    <t>-7.73435,-40.9848</t>
  </si>
  <si>
    <t>Carinhanha</t>
  </si>
  <si>
    <t>-14.2985,-43.7724</t>
  </si>
  <si>
    <t>Bom Jesus da Lapa</t>
  </si>
  <si>
    <t>-13.2506,-43.4108</t>
  </si>
  <si>
    <t>Carlos Chagas</t>
  </si>
  <si>
    <t>-17.6973,-40.7723</t>
  </si>
  <si>
    <t>Mucurici</t>
  </si>
  <si>
    <t>-18.0965,-40.52</t>
  </si>
  <si>
    <t>Carmésia</t>
  </si>
  <si>
    <t>-19.0877,-43.1382</t>
  </si>
  <si>
    <t>Ferros</t>
  </si>
  <si>
    <t>-19.2343,-43.0192</t>
  </si>
  <si>
    <t>Carmo do Rio Claro</t>
  </si>
  <si>
    <t>-20.9736,-46.1149</t>
  </si>
  <si>
    <t>Alpinópolis</t>
  </si>
  <si>
    <t>-20.8631,-46.3878</t>
  </si>
  <si>
    <t>Carnaíba</t>
  </si>
  <si>
    <t>-7.79342,-37.7946</t>
  </si>
  <si>
    <t>Carnaubais</t>
  </si>
  <si>
    <t>-5.34181,-36.8335</t>
  </si>
  <si>
    <t>Alto do Rodrigues</t>
  </si>
  <si>
    <t>-5.28186,-36.75</t>
  </si>
  <si>
    <t>Caroebe</t>
  </si>
  <si>
    <t>0.884203,-59.6959</t>
  </si>
  <si>
    <t>São João da Baliza</t>
  </si>
  <si>
    <t>0.951659,-59.9133</t>
  </si>
  <si>
    <t>Carrancas</t>
  </si>
  <si>
    <t>-21.4898,-44.6446</t>
  </si>
  <si>
    <t>Carrapateira</t>
  </si>
  <si>
    <t>-7.03414,-38.3399</t>
  </si>
  <si>
    <t>Carrasco Bonito</t>
  </si>
  <si>
    <t>-5.31415,-48.0314</t>
  </si>
  <si>
    <t>Carutapera</t>
  </si>
  <si>
    <t>-1.19696,-46.0085</t>
  </si>
  <si>
    <t>Carvalhópolis</t>
  </si>
  <si>
    <t>-21.7735,-45.8421</t>
  </si>
  <si>
    <t>Machado</t>
  </si>
  <si>
    <t>-21.6778,-45.9219</t>
  </si>
  <si>
    <t>Casa Grande</t>
  </si>
  <si>
    <t>-20.7925,-43.9343</t>
  </si>
  <si>
    <t>Conselheiro Lafaiete</t>
  </si>
  <si>
    <t>-20.6634,-43.7846</t>
  </si>
  <si>
    <t>Cascalho Rico</t>
  </si>
  <si>
    <t>-18.5772,-47.8716</t>
  </si>
  <si>
    <t>Araguari</t>
  </si>
  <si>
    <t>-18.6456,-48.1934</t>
  </si>
  <si>
    <t>Casinhas</t>
  </si>
  <si>
    <t>-7.74084,-35.7206</t>
  </si>
  <si>
    <t>Surubim</t>
  </si>
  <si>
    <t>-7.84746,-35.7481</t>
  </si>
  <si>
    <t>Casserengue</t>
  </si>
  <si>
    <t>-6.77954,-35.8179</t>
  </si>
  <si>
    <t>Arara</t>
  </si>
  <si>
    <t>-6.82813,-35.7552</t>
  </si>
  <si>
    <t>Castelo do Piauí</t>
  </si>
  <si>
    <t>-5.31869,-41.5499</t>
  </si>
  <si>
    <t>Catarina</t>
  </si>
  <si>
    <t>-6.12291,-39.8736</t>
  </si>
  <si>
    <t>Catas Altas da Noruega</t>
  </si>
  <si>
    <t>-20.6901,-43.4939</t>
  </si>
  <si>
    <t>Catingueira</t>
  </si>
  <si>
    <t>-7.12008,-37.6064</t>
  </si>
  <si>
    <t>Catolândia</t>
  </si>
  <si>
    <t>-12.31,-44.8648</t>
  </si>
  <si>
    <t>Caturité</t>
  </si>
  <si>
    <t>-7.41659,-36.0306</t>
  </si>
  <si>
    <t>Caxingó</t>
  </si>
  <si>
    <t>-3.41904,-41.8955</t>
  </si>
  <si>
    <t>Cedral</t>
  </si>
  <si>
    <t>-2.00027,-44.5281</t>
  </si>
  <si>
    <t>Cedro do Abaeté</t>
  </si>
  <si>
    <t>-19.1458,-45.712</t>
  </si>
  <si>
    <t>Abaeté</t>
  </si>
  <si>
    <t>-19.1551,-45.4444</t>
  </si>
  <si>
    <t>Centenário</t>
  </si>
  <si>
    <t>-8.96103,-47.3304</t>
  </si>
  <si>
    <t>Central de Minas</t>
  </si>
  <si>
    <t>-18.7612,-41.3143</t>
  </si>
  <si>
    <t>Central do Maranhão</t>
  </si>
  <si>
    <t>-2.19831,-44.8254</t>
  </si>
  <si>
    <t>Centralina</t>
  </si>
  <si>
    <t>-18.5852,-49.2014</t>
  </si>
  <si>
    <t>Araporã</t>
  </si>
  <si>
    <t>-18.4357,-49.1847</t>
  </si>
  <si>
    <t>Centro do Guilherme</t>
  </si>
  <si>
    <t>-2.44891,-46.0345</t>
  </si>
  <si>
    <t>Presidente Médici</t>
  </si>
  <si>
    <t>-2.38991,-45.82</t>
  </si>
  <si>
    <t>Centro Novo do Maranhão</t>
  </si>
  <si>
    <t>-2.12696,-46.1228</t>
  </si>
  <si>
    <t>Maracaçumé</t>
  </si>
  <si>
    <t>-2.04918,-45.9587</t>
  </si>
  <si>
    <t>Cerro Branco</t>
  </si>
  <si>
    <t>-29.657,-52.9406</t>
  </si>
  <si>
    <t>Novo Cabrais</t>
  </si>
  <si>
    <t>-29.7338,-52.9489</t>
  </si>
  <si>
    <t>Cerro Corá</t>
  </si>
  <si>
    <t>-6.03503,-36.3503</t>
  </si>
  <si>
    <t>Cerro Grande do Sul</t>
  </si>
  <si>
    <t>-30.5905,-51.7418</t>
  </si>
  <si>
    <t>Sentinela do Sul</t>
  </si>
  <si>
    <t>-30.6107,-51.5862</t>
  </si>
  <si>
    <t>Chã de Alegria</t>
  </si>
  <si>
    <t>-8.00679,-35.204</t>
  </si>
  <si>
    <t>Glória do Goitá</t>
  </si>
  <si>
    <t>-8.00568,-35.2904</t>
  </si>
  <si>
    <t>Chã Preta</t>
  </si>
  <si>
    <t>-9.2556,-36.2983</t>
  </si>
  <si>
    <t>Viçosa</t>
  </si>
  <si>
    <t>-9.36763,-36.2431</t>
  </si>
  <si>
    <t>Chácara</t>
  </si>
  <si>
    <t>-21.6733,-43.215</t>
  </si>
  <si>
    <t>Juiz de Fora</t>
  </si>
  <si>
    <t>-21.7595,-43.3398</t>
  </si>
  <si>
    <t>Chalé</t>
  </si>
  <si>
    <t>-20.0453,-41.6897</t>
  </si>
  <si>
    <t>Lajinha</t>
  </si>
  <si>
    <t>-20.1539,-41.6228</t>
  </si>
  <si>
    <t>Chapada de Areia</t>
  </si>
  <si>
    <t>-10.1419,-49.1403</t>
  </si>
  <si>
    <t>Paraíso do Tocantins</t>
  </si>
  <si>
    <t>-10.175,-48.8823</t>
  </si>
  <si>
    <t>Chapada do Norte</t>
  </si>
  <si>
    <t>-17.0881,-42.5392</t>
  </si>
  <si>
    <t>Chapada Gaúcha</t>
  </si>
  <si>
    <t>-15.3014,-45.6116</t>
  </si>
  <si>
    <t>Chapadão do Céu</t>
  </si>
  <si>
    <t>-18.4073,-52.549</t>
  </si>
  <si>
    <t>Chapadão do Sul</t>
  </si>
  <si>
    <t>-18.788,-52.6263</t>
  </si>
  <si>
    <t>Chaves</t>
  </si>
  <si>
    <t>-0.164154,-49.987</t>
  </si>
  <si>
    <t>Chiador</t>
  </si>
  <si>
    <t>-21.9996,-43.0617</t>
  </si>
  <si>
    <t>Chorrochó</t>
  </si>
  <si>
    <t>-8.9695,-39.0979</t>
  </si>
  <si>
    <t>Belém do São Francisco</t>
  </si>
  <si>
    <t>-8.75046,-38.9623</t>
  </si>
  <si>
    <t>Chuí</t>
  </si>
  <si>
    <t>-33.6866,-53.4594</t>
  </si>
  <si>
    <t>Chuvisca</t>
  </si>
  <si>
    <t>-30.7504,-51.9737</t>
  </si>
  <si>
    <t>Dom Feliciano</t>
  </si>
  <si>
    <t>-30.7004,-52.1026</t>
  </si>
  <si>
    <t>Cipotânea</t>
  </si>
  <si>
    <t>-20.9026,-43.3629</t>
  </si>
  <si>
    <t>Claraval</t>
  </si>
  <si>
    <t>-20.397,-47.2768</t>
  </si>
  <si>
    <t>Franca</t>
  </si>
  <si>
    <t>-20.5352,-47.4039</t>
  </si>
  <si>
    <t>Claro dos Poções</t>
  </si>
  <si>
    <t>-17.082,-44.2061</t>
  </si>
  <si>
    <t>Bocaiúva</t>
  </si>
  <si>
    <t>-17.1135,-43.8104</t>
  </si>
  <si>
    <t>Cláudia</t>
  </si>
  <si>
    <t>-11.5075,-54.8835</t>
  </si>
  <si>
    <t>Sinop</t>
  </si>
  <si>
    <t>-11.8604,-55.5091</t>
  </si>
  <si>
    <t>Cocal</t>
  </si>
  <si>
    <t>-3.47279,-41.5546</t>
  </si>
  <si>
    <t>Cocal dos Alves</t>
  </si>
  <si>
    <t>-3.62047,-41.4402</t>
  </si>
  <si>
    <t>São João da Fronteira</t>
  </si>
  <si>
    <t>-3.95497,-41.2569</t>
  </si>
  <si>
    <t>Cocalinho</t>
  </si>
  <si>
    <t>-14.3903,-51.0001</t>
  </si>
  <si>
    <t>Aruanã</t>
  </si>
  <si>
    <t>-14.9166,-51.075</t>
  </si>
  <si>
    <t>Cocos</t>
  </si>
  <si>
    <t>-14.1814,-44.5352</t>
  </si>
  <si>
    <t>São Félix do Coribe</t>
  </si>
  <si>
    <t>-13.4019,-44.1837</t>
  </si>
  <si>
    <t>Coelho Neto</t>
  </si>
  <si>
    <t>-4.25245,-43.0108</t>
  </si>
  <si>
    <t>Coité do Nóia</t>
  </si>
  <si>
    <t>-9.63348,-36.5845</t>
  </si>
  <si>
    <t>Igaci</t>
  </si>
  <si>
    <t>-9.53768,-36.6372</t>
  </si>
  <si>
    <t>Coivaras</t>
  </si>
  <si>
    <t>-5.09224,-42.208</t>
  </si>
  <si>
    <t>Colares</t>
  </si>
  <si>
    <t>-0.936423,-48.2803</t>
  </si>
  <si>
    <t>Santo Antônio do Tauá</t>
  </si>
  <si>
    <t>-1.1522,-48.1314</t>
  </si>
  <si>
    <t>Colinas do Sul</t>
  </si>
  <si>
    <t>-14.1528,-48.076</t>
  </si>
  <si>
    <t>Alto Paraíso de Goiás</t>
  </si>
  <si>
    <t>-14.1305,-47.51</t>
  </si>
  <si>
    <t>Colniza</t>
  </si>
  <si>
    <t>-9.46121,-59.2252</t>
  </si>
  <si>
    <t>Aripuanã</t>
  </si>
  <si>
    <t>-10.1723,-59.4568</t>
  </si>
  <si>
    <t>Colômbia</t>
  </si>
  <si>
    <t>-20.1768,-48.6865</t>
  </si>
  <si>
    <t>Planura</t>
  </si>
  <si>
    <t>-20.1376,-48.7</t>
  </si>
  <si>
    <t>Colônia do Gurguéia</t>
  </si>
  <si>
    <t>-8.1837,-43.794</t>
  </si>
  <si>
    <t>Colônia do Piauí</t>
  </si>
  <si>
    <t>-7.22651,-42.1756</t>
  </si>
  <si>
    <t>Ipiranga do Piauí</t>
  </si>
  <si>
    <t>-6.82421,-41.7381</t>
  </si>
  <si>
    <t>Colorado do Oeste</t>
  </si>
  <si>
    <t>-13.1174,-60.5454</t>
  </si>
  <si>
    <t>Coluna</t>
  </si>
  <si>
    <t>-18.2311,-42.8352</t>
  </si>
  <si>
    <t>Comendador Gomes</t>
  </si>
  <si>
    <t>-19.6973,-49.0789</t>
  </si>
  <si>
    <t>Frutal</t>
  </si>
  <si>
    <t>-20.0259,-48.9355</t>
  </si>
  <si>
    <t>Comercinho</t>
  </si>
  <si>
    <t>-16.2963,-41.7945</t>
  </si>
  <si>
    <t>Medina</t>
  </si>
  <si>
    <t>-16.2245,-41.4728</t>
  </si>
  <si>
    <t>Conceição da Aparecida</t>
  </si>
  <si>
    <t>-21.096,-46.2049</t>
  </si>
  <si>
    <t>Nova Resende</t>
  </si>
  <si>
    <t>-21.1286,-46.4157</t>
  </si>
  <si>
    <t>Conceição das Pedras</t>
  </si>
  <si>
    <t>-22.1576,-45.4562</t>
  </si>
  <si>
    <t>Pedralva</t>
  </si>
  <si>
    <t>-22.2386,-45.4654</t>
  </si>
  <si>
    <t>Conceição de Ipanema</t>
  </si>
  <si>
    <t>-19.9326,-41.6908</t>
  </si>
  <si>
    <t>Conceição do Canindé</t>
  </si>
  <si>
    <t>-7.87638,-41.5942</t>
  </si>
  <si>
    <t>Conceição do Lago-Açu</t>
  </si>
  <si>
    <t>-3.85142,-44.8895</t>
  </si>
  <si>
    <t>Bacabal</t>
  </si>
  <si>
    <t>-4.22447,-44.7832</t>
  </si>
  <si>
    <t>Conceição do Rio Verde</t>
  </si>
  <si>
    <t>-21.8778,-45.087</t>
  </si>
  <si>
    <t>Caxambu</t>
  </si>
  <si>
    <t>-21.9753,-44.9319</t>
  </si>
  <si>
    <t>Conceição do Tocantins</t>
  </si>
  <si>
    <t>-12.2209,-47.2951</t>
  </si>
  <si>
    <t>Condeúba</t>
  </si>
  <si>
    <t>-14.9022,-41.9718</t>
  </si>
  <si>
    <t>Caculé</t>
  </si>
  <si>
    <t>-14.5003,-42.2229</t>
  </si>
  <si>
    <t>Cônego Marinho</t>
  </si>
  <si>
    <t>-15.2892,-44.4181</t>
  </si>
  <si>
    <t>Brejo da Madre de Deus</t>
  </si>
  <si>
    <t>-8.14933,-36.3741</t>
  </si>
  <si>
    <t>Congonhas do Norte</t>
  </si>
  <si>
    <t>-18.8021,-43.6767</t>
  </si>
  <si>
    <t>Consolação</t>
  </si>
  <si>
    <t>-22.5493,-45.9255</t>
  </si>
  <si>
    <t>Coqueiros do Sul</t>
  </si>
  <si>
    <t>-28.1194,-52.7842</t>
  </si>
  <si>
    <t>Pontão</t>
  </si>
  <si>
    <t>-28.0585,-52.6791</t>
  </si>
  <si>
    <t>Coração de Jesus</t>
  </si>
  <si>
    <t>-16.6841,-44.3635</t>
  </si>
  <si>
    <t>Cordeiros</t>
  </si>
  <si>
    <t>-15.0356,-41.9308</t>
  </si>
  <si>
    <t>Cordislândia</t>
  </si>
  <si>
    <t>-21.7891,-45.6999</t>
  </si>
  <si>
    <t>Monsenhor Paulo</t>
  </si>
  <si>
    <t>-21.7579,-45.5391</t>
  </si>
  <si>
    <t>Corguinho</t>
  </si>
  <si>
    <t>-19.8243,-54.8281</t>
  </si>
  <si>
    <t>Jaraguari</t>
  </si>
  <si>
    <t>-20.1386,-54.3996</t>
  </si>
  <si>
    <t>Coribe</t>
  </si>
  <si>
    <t>-13.8232,-44.4586</t>
  </si>
  <si>
    <t>Coroaci</t>
  </si>
  <si>
    <t>-18.6156,-42.2791</t>
  </si>
  <si>
    <t>Governador Valadares</t>
  </si>
  <si>
    <t>-18.8545,-41.9555</t>
  </si>
  <si>
    <t>Coronel João Sá</t>
  </si>
  <si>
    <t>-10.2847,-37.9198</t>
  </si>
  <si>
    <t>Carira</t>
  </si>
  <si>
    <t>-10.3524,-37.7002</t>
  </si>
  <si>
    <t>Coronel José Dias</t>
  </si>
  <si>
    <t>-8.81397,-42.5232</t>
  </si>
  <si>
    <t>Coronel Murta</t>
  </si>
  <si>
    <t>-16.6148,-42.184</t>
  </si>
  <si>
    <t>Salinas</t>
  </si>
  <si>
    <t>-16.1753,-42.2964</t>
  </si>
  <si>
    <t>Coronel Pacheco</t>
  </si>
  <si>
    <t>-21.5898,-43.256</t>
  </si>
  <si>
    <t>Coronel Sapucaia</t>
  </si>
  <si>
    <t>-23.2724,-55.5278</t>
  </si>
  <si>
    <t>Coronel Xavier Chaves</t>
  </si>
  <si>
    <t>-21.0277,-44.2206</t>
  </si>
  <si>
    <t>Santa Cruz de Minas</t>
  </si>
  <si>
    <t>-21.1241,-44.2202</t>
  </si>
  <si>
    <t>Córrego Danta</t>
  </si>
  <si>
    <t>-19.8198,-45.9032</t>
  </si>
  <si>
    <t>Tapiraí</t>
  </si>
  <si>
    <t>-19.8936,-46.0221</t>
  </si>
  <si>
    <t>Córrego do Ouro</t>
  </si>
  <si>
    <t>-16.2918,-50.5503</t>
  </si>
  <si>
    <t>Córrego Novo</t>
  </si>
  <si>
    <t>-19.8361,-42.3988</t>
  </si>
  <si>
    <t>Corrente</t>
  </si>
  <si>
    <t>-10.4333,-45.1633</t>
  </si>
  <si>
    <t>Correntes</t>
  </si>
  <si>
    <t>-9.12117,-36.3244</t>
  </si>
  <si>
    <t>Palmeirina</t>
  </si>
  <si>
    <t>-9.0109,-36.3242</t>
  </si>
  <si>
    <t>Cortês</t>
  </si>
  <si>
    <t>-8.47443,-35.5468</t>
  </si>
  <si>
    <t>Amaraji</t>
  </si>
  <si>
    <t>-8.37691,-35.4501</t>
  </si>
  <si>
    <t>Corumbiara</t>
  </si>
  <si>
    <t>-12.9551,-60.8947</t>
  </si>
  <si>
    <t>Cotegipe</t>
  </si>
  <si>
    <t>-12.0228,-44.2566</t>
  </si>
  <si>
    <t>Cotriguaçu</t>
  </si>
  <si>
    <t>-9.85656,-58.4192</t>
  </si>
  <si>
    <t>Couto de Magalhães de Minas</t>
  </si>
  <si>
    <t>-18.0727,-43.4648</t>
  </si>
  <si>
    <t>Diamantina</t>
  </si>
  <si>
    <t>-18.2413,-43.6031</t>
  </si>
  <si>
    <t>Coxixola</t>
  </si>
  <si>
    <t>-7.62365,-36.6064</t>
  </si>
  <si>
    <t>Crisólita</t>
  </si>
  <si>
    <t>-17.2381,-40.9184</t>
  </si>
  <si>
    <t>Jequitinhonha</t>
  </si>
  <si>
    <t>-16.4375,-41.0117</t>
  </si>
  <si>
    <t>Cristalândia</t>
  </si>
  <si>
    <t>-10.5985,-49.1942</t>
  </si>
  <si>
    <t>Nova Rosalândia</t>
  </si>
  <si>
    <t>-10.5651,-48.9125</t>
  </si>
  <si>
    <t>Cristalândia do Piauí</t>
  </si>
  <si>
    <t>-10.6443,-45.1893</t>
  </si>
  <si>
    <t>Cristianópolis</t>
  </si>
  <si>
    <t>-17.1987,-48.7034</t>
  </si>
  <si>
    <t>Bela Vista de Goiás</t>
  </si>
  <si>
    <t>-16.9693,-48.9513</t>
  </si>
  <si>
    <t>Cristino Castro</t>
  </si>
  <si>
    <t>-8.82273,-44.223</t>
  </si>
  <si>
    <t>Crixás</t>
  </si>
  <si>
    <t>-14.5412,-49.974</t>
  </si>
  <si>
    <t>Nova Crixás</t>
  </si>
  <si>
    <t>-14.0957,-50.33</t>
  </si>
  <si>
    <t>Crucilândia</t>
  </si>
  <si>
    <t>-20.3923,-44.3334</t>
  </si>
  <si>
    <t>Itaguara</t>
  </si>
  <si>
    <t>-20.3947,-44.4875</t>
  </si>
  <si>
    <t>Cruzália</t>
  </si>
  <si>
    <t>-22.7373,-50.7909</t>
  </si>
  <si>
    <t>Pedrinhas Paulista</t>
  </si>
  <si>
    <t>-22.8174,-50.7933</t>
  </si>
  <si>
    <t>Cruzeiro da Fortaleza</t>
  </si>
  <si>
    <t>-18.944,-46.6669</t>
  </si>
  <si>
    <t>Guimarânia</t>
  </si>
  <si>
    <t>-18.8425,-46.7901</t>
  </si>
  <si>
    <t>Cruzília</t>
  </si>
  <si>
    <t>-21.84,-44.8067</t>
  </si>
  <si>
    <t>Baependi</t>
  </si>
  <si>
    <t>-21.957,-44.8874</t>
  </si>
  <si>
    <t>Cuité de Mamanguape</t>
  </si>
  <si>
    <t>-6.91292,-35.2502</t>
  </si>
  <si>
    <t>Cumaru</t>
  </si>
  <si>
    <t>-8.00827,-35.6957</t>
  </si>
  <si>
    <t>Passira</t>
  </si>
  <si>
    <t>-7.9971,-35.5813</t>
  </si>
  <si>
    <t>Cumaru do Norte</t>
  </si>
  <si>
    <t>-7.81097,-50.7698</t>
  </si>
  <si>
    <t>Redenção</t>
  </si>
  <si>
    <t>-8.02529,-50.0317</t>
  </si>
  <si>
    <t>Cuparaque</t>
  </si>
  <si>
    <t>-18.9648,-41.0986</t>
  </si>
  <si>
    <t>Conselheiro Pena</t>
  </si>
  <si>
    <t>-19.1789,-41.4736</t>
  </si>
  <si>
    <t>Curimatá</t>
  </si>
  <si>
    <t>-10.0326,-44.3002</t>
  </si>
  <si>
    <t>Currais</t>
  </si>
  <si>
    <t>-9.01175,-44.4062</t>
  </si>
  <si>
    <t>Curral de Cima</t>
  </si>
  <si>
    <t>-6.72325,-35.2639</t>
  </si>
  <si>
    <t>Curral de Dentro</t>
  </si>
  <si>
    <t>-15.9327,-41.8557</t>
  </si>
  <si>
    <t>Curral Novo do Piauí</t>
  </si>
  <si>
    <t>-7.8313,-40.8957</t>
  </si>
  <si>
    <t>Curral Velho</t>
  </si>
  <si>
    <t>-7.53075,-38.1962</t>
  </si>
  <si>
    <t>Curralinho</t>
  </si>
  <si>
    <t>-1.81179,-49.7952</t>
  </si>
  <si>
    <t>Curralinhos</t>
  </si>
  <si>
    <t>-5.60825,-42.8376</t>
  </si>
  <si>
    <t>Cururupu</t>
  </si>
  <si>
    <t>-1.81475,-44.8644</t>
  </si>
  <si>
    <t>Curvelândia</t>
  </si>
  <si>
    <t>-15.6084,-57.9133</t>
  </si>
  <si>
    <t>Mirassol d'Oeste</t>
  </si>
  <si>
    <t>-15.6759,-58.0951</t>
  </si>
  <si>
    <t>AP</t>
  </si>
  <si>
    <t>Cutias</t>
  </si>
  <si>
    <t>0.970761,-50.8005</t>
  </si>
  <si>
    <t>Macapá</t>
  </si>
  <si>
    <t>0.034934,-51.0694</t>
  </si>
  <si>
    <t>Damianópolis</t>
  </si>
  <si>
    <t>-14.5604,-46.178</t>
  </si>
  <si>
    <t>Damião</t>
  </si>
  <si>
    <t>-6.63161,-35.9101</t>
  </si>
  <si>
    <t>Davinópolis</t>
  </si>
  <si>
    <t>-18.1501,-47.5568</t>
  </si>
  <si>
    <t>Abadia dos Dourados</t>
  </si>
  <si>
    <t>-18.4831,-47.3916</t>
  </si>
  <si>
    <t>Delfim Moreira</t>
  </si>
  <si>
    <t>-22.5036,-45.2792</t>
  </si>
  <si>
    <t>Itajubá</t>
  </si>
  <si>
    <t>-22.4225,-45.4598</t>
  </si>
  <si>
    <t>Delfinópolis</t>
  </si>
  <si>
    <t>-20.3468,-46.8456</t>
  </si>
  <si>
    <t>Deputado Irapuan Pinheiro</t>
  </si>
  <si>
    <t>-5.91485,-39.257</t>
  </si>
  <si>
    <t>Piquet Carneiro</t>
  </si>
  <si>
    <t>-5.80025,-39.417</t>
  </si>
  <si>
    <t>Derrubadas</t>
  </si>
  <si>
    <t>-27.2642,-53.8645</t>
  </si>
  <si>
    <t>Tenente Portela</t>
  </si>
  <si>
    <t>-27.3711,-53.7585</t>
  </si>
  <si>
    <t>Desterro</t>
  </si>
  <si>
    <t>-7.287,-37.0925</t>
  </si>
  <si>
    <t>Desterro do Melo</t>
  </si>
  <si>
    <t>-21.143,-43.5178</t>
  </si>
  <si>
    <t>Dezesseis de Novembro</t>
  </si>
  <si>
    <t>-28.219,-55.0617</t>
  </si>
  <si>
    <t>São Nicolau</t>
  </si>
  <si>
    <t>-28.1834,-55.2654</t>
  </si>
  <si>
    <t>Diamante</t>
  </si>
  <si>
    <t>-7.41738,-38.2615</t>
  </si>
  <si>
    <t>Dianópolis</t>
  </si>
  <si>
    <t>-11.624,-46.8198</t>
  </si>
  <si>
    <t>Taguatinga</t>
  </si>
  <si>
    <t>-12.4026,-46.437</t>
  </si>
  <si>
    <t>Dilermando de Aguiar</t>
  </si>
  <si>
    <t>-29.7054,-54.2122</t>
  </si>
  <si>
    <t>São Pedro do Sul</t>
  </si>
  <si>
    <t>-29.6202,-54.1855</t>
  </si>
  <si>
    <t>Diogo de Vasconcelos</t>
  </si>
  <si>
    <t>-20.4879,-43.1953</t>
  </si>
  <si>
    <t>Dionísio</t>
  </si>
  <si>
    <t>-19.8433,-42.7701</t>
  </si>
  <si>
    <t>Marliéria</t>
  </si>
  <si>
    <t>-19.7096,-42.7327</t>
  </si>
  <si>
    <t>Dirceu Arcoverde</t>
  </si>
  <si>
    <t>-9.33939,-42.4348</t>
  </si>
  <si>
    <t>Divina Pastora</t>
  </si>
  <si>
    <t>-10.6782,-37.1506</t>
  </si>
  <si>
    <t>-10.735,-37.1966</t>
  </si>
  <si>
    <t>Divinésia</t>
  </si>
  <si>
    <t>-20.9917,-43.0003</t>
  </si>
  <si>
    <t>Divino das Laranjeiras</t>
  </si>
  <si>
    <t>-18.7755,-41.4781</t>
  </si>
  <si>
    <t>Galiléia</t>
  </si>
  <si>
    <t>-19.0005,-41.5387</t>
  </si>
  <si>
    <t>Divinolândia de Minas</t>
  </si>
  <si>
    <t>-18.8004,-42.6103</t>
  </si>
  <si>
    <t>Divinópolis do Tocantins</t>
  </si>
  <si>
    <t>-9.80018,-49.2169</t>
  </si>
  <si>
    <t>Divisa Nova</t>
  </si>
  <si>
    <t>-21.5092,-46.1904</t>
  </si>
  <si>
    <t>Serrania</t>
  </si>
  <si>
    <t>-21.5441,-46.0417</t>
  </si>
  <si>
    <t>Divisópolis</t>
  </si>
  <si>
    <t>-15.7254,-40.9997</t>
  </si>
  <si>
    <t>Cândido Sales</t>
  </si>
  <si>
    <t>-15.4993,-41.2414</t>
  </si>
  <si>
    <t>Dois Irmãos do Tocantins</t>
  </si>
  <si>
    <t>-9.25534,-49.0638</t>
  </si>
  <si>
    <t>Miranorte</t>
  </si>
  <si>
    <t>-9.52907,-48.5922</t>
  </si>
  <si>
    <t>Dom Bosco</t>
  </si>
  <si>
    <t>-16.652,-46.2597</t>
  </si>
  <si>
    <t>Dom Cavati</t>
  </si>
  <si>
    <t>-19.3735,-42.1121</t>
  </si>
  <si>
    <t>Engenheiro Caldas</t>
  </si>
  <si>
    <t>-19.2065,-42.0503</t>
  </si>
  <si>
    <t>Dom Inocêncio</t>
  </si>
  <si>
    <t>-9.00516,-41.9697</t>
  </si>
  <si>
    <t>Dom Joaquim</t>
  </si>
  <si>
    <t>-18.961,-43.2544</t>
  </si>
  <si>
    <t>Dom Silvério</t>
  </si>
  <si>
    <t>-20.1627,-42.9627</t>
  </si>
  <si>
    <t>Alvinópolis</t>
  </si>
  <si>
    <t>-20.1098,-43.0535</t>
  </si>
  <si>
    <t>Domingos Mourão</t>
  </si>
  <si>
    <t>-4.2495,-41.2683</t>
  </si>
  <si>
    <t>Dona Inês</t>
  </si>
  <si>
    <t>-6.61566,-35.6205</t>
  </si>
  <si>
    <t>Bananeiras</t>
  </si>
  <si>
    <t>-6.74775,-35.6246</t>
  </si>
  <si>
    <t>Dores de Guanhães</t>
  </si>
  <si>
    <t>-19.0516,-42.9254</t>
  </si>
  <si>
    <t>Dores do Turvo</t>
  </si>
  <si>
    <t>-20.9785,-43.1834</t>
  </si>
  <si>
    <t>Douradoquara</t>
  </si>
  <si>
    <t>-18.4338,-47.5993</t>
  </si>
  <si>
    <t>Doutor Maurício Cardoso</t>
  </si>
  <si>
    <t>-27.5103,-54.3577</t>
  </si>
  <si>
    <t>Horizontina</t>
  </si>
  <si>
    <t>-27.6282,-54.3053</t>
  </si>
  <si>
    <t>PR</t>
  </si>
  <si>
    <t>Duas Estradas</t>
  </si>
  <si>
    <t>-6.68499,-35.418</t>
  </si>
  <si>
    <t>Caiçara</t>
  </si>
  <si>
    <t>-6.62115,-35.4581</t>
  </si>
  <si>
    <t>Dueré</t>
  </si>
  <si>
    <t>-11.3416,-49.2716</t>
  </si>
  <si>
    <t>Aliança do Tocantins</t>
  </si>
  <si>
    <t>-11.3056,-48.9361</t>
  </si>
  <si>
    <t>Duque Bacelar</t>
  </si>
  <si>
    <t>-4.15002,-42.9477</t>
  </si>
  <si>
    <t>Durandé</t>
  </si>
  <si>
    <t>-20.2058,-41.7977</t>
  </si>
  <si>
    <t>Ecoporanga</t>
  </si>
  <si>
    <t>-18.3702,-40.836</t>
  </si>
  <si>
    <t>Edealina</t>
  </si>
  <si>
    <t>-17.4239,-49.6644</t>
  </si>
  <si>
    <t>Indiara</t>
  </si>
  <si>
    <t>-17.1387,-49.9862</t>
  </si>
  <si>
    <t>Edéia</t>
  </si>
  <si>
    <t>-17.3406,-49.9295</t>
  </si>
  <si>
    <t>Eirunepé</t>
  </si>
  <si>
    <t>-6.65677,-69.8662</t>
  </si>
  <si>
    <t>Eliseu Martins</t>
  </si>
  <si>
    <t>-8.09629,-43.6705</t>
  </si>
  <si>
    <t>Emas</t>
  </si>
  <si>
    <t>-7.09964,-37.7163</t>
  </si>
  <si>
    <t>Encruzilhada</t>
  </si>
  <si>
    <t>-15.5302,-40.9124</t>
  </si>
  <si>
    <t>Encruzilhada do Sul</t>
  </si>
  <si>
    <t>-30.543,-52.5204</t>
  </si>
  <si>
    <t>Pantano Grande</t>
  </si>
  <si>
    <t>-30.1902,-52.3729</t>
  </si>
  <si>
    <t>Entre Folhas</t>
  </si>
  <si>
    <t>-19.6218,-42.2306</t>
  </si>
  <si>
    <t>Envira</t>
  </si>
  <si>
    <t>-7.43789,-70.0281</t>
  </si>
  <si>
    <t>Ererê</t>
  </si>
  <si>
    <t>-6.02751,-38.3461</t>
  </si>
  <si>
    <t>Doutor Severiano</t>
  </si>
  <si>
    <t>-6.08082,-38.3794</t>
  </si>
  <si>
    <t>Ervália</t>
  </si>
  <si>
    <t>-20.8403,-42.6544</t>
  </si>
  <si>
    <t>Coimbra</t>
  </si>
  <si>
    <t>-20.8535,-42.8008</t>
  </si>
  <si>
    <t>Esperança do Sul</t>
  </si>
  <si>
    <t>-27.3603,-53.9891</t>
  </si>
  <si>
    <t>Três Passos</t>
  </si>
  <si>
    <t>-27.4555,-53.9296</t>
  </si>
  <si>
    <t>Esperantina</t>
  </si>
  <si>
    <t>-5.36593,-48.5378</t>
  </si>
  <si>
    <t>São Domingos do Araguaia</t>
  </si>
  <si>
    <t>-5.53732,-48.7366</t>
  </si>
  <si>
    <t>Espírito Santo do Dourado</t>
  </si>
  <si>
    <t>-22.0454,-45.9548</t>
  </si>
  <si>
    <t>Pouso Alegre</t>
  </si>
  <si>
    <t>-22.2266,-45.9389</t>
  </si>
  <si>
    <t>Estrela Dalva</t>
  </si>
  <si>
    <t>-21.7412,-42.4574</t>
  </si>
  <si>
    <t>Volta Grande</t>
  </si>
  <si>
    <t>-21.7671,-42.5375</t>
  </si>
  <si>
    <t>Estrela do Indaiá</t>
  </si>
  <si>
    <t>-19.5169,-45.7859</t>
  </si>
  <si>
    <t>Dores do Indaiá</t>
  </si>
  <si>
    <t>-19.4628,-45.5927</t>
  </si>
  <si>
    <t>Estrela do Sul</t>
  </si>
  <si>
    <t>-18.7399,-47.6956</t>
  </si>
  <si>
    <t>Romaria</t>
  </si>
  <si>
    <t>-18.8838,-47.5782</t>
  </si>
  <si>
    <t>Estrela Velha</t>
  </si>
  <si>
    <t>-29.1713,-53.1639</t>
  </si>
  <si>
    <t>Jacuizinho</t>
  </si>
  <si>
    <t>-29.0401,-53.0657</t>
  </si>
  <si>
    <t>Faina</t>
  </si>
  <si>
    <t>-15.4473,-50.3622</t>
  </si>
  <si>
    <t>Araguapaz</t>
  </si>
  <si>
    <t>-15.0909,-50.6315</t>
  </si>
  <si>
    <t>Fama</t>
  </si>
  <si>
    <t>-21.4089,-45.8286</t>
  </si>
  <si>
    <t>Alfenas</t>
  </si>
  <si>
    <t>-21.4256,-45.9477</t>
  </si>
  <si>
    <t>Faro</t>
  </si>
  <si>
    <t>-2.16805,-56.7405</t>
  </si>
  <si>
    <t>Terra Santa</t>
  </si>
  <si>
    <t>-2.10443,-56.4877</t>
  </si>
  <si>
    <t>Fartura do Piauí</t>
  </si>
  <si>
    <t>-9.48342,-42.7912</t>
  </si>
  <si>
    <t>Faxinalzinho</t>
  </si>
  <si>
    <t>-27.4238,-52.6789</t>
  </si>
  <si>
    <t>Benjamin Constant do Sul</t>
  </si>
  <si>
    <t>-27.5086,-52.5995</t>
  </si>
  <si>
    <t>Fazenda Nova</t>
  </si>
  <si>
    <t>-16.1834,-50.7781</t>
  </si>
  <si>
    <t>Israelândia</t>
  </si>
  <si>
    <t>-16.3144,-50.9087</t>
  </si>
  <si>
    <t>Feira da Mata</t>
  </si>
  <si>
    <t>-14.2044,-44.2744</t>
  </si>
  <si>
    <t>Felício dos Santos</t>
  </si>
  <si>
    <t>-18.0755,-43.2422</t>
  </si>
  <si>
    <t>Felipe Guerra</t>
  </si>
  <si>
    <t>-5.59274,-37.6875</t>
  </si>
  <si>
    <t>Apodi</t>
  </si>
  <si>
    <t>-5.65349,-37.7946</t>
  </si>
  <si>
    <t>Felisburgo</t>
  </si>
  <si>
    <t>-16.6348,-40.7605</t>
  </si>
  <si>
    <t>Feliz Natal</t>
  </si>
  <si>
    <t>-12.385,-54.9227</t>
  </si>
  <si>
    <t>Vera</t>
  </si>
  <si>
    <t>-12.3017,-55.3045</t>
  </si>
  <si>
    <t>Fernandes Tourinho</t>
  </si>
  <si>
    <t>-19.1541,-42.0803</t>
  </si>
  <si>
    <t>Fernando Falcão</t>
  </si>
  <si>
    <t>-6.16207,-44.8979</t>
  </si>
  <si>
    <t>Barra do Corda</t>
  </si>
  <si>
    <t>-5.49682,-45.2485</t>
  </si>
  <si>
    <t>Fernão</t>
  </si>
  <si>
    <t>-22.3607,-49.5187</t>
  </si>
  <si>
    <t>Gália</t>
  </si>
  <si>
    <t>-22.2918,-49.5504</t>
  </si>
  <si>
    <t>Fervedouro</t>
  </si>
  <si>
    <t>-20.726,-42.279</t>
  </si>
  <si>
    <t>Vieiras</t>
  </si>
  <si>
    <t>-20.867,-42.2401</t>
  </si>
  <si>
    <t>Figueirão</t>
  </si>
  <si>
    <t>-18.6782,-53.638</t>
  </si>
  <si>
    <t>Florânia</t>
  </si>
  <si>
    <t>-6.12264,-36.8226</t>
  </si>
  <si>
    <t>Flores</t>
  </si>
  <si>
    <t>-7.85842,-37.9715</t>
  </si>
  <si>
    <t>Triunfo</t>
  </si>
  <si>
    <t>-7.83272,-38.0978</t>
  </si>
  <si>
    <t>Flores do Piauí</t>
  </si>
  <si>
    <t>-7.78793,-42.918</t>
  </si>
  <si>
    <t>Itaueira</t>
  </si>
  <si>
    <t>-7.59989,-43.0249</t>
  </si>
  <si>
    <t>Floresta do Araguaia</t>
  </si>
  <si>
    <t>-7.55335,-49.7125</t>
  </si>
  <si>
    <t>Floresta do Piauí</t>
  </si>
  <si>
    <t>-7.46682,-41.7883</t>
  </si>
  <si>
    <t>Florestal</t>
  </si>
  <si>
    <t>-19.888,-44.4318</t>
  </si>
  <si>
    <t>Juatuba</t>
  </si>
  <si>
    <t>-19.9448,-44.3451</t>
  </si>
  <si>
    <t>Fonte Boa</t>
  </si>
  <si>
    <t>-2.52342,-66.0942</t>
  </si>
  <si>
    <t>Formosa do Rio Preto</t>
  </si>
  <si>
    <t>-11.0328,-45.193</t>
  </si>
  <si>
    <t>Formoso</t>
  </si>
  <si>
    <t>-14.9446,-46.2371</t>
  </si>
  <si>
    <t>Fortaleza dos Nogueiras</t>
  </si>
  <si>
    <t>-6.95983,-46.1749</t>
  </si>
  <si>
    <t>Feira Nova do Maranhão</t>
  </si>
  <si>
    <t>-6.96508,-46.6786</t>
  </si>
  <si>
    <t>Fortuna</t>
  </si>
  <si>
    <t>-5.72792,-44.1565</t>
  </si>
  <si>
    <t>São Domingos do Maranhão</t>
  </si>
  <si>
    <t>-5.58095,-44.3822</t>
  </si>
  <si>
    <t>Francinópolis</t>
  </si>
  <si>
    <t>-6.39334,-42.2591</t>
  </si>
  <si>
    <t>Elesbão Veloso</t>
  </si>
  <si>
    <t>-6.19947,-42.1355</t>
  </si>
  <si>
    <t>Francisco Ayres</t>
  </si>
  <si>
    <t>-6.62606,-42.6881</t>
  </si>
  <si>
    <t>Francisco Badaró</t>
  </si>
  <si>
    <t>-16.9883,-42.3568</t>
  </si>
  <si>
    <t>Francisco Dumont</t>
  </si>
  <si>
    <t>-17.3107,-44.2317</t>
  </si>
  <si>
    <t>Francisco Santos</t>
  </si>
  <si>
    <t>-6.99491,-41.1288</t>
  </si>
  <si>
    <t>Bocaina</t>
  </si>
  <si>
    <t>-6.94124,-41.3168</t>
  </si>
  <si>
    <t>Franciscópolis</t>
  </si>
  <si>
    <t>-17.9578,-42.0094</t>
  </si>
  <si>
    <t>Itambacuri</t>
  </si>
  <si>
    <t>-18.035,-41.683</t>
  </si>
  <si>
    <t>Frei Gaspar</t>
  </si>
  <si>
    <t>-18.0709,-41.4325</t>
  </si>
  <si>
    <t>Frei Lagonegro</t>
  </si>
  <si>
    <t>-18.1751,-42.7617</t>
  </si>
  <si>
    <t>Frei Martinho</t>
  </si>
  <si>
    <t>-6.39759,-36.4526</t>
  </si>
  <si>
    <t>Picuí</t>
  </si>
  <si>
    <t>-6.50845,-36.3497</t>
  </si>
  <si>
    <t>Frei Miguelinho</t>
  </si>
  <si>
    <t>-7.93918,-35.9113</t>
  </si>
  <si>
    <t>Fronteira</t>
  </si>
  <si>
    <t>-20.2748,-49.1984</t>
  </si>
  <si>
    <t>Icém</t>
  </si>
  <si>
    <t>-20.3391,-49.1915</t>
  </si>
  <si>
    <t>Fronteira dos Vales</t>
  </si>
  <si>
    <t>-16.8898,-40.923</t>
  </si>
  <si>
    <t>Fronteiras</t>
  </si>
  <si>
    <t>-7.08173,-40.6146</t>
  </si>
  <si>
    <t>Fruta de Leite</t>
  </si>
  <si>
    <t>-16.1225,-42.5288</t>
  </si>
  <si>
    <t>Frutuoso Gomes</t>
  </si>
  <si>
    <t>-6.15669,-37.8375</t>
  </si>
  <si>
    <t>Funilândia</t>
  </si>
  <si>
    <t>-19.3661,-44.061</t>
  </si>
  <si>
    <t>Gado Bravo</t>
  </si>
  <si>
    <t>-7.58279,-35.7899</t>
  </si>
  <si>
    <t>Orobó</t>
  </si>
  <si>
    <t>-7.74553,-35.5956</t>
  </si>
  <si>
    <t>Galinhos</t>
  </si>
  <si>
    <t>-5.0909,-36.2754</t>
  </si>
  <si>
    <t>Gameleiras</t>
  </si>
  <si>
    <t>-15.0829,-43.125</t>
  </si>
  <si>
    <t>Catuti</t>
  </si>
  <si>
    <t>-15.3616,-42.9627</t>
  </si>
  <si>
    <t>Garruchos</t>
  </si>
  <si>
    <t>-28.1944,-55.6383</t>
  </si>
  <si>
    <t>Gaúcha do Norte</t>
  </si>
  <si>
    <t>-13.2443,-53.0809</t>
  </si>
  <si>
    <t>General Carneiro</t>
  </si>
  <si>
    <t>-15.7094,-52.7574</t>
  </si>
  <si>
    <t>General Maynard</t>
  </si>
  <si>
    <t>-10.6835,-36.9838</t>
  </si>
  <si>
    <t>Carmópolis</t>
  </si>
  <si>
    <t>-10.6449,-36.9887</t>
  </si>
  <si>
    <t>General Sampaio</t>
  </si>
  <si>
    <t>-4.04351,-39.454</t>
  </si>
  <si>
    <t>Gilbués</t>
  </si>
  <si>
    <t>-9.83001,-45.3423</t>
  </si>
  <si>
    <t>Glória D'Oeste</t>
  </si>
  <si>
    <t>-15.768,-58.3108</t>
  </si>
  <si>
    <t>Godofredo Viana</t>
  </si>
  <si>
    <t>-1.40259,-45.7795</t>
  </si>
  <si>
    <t>Goiabeira</t>
  </si>
  <si>
    <t>-18.9807,-41.2235</t>
  </si>
  <si>
    <t>Goianá</t>
  </si>
  <si>
    <t>-21.536,-43.1957</t>
  </si>
  <si>
    <t>Goianorte</t>
  </si>
  <si>
    <t>-8.77413,-48.9313</t>
  </si>
  <si>
    <t>Pequizeiro</t>
  </si>
  <si>
    <t>-8.5932,-48.9327</t>
  </si>
  <si>
    <t>Goiatins</t>
  </si>
  <si>
    <t>-7.71478,-47.3252</t>
  </si>
  <si>
    <t>Carolina</t>
  </si>
  <si>
    <t>-7.33584,-47.4634</t>
  </si>
  <si>
    <t>Gonçalves</t>
  </si>
  <si>
    <t>-22.6545,-45.8556</t>
  </si>
  <si>
    <t>Paraisópolis</t>
  </si>
  <si>
    <t>-22.5539,-45.7803</t>
  </si>
  <si>
    <t>Gonçalves Dias</t>
  </si>
  <si>
    <t>-5.1475,-44.3013</t>
  </si>
  <si>
    <t>Gonzaga</t>
  </si>
  <si>
    <t>-18.8196,-42.4769</t>
  </si>
  <si>
    <t>Gouvelândia</t>
  </si>
  <si>
    <t>-18.6238,-50.0805</t>
  </si>
  <si>
    <t>Quirinópolis</t>
  </si>
  <si>
    <t>-18.4472,-50.4547</t>
  </si>
  <si>
    <t>Governador Archer</t>
  </si>
  <si>
    <t>-5.02078,-44.2754</t>
  </si>
  <si>
    <t>Governador Eugênio Barros</t>
  </si>
  <si>
    <t>-5.31897,-44.2469</t>
  </si>
  <si>
    <t>Presidente Dutra</t>
  </si>
  <si>
    <t>-5.2898,-44.495</t>
  </si>
  <si>
    <t>Governador Jorge Teixeira</t>
  </si>
  <si>
    <t>-10.61,-62.7371</t>
  </si>
  <si>
    <t>Jaru</t>
  </si>
  <si>
    <t>-10.4318,-62.4788</t>
  </si>
  <si>
    <t>Governador Lindenberg</t>
  </si>
  <si>
    <t>-19.1864,-40.4473</t>
  </si>
  <si>
    <t>Marilândia</t>
  </si>
  <si>
    <t>-19.4114,-40.5456</t>
  </si>
  <si>
    <t>Governador Luiz Rocha</t>
  </si>
  <si>
    <t>-5.47835,-44.0774</t>
  </si>
  <si>
    <t>Graça Aranha</t>
  </si>
  <si>
    <t>-5.40547,-44.3358</t>
  </si>
  <si>
    <t>Gramado Xavier</t>
  </si>
  <si>
    <t>-29.2706,-52.5795</t>
  </si>
  <si>
    <t>Boqueirão do Leão</t>
  </si>
  <si>
    <t>-29.3046,-52.4284</t>
  </si>
  <si>
    <t>Granito</t>
  </si>
  <si>
    <t>-7.70711,-39.615</t>
  </si>
  <si>
    <t>Exu</t>
  </si>
  <si>
    <t>-7.50364,-39.7238</t>
  </si>
  <si>
    <t>Granjeiro</t>
  </si>
  <si>
    <t>-6.88134,-39.2144</t>
  </si>
  <si>
    <t>Várzea Alegre</t>
  </si>
  <si>
    <t>-6.78264,-39.2942</t>
  </si>
  <si>
    <t>Grupiara</t>
  </si>
  <si>
    <t>-18.5003,-47.7318</t>
  </si>
  <si>
    <t>Monte Carmelo</t>
  </si>
  <si>
    <t>-18.7302,-47.4912</t>
  </si>
  <si>
    <t>Guadalupe</t>
  </si>
  <si>
    <t>-6.78285,-43.5594</t>
  </si>
  <si>
    <t>Guajará</t>
  </si>
  <si>
    <t>-7.53797,-72.5907</t>
  </si>
  <si>
    <t>Cruzeiro do Sul</t>
  </si>
  <si>
    <t>-7.62762,-72.6756</t>
  </si>
  <si>
    <t>Guajeru</t>
  </si>
  <si>
    <t>-14.5467,-41.9381</t>
  </si>
  <si>
    <t>Guamaré</t>
  </si>
  <si>
    <t>-5.10619,-36.3222</t>
  </si>
  <si>
    <t>Jandaíra</t>
  </si>
  <si>
    <t>Guanambi</t>
  </si>
  <si>
    <t>-14.2231,-42.7799</t>
  </si>
  <si>
    <t>Caetité</t>
  </si>
  <si>
    <t>-14.0684,-42.4861</t>
  </si>
  <si>
    <t>Guanhães</t>
  </si>
  <si>
    <t>-18.7713,-42.9312</t>
  </si>
  <si>
    <t>Guapé</t>
  </si>
  <si>
    <t>-20.7631,-45.9152</t>
  </si>
  <si>
    <t>Pimenta</t>
  </si>
  <si>
    <t>-20.4827,-45.8049</t>
  </si>
  <si>
    <t>Guaraciaba</t>
  </si>
  <si>
    <t>-20.5716,-43.0094</t>
  </si>
  <si>
    <t>Guaraciama</t>
  </si>
  <si>
    <t>-17.0142,-43.6675</t>
  </si>
  <si>
    <t>Guaraíta</t>
  </si>
  <si>
    <t>-15.6121,-50.0265</t>
  </si>
  <si>
    <t>Itapuranga</t>
  </si>
  <si>
    <t>-15.5606,-49.949</t>
  </si>
  <si>
    <t>Guarani d'Oeste</t>
  </si>
  <si>
    <t>-20.0746,-50.3411</t>
  </si>
  <si>
    <t>Ouroeste</t>
  </si>
  <si>
    <t>-20.0061,-50.3768</t>
  </si>
  <si>
    <t>Guarani de Goiás</t>
  </si>
  <si>
    <t>-13.9421,-46.4868</t>
  </si>
  <si>
    <t>Posse</t>
  </si>
  <si>
    <t>-14.0859,-46.3704</t>
  </si>
  <si>
    <t>Guaribas</t>
  </si>
  <si>
    <t>-9.38647,-43.6943</t>
  </si>
  <si>
    <t>Guarinos</t>
  </si>
  <si>
    <t>-14.7292,-49.7006</t>
  </si>
  <si>
    <t>Guimarães</t>
  </si>
  <si>
    <t>-2.12755,-44.602</t>
  </si>
  <si>
    <t>Guiratinga</t>
  </si>
  <si>
    <t>-16.346,-53.7575</t>
  </si>
  <si>
    <t>Guiricema</t>
  </si>
  <si>
    <t>-21.0098,-42.7207</t>
  </si>
  <si>
    <t>Visconde do Rio Branco</t>
  </si>
  <si>
    <t>-21.0127,-42.8361</t>
  </si>
  <si>
    <t>Gurinhatã</t>
  </si>
  <si>
    <t>-19.2143,-49.7876</t>
  </si>
  <si>
    <t>Santa Vitória</t>
  </si>
  <si>
    <t>-18.8414,-50.1208</t>
  </si>
  <si>
    <t>Gurjão</t>
  </si>
  <si>
    <t>-7.24833,-36.4923</t>
  </si>
  <si>
    <t>Gurupá</t>
  </si>
  <si>
    <t>-1.41412,-51.6338</t>
  </si>
  <si>
    <t>Heliodora</t>
  </si>
  <si>
    <t>-22.0644,-45.5453</t>
  </si>
  <si>
    <t>Careaçu</t>
  </si>
  <si>
    <t>-22.0424,-45.696</t>
  </si>
  <si>
    <t>Herval</t>
  </si>
  <si>
    <t>-32.024,-53.3944</t>
  </si>
  <si>
    <t>Arroio Grande</t>
  </si>
  <si>
    <t>-32.2327,-53.0862</t>
  </si>
  <si>
    <t>Herveiras</t>
  </si>
  <si>
    <t>-29.4552,-52.6553</t>
  </si>
  <si>
    <t>Sinimbu</t>
  </si>
  <si>
    <t>-29.5357,-52.5304</t>
  </si>
  <si>
    <t>-27.5691,-53.9695</t>
  </si>
  <si>
    <t>Bom Progresso</t>
  </si>
  <si>
    <t>-27.5399,-53.8716</t>
  </si>
  <si>
    <t>Humberto de Campos</t>
  </si>
  <si>
    <t>-2.59828,-43.4649</t>
  </si>
  <si>
    <t>Iaciara</t>
  </si>
  <si>
    <t>-14.1011,-46.6335</t>
  </si>
  <si>
    <t>Iapu</t>
  </si>
  <si>
    <t>-19.4387,-42.2147</t>
  </si>
  <si>
    <t>Iaras</t>
  </si>
  <si>
    <t>-22.8682,-49.1634</t>
  </si>
  <si>
    <t>Águas de Santa Bárbara</t>
  </si>
  <si>
    <t>-22.8812,-49.2421</t>
  </si>
  <si>
    <t>Ibarama</t>
  </si>
  <si>
    <t>-29.4203,-53.1295</t>
  </si>
  <si>
    <t>Sobradinho</t>
  </si>
  <si>
    <t>-29.4194,-53.0326</t>
  </si>
  <si>
    <t>Ibertioga</t>
  </si>
  <si>
    <t>-21.433,-43.9639</t>
  </si>
  <si>
    <t>Barroso</t>
  </si>
  <si>
    <t>-21.1907,-43.972</t>
  </si>
  <si>
    <t>Ibiaí</t>
  </si>
  <si>
    <t>-16.8591,-44.9046</t>
  </si>
  <si>
    <t>Pirapora</t>
  </si>
  <si>
    <t>-17.3392,-44.934</t>
  </si>
  <si>
    <t>Ibiara</t>
  </si>
  <si>
    <t>-7.47957,-38.4059</t>
  </si>
  <si>
    <t>Conceição</t>
  </si>
  <si>
    <t>-7.55106,-38.5014</t>
  </si>
  <si>
    <t>Ibiassucê</t>
  </si>
  <si>
    <t>-14.2711,-42.257</t>
  </si>
  <si>
    <t>Ibicoara</t>
  </si>
  <si>
    <t>-13.4059,-41.284</t>
  </si>
  <si>
    <t>Ibicuí</t>
  </si>
  <si>
    <t>-14.845,-39.9879</t>
  </si>
  <si>
    <t>Firmino Alves</t>
  </si>
  <si>
    <t>-14.9823,-39.9269</t>
  </si>
  <si>
    <t>Ibimirim</t>
  </si>
  <si>
    <t>-8.54026,-37.7032</t>
  </si>
  <si>
    <t>Inajá</t>
  </si>
  <si>
    <t>-8.90206,-37.8351</t>
  </si>
  <si>
    <t>Ibipeba</t>
  </si>
  <si>
    <t>-11.6438,-42.0195</t>
  </si>
  <si>
    <t>Irecê</t>
  </si>
  <si>
    <t>-11.3033,-41.8535</t>
  </si>
  <si>
    <t>Ibiquera</t>
  </si>
  <si>
    <t>-12.6444,-40.9338</t>
  </si>
  <si>
    <t>Ibiracatu</t>
  </si>
  <si>
    <t>-15.6605,-44.1667</t>
  </si>
  <si>
    <t>Pedras de Maria da Cruz</t>
  </si>
  <si>
    <t>-15.6032,-44.391</t>
  </si>
  <si>
    <t>Ibirajuba</t>
  </si>
  <si>
    <t>-8.57633,-36.1812</t>
  </si>
  <si>
    <t>Ibirapuã</t>
  </si>
  <si>
    <t>-17.6832,-40.1129</t>
  </si>
  <si>
    <t>Ibirapuitã</t>
  </si>
  <si>
    <t>-28.6247,-52.5158</t>
  </si>
  <si>
    <t>Nicolau Vergueiro</t>
  </si>
  <si>
    <t>-28.5298,-52.4676</t>
  </si>
  <si>
    <t>Ibititá</t>
  </si>
  <si>
    <t>-11.5414,-41.9748</t>
  </si>
  <si>
    <t>Ibitiúra de Minas</t>
  </si>
  <si>
    <t>-22.0604,-46.4368</t>
  </si>
  <si>
    <t>Santa Rita de Caldas</t>
  </si>
  <si>
    <t>-22.0292,-46.3385</t>
  </si>
  <si>
    <t>Ibotirama</t>
  </si>
  <si>
    <t>-12.1779,-43.2167</t>
  </si>
  <si>
    <t>Icaraí de Minas</t>
  </si>
  <si>
    <t>-16.214,-44.9034</t>
  </si>
  <si>
    <t>Icatu</t>
  </si>
  <si>
    <t>-2.77206,-44.0501</t>
  </si>
  <si>
    <t>Ielmo Marinho</t>
  </si>
  <si>
    <t>-5.82447,-35.55</t>
  </si>
  <si>
    <t>Santa Maria</t>
  </si>
  <si>
    <t>-5.83802,-35.6914</t>
  </si>
  <si>
    <t>Iepê</t>
  </si>
  <si>
    <t>-22.6602,-51.0779</t>
  </si>
  <si>
    <t>Nantes</t>
  </si>
  <si>
    <t>-22.6156,-51.24</t>
  </si>
  <si>
    <t>Igaracy</t>
  </si>
  <si>
    <t>-7.17184,-38.1478</t>
  </si>
  <si>
    <t>Igarapé Grande</t>
  </si>
  <si>
    <t>-4.6625,-44.8558</t>
  </si>
  <si>
    <t>Igaratinga</t>
  </si>
  <si>
    <t>-19.9476,-44.7063</t>
  </si>
  <si>
    <t>Pará de Minas</t>
  </si>
  <si>
    <t>-19.8534,-44.6114</t>
  </si>
  <si>
    <t>Iguaí</t>
  </si>
  <si>
    <t>-14.7528,-40.0894</t>
  </si>
  <si>
    <t>Iguaracy</t>
  </si>
  <si>
    <t>-7.83222,-37.5082</t>
  </si>
  <si>
    <t>Ilha das Flores</t>
  </si>
  <si>
    <t>-10.4425,-36.5479</t>
  </si>
  <si>
    <t>Ilicínea</t>
  </si>
  <si>
    <t>-20.9402,-45.8308</t>
  </si>
  <si>
    <t>-21.0927,-45.5612</t>
  </si>
  <si>
    <t>Imaculada</t>
  </si>
  <si>
    <t>-7.3889,-37.5079</t>
  </si>
  <si>
    <t>Maturéia</t>
  </si>
  <si>
    <t>-7.26188,-37.351</t>
  </si>
  <si>
    <t>Imbé de Minas</t>
  </si>
  <si>
    <t>-19.6017,-41.9695</t>
  </si>
  <si>
    <t>Inaciolândia</t>
  </si>
  <si>
    <t>-18.4869,-49.9888</t>
  </si>
  <si>
    <t>Bom Jesus de Goiás</t>
  </si>
  <si>
    <t>-18.2173,-49.74</t>
  </si>
  <si>
    <t>Indaiabira</t>
  </si>
  <si>
    <t>-15.4911,-42.2005</t>
  </si>
  <si>
    <t>Indianópolis</t>
  </si>
  <si>
    <t>-19.0341,-47.9155</t>
  </si>
  <si>
    <t>Nova Ponte</t>
  </si>
  <si>
    <t>-19.1461,-47.6779</t>
  </si>
  <si>
    <t>Ingaí</t>
  </si>
  <si>
    <t>-21.4024,-44.9152</t>
  </si>
  <si>
    <t>Lavras</t>
  </si>
  <si>
    <t>-21.248,-45.0009</t>
  </si>
  <si>
    <t>Ingazeira</t>
  </si>
  <si>
    <t>-7.66909,-37.4576</t>
  </si>
  <si>
    <t>Inhacorá</t>
  </si>
  <si>
    <t>-27.8752,-54.015</t>
  </si>
  <si>
    <t>Chiapetta</t>
  </si>
  <si>
    <t>-27.923,-53.9419</t>
  </si>
  <si>
    <t>Inhapi</t>
  </si>
  <si>
    <t>-9.22594,-37.7509</t>
  </si>
  <si>
    <t>Mata Grande</t>
  </si>
  <si>
    <t>-9.11824,-37.7323</t>
  </si>
  <si>
    <t>Inhapim</t>
  </si>
  <si>
    <t>-19.5476,-42.1147</t>
  </si>
  <si>
    <t>Inhaúma</t>
  </si>
  <si>
    <t>-19.4898,-44.3934</t>
  </si>
  <si>
    <t>Cachoeira da Prata</t>
  </si>
  <si>
    <t>-19.521,-44.4544</t>
  </si>
  <si>
    <t>Inocência</t>
  </si>
  <si>
    <t>-19.7277,-51.9281</t>
  </si>
  <si>
    <t>Ipiaçu</t>
  </si>
  <si>
    <t>-18.6927,-49.9436</t>
  </si>
  <si>
    <t>Capinópolis</t>
  </si>
  <si>
    <t>-18.6862,-49.5706</t>
  </si>
  <si>
    <t>Ipiranga do Norte</t>
  </si>
  <si>
    <t>-12.2408,-56.1531</t>
  </si>
  <si>
    <t>Sorriso</t>
  </si>
  <si>
    <t>-12.5425,-55.7211</t>
  </si>
  <si>
    <t>Ipixuna</t>
  </si>
  <si>
    <t>-7.04791,-71.6934</t>
  </si>
  <si>
    <t>Iporanga</t>
  </si>
  <si>
    <t>-24.5847,-48.5971</t>
  </si>
  <si>
    <t>Barra do Turvo</t>
  </si>
  <si>
    <t>-24.759,-48.5013</t>
  </si>
  <si>
    <t>Ipuã</t>
  </si>
  <si>
    <t>-20.4438,-48.0129</t>
  </si>
  <si>
    <t>São Joaquim da Barra</t>
  </si>
  <si>
    <t>-20.5812,-47.8593</t>
  </si>
  <si>
    <t>Ipubi</t>
  </si>
  <si>
    <t>-7.64505,-40.1476</t>
  </si>
  <si>
    <t>Trindade</t>
  </si>
  <si>
    <t>-7.759,-40.2647</t>
  </si>
  <si>
    <t>Ipueira</t>
  </si>
  <si>
    <t>-6.80596,-37.2045</t>
  </si>
  <si>
    <t>São Mamede</t>
  </si>
  <si>
    <t>-6.92386,-37.0954</t>
  </si>
  <si>
    <t>Ipueiras</t>
  </si>
  <si>
    <t>-11.2329,-48.46</t>
  </si>
  <si>
    <t>Silvanópolis</t>
  </si>
  <si>
    <t>-11.1471,-48.1694</t>
  </si>
  <si>
    <t>Irupi</t>
  </si>
  <si>
    <t>-20.3501,-41.6444</t>
  </si>
  <si>
    <t>Iúna</t>
  </si>
  <si>
    <t>-20.3531,-41.5334</t>
  </si>
  <si>
    <t>Isaías Coelho</t>
  </si>
  <si>
    <t>-7.73597,-41.6735</t>
  </si>
  <si>
    <t>Geminiano</t>
  </si>
  <si>
    <t>-7.15476,-41.3409</t>
  </si>
  <si>
    <t>Itabirinha</t>
  </si>
  <si>
    <t>-18.5712,-41.234</t>
  </si>
  <si>
    <t>Itacajá</t>
  </si>
  <si>
    <t>-8.39293,-47.7726</t>
  </si>
  <si>
    <t>Itacambira</t>
  </si>
  <si>
    <t>-17.0625,-43.3069</t>
  </si>
  <si>
    <t>Glaucilândia</t>
  </si>
  <si>
    <t>-16.8481,-43.692</t>
  </si>
  <si>
    <t>Itacarambi</t>
  </si>
  <si>
    <t>-15.089,-44.095</t>
  </si>
  <si>
    <t>Itacurubi</t>
  </si>
  <si>
    <t>-28.7913,-55.2447</t>
  </si>
  <si>
    <t>Santo Antônio das Missões</t>
  </si>
  <si>
    <t>-28.514,-55.2251</t>
  </si>
  <si>
    <t>Itaeté</t>
  </si>
  <si>
    <t>-12.9831,-40.9677</t>
  </si>
  <si>
    <t>Itagi</t>
  </si>
  <si>
    <t>-14.1615,-40.0131</t>
  </si>
  <si>
    <t>Jitaúna</t>
  </si>
  <si>
    <t>-14.0131,-39.8969</t>
  </si>
  <si>
    <t>Itaguaçu</t>
  </si>
  <si>
    <t>-19.8018,-40.8601</t>
  </si>
  <si>
    <t>Itaguaçu da Bahia</t>
  </si>
  <si>
    <t>-11.0147,-42.3997</t>
  </si>
  <si>
    <t>Central</t>
  </si>
  <si>
    <t>-11.1376,-42.1116</t>
  </si>
  <si>
    <t>Itaguari</t>
  </si>
  <si>
    <t>-15.918,-49.6071</t>
  </si>
  <si>
    <t>Taquaral de Goiás</t>
  </si>
  <si>
    <t>-16.0521,-49.6039</t>
  </si>
  <si>
    <t>Itaguaru</t>
  </si>
  <si>
    <t>-15.7565,-49.6354</t>
  </si>
  <si>
    <t>Heitoraí</t>
  </si>
  <si>
    <t>-15.719,-49.8268</t>
  </si>
  <si>
    <t>Itaguatins</t>
  </si>
  <si>
    <t>-5.77267,-47.4864</t>
  </si>
  <si>
    <t>Itainópolis</t>
  </si>
  <si>
    <t>-7.44336,-41.4687</t>
  </si>
  <si>
    <t>Itaipava do Grajaú</t>
  </si>
  <si>
    <t>-5.14252,-45.7877</t>
  </si>
  <si>
    <t>Itaipé</t>
  </si>
  <si>
    <t>-17.4014,-41.6697</t>
  </si>
  <si>
    <t>Itaju do Colônia</t>
  </si>
  <si>
    <t>-15.1366,-39.7283</t>
  </si>
  <si>
    <t>Santa Cruz da Vitória</t>
  </si>
  <si>
    <t>-14.964,-39.8115</t>
  </si>
  <si>
    <t>Itamarandiba</t>
  </si>
  <si>
    <t>-17.8552,-42.8561</t>
  </si>
  <si>
    <t>Itamarati</t>
  </si>
  <si>
    <t>-6.43852,-68.2437</t>
  </si>
  <si>
    <t>Cataguases</t>
  </si>
  <si>
    <t>-21.3924,-42.6896</t>
  </si>
  <si>
    <t>Itamari</t>
  </si>
  <si>
    <t>-13.7782,-39.683</t>
  </si>
  <si>
    <t>Gandu</t>
  </si>
  <si>
    <t>-13.7441,-39.4747</t>
  </si>
  <si>
    <t>Itambé do Mato Dentro</t>
  </si>
  <si>
    <t>-19.4158,-43.3182</t>
  </si>
  <si>
    <t>Santa Maria de Itabira</t>
  </si>
  <si>
    <t>-19.4431,-43.1064</t>
  </si>
  <si>
    <t>Itanagra</t>
  </si>
  <si>
    <t>-12.2614,-38.0436</t>
  </si>
  <si>
    <t>Itanhangá</t>
  </si>
  <si>
    <t>-12.2259,-56.6463</t>
  </si>
  <si>
    <t>Tapurah</t>
  </si>
  <si>
    <t>-12.695,-56.5178</t>
  </si>
  <si>
    <t>Itanhém</t>
  </si>
  <si>
    <t>-17.1642,-40.3321</t>
  </si>
  <si>
    <t>Itanhomi</t>
  </si>
  <si>
    <t>-19.1736,-41.863</t>
  </si>
  <si>
    <t>Itapetim</t>
  </si>
  <si>
    <t>-7.37178,-37.1863</t>
  </si>
  <si>
    <t>Itapirapuã Paulista</t>
  </si>
  <si>
    <t>-24.572,-49.1661</t>
  </si>
  <si>
    <t>Adrianópolis</t>
  </si>
  <si>
    <t>-24.6606,-48.9922</t>
  </si>
  <si>
    <t>Itapiratins</t>
  </si>
  <si>
    <t>-8.37982,-48.1072</t>
  </si>
  <si>
    <t>Itapuca</t>
  </si>
  <si>
    <t>-28.7768,-52.1693</t>
  </si>
  <si>
    <t>Nova Alvorada</t>
  </si>
  <si>
    <t>-28.6822,-52.1631</t>
  </si>
  <si>
    <t>Itarana</t>
  </si>
  <si>
    <t>-19.875,-40.8753</t>
  </si>
  <si>
    <t>Itarantim</t>
  </si>
  <si>
    <t>-15.6528,-40.065</t>
  </si>
  <si>
    <t>Pau Brasil</t>
  </si>
  <si>
    <t>-15.4572,-39.6458</t>
  </si>
  <si>
    <t>Itatira</t>
  </si>
  <si>
    <t>-4.52608,-39.6202</t>
  </si>
  <si>
    <t>Madalena</t>
  </si>
  <si>
    <t>-4.84601,-39.5725</t>
  </si>
  <si>
    <t>Itatuba</t>
  </si>
  <si>
    <t>-7.38115,-35.638</t>
  </si>
  <si>
    <t>Ingá</t>
  </si>
  <si>
    <t>-7.28144,-35.605</t>
  </si>
  <si>
    <t>Itaú</t>
  </si>
  <si>
    <t>-5.8363,-37.9912</t>
  </si>
  <si>
    <t>Portalegre</t>
  </si>
  <si>
    <t>-6.02064,-37.9865</t>
  </si>
  <si>
    <t>Itaubal</t>
  </si>
  <si>
    <t>0.602185,-50.6996</t>
  </si>
  <si>
    <t>Itaverava</t>
  </si>
  <si>
    <t>-20.6769,-43.6141</t>
  </si>
  <si>
    <t>Itinga</t>
  </si>
  <si>
    <t>-16.61,-41.7672</t>
  </si>
  <si>
    <t>Itirapuã</t>
  </si>
  <si>
    <t>-20.6416,-47.2194</t>
  </si>
  <si>
    <t>Patrocínio Paulista</t>
  </si>
  <si>
    <t>-20.6384,-47.2801</t>
  </si>
  <si>
    <t>Itiruçu</t>
  </si>
  <si>
    <t>-13.529,-40.1472</t>
  </si>
  <si>
    <t>Jaguaquara</t>
  </si>
  <si>
    <t>-13.5248,-39.964</t>
  </si>
  <si>
    <t>Ituaçu</t>
  </si>
  <si>
    <t>-13.8107,-41.3003</t>
  </si>
  <si>
    <t>Contendas do Sincorá</t>
  </si>
  <si>
    <t>-13.7537,-41.048</t>
  </si>
  <si>
    <t>Itumirim</t>
  </si>
  <si>
    <t>-21.3171,-44.8724</t>
  </si>
  <si>
    <t>Itutinga</t>
  </si>
  <si>
    <t>-21.3,-44.6567</t>
  </si>
  <si>
    <t>Iuiú</t>
  </si>
  <si>
    <t>-14.4054,-43.5595</t>
  </si>
  <si>
    <t>Ivolândia</t>
  </si>
  <si>
    <t>-16.5995,-50.7921</t>
  </si>
  <si>
    <t>Jaborandi</t>
  </si>
  <si>
    <t>-13.6071,-44.4255</t>
  </si>
  <si>
    <t>Jaboticatubas</t>
  </si>
  <si>
    <t>-19.5119,-43.7373</t>
  </si>
  <si>
    <t>Santa Luzia</t>
  </si>
  <si>
    <t>-19.7548,-43.8497</t>
  </si>
  <si>
    <t>Jacaraci</t>
  </si>
  <si>
    <t>-14.8541,-42.4329</t>
  </si>
  <si>
    <t>Jacaraú</t>
  </si>
  <si>
    <t>-6.61453,-35.289</t>
  </si>
  <si>
    <t>Pedro Velho</t>
  </si>
  <si>
    <t>-6.4356,-35.2195</t>
  </si>
  <si>
    <t>Jacaré dos Homens</t>
  </si>
  <si>
    <t>-9.63545,-37.2076</t>
  </si>
  <si>
    <t>Jacareacanga</t>
  </si>
  <si>
    <t>-6.21469,-57.7544</t>
  </si>
  <si>
    <t>Itaituba</t>
  </si>
  <si>
    <t>-4.2667,-55.9926</t>
  </si>
  <si>
    <t>Jacobina do Piauí</t>
  </si>
  <si>
    <t>-7.93063,-41.2075</t>
  </si>
  <si>
    <t>Jaguarão</t>
  </si>
  <si>
    <t>-32.5604,-53.377</t>
  </si>
  <si>
    <t>Jaguaripe</t>
  </si>
  <si>
    <t>-13.1109,-38.8939</t>
  </si>
  <si>
    <t>Jaíba</t>
  </si>
  <si>
    <t>-15.3432,-43.6688</t>
  </si>
  <si>
    <t>Janaúba</t>
  </si>
  <si>
    <t>-15.8022,-43.3132</t>
  </si>
  <si>
    <t>Jaicós</t>
  </si>
  <si>
    <t>-7.36229,-41.1371</t>
  </si>
  <si>
    <t>Campo Grande do Piauí</t>
  </si>
  <si>
    <t>-7.12827,-41.0315</t>
  </si>
  <si>
    <t>-11.5616,-37.7853</t>
  </si>
  <si>
    <t>Janduís</t>
  </si>
  <si>
    <t>-6.01474,-37.4048</t>
  </si>
  <si>
    <t>Januário Cicco (Boa Saúde)</t>
  </si>
  <si>
    <t>-6.16566,-35.6219</t>
  </si>
  <si>
    <t>Japurá</t>
  </si>
  <si>
    <t>-1.88237,-66.9291</t>
  </si>
  <si>
    <t>Jardim de Angicos</t>
  </si>
  <si>
    <t>-5.64999,-35.9713</t>
  </si>
  <si>
    <t>Jardim do Mulato</t>
  </si>
  <si>
    <t>-6.099,-42.63</t>
  </si>
  <si>
    <t>Angical do Piauí</t>
  </si>
  <si>
    <t>-6.08786,-42.74</t>
  </si>
  <si>
    <t>Jari</t>
  </si>
  <si>
    <t>-29.2922,-54.2237</t>
  </si>
  <si>
    <t>Toropi</t>
  </si>
  <si>
    <t>-29.4782,-54.2244</t>
  </si>
  <si>
    <t>Jataúba</t>
  </si>
  <si>
    <t>-7.97668,-36.4943</t>
  </si>
  <si>
    <t>Jatobá</t>
  </si>
  <si>
    <t>-5.82282,-44.2153</t>
  </si>
  <si>
    <t>Jatobá do Piauí</t>
  </si>
  <si>
    <t>-4.77025,-41.817</t>
  </si>
  <si>
    <t>Jaupaci</t>
  </si>
  <si>
    <t>-16.1773,-50.9508</t>
  </si>
  <si>
    <t>Jenipapo de Minas</t>
  </si>
  <si>
    <t>-17.0831,-42.2589</t>
  </si>
  <si>
    <t>Jenipapo dos Vieiras</t>
  </si>
  <si>
    <t>-5.36237,-45.6356</t>
  </si>
  <si>
    <t>Jequeri</t>
  </si>
  <si>
    <t>-20.4542,-42.6651</t>
  </si>
  <si>
    <t>Jequiá da Praia</t>
  </si>
  <si>
    <t>-10.0133,-36.0142</t>
  </si>
  <si>
    <t>Coruripe</t>
  </si>
  <si>
    <t>-10.1276,-36.1717</t>
  </si>
  <si>
    <t>Jequitaí</t>
  </si>
  <si>
    <t>-17.229,-44.4376</t>
  </si>
  <si>
    <t>Jequitibá</t>
  </si>
  <si>
    <t>-19.2345,-44.0304</t>
  </si>
  <si>
    <t>Araçaí</t>
  </si>
  <si>
    <t>-19.1955,-44.2493</t>
  </si>
  <si>
    <t>Jerumenha</t>
  </si>
  <si>
    <t>-7.09128,-43.5033</t>
  </si>
  <si>
    <t>Jesúpolis</t>
  </si>
  <si>
    <t>-15.9484,-49.3739</t>
  </si>
  <si>
    <t>São Francisco de Goiás</t>
  </si>
  <si>
    <t>-15.9256,-49.2605</t>
  </si>
  <si>
    <t>Jiquiriçá</t>
  </si>
  <si>
    <t>-13.2621,-39.5737</t>
  </si>
  <si>
    <t>Mutuípe</t>
  </si>
  <si>
    <t>-13.2284,-39.5044</t>
  </si>
  <si>
    <t>Joaíma</t>
  </si>
  <si>
    <t>-16.6522,-41.0229</t>
  </si>
  <si>
    <t>João Costa</t>
  </si>
  <si>
    <t>-8.50736,-42.4264</t>
  </si>
  <si>
    <t>Joaquim Pires</t>
  </si>
  <si>
    <t>-3.50164,-42.1865</t>
  </si>
  <si>
    <t>Luzilândia</t>
  </si>
  <si>
    <t>-3.4683,-42.3718</t>
  </si>
  <si>
    <t>Joca Marques</t>
  </si>
  <si>
    <t>-3.4804,-42.4255</t>
  </si>
  <si>
    <t>Jordânia</t>
  </si>
  <si>
    <t>-15.9009,-40.1841</t>
  </si>
  <si>
    <t>Jacinto</t>
  </si>
  <si>
    <t>-16.1428,-40.295</t>
  </si>
  <si>
    <t>Jordão</t>
  </si>
  <si>
    <t>-9.43091,-71.8974</t>
  </si>
  <si>
    <t>José de Freitas</t>
  </si>
  <si>
    <t>-4.75146,-42.5746</t>
  </si>
  <si>
    <t>José Gonçalves de Minas</t>
  </si>
  <si>
    <t>-16.9053,-42.6014</t>
  </si>
  <si>
    <t>José Raydan</t>
  </si>
  <si>
    <t>-18.2195,-42.4946</t>
  </si>
  <si>
    <t>Josenópolis</t>
  </si>
  <si>
    <t>-16.5417,-42.5151</t>
  </si>
  <si>
    <t>Joviânia</t>
  </si>
  <si>
    <t>-17.802,-49.6197</t>
  </si>
  <si>
    <t>Juarez Távora</t>
  </si>
  <si>
    <t>-7.1713,-35.5686</t>
  </si>
  <si>
    <t>Juarina</t>
  </si>
  <si>
    <t>-8.11951,-49.0643</t>
  </si>
  <si>
    <t>Couto Magalhães</t>
  </si>
  <si>
    <t>-8.28411,-49.2473</t>
  </si>
  <si>
    <t>Juazeiro do Piauí</t>
  </si>
  <si>
    <t>-5.17459,-41.6976</t>
  </si>
  <si>
    <t>Jucati</t>
  </si>
  <si>
    <t>-8.70195,-36.4871</t>
  </si>
  <si>
    <t>Jupi</t>
  </si>
  <si>
    <t>-8.70904,-36.4126</t>
  </si>
  <si>
    <t>Jucuruçu</t>
  </si>
  <si>
    <t>-16.8488,-40.1641</t>
  </si>
  <si>
    <t>Guaratinga</t>
  </si>
  <si>
    <t>-16.5833,-39.7847</t>
  </si>
  <si>
    <t>Jucurutu</t>
  </si>
  <si>
    <t>-6.0306,-37.009</t>
  </si>
  <si>
    <t>Júlio Borges</t>
  </si>
  <si>
    <t>-10.3225,-44.2381</t>
  </si>
  <si>
    <t>Juramento</t>
  </si>
  <si>
    <t>-16.8473,-43.5865</t>
  </si>
  <si>
    <t>Jurema</t>
  </si>
  <si>
    <t>-9.21992,-43.1337</t>
  </si>
  <si>
    <t>Juru</t>
  </si>
  <si>
    <t>-7.52983,-37.815</t>
  </si>
  <si>
    <t>Juruá</t>
  </si>
  <si>
    <t>-3.48438,-66.0718</t>
  </si>
  <si>
    <t>Jussara</t>
  </si>
  <si>
    <t>-11.0431,-41.9702</t>
  </si>
  <si>
    <t>Jussiape</t>
  </si>
  <si>
    <t>-13.5155,-41.5882</t>
  </si>
  <si>
    <t>Jutaí</t>
  </si>
  <si>
    <t>-2.75814,-66.7595</t>
  </si>
  <si>
    <t>Juvenília</t>
  </si>
  <si>
    <t>-14.2662,-44.1597</t>
  </si>
  <si>
    <t>Lábrea</t>
  </si>
  <si>
    <t>-7.26413,-64.7948</t>
  </si>
  <si>
    <t>Ladainha</t>
  </si>
  <si>
    <t>-17.6279,-41.7488</t>
  </si>
  <si>
    <t>Lafaiete Coutinho</t>
  </si>
  <si>
    <t>-13.6541,-40.2119</t>
  </si>
  <si>
    <t>Lago da Pedra</t>
  </si>
  <si>
    <t>-4.56974,-45.1319</t>
  </si>
  <si>
    <t>Lago do Junco</t>
  </si>
  <si>
    <t>-4.609,-45.049</t>
  </si>
  <si>
    <t>Lago dos Rodrigues</t>
  </si>
  <si>
    <t>-4.61173,-44.9798</t>
  </si>
  <si>
    <t>Lago Verde</t>
  </si>
  <si>
    <t>-3.94661,-44.826</t>
  </si>
  <si>
    <t>Lagoa</t>
  </si>
  <si>
    <t>-6.58572,-37.9127</t>
  </si>
  <si>
    <t>Lagoa Alegre</t>
  </si>
  <si>
    <t>-4.51539,-42.6309</t>
  </si>
  <si>
    <t>Lagoa Bonita do Sul</t>
  </si>
  <si>
    <t>-29.4939,-53.017</t>
  </si>
  <si>
    <t>Lagoa d'Anta</t>
  </si>
  <si>
    <t>-6.39493,-35.5949</t>
  </si>
  <si>
    <t>Passa e Fica</t>
  </si>
  <si>
    <t>-6.43018,-35.6442</t>
  </si>
  <si>
    <t>Lagoa da Confusão</t>
  </si>
  <si>
    <t>-10.7906,-49.6199</t>
  </si>
  <si>
    <t>Lagoa de Dentro</t>
  </si>
  <si>
    <t>-6.67213,-35.3706</t>
  </si>
  <si>
    <t>Lagoa de Pedras</t>
  </si>
  <si>
    <t>-6.15082,-35.4299</t>
  </si>
  <si>
    <t>Vera Cruz</t>
  </si>
  <si>
    <t>-6.04399,-35.428</t>
  </si>
  <si>
    <t>Lagoa de Velhos</t>
  </si>
  <si>
    <t>-6.0119,-35.8729</t>
  </si>
  <si>
    <t>Lagoa do Barro do Piauí</t>
  </si>
  <si>
    <t>-8.47673,-41.5342</t>
  </si>
  <si>
    <t>Lagoa do Mato</t>
  </si>
  <si>
    <t>-6.05023,-43.5333</t>
  </si>
  <si>
    <t>Sucupira do Norte</t>
  </si>
  <si>
    <t>-6.47839,-44.1919</t>
  </si>
  <si>
    <t>Lagoa do Ouro</t>
  </si>
  <si>
    <t>-9.12567,-36.4584</t>
  </si>
  <si>
    <t>Quebrangulo</t>
  </si>
  <si>
    <t>-9.32001,-36.4692</t>
  </si>
  <si>
    <t>Lagoa do Sítio</t>
  </si>
  <si>
    <t>-6.50766,-41.5653</t>
  </si>
  <si>
    <t>Lagoa do Tocantins</t>
  </si>
  <si>
    <t>-10.368,-47.538</t>
  </si>
  <si>
    <t>Lagoa dos Gatos</t>
  </si>
  <si>
    <t>-8.6602,-35.904</t>
  </si>
  <si>
    <t>Lagoa dos Patos</t>
  </si>
  <si>
    <t>-16.978,-44.5754</t>
  </si>
  <si>
    <t>Lagoa Grande do Maranhão</t>
  </si>
  <si>
    <t>-4.98893,-45.3816</t>
  </si>
  <si>
    <t>Lagoa Real</t>
  </si>
  <si>
    <t>-14.0334,-42.1328</t>
  </si>
  <si>
    <t>Rio do Antônio</t>
  </si>
  <si>
    <t>-14.4071,-42.0721</t>
  </si>
  <si>
    <t>Lagoa Salgada</t>
  </si>
  <si>
    <t>-6.12295,-35.4724</t>
  </si>
  <si>
    <t>Lagoa Santa</t>
  </si>
  <si>
    <t>-19.1832,-51.3998</t>
  </si>
  <si>
    <t>Itajá</t>
  </si>
  <si>
    <t>-19.0673,-51.5495</t>
  </si>
  <si>
    <t>Lagoão</t>
  </si>
  <si>
    <t>-29.2348,-52.7997</t>
  </si>
  <si>
    <t>Barros Cassal</t>
  </si>
  <si>
    <t>-29.0947,-52.5836</t>
  </si>
  <si>
    <t>Lagoinha</t>
  </si>
  <si>
    <t>-23.0846,-45.1944</t>
  </si>
  <si>
    <t>São Luiz do Paraitinga</t>
  </si>
  <si>
    <t>-23.222,-45.3109</t>
  </si>
  <si>
    <t>Lagoinha do Piauí</t>
  </si>
  <si>
    <t>-5.83074,-42.6223</t>
  </si>
  <si>
    <t>Laguna Carapã</t>
  </si>
  <si>
    <t>-22.5448,-55.1502</t>
  </si>
  <si>
    <t>Caarapó</t>
  </si>
  <si>
    <t>-22.6368,-54.8209</t>
  </si>
  <si>
    <t>Laje</t>
  </si>
  <si>
    <t>-13.1673,-39.4213</t>
  </si>
  <si>
    <t>Lajeado do Bugre</t>
  </si>
  <si>
    <t>-27.6913,-53.1818</t>
  </si>
  <si>
    <t>Cerro Grande</t>
  </si>
  <si>
    <t>-27.6106,-53.1672</t>
  </si>
  <si>
    <t>Lajedão</t>
  </si>
  <si>
    <t>-17.6056,-40.3383</t>
  </si>
  <si>
    <t>Lajedinho</t>
  </si>
  <si>
    <t>-12.3529,-40.9048</t>
  </si>
  <si>
    <t>Lajedo do Tabocal</t>
  </si>
  <si>
    <t>-13.4663,-40.2204</t>
  </si>
  <si>
    <t>Lajes Pintadas</t>
  </si>
  <si>
    <t>-6.14943,-36.1171</t>
  </si>
  <si>
    <t>Santa Cruz</t>
  </si>
  <si>
    <t>-6.22475,-36.0193</t>
  </si>
  <si>
    <t>Lamim</t>
  </si>
  <si>
    <t>-20.79,-43.4706</t>
  </si>
  <si>
    <t>Landri Sales</t>
  </si>
  <si>
    <t>-7.25922,-43.9364</t>
  </si>
  <si>
    <t>Lapão</t>
  </si>
  <si>
    <t>-11.3851,-41.8286</t>
  </si>
  <si>
    <t>Laranjal</t>
  </si>
  <si>
    <t>-21.3715,-42.4732</t>
  </si>
  <si>
    <t>Leopoldina</t>
  </si>
  <si>
    <t>-21.5296,-42.6421</t>
  </si>
  <si>
    <t>Lassance</t>
  </si>
  <si>
    <t>-17.887,-44.5735</t>
  </si>
  <si>
    <t>Várzea da Palma</t>
  </si>
  <si>
    <t>-17.5944,-44.7226</t>
  </si>
  <si>
    <t>Lastro</t>
  </si>
  <si>
    <t>-6.50603,-38.1742</t>
  </si>
  <si>
    <t>Marcelino Vieira</t>
  </si>
  <si>
    <t>-6.2846,-38.1642</t>
  </si>
  <si>
    <t>Lavras do Sul</t>
  </si>
  <si>
    <t>-30.8071,-53.8931</t>
  </si>
  <si>
    <t>Caçapava do Sul</t>
  </si>
  <si>
    <t>-30.5144,-53.4827</t>
  </si>
  <si>
    <t>Leandro Ferreira</t>
  </si>
  <si>
    <t>-19.7193,-45.0279</t>
  </si>
  <si>
    <t>Conceição do Pará</t>
  </si>
  <si>
    <t>-19.7456,-44.8945</t>
  </si>
  <si>
    <t>Leme do Prado</t>
  </si>
  <si>
    <t>-17.0793,-42.6936</t>
  </si>
  <si>
    <t>Lençóis</t>
  </si>
  <si>
    <t>-12.5616,-41.3928</t>
  </si>
  <si>
    <t>Licínio de Almeida</t>
  </si>
  <si>
    <t>-14.6842,-42.5095</t>
  </si>
  <si>
    <t>Lizarda</t>
  </si>
  <si>
    <t>-9.59002,-46.6738</t>
  </si>
  <si>
    <t>Tocantínia</t>
  </si>
  <si>
    <t>-9.5632,-48.3741</t>
  </si>
  <si>
    <t>Loreto</t>
  </si>
  <si>
    <t>-7.08111,-45.1451</t>
  </si>
  <si>
    <t>São Raimundo das Mangabeiras</t>
  </si>
  <si>
    <t>-7.02183,-45.4809</t>
  </si>
  <si>
    <t>Lucena</t>
  </si>
  <si>
    <t>-6.90258,-34.8748</t>
  </si>
  <si>
    <t>Cabedelo</t>
  </si>
  <si>
    <t>-6.98731,-34.8284</t>
  </si>
  <si>
    <t>Luciara</t>
  </si>
  <si>
    <t>-11.2219,-50.6676</t>
  </si>
  <si>
    <t>Lucrécia</t>
  </si>
  <si>
    <t>-6.10525,-37.8134</t>
  </si>
  <si>
    <t>Umarizal</t>
  </si>
  <si>
    <t>-5.98238,-37.818</t>
  </si>
  <si>
    <t>Luís Domingues</t>
  </si>
  <si>
    <t>-1.27492,-45.867</t>
  </si>
  <si>
    <t>Luisburgo</t>
  </si>
  <si>
    <t>-20.4468,-42.0976</t>
  </si>
  <si>
    <t>Orizânia</t>
  </si>
  <si>
    <t>-20.5142,-42.1991</t>
  </si>
  <si>
    <t>Luislândia</t>
  </si>
  <si>
    <t>-16.1095,-44.5886</t>
  </si>
  <si>
    <t>Luminárias</t>
  </si>
  <si>
    <t>-21.5145,-44.9034</t>
  </si>
  <si>
    <t>Lutécia</t>
  </si>
  <si>
    <t>-22.3384,-50.394</t>
  </si>
  <si>
    <t>Paraguaçu Paulista</t>
  </si>
  <si>
    <t>-22.4114,-50.5732</t>
  </si>
  <si>
    <t>Ruy Barbosa</t>
  </si>
  <si>
    <t>Maçambará</t>
  </si>
  <si>
    <t>-29.1445,-56.0674</t>
  </si>
  <si>
    <t>Itaqui</t>
  </si>
  <si>
    <t>-29.1311,-56.5515</t>
  </si>
  <si>
    <t>Macambira</t>
  </si>
  <si>
    <t>-10.6619,-37.5413</t>
  </si>
  <si>
    <t>Campo do Brito</t>
  </si>
  <si>
    <t>-10.7392,-37.4954</t>
  </si>
  <si>
    <t>Macaparana</t>
  </si>
  <si>
    <t>-7.55564,-35.4425</t>
  </si>
  <si>
    <t>Timbaúba</t>
  </si>
  <si>
    <t>-7.50484,-35.3119</t>
  </si>
  <si>
    <t>Macarani</t>
  </si>
  <si>
    <t>-15.5646,-40.4209</t>
  </si>
  <si>
    <t>Macau</t>
  </si>
  <si>
    <t>-5.10795,-36.6318</t>
  </si>
  <si>
    <t>Pendências</t>
  </si>
  <si>
    <t>-5.2564,-36.7095</t>
  </si>
  <si>
    <t>Machacalis</t>
  </si>
  <si>
    <t>-17.0723,-40.7245</t>
  </si>
  <si>
    <t>Machadinho</t>
  </si>
  <si>
    <t>-27.5667,-51.6668</t>
  </si>
  <si>
    <t>Maximiliano de Almeida</t>
  </si>
  <si>
    <t>-27.6325,-51.802</t>
  </si>
  <si>
    <t>Machados</t>
  </si>
  <si>
    <t>-7.68827,-35.5114</t>
  </si>
  <si>
    <t>Macururé</t>
  </si>
  <si>
    <t>-9.16226,-39.0518</t>
  </si>
  <si>
    <t>Madeiro</t>
  </si>
  <si>
    <t>-3.48624,-42.4981</t>
  </si>
  <si>
    <t>Madre de Deus de Minas</t>
  </si>
  <si>
    <t>-21.483,-44.3287</t>
  </si>
  <si>
    <t>São João del Rei</t>
  </si>
  <si>
    <t>-21.1311,-44.2526</t>
  </si>
  <si>
    <t>Mãe d'Água</t>
  </si>
  <si>
    <t>-7.25201,-37.4322</t>
  </si>
  <si>
    <t>Maetinga</t>
  </si>
  <si>
    <t>-14.6623,-41.4915</t>
  </si>
  <si>
    <t>Magalhães Barata</t>
  </si>
  <si>
    <t>-0.803391,-47.6014</t>
  </si>
  <si>
    <t>Igarapé-Açu</t>
  </si>
  <si>
    <t>-1.12539,-47.626</t>
  </si>
  <si>
    <t>Magalhães de Almeida</t>
  </si>
  <si>
    <t>-3.39232,-42.2117</t>
  </si>
  <si>
    <t>São Bernardo</t>
  </si>
  <si>
    <t>-3.37223,-42.4191</t>
  </si>
  <si>
    <t>Maiquinique</t>
  </si>
  <si>
    <t>-15.624,-40.2587</t>
  </si>
  <si>
    <t>Mairipotaba</t>
  </si>
  <si>
    <t>-17.2975,-49.4898</t>
  </si>
  <si>
    <t>Cromínia</t>
  </si>
  <si>
    <t>-17.2883,-49.3798</t>
  </si>
  <si>
    <t>Malacacheta</t>
  </si>
  <si>
    <t>-17.8456,-42.0769</t>
  </si>
  <si>
    <t>Malhada</t>
  </si>
  <si>
    <t>-14.3371,-43.7686</t>
  </si>
  <si>
    <t>Malhada de Pedras</t>
  </si>
  <si>
    <t>-14.3847,-41.8842</t>
  </si>
  <si>
    <t>Mambaí</t>
  </si>
  <si>
    <t>-14.4823,-46.1165</t>
  </si>
  <si>
    <t>Mamonas</t>
  </si>
  <si>
    <t>-15.0479,-42.9469</t>
  </si>
  <si>
    <t>Mampituba</t>
  </si>
  <si>
    <t>-29.2136,-49.9311</t>
  </si>
  <si>
    <t>Manaíra</t>
  </si>
  <si>
    <t>-7.70331,-38.1523</t>
  </si>
  <si>
    <t>Manaquiri</t>
  </si>
  <si>
    <t>-3.44078,-60.4612</t>
  </si>
  <si>
    <t>Careiro</t>
  </si>
  <si>
    <t>-3.76803,-60.369</t>
  </si>
  <si>
    <t>Manga</t>
  </si>
  <si>
    <t>-14.7529,-43.9391</t>
  </si>
  <si>
    <t>Manoel Emídio</t>
  </si>
  <si>
    <t>-8.01234,-43.8755</t>
  </si>
  <si>
    <t>Manoel Viana</t>
  </si>
  <si>
    <t>-29.5859,-55.4841</t>
  </si>
  <si>
    <t>Mansidão</t>
  </si>
  <si>
    <t>-10.7227,-44.0428</t>
  </si>
  <si>
    <t>Mantena</t>
  </si>
  <si>
    <t>-18.7761,-40.9874</t>
  </si>
  <si>
    <t>Mantenópolis</t>
  </si>
  <si>
    <t>-18.8594,-41.124</t>
  </si>
  <si>
    <t>Mar de Espanha</t>
  </si>
  <si>
    <t>-21.8707,-43.0062</t>
  </si>
  <si>
    <t>Bicas</t>
  </si>
  <si>
    <t>-21.7232,-43.056</t>
  </si>
  <si>
    <t>Maraã</t>
  </si>
  <si>
    <t>-1.85313,-65.573</t>
  </si>
  <si>
    <t>Marabá Paulista</t>
  </si>
  <si>
    <t>-22.1068,-51.9617</t>
  </si>
  <si>
    <t>Presidente Venceslau</t>
  </si>
  <si>
    <t>-21.8732,-51.8447</t>
  </si>
  <si>
    <t>Maracanã</t>
  </si>
  <si>
    <t>-0.778899,-47.452</t>
  </si>
  <si>
    <t>Maracás</t>
  </si>
  <si>
    <t>-13.4355,-40.4323</t>
  </si>
  <si>
    <t>Marajá do Sena</t>
  </si>
  <si>
    <t>-4.62806,-45.4531</t>
  </si>
  <si>
    <t>Marcação</t>
  </si>
  <si>
    <t>-6.76535,-35.0087</t>
  </si>
  <si>
    <t>Marcelândia</t>
  </si>
  <si>
    <t>-11.0463,-54.4377</t>
  </si>
  <si>
    <t>Nova Santa Helena</t>
  </si>
  <si>
    <t>-10.8651,-55.1872</t>
  </si>
  <si>
    <t>Marcionílio Souza</t>
  </si>
  <si>
    <t>-13.0064,-40.5295</t>
  </si>
  <si>
    <t>Iaçu</t>
  </si>
  <si>
    <t>-12.7666,-40.2056</t>
  </si>
  <si>
    <t>Marcos Parente</t>
  </si>
  <si>
    <t>-7.11565,-43.8926</t>
  </si>
  <si>
    <t>Marechal Thaumaturgo</t>
  </si>
  <si>
    <t>-8.93898,-72.7997</t>
  </si>
  <si>
    <t>Mariana Pimentel</t>
  </si>
  <si>
    <t>-30.353,-51.5803</t>
  </si>
  <si>
    <t>Marianópolis do Tocantins</t>
  </si>
  <si>
    <t>-9.79377,-49.6553</t>
  </si>
  <si>
    <t>Caseara</t>
  </si>
  <si>
    <t>-9.27612,-49.9521</t>
  </si>
  <si>
    <t>Marilac</t>
  </si>
  <si>
    <t>-18.5079,-42.0822</t>
  </si>
  <si>
    <t>Frei Inocêncio</t>
  </si>
  <si>
    <t>-18.5556,-41.9121</t>
  </si>
  <si>
    <t>Marmelópolis</t>
  </si>
  <si>
    <t>-22.447,-45.1645</t>
  </si>
  <si>
    <t>Virgínia</t>
  </si>
  <si>
    <t>-22.3264,-45.0965</t>
  </si>
  <si>
    <t>Martins Soares</t>
  </si>
  <si>
    <t>-20.2546,-41.8786</t>
  </si>
  <si>
    <t>Manhumirim</t>
  </si>
  <si>
    <t>-20.3591,-41.9589</t>
  </si>
  <si>
    <t>Mascote</t>
  </si>
  <si>
    <t>-15.5542,-39.3016</t>
  </si>
  <si>
    <t>Massapê do Piauí</t>
  </si>
  <si>
    <t>-7.47469,-41.1103</t>
  </si>
  <si>
    <t>Mata</t>
  </si>
  <si>
    <t>-29.5649,-54.4641</t>
  </si>
  <si>
    <t>São Vicente do Sul</t>
  </si>
  <si>
    <t>-29.6882,-54.6826</t>
  </si>
  <si>
    <t>Mata Verde</t>
  </si>
  <si>
    <t>-15.6869,-40.7366</t>
  </si>
  <si>
    <t>Mataraca</t>
  </si>
  <si>
    <t>-6.59673,-35.0531</t>
  </si>
  <si>
    <t>Mateiros</t>
  </si>
  <si>
    <t>-10.5464,-46.4168</t>
  </si>
  <si>
    <t>Materlândia</t>
  </si>
  <si>
    <t>-18.4699,-43.0579</t>
  </si>
  <si>
    <t>Mathias Lobato</t>
  </si>
  <si>
    <t>-18.59,-41.9166</t>
  </si>
  <si>
    <t>Matias Cardoso</t>
  </si>
  <si>
    <t>-14.8563,-43.9146</t>
  </si>
  <si>
    <t>Matias Olímpio</t>
  </si>
  <si>
    <t>-3.71492,-42.5507</t>
  </si>
  <si>
    <t>Matina</t>
  </si>
  <si>
    <t>-13.9109,-42.8439</t>
  </si>
  <si>
    <t>Igaporã</t>
  </si>
  <si>
    <t>-13.774,-42.7155</t>
  </si>
  <si>
    <t>Matinha</t>
  </si>
  <si>
    <t>-3.09849,-45.035</t>
  </si>
  <si>
    <t>Matinhas</t>
  </si>
  <si>
    <t>-7.12486,-35.7669</t>
  </si>
  <si>
    <t>Lagoa Seca</t>
  </si>
  <si>
    <t>-7.15535,-35.8491</t>
  </si>
  <si>
    <t>Mato Grosso</t>
  </si>
  <si>
    <t>-6.54018,-37.7279</t>
  </si>
  <si>
    <t>Jericó</t>
  </si>
  <si>
    <t>-6.54577,-37.8036</t>
  </si>
  <si>
    <t>Mato Queimado</t>
  </si>
  <si>
    <t>-28.252,-54.6159</t>
  </si>
  <si>
    <t>Caibaté</t>
  </si>
  <si>
    <t>-28.2905,-54.6454</t>
  </si>
  <si>
    <t>Mato Verde</t>
  </si>
  <si>
    <t>-15.3944,-42.86</t>
  </si>
  <si>
    <t>Matões</t>
  </si>
  <si>
    <t>-5.51359,-43.2018</t>
  </si>
  <si>
    <t>Timon</t>
  </si>
  <si>
    <t>-5.09769,-42.8329</t>
  </si>
  <si>
    <t>Matrinchã</t>
  </si>
  <si>
    <t>-15.4342,-50.7456</t>
  </si>
  <si>
    <t>Itapirapuã</t>
  </si>
  <si>
    <t>-15.8205,-50.6094</t>
  </si>
  <si>
    <t>Matutina</t>
  </si>
  <si>
    <t>-19.2179,-45.9664</t>
  </si>
  <si>
    <t>São Gotardo</t>
  </si>
  <si>
    <t>-19.3087,-46.0465</t>
  </si>
  <si>
    <t>Maurilândia do Tocantins</t>
  </si>
  <si>
    <t>-5.95169,-47.5125</t>
  </si>
  <si>
    <t>Mauriti</t>
  </si>
  <si>
    <t>-7.38597,-38.7708</t>
  </si>
  <si>
    <t>Mazagão</t>
  </si>
  <si>
    <t>-0.11336,-51.2891</t>
  </si>
  <si>
    <t>-0.045434,-51.1729</t>
  </si>
  <si>
    <t>Medeiros</t>
  </si>
  <si>
    <t>-19.9865,-46.2181</t>
  </si>
  <si>
    <t>Medeiros Neto</t>
  </si>
  <si>
    <t>-17.3707,-40.2238</t>
  </si>
  <si>
    <t>Melgaço</t>
  </si>
  <si>
    <t>-1.8032,-50.7149</t>
  </si>
  <si>
    <t>Mendes Pimentel</t>
  </si>
  <si>
    <t>-18.6631,-41.4052</t>
  </si>
  <si>
    <t>Mercês</t>
  </si>
  <si>
    <t>-21.1976,-43.3337</t>
  </si>
  <si>
    <t>Mesquita</t>
  </si>
  <si>
    <t>-19.224,-42.6079</t>
  </si>
  <si>
    <t>Messias Targino</t>
  </si>
  <si>
    <t>-6.07194,-37.5158</t>
  </si>
  <si>
    <t>Miguel Alves</t>
  </si>
  <si>
    <t>-4.16857,-42.8963</t>
  </si>
  <si>
    <t>Miguel Leão</t>
  </si>
  <si>
    <t>-5.68077,-42.7436</t>
  </si>
  <si>
    <t>Milhã</t>
  </si>
  <si>
    <t>-5.67252,-39.1875</t>
  </si>
  <si>
    <t>Solonópole</t>
  </si>
  <si>
    <t>-5.71894,-39.0107</t>
  </si>
  <si>
    <t>Milton Brandão</t>
  </si>
  <si>
    <t>-4.68295,-41.4173</t>
  </si>
  <si>
    <t>Lagoa de São Francisco</t>
  </si>
  <si>
    <t>-4.38505,-41.5969</t>
  </si>
  <si>
    <t>Minador do Negrão</t>
  </si>
  <si>
    <t>-9.31236,-36.8696</t>
  </si>
  <si>
    <t>Estrela de Alagoas</t>
  </si>
  <si>
    <t>-9.39089,-36.7644</t>
  </si>
  <si>
    <t>Minas Novas</t>
  </si>
  <si>
    <t>-17.2156,-42.5884</t>
  </si>
  <si>
    <t>Minduri</t>
  </si>
  <si>
    <t>-21.6797,-44.6051</t>
  </si>
  <si>
    <t>Serranos</t>
  </si>
  <si>
    <t>-21.8857,-44.5125</t>
  </si>
  <si>
    <t>Ministro Andreazza</t>
  </si>
  <si>
    <t>-11.196,-61.5174</t>
  </si>
  <si>
    <t>Cacoal</t>
  </si>
  <si>
    <t>-11.4343,-61.4562</t>
  </si>
  <si>
    <t>Miradouro</t>
  </si>
  <si>
    <t>-20.8899,-42.3458</t>
  </si>
  <si>
    <t>Mirangaba</t>
  </si>
  <si>
    <t>-10.961,-40.574</t>
  </si>
  <si>
    <t>Jacobina</t>
  </si>
  <si>
    <t>-11.1812,-40.5117</t>
  </si>
  <si>
    <t>Mirante</t>
  </si>
  <si>
    <t>-14.2385,-40.7718</t>
  </si>
  <si>
    <t>Miravânia</t>
  </si>
  <si>
    <t>-14.7348,-44.4092</t>
  </si>
  <si>
    <t>Mirinzal</t>
  </si>
  <si>
    <t>-2.07094,-44.7787</t>
  </si>
  <si>
    <t>Mocajuba</t>
  </si>
  <si>
    <t>-2.5831,-49.5042</t>
  </si>
  <si>
    <t>Moiporá</t>
  </si>
  <si>
    <t>-16.5434,-50.739</t>
  </si>
  <si>
    <t>Monções</t>
  </si>
  <si>
    <t>-20.8509,-50.0975</t>
  </si>
  <si>
    <t>Gastão Vidigal</t>
  </si>
  <si>
    <t>-20.7948,-50.1912</t>
  </si>
  <si>
    <t>Monjolos</t>
  </si>
  <si>
    <t>-18.3245,-44.118</t>
  </si>
  <si>
    <t>Corinto</t>
  </si>
  <si>
    <t>-18.369,-44.4542</t>
  </si>
  <si>
    <t>Monsenhor Hipólito</t>
  </si>
  <si>
    <t>-6.99275,-41.026</t>
  </si>
  <si>
    <t>Montadas</t>
  </si>
  <si>
    <t>-7.08848,-35.9592</t>
  </si>
  <si>
    <t>Montalvânia</t>
  </si>
  <si>
    <t>-14.4197,-44.3719</t>
  </si>
  <si>
    <t>Montanha</t>
  </si>
  <si>
    <t>-18.1303,-40.3668</t>
  </si>
  <si>
    <t>Montanhas</t>
  </si>
  <si>
    <t>-6.48522,-35.2842</t>
  </si>
  <si>
    <t>Monte Alegre</t>
  </si>
  <si>
    <t>-1.99768,-54.0724</t>
  </si>
  <si>
    <t>Alenquer</t>
  </si>
  <si>
    <t>-1.94623,-54.7384</t>
  </si>
  <si>
    <t>Monte Alegre do Piauí</t>
  </si>
  <si>
    <t>-9.75364,-45.3037</t>
  </si>
  <si>
    <t>Monte Azul</t>
  </si>
  <si>
    <t>-15.1514,-42.8718</t>
  </si>
  <si>
    <t>Monte das Gameleiras</t>
  </si>
  <si>
    <t>-6.43698,-35.7831</t>
  </si>
  <si>
    <t>Monte do Carmo</t>
  </si>
  <si>
    <t>-10.7611,-48.1114</t>
  </si>
  <si>
    <t>Monte Formoso</t>
  </si>
  <si>
    <t>-16.8691,-41.2473</t>
  </si>
  <si>
    <t>Ponto dos Volantes</t>
  </si>
  <si>
    <t>-16.7473,-41.5025</t>
  </si>
  <si>
    <t>Monte Horebe</t>
  </si>
  <si>
    <t>-7.20402,-38.5838</t>
  </si>
  <si>
    <t>Monte Negro</t>
  </si>
  <si>
    <t>-10.2458,-63.29</t>
  </si>
  <si>
    <t>Monteiro</t>
  </si>
  <si>
    <t>-7.88363,-37.1184</t>
  </si>
  <si>
    <t>Monteiro Lobato</t>
  </si>
  <si>
    <t>-22.9544,-45.8407</t>
  </si>
  <si>
    <t>Caçapava</t>
  </si>
  <si>
    <t>-23.0992,-45.7076</t>
  </si>
  <si>
    <t>Monteirópolis</t>
  </si>
  <si>
    <t>-9.60357,-37.2505</t>
  </si>
  <si>
    <t>Montes Altos</t>
  </si>
  <si>
    <t>-5.83067,-47.0673</t>
  </si>
  <si>
    <t>Governador Edison Lobão</t>
  </si>
  <si>
    <t>-5.74973,-47.3646</t>
  </si>
  <si>
    <t>Montezuma</t>
  </si>
  <si>
    <t>-15.1702,-42.4941</t>
  </si>
  <si>
    <t>Montividiu</t>
  </si>
  <si>
    <t>-17.4439,-51.1728</t>
  </si>
  <si>
    <t>Rio Verde</t>
  </si>
  <si>
    <t>-17.7923,-50.9192</t>
  </si>
  <si>
    <t>Moreilândia</t>
  </si>
  <si>
    <t>-7.61931,-39.546</t>
  </si>
  <si>
    <t>Morpará</t>
  </si>
  <si>
    <t>-11.5569,-43.2766</t>
  </si>
  <si>
    <t>Morro Agudo de Goiás</t>
  </si>
  <si>
    <t>-15.3184,-50.0553</t>
  </si>
  <si>
    <t>Morro Cabeça no Tempo</t>
  </si>
  <si>
    <t>-9.71891,-43.9072</t>
  </si>
  <si>
    <t>Morro da Garça</t>
  </si>
  <si>
    <t>-18.5356,-44.601</t>
  </si>
  <si>
    <t>Morro do Pilar</t>
  </si>
  <si>
    <t>-19.2236,-43.3795</t>
  </si>
  <si>
    <t>Morro Redondo</t>
  </si>
  <si>
    <t>-31.5887,-52.6261</t>
  </si>
  <si>
    <t>Morros</t>
  </si>
  <si>
    <t>-2.85379,-44.0357</t>
  </si>
  <si>
    <t>Mortugaba</t>
  </si>
  <si>
    <t>-15.0225,-42.3727</t>
  </si>
  <si>
    <t>Mossâmedes</t>
  </si>
  <si>
    <t>-16.124,-50.2136</t>
  </si>
  <si>
    <t>Mostardas</t>
  </si>
  <si>
    <t>-31.1054,-50.9167</t>
  </si>
  <si>
    <t>Muaná</t>
  </si>
  <si>
    <t>-1.53936,-49.2224</t>
  </si>
  <si>
    <t>Mucugê</t>
  </si>
  <si>
    <t>-13.0053,-41.3703</t>
  </si>
  <si>
    <t>Mulungu</t>
  </si>
  <si>
    <t>-7.02525,-35.46</t>
  </si>
  <si>
    <t>Gurinhém</t>
  </si>
  <si>
    <t>-7.1233,-35.4222</t>
  </si>
  <si>
    <t>Muquém de São Francisco</t>
  </si>
  <si>
    <t>-12.065,-43.5497</t>
  </si>
  <si>
    <t>Murici dos Portelas</t>
  </si>
  <si>
    <t>-3.319,-42.094</t>
  </si>
  <si>
    <t>Muricilândia</t>
  </si>
  <si>
    <t>-7.14669,-48.6091</t>
  </si>
  <si>
    <t>Aragominas</t>
  </si>
  <si>
    <t>-7.16005,-48.5291</t>
  </si>
  <si>
    <t>Mutunópolis</t>
  </si>
  <si>
    <t>-13.7303,-49.2745</t>
  </si>
  <si>
    <t>Estrela do Norte</t>
  </si>
  <si>
    <t>-13.8665,-49.0716</t>
  </si>
  <si>
    <t>Nacip Raydan</t>
  </si>
  <si>
    <t>-18.4544,-42.2481</t>
  </si>
  <si>
    <t>Nanuque</t>
  </si>
  <si>
    <t>-17.8481,-40.3533</t>
  </si>
  <si>
    <t>Natalândia</t>
  </si>
  <si>
    <t>-16.5021,-46.4874</t>
  </si>
  <si>
    <t>Natércia</t>
  </si>
  <si>
    <t>-22.1158,-45.5123</t>
  </si>
  <si>
    <t>Natuba</t>
  </si>
  <si>
    <t>-7.63514,-35.5586</t>
  </si>
  <si>
    <t>-6.37496,-47.6643</t>
  </si>
  <si>
    <t>Angico</t>
  </si>
  <si>
    <t>-6.39179,-47.8611</t>
  </si>
  <si>
    <t>Nazarezinho</t>
  </si>
  <si>
    <t>-6.9114,-38.322</t>
  </si>
  <si>
    <t>Nazária</t>
  </si>
  <si>
    <t>-5.35128,-42.8153</t>
  </si>
  <si>
    <t>Demerval Lobão</t>
  </si>
  <si>
    <t>-5.35875,-42.6776</t>
  </si>
  <si>
    <t>Neópolis</t>
  </si>
  <si>
    <t>-10.3215,-36.585</t>
  </si>
  <si>
    <t>Penedo</t>
  </si>
  <si>
    <t>-10.2874,-36.5819</t>
  </si>
  <si>
    <t>Nina Rodrigues</t>
  </si>
  <si>
    <t>-3.46788,-43.9134</t>
  </si>
  <si>
    <t>Vargem Grande</t>
  </si>
  <si>
    <t>-3.53639,-43.917</t>
  </si>
  <si>
    <t>Ninheira</t>
  </si>
  <si>
    <t>-15.3148,-41.7564</t>
  </si>
  <si>
    <t>Nordestina</t>
  </si>
  <si>
    <t>-10.8192,-39.4297</t>
  </si>
  <si>
    <t>Cansanção</t>
  </si>
  <si>
    <t>-10.6647,-39.4944</t>
  </si>
  <si>
    <t>Normandia</t>
  </si>
  <si>
    <t>3.8853,-59.6204</t>
  </si>
  <si>
    <t>3.36161,-59.8333</t>
  </si>
  <si>
    <t>Nossa Senhora de Nazaré</t>
  </si>
  <si>
    <t>-4.63019,-42.173</t>
  </si>
  <si>
    <t>Nossa Senhora dos Remédios</t>
  </si>
  <si>
    <t>-3.97574,-42.6184</t>
  </si>
  <si>
    <t>-3.88863,-42.2324</t>
  </si>
  <si>
    <t>Nova América</t>
  </si>
  <si>
    <t>-15.0206,-49.8953</t>
  </si>
  <si>
    <t>Rubiataba</t>
  </si>
  <si>
    <t>-15.1617,-49.8048</t>
  </si>
  <si>
    <t>Nova Belém</t>
  </si>
  <si>
    <t>-18.4925,-41.1107</t>
  </si>
  <si>
    <t>Nova Boa Vista</t>
  </si>
  <si>
    <t>-27.9926,-52.9784</t>
  </si>
  <si>
    <t>Nova Brasilândia</t>
  </si>
  <si>
    <t>-14.9612,-54.9685</t>
  </si>
  <si>
    <t>Campo Verde</t>
  </si>
  <si>
    <t>-15.545,-55.1626</t>
  </si>
  <si>
    <t>Nova Canaã</t>
  </si>
  <si>
    <t>-14.7912,-40.1458</t>
  </si>
  <si>
    <t>Itororó</t>
  </si>
  <si>
    <t>-15.11,-40.0684</t>
  </si>
  <si>
    <t>Nova Canaã Paulista</t>
  </si>
  <si>
    <t>-20.3836,-50.9483</t>
  </si>
  <si>
    <t>Três Fronteiras</t>
  </si>
  <si>
    <t>-20.2344,-50.8905</t>
  </si>
  <si>
    <t>Nova Candelária</t>
  </si>
  <si>
    <t>-27.6137,-54.1074</t>
  </si>
  <si>
    <t>Boa Vista do Buricá</t>
  </si>
  <si>
    <t>-27.6693,-54.1082</t>
  </si>
  <si>
    <t>Nova Castilho</t>
  </si>
  <si>
    <t>-20.7615,-50.3477</t>
  </si>
  <si>
    <t>General Salgado</t>
  </si>
  <si>
    <t>-20.6485,-50.364</t>
  </si>
  <si>
    <t>Nova Colinas</t>
  </si>
  <si>
    <t>-7.12263,-46.2607</t>
  </si>
  <si>
    <t>Nova Cruz</t>
  </si>
  <si>
    <t>-6.47511,-35.4286</t>
  </si>
  <si>
    <t>Nova Esperança do Piriá</t>
  </si>
  <si>
    <t>-2.26693,-46.9731</t>
  </si>
  <si>
    <t>Garrafão do Norte</t>
  </si>
  <si>
    <t>-1.92986,-47.0505</t>
  </si>
  <si>
    <t>Nova Esperança do Sul</t>
  </si>
  <si>
    <t>-29.4066,-54.8293</t>
  </si>
  <si>
    <t>Jaguari</t>
  </si>
  <si>
    <t>-29.4936,-54.703</t>
  </si>
  <si>
    <t>Nova Ibiá</t>
  </si>
  <si>
    <t>-13.812,-39.6182</t>
  </si>
  <si>
    <t>Nova Iguaçu de Goiás</t>
  </si>
  <si>
    <t>-14.2868,-49.3872</t>
  </si>
  <si>
    <t>Nova Iorque</t>
  </si>
  <si>
    <t>-6.73047,-44.0471</t>
  </si>
  <si>
    <t>Pastos Bons</t>
  </si>
  <si>
    <t>-6.60296,-44.0745</t>
  </si>
  <si>
    <t>Nova Marilândia</t>
  </si>
  <si>
    <t>-14.3568,-56.9696</t>
  </si>
  <si>
    <t>Arenápolis</t>
  </si>
  <si>
    <t>-14.4472,-56.8437</t>
  </si>
  <si>
    <t>Nova Maringá</t>
  </si>
  <si>
    <t>-13.0136,-57.0908</t>
  </si>
  <si>
    <t>São José do Rio Claro</t>
  </si>
  <si>
    <t>-13.4398,-56.7218</t>
  </si>
  <si>
    <t>Nova Módica</t>
  </si>
  <si>
    <t>-18.4417,-41.4984</t>
  </si>
  <si>
    <t>Campanário</t>
  </si>
  <si>
    <t>-18.2427,-41.7355</t>
  </si>
  <si>
    <t>Nova Nazaré</t>
  </si>
  <si>
    <t>-13.9486,-51.8002</t>
  </si>
  <si>
    <t>Nova Olinda</t>
  </si>
  <si>
    <t>-7.47232,-38.0382</t>
  </si>
  <si>
    <t>Nova Olinda do Norte</t>
  </si>
  <si>
    <t>-3.90037,-59.094</t>
  </si>
  <si>
    <t>Nova Palma</t>
  </si>
  <si>
    <t>-29.471,-53.4689</t>
  </si>
  <si>
    <t>Nova Porteirinha</t>
  </si>
  <si>
    <t>-15.7993,-43.2941</t>
  </si>
  <si>
    <t>Nova Ramada</t>
  </si>
  <si>
    <t>-28.0667,-53.6992</t>
  </si>
  <si>
    <t>Ajuricaba</t>
  </si>
  <si>
    <t>-28.2342,-53.7757</t>
  </si>
  <si>
    <t>Nova Redenção</t>
  </si>
  <si>
    <t>-12.815,-41.0748</t>
  </si>
  <si>
    <t>Nova Roma</t>
  </si>
  <si>
    <t>-13.7388,-46.8734</t>
  </si>
  <si>
    <t>Monte Alegre de Goiás</t>
  </si>
  <si>
    <t>-13.2552,-46.8928</t>
  </si>
  <si>
    <t>Nova Santa Rita</t>
  </si>
  <si>
    <t>-8.09707,-42.0471</t>
  </si>
  <si>
    <t>Nova Ubiratã</t>
  </si>
  <si>
    <t>-12.9834,-55.2556</t>
  </si>
  <si>
    <t>Nova União</t>
  </si>
  <si>
    <t>-10.9068,-62.5564</t>
  </si>
  <si>
    <t>Mirante da Serra</t>
  </si>
  <si>
    <t>-11.029,-62.6696</t>
  </si>
  <si>
    <t>Novo Acordo</t>
  </si>
  <si>
    <t>-9.97063,-47.6785</t>
  </si>
  <si>
    <t>Novo Airão</t>
  </si>
  <si>
    <t>-2.63637,-60.9434</t>
  </si>
  <si>
    <t>Manacapuru</t>
  </si>
  <si>
    <t>-3.29066,-60.6216</t>
  </si>
  <si>
    <t>Novo Aripuanã</t>
  </si>
  <si>
    <t>-5.12593,-60.3732</t>
  </si>
  <si>
    <t>Novo Brasil</t>
  </si>
  <si>
    <t>-16.0313,-50.7113</t>
  </si>
  <si>
    <t>-15.8659,-50.8668</t>
  </si>
  <si>
    <t>Novo Cruzeiro</t>
  </si>
  <si>
    <t>-17.4654,-41.8826</t>
  </si>
  <si>
    <t>Novo Horizonte do Norte</t>
  </si>
  <si>
    <t>-11.4089,-57.3488</t>
  </si>
  <si>
    <t>Porto dos Gaúchos</t>
  </si>
  <si>
    <t>-11.533,-57.4132</t>
  </si>
  <si>
    <t>Novo Horizonte do Sul</t>
  </si>
  <si>
    <t>-22.6693,-53.8601</t>
  </si>
  <si>
    <t>Ivinhema</t>
  </si>
  <si>
    <t>-22.3046,-53.8184</t>
  </si>
  <si>
    <t>Novo Jardim</t>
  </si>
  <si>
    <t>-11.826,-46.6325</t>
  </si>
  <si>
    <t>Novo Oriente de Minas</t>
  </si>
  <si>
    <t>-17.4089,-41.2194</t>
  </si>
  <si>
    <t>Novo Oriente do Piauí</t>
  </si>
  <si>
    <t>-6.44901,-41.9261</t>
  </si>
  <si>
    <t>Novo Progresso</t>
  </si>
  <si>
    <t>-7.14347,-55.3786</t>
  </si>
  <si>
    <t>Guarantã do Norte</t>
  </si>
  <si>
    <t>-9.96218,-54.9121</t>
  </si>
  <si>
    <t>Novo Santo Antônio</t>
  </si>
  <si>
    <t>-5.28749,-41.9325</t>
  </si>
  <si>
    <t>-12.2875,-50.9686</t>
  </si>
  <si>
    <t>Serra Nova Dourada</t>
  </si>
  <si>
    <t>-12.0896,-51.4025</t>
  </si>
  <si>
    <t>Novo São Joaquim</t>
  </si>
  <si>
    <t>-14.9054,-53.0194</t>
  </si>
  <si>
    <t>Santo Antônio do Leste</t>
  </si>
  <si>
    <t>-14.805,-53.6075</t>
  </si>
  <si>
    <t>Novorizonte</t>
  </si>
  <si>
    <t>-16.0162,-42.4044</t>
  </si>
  <si>
    <t>Nuporanga</t>
  </si>
  <si>
    <t>-20.7296,-47.7429</t>
  </si>
  <si>
    <t>Sales Oliveira</t>
  </si>
  <si>
    <t>-20.7696,-47.8369</t>
  </si>
  <si>
    <t>Oeiras</t>
  </si>
  <si>
    <t>-7.01915,-42.1283</t>
  </si>
  <si>
    <t>Olho d'Água</t>
  </si>
  <si>
    <t>-7.22118,-37.7406</t>
  </si>
  <si>
    <t>Olho d'Água Grande</t>
  </si>
  <si>
    <t>-10.0572,-36.8101</t>
  </si>
  <si>
    <t>Porto Real do Colégio</t>
  </si>
  <si>
    <t>-10.1849,-36.8376</t>
  </si>
  <si>
    <t>Olhos d'Água</t>
  </si>
  <si>
    <t>-17.3982,-43.5719</t>
  </si>
  <si>
    <t>Olímpio Noronha</t>
  </si>
  <si>
    <t>-22.0685,-45.2657</t>
  </si>
  <si>
    <t>Jesuânia</t>
  </si>
  <si>
    <t>-21.9887,-45.2911</t>
  </si>
  <si>
    <t>Olinda Nova do Maranhão</t>
  </si>
  <si>
    <t>-2.99295,-44.9897</t>
  </si>
  <si>
    <t>Oliveira Fortes</t>
  </si>
  <si>
    <t>-21.3401,-43.4499</t>
  </si>
  <si>
    <t>Oratórios</t>
  </si>
  <si>
    <t>-20.4298,-42.7977</t>
  </si>
  <si>
    <t>Oscar Bressane</t>
  </si>
  <si>
    <t>-22.3149,-50.2811</t>
  </si>
  <si>
    <t>Ouro Velho</t>
  </si>
  <si>
    <t>-7.61604,-37.1519</t>
  </si>
  <si>
    <t>Ouro Verde de Goiás</t>
  </si>
  <si>
    <t>-16.2181,-49.1942</t>
  </si>
  <si>
    <t>Nerópolis</t>
  </si>
  <si>
    <t>-16.4047,-49.2227</t>
  </si>
  <si>
    <t>Ouro Verde de Minas</t>
  </si>
  <si>
    <t>-18.0719,-41.2734</t>
  </si>
  <si>
    <t>Ourolândia</t>
  </si>
  <si>
    <t>-10.9578,-41.0756</t>
  </si>
  <si>
    <t>Pacaraima</t>
  </si>
  <si>
    <t>4.4799,-61.1477</t>
  </si>
  <si>
    <t>Padre Carvalho</t>
  </si>
  <si>
    <t>-16.3646,-42.5088</t>
  </si>
  <si>
    <t>Padre Marcos</t>
  </si>
  <si>
    <t>-7.35101,-40.8997</t>
  </si>
  <si>
    <t>Paes Landim</t>
  </si>
  <si>
    <t>-7.77375,-42.2474</t>
  </si>
  <si>
    <t>Pai Pedro</t>
  </si>
  <si>
    <t>-15.5271,-43.07</t>
  </si>
  <si>
    <t>Pains</t>
  </si>
  <si>
    <t>-20.3705,-45.6627</t>
  </si>
  <si>
    <t>Córrego Fundo</t>
  </si>
  <si>
    <t>-20.4474,-45.5617</t>
  </si>
  <si>
    <t>Paiva</t>
  </si>
  <si>
    <t>-21.2913,-43.4088</t>
  </si>
  <si>
    <t>Pajeú do Piauí</t>
  </si>
  <si>
    <t>-7.85508,-42.8248</t>
  </si>
  <si>
    <t>Palestina</t>
  </si>
  <si>
    <t>-9.67493,-37.339</t>
  </si>
  <si>
    <t>Palestina de Goiás</t>
  </si>
  <si>
    <t>-16.7392,-51.5309</t>
  </si>
  <si>
    <t>Caiapônia</t>
  </si>
  <si>
    <t>-16.9539,-51.8091</t>
  </si>
  <si>
    <t>Palestina do Pará</t>
  </si>
  <si>
    <t>-5.74027,-48.3181</t>
  </si>
  <si>
    <t>Brejo Grande do Araguaia</t>
  </si>
  <si>
    <t>-5.69822,-48.4103</t>
  </si>
  <si>
    <t>Palhano</t>
  </si>
  <si>
    <t>-4.73672,-37.9655</t>
  </si>
  <si>
    <t>Itaiçaba</t>
  </si>
  <si>
    <t>-4.67146,-37.833</t>
  </si>
  <si>
    <t>Palma</t>
  </si>
  <si>
    <t>-21.3748,-42.3123</t>
  </si>
  <si>
    <t>Miracema</t>
  </si>
  <si>
    <t>-21.4148,-42.1938</t>
  </si>
  <si>
    <t>Palmas de Monte Alto</t>
  </si>
  <si>
    <t>-14.2676,-43.1609</t>
  </si>
  <si>
    <t>Palmeira do Piauí</t>
  </si>
  <si>
    <t>-8.73076,-44.2466</t>
  </si>
  <si>
    <t>Palmeirais</t>
  </si>
  <si>
    <t>-5.97086,-43.056</t>
  </si>
  <si>
    <t>Amarante</t>
  </si>
  <si>
    <t>-6.24304,-42.8433</t>
  </si>
  <si>
    <t>Palmeirândia</t>
  </si>
  <si>
    <t>-2.64433,-44.8933</t>
  </si>
  <si>
    <t>Palmeirante</t>
  </si>
  <si>
    <t>-7.84786,-47.9242</t>
  </si>
  <si>
    <t>Palmeiras</t>
  </si>
  <si>
    <t>-12.5059,-41.5809</t>
  </si>
  <si>
    <t>Palmelo</t>
  </si>
  <si>
    <t>-17.3258,-48.426</t>
  </si>
  <si>
    <t>Palmópolis</t>
  </si>
  <si>
    <t>-16.7364,-40.4296</t>
  </si>
  <si>
    <t>Pancas</t>
  </si>
  <si>
    <t>-19.2229,-40.8534</t>
  </si>
  <si>
    <t>Papagaios</t>
  </si>
  <si>
    <t>-19.4419,-44.7468</t>
  </si>
  <si>
    <t>Maravilhas</t>
  </si>
  <si>
    <t>-19.5076,-44.6779</t>
  </si>
  <si>
    <t>Paquetá</t>
  </si>
  <si>
    <t>-7.10303,-41.7</t>
  </si>
  <si>
    <t>Paraibano</t>
  </si>
  <si>
    <t>-6.4264,-43.9792</t>
  </si>
  <si>
    <t>Paraíso das Águas</t>
  </si>
  <si>
    <t>-19.0216,-53.0116</t>
  </si>
  <si>
    <t>Paramoti</t>
  </si>
  <si>
    <t>-4.08815,-39.2417</t>
  </si>
  <si>
    <t>Caridade</t>
  </si>
  <si>
    <t>-4.22514,-39.1912</t>
  </si>
  <si>
    <t>Paranã</t>
  </si>
  <si>
    <t>-12.6167,-47.8734</t>
  </si>
  <si>
    <t>Palmeirópolis</t>
  </si>
  <si>
    <t>-13.0447,-48.4026</t>
  </si>
  <si>
    <t>Paraná</t>
  </si>
  <si>
    <t>-6.47565,-38.3057</t>
  </si>
  <si>
    <t>Major Sales</t>
  </si>
  <si>
    <t>-6.39949,-38.324</t>
  </si>
  <si>
    <t>Paranaiguara</t>
  </si>
  <si>
    <t>-18.9141,-50.6539</t>
  </si>
  <si>
    <t>São Simão</t>
  </si>
  <si>
    <t>-18.996,-50.547</t>
  </si>
  <si>
    <t>Paranaíta</t>
  </si>
  <si>
    <t>-9.65835,-56.4786</t>
  </si>
  <si>
    <t>Alta Floresta</t>
  </si>
  <si>
    <t>-9.86674,-56.0867</t>
  </si>
  <si>
    <t>Paranapuã</t>
  </si>
  <si>
    <t>-20.1048,-50.5886</t>
  </si>
  <si>
    <t>Dolcinópolis</t>
  </si>
  <si>
    <t>-20.124,-50.5149</t>
  </si>
  <si>
    <t>Paranatama</t>
  </si>
  <si>
    <t>-8.91875,-36.6549</t>
  </si>
  <si>
    <t>Paranatinga</t>
  </si>
  <si>
    <t>-14.4265,-54.0524</t>
  </si>
  <si>
    <t>Paranhos</t>
  </si>
  <si>
    <t>-23.8911,-55.429</t>
  </si>
  <si>
    <t>Parari</t>
  </si>
  <si>
    <t>-7.30975,-36.6522</t>
  </si>
  <si>
    <t>Paratinga</t>
  </si>
  <si>
    <t>-12.687,-43.1798</t>
  </si>
  <si>
    <t>Caiçara do Norte</t>
  </si>
  <si>
    <t>-5.07091,-36.0717</t>
  </si>
  <si>
    <t>Parecis</t>
  </si>
  <si>
    <t>-12.1754,-61.6032</t>
  </si>
  <si>
    <t>Pariconha</t>
  </si>
  <si>
    <t>-9.25634,-37.9988</t>
  </si>
  <si>
    <t>-9.262,-37.938</t>
  </si>
  <si>
    <t>Parnaguá</t>
  </si>
  <si>
    <t>-10.2166,-44.63</t>
  </si>
  <si>
    <t>Parnarama</t>
  </si>
  <si>
    <t>-5.67365,-43.1011</t>
  </si>
  <si>
    <t>Passa Sete</t>
  </si>
  <si>
    <t>-29.4577,-52.9599</t>
  </si>
  <si>
    <t>Passa-Vinte</t>
  </si>
  <si>
    <t>-22.2097,-44.2344</t>
  </si>
  <si>
    <t>Quatis</t>
  </si>
  <si>
    <t>-22.4045,-44.2597</t>
  </si>
  <si>
    <t>Passabém</t>
  </si>
  <si>
    <t>-19.3509,-43.1383</t>
  </si>
  <si>
    <t>-7.13467,-37.0433</t>
  </si>
  <si>
    <t>Passagem Franca</t>
  </si>
  <si>
    <t>-6.17745,-43.7755</t>
  </si>
  <si>
    <t>Passo de Camaragibe</t>
  </si>
  <si>
    <t>-9.24511,-35.4745</t>
  </si>
  <si>
    <t>Matriz de Camaragibe</t>
  </si>
  <si>
    <t>-9.15437,-35.5243</t>
  </si>
  <si>
    <t>Patis</t>
  </si>
  <si>
    <t>-16.0773,-44.0787</t>
  </si>
  <si>
    <t>Japonvar</t>
  </si>
  <si>
    <t>-15.9891,-44.2758</t>
  </si>
  <si>
    <t>Patos do Piauí</t>
  </si>
  <si>
    <t>-7.67231,-41.2408</t>
  </si>
  <si>
    <t>Pau D'Arco</t>
  </si>
  <si>
    <t>-7.53919,-49.367</t>
  </si>
  <si>
    <t>Pau D'Arco do Piauí</t>
  </si>
  <si>
    <t>-5.26072,-42.3908</t>
  </si>
  <si>
    <t>Pauini</t>
  </si>
  <si>
    <t>-7.71311,-66.992</t>
  </si>
  <si>
    <t>Paula Cândido</t>
  </si>
  <si>
    <t>-20.8754,-42.9752</t>
  </si>
  <si>
    <t>São Geraldo</t>
  </si>
  <si>
    <t>-20.9252,-42.8364</t>
  </si>
  <si>
    <t>Paulino Neves</t>
  </si>
  <si>
    <t>-2.72094,-42.5258</t>
  </si>
  <si>
    <t>Tutóia</t>
  </si>
  <si>
    <t>-2.76141,-42.2755</t>
  </si>
  <si>
    <t>Paulista</t>
  </si>
  <si>
    <t>-6.59138,-37.6185</t>
  </si>
  <si>
    <t>Paulistas</t>
  </si>
  <si>
    <t>-18.4276,-42.8628</t>
  </si>
  <si>
    <t>Paulo Ramos</t>
  </si>
  <si>
    <t>-4.44485,-45.2398</t>
  </si>
  <si>
    <t>Pavão</t>
  </si>
  <si>
    <t>-17.4267,-41.0035</t>
  </si>
  <si>
    <t>Pavussu</t>
  </si>
  <si>
    <t>-7.96059,-43.2284</t>
  </si>
  <si>
    <t>Peçanha</t>
  </si>
  <si>
    <t>-18.5441,-42.5583</t>
  </si>
  <si>
    <t>Pedra Azul</t>
  </si>
  <si>
    <t>-16.0086,-41.2909</t>
  </si>
  <si>
    <t>Pedra Bonita</t>
  </si>
  <si>
    <t>-20.5219,-42.3304</t>
  </si>
  <si>
    <t>Pedra Branca</t>
  </si>
  <si>
    <t>-7.42169,-38.0689</t>
  </si>
  <si>
    <t>Pedra Branca do Amapari</t>
  </si>
  <si>
    <t>0.777424,-51.9503</t>
  </si>
  <si>
    <t>Porto Grande</t>
  </si>
  <si>
    <t>0.71243,-51.4155</t>
  </si>
  <si>
    <t>Pedra do Anta</t>
  </si>
  <si>
    <t>-20.5968,-42.7123</t>
  </si>
  <si>
    <t>Teixeiras</t>
  </si>
  <si>
    <t>-20.6561,-42.8564</t>
  </si>
  <si>
    <t>Pedra Grande</t>
  </si>
  <si>
    <t>-5.14988,-35.876</t>
  </si>
  <si>
    <t>Pedra Preta</t>
  </si>
  <si>
    <t>-5.57352,-36.1084</t>
  </si>
  <si>
    <t>Lajes</t>
  </si>
  <si>
    <t>-5.69322,-36.247</t>
  </si>
  <si>
    <t>Pedrão</t>
  </si>
  <si>
    <t>-12.1491,-38.6487</t>
  </si>
  <si>
    <t>Coração de Maria</t>
  </si>
  <si>
    <t>-12.2333,-38.7487</t>
  </si>
  <si>
    <t>Pedras Altas</t>
  </si>
  <si>
    <t>-31.7365,-53.5814</t>
  </si>
  <si>
    <t>Pinheiro Machado</t>
  </si>
  <si>
    <t>-31.5794,-53.3798</t>
  </si>
  <si>
    <t>Pedrinhas</t>
  </si>
  <si>
    <t>-11.1902,-37.6775</t>
  </si>
  <si>
    <t>Pedrinópolis</t>
  </si>
  <si>
    <t>-19.2241,-47.4579</t>
  </si>
  <si>
    <t>Perdizes</t>
  </si>
  <si>
    <t>-19.3434,-47.2963</t>
  </si>
  <si>
    <t>Pedro Afonso</t>
  </si>
  <si>
    <t>-8.97034,-48.1729</t>
  </si>
  <si>
    <t>Pedro Alexandre</t>
  </si>
  <si>
    <t>-10.012,-37.8932</t>
  </si>
  <si>
    <t>Poço Redondo</t>
  </si>
  <si>
    <t>-9.80616,-37.6833</t>
  </si>
  <si>
    <t>Pedro do Rosário</t>
  </si>
  <si>
    <t>-2.97272,-45.3493</t>
  </si>
  <si>
    <t>Zé Doca</t>
  </si>
  <si>
    <t>-3.27014,-45.6553</t>
  </si>
  <si>
    <t>Pedro II</t>
  </si>
  <si>
    <t>-4.42585,-41.4482</t>
  </si>
  <si>
    <t>Pedro Laurentino</t>
  </si>
  <si>
    <t>-8.06807,-42.2847</t>
  </si>
  <si>
    <t>Pedro Régis</t>
  </si>
  <si>
    <t>-6.63323,-35.2966</t>
  </si>
  <si>
    <t>Pedro Teixeira</t>
  </si>
  <si>
    <t>-21.7076,-43.743</t>
  </si>
  <si>
    <t>Penalva</t>
  </si>
  <si>
    <t>-3.27674,-45.1768</t>
  </si>
  <si>
    <t>Pequeri</t>
  </si>
  <si>
    <t>-21.8341,-43.1145</t>
  </si>
  <si>
    <t>Peri Mirim</t>
  </si>
  <si>
    <t>-2.57676,-44.8504</t>
  </si>
  <si>
    <t>Perolândia</t>
  </si>
  <si>
    <t>-17.5258,-52.065</t>
  </si>
  <si>
    <t>Jataí</t>
  </si>
  <si>
    <t>-17.8784,-51.7204</t>
  </si>
  <si>
    <t>Pescador</t>
  </si>
  <si>
    <t>-18.357,-41.6006</t>
  </si>
  <si>
    <t>Piancó</t>
  </si>
  <si>
    <t>-7.19282,-37.9289</t>
  </si>
  <si>
    <t>Piatã</t>
  </si>
  <si>
    <t>-13.1465,-41.7702</t>
  </si>
  <si>
    <t>Piau</t>
  </si>
  <si>
    <t>-21.5096,-43.313</t>
  </si>
  <si>
    <t>Piçarra</t>
  </si>
  <si>
    <t>-6.43778,-48.8716</t>
  </si>
  <si>
    <t>Eldorado do Carajás</t>
  </si>
  <si>
    <t>-6.10389,-49.3553</t>
  </si>
  <si>
    <t>Piedade de Caratinga</t>
  </si>
  <si>
    <t>-19.7593,-42.0756</t>
  </si>
  <si>
    <t>Piedade de Ponte Nova</t>
  </si>
  <si>
    <t>-20.2438,-42.7379</t>
  </si>
  <si>
    <t>Rio Casca</t>
  </si>
  <si>
    <t>-20.2285,-42.6462</t>
  </si>
  <si>
    <t>Piedade do Rio Grande</t>
  </si>
  <si>
    <t>-21.469,-44.1938</t>
  </si>
  <si>
    <t>Piedade dos Gerais</t>
  </si>
  <si>
    <t>-20.4715,-44.2243</t>
  </si>
  <si>
    <t>Pilões</t>
  </si>
  <si>
    <t>-6.26364,-38.0461</t>
  </si>
  <si>
    <t>-6.86827,-35.613</t>
  </si>
  <si>
    <t>Cuitegi</t>
  </si>
  <si>
    <t>-6.89058,-35.5215</t>
  </si>
  <si>
    <t>Pimenteiras</t>
  </si>
  <si>
    <t>-6.23839,-41.4113</t>
  </si>
  <si>
    <t>Pimenteiras do Oeste</t>
  </si>
  <si>
    <t>-13.4823,-61.0471</t>
  </si>
  <si>
    <t>Pindaí</t>
  </si>
  <si>
    <t>-14.4921,-42.686</t>
  </si>
  <si>
    <t>Pindoba</t>
  </si>
  <si>
    <t>-9.47382,-36.2918</t>
  </si>
  <si>
    <t>Mar Vermelho</t>
  </si>
  <si>
    <t>-9.44739,-36.3881</t>
  </si>
  <si>
    <t>Pindorama do Tocantins</t>
  </si>
  <si>
    <t>-11.1311,-47.5726</t>
  </si>
  <si>
    <t>Pingo-d'Água</t>
  </si>
  <si>
    <t>-19.7287,-42.4095</t>
  </si>
  <si>
    <t>Pinhal da Serra</t>
  </si>
  <si>
    <t>-27.8751,-51.1673</t>
  </si>
  <si>
    <t>Esmeralda</t>
  </si>
  <si>
    <t>-28.0518,-51.1933</t>
  </si>
  <si>
    <t>Pinhal Grande</t>
  </si>
  <si>
    <t>-29.345,-53.3206</t>
  </si>
  <si>
    <t>Pintópolis</t>
  </si>
  <si>
    <t>-16.0572,-45.1402</t>
  </si>
  <si>
    <t>Pio IX</t>
  </si>
  <si>
    <t>-6.83002,-40.6083</t>
  </si>
  <si>
    <t>Piquete</t>
  </si>
  <si>
    <t>-22.6069,-45.1869</t>
  </si>
  <si>
    <t>Lorena</t>
  </si>
  <si>
    <t>-22.7334,-45.1197</t>
  </si>
  <si>
    <t>Piracanjuba</t>
  </si>
  <si>
    <t>-17.302,-49.017</t>
  </si>
  <si>
    <t>Professor Jamil</t>
  </si>
  <si>
    <t>-17.2497,-49.244</t>
  </si>
  <si>
    <t>Piraí do Norte</t>
  </si>
  <si>
    <t>-13.759,-39.3836</t>
  </si>
  <si>
    <t>Piranga</t>
  </si>
  <si>
    <t>-20.6834,-43.2967</t>
  </si>
  <si>
    <t>Pirapemas</t>
  </si>
  <si>
    <t>-3.72041,-44.2216</t>
  </si>
  <si>
    <t>Cantanhede</t>
  </si>
  <si>
    <t>-3.63757,-44.383</t>
  </si>
  <si>
    <t>Pirapetinga</t>
  </si>
  <si>
    <t>-21.6554,-42.3434</t>
  </si>
  <si>
    <t>Santo Antônio de Pádua</t>
  </si>
  <si>
    <t>-21.541,-42.1832</t>
  </si>
  <si>
    <t>Pirapó</t>
  </si>
  <si>
    <t>-28.0439,-55.2001</t>
  </si>
  <si>
    <t>Piraquê</t>
  </si>
  <si>
    <t>-6.77302,-48.2958</t>
  </si>
  <si>
    <t>Wanderlândia</t>
  </si>
  <si>
    <t>-6.85274,-47.9601</t>
  </si>
  <si>
    <t>Piratini</t>
  </si>
  <si>
    <t>-31.4473,-53.0973</t>
  </si>
  <si>
    <t>Pires Ferreira</t>
  </si>
  <si>
    <t>-4.23922,-40.6442</t>
  </si>
  <si>
    <t>Ipu</t>
  </si>
  <si>
    <t>-4.31748,-40.7059</t>
  </si>
  <si>
    <t>Piripá</t>
  </si>
  <si>
    <t>-14.9444,-41.7168</t>
  </si>
  <si>
    <t>Pitimbu</t>
  </si>
  <si>
    <t>-7.4664,-34.8151</t>
  </si>
  <si>
    <t>Pium</t>
  </si>
  <si>
    <t>-10.442,-49.1876</t>
  </si>
  <si>
    <t>Pugmil</t>
  </si>
  <si>
    <t>-10.424,-48.8957</t>
  </si>
  <si>
    <t>Placas</t>
  </si>
  <si>
    <t>-3.86813,-54.2124</t>
  </si>
  <si>
    <t>Uruará</t>
  </si>
  <si>
    <t>-3.71519,-53.7396</t>
  </si>
  <si>
    <t>Planaltino</t>
  </si>
  <si>
    <t>-13.2618,-40.3695</t>
  </si>
  <si>
    <t>Irajuba</t>
  </si>
  <si>
    <t>-13.2563,-40.0848</t>
  </si>
  <si>
    <t>Planalto</t>
  </si>
  <si>
    <t>-21.0342,-49.933</t>
  </si>
  <si>
    <t>Zacarias</t>
  </si>
  <si>
    <t>-21.0506,-50.0552</t>
  </si>
  <si>
    <t>Planalto da Serra</t>
  </si>
  <si>
    <t>-14.6518,-54.7819</t>
  </si>
  <si>
    <t>Poção de Pedras</t>
  </si>
  <si>
    <t>-4.74626,-44.9432</t>
  </si>
  <si>
    <t>Poço Branco</t>
  </si>
  <si>
    <t>-5.62233,-35.6635</t>
  </si>
  <si>
    <t>João Câmara</t>
  </si>
  <si>
    <t>-5.54094,-35.8122</t>
  </si>
  <si>
    <t>Poço Dantas</t>
  </si>
  <si>
    <t>-6.39876,-38.4909</t>
  </si>
  <si>
    <t>Poço de José de Moura</t>
  </si>
  <si>
    <t>-6.56401,-38.5111</t>
  </si>
  <si>
    <t>Uiraúna</t>
  </si>
  <si>
    <t>-6.51504,-38.4128</t>
  </si>
  <si>
    <t>Pocrane</t>
  </si>
  <si>
    <t>-19.6208,-41.6334</t>
  </si>
  <si>
    <t>Ponta de Pedras</t>
  </si>
  <si>
    <t>-1.39587,-48.8661</t>
  </si>
  <si>
    <t>Pontalina</t>
  </si>
  <si>
    <t>-17.5225,-49.4489</t>
  </si>
  <si>
    <t>Pontalinda</t>
  </si>
  <si>
    <t>-20.4396,-50.5258</t>
  </si>
  <si>
    <t>Dirce Reis</t>
  </si>
  <si>
    <t>-20.4642,-50.6073</t>
  </si>
  <si>
    <t>Ponte Alta do Bom Jesus</t>
  </si>
  <si>
    <t>-12.0853,-46.4825</t>
  </si>
  <si>
    <t>Ponte Alta do Tocantins</t>
  </si>
  <si>
    <t>-10.7481,-47.5276</t>
  </si>
  <si>
    <t>Ponte Branca</t>
  </si>
  <si>
    <t>-16.7584,-52.8369</t>
  </si>
  <si>
    <t>Ponto Chique</t>
  </si>
  <si>
    <t>-16.6282,-45.0588</t>
  </si>
  <si>
    <t>Populina</t>
  </si>
  <si>
    <t>-19.9453,-50.538</t>
  </si>
  <si>
    <t>Mesópolis</t>
  </si>
  <si>
    <t>-19.9684,-50.6326</t>
  </si>
  <si>
    <t>Porteiras</t>
  </si>
  <si>
    <t>-7.52265,-39.114</t>
  </si>
  <si>
    <t>Brejo Santo</t>
  </si>
  <si>
    <t>-7.48469,-38.9799</t>
  </si>
  <si>
    <t>Portel</t>
  </si>
  <si>
    <t>-1.93639,-50.8194</t>
  </si>
  <si>
    <t>Porto</t>
  </si>
  <si>
    <t>-3.88815,-42.6998</t>
  </si>
  <si>
    <t>Porto Alegre do Norte</t>
  </si>
  <si>
    <t>-10.8761,-51.6357</t>
  </si>
  <si>
    <t>Porto Alegre do Piauí</t>
  </si>
  <si>
    <t>-6.96423,-44.1837</t>
  </si>
  <si>
    <t>Porto Alegre do Tocantins</t>
  </si>
  <si>
    <t>-11.618,-47.0621</t>
  </si>
  <si>
    <t>Porto da Folha</t>
  </si>
  <si>
    <t>-9.91626,-37.2842</t>
  </si>
  <si>
    <t>Gararu</t>
  </si>
  <si>
    <t>-9.9722,-37.0869</t>
  </si>
  <si>
    <t>Porto do Mangue</t>
  </si>
  <si>
    <t>-5.05441,-36.7887</t>
  </si>
  <si>
    <t>Porto Esperidião</t>
  </si>
  <si>
    <t>-15.857,-58.4619</t>
  </si>
  <si>
    <t>Porto Estrela</t>
  </si>
  <si>
    <t>-15.3235,-57.2204</t>
  </si>
  <si>
    <t>Barra do Bugres</t>
  </si>
  <si>
    <t>-15.0702,-57.1878</t>
  </si>
  <si>
    <t>Porto Firme</t>
  </si>
  <si>
    <t>-20.6642,-43.0834</t>
  </si>
  <si>
    <t>-20.7559,-42.8742</t>
  </si>
  <si>
    <t>Porto Lucena</t>
  </si>
  <si>
    <t>-27.8569,-55.01</t>
  </si>
  <si>
    <t>Porto Xavier</t>
  </si>
  <si>
    <t>-27.9082,-55.1379</t>
  </si>
  <si>
    <t>Porto Mauá</t>
  </si>
  <si>
    <t>-27.5796,-54.6657</t>
  </si>
  <si>
    <t>Porto Rico do Maranhão</t>
  </si>
  <si>
    <t>-1.85925,-44.5842</t>
  </si>
  <si>
    <t>Porto Vera Cruz</t>
  </si>
  <si>
    <t>-27.7405,-54.8994</t>
  </si>
  <si>
    <t>Porto Walter</t>
  </si>
  <si>
    <t>-8.26323,-72.7537</t>
  </si>
  <si>
    <t>Poté</t>
  </si>
  <si>
    <t>-17.8077,-41.786</t>
  </si>
  <si>
    <t>Potengi</t>
  </si>
  <si>
    <t>-7.09154,-40.0233</t>
  </si>
  <si>
    <t>Potiraguá</t>
  </si>
  <si>
    <t>-15.5943,-39.8638</t>
  </si>
  <si>
    <t>Potiretama</t>
  </si>
  <si>
    <t>-5.71287,-38.1578</t>
  </si>
  <si>
    <t>Pracuúba</t>
  </si>
  <si>
    <t>1.74543,-50.7892</t>
  </si>
  <si>
    <t>Tartarugalzinho</t>
  </si>
  <si>
    <t>1.50652,-50.9087</t>
  </si>
  <si>
    <t>Prado</t>
  </si>
  <si>
    <t>-17.3364,-39.2227</t>
  </si>
  <si>
    <t>Itamaraju</t>
  </si>
  <si>
    <t>-17.0378,-39.5386</t>
  </si>
  <si>
    <t>Prados</t>
  </si>
  <si>
    <t>-21.0597,-44.0778</t>
  </si>
  <si>
    <t>Dores de Campos</t>
  </si>
  <si>
    <t>-21.1139,-44.0207</t>
  </si>
  <si>
    <t>Praia Norte</t>
  </si>
  <si>
    <t>-5.39281,-47.8111</t>
  </si>
  <si>
    <t>Prainha</t>
  </si>
  <si>
    <t>-1.798,-53.4779</t>
  </si>
  <si>
    <t>Prata</t>
  </si>
  <si>
    <t>-7.68826,-37.0801</t>
  </si>
  <si>
    <t>Prata do Piauí</t>
  </si>
  <si>
    <t>-5.67265,-42.2046</t>
  </si>
  <si>
    <t>Passagem Franca do Piauí</t>
  </si>
  <si>
    <t>-5.86036,-42.4436</t>
  </si>
  <si>
    <t>Pratápolis</t>
  </si>
  <si>
    <t>-20.7411,-46.8624</t>
  </si>
  <si>
    <t>Itaú de Minas</t>
  </si>
  <si>
    <t>-20.7375,-46.7525</t>
  </si>
  <si>
    <t>Pratinha</t>
  </si>
  <si>
    <t>-19.739,-46.3755</t>
  </si>
  <si>
    <t>Campos Altos</t>
  </si>
  <si>
    <t>-19.6914,-46.1725</t>
  </si>
  <si>
    <t>Presidente Bernardes</t>
  </si>
  <si>
    <t>-20.7656,-43.1895</t>
  </si>
  <si>
    <t>-11.2923,-41.9843</t>
  </si>
  <si>
    <t>Presidente Jânio Quadros</t>
  </si>
  <si>
    <t>-14.6885,-41.6798</t>
  </si>
  <si>
    <t>Presidente Juscelino</t>
  </si>
  <si>
    <t>-2.91872,-44.0715</t>
  </si>
  <si>
    <t>Presidente Kennedy</t>
  </si>
  <si>
    <t>-21.0964,-41.0468</t>
  </si>
  <si>
    <t>Cachoeiro de Itapemirim</t>
  </si>
  <si>
    <t>-20.8462,-41.1198</t>
  </si>
  <si>
    <t>Presidente Kubitschek</t>
  </si>
  <si>
    <t>-18.6193,-43.5628</t>
  </si>
  <si>
    <t>Patos de Minas</t>
  </si>
  <si>
    <t>-18.5699,-46.5013</t>
  </si>
  <si>
    <t>Presidente Sarney</t>
  </si>
  <si>
    <t>-2.58799,-45.3595</t>
  </si>
  <si>
    <t>Primavera</t>
  </si>
  <si>
    <t>-0.945439,-47.1253</t>
  </si>
  <si>
    <t>Primavera de Rondônia</t>
  </si>
  <si>
    <t>-11.8295,-61.3153</t>
  </si>
  <si>
    <t>Pimenta Bueno</t>
  </si>
  <si>
    <t>-11.672,-61.198</t>
  </si>
  <si>
    <t>Primeira Cruz</t>
  </si>
  <si>
    <t>-2.50568,-43.4232</t>
  </si>
  <si>
    <t>Princesa Isabel</t>
  </si>
  <si>
    <t>-7.73175,-37.9886</t>
  </si>
  <si>
    <t>Progresso</t>
  </si>
  <si>
    <t>-29.2441,-52.3197</t>
  </si>
  <si>
    <t>Putinga</t>
  </si>
  <si>
    <t>-29.0045,-52.1569</t>
  </si>
  <si>
    <t>Quartel Geral</t>
  </si>
  <si>
    <t>-19.2703,-45.5569</t>
  </si>
  <si>
    <t>Quatipuru</t>
  </si>
  <si>
    <t>-0.899604,-47.0134</t>
  </si>
  <si>
    <t>Queimada Nova</t>
  </si>
  <si>
    <t>-8.57064,-41.4106</t>
  </si>
  <si>
    <t>Queluzito</t>
  </si>
  <si>
    <t>-20.7416,-43.8851</t>
  </si>
  <si>
    <t>Quevedos</t>
  </si>
  <si>
    <t>-29.3504,-54.0789</t>
  </si>
  <si>
    <t>Quijingue</t>
  </si>
  <si>
    <t>-10.7505,-39.2137</t>
  </si>
  <si>
    <t>Monte Santo</t>
  </si>
  <si>
    <t>-10.4374,-39.3321</t>
  </si>
  <si>
    <t>Quixabá</t>
  </si>
  <si>
    <t>-7.0224,-37.1458</t>
  </si>
  <si>
    <t>Quixaba</t>
  </si>
  <si>
    <t>-7.70734,-37.8446</t>
  </si>
  <si>
    <t>Rafael Godeiro</t>
  </si>
  <si>
    <t>-6.07244,-37.716</t>
  </si>
  <si>
    <t>Rafael Jambeiro</t>
  </si>
  <si>
    <t>-12.4053,-39.5007</t>
  </si>
  <si>
    <t>Raposos</t>
  </si>
  <si>
    <t>-19.9636,-43.8079</t>
  </si>
  <si>
    <t>Nova Lima</t>
  </si>
  <si>
    <t>-19.9758,-43.8509</t>
  </si>
  <si>
    <t>Raul Soares</t>
  </si>
  <si>
    <t>-20.1061,-42.4502</t>
  </si>
  <si>
    <t>Recreio</t>
  </si>
  <si>
    <t>-21.5289,-42.4676</t>
  </si>
  <si>
    <t>Recursolândia</t>
  </si>
  <si>
    <t>-8.7227,-47.2421</t>
  </si>
  <si>
    <t>Redenção da Serra</t>
  </si>
  <si>
    <t>-23.2638,-45.5422</t>
  </si>
  <si>
    <t>Natividade da Serra</t>
  </si>
  <si>
    <t>-23.3707,-45.4468</t>
  </si>
  <si>
    <t>Redenção do Gurguéia</t>
  </si>
  <si>
    <t>-9.47937,-44.5811</t>
  </si>
  <si>
    <t>Reduto</t>
  </si>
  <si>
    <t>-20.2401,-41.9848</t>
  </si>
  <si>
    <t>Manhuaçu</t>
  </si>
  <si>
    <t>-20.2572,-42.028</t>
  </si>
  <si>
    <t>-6.54269,-35.661</t>
  </si>
  <si>
    <t>Tacima</t>
  </si>
  <si>
    <t>-6.48759,-35.6367</t>
  </si>
  <si>
    <t>Riachão das Neves</t>
  </si>
  <si>
    <t>-11.7508,-44.9143</t>
  </si>
  <si>
    <t>Riachão do Dantas</t>
  </si>
  <si>
    <t>-11.0729,-37.731</t>
  </si>
  <si>
    <t>Riachão do Poço</t>
  </si>
  <si>
    <t>-7.14173,-35.2914</t>
  </si>
  <si>
    <t>Riachinho</t>
  </si>
  <si>
    <t>-6.44005,-48.1371</t>
  </si>
  <si>
    <t>Ananás</t>
  </si>
  <si>
    <t>-6.36437,-48.0735</t>
  </si>
  <si>
    <t>-16.2258,-45.9888</t>
  </si>
  <si>
    <t>Riacho da Cruz</t>
  </si>
  <si>
    <t>-5.92654,-37.949</t>
  </si>
  <si>
    <t>Riacho das Almas</t>
  </si>
  <si>
    <t>-8.13742,-35.8648</t>
  </si>
  <si>
    <t>Caruaru</t>
  </si>
  <si>
    <t>-8.28455,-35.9699</t>
  </si>
  <si>
    <t>Riacho de Santo Antônio</t>
  </si>
  <si>
    <t>-7.68023,-36.157</t>
  </si>
  <si>
    <t>Riacho dos Machados</t>
  </si>
  <si>
    <t>-16.0091,-43.0488</t>
  </si>
  <si>
    <t>Porteirinha</t>
  </si>
  <si>
    <t>-15.7404,-43.0281</t>
  </si>
  <si>
    <t>Riacho Frio</t>
  </si>
  <si>
    <t>-10.1244,-44.9503</t>
  </si>
  <si>
    <t>Ribeira</t>
  </si>
  <si>
    <t>-24.6517,-49.0044</t>
  </si>
  <si>
    <t>Ribeira do Piauí</t>
  </si>
  <si>
    <t>-7.69028,-42.7128</t>
  </si>
  <si>
    <t>Ribeirão Corrente</t>
  </si>
  <si>
    <t>-20.4579,-47.5904</t>
  </si>
  <si>
    <t>Ribeirão do Largo</t>
  </si>
  <si>
    <t>-15.4508,-40.7441</t>
  </si>
  <si>
    <t>Ribeiro Gonçalves</t>
  </si>
  <si>
    <t>-7.55651,-45.2447</t>
  </si>
  <si>
    <t>Rio Bananal</t>
  </si>
  <si>
    <t>-19.2719,-40.3366</t>
  </si>
  <si>
    <t>Rio Branco</t>
  </si>
  <si>
    <t>-15.2483,-58.1259</t>
  </si>
  <si>
    <t>Lambari D'Oeste</t>
  </si>
  <si>
    <t>-15.3188,-58.0046</t>
  </si>
  <si>
    <t>Rio da Conceição</t>
  </si>
  <si>
    <t>-11.3949,-46.8847</t>
  </si>
  <si>
    <t>Rio de Contas</t>
  </si>
  <si>
    <t>-13.5852,-41.8048</t>
  </si>
  <si>
    <t>Ceará-Mirim</t>
  </si>
  <si>
    <t>-5.64323,-35.4247</t>
  </si>
  <si>
    <t>Rio do Prado</t>
  </si>
  <si>
    <t>-16.6056,-40.5714</t>
  </si>
  <si>
    <t>Rio Espera</t>
  </si>
  <si>
    <t>-20.855,-43.4721</t>
  </si>
  <si>
    <t>Rio Grande do Piauí</t>
  </si>
  <si>
    <t>-7.78029,-43.1369</t>
  </si>
  <si>
    <t>Rio Manso</t>
  </si>
  <si>
    <t>-20.2666,-44.3069</t>
  </si>
  <si>
    <t>Rio Negro</t>
  </si>
  <si>
    <t>-19.447,-54.9859</t>
  </si>
  <si>
    <t>São Gabriel do Oeste</t>
  </si>
  <si>
    <t>-19.3889,-54.5507</t>
  </si>
  <si>
    <t>Rio Novo</t>
  </si>
  <si>
    <t>-21.4649,-43.1168</t>
  </si>
  <si>
    <t>Rio Pardo de Minas</t>
  </si>
  <si>
    <t>-15.616,-42.5405</t>
  </si>
  <si>
    <t>Rio Sono</t>
  </si>
  <si>
    <t>-9.35002,-47.888</t>
  </si>
  <si>
    <t>Rochedo</t>
  </si>
  <si>
    <t>-19.9565,-54.8848</t>
  </si>
  <si>
    <t>Rodelas</t>
  </si>
  <si>
    <t>-8.85021,-38.78</t>
  </si>
  <si>
    <t>Rodolfo Fernandes</t>
  </si>
  <si>
    <t>-5.78393,-38.0579</t>
  </si>
  <si>
    <t>Rondolândia</t>
  </si>
  <si>
    <t>-10.8376,-61.4697</t>
  </si>
  <si>
    <t>Ji-Paraná</t>
  </si>
  <si>
    <t>-10.8777,-61.9322</t>
  </si>
  <si>
    <t>Roque Gonzales</t>
  </si>
  <si>
    <t>-28.1297,-55.0266</t>
  </si>
  <si>
    <t>São Pedro do Butiá</t>
  </si>
  <si>
    <t>-28.1243,-54.8926</t>
  </si>
  <si>
    <t>Rosário da Limeira</t>
  </si>
  <si>
    <t>-20.9812,-42.5112</t>
  </si>
  <si>
    <t>Muriaé</t>
  </si>
  <si>
    <t>-21.13,-42.3693</t>
  </si>
  <si>
    <t>Rubelita</t>
  </si>
  <si>
    <t>-16.4053,-42.261</t>
  </si>
  <si>
    <t>Rubim</t>
  </si>
  <si>
    <t>-16.3775,-40.5397</t>
  </si>
  <si>
    <t>Rurópolis</t>
  </si>
  <si>
    <t>-4.10028,-54.9092</t>
  </si>
  <si>
    <t>-5.88745,-35.933</t>
  </si>
  <si>
    <t>Sabino</t>
  </si>
  <si>
    <t>-21.4593,-49.5755</t>
  </si>
  <si>
    <t>Irapuã</t>
  </si>
  <si>
    <t>-21.2768,-49.4164</t>
  </si>
  <si>
    <t>Sabinópolis</t>
  </si>
  <si>
    <t>-18.6653,-43.0752</t>
  </si>
  <si>
    <t>Saboeiro</t>
  </si>
  <si>
    <t>-6.5346,-39.9017</t>
  </si>
  <si>
    <t>Aiuaba</t>
  </si>
  <si>
    <t>-6.57122,-40.1178</t>
  </si>
  <si>
    <t>Sagrada Família</t>
  </si>
  <si>
    <t>-27.7085,-53.1351</t>
  </si>
  <si>
    <t>Sales</t>
  </si>
  <si>
    <t>-21.3427,-49.4897</t>
  </si>
  <si>
    <t>Salgadinho</t>
  </si>
  <si>
    <t>-7.10098,-36.8458</t>
  </si>
  <si>
    <t>Salinas da Margarida</t>
  </si>
  <si>
    <t>-12.873,-38.7562</t>
  </si>
  <si>
    <t>Salitre</t>
  </si>
  <si>
    <t>-7.28398,-40.45</t>
  </si>
  <si>
    <t>Salto da Divisa</t>
  </si>
  <si>
    <t>-16.0063,-39.9391</t>
  </si>
  <si>
    <t>Itagimirim</t>
  </si>
  <si>
    <t>-16.0819,-39.6133</t>
  </si>
  <si>
    <t>Salto do Céu</t>
  </si>
  <si>
    <t>-15.1303,-58.1317</t>
  </si>
  <si>
    <t>Salto do Jacuí</t>
  </si>
  <si>
    <t>-29.0951,-53.2133</t>
  </si>
  <si>
    <t>Salvaterra</t>
  </si>
  <si>
    <t>-0.758444,-48.5139</t>
  </si>
  <si>
    <t>Sambaíba</t>
  </si>
  <si>
    <t>-7.13447,-45.3515</t>
  </si>
  <si>
    <t>Sampaio</t>
  </si>
  <si>
    <t>-5.35423,-47.8782</t>
  </si>
  <si>
    <t>Sanclerlândia</t>
  </si>
  <si>
    <t>-16.197,-50.3124</t>
  </si>
  <si>
    <t>Sandolândia</t>
  </si>
  <si>
    <t>-12.538,-49.9242</t>
  </si>
  <si>
    <t>Santa Bárbara do Leste</t>
  </si>
  <si>
    <t>-19.9753,-42.1457</t>
  </si>
  <si>
    <t>Santa Bárbara do Tugúrio</t>
  </si>
  <si>
    <t>-21.2431,-43.5607</t>
  </si>
  <si>
    <t>Santa Brígida</t>
  </si>
  <si>
    <t>-9.73227,-38.1209</t>
  </si>
  <si>
    <t>Canindé de São Francisco</t>
  </si>
  <si>
    <t>-9.64882,-37.7923</t>
  </si>
  <si>
    <t>Santa Carmem</t>
  </si>
  <si>
    <t>-11.9125,-55.2263</t>
  </si>
  <si>
    <t>Santa Cecília</t>
  </si>
  <si>
    <t>-7.7389,-35.8764</t>
  </si>
  <si>
    <t>Santa Cecília do Sul</t>
  </si>
  <si>
    <t>-28.1609,-51.9279</t>
  </si>
  <si>
    <t>Água Santa</t>
  </si>
  <si>
    <t>-28.1672,-52.031</t>
  </si>
  <si>
    <t>Santa Clara do Sul</t>
  </si>
  <si>
    <t>-29.4747,-52.0843</t>
  </si>
  <si>
    <t>-29.5148,-51.9928</t>
  </si>
  <si>
    <t>-6.5237,-38.0617</t>
  </si>
  <si>
    <t>Santa Cruz da Baixa Verde</t>
  </si>
  <si>
    <t>-7.81339,-38.1476</t>
  </si>
  <si>
    <t>Santa Cruz de Goiás</t>
  </si>
  <si>
    <t>-17.3155,-48.4809</t>
  </si>
  <si>
    <t>Santa Cruz de Salinas</t>
  </si>
  <si>
    <t>-16.0967,-41.7418</t>
  </si>
  <si>
    <t>Santa Cruz do Arari</t>
  </si>
  <si>
    <t>-0.661019,-49.1771</t>
  </si>
  <si>
    <t>Santa Cruz do Escalvado</t>
  </si>
  <si>
    <t>-20.2372,-42.8169</t>
  </si>
  <si>
    <t>Rio Doce</t>
  </si>
  <si>
    <t>-20.2412,-42.8995</t>
  </si>
  <si>
    <t>Santa Cruz do Piauí</t>
  </si>
  <si>
    <t>-7.1785,-41.7609</t>
  </si>
  <si>
    <t>Santa Cruz do Xingu</t>
  </si>
  <si>
    <t>-10.1532,-52.3953</t>
  </si>
  <si>
    <t>Santa Cruz dos Milagres</t>
  </si>
  <si>
    <t>-5.80581,-41.9506</t>
  </si>
  <si>
    <t>Santa Efigênia de Minas</t>
  </si>
  <si>
    <t>-18.8235,-42.4388</t>
  </si>
  <si>
    <t>Santa Fé de Minas</t>
  </si>
  <si>
    <t>-16.6859,-45.4102</t>
  </si>
  <si>
    <t>Santa Fé do Araguaia</t>
  </si>
  <si>
    <t>-7.15803,-48.7165</t>
  </si>
  <si>
    <t>-9.11228,-45.9116</t>
  </si>
  <si>
    <t>Santa Filomena do Maranhão</t>
  </si>
  <si>
    <t>-5.49671,-44.5638</t>
  </si>
  <si>
    <t>Santa Helena</t>
  </si>
  <si>
    <t>-6.7176,-38.6427</t>
  </si>
  <si>
    <t>Baixio</t>
  </si>
  <si>
    <t>-6.71945,-38.7134</t>
  </si>
  <si>
    <t>Santa Helena de Minas</t>
  </si>
  <si>
    <t>-16.9707,-40.6727</t>
  </si>
  <si>
    <t>Santa Inês</t>
  </si>
  <si>
    <t>-7.621,-38.554</t>
  </si>
  <si>
    <t>Santa Isabel</t>
  </si>
  <si>
    <t>-15.2958,-49.4259</t>
  </si>
  <si>
    <t>Rialma</t>
  </si>
  <si>
    <t>-15.3145,-49.5814</t>
  </si>
  <si>
    <t>Santa Isabel do Rio Negro</t>
  </si>
  <si>
    <t>-0.410824,-65.0092</t>
  </si>
  <si>
    <t>Santa Juliana</t>
  </si>
  <si>
    <t>-19.3108,-47.5322</t>
  </si>
  <si>
    <t>Santa Luz</t>
  </si>
  <si>
    <t>-8.9488,-44.1296</t>
  </si>
  <si>
    <t>-15.4342,-39.3287</t>
  </si>
  <si>
    <t>Santa Luzia do Norte</t>
  </si>
  <si>
    <t>-9.6037,-35.8232</t>
  </si>
  <si>
    <t>Satuba</t>
  </si>
  <si>
    <t>-9.56911,-35.8227</t>
  </si>
  <si>
    <t>Santa Margarida do Sul</t>
  </si>
  <si>
    <t>-30.3393,-54.0817</t>
  </si>
  <si>
    <t>Vila Nova do Sul</t>
  </si>
  <si>
    <t>-30.3461,-53.876</t>
  </si>
  <si>
    <t>Santa Maria do Cambucá</t>
  </si>
  <si>
    <t>-7.83676,-35.8941</t>
  </si>
  <si>
    <t>Santa Maria do Salto</t>
  </si>
  <si>
    <t>-16.2479,-40.1512</t>
  </si>
  <si>
    <t>Santa Maria do Suaçuí</t>
  </si>
  <si>
    <t>-18.1896,-42.4139</t>
  </si>
  <si>
    <t>Santa Maria do Tocantins</t>
  </si>
  <si>
    <t>-8.8046,-47.7887</t>
  </si>
  <si>
    <t>Santa Rita de Cássia</t>
  </si>
  <si>
    <t>-11.0063,-44.5255</t>
  </si>
  <si>
    <t>Santa Rita de Ibitipoca</t>
  </si>
  <si>
    <t>-21.5658,-43.9163</t>
  </si>
  <si>
    <t>Santa Rita de Jacutinga</t>
  </si>
  <si>
    <t>-22.1474,-44.0977</t>
  </si>
  <si>
    <t>Bom Jardim de Minas</t>
  </si>
  <si>
    <t>-21.9479,-44.1885</t>
  </si>
  <si>
    <t>Santa Rita de Minas</t>
  </si>
  <si>
    <t>-19.876,-42.1363</t>
  </si>
  <si>
    <t>Santa Rita do Itueto</t>
  </si>
  <si>
    <t>-19.3576,-41.3821</t>
  </si>
  <si>
    <t>Santa Rita do Novo Destino</t>
  </si>
  <si>
    <t>-15.1351,-49.1203</t>
  </si>
  <si>
    <t>Goianésia</t>
  </si>
  <si>
    <t>-15.3118,-49.1162</t>
  </si>
  <si>
    <t>Santa Rita do Trivelato</t>
  </si>
  <si>
    <t>-13.8146,-55.2706</t>
  </si>
  <si>
    <t>Nova Mutum</t>
  </si>
  <si>
    <t>-13.8374,-56.0743</t>
  </si>
  <si>
    <t>Santa Rosa da Serra</t>
  </si>
  <si>
    <t>-19.5186,-45.9611</t>
  </si>
  <si>
    <t>Santa Rosa de Goiás</t>
  </si>
  <si>
    <t>-16.084,-49.4953</t>
  </si>
  <si>
    <t>Petrolina de Goiás</t>
  </si>
  <si>
    <t>-16.0968,-49.3364</t>
  </si>
  <si>
    <t>Santa Rosa de Lima</t>
  </si>
  <si>
    <t>-10.6434,-37.1931</t>
  </si>
  <si>
    <t>Santa Rosa do Piauí</t>
  </si>
  <si>
    <t>-6.79581,-42.2814</t>
  </si>
  <si>
    <t>Santa Rosa do Purus</t>
  </si>
  <si>
    <t>-9.44652,-70.4902</t>
  </si>
  <si>
    <t>Santa Teresinha</t>
  </si>
  <si>
    <t>-7.07964,-37.4435</t>
  </si>
  <si>
    <t>Santa Tereza do Tocantins</t>
  </si>
  <si>
    <t>-10.2746,-47.8033</t>
  </si>
  <si>
    <t>Santa Terezinha</t>
  </si>
  <si>
    <t>-10.4704,-50.514</t>
  </si>
  <si>
    <t>-7.37696,-37.4787</t>
  </si>
  <si>
    <t>Santa Terezinha de Goiás</t>
  </si>
  <si>
    <t>-14.4326,-49.7091</t>
  </si>
  <si>
    <t>Santa Terezinha do Tocantins</t>
  </si>
  <si>
    <t>-6.44438,-47.6684</t>
  </si>
  <si>
    <t>Palmeiras do Tocantins</t>
  </si>
  <si>
    <t>-6.61658,-47.5464</t>
  </si>
  <si>
    <t>Santa Vitória do Palmar</t>
  </si>
  <si>
    <t>-33.525,-53.3717</t>
  </si>
  <si>
    <t>Santana de Cataguases</t>
  </si>
  <si>
    <t>-21.2893,-42.5524</t>
  </si>
  <si>
    <t>Santana de Mangueira</t>
  </si>
  <si>
    <t>-7.54705,-38.3236</t>
  </si>
  <si>
    <t>Santana de Pirapama</t>
  </si>
  <si>
    <t>-18.9962,-44.0409</t>
  </si>
  <si>
    <t>Cordisburgo</t>
  </si>
  <si>
    <t>-19.1224,-44.3224</t>
  </si>
  <si>
    <t>Santana do Deserto</t>
  </si>
  <si>
    <t>-21.9512,-43.1583</t>
  </si>
  <si>
    <t>Comendador Levy Gasparian</t>
  </si>
  <si>
    <t>-22.0404,-43.214</t>
  </si>
  <si>
    <t>Santana do Garambéu</t>
  </si>
  <si>
    <t>-21.5983,-44.105</t>
  </si>
  <si>
    <t>Santana do Manhuaçu</t>
  </si>
  <si>
    <t>-20.1031,-41.9278</t>
  </si>
  <si>
    <t>Simonésia</t>
  </si>
  <si>
    <t>-20.1341,-42.0091</t>
  </si>
  <si>
    <t>Santana do Maranhão</t>
  </si>
  <si>
    <t>-3.109,-42.4064</t>
  </si>
  <si>
    <t>Santana do Mundaú</t>
  </si>
  <si>
    <t>-9.17141,-36.2176</t>
  </si>
  <si>
    <t>Santana do Piauí</t>
  </si>
  <si>
    <t>-6.94696,-41.5178</t>
  </si>
  <si>
    <t>Santana do Riacho</t>
  </si>
  <si>
    <t>-19.1662,-43.722</t>
  </si>
  <si>
    <t>Santana do São Francisco</t>
  </si>
  <si>
    <t>-10.2922,-36.6105</t>
  </si>
  <si>
    <t>Santana dos Garrotes</t>
  </si>
  <si>
    <t>-7.38162,-37.9819</t>
  </si>
  <si>
    <t>Santana dos Montes</t>
  </si>
  <si>
    <t>-20.7868,-43.6949</t>
  </si>
  <si>
    <t>Santarém Novo</t>
  </si>
  <si>
    <t>-0.93097,-47.3855</t>
  </si>
  <si>
    <t>Santo Afonso</t>
  </si>
  <si>
    <t>-14.4945,-57.0091</t>
  </si>
  <si>
    <t>Santo Amaro do Maranhão</t>
  </si>
  <si>
    <t>-2.50068,-43.238</t>
  </si>
  <si>
    <t>Santo André</t>
  </si>
  <si>
    <t>-7.22016,-36.6213</t>
  </si>
  <si>
    <t>Santo Antônio de Lisboa</t>
  </si>
  <si>
    <t>-6.98676,-41.2252</t>
  </si>
  <si>
    <t>Santo Antônio do Aventureiro</t>
  </si>
  <si>
    <t>-21.7606,-42.8115</t>
  </si>
  <si>
    <t>Santo Antônio do Grama</t>
  </si>
  <si>
    <t>-20.3185,-42.6047</t>
  </si>
  <si>
    <t>Santo Antônio do Içá</t>
  </si>
  <si>
    <t>-3.09544,-67.9463</t>
  </si>
  <si>
    <t>Santo Antônio do Itambé</t>
  </si>
  <si>
    <t>-18.4609,-43.3006</t>
  </si>
  <si>
    <t>Santo Antônio do Jacinto</t>
  </si>
  <si>
    <t>-16.5332,-40.1817</t>
  </si>
  <si>
    <t>Santo Antônio do Retiro</t>
  </si>
  <si>
    <t>-15.3393,-42.6171</t>
  </si>
  <si>
    <t>Santo Antônio do Rio Abaixo</t>
  </si>
  <si>
    <t>-19.2374,-43.2604</t>
  </si>
  <si>
    <t>Santo Antônio dos Milagres</t>
  </si>
  <si>
    <t>-6.04647,-42.7123</t>
  </si>
  <si>
    <t>Santo Expedito do Sul</t>
  </si>
  <si>
    <t>-27.9074,-51.6434</t>
  </si>
  <si>
    <t>Santo Hipólito</t>
  </si>
  <si>
    <t>-18.2968,-44.2229</t>
  </si>
  <si>
    <t>Santo Inácio do Piauí</t>
  </si>
  <si>
    <t>-7.42072,-41.9063</t>
  </si>
  <si>
    <t>São Benedito do Rio Preto</t>
  </si>
  <si>
    <t>-3.33515,-43.5287</t>
  </si>
  <si>
    <t>São Bento</t>
  </si>
  <si>
    <t>-2.69781,-44.8289</t>
  </si>
  <si>
    <t>São Bento Abade</t>
  </si>
  <si>
    <t>-21.5839,-45.0699</t>
  </si>
  <si>
    <t>Carmo da Cachoeira</t>
  </si>
  <si>
    <t>-21.4633,-45.2201</t>
  </si>
  <si>
    <t>São Bento do Norte</t>
  </si>
  <si>
    <t>-5.09259,-35.9587</t>
  </si>
  <si>
    <t>São Brás</t>
  </si>
  <si>
    <t>-10.1141,-36.8522</t>
  </si>
  <si>
    <t>São Braz do Piauí</t>
  </si>
  <si>
    <t>-9.05797,-43.0076</t>
  </si>
  <si>
    <t>São Caetano de Odivelas</t>
  </si>
  <si>
    <t>-0.747293,-48.0246</t>
  </si>
  <si>
    <t>Vigia</t>
  </si>
  <si>
    <t>-0.861194,-48.1386</t>
  </si>
  <si>
    <t>São Desidério</t>
  </si>
  <si>
    <t>-12.3572,-44.9769</t>
  </si>
  <si>
    <t>São Domingos</t>
  </si>
  <si>
    <t>-6.80313,-37.9488</t>
  </si>
  <si>
    <t>Aparecida</t>
  </si>
  <si>
    <t>-6.78466,-38.0803</t>
  </si>
  <si>
    <t>São Domingos das Dores</t>
  </si>
  <si>
    <t>-19.5246,-42.0106</t>
  </si>
  <si>
    <t>São Domingos do Capim</t>
  </si>
  <si>
    <t>-1.68768,-47.7665</t>
  </si>
  <si>
    <t>São Domingos do Cariri</t>
  </si>
  <si>
    <t>-7.63273,-36.4374</t>
  </si>
  <si>
    <t>São Felipe D'Oeste</t>
  </si>
  <si>
    <t>-11.9023,-61.5026</t>
  </si>
  <si>
    <t>São Félix de Balsas</t>
  </si>
  <si>
    <t>-7.07535,-44.8092</t>
  </si>
  <si>
    <t>São Félix de Minas</t>
  </si>
  <si>
    <t>-18.5959,-41.4889</t>
  </si>
  <si>
    <t>São Félix do Araguaia</t>
  </si>
  <si>
    <t>-11.615,-50.6706</t>
  </si>
  <si>
    <t>São Félix do Piauí</t>
  </si>
  <si>
    <t>-5.93485,-42.1172</t>
  </si>
  <si>
    <t>São Félix do Tocantins</t>
  </si>
  <si>
    <t>-10.1615,-46.6618</t>
  </si>
  <si>
    <t>São Fernando</t>
  </si>
  <si>
    <t>-6.37975,-37.1864</t>
  </si>
  <si>
    <t>São Francisco</t>
  </si>
  <si>
    <t>-6.60773,-38.0968</t>
  </si>
  <si>
    <t>-15.9514,-44.8593</t>
  </si>
  <si>
    <t>São Francisco de Assis</t>
  </si>
  <si>
    <t>-29.5547,-55.1253</t>
  </si>
  <si>
    <t>São Francisco de Assis do Piauí</t>
  </si>
  <si>
    <t>-8.23599,-41.6873</t>
  </si>
  <si>
    <t>São Francisco do Glória</t>
  </si>
  <si>
    <t>-20.7923,-42.2673</t>
  </si>
  <si>
    <t>São Francisco do Guaporé</t>
  </si>
  <si>
    <t>-12.052,-63.568</t>
  </si>
  <si>
    <t>Seringueiras</t>
  </si>
  <si>
    <t>-11.8055,-63.0182</t>
  </si>
  <si>
    <t>São Francisco do Maranhão</t>
  </si>
  <si>
    <t>-6.25159,-42.8668</t>
  </si>
  <si>
    <t>São Francisco do Oeste</t>
  </si>
  <si>
    <t>-5.97472,-38.1519</t>
  </si>
  <si>
    <t>Pau dos Ferros</t>
  </si>
  <si>
    <t>-6.10498,-38.2077</t>
  </si>
  <si>
    <t>São Francisco do Piauí</t>
  </si>
  <si>
    <t>-7.2463,-42.541</t>
  </si>
  <si>
    <t>São Gabriel</t>
  </si>
  <si>
    <t>-11.2175,-41.8843</t>
  </si>
  <si>
    <t>São Gabriel da Cachoeira</t>
  </si>
  <si>
    <t>-0.11909,-67.084</t>
  </si>
  <si>
    <t>São Geraldo da Piedade</t>
  </si>
  <si>
    <t>-18.8411,-42.2867</t>
  </si>
  <si>
    <t>São Geraldo do Araguaia</t>
  </si>
  <si>
    <t>-6.39471,-48.5592</t>
  </si>
  <si>
    <t>São Geraldo do Baixio</t>
  </si>
  <si>
    <t>-18.9097,-41.363</t>
  </si>
  <si>
    <t>São Gonçalo do Abaeté</t>
  </si>
  <si>
    <t>-18.3315,-45.8265</t>
  </si>
  <si>
    <t>São Gonçalo do Gurguéia</t>
  </si>
  <si>
    <t>-10.0319,-45.3092</t>
  </si>
  <si>
    <t>São Gonçalo do Piauí</t>
  </si>
  <si>
    <t>-5.99393,-42.7095</t>
  </si>
  <si>
    <t>São Gonçalo do Rio Preto</t>
  </si>
  <si>
    <t>-18.0025,-43.3854</t>
  </si>
  <si>
    <t>São João Batista</t>
  </si>
  <si>
    <t>-2.95398,-44.7953</t>
  </si>
  <si>
    <t>São João Batista do Glória</t>
  </si>
  <si>
    <t>-20.635,-46.508</t>
  </si>
  <si>
    <t>Passos</t>
  </si>
  <si>
    <t>-20.7193,-46.609</t>
  </si>
  <si>
    <t>São João da Canabrava</t>
  </si>
  <si>
    <t>-6.81203,-41.3415</t>
  </si>
  <si>
    <t>São João da Lagoa</t>
  </si>
  <si>
    <t>-16.8455,-44.3507</t>
  </si>
  <si>
    <t>São João da Mata</t>
  </si>
  <si>
    <t>-21.928,-45.9297</t>
  </si>
  <si>
    <t>Poço Fundo</t>
  </si>
  <si>
    <t>-21.78,-45.9658</t>
  </si>
  <si>
    <t>São João da Ponta</t>
  </si>
  <si>
    <t>-0.857885,-47.918</t>
  </si>
  <si>
    <t>São João da Ponte</t>
  </si>
  <si>
    <t>-15.9271,-44.0096</t>
  </si>
  <si>
    <t>São João da Serra</t>
  </si>
  <si>
    <t>-5.51081,-41.8923</t>
  </si>
  <si>
    <t>São João da Varjota</t>
  </si>
  <si>
    <t>-6.94082,-41.8889</t>
  </si>
  <si>
    <t>São João das Missões</t>
  </si>
  <si>
    <t>-14.8859,-44.0922</t>
  </si>
  <si>
    <t>São João de Iracema</t>
  </si>
  <si>
    <t>-20.5111,-50.3561</t>
  </si>
  <si>
    <t>São João das Duas Pontes</t>
  </si>
  <si>
    <t>-20.3879,-50.3792</t>
  </si>
  <si>
    <t>São João do Araguaia</t>
  </si>
  <si>
    <t>-5.36334,-48.7926</t>
  </si>
  <si>
    <t>São João do Arraial</t>
  </si>
  <si>
    <t>-3.8186,-42.4459</t>
  </si>
  <si>
    <t>São João do Cariri</t>
  </si>
  <si>
    <t>-7.38168,-36.5345</t>
  </si>
  <si>
    <t>São João do Carú</t>
  </si>
  <si>
    <t>-3.5503,-46.2507</t>
  </si>
  <si>
    <t>Bom Jardim</t>
  </si>
  <si>
    <t>-3.54129,-45.606</t>
  </si>
  <si>
    <t>São João do Manhuaçu</t>
  </si>
  <si>
    <t>-20.3933,-42.1533</t>
  </si>
  <si>
    <t>São João do Manteninha</t>
  </si>
  <si>
    <t>-18.723,-41.1628</t>
  </si>
  <si>
    <t>São João do Oriente</t>
  </si>
  <si>
    <t>-19.3384,-42.1575</t>
  </si>
  <si>
    <t>São João do Pacuí</t>
  </si>
  <si>
    <t>-16.5373,-44.5134</t>
  </si>
  <si>
    <t>São João do Paraíso</t>
  </si>
  <si>
    <t>-15.3168,-42.0213</t>
  </si>
  <si>
    <t>-6.45634,-47.0594</t>
  </si>
  <si>
    <t>Porto Franco</t>
  </si>
  <si>
    <t>-6.34149,-47.3962</t>
  </si>
  <si>
    <t>São João do Piauí</t>
  </si>
  <si>
    <t>-8.35466,-42.2559</t>
  </si>
  <si>
    <t>São João do Sabugi</t>
  </si>
  <si>
    <t>-6.71387,-37.2027</t>
  </si>
  <si>
    <t>São João do Soter</t>
  </si>
  <si>
    <t>-5.10821,-43.8163</t>
  </si>
  <si>
    <t>São João do Tigre</t>
  </si>
  <si>
    <t>-8.07703,-36.8547</t>
  </si>
  <si>
    <t>São João dos Patos</t>
  </si>
  <si>
    <t>-6.4934,-43.7036</t>
  </si>
  <si>
    <t>São João Evangelista</t>
  </si>
  <si>
    <t>-18.548,-42.7655</t>
  </si>
  <si>
    <t>São José da Barra</t>
  </si>
  <si>
    <t>-20.7178,-46.313</t>
  </si>
  <si>
    <t>São José da Lagoa Tapada</t>
  </si>
  <si>
    <t>-6.93646,-38.1622</t>
  </si>
  <si>
    <t>São José da Safira</t>
  </si>
  <si>
    <t>-18.3243,-42.1431</t>
  </si>
  <si>
    <t>São José da Varginha</t>
  </si>
  <si>
    <t>-19.7006,-44.556</t>
  </si>
  <si>
    <t>Pequi</t>
  </si>
  <si>
    <t>-19.6284,-44.6604</t>
  </si>
  <si>
    <t>São José das Missões</t>
  </si>
  <si>
    <t>-27.7789,-53.1226</t>
  </si>
  <si>
    <t>São José de Caiana</t>
  </si>
  <si>
    <t>-7.24636,-38.2989</t>
  </si>
  <si>
    <t>São José de Espinharas</t>
  </si>
  <si>
    <t>-6.83974,-37.3214</t>
  </si>
  <si>
    <t>São José de Princesa</t>
  </si>
  <si>
    <t>-7.73633,-38.0894</t>
  </si>
  <si>
    <t>São José do Bonfim</t>
  </si>
  <si>
    <t>-7.1607,-37.3036</t>
  </si>
  <si>
    <t>São José do Brejo do Cruz</t>
  </si>
  <si>
    <t>-6.21054,-37.3601</t>
  </si>
  <si>
    <t>São José do Campestre</t>
  </si>
  <si>
    <t>-6.31087,-35.7067</t>
  </si>
  <si>
    <t>São José do Divino</t>
  </si>
  <si>
    <t>-3.81411,-41.8308</t>
  </si>
  <si>
    <t>Piracuruca</t>
  </si>
  <si>
    <t>-3.93335,-41.7088</t>
  </si>
  <si>
    <t>-18.4793,-41.3907</t>
  </si>
  <si>
    <t>São José do Egito</t>
  </si>
  <si>
    <t>-7.46945,-37.274</t>
  </si>
  <si>
    <t>São José do Goiabal</t>
  </si>
  <si>
    <t>-19.9214,-42.7035</t>
  </si>
  <si>
    <t>São José do Jacuri</t>
  </si>
  <si>
    <t>-18.281,-42.6729</t>
  </si>
  <si>
    <t>São José do Mantimento</t>
  </si>
  <si>
    <t>-20.0058,-41.7486</t>
  </si>
  <si>
    <t>São José do Peixe</t>
  </si>
  <si>
    <t>-7.48554,-42.5672</t>
  </si>
  <si>
    <t>São José do Piauí</t>
  </si>
  <si>
    <t>-6.87194,-41.4731</t>
  </si>
  <si>
    <t>São José do Povo</t>
  </si>
  <si>
    <t>-16.4549,-54.2487</t>
  </si>
  <si>
    <t>-16.6245,-54.4722</t>
  </si>
  <si>
    <t>São José do Xingu</t>
  </si>
  <si>
    <t>-10.7982,-52.7486</t>
  </si>
  <si>
    <t>São José dos Ausentes</t>
  </si>
  <si>
    <t>-28.7476,-50.0677</t>
  </si>
  <si>
    <t>Timbé do Sul</t>
  </si>
  <si>
    <t>-28.8287,-49.842</t>
  </si>
  <si>
    <t>São Julião</t>
  </si>
  <si>
    <t>-7.08391,-40.8246</t>
  </si>
  <si>
    <t>São Lourenço do Piauí</t>
  </si>
  <si>
    <t>-9.16463,-42.5496</t>
  </si>
  <si>
    <t>São Luis do Piauí</t>
  </si>
  <si>
    <t>-6.81936,-41.3175</t>
  </si>
  <si>
    <t>São Luís Gonzaga do Maranhão</t>
  </si>
  <si>
    <t>-4.38541,-44.6654</t>
  </si>
  <si>
    <t>São Miguel da Baixa Grande</t>
  </si>
  <si>
    <t>-5.85646,-42.1934</t>
  </si>
  <si>
    <t>São Miguel das Matas</t>
  </si>
  <si>
    <t>-13.0434,-39.4578</t>
  </si>
  <si>
    <t>Elísio Medrado</t>
  </si>
  <si>
    <t>-12.9417,-39.5191</t>
  </si>
  <si>
    <t>São Miguel das Missões</t>
  </si>
  <si>
    <t>-28.556,-54.5559</t>
  </si>
  <si>
    <t>São Miguel de Taipu</t>
  </si>
  <si>
    <t>-7.24764,-35.2016</t>
  </si>
  <si>
    <t>Pilar</t>
  </si>
  <si>
    <t>-7.26403,-35.2523</t>
  </si>
  <si>
    <t>São Miguel do Anta</t>
  </si>
  <si>
    <t>-20.7067,-42.7174</t>
  </si>
  <si>
    <t>São Miguel do Fidalgo</t>
  </si>
  <si>
    <t>-7.59713,-42.3676</t>
  </si>
  <si>
    <t>São Miguel do Guaporé</t>
  </si>
  <si>
    <t>-11.6953,-62.7192</t>
  </si>
  <si>
    <t>São Miguel do Passa Quatro</t>
  </si>
  <si>
    <t>-17.0582,-48.662</t>
  </si>
  <si>
    <t>São Miguel do Tapuio</t>
  </si>
  <si>
    <t>-5.49729,-41.3165</t>
  </si>
  <si>
    <t>São Miguel dos Milagres</t>
  </si>
  <si>
    <t>-9.26493,-35.3763</t>
  </si>
  <si>
    <t>Porto de Pedras</t>
  </si>
  <si>
    <t>-9.16006,-35.3049</t>
  </si>
  <si>
    <t>São Patrício</t>
  </si>
  <si>
    <t>-15.35,-49.818</t>
  </si>
  <si>
    <t>Carmo do Rio Verde</t>
  </si>
  <si>
    <t>-15.3549,-49.708</t>
  </si>
  <si>
    <t>São Paulo de Olivença</t>
  </si>
  <si>
    <t>-3.47292,-68.9646</t>
  </si>
  <si>
    <t>São Paulo do Potengi</t>
  </si>
  <si>
    <t>-5.8994,-35.7642</t>
  </si>
  <si>
    <t>São Pedro</t>
  </si>
  <si>
    <t>-5.90559,-35.6317</t>
  </si>
  <si>
    <t>São Pedro das Missões</t>
  </si>
  <si>
    <t>-27.7706,-53.2513</t>
  </si>
  <si>
    <t>São Pedro do Piauí</t>
  </si>
  <si>
    <t>-5.92078,-42.7192</t>
  </si>
  <si>
    <t>São Pedro do Suaçuí</t>
  </si>
  <si>
    <t>-18.3609,-42.5981</t>
  </si>
  <si>
    <t>São Pedro dos Crentes</t>
  </si>
  <si>
    <t>-6.82389,-46.5319</t>
  </si>
  <si>
    <t>São Pedro dos Ferros</t>
  </si>
  <si>
    <t>-20.1732,-42.5251</t>
  </si>
  <si>
    <t>São Rafael</t>
  </si>
  <si>
    <t>-5.79791,-36.8778</t>
  </si>
  <si>
    <t>-5.63894,-36.8712</t>
  </si>
  <si>
    <t>São Raimundo do Doca Bezerra</t>
  </si>
  <si>
    <t>-5.11053,-45.0696</t>
  </si>
  <si>
    <t>São Roberto</t>
  </si>
  <si>
    <t>-5.0231,-45.001</t>
  </si>
  <si>
    <t>São Romão</t>
  </si>
  <si>
    <t>-16.3641,-45.0749</t>
  </si>
  <si>
    <t>São Salvador do Tocantins</t>
  </si>
  <si>
    <t>-12.7458,-48.2352</t>
  </si>
  <si>
    <t>São Sebastião da Boa Vista</t>
  </si>
  <si>
    <t>-1.71597,-49.5249</t>
  </si>
  <si>
    <t>São Sebastião da Vargem Alegre</t>
  </si>
  <si>
    <t>-19.7477,-43.3679</t>
  </si>
  <si>
    <t>São Gonçalo do Rio Abaixo</t>
  </si>
  <si>
    <t>-19.8221,-43.366</t>
  </si>
  <si>
    <t>São Sebastião do Anta</t>
  </si>
  <si>
    <t>-19.5064,-41.985</t>
  </si>
  <si>
    <t>São Sebastião do Maranhão</t>
  </si>
  <si>
    <t>-18.0873,-42.5659</t>
  </si>
  <si>
    <t>São Sebastião do Rio Preto</t>
  </si>
  <si>
    <t>-19.2959,-43.1757</t>
  </si>
  <si>
    <t>São Sebastião do Tocantins</t>
  </si>
  <si>
    <t>-5.26131,-48.2021</t>
  </si>
  <si>
    <t>São Sebastião do Umbuzeiro</t>
  </si>
  <si>
    <t>-8.15289,-37.0138</t>
  </si>
  <si>
    <t>Arcoverde</t>
  </si>
  <si>
    <t>-8.41519,-37.0577</t>
  </si>
  <si>
    <t>São Thomé das Letras</t>
  </si>
  <si>
    <t>-21.7218,-44.9849</t>
  </si>
  <si>
    <t>Três Corações</t>
  </si>
  <si>
    <t>-21.6921,-45.2511</t>
  </si>
  <si>
    <t>São Tomé</t>
  </si>
  <si>
    <t>-5.96404,-36.0798</t>
  </si>
  <si>
    <t>São Valério do Sul</t>
  </si>
  <si>
    <t>-27.7906,-53.9368</t>
  </si>
  <si>
    <t>São Martinho</t>
  </si>
  <si>
    <t>-27.7112,-53.9699</t>
  </si>
  <si>
    <t>São Vicente</t>
  </si>
  <si>
    <t>-6.21893,-36.6827</t>
  </si>
  <si>
    <t>Currais Novos</t>
  </si>
  <si>
    <t>-6.25484,-36.5146</t>
  </si>
  <si>
    <t>São Vicente de Minas</t>
  </si>
  <si>
    <t>-21.7042,-44.4431</t>
  </si>
  <si>
    <t>São Vicente Ferrer</t>
  </si>
  <si>
    <t>-7.58969,-35.4808</t>
  </si>
  <si>
    <t>Vicência</t>
  </si>
  <si>
    <t>-7.65655,-35.3139</t>
  </si>
  <si>
    <t>-2.89487,-44.8681</t>
  </si>
  <si>
    <t>Sardoá</t>
  </si>
  <si>
    <t>-18.7828,-42.3629</t>
  </si>
  <si>
    <t>Satubinha</t>
  </si>
  <si>
    <t>-4.04913,-45.2457</t>
  </si>
  <si>
    <t>Olho d'Água das Cunhãs</t>
  </si>
  <si>
    <t>-4.13417,-45.1163</t>
  </si>
  <si>
    <t>Sebastião Barros</t>
  </si>
  <si>
    <t>-10.817,-44.8337</t>
  </si>
  <si>
    <t>Sebastião Laranjeiras</t>
  </si>
  <si>
    <t>-14.571,-42.9434</t>
  </si>
  <si>
    <t>Sebastião Leal</t>
  </si>
  <si>
    <t>-7.56803,-44.06</t>
  </si>
  <si>
    <t>Sede Nova</t>
  </si>
  <si>
    <t>-27.6367,-53.9493</t>
  </si>
  <si>
    <t>Segredo</t>
  </si>
  <si>
    <t>-29.3523,-52.9767</t>
  </si>
  <si>
    <t>Sem-Peixe</t>
  </si>
  <si>
    <t>-20.1008,-42.8483</t>
  </si>
  <si>
    <t>Senador Alexandre Costa</t>
  </si>
  <si>
    <t>-5.25096,-44.0533</t>
  </si>
  <si>
    <t>Senador Cortes</t>
  </si>
  <si>
    <t>-21.7986,-42.9424</t>
  </si>
  <si>
    <t>Guarará</t>
  </si>
  <si>
    <t>-21.7304,-43.0334</t>
  </si>
  <si>
    <t>Senador Firmino</t>
  </si>
  <si>
    <t>-20.9158,-43.0904</t>
  </si>
  <si>
    <t>Senador Georgino Avelino</t>
  </si>
  <si>
    <t>-6.1576,-35.1299</t>
  </si>
  <si>
    <t>Senador José Bento</t>
  </si>
  <si>
    <t>-22.1633,-46.1792</t>
  </si>
  <si>
    <t>Ipuiúna</t>
  </si>
  <si>
    <t>-22.1013,-46.1915</t>
  </si>
  <si>
    <t>Senador José Porfírio</t>
  </si>
  <si>
    <t>-4.31242,-51.5764</t>
  </si>
  <si>
    <t>Senador Modestino Gonçalves</t>
  </si>
  <si>
    <t>-17.9465,-43.2172</t>
  </si>
  <si>
    <t>Senador Salgado Filho</t>
  </si>
  <si>
    <t>-28.025,-54.5507</t>
  </si>
  <si>
    <t>Guarani das Missões</t>
  </si>
  <si>
    <t>-28.1491,-54.5629</t>
  </si>
  <si>
    <t>Senhora de Oliveira</t>
  </si>
  <si>
    <t>-20.7972,-43.3394</t>
  </si>
  <si>
    <t>Senhora do Porto</t>
  </si>
  <si>
    <t>-18.8909,-43.0799</t>
  </si>
  <si>
    <t>Senhora dos Remédios</t>
  </si>
  <si>
    <t>-21.0351,-43.5812</t>
  </si>
  <si>
    <t>Ressaquinha</t>
  </si>
  <si>
    <t>-21.0642,-43.7598</t>
  </si>
  <si>
    <t>Sericita</t>
  </si>
  <si>
    <t>-20.4748,-42.4828</t>
  </si>
  <si>
    <t>Abre Campo</t>
  </si>
  <si>
    <t>-20.2996,-42.4743</t>
  </si>
  <si>
    <t>Serra Azul de Minas</t>
  </si>
  <si>
    <t>-18.3602,-43.1675</t>
  </si>
  <si>
    <t>Serra da Raiz</t>
  </si>
  <si>
    <t>-6.68527,-35.4379</t>
  </si>
  <si>
    <t>Serra da Saudade</t>
  </si>
  <si>
    <t>-19.4447,-45.795</t>
  </si>
  <si>
    <t>Serra de São Bento</t>
  </si>
  <si>
    <t>-6.41762,-35.7033</t>
  </si>
  <si>
    <t>Serra do Navio</t>
  </si>
  <si>
    <t>0.901357,-52.0036</t>
  </si>
  <si>
    <t>Serra do Ramalho</t>
  </si>
  <si>
    <t>-13.5659,-43.5929</t>
  </si>
  <si>
    <t>Serra dos Aimorés</t>
  </si>
  <si>
    <t>-17.7872,-40.2453</t>
  </si>
  <si>
    <t>Serra Grande</t>
  </si>
  <si>
    <t>-7.20957,-38.3647</t>
  </si>
  <si>
    <t>Serra Negra do Norte</t>
  </si>
  <si>
    <t>-6.66031,-37.3996</t>
  </si>
  <si>
    <t>Serra Redonda</t>
  </si>
  <si>
    <t>-7.18622,-35.6842</t>
  </si>
  <si>
    <t>Massaranduba</t>
  </si>
  <si>
    <t>-7.18995,-35.7848</t>
  </si>
  <si>
    <t>Serrano do Maranhão</t>
  </si>
  <si>
    <t>-1.85229,-45.1207</t>
  </si>
  <si>
    <t>Serranópolis de Minas</t>
  </si>
  <si>
    <t>-15.8176,-42.8732</t>
  </si>
  <si>
    <t>Serro</t>
  </si>
  <si>
    <t>-18.5991,-43.3744</t>
  </si>
  <si>
    <t>Sertão Santana</t>
  </si>
  <si>
    <t>-30.4562,-51.6017</t>
  </si>
  <si>
    <t>Sertãozinho</t>
  </si>
  <si>
    <t>-6.75127,-35.4372</t>
  </si>
  <si>
    <t>Pirpirituba</t>
  </si>
  <si>
    <t>-6.77922,-35.4906</t>
  </si>
  <si>
    <t>Sete Quedas</t>
  </si>
  <si>
    <t>-23.9705,-55.0398</t>
  </si>
  <si>
    <t>Setubinha</t>
  </si>
  <si>
    <t>-17.6002,-42.1587</t>
  </si>
  <si>
    <t>Severiano Melo</t>
  </si>
  <si>
    <t>-5.77666,-37.957</t>
  </si>
  <si>
    <t>Sigefredo Pacheco</t>
  </si>
  <si>
    <t>-4.91665,-41.7311</t>
  </si>
  <si>
    <t>Silveiras</t>
  </si>
  <si>
    <t>-22.6638,-44.8522</t>
  </si>
  <si>
    <t>Cachoeira Paulista</t>
  </si>
  <si>
    <t>-22.6665,-45.0154</t>
  </si>
  <si>
    <t>Silvianópolis</t>
  </si>
  <si>
    <t>-22.0274,-45.8385</t>
  </si>
  <si>
    <t>Simões</t>
  </si>
  <si>
    <t>-7.59109,-40.8137</t>
  </si>
  <si>
    <t>Simolândia</t>
  </si>
  <si>
    <t>-14.4644,-46.4847</t>
  </si>
  <si>
    <t>Simplício Mendes</t>
  </si>
  <si>
    <t>-7.85294,-41.9075</t>
  </si>
  <si>
    <t>Siriri</t>
  </si>
  <si>
    <t>-10.5965,-37.1131</t>
  </si>
  <si>
    <t>Capela</t>
  </si>
  <si>
    <t>-10.5069,-37.0628</t>
  </si>
  <si>
    <t>Sítio d'Abadia</t>
  </si>
  <si>
    <t>-14.7992,-46.2506</t>
  </si>
  <si>
    <t>Sítio do Mato</t>
  </si>
  <si>
    <t>-13.0801,-43.4689</t>
  </si>
  <si>
    <t>Sítio Novo</t>
  </si>
  <si>
    <t>-6.11132,-35.909</t>
  </si>
  <si>
    <t>Sobrália</t>
  </si>
  <si>
    <t>-19.2345,-42.0998</t>
  </si>
  <si>
    <t>Socorro do Piauí</t>
  </si>
  <si>
    <t>-7.86773,-42.4922</t>
  </si>
  <si>
    <t>Solidão</t>
  </si>
  <si>
    <t>-7.59472,-37.6445</t>
  </si>
  <si>
    <t>Sossêgo</t>
  </si>
  <si>
    <t>-6.77067,-36.2538</t>
  </si>
  <si>
    <t>Cubati</t>
  </si>
  <si>
    <t>-6.86686,-36.3619</t>
  </si>
  <si>
    <t>Soure</t>
  </si>
  <si>
    <t>-0.73032,-48.5015</t>
  </si>
  <si>
    <t>Sucupira do Riachão</t>
  </si>
  <si>
    <t>-6.40858,-43.5455</t>
  </si>
  <si>
    <t>Sumé</t>
  </si>
  <si>
    <t>-7.66206,-36.884</t>
  </si>
  <si>
    <t>Suzanápolis</t>
  </si>
  <si>
    <t>-20.4981,-51.0268</t>
  </si>
  <si>
    <t>Aparecida d'Oeste</t>
  </si>
  <si>
    <t>-20.4487,-50.8835</t>
  </si>
  <si>
    <t>Tabatinga</t>
  </si>
  <si>
    <t>-4.2416,-69.9383</t>
  </si>
  <si>
    <t>Tabira</t>
  </si>
  <si>
    <t>-7.58366,-37.5377</t>
  </si>
  <si>
    <t>Tabocas do Brejo Velho</t>
  </si>
  <si>
    <t>-12.7026,-44.0075</t>
  </si>
  <si>
    <t>Serra Dourada</t>
  </si>
  <si>
    <t>-12.759,-43.9504</t>
  </si>
  <si>
    <t>Taboleiro Grande</t>
  </si>
  <si>
    <t>-5.91948,-38.0367</t>
  </si>
  <si>
    <t>Tabuleiro</t>
  </si>
  <si>
    <t>-21.3632,-43.2381</t>
  </si>
  <si>
    <t>Rio Pomba</t>
  </si>
  <si>
    <t>-21.2712,-43.1696</t>
  </si>
  <si>
    <t>Tacaimbó</t>
  </si>
  <si>
    <t>-8.30867,-36.3</t>
  </si>
  <si>
    <t>São Caetano</t>
  </si>
  <si>
    <t>-8.33763,-36.2869</t>
  </si>
  <si>
    <t>Tacuru</t>
  </si>
  <si>
    <t>-23.636,-55.0141</t>
  </si>
  <si>
    <t>Taiobeiras</t>
  </si>
  <si>
    <t>-15.8106,-42.2259</t>
  </si>
  <si>
    <t>Taipas do Tocantins</t>
  </si>
  <si>
    <t>-12.1873,-46.9797</t>
  </si>
  <si>
    <t>Taipu</t>
  </si>
  <si>
    <t>-5.63058,-35.5918</t>
  </si>
  <si>
    <t>Tamboril do Piauí</t>
  </si>
  <si>
    <t>-8.40937,-42.9211</t>
  </si>
  <si>
    <t>Tangará</t>
  </si>
  <si>
    <t>-6.19649,-35.7989</t>
  </si>
  <si>
    <t>Tanhaçu</t>
  </si>
  <si>
    <t>-14.0197,-41.2473</t>
  </si>
  <si>
    <t>Tanque d'Arca</t>
  </si>
  <si>
    <t>-9.53379,-36.4366</t>
  </si>
  <si>
    <t>Tanque do Piauí</t>
  </si>
  <si>
    <t>-6.59787,-42.2795</t>
  </si>
  <si>
    <t>Tanque Novo</t>
  </si>
  <si>
    <t>-13.5485,-42.4934</t>
  </si>
  <si>
    <t>Tapira</t>
  </si>
  <si>
    <t>-19.9166,-46.8264</t>
  </si>
  <si>
    <t>Araxá</t>
  </si>
  <si>
    <t>-19.5902,-46.9438</t>
  </si>
  <si>
    <t>-23.9612,-47.5062</t>
  </si>
  <si>
    <t>Piedade</t>
  </si>
  <si>
    <t>-23.7139,-47.4256</t>
  </si>
  <si>
    <t>Tapiratiba</t>
  </si>
  <si>
    <t>-21.4713,-46.7448</t>
  </si>
  <si>
    <t>Caconde</t>
  </si>
  <si>
    <t>-21.528,-46.6437</t>
  </si>
  <si>
    <t>Taquaraçu de Minas</t>
  </si>
  <si>
    <t>-19.6652,-43.6922</t>
  </si>
  <si>
    <t>-19.6876,-43.583</t>
  </si>
  <si>
    <t>Taquaral</t>
  </si>
  <si>
    <t>-21.0737,-48.4126</t>
  </si>
  <si>
    <t>Taiúva</t>
  </si>
  <si>
    <t>-21.1223,-48.4528</t>
  </si>
  <si>
    <t>Taquarivaí</t>
  </si>
  <si>
    <t>-23.9211,-48.6948</t>
  </si>
  <si>
    <t>Itapeva</t>
  </si>
  <si>
    <t>-23.9788,-48.8764</t>
  </si>
  <si>
    <t>Taquarussu</t>
  </si>
  <si>
    <t>-22.4898,-53.3519</t>
  </si>
  <si>
    <t>Batayporã</t>
  </si>
  <si>
    <t>-22.2944,-53.2705</t>
  </si>
  <si>
    <t>Tarumirim</t>
  </si>
  <si>
    <t>-19.2835,-42.0097</t>
  </si>
  <si>
    <t>Tasso Fragoso</t>
  </si>
  <si>
    <t>-8.4662,-45.7536</t>
  </si>
  <si>
    <t>Tavares</t>
  </si>
  <si>
    <t>-31.2843,-51.088</t>
  </si>
  <si>
    <t>-7.62697,-37.8712</t>
  </si>
  <si>
    <t>Teixeirópolis</t>
  </si>
  <si>
    <t>-10.9056,-62.242</t>
  </si>
  <si>
    <t>Ouro Preto do Oeste</t>
  </si>
  <si>
    <t>-10.7167,-62.2565</t>
  </si>
  <si>
    <t>Tejupá</t>
  </si>
  <si>
    <t>-23.3425,-49.3722</t>
  </si>
  <si>
    <t>Taguaí</t>
  </si>
  <si>
    <t>-23.4452,-49.4024</t>
  </si>
  <si>
    <t>Telha</t>
  </si>
  <si>
    <t>-10.2064,-36.8818</t>
  </si>
  <si>
    <t>Cedro de São João</t>
  </si>
  <si>
    <t>-10.2534,-36.8856</t>
  </si>
  <si>
    <t>Tenente Ananias</t>
  </si>
  <si>
    <t>-6.45823,-38.182</t>
  </si>
  <si>
    <t>Tenente Laurentino Cruz</t>
  </si>
  <si>
    <t>-6.1378,-36.7135</t>
  </si>
  <si>
    <t>Santana do Matos</t>
  </si>
  <si>
    <t>-5.94605,-36.6578</t>
  </si>
  <si>
    <t>Tenório</t>
  </si>
  <si>
    <t>-6.93855,-36.6273</t>
  </si>
  <si>
    <t>Equador</t>
  </si>
  <si>
    <t>-6.93835,-36.717</t>
  </si>
  <si>
    <t>Terezinha</t>
  </si>
  <si>
    <t>-9.05621,-36.6272</t>
  </si>
  <si>
    <t>Terra Alta</t>
  </si>
  <si>
    <t>-1.02963,-47.9004</t>
  </si>
  <si>
    <t>Castanhal</t>
  </si>
  <si>
    <t>-1.29797,-47.9167</t>
  </si>
  <si>
    <t>Tesouro</t>
  </si>
  <si>
    <t>-16.0809,-53.559</t>
  </si>
  <si>
    <t>Tibau</t>
  </si>
  <si>
    <t>-4.83729,-37.2554</t>
  </si>
  <si>
    <t>Icapuí</t>
  </si>
  <si>
    <t>-4.71206,-37.3531</t>
  </si>
  <si>
    <t>Timbaúba dos Batistas</t>
  </si>
  <si>
    <t>-6.45768,-37.2745</t>
  </si>
  <si>
    <t>Timbiras</t>
  </si>
  <si>
    <t>-4.25597,-43.932</t>
  </si>
  <si>
    <t>Codó</t>
  </si>
  <si>
    <t>-4.45562,-43.8924</t>
  </si>
  <si>
    <t>Tiradentes do Sul</t>
  </si>
  <si>
    <t>-27.4022,-54.0814</t>
  </si>
  <si>
    <t>Crissiumal</t>
  </si>
  <si>
    <t>-27.4999,-54.0994</t>
  </si>
  <si>
    <t>Tiros</t>
  </si>
  <si>
    <t>-19.0037,-45.9626</t>
  </si>
  <si>
    <t>Tocos do Moji</t>
  </si>
  <si>
    <t>-22.3698,-46.0971</t>
  </si>
  <si>
    <t>Estiva</t>
  </si>
  <si>
    <t>-22.4577,-46.0191</t>
  </si>
  <si>
    <t>Tonantins</t>
  </si>
  <si>
    <t>-2.86582,-67.7919</t>
  </si>
  <si>
    <t>Torixoréu</t>
  </si>
  <si>
    <t>-16.2006,-52.5571</t>
  </si>
  <si>
    <t>Traipu</t>
  </si>
  <si>
    <t>-9.96262,-37.0071</t>
  </si>
  <si>
    <t>Trairão</t>
  </si>
  <si>
    <t>-4.57347,-55.9429</t>
  </si>
  <si>
    <t>Tremedal</t>
  </si>
  <si>
    <t>-14.9736,-41.4142</t>
  </si>
  <si>
    <t>Três Ranchos</t>
  </si>
  <si>
    <t>-18.3539,-47.776</t>
  </si>
  <si>
    <t>Ouvidor</t>
  </si>
  <si>
    <t>-18.2277,-47.8355</t>
  </si>
  <si>
    <t>-6.5713,-38.5986</t>
  </si>
  <si>
    <t>Tumiritinga</t>
  </si>
  <si>
    <t>-18.9844,-41.6527</t>
  </si>
  <si>
    <t>Tunas</t>
  </si>
  <si>
    <t>-29.1039,-52.9538</t>
  </si>
  <si>
    <t>Tuntum</t>
  </si>
  <si>
    <t>-5.25476,-44.6444</t>
  </si>
  <si>
    <t>Tupanatinga</t>
  </si>
  <si>
    <t>-8.74798,-37.3445</t>
  </si>
  <si>
    <t>Buíque</t>
  </si>
  <si>
    <t>-8.61954,-37.1606</t>
  </si>
  <si>
    <t>Tupanci do Sul</t>
  </si>
  <si>
    <t>-27.9241,-51.5383</t>
  </si>
  <si>
    <t>Tuparetama</t>
  </si>
  <si>
    <t>-7.6003,-37.3165</t>
  </si>
  <si>
    <t>Tupiratins</t>
  </si>
  <si>
    <t>-8.39388,-48.1277</t>
  </si>
  <si>
    <t>-8.5406,-48.5062</t>
  </si>
  <si>
    <t>Turiaçu</t>
  </si>
  <si>
    <t>-1.65893,-45.3798</t>
  </si>
  <si>
    <t>Turilândia</t>
  </si>
  <si>
    <t>-2.21638,-45.3044</t>
  </si>
  <si>
    <t>Turmalina</t>
  </si>
  <si>
    <t>-20.0486,-50.4792</t>
  </si>
  <si>
    <t>-17.2828,-42.7285</t>
  </si>
  <si>
    <t>Turvolândia</t>
  </si>
  <si>
    <t>-21.8733,-45.7859</t>
  </si>
  <si>
    <t>São Gonçalo do Sapucaí</t>
  </si>
  <si>
    <t>-21.8932,-45.5893</t>
  </si>
  <si>
    <t>Uarini</t>
  </si>
  <si>
    <t>-2.99609,-65.1133</t>
  </si>
  <si>
    <t>Uauá</t>
  </si>
  <si>
    <t>-9.83325,-39.4794</t>
  </si>
  <si>
    <t>Ubaí</t>
  </si>
  <si>
    <t>-16.2885,-44.7783</t>
  </si>
  <si>
    <t>Ubaíra</t>
  </si>
  <si>
    <t>-13.2714,-39.666</t>
  </si>
  <si>
    <t>Ubaporanga</t>
  </si>
  <si>
    <t>-19.6351,-42.1059</t>
  </si>
  <si>
    <t>Ubiretama</t>
  </si>
  <si>
    <t>-28.0404,-54.686</t>
  </si>
  <si>
    <t>Cândido Godói</t>
  </si>
  <si>
    <t>-27.9515,-54.7517</t>
  </si>
  <si>
    <t>Uibaí</t>
  </si>
  <si>
    <t>-11.3394,-42.1354</t>
  </si>
  <si>
    <t>Uiramutã</t>
  </si>
  <si>
    <t>4.60314,-60.1815</t>
  </si>
  <si>
    <t>Uirapuru</t>
  </si>
  <si>
    <t>-14.2835,-49.9201</t>
  </si>
  <si>
    <t>Mundo Novo</t>
  </si>
  <si>
    <t>-13.7729,-50.2814</t>
  </si>
  <si>
    <t>Umburanas</t>
  </si>
  <si>
    <t>-10.7339,-41.3234</t>
  </si>
  <si>
    <t>Umburatiba</t>
  </si>
  <si>
    <t>-17.2548,-40.5779</t>
  </si>
  <si>
    <t>Umbuzeiro</t>
  </si>
  <si>
    <t>-7.69199,-35.6582</t>
  </si>
  <si>
    <t>União</t>
  </si>
  <si>
    <t>-4.58571,-42.8583</t>
  </si>
  <si>
    <t>União de Minas</t>
  </si>
  <si>
    <t>-19.5299,-50.338</t>
  </si>
  <si>
    <t>Iturama</t>
  </si>
  <si>
    <t>-19.7276,-50.1966</t>
  </si>
  <si>
    <t>União do Sul</t>
  </si>
  <si>
    <t>-11.5308,-54.3616</t>
  </si>
  <si>
    <t>Unistalda</t>
  </si>
  <si>
    <t>-29.04,-55.1517</t>
  </si>
  <si>
    <t>Santiago</t>
  </si>
  <si>
    <t>-29.1897,-54.8666</t>
  </si>
  <si>
    <t>Upanema</t>
  </si>
  <si>
    <t>-5.63761,-37.2635</t>
  </si>
  <si>
    <t>Urbano Santos</t>
  </si>
  <si>
    <t>-3.20642,-43.3878</t>
  </si>
  <si>
    <t>Uruana de Minas</t>
  </si>
  <si>
    <t>-16.0634,-46.2443</t>
  </si>
  <si>
    <t>Urucânia</t>
  </si>
  <si>
    <t>-20.3521,-42.737</t>
  </si>
  <si>
    <t>Urucará</t>
  </si>
  <si>
    <t>-2.52936,-57.7538</t>
  </si>
  <si>
    <t>Uruçuí</t>
  </si>
  <si>
    <t>-7.23944,-44.5577</t>
  </si>
  <si>
    <t>Urucuia</t>
  </si>
  <si>
    <t>-16.1244,-45.7352</t>
  </si>
  <si>
    <t>Vale de São Domingos</t>
  </si>
  <si>
    <t>-15.286,-59.0683</t>
  </si>
  <si>
    <t>Jauru</t>
  </si>
  <si>
    <t>-15.3342,-58.8723</t>
  </si>
  <si>
    <t>Vargem Alegre</t>
  </si>
  <si>
    <t>-19.5988,-42.2949</t>
  </si>
  <si>
    <t>Vargem Bonita</t>
  </si>
  <si>
    <t>-20.3333,-46.3688</t>
  </si>
  <si>
    <t>São Roque de Minas</t>
  </si>
  <si>
    <t>-20.249,-46.3639</t>
  </si>
  <si>
    <t>Vargem Grande do Rio Pardo</t>
  </si>
  <si>
    <t>-15.3987,-42.3085</t>
  </si>
  <si>
    <t>Varjão</t>
  </si>
  <si>
    <t>-17.0471,-49.6312</t>
  </si>
  <si>
    <t>Cezarina</t>
  </si>
  <si>
    <t>-16.9718,-49.7758</t>
  </si>
  <si>
    <t>Varjão de Minas</t>
  </si>
  <si>
    <t>-18.3741,-46.0313</t>
  </si>
  <si>
    <t>Várzea Branca</t>
  </si>
  <si>
    <t>-9.238,-42.9692</t>
  </si>
  <si>
    <t>Várzea Grande</t>
  </si>
  <si>
    <t>-6.54899,-42.248</t>
  </si>
  <si>
    <t>Varzelândia</t>
  </si>
  <si>
    <t>-15.6992,-44.0278</t>
  </si>
  <si>
    <t>Vazante</t>
  </si>
  <si>
    <t>-17.9827,-46.9088</t>
  </si>
  <si>
    <t>Lagamar</t>
  </si>
  <si>
    <t>-18.1759,-46.8063</t>
  </si>
  <si>
    <t>Venha-Ver</t>
  </si>
  <si>
    <t>-6.32016,-38.4896</t>
  </si>
  <si>
    <t>Coronel João Pessoa</t>
  </si>
  <si>
    <t>-6.24974,-38.4441</t>
  </si>
  <si>
    <t>Vera Mendes</t>
  </si>
  <si>
    <t>-7.59748,-41.4673</t>
  </si>
  <si>
    <t>Verdelândia</t>
  </si>
  <si>
    <t>-15.5845,-43.6121</t>
  </si>
  <si>
    <t>Vereda</t>
  </si>
  <si>
    <t>-17.2183,-40.0974</t>
  </si>
  <si>
    <t>Veredinha</t>
  </si>
  <si>
    <t>-17.3974,-42.7307</t>
  </si>
  <si>
    <t>Vermelho Novo</t>
  </si>
  <si>
    <t>-20.0406,-42.2688</t>
  </si>
  <si>
    <t>Vertente do Lério</t>
  </si>
  <si>
    <t>-7.77084,-35.8491</t>
  </si>
  <si>
    <t>Viana</t>
  </si>
  <si>
    <t>-3.20451,-44.9912</t>
  </si>
  <si>
    <t>Vicentinópolis</t>
  </si>
  <si>
    <t>-17.7322,-49.8047</t>
  </si>
  <si>
    <t>Porteirão</t>
  </si>
  <si>
    <t>-17.8143,-50.1653</t>
  </si>
  <si>
    <t>-5.98253,-37.9462</t>
  </si>
  <si>
    <t>Vieirópolis</t>
  </si>
  <si>
    <t>-6.50684,-38.2567</t>
  </si>
  <si>
    <t>Vila Flor</t>
  </si>
  <si>
    <t>-6.31287,-35.067</t>
  </si>
  <si>
    <t>Vila Lângaro</t>
  </si>
  <si>
    <t>-28.1062,-52.1438</t>
  </si>
  <si>
    <t>Vila Nova dos Martírios</t>
  </si>
  <si>
    <t>-5.18889,-48.1336</t>
  </si>
  <si>
    <t>Vila Propício</t>
  </si>
  <si>
    <t>-15.4542,-48.8819</t>
  </si>
  <si>
    <t>Vila Rica</t>
  </si>
  <si>
    <t>-10.0137,-51.1186</t>
  </si>
  <si>
    <t>Vila Valério</t>
  </si>
  <si>
    <t>-18.9958,-40.3849</t>
  </si>
  <si>
    <t>Virgem da Lapa</t>
  </si>
  <si>
    <t>-16.807,-42.3431</t>
  </si>
  <si>
    <t>Virginópolis</t>
  </si>
  <si>
    <t>-18.8154,-42.7015</t>
  </si>
  <si>
    <t>Virgolândia</t>
  </si>
  <si>
    <t>-18.4738,-42.3067</t>
  </si>
  <si>
    <t>Viseu</t>
  </si>
  <si>
    <t>-1.19124,-46.1399</t>
  </si>
  <si>
    <t>Cachoeira do Piriá</t>
  </si>
  <si>
    <t>-1.75974,-46.5459</t>
  </si>
  <si>
    <t>Vitória das Missões</t>
  </si>
  <si>
    <t>-28.3516,-54.504</t>
  </si>
  <si>
    <t>Entre-Ijuís</t>
  </si>
  <si>
    <t>-28.3686,-54.2686</t>
  </si>
  <si>
    <t>Vitória do Jari</t>
  </si>
  <si>
    <t>-0.938,-52.424</t>
  </si>
  <si>
    <t>Almeirim</t>
  </si>
  <si>
    <t>-1.52904,-52.5788</t>
  </si>
  <si>
    <t>Wall Ferraz</t>
  </si>
  <si>
    <t>-7.23151,-41.905</t>
  </si>
  <si>
    <t>Wanderley</t>
  </si>
  <si>
    <t>-12.1144,-43.8958</t>
  </si>
  <si>
    <t>Wenceslau Braz</t>
  </si>
  <si>
    <t>-22.5368,-45.3626</t>
  </si>
  <si>
    <t>Xambioá</t>
  </si>
  <si>
    <t>-6.4141,-48.532</t>
  </si>
  <si>
    <t>Unidade</t>
  </si>
  <si>
    <t>km</t>
  </si>
  <si>
    <t>custo duto e fibra</t>
  </si>
  <si>
    <t>CUSTO TOTAL</t>
  </si>
  <si>
    <t>distância [km]</t>
  </si>
  <si>
    <t>custo novo nó</t>
  </si>
  <si>
    <t>custo nó existente</t>
  </si>
  <si>
    <t>distancia rodoviária</t>
  </si>
  <si>
    <t>Tefé</t>
  </si>
  <si>
    <t>Feijó</t>
  </si>
  <si>
    <t>Careiro da Várzea</t>
  </si>
  <si>
    <t>Caapiranga</t>
  </si>
  <si>
    <t>São Sebastião do Uatumã</t>
  </si>
  <si>
    <t>Anamã</t>
  </si>
  <si>
    <t>Ipaumirim</t>
  </si>
  <si>
    <t>Juruena</t>
  </si>
  <si>
    <t>Porto de Moz</t>
  </si>
  <si>
    <t>Manoel Urbano</t>
  </si>
  <si>
    <t>Tarauacá</t>
  </si>
  <si>
    <t>Rodrigues Alves</t>
  </si>
  <si>
    <t>Borba</t>
  </si>
  <si>
    <t>Porto Acre</t>
  </si>
  <si>
    <t>Barcarena</t>
  </si>
  <si>
    <t>Anapu</t>
  </si>
  <si>
    <t>-3.36822,-64.7193</t>
  </si>
  <si>
    <t>-8.17054,-70.351</t>
  </si>
  <si>
    <t>-3.314,-59.5557</t>
  </si>
  <si>
    <t>-3.31537,-61.2206</t>
  </si>
  <si>
    <t>-2.55915,-57.8731</t>
  </si>
  <si>
    <t>-3.56697,-61.3963</t>
  </si>
  <si>
    <t>-6.78265,-38.7179</t>
  </si>
  <si>
    <t>-10.3178,-58.3592</t>
  </si>
  <si>
    <t>-1.74691,-52.2361</t>
  </si>
  <si>
    <t>-8.83291,-69.2679</t>
  </si>
  <si>
    <t>-8.15697,-70.7722</t>
  </si>
  <si>
    <t>-7.73864,-72.661</t>
  </si>
  <si>
    <t>-4.39154,-59.5874</t>
  </si>
  <si>
    <t>-9.58138,-67.5478</t>
  </si>
  <si>
    <t>-1.51187,-48.6195</t>
  </si>
  <si>
    <t>-3.46985,-51.2003</t>
  </si>
  <si>
    <t>CAPEX 2020</t>
  </si>
  <si>
    <t>OPEX 2020</t>
  </si>
  <si>
    <t>OPEX 2020 (%)</t>
  </si>
  <si>
    <t>opex duto e fibra</t>
  </si>
  <si>
    <t>opex nó existente</t>
  </si>
  <si>
    <t>opex novo nó</t>
  </si>
  <si>
    <t xml:space="preserve">% </t>
  </si>
  <si>
    <t>Acará</t>
  </si>
  <si>
    <t>-1.95383,-48.1985</t>
  </si>
  <si>
    <t>Concórdia do Pará</t>
  </si>
  <si>
    <t>-1.99238,-47.9422</t>
  </si>
  <si>
    <t>-8.4665,-36.7788</t>
  </si>
  <si>
    <t>Pesqueira</t>
  </si>
  <si>
    <t>-8.35797,-36.6978</t>
  </si>
  <si>
    <t>Espírito Santo do Pinhal</t>
  </si>
  <si>
    <t>-22.1909,-46.7477</t>
  </si>
  <si>
    <t>Machadinho D'Oeste</t>
  </si>
  <si>
    <t>-9.44363,-61.9818</t>
  </si>
  <si>
    <t>Caturaí</t>
  </si>
  <si>
    <t>-16.4447,-49.4936</t>
  </si>
  <si>
    <t>Areias</t>
  </si>
  <si>
    <t>-22.5786,-44.6992</t>
  </si>
  <si>
    <t>Queluz</t>
  </si>
  <si>
    <t>-22.5312,-44.7781</t>
  </si>
  <si>
    <t>Caririaçu</t>
  </si>
  <si>
    <t>-7.02808,-39.2828</t>
  </si>
  <si>
    <t>Balbinos</t>
  </si>
  <si>
    <t>-21.8963,-49.3619</t>
  </si>
  <si>
    <t>Reginópolis</t>
  </si>
  <si>
    <t>-21.8914,-49.2268</t>
  </si>
  <si>
    <t>Barão de Melgaço</t>
  </si>
  <si>
    <t>-16.2067,-55.9623</t>
  </si>
  <si>
    <t>Cuiabá</t>
  </si>
  <si>
    <t>-15.601,-56.0974</t>
  </si>
  <si>
    <t>Capitão de Campos</t>
  </si>
  <si>
    <t>-4.457,-41.944</t>
  </si>
  <si>
    <t>Bujari</t>
  </si>
  <si>
    <t>-9.81528,-67.955</t>
  </si>
  <si>
    <t>Bom Jesus da Penha</t>
  </si>
  <si>
    <t>-21.0148,-46.5174</t>
  </si>
  <si>
    <t>-8.47163,-35.7292</t>
  </si>
  <si>
    <t>São Joaquim do Monte</t>
  </si>
  <si>
    <t>-8.43196,-35.8035</t>
  </si>
  <si>
    <t>Borá</t>
  </si>
  <si>
    <t>-22.2696,-50.5409</t>
  </si>
  <si>
    <t>-13.2793,-39.814</t>
  </si>
  <si>
    <t>Anagé</t>
  </si>
  <si>
    <t>-14.6151,-41.1356</t>
  </si>
  <si>
    <t>Camocim de São Félix</t>
  </si>
  <si>
    <t>-8.35865,-35.7653</t>
  </si>
  <si>
    <t>Entre Rios de Minas</t>
  </si>
  <si>
    <t>-20.6706,-44.0654</t>
  </si>
  <si>
    <t>Arneiroz</t>
  </si>
  <si>
    <t>-6.3165,-40.1653</t>
  </si>
  <si>
    <t>Malta</t>
  </si>
  <si>
    <t>-6.89719,-37.5221</t>
  </si>
  <si>
    <t>Conceição da Barra</t>
  </si>
  <si>
    <t>-18.5883,-39.7362</t>
  </si>
  <si>
    <t>São Mateus</t>
  </si>
  <si>
    <t>-18.7214,-39.8579</t>
  </si>
  <si>
    <t>Cambuí</t>
  </si>
  <si>
    <t>-22.6115,-46.0572</t>
  </si>
  <si>
    <t>Costa Marques</t>
  </si>
  <si>
    <t>-12.4367,-64.228</t>
  </si>
  <si>
    <t>Nova Brasilândia D'Oeste</t>
  </si>
  <si>
    <t>-11.7247,-62.3127</t>
  </si>
  <si>
    <t>Delta</t>
  </si>
  <si>
    <t>-19.9721,-47.7841</t>
  </si>
  <si>
    <t>Igarapava</t>
  </si>
  <si>
    <t>-20.0407,-47.7466</t>
  </si>
  <si>
    <t>Epitaciolândia</t>
  </si>
  <si>
    <t>-11.0188,-68.7341</t>
  </si>
  <si>
    <t>Brasiléia</t>
  </si>
  <si>
    <t>-10.995,-68.7497</t>
  </si>
  <si>
    <t>Divino</t>
  </si>
  <si>
    <t>-20.6134,-42.1438</t>
  </si>
  <si>
    <t>Capitão Poço</t>
  </si>
  <si>
    <t>-1.74785,-47.0629</t>
  </si>
  <si>
    <t>Guzolândia</t>
  </si>
  <si>
    <t>-20.6467,-50.6645</t>
  </si>
  <si>
    <t>Auriflama</t>
  </si>
  <si>
    <t>-20.6836,-50.5572</t>
  </si>
  <si>
    <t>Pedro Osório</t>
  </si>
  <si>
    <t>-31.8642,-52.8184</t>
  </si>
  <si>
    <t>Iracemápolis</t>
  </si>
  <si>
    <t>-22.5832,-47.523</t>
  </si>
  <si>
    <t>Limeira</t>
  </si>
  <si>
    <t>-22.566,-47.397</t>
  </si>
  <si>
    <t>Iraí</t>
  </si>
  <si>
    <t>-27.1951,-53.2543</t>
  </si>
  <si>
    <t>Palmitos</t>
  </si>
  <si>
    <t>-27.0702,-53.1586</t>
  </si>
  <si>
    <t>Itapicuru</t>
  </si>
  <si>
    <t>-11.3088,-38.2262</t>
  </si>
  <si>
    <t>Olindina</t>
  </si>
  <si>
    <t>-11.3497,-38.3379</t>
  </si>
  <si>
    <t>Cristinápolis</t>
  </si>
  <si>
    <t>-11.4668,-37.7585</t>
  </si>
  <si>
    <t>Jeriquara</t>
  </si>
  <si>
    <t>-20.3116,-47.5918</t>
  </si>
  <si>
    <t>Pedregulho</t>
  </si>
  <si>
    <t>-20.2535,-47.4775</t>
  </si>
  <si>
    <t>Juara</t>
  </si>
  <si>
    <t>-11.2639,-57.5244</t>
  </si>
  <si>
    <t>Tabaporã</t>
  </si>
  <si>
    <t>-11.3007,-56.8312</t>
  </si>
  <si>
    <t>Maragogipe</t>
  </si>
  <si>
    <t>-12.776,-38.9175</t>
  </si>
  <si>
    <t>Muritiba</t>
  </si>
  <si>
    <t>-12.6329,-38.9921</t>
  </si>
  <si>
    <t>Marapoama</t>
  </si>
  <si>
    <t>-21.2587,-49.13</t>
  </si>
  <si>
    <t>Itajobi</t>
  </si>
  <si>
    <t>-21.3123,-49.0629</t>
  </si>
  <si>
    <t>Colatina</t>
  </si>
  <si>
    <t>-19.5493,-40.6269</t>
  </si>
  <si>
    <t>Marinópolis</t>
  </si>
  <si>
    <t>-20.4389,-50.8254</t>
  </si>
  <si>
    <t>Santa Albertina</t>
  </si>
  <si>
    <t>-20.0311,-50.7297</t>
  </si>
  <si>
    <t>Barra do Ribeiro</t>
  </si>
  <si>
    <t>-30.2939,-51.3014</t>
  </si>
  <si>
    <t>Presidente Tancredo Neves</t>
  </si>
  <si>
    <t>-13.4471,-39.4203</t>
  </si>
  <si>
    <t>Nova Soure</t>
  </si>
  <si>
    <t>-11.2329,-38.4871</t>
  </si>
  <si>
    <t>Cipó</t>
  </si>
  <si>
    <t>-11.1032,-38.5179</t>
  </si>
  <si>
    <t>-7.63171,-48.4252</t>
  </si>
  <si>
    <t>Pedra Mole</t>
  </si>
  <si>
    <t>-10.6134,-37.6922</t>
  </si>
  <si>
    <t>Pinhão</t>
  </si>
  <si>
    <t>-10.5677,-37.7242</t>
  </si>
  <si>
    <t>Pedro Avelino</t>
  </si>
  <si>
    <t>-5.5161,-36.3867</t>
  </si>
  <si>
    <t>Afonso Bezerra</t>
  </si>
  <si>
    <t>-5.49229,-36.5075</t>
  </si>
  <si>
    <t>Luís Gomes</t>
  </si>
  <si>
    <t>-6.40588,-38.3899</t>
  </si>
  <si>
    <t>-2.24426,-45.29</t>
  </si>
  <si>
    <t>Capanema</t>
  </si>
  <si>
    <t>-1.20529,-47.1778</t>
  </si>
  <si>
    <t>Paraibuna</t>
  </si>
  <si>
    <t>-23.3872,-45.6639</t>
  </si>
  <si>
    <t>Caldas Brandão</t>
  </si>
  <si>
    <t>-7.1025,-35.3272</t>
  </si>
  <si>
    <t>Riacho dos Cavalos</t>
  </si>
  <si>
    <t>-6.44067,-37.6483</t>
  </si>
  <si>
    <t>Cristais Paulista</t>
  </si>
  <si>
    <t>-20.4036,-47.4209</t>
  </si>
  <si>
    <t>Ribeirão Grande</t>
  </si>
  <si>
    <t>-24.1011,-48.3679</t>
  </si>
  <si>
    <t>Capão Bonito</t>
  </si>
  <si>
    <t>-24.0113,-48.3482</t>
  </si>
  <si>
    <t>-12.9568,-38.6153</t>
  </si>
  <si>
    <t>Ananindeua</t>
  </si>
  <si>
    <t>-1.36391,-48.3743</t>
  </si>
  <si>
    <t>Santa Margarida</t>
  </si>
  <si>
    <t>-20.3839,-42.2519</t>
  </si>
  <si>
    <t>Santa Rita d'Oeste</t>
  </si>
  <si>
    <t>-20.1414,-50.8358</t>
  </si>
  <si>
    <t>Santa Fé do Sul</t>
  </si>
  <si>
    <t>-20.2083,-50.932</t>
  </si>
  <si>
    <t>Santa Salete</t>
  </si>
  <si>
    <t>-20.2429,-50.6887</t>
  </si>
  <si>
    <t>Urânia</t>
  </si>
  <si>
    <t>-20.2455,-50.6455</t>
  </si>
  <si>
    <t>Maripá de Minas</t>
  </si>
  <si>
    <t>-21.6979,-42.9546</t>
  </si>
  <si>
    <t>Santo Antônio do Leverger</t>
  </si>
  <si>
    <t>-15.8632,-56.0788</t>
  </si>
  <si>
    <t>Inhangapi</t>
  </si>
  <si>
    <t>-1.4349,-47.9114</t>
  </si>
  <si>
    <t>Três Marias</t>
  </si>
  <si>
    <t>-18.2048,-45.2473</t>
  </si>
  <si>
    <t>Belém do Brejo do Cruz</t>
  </si>
  <si>
    <t>-6.18515,-37.5348</t>
  </si>
  <si>
    <t>São Pedro da União</t>
  </si>
  <si>
    <t>-21.131,-46.6123</t>
  </si>
  <si>
    <t>Juruaia</t>
  </si>
  <si>
    <t>-21.2493,-46.5735</t>
  </si>
  <si>
    <t>Boa Vista das Missões</t>
  </si>
  <si>
    <t>-27.6671,-53.3102</t>
  </si>
  <si>
    <t>Sud Mennucci</t>
  </si>
  <si>
    <t>-20.6872,-50.9238</t>
  </si>
  <si>
    <t>Pereira Barreto</t>
  </si>
  <si>
    <t>-20.6368,-51.1123</t>
  </si>
  <si>
    <t>Fartura</t>
  </si>
  <si>
    <t>-23.3916,-49.5124</t>
  </si>
  <si>
    <t>Taiaçu</t>
  </si>
  <si>
    <t>-21.1431,-48.5112</t>
  </si>
  <si>
    <t>São Lourenço do Sul</t>
  </si>
  <si>
    <t>-31.3564,-51.9715</t>
  </si>
  <si>
    <t>Piraju</t>
  </si>
  <si>
    <t>-23.1981,-49.3803</t>
  </si>
  <si>
    <t>Terra Roxa</t>
  </si>
  <si>
    <t>-20.787,-48.3314</t>
  </si>
  <si>
    <t>Viradouro</t>
  </si>
  <si>
    <t>-20.8734,-48.293</t>
  </si>
  <si>
    <t>Amparo de São Francisco</t>
  </si>
  <si>
    <t>-10.1348,-36.935</t>
  </si>
  <si>
    <t>Itaíba</t>
  </si>
  <si>
    <t>-8.94569,-37.4173</t>
  </si>
  <si>
    <t>Coxilha</t>
  </si>
  <si>
    <t>-28.128,-52.3023</t>
  </si>
  <si>
    <t>%</t>
  </si>
  <si>
    <t>% FO Subterrânea</t>
  </si>
  <si>
    <t>Estruturas</t>
  </si>
  <si>
    <t>Valor</t>
  </si>
  <si>
    <t>Pequeno Porte Terminal</t>
  </si>
  <si>
    <t>Médio Porte Duplo Terminal</t>
  </si>
  <si>
    <t>Pequeno Porte ROADM Grau 1</t>
  </si>
  <si>
    <t>Pequeno Porte ROADM Grau 2</t>
  </si>
  <si>
    <t>Médio Porte ROADM Grau 2</t>
  </si>
  <si>
    <t>Até 50Km</t>
  </si>
  <si>
    <t>de 50Km a 80Km</t>
  </si>
  <si>
    <t>de 80Km a 100Km</t>
  </si>
  <si>
    <t>Canalização</t>
  </si>
  <si>
    <t>Regenerador 10Gbps</t>
  </si>
  <si>
    <t>Regenerador 100Gbps</t>
  </si>
  <si>
    <t>Serviços</t>
  </si>
  <si>
    <t>Serviços Instalação</t>
  </si>
  <si>
    <t>Serviço de Vistoria</t>
  </si>
  <si>
    <t>Elementos FO</t>
  </si>
  <si>
    <t>Fibra óptica aérea (/km)</t>
  </si>
  <si>
    <t>Fibra óptica subterrânea (/km)</t>
  </si>
  <si>
    <t>Infraestrutura de Estações</t>
  </si>
  <si>
    <t>Valor Reais</t>
  </si>
  <si>
    <t>OPEX</t>
  </si>
  <si>
    <t>Inspection and installation</t>
  </si>
  <si>
    <t>Item</t>
  </si>
  <si>
    <t>Measure</t>
  </si>
  <si>
    <t>Infraestrutura de estações</t>
  </si>
  <si>
    <t>custo infra estação</t>
  </si>
  <si>
    <t>opex infra estação</t>
  </si>
  <si>
    <t>(0 - Não haverá contrução de estação 1 - Haverá Construção de estação)</t>
  </si>
  <si>
    <t>DWDM ROADM/Terminal - Pequeno porte (Grau 1)</t>
  </si>
  <si>
    <t>Parâmetros</t>
  </si>
  <si>
    <t>Grupo</t>
  </si>
  <si>
    <t>Ativos de rede DWDM</t>
  </si>
  <si>
    <t>Rede Externa de Fibra Óptica</t>
  </si>
  <si>
    <t>Elementos da Rede</t>
  </si>
  <si>
    <t>Gabinete com/ GMG</t>
  </si>
  <si>
    <t>Amplificação</t>
  </si>
  <si>
    <t xml:space="preserve"> Preencher apenas as células dessa cor</t>
  </si>
  <si>
    <t>Gabinete com/ Banco de Baterias</t>
  </si>
  <si>
    <t>Qtdade Amplificação</t>
  </si>
  <si>
    <t>custo amplificador + regenerador</t>
  </si>
  <si>
    <t>*Fonte de Opex: MCBU</t>
  </si>
  <si>
    <t>*Fonte de Capex: Requisição de dados com o setor</t>
  </si>
  <si>
    <t>Infraestrutura de Estações (Gabinete + GMG)</t>
  </si>
  <si>
    <t>Infraestrutura de Estações (Gabinete + Bateria)</t>
  </si>
  <si>
    <t>opex amplificador + regenerador</t>
  </si>
  <si>
    <t>Manicoré</t>
  </si>
  <si>
    <t>* Sem placa ROADM</t>
  </si>
  <si>
    <t>Pequeno Porte: Sub-rack 4U</t>
  </si>
  <si>
    <t>Médio Porte: Sub-rack 14U</t>
  </si>
  <si>
    <t>10Gbps (Um lambda)</t>
  </si>
  <si>
    <t>100Gbps (Um lambda)</t>
  </si>
  <si>
    <t>Distância para inserir o amplificador</t>
  </si>
  <si>
    <t>Amplificador de sinal 50km</t>
  </si>
  <si>
    <t>Amplificador de sinal 80km</t>
  </si>
  <si>
    <t>Amplificador de sinal 100km</t>
  </si>
  <si>
    <t>% FO Aérea</t>
  </si>
  <si>
    <t>FO Aérea (km)</t>
  </si>
  <si>
    <t>Fo subterrânea (km)</t>
  </si>
  <si>
    <t>Repetidor de sinal 10Gbps</t>
  </si>
  <si>
    <t>Repetidor de sinal 100Gbps</t>
  </si>
  <si>
    <t>Canalização - Transponder 10GE</t>
  </si>
  <si>
    <t>Estação amplificadora completa (c/ Infra)</t>
  </si>
  <si>
    <t>Estação pequeno porte p/ Amplificação</t>
  </si>
  <si>
    <t>/km</t>
  </si>
  <si>
    <t>Medida</t>
  </si>
  <si>
    <t>Soma:</t>
  </si>
  <si>
    <t>Média:</t>
  </si>
  <si>
    <t>Mediana:</t>
  </si>
  <si>
    <t>CAPEX</t>
  </si>
  <si>
    <t>Custos Médios</t>
  </si>
  <si>
    <t>Total (km):</t>
  </si>
  <si>
    <t>Total Fibra Óptica (km):</t>
  </si>
  <si>
    <t>Custo Total:</t>
  </si>
  <si>
    <t>OPEX (Anual)</t>
  </si>
  <si>
    <t>OPEX O&amp;M TOTAL ANUAL</t>
  </si>
  <si>
    <t>Quantidade</t>
  </si>
  <si>
    <t>Reserva técnica Fibra Óptica (RT FO)</t>
  </si>
  <si>
    <t>Valor FO/km (80% Aérea, 20% Subterrânea, RT FO 20%)</t>
  </si>
  <si>
    <t>Sistema DWDM</t>
  </si>
  <si>
    <t>TENDÊNCIA</t>
  </si>
  <si>
    <t>OPEX (%)</t>
  </si>
  <si>
    <t>Ano referência:</t>
  </si>
  <si>
    <t>Total Localidades:</t>
  </si>
  <si>
    <t>Lista de Localidades Escolhida:</t>
  </si>
  <si>
    <t>UF</t>
  </si>
  <si>
    <t>Município</t>
  </si>
  <si>
    <t>Município - IBGE</t>
  </si>
  <si>
    <t>Localidade de Origem</t>
  </si>
  <si>
    <t>Localidade  de Origem - IBGE</t>
  </si>
  <si>
    <t>Localidade de Destino</t>
  </si>
  <si>
    <t>Localidade de Destino - IBGE</t>
  </si>
  <si>
    <t>Pop. Localidade</t>
  </si>
  <si>
    <t>Distância (Km)</t>
  </si>
  <si>
    <t>DF</t>
  </si>
  <si>
    <t>5300108</t>
  </si>
  <si>
    <t>530010805120084</t>
  </si>
  <si>
    <t>530010805120083</t>
  </si>
  <si>
    <t>530010805150470</t>
  </si>
  <si>
    <t>530010805150469</t>
  </si>
  <si>
    <t>530010805110198</t>
  </si>
  <si>
    <t>530010805110293</t>
  </si>
  <si>
    <t>530010805110200</t>
  </si>
  <si>
    <t>530010805110289</t>
  </si>
  <si>
    <t>530010805180236</t>
  </si>
  <si>
    <t>5200175</t>
  </si>
  <si>
    <t>520017505000001</t>
  </si>
  <si>
    <t>520017505000006</t>
  </si>
  <si>
    <t>5200308</t>
  </si>
  <si>
    <t>520030805000001</t>
  </si>
  <si>
    <t>520030805000020</t>
  </si>
  <si>
    <t>520030805000040</t>
  </si>
  <si>
    <t>Total de Km:</t>
  </si>
  <si>
    <t>Total de Anos de Opex*</t>
  </si>
  <si>
    <t xml:space="preserve"> * a depender da quantidade de localidades escolhidas e número de ano de manutenção estipulado na decisão</t>
  </si>
  <si>
    <t>Brasília</t>
  </si>
  <si>
    <t>Núcleo Rural Lamarão</t>
  </si>
  <si>
    <t>Colônia Agrícola Jardins</t>
  </si>
  <si>
    <t>Condomínio Quintas Do Amarante</t>
  </si>
  <si>
    <t>Condomínio Arco Verde</t>
  </si>
  <si>
    <t>Núcleo Rural Da Taquara</t>
  </si>
  <si>
    <t>Núcleo Rural Fazenda Larga</t>
  </si>
  <si>
    <t>Núcleo Rural Santos Dumont</t>
  </si>
  <si>
    <t>Núcleo Rural Sarandi</t>
  </si>
  <si>
    <t>Só Frango - Filial 8150</t>
  </si>
  <si>
    <t>Água Fria De Goiás</t>
  </si>
  <si>
    <t>Mato Seco</t>
  </si>
  <si>
    <t>Alexânia</t>
  </si>
  <si>
    <t>Alvorada</t>
  </si>
  <si>
    <t>Morada Do Sol</t>
  </si>
  <si>
    <t>Alto Paraíso De Goiás</t>
  </si>
  <si>
    <t>5200605</t>
  </si>
  <si>
    <t>520060505000001</t>
  </si>
  <si>
    <t>Moinho</t>
  </si>
  <si>
    <t>520060505000013</t>
  </si>
  <si>
    <t>5200902</t>
  </si>
  <si>
    <t>520090205000001</t>
  </si>
  <si>
    <t>Estrela D'Alva</t>
  </si>
  <si>
    <t>520090205000007</t>
  </si>
  <si>
    <t>5201306</t>
  </si>
  <si>
    <t>520130605000001</t>
  </si>
  <si>
    <t>520130615000001</t>
  </si>
  <si>
    <t>Choupana</t>
  </si>
  <si>
    <t>520130620000001</t>
  </si>
  <si>
    <t>5201504</t>
  </si>
  <si>
    <t>520150405000001</t>
  </si>
  <si>
    <t>520150405000010</t>
  </si>
  <si>
    <t>Aragarças</t>
  </si>
  <si>
    <t>5201702</t>
  </si>
  <si>
    <t>520170205000001</t>
  </si>
  <si>
    <t>Agrovila Do Pa Pequena Wanessa Ii</t>
  </si>
  <si>
    <t>520170205000031</t>
  </si>
  <si>
    <t>Arenópolis</t>
  </si>
  <si>
    <t>5202353</t>
  </si>
  <si>
    <t>520235305000001</t>
  </si>
  <si>
    <t>520235305000007</t>
  </si>
  <si>
    <t>5202601</t>
  </si>
  <si>
    <t>520260105000001</t>
  </si>
  <si>
    <t>Maximilândia</t>
  </si>
  <si>
    <t>520260105000005</t>
  </si>
  <si>
    <t>5203203</t>
  </si>
  <si>
    <t>520320305000001</t>
  </si>
  <si>
    <t>Souzalândia</t>
  </si>
  <si>
    <t>520320305000010</t>
  </si>
  <si>
    <t>Bom Jesus De Goiás</t>
  </si>
  <si>
    <t>5203500</t>
  </si>
  <si>
    <t>520350005000001</t>
  </si>
  <si>
    <t>Brejo Bonito</t>
  </si>
  <si>
    <t>520350005000022</t>
  </si>
  <si>
    <t>Brazabrantes</t>
  </si>
  <si>
    <t>5203609</t>
  </si>
  <si>
    <t>520360905000001</t>
  </si>
  <si>
    <t>Deuslândia</t>
  </si>
  <si>
    <t>520360905000003</t>
  </si>
  <si>
    <t>Buriti De Goiás</t>
  </si>
  <si>
    <t>5203939</t>
  </si>
  <si>
    <t>520393905000001</t>
  </si>
  <si>
    <t>Campo Das Perdizes</t>
  </si>
  <si>
    <t>520393905000004</t>
  </si>
  <si>
    <t>5204003</t>
  </si>
  <si>
    <t>520400305000008</t>
  </si>
  <si>
    <t>Cabeceira Da Mata</t>
  </si>
  <si>
    <t>520400305000009</t>
  </si>
  <si>
    <t>520400305000001</t>
  </si>
  <si>
    <t>5204409</t>
  </si>
  <si>
    <t>520440905000001</t>
  </si>
  <si>
    <t>Agrovila Do Pa Comprof</t>
  </si>
  <si>
    <t>520440905000045</t>
  </si>
  <si>
    <t>Planalto Verde</t>
  </si>
  <si>
    <t>520440905000046</t>
  </si>
  <si>
    <t>Caldas Novas</t>
  </si>
  <si>
    <t>5204508</t>
  </si>
  <si>
    <t>520450805000001</t>
  </si>
  <si>
    <t>Vila Corumbá</t>
  </si>
  <si>
    <t>520450805000093</t>
  </si>
  <si>
    <t>Campos Belos</t>
  </si>
  <si>
    <t>5204904</t>
  </si>
  <si>
    <t>520490405000001</t>
  </si>
  <si>
    <t>Barreirão</t>
  </si>
  <si>
    <t>520490405000017</t>
  </si>
  <si>
    <t>Carmo Do Rio Verde</t>
  </si>
  <si>
    <t>5205000</t>
  </si>
  <si>
    <t>Vila Rocha</t>
  </si>
  <si>
    <t>520500005000018</t>
  </si>
  <si>
    <t>Carmo Do Cedro</t>
  </si>
  <si>
    <t>520500005000017</t>
  </si>
  <si>
    <t>520500005000001</t>
  </si>
  <si>
    <t>Cavalcante</t>
  </si>
  <si>
    <t>5205307</t>
  </si>
  <si>
    <t>Engenho Dois</t>
  </si>
  <si>
    <t>520530705000022</t>
  </si>
  <si>
    <t>Araí</t>
  </si>
  <si>
    <t>520530705000008</t>
  </si>
  <si>
    <t>520530705000001</t>
  </si>
  <si>
    <t>520530705000020</t>
  </si>
  <si>
    <t>São José</t>
  </si>
  <si>
    <t>520530705000010</t>
  </si>
  <si>
    <t>5205455</t>
  </si>
  <si>
    <t>520545505000001</t>
  </si>
  <si>
    <t>Linda Vista</t>
  </si>
  <si>
    <t>520545505000009</t>
  </si>
  <si>
    <t>Corumbá De Goiás</t>
  </si>
  <si>
    <t>5205802</t>
  </si>
  <si>
    <t>520580205000001</t>
  </si>
  <si>
    <t>De Aparecida De Loyola</t>
  </si>
  <si>
    <t>520580205000010</t>
  </si>
  <si>
    <t>Corumbaíba</t>
  </si>
  <si>
    <t>5205901</t>
  </si>
  <si>
    <t>520590105000001</t>
  </si>
  <si>
    <t>Ponte Quinca Mariano</t>
  </si>
  <si>
    <t>520590105000014</t>
  </si>
  <si>
    <t>5206404</t>
  </si>
  <si>
    <t>520640405000001</t>
  </si>
  <si>
    <t>Auriverde</t>
  </si>
  <si>
    <t>520640407000001</t>
  </si>
  <si>
    <t>5206503</t>
  </si>
  <si>
    <t>520650305000001</t>
  </si>
  <si>
    <t>Ronelândia</t>
  </si>
  <si>
    <t>520650305000006</t>
  </si>
  <si>
    <t>5206701</t>
  </si>
  <si>
    <t>520670105000001</t>
  </si>
  <si>
    <t>520670105000005</t>
  </si>
  <si>
    <t>5207535</t>
  </si>
  <si>
    <t>520753505000001</t>
  </si>
  <si>
    <t>520753510000001</t>
  </si>
  <si>
    <t>Jeroaquara</t>
  </si>
  <si>
    <t>520753515000001</t>
  </si>
  <si>
    <t>5207600</t>
  </si>
  <si>
    <t>520760005000001</t>
  </si>
  <si>
    <t>Bacilândia</t>
  </si>
  <si>
    <t>520760010000001</t>
  </si>
  <si>
    <t>520760015000001</t>
  </si>
  <si>
    <t>5208004</t>
  </si>
  <si>
    <t>Santa Rosa</t>
  </si>
  <si>
    <t>520800410000001</t>
  </si>
  <si>
    <t>Agrovila Do Pa Palmeiras</t>
  </si>
  <si>
    <t>520800405000115</t>
  </si>
  <si>
    <t>Gameleira De Goiás</t>
  </si>
  <si>
    <t>5208152</t>
  </si>
  <si>
    <t>520815205000001</t>
  </si>
  <si>
    <t>Mucambinho</t>
  </si>
  <si>
    <t>520815205000008</t>
  </si>
  <si>
    <t>5208608</t>
  </si>
  <si>
    <t>Juscelândia</t>
  </si>
  <si>
    <t>520860805000057</t>
  </si>
  <si>
    <t>Cafelândia</t>
  </si>
  <si>
    <t>520860805000056</t>
  </si>
  <si>
    <t>Natinópolis</t>
  </si>
  <si>
    <t>520860810000001</t>
  </si>
  <si>
    <t>Goiânia</t>
  </si>
  <si>
    <t>5208707</t>
  </si>
  <si>
    <t>Bom Retiro</t>
  </si>
  <si>
    <t>520870715000005</t>
  </si>
  <si>
    <t>Parque Dos Cisnes</t>
  </si>
  <si>
    <t>520870715000004</t>
  </si>
  <si>
    <t>Goiás</t>
  </si>
  <si>
    <t>5208905</t>
  </si>
  <si>
    <t>520890505000001</t>
  </si>
  <si>
    <t>Buenolândia</t>
  </si>
  <si>
    <t>520890515000001</t>
  </si>
  <si>
    <t>Davidópolis</t>
  </si>
  <si>
    <t>520890530000001</t>
  </si>
  <si>
    <t>Calcilândia</t>
  </si>
  <si>
    <t>520890525000001</t>
  </si>
  <si>
    <t>Uvá</t>
  </si>
  <si>
    <t>520890545000001</t>
  </si>
  <si>
    <t>São João</t>
  </si>
  <si>
    <t>520890540000001</t>
  </si>
  <si>
    <t>Tempo Novo 2</t>
  </si>
  <si>
    <t>520890530000003</t>
  </si>
  <si>
    <t>5209101</t>
  </si>
  <si>
    <t>520910105000001</t>
  </si>
  <si>
    <t>Serrinha</t>
  </si>
  <si>
    <t>520910105000040</t>
  </si>
  <si>
    <t>5209457</t>
  </si>
  <si>
    <t>520945705000001</t>
  </si>
  <si>
    <t>Mandinópolis</t>
  </si>
  <si>
    <t>520945705000006</t>
  </si>
  <si>
    <t>Hidrolândia</t>
  </si>
  <si>
    <t>5209705</t>
  </si>
  <si>
    <t>Nova Fátima</t>
  </si>
  <si>
    <t>520970505000013</t>
  </si>
  <si>
    <t>Oloana</t>
  </si>
  <si>
    <t>520970505000022</t>
  </si>
  <si>
    <t>5209903</t>
  </si>
  <si>
    <t>520990305000001</t>
  </si>
  <si>
    <t>Claretiana</t>
  </si>
  <si>
    <t>520990305000013</t>
  </si>
  <si>
    <t>5210109</t>
  </si>
  <si>
    <t>Domiciano Ribeiro</t>
  </si>
  <si>
    <t>521010915000001</t>
  </si>
  <si>
    <t>Cavalheiro</t>
  </si>
  <si>
    <t>521010910000001</t>
  </si>
  <si>
    <t>5210307</t>
  </si>
  <si>
    <t>521030705000001</t>
  </si>
  <si>
    <t>Piloândia</t>
  </si>
  <si>
    <t>521030715000001</t>
  </si>
  <si>
    <t>Itaberaí</t>
  </si>
  <si>
    <t>5210406</t>
  </si>
  <si>
    <t>521040605000001</t>
  </si>
  <si>
    <t>Santa Rita</t>
  </si>
  <si>
    <t>521040605000034</t>
  </si>
  <si>
    <t>São José Do Retiro</t>
  </si>
  <si>
    <t>521040605000030</t>
  </si>
  <si>
    <t>Itapaci</t>
  </si>
  <si>
    <t>5210901</t>
  </si>
  <si>
    <t>521090105000018</t>
  </si>
  <si>
    <t>Aparecida De Goiás</t>
  </si>
  <si>
    <t>521090110000001</t>
  </si>
  <si>
    <t>521090105000001</t>
  </si>
  <si>
    <t>5211206</t>
  </si>
  <si>
    <t>521120605000001</t>
  </si>
  <si>
    <t>Cibele</t>
  </si>
  <si>
    <t>521120610000001</t>
  </si>
  <si>
    <t>521120605000029</t>
  </si>
  <si>
    <t>Diolândia</t>
  </si>
  <si>
    <t>521120615000001</t>
  </si>
  <si>
    <t>521120605000036</t>
  </si>
  <si>
    <t>Itarumã</t>
  </si>
  <si>
    <t>5211305</t>
  </si>
  <si>
    <t>521130505000001</t>
  </si>
  <si>
    <t>Olaria Do Angico</t>
  </si>
  <si>
    <t>521130515000001</t>
  </si>
  <si>
    <t>Itauçu</t>
  </si>
  <si>
    <t>5211404</t>
  </si>
  <si>
    <t>521140405000001</t>
  </si>
  <si>
    <t>Entroncamento Taquaral</t>
  </si>
  <si>
    <t>521140405000015</t>
  </si>
  <si>
    <t>5211602</t>
  </si>
  <si>
    <t>521160205000001</t>
  </si>
  <si>
    <t>Campolândia</t>
  </si>
  <si>
    <t>521160210000001</t>
  </si>
  <si>
    <t>Jaraguá</t>
  </si>
  <si>
    <t>5211800</t>
  </si>
  <si>
    <t>Vila Aparecida</t>
  </si>
  <si>
    <t>521180005000056</t>
  </si>
  <si>
    <t>Alvelândia</t>
  </si>
  <si>
    <t>521180005000029</t>
  </si>
  <si>
    <t>521180005000001</t>
  </si>
  <si>
    <t>Mirilândia</t>
  </si>
  <si>
    <t>521180005000048</t>
  </si>
  <si>
    <t>521180005000030</t>
  </si>
  <si>
    <t>5211909</t>
  </si>
  <si>
    <t>521190905000001</t>
  </si>
  <si>
    <t>Estância</t>
  </si>
  <si>
    <t>521190905000104</t>
  </si>
  <si>
    <t>Naveslândia</t>
  </si>
  <si>
    <t>521190905000116</t>
  </si>
  <si>
    <t>5212105</t>
  </si>
  <si>
    <t>521210505000001</t>
  </si>
  <si>
    <t>Guarilândia</t>
  </si>
  <si>
    <t>521210505000010</t>
  </si>
  <si>
    <t>5212204</t>
  </si>
  <si>
    <t>Betânia</t>
  </si>
  <si>
    <t>521220425000005</t>
  </si>
  <si>
    <t>Campo Alegre</t>
  </si>
  <si>
    <t>521220405000022</t>
  </si>
  <si>
    <t>Canadá</t>
  </si>
  <si>
    <t>521220410000001</t>
  </si>
  <si>
    <t>São Sebastião Do Rio Claro</t>
  </si>
  <si>
    <t>521220425000001</t>
  </si>
  <si>
    <t>Leopoldo De Bulhões</t>
  </si>
  <si>
    <t>5212303</t>
  </si>
  <si>
    <t>521230305000001</t>
  </si>
  <si>
    <t>521230305000008</t>
  </si>
  <si>
    <t>Goiavista</t>
  </si>
  <si>
    <t>521230305000017</t>
  </si>
  <si>
    <t>Trevo Do Zé Rosário</t>
  </si>
  <si>
    <t>521230305000013</t>
  </si>
  <si>
    <t>Vila Nova</t>
  </si>
  <si>
    <t>521230305000018</t>
  </si>
  <si>
    <t>5212600</t>
  </si>
  <si>
    <t>521260005000001</t>
  </si>
  <si>
    <t>Dois Irmãos</t>
  </si>
  <si>
    <t>521260005000006</t>
  </si>
  <si>
    <t>5212808</t>
  </si>
  <si>
    <t>521280805000001</t>
  </si>
  <si>
    <t>Amarolândia</t>
  </si>
  <si>
    <t>521280805000012</t>
  </si>
  <si>
    <t>Minaçu</t>
  </si>
  <si>
    <t>5213087</t>
  </si>
  <si>
    <t>521308705000001</t>
  </si>
  <si>
    <t>521308705000039</t>
  </si>
  <si>
    <t>Patrimônio São Vicente</t>
  </si>
  <si>
    <t>521308705000044</t>
  </si>
  <si>
    <t>5213400</t>
  </si>
  <si>
    <t>521340005000001</t>
  </si>
  <si>
    <t>Messianópolis</t>
  </si>
  <si>
    <t>521340010000001</t>
  </si>
  <si>
    <t>Monte Alegre De Goiás</t>
  </si>
  <si>
    <t>5213509</t>
  </si>
  <si>
    <t>521350905000001</t>
  </si>
  <si>
    <t>Riacho Dos Cavalos</t>
  </si>
  <si>
    <t>521350905000005</t>
  </si>
  <si>
    <t>Montes Claros De Goiás</t>
  </si>
  <si>
    <t>5213707</t>
  </si>
  <si>
    <t>521370705000001</t>
  </si>
  <si>
    <t>Lucilândia</t>
  </si>
  <si>
    <t>521370710000001</t>
  </si>
  <si>
    <t>Ponte Alta Do Araguaia</t>
  </si>
  <si>
    <t>521370726000001</t>
  </si>
  <si>
    <t>Registro Do Araguaia</t>
  </si>
  <si>
    <t>521370715000001</t>
  </si>
  <si>
    <t>Montividiu Do Norte</t>
  </si>
  <si>
    <t>5213772</t>
  </si>
  <si>
    <t>521377205000001</t>
  </si>
  <si>
    <t>Mata Azul</t>
  </si>
  <si>
    <t>521377205000005</t>
  </si>
  <si>
    <t>Morrinhos</t>
  </si>
  <si>
    <t>5213806</t>
  </si>
  <si>
    <t>521380605000001</t>
  </si>
  <si>
    <t>Rancho Alegre</t>
  </si>
  <si>
    <t>521380605000043</t>
  </si>
  <si>
    <t>5213905</t>
  </si>
  <si>
    <t>521390505000001</t>
  </si>
  <si>
    <t>Mirandópolis</t>
  </si>
  <si>
    <t>521390505000005</t>
  </si>
  <si>
    <t>Niquelândia</t>
  </si>
  <si>
    <t>5214606</t>
  </si>
  <si>
    <t>Tupiraçaba</t>
  </si>
  <si>
    <t>521460615000001</t>
  </si>
  <si>
    <t>Indaianópolis</t>
  </si>
  <si>
    <t>521460605000035</t>
  </si>
  <si>
    <t>521460605000001</t>
  </si>
  <si>
    <t>Muquém</t>
  </si>
  <si>
    <t>521460610000011</t>
  </si>
  <si>
    <t>Núcleo Macedo</t>
  </si>
  <si>
    <t>521460605000033</t>
  </si>
  <si>
    <t>Vila Taveira</t>
  </si>
  <si>
    <t>521460625000001</t>
  </si>
  <si>
    <t>Quebra Linha</t>
  </si>
  <si>
    <t>521460625000004</t>
  </si>
  <si>
    <t>São Luiz Do Tocantins</t>
  </si>
  <si>
    <t>521460610000001</t>
  </si>
  <si>
    <t>Nova Glória</t>
  </si>
  <si>
    <t>5214861</t>
  </si>
  <si>
    <t>Espírito Santo</t>
  </si>
  <si>
    <t>521486105000012</t>
  </si>
  <si>
    <t>Cereaçu</t>
  </si>
  <si>
    <t>521486105000014</t>
  </si>
  <si>
    <t>Oriente</t>
  </si>
  <si>
    <t>521486105000010</t>
  </si>
  <si>
    <t>Ceresópolis</t>
  </si>
  <si>
    <t>521486105000008</t>
  </si>
  <si>
    <t>Plaina</t>
  </si>
  <si>
    <t>521486105000025</t>
  </si>
  <si>
    <t>Vila Bolsão</t>
  </si>
  <si>
    <t>521486105000024</t>
  </si>
  <si>
    <t>5214903</t>
  </si>
  <si>
    <t>521490305000001</t>
  </si>
  <si>
    <t>São Sebastião De Nova Roma</t>
  </si>
  <si>
    <t>521490305000004</t>
  </si>
  <si>
    <t>5215207</t>
  </si>
  <si>
    <t>521520705000001</t>
  </si>
  <si>
    <t>Novo Goiás</t>
  </si>
  <si>
    <t>521520705000008</t>
  </si>
  <si>
    <t>5215256</t>
  </si>
  <si>
    <t>521525605000001</t>
  </si>
  <si>
    <t>Infusão</t>
  </si>
  <si>
    <t>521525605000005</t>
  </si>
  <si>
    <t>Orizona</t>
  </si>
  <si>
    <t>5215306</t>
  </si>
  <si>
    <t>Corumbajuba</t>
  </si>
  <si>
    <t>521530605000026</t>
  </si>
  <si>
    <t>Alto Alvorada</t>
  </si>
  <si>
    <t>521530610000001</t>
  </si>
  <si>
    <t>Buritizinho</t>
  </si>
  <si>
    <t>521530605000024</t>
  </si>
  <si>
    <t>Cachoeira</t>
  </si>
  <si>
    <t>521530605000030</t>
  </si>
  <si>
    <t>521530605000001</t>
  </si>
  <si>
    <t>521530605000031</t>
  </si>
  <si>
    <t>Palmeiras De Goiás</t>
  </si>
  <si>
    <t>5215702</t>
  </si>
  <si>
    <t>521570205000001</t>
  </si>
  <si>
    <t>521570205000033</t>
  </si>
  <si>
    <t>Paraúna</t>
  </si>
  <si>
    <t>5216403</t>
  </si>
  <si>
    <t>521640305000001</t>
  </si>
  <si>
    <t>521640305000020</t>
  </si>
  <si>
    <t>Pilar De Goiás</t>
  </si>
  <si>
    <t>5216908</t>
  </si>
  <si>
    <t>521690805000001</t>
  </si>
  <si>
    <t>Pilar Cruz</t>
  </si>
  <si>
    <t>521690805000008</t>
  </si>
  <si>
    <t>5217104</t>
  </si>
  <si>
    <t>521710405000001</t>
  </si>
  <si>
    <t>Vale Do Paraíso</t>
  </si>
  <si>
    <t>521710405000040</t>
  </si>
  <si>
    <t>Pirenópolis</t>
  </si>
  <si>
    <t>5217302</t>
  </si>
  <si>
    <t>521730205000001</t>
  </si>
  <si>
    <t>521730210000004</t>
  </si>
  <si>
    <t>Lagolândia</t>
  </si>
  <si>
    <t>521730210000001</t>
  </si>
  <si>
    <t>Goianópolis</t>
  </si>
  <si>
    <t>521730205000037</t>
  </si>
  <si>
    <t>Planaltina</t>
  </si>
  <si>
    <t>5217609</t>
  </si>
  <si>
    <t>521760905000001</t>
  </si>
  <si>
    <t>Córrego Rico</t>
  </si>
  <si>
    <t>521760910000001</t>
  </si>
  <si>
    <t>5217708</t>
  </si>
  <si>
    <t>521770805000001</t>
  </si>
  <si>
    <t>521770805000020</t>
  </si>
  <si>
    <t>Porangatu</t>
  </si>
  <si>
    <t>5218003</t>
  </si>
  <si>
    <t>521800305000047</t>
  </si>
  <si>
    <t>Azinópolis (Entroncamento São Miguel Do Araguaia)</t>
  </si>
  <si>
    <t>521800305000043</t>
  </si>
  <si>
    <t>521800305000001</t>
  </si>
  <si>
    <t>Estreito</t>
  </si>
  <si>
    <t>521800305000066</t>
  </si>
  <si>
    <t>Grupelândia</t>
  </si>
  <si>
    <t>521800305000044</t>
  </si>
  <si>
    <t>5218300</t>
  </si>
  <si>
    <t>521830005000001</t>
  </si>
  <si>
    <t>Trombas</t>
  </si>
  <si>
    <t>521830005000036</t>
  </si>
  <si>
    <t>5218508</t>
  </si>
  <si>
    <t>521850805000001</t>
  </si>
  <si>
    <t>Denislópolis</t>
  </si>
  <si>
    <t>521850805000060</t>
  </si>
  <si>
    <t>5218607</t>
  </si>
  <si>
    <t>521860705000001</t>
  </si>
  <si>
    <t>Castrinópolis</t>
  </si>
  <si>
    <t>521860710000001</t>
  </si>
  <si>
    <t>5218904</t>
  </si>
  <si>
    <t>521890405000001</t>
  </si>
  <si>
    <t>Bragolândia</t>
  </si>
  <si>
    <t>521890405000022</t>
  </si>
  <si>
    <t>Valdelândia</t>
  </si>
  <si>
    <t>521890415000001</t>
  </si>
  <si>
    <t>5219001</t>
  </si>
  <si>
    <t>521900105000001</t>
  </si>
  <si>
    <t>Aparecida Ou Fartura</t>
  </si>
  <si>
    <t>521900105000013</t>
  </si>
  <si>
    <t>5219357</t>
  </si>
  <si>
    <t>Cirilândia</t>
  </si>
  <si>
    <t>521935705000005</t>
  </si>
  <si>
    <t>Natinopólis 2</t>
  </si>
  <si>
    <t>521935705000008</t>
  </si>
  <si>
    <t>Santa Rita Do Novo Destino</t>
  </si>
  <si>
    <t>5219456</t>
  </si>
  <si>
    <t>521945605000004</t>
  </si>
  <si>
    <t>Placa</t>
  </si>
  <si>
    <t>521945605000009</t>
  </si>
  <si>
    <t>Santa Tereza De Goiás</t>
  </si>
  <si>
    <t>5219605</t>
  </si>
  <si>
    <t>521960505000001</t>
  </si>
  <si>
    <t>Serra Do Campo</t>
  </si>
  <si>
    <t>521960505000007</t>
  </si>
  <si>
    <t>Santa Terezinha De Goiás</t>
  </si>
  <si>
    <t>5219704</t>
  </si>
  <si>
    <t>Luzelândia</t>
  </si>
  <si>
    <t>521970405000020</t>
  </si>
  <si>
    <t>Cedrolina</t>
  </si>
  <si>
    <t>521970405000012</t>
  </si>
  <si>
    <t>521970405000001</t>
  </si>
  <si>
    <t>Tuchelândia</t>
  </si>
  <si>
    <t>521970405000016</t>
  </si>
  <si>
    <t>Santo Antônio Da Barra</t>
  </si>
  <si>
    <t>5219712</t>
  </si>
  <si>
    <t>521971205000001</t>
  </si>
  <si>
    <t>Santa Cruz Das Lajes</t>
  </si>
  <si>
    <t>521971205000006</t>
  </si>
  <si>
    <t>5219803</t>
  </si>
  <si>
    <t>521980305000011</t>
  </si>
  <si>
    <t>521980305000008</t>
  </si>
  <si>
    <t>São João D'Aliança</t>
  </si>
  <si>
    <t>5220009</t>
  </si>
  <si>
    <t>522000905000001</t>
  </si>
  <si>
    <t>Forte</t>
  </si>
  <si>
    <t>522000910000001</t>
  </si>
  <si>
    <t>São Luís De Montes Belos</t>
  </si>
  <si>
    <t>5220108</t>
  </si>
  <si>
    <t>Rosalândia</t>
  </si>
  <si>
    <t>522010810000001</t>
  </si>
  <si>
    <t>Brasilândia</t>
  </si>
  <si>
    <t>522010810000007</t>
  </si>
  <si>
    <t>522010805000001</t>
  </si>
  <si>
    <t>Planura Verde</t>
  </si>
  <si>
    <t>522010805000038</t>
  </si>
  <si>
    <t>Silvolândia</t>
  </si>
  <si>
    <t>522010805000042</t>
  </si>
  <si>
    <t>São Miguel Do Araguaia</t>
  </si>
  <si>
    <t>5220207</t>
  </si>
  <si>
    <t>522020705000001</t>
  </si>
  <si>
    <t>Tataíra</t>
  </si>
  <si>
    <t>522020705000029</t>
  </si>
  <si>
    <t>Silvânia</t>
  </si>
  <si>
    <t>5220603</t>
  </si>
  <si>
    <t>522060305000001</t>
  </si>
  <si>
    <t>Cruzeiro Do Bom Jardim</t>
  </si>
  <si>
    <t>522060305000032</t>
  </si>
  <si>
    <t>Sítio D'Abadia</t>
  </si>
  <si>
    <t>5220702</t>
  </si>
  <si>
    <t>522070205000001</t>
  </si>
  <si>
    <t>São Vidal</t>
  </si>
  <si>
    <t>522070205000008</t>
  </si>
  <si>
    <t>5221403</t>
  </si>
  <si>
    <t>522140305000001</t>
  </si>
  <si>
    <t>Cedro</t>
  </si>
  <si>
    <t>522140305000088</t>
  </si>
  <si>
    <t>5221577</t>
  </si>
  <si>
    <t>522157705000001</t>
  </si>
  <si>
    <t>Vila Sertaneja</t>
  </si>
  <si>
    <t>522157705000005</t>
  </si>
  <si>
    <t>Uruaçu</t>
  </si>
  <si>
    <t>5221601</t>
  </si>
  <si>
    <t>522160105000001</t>
  </si>
  <si>
    <t>Geriaçu</t>
  </si>
  <si>
    <t>522160115000001</t>
  </si>
  <si>
    <t>Uruana</t>
  </si>
  <si>
    <t>5221700</t>
  </si>
  <si>
    <t>Uruceres</t>
  </si>
  <si>
    <t>522170020000001</t>
  </si>
  <si>
    <t>Brazlândia</t>
  </si>
  <si>
    <t>522170005000021</t>
  </si>
  <si>
    <t>Francisnópolis</t>
  </si>
  <si>
    <t>522170005000025</t>
  </si>
  <si>
    <t>Cruzlândia</t>
  </si>
  <si>
    <t>522170005000024</t>
  </si>
  <si>
    <t>Uruíta</t>
  </si>
  <si>
    <t>522170010000001</t>
  </si>
  <si>
    <t>Perilândia</t>
  </si>
  <si>
    <t>522170005000016</t>
  </si>
  <si>
    <t>5221908</t>
  </si>
  <si>
    <t>522190805000001</t>
  </si>
  <si>
    <t>São Benedito</t>
  </si>
  <si>
    <t>522190805000008</t>
  </si>
  <si>
    <t>Vianópolis</t>
  </si>
  <si>
    <t>5222005</t>
  </si>
  <si>
    <t>Ponte Funda</t>
  </si>
  <si>
    <t>522200505000015</t>
  </si>
  <si>
    <t>Caraíba</t>
  </si>
  <si>
    <t>522200510000001</t>
  </si>
  <si>
    <t>5222054</t>
  </si>
  <si>
    <t>522205405000001</t>
  </si>
  <si>
    <t>Palitozinho</t>
  </si>
  <si>
    <t>522205405000008</t>
  </si>
  <si>
    <t>Vila Boa</t>
  </si>
  <si>
    <t>5222203</t>
  </si>
  <si>
    <t>522220305000001</t>
  </si>
  <si>
    <t>Brasil Central</t>
  </si>
  <si>
    <t>522220305000005</t>
  </si>
  <si>
    <t>5222302</t>
  </si>
  <si>
    <t>522230205000001</t>
  </si>
  <si>
    <t>Assunção De Goiás</t>
  </si>
  <si>
    <t>522230205000008</t>
  </si>
  <si>
    <t>Água Clara</t>
  </si>
  <si>
    <t>5000203</t>
  </si>
  <si>
    <t>Núcleo Industrial I - Uniflora</t>
  </si>
  <si>
    <t>500020305000015</t>
  </si>
  <si>
    <t>Bela Alvorada</t>
  </si>
  <si>
    <t>500020315000007</t>
  </si>
  <si>
    <t>500020305000001</t>
  </si>
  <si>
    <t>Anaurilândia</t>
  </si>
  <si>
    <t>5000807</t>
  </si>
  <si>
    <t>500080705000001</t>
  </si>
  <si>
    <t>Condomínio Recanto Do Lazer</t>
  </si>
  <si>
    <t>500080705000021</t>
  </si>
  <si>
    <t>Angélica</t>
  </si>
  <si>
    <t>5000856</t>
  </si>
  <si>
    <t>Ipezal</t>
  </si>
  <si>
    <t>500085610000001</t>
  </si>
  <si>
    <t>Núcleo Habitacional Da Usina Eldorado (Eth)</t>
  </si>
  <si>
    <t>500085610000004</t>
  </si>
  <si>
    <t>5001243</t>
  </si>
  <si>
    <t>500124305000001</t>
  </si>
  <si>
    <t>São Luiz</t>
  </si>
  <si>
    <t>500124305000018</t>
  </si>
  <si>
    <t>Vila Marques</t>
  </si>
  <si>
    <t>500124305000005</t>
  </si>
  <si>
    <t>5001508</t>
  </si>
  <si>
    <t>500150805000001</t>
  </si>
  <si>
    <t>Congonha</t>
  </si>
  <si>
    <t>500150810000001</t>
  </si>
  <si>
    <t>Bataguassu</t>
  </si>
  <si>
    <t>5001904</t>
  </si>
  <si>
    <t>Reta Ai</t>
  </si>
  <si>
    <t>500190405000023</t>
  </si>
  <si>
    <t>Porto Xv De Novembro</t>
  </si>
  <si>
    <t>500190410000001</t>
  </si>
  <si>
    <t>Bodoquena</t>
  </si>
  <si>
    <t>5002159</t>
  </si>
  <si>
    <t>500215905000001</t>
  </si>
  <si>
    <t>Morraria Do Sul</t>
  </si>
  <si>
    <t>500215910000001</t>
  </si>
  <si>
    <t>5002605</t>
  </si>
  <si>
    <t>500260505000001</t>
  </si>
  <si>
    <t>Pontinha Do Cocho</t>
  </si>
  <si>
    <t>500260535000001</t>
  </si>
  <si>
    <t>5002704</t>
  </si>
  <si>
    <t>Anhanduí</t>
  </si>
  <si>
    <t>500270460000001</t>
  </si>
  <si>
    <t>Comunidade Quilombola Buriti</t>
  </si>
  <si>
    <t>500270405000020</t>
  </si>
  <si>
    <t>5002902</t>
  </si>
  <si>
    <t>500290205000001</t>
  </si>
  <si>
    <t>Indaiá Do Sul</t>
  </si>
  <si>
    <t>500290215000001</t>
  </si>
  <si>
    <t>500290205000028</t>
  </si>
  <si>
    <t>5003108</t>
  </si>
  <si>
    <t>500310805000001</t>
  </si>
  <si>
    <t>Baianópolis</t>
  </si>
  <si>
    <t>500310810000001</t>
  </si>
  <si>
    <t>Povoado Recanto Dos Pintados</t>
  </si>
  <si>
    <t>500310805000012</t>
  </si>
  <si>
    <t>Comunidade Boa Sorte</t>
  </si>
  <si>
    <t>500310805000010</t>
  </si>
  <si>
    <t>Fala Verdade</t>
  </si>
  <si>
    <t>500310810000003</t>
  </si>
  <si>
    <t>Tabôco</t>
  </si>
  <si>
    <t>500310805000007</t>
  </si>
  <si>
    <t>Corumbá</t>
  </si>
  <si>
    <t>5003207</t>
  </si>
  <si>
    <t>Porto Esperança</t>
  </si>
  <si>
    <t>500320735000001</t>
  </si>
  <si>
    <t>Amolar</t>
  </si>
  <si>
    <t>500320715000001</t>
  </si>
  <si>
    <t>500320720000001</t>
  </si>
  <si>
    <t>Albuquerque</t>
  </si>
  <si>
    <t>500320710000001</t>
  </si>
  <si>
    <t>5003256</t>
  </si>
  <si>
    <t>500325605000001</t>
  </si>
  <si>
    <t>Baús</t>
  </si>
  <si>
    <t>500325610000001</t>
  </si>
  <si>
    <t>Coxim</t>
  </si>
  <si>
    <t>5003306</t>
  </si>
  <si>
    <t>500330610000001</t>
  </si>
  <si>
    <t>500330608000001</t>
  </si>
  <si>
    <t>Taquari</t>
  </si>
  <si>
    <t>500330615000001</t>
  </si>
  <si>
    <t>Douradina</t>
  </si>
  <si>
    <t>5003504</t>
  </si>
  <si>
    <t>500350405000001</t>
  </si>
  <si>
    <t>Bocajá</t>
  </si>
  <si>
    <t>500350410000001</t>
  </si>
  <si>
    <t>Cruzaltina</t>
  </si>
  <si>
    <t>500350415000001</t>
  </si>
  <si>
    <t>Dourados</t>
  </si>
  <si>
    <t>5003702</t>
  </si>
  <si>
    <t>500370205000001</t>
  </si>
  <si>
    <t>Distrito Industrial</t>
  </si>
  <si>
    <t>500370205000181</t>
  </si>
  <si>
    <t>Glória De Dourados</t>
  </si>
  <si>
    <t>5004007</t>
  </si>
  <si>
    <t>500400705000001</t>
  </si>
  <si>
    <t>Guaçulândia</t>
  </si>
  <si>
    <t>500400715000001</t>
  </si>
  <si>
    <t>5004403</t>
  </si>
  <si>
    <t>500440305000001</t>
  </si>
  <si>
    <t>500440320000001</t>
  </si>
  <si>
    <t>Itaporã</t>
  </si>
  <si>
    <t>5004502</t>
  </si>
  <si>
    <t>500450225000001</t>
  </si>
  <si>
    <t>Carumbé</t>
  </si>
  <si>
    <t>500450210000001</t>
  </si>
  <si>
    <t>5004700</t>
  </si>
  <si>
    <t>500470005000001</t>
  </si>
  <si>
    <t>Povoado Vila Cristina</t>
  </si>
  <si>
    <t>500470005000038</t>
  </si>
  <si>
    <t>Japorã</t>
  </si>
  <si>
    <t>5004809</t>
  </si>
  <si>
    <t>500480905000001</t>
  </si>
  <si>
    <t>Jacareí</t>
  </si>
  <si>
    <t>500480905000003</t>
  </si>
  <si>
    <t>5004908</t>
  </si>
  <si>
    <t>500490805000001</t>
  </si>
  <si>
    <t>Bom Fim</t>
  </si>
  <si>
    <t>500490810000001</t>
  </si>
  <si>
    <t>Furnas Dos Dionísios</t>
  </si>
  <si>
    <t>500490810000004</t>
  </si>
  <si>
    <t>Rochedinho</t>
  </si>
  <si>
    <t>500490810000005</t>
  </si>
  <si>
    <t>5005251</t>
  </si>
  <si>
    <t>500525105000001</t>
  </si>
  <si>
    <t>500525105000013</t>
  </si>
  <si>
    <t>500525105000008</t>
  </si>
  <si>
    <t>Maracaju</t>
  </si>
  <si>
    <t>5005400</t>
  </si>
  <si>
    <t>500540005000001</t>
  </si>
  <si>
    <t>Destilaria</t>
  </si>
  <si>
    <t>500540005000037</t>
  </si>
  <si>
    <t>Miranda</t>
  </si>
  <si>
    <t>5005608</t>
  </si>
  <si>
    <t>500560805000001</t>
  </si>
  <si>
    <t>Fundação Bradesco</t>
  </si>
  <si>
    <t>500560805000042</t>
  </si>
  <si>
    <t>Naviraí</t>
  </si>
  <si>
    <t>5005707</t>
  </si>
  <si>
    <t>500570705000001</t>
  </si>
  <si>
    <t>Distrito Verde</t>
  </si>
  <si>
    <t>500570705000099</t>
  </si>
  <si>
    <t>Usina</t>
  </si>
  <si>
    <t>500570705000068</t>
  </si>
  <si>
    <t>Nova Alvorada Do Sul</t>
  </si>
  <si>
    <t>5006002</t>
  </si>
  <si>
    <t>500600205000001</t>
  </si>
  <si>
    <t>Distrito Industrial Usina Sta Fé</t>
  </si>
  <si>
    <t>500600205000027</t>
  </si>
  <si>
    <t>Paraíso Das Águas</t>
  </si>
  <si>
    <t>5006275</t>
  </si>
  <si>
    <t>Paraíso</t>
  </si>
  <si>
    <t>500325615000001</t>
  </si>
  <si>
    <t>Alto Sucuriú</t>
  </si>
  <si>
    <t>500020310000001</t>
  </si>
  <si>
    <t>Paranaíba</t>
  </si>
  <si>
    <t>5006309</t>
  </si>
  <si>
    <t>500630905000001</t>
  </si>
  <si>
    <t>Alto Santana</t>
  </si>
  <si>
    <t>500630908000001</t>
  </si>
  <si>
    <t>Ponta Porã</t>
  </si>
  <si>
    <t>5006606</t>
  </si>
  <si>
    <t>500660605010001</t>
  </si>
  <si>
    <t>Cabeceira Do Apa</t>
  </si>
  <si>
    <t>500660615000001</t>
  </si>
  <si>
    <t>Ribas Do Rio Pardo</t>
  </si>
  <si>
    <t>5007109</t>
  </si>
  <si>
    <t>500710905000001</t>
  </si>
  <si>
    <t>Bálsamo</t>
  </si>
  <si>
    <t>500710910000001</t>
  </si>
  <si>
    <t>5007307</t>
  </si>
  <si>
    <t>500730705000001</t>
  </si>
  <si>
    <t>Nova Esperança</t>
  </si>
  <si>
    <t>500730710000001</t>
  </si>
  <si>
    <t>Povoado São Francisco</t>
  </si>
  <si>
    <t>500730705000009</t>
  </si>
  <si>
    <t>Rio Verde De Mato Grosso</t>
  </si>
  <si>
    <t>5007406</t>
  </si>
  <si>
    <t>500740605000001</t>
  </si>
  <si>
    <t>500740610000001</t>
  </si>
  <si>
    <t>São Gabriel Do Oeste</t>
  </si>
  <si>
    <t>5007695</t>
  </si>
  <si>
    <t>500769505000001</t>
  </si>
  <si>
    <t>500769510000001</t>
  </si>
  <si>
    <t>Ponte Vermelha</t>
  </si>
  <si>
    <t>500769515000001</t>
  </si>
  <si>
    <t>Sidrolândia</t>
  </si>
  <si>
    <t>5007901</t>
  </si>
  <si>
    <t>500790105000001</t>
  </si>
  <si>
    <t>Pa Santa Terezinha</t>
  </si>
  <si>
    <t>500790105000041</t>
  </si>
  <si>
    <t>Quebra Côco</t>
  </si>
  <si>
    <t>500790115000001</t>
  </si>
  <si>
    <t>Usina Santa Olinda</t>
  </si>
  <si>
    <t>500790105000028</t>
  </si>
  <si>
    <t>Três Lagoas</t>
  </si>
  <si>
    <t>5008305</t>
  </si>
  <si>
    <t>500830510000001</t>
  </si>
  <si>
    <t>Garcias</t>
  </si>
  <si>
    <t>500830515000001</t>
  </si>
  <si>
    <t>5100201</t>
  </si>
  <si>
    <t>510020105000001</t>
  </si>
  <si>
    <t>510020115000001</t>
  </si>
  <si>
    <t>510020125000001</t>
  </si>
  <si>
    <t>5100300</t>
  </si>
  <si>
    <t>510030005000001</t>
  </si>
  <si>
    <t>510030007000001</t>
  </si>
  <si>
    <t>Alto Boa Vista</t>
  </si>
  <si>
    <t>5100359</t>
  </si>
  <si>
    <t>510035905000001</t>
  </si>
  <si>
    <t>Posto Da Mata</t>
  </si>
  <si>
    <t>510035905000004</t>
  </si>
  <si>
    <t>Alto Paraguai</t>
  </si>
  <si>
    <t>5100508</t>
  </si>
  <si>
    <t>Capão Verde</t>
  </si>
  <si>
    <t>510050807000001</t>
  </si>
  <si>
    <t>Campos Novos (Tira Sentido)</t>
  </si>
  <si>
    <t>510050807000004</t>
  </si>
  <si>
    <t>5100805</t>
  </si>
  <si>
    <t>510080505000001</t>
  </si>
  <si>
    <t>Novo Planeta</t>
  </si>
  <si>
    <t>510080505000010</t>
  </si>
  <si>
    <t>Araputanga</t>
  </si>
  <si>
    <t>5101258</t>
  </si>
  <si>
    <t>Farinópolis</t>
  </si>
  <si>
    <t>510125805000014</t>
  </si>
  <si>
    <t>Botas</t>
  </si>
  <si>
    <t>510125805000028</t>
  </si>
  <si>
    <t>510125805000001</t>
  </si>
  <si>
    <t>Cachoeirinha</t>
  </si>
  <si>
    <t>510125805000019</t>
  </si>
  <si>
    <t>5101407</t>
  </si>
  <si>
    <t>510140705000001</t>
  </si>
  <si>
    <t>Agrovila Do Pa Conservan</t>
  </si>
  <si>
    <t>510140705000043</t>
  </si>
  <si>
    <t>Barão De Melgaço</t>
  </si>
  <si>
    <t>5101605</t>
  </si>
  <si>
    <t>510160505000001</t>
  </si>
  <si>
    <t>Joselândia</t>
  </si>
  <si>
    <t>510160510000001</t>
  </si>
  <si>
    <t>Barra Do Bugres</t>
  </si>
  <si>
    <t>5101704</t>
  </si>
  <si>
    <t>Santo Antônio Do Currupira</t>
  </si>
  <si>
    <t>510170405000031</t>
  </si>
  <si>
    <t>Mineração Emal Itaipu</t>
  </si>
  <si>
    <t>510170405000032</t>
  </si>
  <si>
    <t>510170405000001</t>
  </si>
  <si>
    <t>Nova Fernandópolis</t>
  </si>
  <si>
    <t>510170405000037</t>
  </si>
  <si>
    <t>Barra Do Garças</t>
  </si>
  <si>
    <t>5101803</t>
  </si>
  <si>
    <t>Vale Dos Sonhos</t>
  </si>
  <si>
    <t>510180335000001</t>
  </si>
  <si>
    <t>Toricueije</t>
  </si>
  <si>
    <t>510180330000001</t>
  </si>
  <si>
    <t>Cáceres</t>
  </si>
  <si>
    <t>5102504</t>
  </si>
  <si>
    <t>510250405000001</t>
  </si>
  <si>
    <t>Clarinópolis</t>
  </si>
  <si>
    <t>510250405000132</t>
  </si>
  <si>
    <t>Caramujo</t>
  </si>
  <si>
    <t>510250415000001</t>
  </si>
  <si>
    <t>Horizonte Do Oeste</t>
  </si>
  <si>
    <t>510250425000001</t>
  </si>
  <si>
    <t>Nova Cáceres</t>
  </si>
  <si>
    <t>510250430000001</t>
  </si>
  <si>
    <t>5102603</t>
  </si>
  <si>
    <t>510260305000001</t>
  </si>
  <si>
    <t>São José Do Couto</t>
  </si>
  <si>
    <t>510260315000001</t>
  </si>
  <si>
    <t>5102678</t>
  </si>
  <si>
    <t>510267805000001</t>
  </si>
  <si>
    <t>Coronel Ponce</t>
  </si>
  <si>
    <t>510267810000001</t>
  </si>
  <si>
    <t>5102702</t>
  </si>
  <si>
    <t>510270205000001</t>
  </si>
  <si>
    <t>Culuene</t>
  </si>
  <si>
    <t>510270205000021</t>
  </si>
  <si>
    <t>510270205000026</t>
  </si>
  <si>
    <t>510270205000025</t>
  </si>
  <si>
    <t>Chapada Dos Guimarães</t>
  </si>
  <si>
    <t>5103007</t>
  </si>
  <si>
    <t>510300705000001</t>
  </si>
  <si>
    <t>Cachoeira Rica</t>
  </si>
  <si>
    <t>510300705000033</t>
  </si>
  <si>
    <t>Água Fria</t>
  </si>
  <si>
    <t>510300710000001</t>
  </si>
  <si>
    <t>João Carro</t>
  </si>
  <si>
    <t>510300705000032</t>
  </si>
  <si>
    <t>Rio Da Casca</t>
  </si>
  <si>
    <t>510300720000001</t>
  </si>
  <si>
    <t>Colíder</t>
  </si>
  <si>
    <t>5103205</t>
  </si>
  <si>
    <t>Nova Galiléia</t>
  </si>
  <si>
    <t>510320505000063</t>
  </si>
  <si>
    <t>Café Norte</t>
  </si>
  <si>
    <t>510320505000065</t>
  </si>
  <si>
    <t>Sol Nascente</t>
  </si>
  <si>
    <t>510320505000061</t>
  </si>
  <si>
    <t>Marco De Cimento</t>
  </si>
  <si>
    <t>510320505000062</t>
  </si>
  <si>
    <t>510320505000001</t>
  </si>
  <si>
    <t>Trevo Ouro Verde</t>
  </si>
  <si>
    <t>510320505000064</t>
  </si>
  <si>
    <t>5103254</t>
  </si>
  <si>
    <t>510325405000001</t>
  </si>
  <si>
    <t>Guariba</t>
  </si>
  <si>
    <t>510325410000001</t>
  </si>
  <si>
    <t>Comodoro</t>
  </si>
  <si>
    <t>5103304</t>
  </si>
  <si>
    <t>Padronal</t>
  </si>
  <si>
    <t>510330420000001</t>
  </si>
  <si>
    <t>Noroagro</t>
  </si>
  <si>
    <t>510330417000001</t>
  </si>
  <si>
    <t>510330405000001</t>
  </si>
  <si>
    <t>510330415000001</t>
  </si>
  <si>
    <t>5103353</t>
  </si>
  <si>
    <t>510335305000013</t>
  </si>
  <si>
    <t>Agrovila Do Pa São Vicente</t>
  </si>
  <si>
    <t>510335305000014</t>
  </si>
  <si>
    <t>510335305000001</t>
  </si>
  <si>
    <t>Jardim América</t>
  </si>
  <si>
    <t>510335305000011</t>
  </si>
  <si>
    <t>Três Flexas</t>
  </si>
  <si>
    <t>510335305000032</t>
  </si>
  <si>
    <t>Veranópolis</t>
  </si>
  <si>
    <t>510335320000001</t>
  </si>
  <si>
    <t>5103379</t>
  </si>
  <si>
    <t>510337905000001</t>
  </si>
  <si>
    <t>510337905000007</t>
  </si>
  <si>
    <t>Ouro Verde Dos Pioneiros</t>
  </si>
  <si>
    <t>510337905000011</t>
  </si>
  <si>
    <t>5103403</t>
  </si>
  <si>
    <t>510340305400001</t>
  </si>
  <si>
    <t>Coxipó Do Ouro</t>
  </si>
  <si>
    <t>510340315000001</t>
  </si>
  <si>
    <t>5103437</t>
  </si>
  <si>
    <t>510343705000001</t>
  </si>
  <si>
    <t>510343705000008</t>
  </si>
  <si>
    <t>Vila Cabaçal</t>
  </si>
  <si>
    <t>510343705000010</t>
  </si>
  <si>
    <t>Dom Aquino</t>
  </si>
  <si>
    <t>5103601</t>
  </si>
  <si>
    <t>510360105000001</t>
  </si>
  <si>
    <t>510360120000001</t>
  </si>
  <si>
    <t>Gaúcha Do Norte</t>
  </si>
  <si>
    <t>5103858</t>
  </si>
  <si>
    <t>510385805000001</t>
  </si>
  <si>
    <t>Nova Aliança</t>
  </si>
  <si>
    <t>510385805000004</t>
  </si>
  <si>
    <t>5103908</t>
  </si>
  <si>
    <t>510390805000001</t>
  </si>
  <si>
    <t>Paredão Grande</t>
  </si>
  <si>
    <t>510390820000001</t>
  </si>
  <si>
    <t>5103957</t>
  </si>
  <si>
    <t>510395705000001</t>
  </si>
  <si>
    <t>Monte Castelo D'Oeste</t>
  </si>
  <si>
    <t>510395716000001</t>
  </si>
  <si>
    <t>5104203</t>
  </si>
  <si>
    <t>510420305000001</t>
  </si>
  <si>
    <t>Alcantilado</t>
  </si>
  <si>
    <t>510420310000001</t>
  </si>
  <si>
    <t>Vale Rico</t>
  </si>
  <si>
    <t>510420325000001</t>
  </si>
  <si>
    <t>510420305000029</t>
  </si>
  <si>
    <t>5104542</t>
  </si>
  <si>
    <t>510454205000001</t>
  </si>
  <si>
    <t>Agrovila Do Pa Monte Alto</t>
  </si>
  <si>
    <t>510454205000013</t>
  </si>
  <si>
    <t>Simioni</t>
  </si>
  <si>
    <t>510454205000004</t>
  </si>
  <si>
    <t>Itiquira</t>
  </si>
  <si>
    <t>5104609</t>
  </si>
  <si>
    <t>Michellin Vila Ii</t>
  </si>
  <si>
    <t>510460905000016</t>
  </si>
  <si>
    <t>Michellin Vila I</t>
  </si>
  <si>
    <t>510460905000017</t>
  </si>
  <si>
    <t>Michellin Vila Iii</t>
  </si>
  <si>
    <t>510460905000020</t>
  </si>
  <si>
    <t>510460905000001</t>
  </si>
  <si>
    <t>Ouro Branco Do Sul</t>
  </si>
  <si>
    <t>510460905000019</t>
  </si>
  <si>
    <t>Jaciara</t>
  </si>
  <si>
    <t>5104807</t>
  </si>
  <si>
    <t>Vila Dejac</t>
  </si>
  <si>
    <t>510480705000032</t>
  </si>
  <si>
    <t>Celma</t>
  </si>
  <si>
    <t>510480720000001</t>
  </si>
  <si>
    <t>510480705000001</t>
  </si>
  <si>
    <t>5105002</t>
  </si>
  <si>
    <t>510500205000001</t>
  </si>
  <si>
    <t>Altelândia</t>
  </si>
  <si>
    <t>510500205000014</t>
  </si>
  <si>
    <t>Taquaruçu</t>
  </si>
  <si>
    <t>510500205000019</t>
  </si>
  <si>
    <t>Lucialva</t>
  </si>
  <si>
    <t>510500215000001</t>
  </si>
  <si>
    <t>5105101</t>
  </si>
  <si>
    <t>510510105000001</t>
  </si>
  <si>
    <t>Águas Claras</t>
  </si>
  <si>
    <t>510510110000001</t>
  </si>
  <si>
    <t>Catuaí</t>
  </si>
  <si>
    <t>510510115000001</t>
  </si>
  <si>
    <t>Paranorte</t>
  </si>
  <si>
    <t>510510120000001</t>
  </si>
  <si>
    <t>Juína</t>
  </si>
  <si>
    <t>5105150</t>
  </si>
  <si>
    <t>510515005000001</t>
  </si>
  <si>
    <t>510515009000001</t>
  </si>
  <si>
    <t>Fontanillas</t>
  </si>
  <si>
    <t>510515010000001</t>
  </si>
  <si>
    <t>5105234</t>
  </si>
  <si>
    <t>São José Do Pingadouro</t>
  </si>
  <si>
    <t>510523405000012</t>
  </si>
  <si>
    <t>Boa União</t>
  </si>
  <si>
    <t>510523405000004</t>
  </si>
  <si>
    <t>510523405000001</t>
  </si>
  <si>
    <t>Lucas Do Rio Verde</t>
  </si>
  <si>
    <t>5105259</t>
  </si>
  <si>
    <t>510525905000001</t>
  </si>
  <si>
    <t>Groslândia</t>
  </si>
  <si>
    <t>510525910000001</t>
  </si>
  <si>
    <t>5105580</t>
  </si>
  <si>
    <t>510558005000001</t>
  </si>
  <si>
    <t>Analândia Do Norte</t>
  </si>
  <si>
    <t>510558005000023</t>
  </si>
  <si>
    <t>Matupá</t>
  </si>
  <si>
    <t>5105606</t>
  </si>
  <si>
    <t>510560605000001</t>
  </si>
  <si>
    <t>Flor Da Serra</t>
  </si>
  <si>
    <t>510560605000014</t>
  </si>
  <si>
    <t>Sucam</t>
  </si>
  <si>
    <t>510560605000015</t>
  </si>
  <si>
    <t>Nossa Senhora Do Livramento</t>
  </si>
  <si>
    <t>5106109</t>
  </si>
  <si>
    <t>510610905000001</t>
  </si>
  <si>
    <t>Ribeirão Dos Cocais</t>
  </si>
  <si>
    <t>510610913000001</t>
  </si>
  <si>
    <t>Seco</t>
  </si>
  <si>
    <t>510610915000001</t>
  </si>
  <si>
    <t>5106208</t>
  </si>
  <si>
    <t>510620805000001</t>
  </si>
  <si>
    <t>Riolândia</t>
  </si>
  <si>
    <t>510620810000001</t>
  </si>
  <si>
    <t>Nova Guarita</t>
  </si>
  <si>
    <t>5108808</t>
  </si>
  <si>
    <t>510880805000001</t>
  </si>
  <si>
    <t>510880805000006</t>
  </si>
  <si>
    <t>5108907</t>
  </si>
  <si>
    <t>510890705000001</t>
  </si>
  <si>
    <t>Brianorte</t>
  </si>
  <si>
    <t>510890705000007</t>
  </si>
  <si>
    <t>5108956</t>
  </si>
  <si>
    <t>São José Do Apuí</t>
  </si>
  <si>
    <t>510895605000006</t>
  </si>
  <si>
    <t>Alto Paraíso</t>
  </si>
  <si>
    <t>510895605000007</t>
  </si>
  <si>
    <t>5106190</t>
  </si>
  <si>
    <t>510619005000001</t>
  </si>
  <si>
    <t>Atlântica</t>
  </si>
  <si>
    <t>510619005000004</t>
  </si>
  <si>
    <t>5106240</t>
  </si>
  <si>
    <t>Santa Terezinha Do Rio Ferro</t>
  </si>
  <si>
    <t>510624026000001</t>
  </si>
  <si>
    <t>510624010000001</t>
  </si>
  <si>
    <t>Santo Antônio Do Rio Bonito</t>
  </si>
  <si>
    <t>510624030000001</t>
  </si>
  <si>
    <t>Novo Mato Grosso</t>
  </si>
  <si>
    <t>510624015000001</t>
  </si>
  <si>
    <t>510624005000001</t>
  </si>
  <si>
    <t>Parque Água Limpa</t>
  </si>
  <si>
    <t>510624017000001</t>
  </si>
  <si>
    <t>Piratininga</t>
  </si>
  <si>
    <t>510624020000001</t>
  </si>
  <si>
    <t>5106257</t>
  </si>
  <si>
    <t>510625705000001</t>
  </si>
  <si>
    <t>União Do Leste</t>
  </si>
  <si>
    <t>510625725000001</t>
  </si>
  <si>
    <t>5106281</t>
  </si>
  <si>
    <t>510628105000001</t>
  </si>
  <si>
    <t>Cachoeira Da Fumaça</t>
  </si>
  <si>
    <t>510628105000008</t>
  </si>
  <si>
    <t>Itaquerê</t>
  </si>
  <si>
    <t>510628115000001</t>
  </si>
  <si>
    <t>5106307</t>
  </si>
  <si>
    <t>Santiago Do Norte</t>
  </si>
  <si>
    <t>510630705000052</t>
  </si>
  <si>
    <t>Salto Da Alegria</t>
  </si>
  <si>
    <t>510630705000053</t>
  </si>
  <si>
    <t>510630705000001</t>
  </si>
  <si>
    <t>5106372</t>
  </si>
  <si>
    <t>510637205000001</t>
  </si>
  <si>
    <t>Nova Araçatuba</t>
  </si>
  <si>
    <t>510637205000023</t>
  </si>
  <si>
    <t>São José Do Planalto</t>
  </si>
  <si>
    <t>510637210000001</t>
  </si>
  <si>
    <t>Pontes E Lacerda</t>
  </si>
  <si>
    <t>5106752</t>
  </si>
  <si>
    <t>510675205000001</t>
  </si>
  <si>
    <t>Vila Matão</t>
  </si>
  <si>
    <t>510675205000102</t>
  </si>
  <si>
    <t>Porto Alegre Do Norte</t>
  </si>
  <si>
    <t>5106778</t>
  </si>
  <si>
    <t>510677805000001</t>
  </si>
  <si>
    <t>Nova Floresta</t>
  </si>
  <si>
    <t>510677805000011</t>
  </si>
  <si>
    <t>Porto Dos Gaúchos</t>
  </si>
  <si>
    <t>5106802</t>
  </si>
  <si>
    <t>510680205000001</t>
  </si>
  <si>
    <t>Novo Paraná</t>
  </si>
  <si>
    <t>510680205000013</t>
  </si>
  <si>
    <t>5106828</t>
  </si>
  <si>
    <t>510682805000001</t>
  </si>
  <si>
    <t>Bocaiuval</t>
  </si>
  <si>
    <t>510682805000013</t>
  </si>
  <si>
    <t>Pedro Neca</t>
  </si>
  <si>
    <t>510682805000012</t>
  </si>
  <si>
    <t>Vila Cardoso</t>
  </si>
  <si>
    <t>510682805000009</t>
  </si>
  <si>
    <t>Vila Picada</t>
  </si>
  <si>
    <t>510682805000021</t>
  </si>
  <si>
    <t>Poxoréo</t>
  </si>
  <si>
    <t>5107008</t>
  </si>
  <si>
    <t>Paraíso Do Leste</t>
  </si>
  <si>
    <t>510700820000001</t>
  </si>
  <si>
    <t>Aparecida Do Leste</t>
  </si>
  <si>
    <t>510700805000016</t>
  </si>
  <si>
    <t>Joanesburgo</t>
  </si>
  <si>
    <t>510700815000004</t>
  </si>
  <si>
    <t>Primavera Do Leste</t>
  </si>
  <si>
    <t>5107040</t>
  </si>
  <si>
    <t>510704005000001</t>
  </si>
  <si>
    <t>Colônia Russa I</t>
  </si>
  <si>
    <t>510704005000046</t>
  </si>
  <si>
    <t>Querência</t>
  </si>
  <si>
    <t>5107065</t>
  </si>
  <si>
    <t>510706505000001</t>
  </si>
  <si>
    <t>Agrovila Do Pa Brasil Novo</t>
  </si>
  <si>
    <t>510706505000031</t>
  </si>
  <si>
    <t>Agrovila Do Pa Pingo D'Água</t>
  </si>
  <si>
    <t>510706505000030</t>
  </si>
  <si>
    <t>Coutinho União</t>
  </si>
  <si>
    <t>510706515000001</t>
  </si>
  <si>
    <t>Ribeirão Cascalheira</t>
  </si>
  <si>
    <t>5107180</t>
  </si>
  <si>
    <t>510718005000001</t>
  </si>
  <si>
    <t>Novo Paraiso</t>
  </si>
  <si>
    <t>510718005000015</t>
  </si>
  <si>
    <t>5107198</t>
  </si>
  <si>
    <t>510719805000001</t>
  </si>
  <si>
    <t>510719805000003</t>
  </si>
  <si>
    <t>5107206</t>
  </si>
  <si>
    <t>510720605000001</t>
  </si>
  <si>
    <t>Panorama</t>
  </si>
  <si>
    <t>510720605000008</t>
  </si>
  <si>
    <t>Rondonópolis</t>
  </si>
  <si>
    <t>5107602</t>
  </si>
  <si>
    <t>510760205000001</t>
  </si>
  <si>
    <t>Anhumas</t>
  </si>
  <si>
    <t>510760210000001</t>
  </si>
  <si>
    <t>Vila Paulista</t>
  </si>
  <si>
    <t>510760205000167</t>
  </si>
  <si>
    <t>510760215000001</t>
  </si>
  <si>
    <t>Salto Do Céu</t>
  </si>
  <si>
    <t>5107750</t>
  </si>
  <si>
    <t>510775005000001</t>
  </si>
  <si>
    <t>Vila Progresso</t>
  </si>
  <si>
    <t>510775015000001</t>
  </si>
  <si>
    <t>5107263</t>
  </si>
  <si>
    <t>510726305000001</t>
  </si>
  <si>
    <t>510726305000015</t>
  </si>
  <si>
    <t>Santo Antônio Do Leverger</t>
  </si>
  <si>
    <t>5107800</t>
  </si>
  <si>
    <t>Olho D'Água</t>
  </si>
  <si>
    <t>510780005000008</t>
  </si>
  <si>
    <t>Caité</t>
  </si>
  <si>
    <t>510780017000001</t>
  </si>
  <si>
    <t>510780005000001</t>
  </si>
  <si>
    <t>Engenho Velho</t>
  </si>
  <si>
    <t>510780010000001</t>
  </si>
  <si>
    <t>Mimoso</t>
  </si>
  <si>
    <t>510780015000001</t>
  </si>
  <si>
    <t>Varginha</t>
  </si>
  <si>
    <t>510780025000001</t>
  </si>
  <si>
    <t>São Félix Do Araguaia</t>
  </si>
  <si>
    <t>5107859</t>
  </si>
  <si>
    <t>510785905000001</t>
  </si>
  <si>
    <t>510785905000011</t>
  </si>
  <si>
    <t>Nova Suia-Miçu</t>
  </si>
  <si>
    <t>510785905000017</t>
  </si>
  <si>
    <t>Espigão Do Leste</t>
  </si>
  <si>
    <t>510785915000001</t>
  </si>
  <si>
    <t>Pontinópolis</t>
  </si>
  <si>
    <t>510785905000019</t>
  </si>
  <si>
    <t>São José Do Povo</t>
  </si>
  <si>
    <t>5107297</t>
  </si>
  <si>
    <t>510729705000001</t>
  </si>
  <si>
    <t>Nova Catanduva</t>
  </si>
  <si>
    <t>510729715000001</t>
  </si>
  <si>
    <t>São José Do Xingu</t>
  </si>
  <si>
    <t>5107354</t>
  </si>
  <si>
    <t>510735405000001</t>
  </si>
  <si>
    <t>Santo Antônio Do Fontoura</t>
  </si>
  <si>
    <t>510735425000001</t>
  </si>
  <si>
    <t>São José Dos Quatro Marcos</t>
  </si>
  <si>
    <t>5107107</t>
  </si>
  <si>
    <t>510710705000001</t>
  </si>
  <si>
    <t>Aparecida Bela</t>
  </si>
  <si>
    <t>510710705000023</t>
  </si>
  <si>
    <t>Santa Fé</t>
  </si>
  <si>
    <t>510710710000001</t>
  </si>
  <si>
    <t>São Pedro Da Cipa</t>
  </si>
  <si>
    <t>5107404</t>
  </si>
  <si>
    <t>510740405000001</t>
  </si>
  <si>
    <t>Alojamentos Da Gleba Pombal</t>
  </si>
  <si>
    <t>510740405000007</t>
  </si>
  <si>
    <t>Pombas</t>
  </si>
  <si>
    <t>510740405000009</t>
  </si>
  <si>
    <t>5107909</t>
  </si>
  <si>
    <t>Camping Club</t>
  </si>
  <si>
    <t>510790905000090</t>
  </si>
  <si>
    <t>Agrovila Do Pa Mercedes Bens</t>
  </si>
  <si>
    <t>510790905000237</t>
  </si>
  <si>
    <t>5107925</t>
  </si>
  <si>
    <t>510792505000001</t>
  </si>
  <si>
    <t>Caravágio</t>
  </si>
  <si>
    <t>510792515000001</t>
  </si>
  <si>
    <t>Tangará Da Serra</t>
  </si>
  <si>
    <t>5107958</t>
  </si>
  <si>
    <t>510795805000001</t>
  </si>
  <si>
    <t>São Jorge</t>
  </si>
  <si>
    <t>510795825000001</t>
  </si>
  <si>
    <t>5108006</t>
  </si>
  <si>
    <t>510800605000001</t>
  </si>
  <si>
    <t>Novo Eldorado</t>
  </si>
  <si>
    <t>510800630000001</t>
  </si>
  <si>
    <t>Terra Nova Do Norte</t>
  </si>
  <si>
    <t>5108055</t>
  </si>
  <si>
    <t>Nona Agrovila</t>
  </si>
  <si>
    <t>510805530000001</t>
  </si>
  <si>
    <t>Décima Agrovila</t>
  </si>
  <si>
    <t>510805530000004</t>
  </si>
  <si>
    <t>Vila Xanxerê</t>
  </si>
  <si>
    <t>510805505000007</t>
  </si>
  <si>
    <t>Miraguaí Do Norte</t>
  </si>
  <si>
    <t>510805515000001</t>
  </si>
  <si>
    <t>510805505000001</t>
  </si>
  <si>
    <t>Nonoaí Do Norte</t>
  </si>
  <si>
    <t>510805520000001</t>
  </si>
  <si>
    <t>União Do Sul</t>
  </si>
  <si>
    <t>5108303</t>
  </si>
  <si>
    <t>510830305000001</t>
  </si>
  <si>
    <t>Serraria Matão</t>
  </si>
  <si>
    <t>510830305000010</t>
  </si>
  <si>
    <t>Vale De São Domingos</t>
  </si>
  <si>
    <t>5108352</t>
  </si>
  <si>
    <t>Máquina Queimada</t>
  </si>
  <si>
    <t>510835205000004</t>
  </si>
  <si>
    <t>510835205000009</t>
  </si>
  <si>
    <t>510835205000001</t>
  </si>
  <si>
    <t>5108402</t>
  </si>
  <si>
    <t>510840210000001</t>
  </si>
  <si>
    <t>510840210000004</t>
  </si>
  <si>
    <t>Vila Bela Da Santíssima Trindade</t>
  </si>
  <si>
    <t>5105507</t>
  </si>
  <si>
    <t>510550705000001</t>
  </si>
  <si>
    <t>Ricardo Franco</t>
  </si>
  <si>
    <t>510550710000012</t>
  </si>
  <si>
    <t>Santa Clara</t>
  </si>
  <si>
    <t>510550710000011</t>
  </si>
  <si>
    <t>Vila São José</t>
  </si>
  <si>
    <t>510550705000014</t>
  </si>
  <si>
    <t>2700102</t>
  </si>
  <si>
    <t>Tinguí</t>
  </si>
  <si>
    <t>270010205000015</t>
  </si>
  <si>
    <t>Alto Dos Coelhos</t>
  </si>
  <si>
    <t>270010205000016</t>
  </si>
  <si>
    <t>Várzea Do Pico</t>
  </si>
  <si>
    <t>270010205000004</t>
  </si>
  <si>
    <t>270010205000022</t>
  </si>
  <si>
    <t>270010205000001</t>
  </si>
  <si>
    <t>Anadia</t>
  </si>
  <si>
    <t>2700201</t>
  </si>
  <si>
    <t>270020105000001</t>
  </si>
  <si>
    <t>Brejo Novo</t>
  </si>
  <si>
    <t>270020105000013</t>
  </si>
  <si>
    <t>Tabuleiro Grande</t>
  </si>
  <si>
    <t>270020105000012</t>
  </si>
  <si>
    <t>Tapera</t>
  </si>
  <si>
    <t>270020105000015</t>
  </si>
  <si>
    <t>Arapiraca</t>
  </si>
  <si>
    <t>2700300</t>
  </si>
  <si>
    <t>Pau Ferro Dos Laranjeiros</t>
  </si>
  <si>
    <t>270030005000183</t>
  </si>
  <si>
    <t>Baixa Da Onça</t>
  </si>
  <si>
    <t>270030005000159</t>
  </si>
  <si>
    <t>Sítio Cajarana</t>
  </si>
  <si>
    <t>270030005000222</t>
  </si>
  <si>
    <t>270030005000151</t>
  </si>
  <si>
    <t>Cangandu I</t>
  </si>
  <si>
    <t>270030005000221</t>
  </si>
  <si>
    <t>Barro Vermelho</t>
  </si>
  <si>
    <t>270030005000181</t>
  </si>
  <si>
    <t>270030005000179</t>
  </si>
  <si>
    <t>Cangandu Ii</t>
  </si>
  <si>
    <t>270030005000226</t>
  </si>
  <si>
    <t>Cangandu</t>
  </si>
  <si>
    <t>270030005000141</t>
  </si>
  <si>
    <t>270030005000169</t>
  </si>
  <si>
    <t>Ceci Cunha</t>
  </si>
  <si>
    <t>270030005000176</t>
  </si>
  <si>
    <t>Corredor</t>
  </si>
  <si>
    <t>270030005000174</t>
  </si>
  <si>
    <t>Taboquinha</t>
  </si>
  <si>
    <t>270030005000143</t>
  </si>
  <si>
    <t>270030005000227</t>
  </si>
  <si>
    <t>Pau Ferro</t>
  </si>
  <si>
    <t>270030005000233</t>
  </si>
  <si>
    <t>270030005000165</t>
  </si>
  <si>
    <t>Sítio Olho D'Água Dos Dadanhos</t>
  </si>
  <si>
    <t>270030005000234</t>
  </si>
  <si>
    <t>270030005000178</t>
  </si>
  <si>
    <t>Sítio Poção</t>
  </si>
  <si>
    <t>270030005000220</t>
  </si>
  <si>
    <t>270030005000175</t>
  </si>
  <si>
    <t>270030005000172</t>
  </si>
  <si>
    <t>Atalaia</t>
  </si>
  <si>
    <t>2700409</t>
  </si>
  <si>
    <t>Sapucaia</t>
  </si>
  <si>
    <t>270040910000001</t>
  </si>
  <si>
    <t>Agrovila Do Pa Boa Fé</t>
  </si>
  <si>
    <t>270040910000015</t>
  </si>
  <si>
    <t>270040905000001</t>
  </si>
  <si>
    <t>Boca Da Mata</t>
  </si>
  <si>
    <t>270040905000024</t>
  </si>
  <si>
    <t>Porangaba</t>
  </si>
  <si>
    <t>270040910000011</t>
  </si>
  <si>
    <t>Timbozinho</t>
  </si>
  <si>
    <t>270040910000013</t>
  </si>
  <si>
    <t>Barra De São Miguel</t>
  </si>
  <si>
    <t>2700607</t>
  </si>
  <si>
    <t>270060705000001</t>
  </si>
  <si>
    <t>Palatéia</t>
  </si>
  <si>
    <t>270060705000019</t>
  </si>
  <si>
    <t>2700706</t>
  </si>
  <si>
    <t>Saúde De Baixo</t>
  </si>
  <si>
    <t>270070605000010</t>
  </si>
  <si>
    <t>Dionel</t>
  </si>
  <si>
    <t>270070605000013</t>
  </si>
  <si>
    <t>Piranhas</t>
  </si>
  <si>
    <t>270070605000011</t>
  </si>
  <si>
    <t>270070605000001</t>
  </si>
  <si>
    <t>2700805</t>
  </si>
  <si>
    <t>270080505000001</t>
  </si>
  <si>
    <t>Cabeça Dantas</t>
  </si>
  <si>
    <t>270080505000007</t>
  </si>
  <si>
    <t>2700904</t>
  </si>
  <si>
    <t>270090405000001</t>
  </si>
  <si>
    <t>Barra Do Ipanema</t>
  </si>
  <si>
    <t>270090405000004</t>
  </si>
  <si>
    <t>Riacho Da Jacobina I</t>
  </si>
  <si>
    <t>270090405000008</t>
  </si>
  <si>
    <t>Olho-D'Água Novo</t>
  </si>
  <si>
    <t>270090405000006</t>
  </si>
  <si>
    <t>270090405000007</t>
  </si>
  <si>
    <t>Restinga</t>
  </si>
  <si>
    <t>270090405000003</t>
  </si>
  <si>
    <t>2701001</t>
  </si>
  <si>
    <t>Peri Peri</t>
  </si>
  <si>
    <t>270100105000016</t>
  </si>
  <si>
    <t>Chá Dos Leões</t>
  </si>
  <si>
    <t>270100105000019</t>
  </si>
  <si>
    <t>Ouro Branco</t>
  </si>
  <si>
    <t>270100105000020</t>
  </si>
  <si>
    <t>270100105000001</t>
  </si>
  <si>
    <t>2701100</t>
  </si>
  <si>
    <t>270110005000001</t>
  </si>
  <si>
    <t>Agrovila Do Pa Eldorado Dos Carajás</t>
  </si>
  <si>
    <t>270110005000011</t>
  </si>
  <si>
    <t>Agrovila Do Pa Flor Do Mundau</t>
  </si>
  <si>
    <t>270110005000010</t>
  </si>
  <si>
    <t>Agrovila Do Pa Nova Esperança</t>
  </si>
  <si>
    <t>270110005000012</t>
  </si>
  <si>
    <t>Agrovila Do Pa Santo Antônio Da Boa Vista</t>
  </si>
  <si>
    <t>270110005000013</t>
  </si>
  <si>
    <t>Agrovila Do Pa Zumbi Dos Palmares</t>
  </si>
  <si>
    <t>270110005000014</t>
  </si>
  <si>
    <t>Cacimbinhas</t>
  </si>
  <si>
    <t>2701209</t>
  </si>
  <si>
    <t>270120905000001</t>
  </si>
  <si>
    <t>Agrovila Do Pa Santa Maria</t>
  </si>
  <si>
    <t>270120905000011</t>
  </si>
  <si>
    <t>Minador Do Lúcio</t>
  </si>
  <si>
    <t>270120905000007</t>
  </si>
  <si>
    <t>2701407</t>
  </si>
  <si>
    <t>Mineiro</t>
  </si>
  <si>
    <t>270140705000040</t>
  </si>
  <si>
    <t>Chã De Embira</t>
  </si>
  <si>
    <t>270140705000033</t>
  </si>
  <si>
    <t>270140705000001</t>
  </si>
  <si>
    <t>Luziapolis</t>
  </si>
  <si>
    <t>270140705000019</t>
  </si>
  <si>
    <t>Usina Porto Rico</t>
  </si>
  <si>
    <t>270140705000015</t>
  </si>
  <si>
    <t>2701506</t>
  </si>
  <si>
    <t>Poço Da Lagoa</t>
  </si>
  <si>
    <t>270150605000009</t>
  </si>
  <si>
    <t>Boqueirão Da Maraba</t>
  </si>
  <si>
    <t>270150605000012</t>
  </si>
  <si>
    <t>270150605000001</t>
  </si>
  <si>
    <t>Canapi</t>
  </si>
  <si>
    <t>2701605</t>
  </si>
  <si>
    <t>Sítio Jaburu</t>
  </si>
  <si>
    <t>270160505000023</t>
  </si>
  <si>
    <t>Iraque</t>
  </si>
  <si>
    <t>270160505000024</t>
  </si>
  <si>
    <t>270160505000001</t>
  </si>
  <si>
    <t>2701704</t>
  </si>
  <si>
    <t>270170405000001</t>
  </si>
  <si>
    <t>Usina João De Deus</t>
  </si>
  <si>
    <t>270170405000009</t>
  </si>
  <si>
    <t>2701902</t>
  </si>
  <si>
    <t>270190205000001</t>
  </si>
  <si>
    <t>Agrovila Do Pa Santa Fé</t>
  </si>
  <si>
    <t>270190205000008</t>
  </si>
  <si>
    <t>Coité Do Nóia</t>
  </si>
  <si>
    <t>2702009</t>
  </si>
  <si>
    <t>Oitizeiro De Baixo</t>
  </si>
  <si>
    <t>270200905000011</t>
  </si>
  <si>
    <t>Boqueirão Do Ivo</t>
  </si>
  <si>
    <t>270200905000015</t>
  </si>
  <si>
    <t>Mumbuca</t>
  </si>
  <si>
    <t>270200905000014</t>
  </si>
  <si>
    <t>270200905000001</t>
  </si>
  <si>
    <t>Colônia Leopoldina</t>
  </si>
  <si>
    <t>2702108</t>
  </si>
  <si>
    <t>270210805000001</t>
  </si>
  <si>
    <t>Destilaria Porto Alegre</t>
  </si>
  <si>
    <t>270210805000018</t>
  </si>
  <si>
    <t>Usina Taquara</t>
  </si>
  <si>
    <t>270210805000016</t>
  </si>
  <si>
    <t>Coqueiro Seco</t>
  </si>
  <si>
    <t>2702207</t>
  </si>
  <si>
    <t>270220705000001</t>
  </si>
  <si>
    <t>Cadoz</t>
  </si>
  <si>
    <t>270220705000007</t>
  </si>
  <si>
    <t>2702306</t>
  </si>
  <si>
    <t>270230605000026</t>
  </si>
  <si>
    <t>270230605000039</t>
  </si>
  <si>
    <t>Pindorama</t>
  </si>
  <si>
    <t>270230605000027</t>
  </si>
  <si>
    <t>Botafogo</t>
  </si>
  <si>
    <t>270230605000041</t>
  </si>
  <si>
    <t>270230605000001</t>
  </si>
  <si>
    <t>Vila Poxim</t>
  </si>
  <si>
    <t>270230610000002</t>
  </si>
  <si>
    <t>Poxim</t>
  </si>
  <si>
    <t>270230610000001</t>
  </si>
  <si>
    <t>Craíbas</t>
  </si>
  <si>
    <t>2702355</t>
  </si>
  <si>
    <t>270235505000010</t>
  </si>
  <si>
    <t>Folha-Miúda</t>
  </si>
  <si>
    <t>270235505000012</t>
  </si>
  <si>
    <t>270235505000001</t>
  </si>
  <si>
    <t>Lagoa Do Algodão</t>
  </si>
  <si>
    <t>270235505000023</t>
  </si>
  <si>
    <t>Marruas</t>
  </si>
  <si>
    <t>270235505000024</t>
  </si>
  <si>
    <t>Riachão Ou São José</t>
  </si>
  <si>
    <t>270235505000017</t>
  </si>
  <si>
    <t>Delmiro Gouveia</t>
  </si>
  <si>
    <t>2702405</t>
  </si>
  <si>
    <t>Cruz</t>
  </si>
  <si>
    <t>270240505000030</t>
  </si>
  <si>
    <t>Barragem Leste</t>
  </si>
  <si>
    <t>270240505000032</t>
  </si>
  <si>
    <t>São Sebastião</t>
  </si>
  <si>
    <t>270240505000036</t>
  </si>
  <si>
    <t>Comunidade Juá</t>
  </si>
  <si>
    <t>270240505000041</t>
  </si>
  <si>
    <t>Salgado</t>
  </si>
  <si>
    <t>270240505000054</t>
  </si>
  <si>
    <t>Gangorra</t>
  </si>
  <si>
    <t>270240505000040</t>
  </si>
  <si>
    <t>270240505000028</t>
  </si>
  <si>
    <t>270240505000001</t>
  </si>
  <si>
    <t>Maria Bonita</t>
  </si>
  <si>
    <t>270240505000042</t>
  </si>
  <si>
    <t>Sinimbú</t>
  </si>
  <si>
    <t>270240505000038</t>
  </si>
  <si>
    <t>Maria Cristina</t>
  </si>
  <si>
    <t>270240505000043</t>
  </si>
  <si>
    <t>Rabeca</t>
  </si>
  <si>
    <t>270240505000055</t>
  </si>
  <si>
    <t>Vila Moxotó</t>
  </si>
  <si>
    <t>270240505000034</t>
  </si>
  <si>
    <t>Dois Riachos</t>
  </si>
  <si>
    <t>2702504</t>
  </si>
  <si>
    <t>270250405000001</t>
  </si>
  <si>
    <t>Pai Mané</t>
  </si>
  <si>
    <t>270250405000007</t>
  </si>
  <si>
    <t>Estrela De Alagoas</t>
  </si>
  <si>
    <t>2702553</t>
  </si>
  <si>
    <t>270255305000001</t>
  </si>
  <si>
    <t>Impueiras</t>
  </si>
  <si>
    <t>270255305000024</t>
  </si>
  <si>
    <t>Lagoa Do Canto</t>
  </si>
  <si>
    <t>270255305000008</t>
  </si>
  <si>
    <t>Renascença</t>
  </si>
  <si>
    <t>270255305000015</t>
  </si>
  <si>
    <t>Serra Bernardino</t>
  </si>
  <si>
    <t>270255305000016</t>
  </si>
  <si>
    <t>Feira Grande</t>
  </si>
  <si>
    <t>2702603</t>
  </si>
  <si>
    <t>Massapê</t>
  </si>
  <si>
    <t>270260305000012</t>
  </si>
  <si>
    <t>Carrasco</t>
  </si>
  <si>
    <t>270260305000026</t>
  </si>
  <si>
    <t>270260305000028</t>
  </si>
  <si>
    <t>270260305000027</t>
  </si>
  <si>
    <t>Sítio Varginha</t>
  </si>
  <si>
    <t>270260305000030</t>
  </si>
  <si>
    <t>270260305000032</t>
  </si>
  <si>
    <t>270260305000001</t>
  </si>
  <si>
    <t>Olho-D'Água Do Meio</t>
  </si>
  <si>
    <t>270260305000009</t>
  </si>
  <si>
    <t>270260305000025</t>
  </si>
  <si>
    <t>270260305000031</t>
  </si>
  <si>
    <t>Tabocal</t>
  </si>
  <si>
    <t>270260305000033</t>
  </si>
  <si>
    <t>270260305000020</t>
  </si>
  <si>
    <t>Feliz Deserto</t>
  </si>
  <si>
    <t>2702702</t>
  </si>
  <si>
    <t>270270205000001</t>
  </si>
  <si>
    <t>Pontes</t>
  </si>
  <si>
    <t>270270205000006</t>
  </si>
  <si>
    <t>Flexeiras</t>
  </si>
  <si>
    <t>2702801</t>
  </si>
  <si>
    <t>270280105000001</t>
  </si>
  <si>
    <t>Usina Conceição Do Peixe</t>
  </si>
  <si>
    <t>270280105000013</t>
  </si>
  <si>
    <t>Girau Do Ponciano</t>
  </si>
  <si>
    <t>2702900</t>
  </si>
  <si>
    <t>270290005000036</t>
  </si>
  <si>
    <t>Agrovila Do Pa Japão Ii</t>
  </si>
  <si>
    <t>270290005000047</t>
  </si>
  <si>
    <t>270290005000001</t>
  </si>
  <si>
    <t>Agrovila Do Pa Paraná</t>
  </si>
  <si>
    <t>270290005000046</t>
  </si>
  <si>
    <t>Agrovila Do Pa Rendeira</t>
  </si>
  <si>
    <t>270290005000045</t>
  </si>
  <si>
    <t>270290005000035</t>
  </si>
  <si>
    <t>Agrovila Do Pa Santa Isabel</t>
  </si>
  <si>
    <t>270290005000048</t>
  </si>
  <si>
    <t>270290005000034</t>
  </si>
  <si>
    <t>Algodão</t>
  </si>
  <si>
    <t>270290005000030</t>
  </si>
  <si>
    <t>Caraíba Dos Ferros</t>
  </si>
  <si>
    <t>270290005000038</t>
  </si>
  <si>
    <t>Rancho</t>
  </si>
  <si>
    <t>270290005000024</t>
  </si>
  <si>
    <t>Caldeirão</t>
  </si>
  <si>
    <t>270290005000041</t>
  </si>
  <si>
    <t>Canafístula</t>
  </si>
  <si>
    <t>270290005000021</t>
  </si>
  <si>
    <t>Genipapo</t>
  </si>
  <si>
    <t>270290005000054</t>
  </si>
  <si>
    <t>Jaciobá</t>
  </si>
  <si>
    <t>270290005000012</t>
  </si>
  <si>
    <t>Lagoa Das Piabas</t>
  </si>
  <si>
    <t>270290005000037</t>
  </si>
  <si>
    <t>São Cristóvão</t>
  </si>
  <si>
    <t>270290005000043</t>
  </si>
  <si>
    <t>Lagoa Grande</t>
  </si>
  <si>
    <t>270290005000039</t>
  </si>
  <si>
    <t>Mata Vermelha</t>
  </si>
  <si>
    <t>270290005000031</t>
  </si>
  <si>
    <t>Poço</t>
  </si>
  <si>
    <t>270290005000044</t>
  </si>
  <si>
    <t>270290005000032</t>
  </si>
  <si>
    <t>Traíras</t>
  </si>
  <si>
    <t>270290005000053</t>
  </si>
  <si>
    <t>Ibateguara</t>
  </si>
  <si>
    <t>2703007</t>
  </si>
  <si>
    <t>270300705000001</t>
  </si>
  <si>
    <t>Canastra</t>
  </si>
  <si>
    <t>270300705000010</t>
  </si>
  <si>
    <t>Roçadinho</t>
  </si>
  <si>
    <t>270300705000014</t>
  </si>
  <si>
    <t>2703106</t>
  </si>
  <si>
    <t>Coité Das Pinhas</t>
  </si>
  <si>
    <t>270310605000032</t>
  </si>
  <si>
    <t>Caraibinha</t>
  </si>
  <si>
    <t>270310605000030</t>
  </si>
  <si>
    <t>270310605000001</t>
  </si>
  <si>
    <t>Lagoa Do Capim</t>
  </si>
  <si>
    <t>270310605000009</t>
  </si>
  <si>
    <t>Lagoa De Caldeirão</t>
  </si>
  <si>
    <t>270310605000007</t>
  </si>
  <si>
    <t>Igreja Nova</t>
  </si>
  <si>
    <t>2703205</t>
  </si>
  <si>
    <t>270320505000027</t>
  </si>
  <si>
    <t>270320505000013</t>
  </si>
  <si>
    <t>Ipiranga</t>
  </si>
  <si>
    <t>270320505000016</t>
  </si>
  <si>
    <t>Cajueiro</t>
  </si>
  <si>
    <t>270320505000024</t>
  </si>
  <si>
    <t>270320505000001</t>
  </si>
  <si>
    <t>Capim Grosso</t>
  </si>
  <si>
    <t>270320505000031</t>
  </si>
  <si>
    <t>Peruçaba</t>
  </si>
  <si>
    <t>270320505000011</t>
  </si>
  <si>
    <t>Castanho Grande</t>
  </si>
  <si>
    <t>270320505000035</t>
  </si>
  <si>
    <t>Chinaré</t>
  </si>
  <si>
    <t>270320505000023</t>
  </si>
  <si>
    <t>270320505000032</t>
  </si>
  <si>
    <t>Palmeira Dos Negros</t>
  </si>
  <si>
    <t>270320505000033</t>
  </si>
  <si>
    <t>270320505000029</t>
  </si>
  <si>
    <t>Ilha Das Antas</t>
  </si>
  <si>
    <t>270320505000005</t>
  </si>
  <si>
    <t>Serraria</t>
  </si>
  <si>
    <t>270320505000034</t>
  </si>
  <si>
    <t>Tabuleiro Dos Negros</t>
  </si>
  <si>
    <t>270320505000020</t>
  </si>
  <si>
    <t>2703304</t>
  </si>
  <si>
    <t>Sítio Gravatá</t>
  </si>
  <si>
    <t>270330405000021</t>
  </si>
  <si>
    <t>Agrovila Do Pa Delmiro Gouveia</t>
  </si>
  <si>
    <t>270330405000017</t>
  </si>
  <si>
    <t>270330405000001</t>
  </si>
  <si>
    <t>Agrovila Do Pa Frei Damião</t>
  </si>
  <si>
    <t>270330405000016</t>
  </si>
  <si>
    <t>Promissão</t>
  </si>
  <si>
    <t>270330405000007</t>
  </si>
  <si>
    <t>Jacaré Dos Homens</t>
  </si>
  <si>
    <t>2703403</t>
  </si>
  <si>
    <t>Caititu</t>
  </si>
  <si>
    <t>270340305000005</t>
  </si>
  <si>
    <t>Alto Da Madeira</t>
  </si>
  <si>
    <t>270340305000006</t>
  </si>
  <si>
    <t>270340305000001</t>
  </si>
  <si>
    <t>Jacuípe</t>
  </si>
  <si>
    <t>2703502</t>
  </si>
  <si>
    <t>270350205000001</t>
  </si>
  <si>
    <t>Agrovila Do Pa Boa Vista</t>
  </si>
  <si>
    <t>270350205000008</t>
  </si>
  <si>
    <t>Agrovila Do Pa Canafístula</t>
  </si>
  <si>
    <t>270350205000009</t>
  </si>
  <si>
    <t>Japaratinga</t>
  </si>
  <si>
    <t>2703601</t>
  </si>
  <si>
    <t>270360105000001</t>
  </si>
  <si>
    <t>Destilaria São Gonçalo</t>
  </si>
  <si>
    <t>270360105000003</t>
  </si>
  <si>
    <t>Jaramataia</t>
  </si>
  <si>
    <t>2703700</t>
  </si>
  <si>
    <t>270370005000001</t>
  </si>
  <si>
    <t>270370005000004</t>
  </si>
  <si>
    <t>270370005000006</t>
  </si>
  <si>
    <t>Jequiá Da Praia</t>
  </si>
  <si>
    <t>2703759</t>
  </si>
  <si>
    <t>França</t>
  </si>
  <si>
    <t>270375905000006</t>
  </si>
  <si>
    <t>270375905000007</t>
  </si>
  <si>
    <t>Vila Operária - Usina Sininbu</t>
  </si>
  <si>
    <t>270375905000010</t>
  </si>
  <si>
    <t>Barro Branco</t>
  </si>
  <si>
    <t>270375905000018</t>
  </si>
  <si>
    <t>Ponta De Pedra</t>
  </si>
  <si>
    <t>270375905000017</t>
  </si>
  <si>
    <t>270375905000001</t>
  </si>
  <si>
    <t>Lagoa Azeda</t>
  </si>
  <si>
    <t>270375905000016</t>
  </si>
  <si>
    <t>Paturas</t>
  </si>
  <si>
    <t>270375905000005</t>
  </si>
  <si>
    <t>270375905000019</t>
  </si>
  <si>
    <t>Joaquim Gomes</t>
  </si>
  <si>
    <t>2703809</t>
  </si>
  <si>
    <t>270380905000001</t>
  </si>
  <si>
    <t>Usina Alegria</t>
  </si>
  <si>
    <t>270380905000015</t>
  </si>
  <si>
    <t>Junqueiro</t>
  </si>
  <si>
    <t>2704005</t>
  </si>
  <si>
    <t>270400505000026</t>
  </si>
  <si>
    <t>270400505000023</t>
  </si>
  <si>
    <t>270400505000030</t>
  </si>
  <si>
    <t>Camadanta</t>
  </si>
  <si>
    <t>270400505000039</t>
  </si>
  <si>
    <t>Retiro</t>
  </si>
  <si>
    <t>270400505000009</t>
  </si>
  <si>
    <t>Olhos D'Água</t>
  </si>
  <si>
    <t>270400505000029</t>
  </si>
  <si>
    <t>Palmeirinha</t>
  </si>
  <si>
    <t>270400505000021</t>
  </si>
  <si>
    <t>Lagoa Da Canoa</t>
  </si>
  <si>
    <t>2704104</t>
  </si>
  <si>
    <t>270410405000001</t>
  </si>
  <si>
    <t>270410405000013</t>
  </si>
  <si>
    <t>Limoeiro De Anadia</t>
  </si>
  <si>
    <t>2704203</t>
  </si>
  <si>
    <t>270420305000001</t>
  </si>
  <si>
    <t>270420305000032</t>
  </si>
  <si>
    <t>Jenipapo</t>
  </si>
  <si>
    <t>270420305000003</t>
  </si>
  <si>
    <t>270420305000018</t>
  </si>
  <si>
    <t>Chã Do Genipapo</t>
  </si>
  <si>
    <t>270420305000034</t>
  </si>
  <si>
    <t>270420305000024</t>
  </si>
  <si>
    <t>Lagoa Do Pé Leve</t>
  </si>
  <si>
    <t>270420305000020</t>
  </si>
  <si>
    <t>Pé Leve Velho</t>
  </si>
  <si>
    <t>270420305000019</t>
  </si>
  <si>
    <t>Terra Nova</t>
  </si>
  <si>
    <t>270420305000007</t>
  </si>
  <si>
    <t>Major Isidoro</t>
  </si>
  <si>
    <t>2704401</t>
  </si>
  <si>
    <t>Riacho Dos Alexandres</t>
  </si>
  <si>
    <t>270440105000012</t>
  </si>
  <si>
    <t>270440105000011</t>
  </si>
  <si>
    <t>270440105000001</t>
  </si>
  <si>
    <t>Riacho Do Sertão</t>
  </si>
  <si>
    <t>270440110000001</t>
  </si>
  <si>
    <t>2704906</t>
  </si>
  <si>
    <t>270490605000001</t>
  </si>
  <si>
    <t>Lameiro</t>
  </si>
  <si>
    <t>270490605000006</t>
  </si>
  <si>
    <t>Maragogi</t>
  </si>
  <si>
    <t>2704500</t>
  </si>
  <si>
    <t>Agrovila Do Pa Itabaiana</t>
  </si>
  <si>
    <t>270450010000016</t>
  </si>
  <si>
    <t>Agrovila Do Pa Água Fria</t>
  </si>
  <si>
    <t>270450010000018</t>
  </si>
  <si>
    <t>Agrovila Do Pa Melo</t>
  </si>
  <si>
    <t>270450005000020</t>
  </si>
  <si>
    <t>Agrovila Do Pa Bom Jesus</t>
  </si>
  <si>
    <t>270450005000019</t>
  </si>
  <si>
    <t>Agrovila Do Pa Massangano</t>
  </si>
  <si>
    <t>270450010000020</t>
  </si>
  <si>
    <t>Agrovila Do Pa Buenos Aires</t>
  </si>
  <si>
    <t>270450010000022</t>
  </si>
  <si>
    <t>Agrovila Do Pa Javari</t>
  </si>
  <si>
    <t>270450010000024</t>
  </si>
  <si>
    <t>Agrovila Do Pa Costa Dourada</t>
  </si>
  <si>
    <t>270450005000022</t>
  </si>
  <si>
    <t>Agrovila Do Pa São Pedro</t>
  </si>
  <si>
    <t>270450005000017</t>
  </si>
  <si>
    <t>Agrovila Do Pa Espírito Santo</t>
  </si>
  <si>
    <t>270450005000016</t>
  </si>
  <si>
    <t>Antunes</t>
  </si>
  <si>
    <t>270450010000006</t>
  </si>
  <si>
    <t>Agrovila Do Pa Junco</t>
  </si>
  <si>
    <t>270450010000017</t>
  </si>
  <si>
    <t>Barra Grande</t>
  </si>
  <si>
    <t>270450010000001</t>
  </si>
  <si>
    <t>Agrovila Do Pa Lemos</t>
  </si>
  <si>
    <t>270450010000026</t>
  </si>
  <si>
    <t>Agrovila Do Pa Pau Amarelo</t>
  </si>
  <si>
    <t>270450010000023</t>
  </si>
  <si>
    <t>270450005000006</t>
  </si>
  <si>
    <t>Agrovila Do Pa Samba</t>
  </si>
  <si>
    <t>270450005000014</t>
  </si>
  <si>
    <t>Bugalhau</t>
  </si>
  <si>
    <t>270450010000005</t>
  </si>
  <si>
    <t>Maribondo</t>
  </si>
  <si>
    <t>2704807</t>
  </si>
  <si>
    <t>270480705000013</t>
  </si>
  <si>
    <t>270480705000010</t>
  </si>
  <si>
    <t>270480705000001</t>
  </si>
  <si>
    <t>2705002</t>
  </si>
  <si>
    <t>270500205000001</t>
  </si>
  <si>
    <t>Morro Vermelho</t>
  </si>
  <si>
    <t>270500205000027</t>
  </si>
  <si>
    <t>Pau-Ferro Velho</t>
  </si>
  <si>
    <t>270500205000010</t>
  </si>
  <si>
    <t>270500205000029</t>
  </si>
  <si>
    <t>Matriz De Camaragibe</t>
  </si>
  <si>
    <t>2705101</t>
  </si>
  <si>
    <t>Agrovila Do Pa Paraíso Agrícola</t>
  </si>
  <si>
    <t>270510105000023</t>
  </si>
  <si>
    <t>Agrovila Do Pa Camaçari</t>
  </si>
  <si>
    <t>270510105000025</t>
  </si>
  <si>
    <t>Agrovila Do Pa Santa Cruz</t>
  </si>
  <si>
    <t>270510105000024</t>
  </si>
  <si>
    <t>270510105000001</t>
  </si>
  <si>
    <t>Messias</t>
  </si>
  <si>
    <t>2705200</t>
  </si>
  <si>
    <t>270520005000001</t>
  </si>
  <si>
    <t>Fazenda Boa Vista</t>
  </si>
  <si>
    <t>270520005000014</t>
  </si>
  <si>
    <t>2705408</t>
  </si>
  <si>
    <t>Lagoa Das Ovelhas</t>
  </si>
  <si>
    <t>270540805000003</t>
  </si>
  <si>
    <t>Agreste</t>
  </si>
  <si>
    <t>270540805000007</t>
  </si>
  <si>
    <t>270540805000001</t>
  </si>
  <si>
    <t>270540805000004</t>
  </si>
  <si>
    <t>Paus Preto</t>
  </si>
  <si>
    <t>270540805000005</t>
  </si>
  <si>
    <t>270540805000010</t>
  </si>
  <si>
    <t>Murici</t>
  </si>
  <si>
    <t>2705507</t>
  </si>
  <si>
    <t>270550705000001</t>
  </si>
  <si>
    <t>Agrovila Do Pa Pacas</t>
  </si>
  <si>
    <t>270550705000026</t>
  </si>
  <si>
    <t>Uruçu</t>
  </si>
  <si>
    <t>270550705000018</t>
  </si>
  <si>
    <t>Novo Lino</t>
  </si>
  <si>
    <t>2705606</t>
  </si>
  <si>
    <t>Itajuba</t>
  </si>
  <si>
    <t>270560605000010</t>
  </si>
  <si>
    <t>Agrovila Do Pa Florestan Fernandes</t>
  </si>
  <si>
    <t>270560605000012</t>
  </si>
  <si>
    <t>270560605000001</t>
  </si>
  <si>
    <t>Olho D'Água Das Flores</t>
  </si>
  <si>
    <t>2705705</t>
  </si>
  <si>
    <t>270570505000001</t>
  </si>
  <si>
    <t>270570505000013</t>
  </si>
  <si>
    <t>Olho D'Água Do Casado</t>
  </si>
  <si>
    <t>2705804</t>
  </si>
  <si>
    <t>270580405000001</t>
  </si>
  <si>
    <t>Agrovila Do Pa Chico Mendes</t>
  </si>
  <si>
    <t>270580405000007</t>
  </si>
  <si>
    <t>270580405000008</t>
  </si>
  <si>
    <t>Olho D'Água Grande</t>
  </si>
  <si>
    <t>2705903</t>
  </si>
  <si>
    <t>270590305000001</t>
  </si>
  <si>
    <t>Poço Comprido</t>
  </si>
  <si>
    <t>270590305000006</t>
  </si>
  <si>
    <t>Ponta Da Serra</t>
  </si>
  <si>
    <t>270590305000007</t>
  </si>
  <si>
    <t>Olivença</t>
  </si>
  <si>
    <t>2706000</t>
  </si>
  <si>
    <t>Poço Da Cacimba</t>
  </si>
  <si>
    <t>270600005000010</t>
  </si>
  <si>
    <t>270600005000005</t>
  </si>
  <si>
    <t>270600005000001</t>
  </si>
  <si>
    <t>2706208</t>
  </si>
  <si>
    <t>270620805000001</t>
  </si>
  <si>
    <t>Santo Antônio</t>
  </si>
  <si>
    <t>270620805000004</t>
  </si>
  <si>
    <t>Palmeira Dos Índios</t>
  </si>
  <si>
    <t>2706307</t>
  </si>
  <si>
    <t>Coruripe Da Cal</t>
  </si>
  <si>
    <t>270630705000077</t>
  </si>
  <si>
    <t>Bonifácio</t>
  </si>
  <si>
    <t>270630705000069</t>
  </si>
  <si>
    <t>Riacho Santo</t>
  </si>
  <si>
    <t>270630705000097</t>
  </si>
  <si>
    <t>Caldeirões De Cima</t>
  </si>
  <si>
    <t>270630710000001</t>
  </si>
  <si>
    <t>270630705000001</t>
  </si>
  <si>
    <t>Lagoa Do Caldeirão</t>
  </si>
  <si>
    <t>270630705000076</t>
  </si>
  <si>
    <t>270630715000001</t>
  </si>
  <si>
    <t>270630715000006</t>
  </si>
  <si>
    <t>Lajes Caldeirão</t>
  </si>
  <si>
    <t>270630705000075</t>
  </si>
  <si>
    <t>270630705000081</t>
  </si>
  <si>
    <t>Pão De Açúcar</t>
  </si>
  <si>
    <t>2706406</t>
  </si>
  <si>
    <t>270640605000001</t>
  </si>
  <si>
    <t>Ilha Do Ferro</t>
  </si>
  <si>
    <t>270640605000009</t>
  </si>
  <si>
    <t>270640610000003</t>
  </si>
  <si>
    <t>Jacarezinho</t>
  </si>
  <si>
    <t>270640610000002</t>
  </si>
  <si>
    <t>Limoeiro</t>
  </si>
  <si>
    <t>270640610000001</t>
  </si>
  <si>
    <t>2706422</t>
  </si>
  <si>
    <t>270642205000013</t>
  </si>
  <si>
    <t>Burnil</t>
  </si>
  <si>
    <t>270642205000014</t>
  </si>
  <si>
    <t>Campinhos</t>
  </si>
  <si>
    <t>270642205000009</t>
  </si>
  <si>
    <t>Tanque</t>
  </si>
  <si>
    <t>270642205000015</t>
  </si>
  <si>
    <t>Caraibeiras Dos Teodósios</t>
  </si>
  <si>
    <t>270642205000003</t>
  </si>
  <si>
    <t>270642205000017</t>
  </si>
  <si>
    <t>270642205000001</t>
  </si>
  <si>
    <t>Passo De Camaragibe</t>
  </si>
  <si>
    <t>2706505</t>
  </si>
  <si>
    <t>Bom Despacho</t>
  </si>
  <si>
    <t>270650505000006</t>
  </si>
  <si>
    <t>Barra Do Camaragibe</t>
  </si>
  <si>
    <t>270650505000008</t>
  </si>
  <si>
    <t>270650505000001</t>
  </si>
  <si>
    <t>Fazenda Jundiá</t>
  </si>
  <si>
    <t>270650505000010</t>
  </si>
  <si>
    <t>Fazenda Periperi</t>
  </si>
  <si>
    <t>270650505000013</t>
  </si>
  <si>
    <t>Marceneiro</t>
  </si>
  <si>
    <t>270650505000007</t>
  </si>
  <si>
    <t>Paulo Jacinto</t>
  </si>
  <si>
    <t>2706604</t>
  </si>
  <si>
    <t>270660405000001</t>
  </si>
  <si>
    <t>Vila São Francisco</t>
  </si>
  <si>
    <t>270660405000007</t>
  </si>
  <si>
    <t>2706703</t>
  </si>
  <si>
    <t>270670305000037</t>
  </si>
  <si>
    <t>Carapina</t>
  </si>
  <si>
    <t>270670305000054</t>
  </si>
  <si>
    <t>Manibu</t>
  </si>
  <si>
    <t>270670305000064</t>
  </si>
  <si>
    <t>270670305000068</t>
  </si>
  <si>
    <t>Embira Ii</t>
  </si>
  <si>
    <t>270670305000067</t>
  </si>
  <si>
    <t>Cohab Da Palmeira Alta</t>
  </si>
  <si>
    <t>270670305000042</t>
  </si>
  <si>
    <t>270670305000001</t>
  </si>
  <si>
    <t>Cooperativa Núcleo Ii</t>
  </si>
  <si>
    <t>270670305000045</t>
  </si>
  <si>
    <t>Marituba Do Peixe</t>
  </si>
  <si>
    <t>270670305000047</t>
  </si>
  <si>
    <t>Pescoço</t>
  </si>
  <si>
    <t>270670305000056</t>
  </si>
  <si>
    <t>Ponta Mofina</t>
  </si>
  <si>
    <t>270670305000051</t>
  </si>
  <si>
    <t>270670305000035</t>
  </si>
  <si>
    <t>2706802</t>
  </si>
  <si>
    <t>270680205000001</t>
  </si>
  <si>
    <t>Marituba</t>
  </si>
  <si>
    <t>270680205000014</t>
  </si>
  <si>
    <t>Penedinho</t>
  </si>
  <si>
    <t>270680205000013</t>
  </si>
  <si>
    <t>Pontal Do Peba</t>
  </si>
  <si>
    <t>270680205000019</t>
  </si>
  <si>
    <t>Potenji</t>
  </si>
  <si>
    <t>270680205000022</t>
  </si>
  <si>
    <t>270680205000015</t>
  </si>
  <si>
    <t>2706901</t>
  </si>
  <si>
    <t>Usina Terra Nova</t>
  </si>
  <si>
    <t>270690105000020</t>
  </si>
  <si>
    <t>Fazenda Bento Moreira</t>
  </si>
  <si>
    <t>270690105000023</t>
  </si>
  <si>
    <t>270690105000001</t>
  </si>
  <si>
    <t>2707107</t>
  </si>
  <si>
    <t>270710705000001</t>
  </si>
  <si>
    <t>Entremontes</t>
  </si>
  <si>
    <t>270710710000001</t>
  </si>
  <si>
    <t>270710710000009</t>
  </si>
  <si>
    <t>Poço Das Trincheiras</t>
  </si>
  <si>
    <t>2707206</t>
  </si>
  <si>
    <t>Jorge</t>
  </si>
  <si>
    <t>270720605000014</t>
  </si>
  <si>
    <t>Alto Do Tamanduá</t>
  </si>
  <si>
    <t>270720605000015</t>
  </si>
  <si>
    <t>270720605000001</t>
  </si>
  <si>
    <t>Quandú</t>
  </si>
  <si>
    <t>270720605000003</t>
  </si>
  <si>
    <t>Várzea De Dona Joana</t>
  </si>
  <si>
    <t>270720605000010</t>
  </si>
  <si>
    <t>Porto Calvo</t>
  </si>
  <si>
    <t>2707305</t>
  </si>
  <si>
    <t>Agrovila Do Pa Destilaria Maciapé</t>
  </si>
  <si>
    <t>270730505000020</t>
  </si>
  <si>
    <t>Agrovila Do Pa Conceição</t>
  </si>
  <si>
    <t>270730505000026</t>
  </si>
  <si>
    <t>Usina Santana</t>
  </si>
  <si>
    <t>270730505000018</t>
  </si>
  <si>
    <t>270730505000001</t>
  </si>
  <si>
    <t>Caxangá</t>
  </si>
  <si>
    <t>270730505000025</t>
  </si>
  <si>
    <t>Porto De Pedras</t>
  </si>
  <si>
    <t>2707404</t>
  </si>
  <si>
    <t>Tatuamunha</t>
  </si>
  <si>
    <t>270740410000001</t>
  </si>
  <si>
    <t>Agrovila Do Pa Boa Vista Ii</t>
  </si>
  <si>
    <t>270740405000011</t>
  </si>
  <si>
    <t>Porto Real Do Colégio</t>
  </si>
  <si>
    <t>2707503</t>
  </si>
  <si>
    <t>Tapera Da Barra</t>
  </si>
  <si>
    <t>270750305000014</t>
  </si>
  <si>
    <t>Barra Do Itiúba</t>
  </si>
  <si>
    <t>270750305000012</t>
  </si>
  <si>
    <t>270750305000026</t>
  </si>
  <si>
    <t>Canoa De Baixo</t>
  </si>
  <si>
    <t>270750305000025</t>
  </si>
  <si>
    <t>270750305000024</t>
  </si>
  <si>
    <t>Castro</t>
  </si>
  <si>
    <t>270750305000011</t>
  </si>
  <si>
    <t>Carnaíbas</t>
  </si>
  <si>
    <t>270750305000015</t>
  </si>
  <si>
    <t>270750305000016</t>
  </si>
  <si>
    <t>Girau Do Itiúba</t>
  </si>
  <si>
    <t>270750305000010</t>
  </si>
  <si>
    <t>270750305000027</t>
  </si>
  <si>
    <t>2707602</t>
  </si>
  <si>
    <t>270760205000001</t>
  </si>
  <si>
    <t>Rua Nova</t>
  </si>
  <si>
    <t>270760205000008</t>
  </si>
  <si>
    <t>270760205000014</t>
  </si>
  <si>
    <t>Rio Largo</t>
  </si>
  <si>
    <t>2707701</t>
  </si>
  <si>
    <t>Usina Santa Clotilde</t>
  </si>
  <si>
    <t>270770105000043</t>
  </si>
  <si>
    <t>Canoas</t>
  </si>
  <si>
    <t>270770105000045</t>
  </si>
  <si>
    <t>270770105000001</t>
  </si>
  <si>
    <t>Roteiro</t>
  </si>
  <si>
    <t>2707800</t>
  </si>
  <si>
    <t>270780005000001</t>
  </si>
  <si>
    <t>Destilaria Roteiro</t>
  </si>
  <si>
    <t>270780005000006</t>
  </si>
  <si>
    <t>Santana Do Ipanema</t>
  </si>
  <si>
    <t>2708006</t>
  </si>
  <si>
    <t>270800605000001</t>
  </si>
  <si>
    <t>270800605000051</t>
  </si>
  <si>
    <t>Areias Brancas</t>
  </si>
  <si>
    <t>270800605000028</t>
  </si>
  <si>
    <t>São Félix</t>
  </si>
  <si>
    <t>270800605000024</t>
  </si>
  <si>
    <t>São Raimundo</t>
  </si>
  <si>
    <t>270800605000044</t>
  </si>
  <si>
    <t>Santana Do Mundaú</t>
  </si>
  <si>
    <t>2708105</t>
  </si>
  <si>
    <t>270810505000001</t>
  </si>
  <si>
    <t>Munguba</t>
  </si>
  <si>
    <t>270810510000001</t>
  </si>
  <si>
    <t>2708204</t>
  </si>
  <si>
    <t>Tibiri</t>
  </si>
  <si>
    <t>270820405000006</t>
  </si>
  <si>
    <t>Jirau Do Itiúba</t>
  </si>
  <si>
    <t>270820405000008</t>
  </si>
  <si>
    <t>270820405000001</t>
  </si>
  <si>
    <t>Lagoa Comprida</t>
  </si>
  <si>
    <t>270820405000004</t>
  </si>
  <si>
    <t>São José Da Laje</t>
  </si>
  <si>
    <t>2708303</t>
  </si>
  <si>
    <t>270830305000001</t>
  </si>
  <si>
    <t>Caruruzinho</t>
  </si>
  <si>
    <t>270830305000014</t>
  </si>
  <si>
    <t>Usina Serra Grande</t>
  </si>
  <si>
    <t>270830305000019</t>
  </si>
  <si>
    <t>São José Da Tapera</t>
  </si>
  <si>
    <t>2708402</t>
  </si>
  <si>
    <t>270840205000001</t>
  </si>
  <si>
    <t>Caboclo</t>
  </si>
  <si>
    <t>270840205000017</t>
  </si>
  <si>
    <t>270840205000011</t>
  </si>
  <si>
    <t>Torrões</t>
  </si>
  <si>
    <t>270840205000013</t>
  </si>
  <si>
    <t>São Luís Do Quitunde</t>
  </si>
  <si>
    <t>2708501</t>
  </si>
  <si>
    <t>270850105000001</t>
  </si>
  <si>
    <t>Adubadeira Da Usina Santo Antônio</t>
  </si>
  <si>
    <t>270850105000027</t>
  </si>
  <si>
    <t>Tapuia</t>
  </si>
  <si>
    <t>270850105000022</t>
  </si>
  <si>
    <t>Agrovila Do Pa Frutuoso</t>
  </si>
  <si>
    <t>270850105000021</t>
  </si>
  <si>
    <t>270850105000017</t>
  </si>
  <si>
    <t>Agrovila Do Pa Santa Luzia Do Riachão</t>
  </si>
  <si>
    <t>270850105000016</t>
  </si>
  <si>
    <t>Agrovila Do Pa Sílvio Viana</t>
  </si>
  <si>
    <t>270850105000034</t>
  </si>
  <si>
    <t>Bananal</t>
  </si>
  <si>
    <t>270850105000020</t>
  </si>
  <si>
    <t>270850105000015</t>
  </si>
  <si>
    <t>Fazenda Lagoa Vermelha</t>
  </si>
  <si>
    <t>270850105000033</t>
  </si>
  <si>
    <t>Usina Santo Antônio Bigode</t>
  </si>
  <si>
    <t>270850105000026</t>
  </si>
  <si>
    <t>270850105000031</t>
  </si>
  <si>
    <t>270850105000036</t>
  </si>
  <si>
    <t>São Miguel Dos Campos</t>
  </si>
  <si>
    <t>2708600</t>
  </si>
  <si>
    <t>270860005000001</t>
  </si>
  <si>
    <t>270860005000059</t>
  </si>
  <si>
    <t>2708808</t>
  </si>
  <si>
    <t>Lagoa Sêca</t>
  </si>
  <si>
    <t>270880805000010</t>
  </si>
  <si>
    <t>Chã Da Prata</t>
  </si>
  <si>
    <t>270880805000012</t>
  </si>
  <si>
    <t>270880805000024</t>
  </si>
  <si>
    <t>270880805000022</t>
  </si>
  <si>
    <t>270880805000001</t>
  </si>
  <si>
    <t>Serra</t>
  </si>
  <si>
    <t>270880805000039</t>
  </si>
  <si>
    <t>270880805000029</t>
  </si>
  <si>
    <t>Tabuleiro De Dentro</t>
  </si>
  <si>
    <t>270880805000040</t>
  </si>
  <si>
    <t>2708907</t>
  </si>
  <si>
    <t>270890705000001</t>
  </si>
  <si>
    <t>Fazenda Primavera</t>
  </si>
  <si>
    <t>270890705000007</t>
  </si>
  <si>
    <t>Santa Apolônia</t>
  </si>
  <si>
    <t>270890705000017</t>
  </si>
  <si>
    <t>Senador Rui Palmeira</t>
  </si>
  <si>
    <t>2708956</t>
  </si>
  <si>
    <t>270895605000001</t>
  </si>
  <si>
    <t>Candunda</t>
  </si>
  <si>
    <t>270895605000010</t>
  </si>
  <si>
    <t>Tanque D'Arca</t>
  </si>
  <si>
    <t>2709004</t>
  </si>
  <si>
    <t>270900405000001</t>
  </si>
  <si>
    <t>270900405000004</t>
  </si>
  <si>
    <t>2709103</t>
  </si>
  <si>
    <t>270910305000001</t>
  </si>
  <si>
    <t>Cruzes</t>
  </si>
  <si>
    <t>270910305000019</t>
  </si>
  <si>
    <t>270910305000008</t>
  </si>
  <si>
    <t>Pau Do Descanso</t>
  </si>
  <si>
    <t>270910305000017</t>
  </si>
  <si>
    <t>Teotônio Vilela</t>
  </si>
  <si>
    <t>2709152</t>
  </si>
  <si>
    <t>Gulandim</t>
  </si>
  <si>
    <t>270915205000021</t>
  </si>
  <si>
    <t>Água De Menino</t>
  </si>
  <si>
    <t>270915205000023</t>
  </si>
  <si>
    <t>Imburi Do Inácio</t>
  </si>
  <si>
    <t>270915205000045</t>
  </si>
  <si>
    <t>Fazenda Matão Do Roberto</t>
  </si>
  <si>
    <t>270915205000044</t>
  </si>
  <si>
    <t>Lagoa 2</t>
  </si>
  <si>
    <t>270915205000046</t>
  </si>
  <si>
    <t>Mutuns</t>
  </si>
  <si>
    <t>270915205000026</t>
  </si>
  <si>
    <t>Sucupira Torta</t>
  </si>
  <si>
    <t>270915205000025</t>
  </si>
  <si>
    <t>2709202</t>
  </si>
  <si>
    <t>270920205000001</t>
  </si>
  <si>
    <t>Agrovila Do Pa Marcação I, Ii E Iii</t>
  </si>
  <si>
    <t>270920205000031</t>
  </si>
  <si>
    <t>270920205000016</t>
  </si>
  <si>
    <t>Agrovila Do Pa Padre Cicero</t>
  </si>
  <si>
    <t>270920205000037</t>
  </si>
  <si>
    <t>Capivara</t>
  </si>
  <si>
    <t>270920205000013</t>
  </si>
  <si>
    <t>Agrovila Do Pa Riachão</t>
  </si>
  <si>
    <t>270920205000036</t>
  </si>
  <si>
    <t>Agrovila Do Pa Sitio Novo</t>
  </si>
  <si>
    <t>270920205000030</t>
  </si>
  <si>
    <t>Lagoa Dos Veados</t>
  </si>
  <si>
    <t>270920205000043</t>
  </si>
  <si>
    <t>270920205000052</t>
  </si>
  <si>
    <t>270920205000047</t>
  </si>
  <si>
    <t>270920205000027</t>
  </si>
  <si>
    <t>270920205000010</t>
  </si>
  <si>
    <t>Olho D'Agua Do Campo</t>
  </si>
  <si>
    <t>270920205000038</t>
  </si>
  <si>
    <t>Carada</t>
  </si>
  <si>
    <t>270920205000034</t>
  </si>
  <si>
    <t>270920205000017</t>
  </si>
  <si>
    <t>Mumbaça</t>
  </si>
  <si>
    <t>270920205000024</t>
  </si>
  <si>
    <t>270920205000032</t>
  </si>
  <si>
    <t>270920205000039</t>
  </si>
  <si>
    <t>Manuéis</t>
  </si>
  <si>
    <t>270920205000021</t>
  </si>
  <si>
    <t>Vila Santo Antonio</t>
  </si>
  <si>
    <t>270920205000028</t>
  </si>
  <si>
    <t>Olho D'Água Da Cerca</t>
  </si>
  <si>
    <t>270920205000019</t>
  </si>
  <si>
    <t>Riacho Jacobina</t>
  </si>
  <si>
    <t>270920205000007</t>
  </si>
  <si>
    <t>Sítio Patos</t>
  </si>
  <si>
    <t>270920205000051</t>
  </si>
  <si>
    <t>União Dos Palmares</t>
  </si>
  <si>
    <t>2709301</t>
  </si>
  <si>
    <t>Agrovila Do Pa Pindoba Ii</t>
  </si>
  <si>
    <t>270930110000009</t>
  </si>
  <si>
    <t>Agrovila Do Pa Cavaco</t>
  </si>
  <si>
    <t>270930110000010</t>
  </si>
  <si>
    <t>Rocha Cavalcante</t>
  </si>
  <si>
    <t>270930110000001</t>
  </si>
  <si>
    <t>Agrovila Do Pa Serra Preta</t>
  </si>
  <si>
    <t>270930110000011</t>
  </si>
  <si>
    <t>270930105000001</t>
  </si>
  <si>
    <t>Caipe</t>
  </si>
  <si>
    <t>270930105000036</t>
  </si>
  <si>
    <t>270930105000047</t>
  </si>
  <si>
    <t>Usina Lajinha</t>
  </si>
  <si>
    <t>270930105000037</t>
  </si>
  <si>
    <t>Timbó</t>
  </si>
  <si>
    <t>270930105000040</t>
  </si>
  <si>
    <t>2709400</t>
  </si>
  <si>
    <t>270940005000001</t>
  </si>
  <si>
    <t>Agrovila Do Pa Dourada</t>
  </si>
  <si>
    <t>270940005000015</t>
  </si>
  <si>
    <t>Anel</t>
  </si>
  <si>
    <t>270940010000001</t>
  </si>
  <si>
    <t>270940010000005</t>
  </si>
  <si>
    <t>Cascuda</t>
  </si>
  <si>
    <t>270940010000008</t>
  </si>
  <si>
    <t>Tangil</t>
  </si>
  <si>
    <t>270940010000006</t>
  </si>
  <si>
    <t>Abaíra</t>
  </si>
  <si>
    <t>2900108</t>
  </si>
  <si>
    <t>Engenho</t>
  </si>
  <si>
    <t>290010810000007</t>
  </si>
  <si>
    <t>Catolés</t>
  </si>
  <si>
    <t>290010810000001</t>
  </si>
  <si>
    <t>Ouro Verde</t>
  </si>
  <si>
    <t>290010810000005</t>
  </si>
  <si>
    <t>290010805000001</t>
  </si>
  <si>
    <t>2900207</t>
  </si>
  <si>
    <t>Agrovila 19</t>
  </si>
  <si>
    <t>290020710000012</t>
  </si>
  <si>
    <t>Agrovila 14</t>
  </si>
  <si>
    <t>290020710000013</t>
  </si>
  <si>
    <t>Agrovila 16</t>
  </si>
  <si>
    <t>290020710000010</t>
  </si>
  <si>
    <t>Agrovila 15</t>
  </si>
  <si>
    <t>290020710000009</t>
  </si>
  <si>
    <t>Agrovila 17</t>
  </si>
  <si>
    <t>290020710000008</t>
  </si>
  <si>
    <t>Ibó</t>
  </si>
  <si>
    <t>290020710000001</t>
  </si>
  <si>
    <t>Agrovila 18</t>
  </si>
  <si>
    <t>290020710000011</t>
  </si>
  <si>
    <t>290020705000001</t>
  </si>
  <si>
    <t>Icozeira</t>
  </si>
  <si>
    <t>290020710000004</t>
  </si>
  <si>
    <t>2900306</t>
  </si>
  <si>
    <t>290030605000001</t>
  </si>
  <si>
    <t>Canatibia</t>
  </si>
  <si>
    <t>290030605000018</t>
  </si>
  <si>
    <t>Adustina</t>
  </si>
  <si>
    <t>2900355</t>
  </si>
  <si>
    <t>290035505000001</t>
  </si>
  <si>
    <t>290035505000025</t>
  </si>
  <si>
    <t>Sítio Da Conceição</t>
  </si>
  <si>
    <t>290035505000015</t>
  </si>
  <si>
    <t>Lagoa Do Barro</t>
  </si>
  <si>
    <t>290035505000028</t>
  </si>
  <si>
    <t>2900405</t>
  </si>
  <si>
    <t>290040505000001</t>
  </si>
  <si>
    <t>Pataíba</t>
  </si>
  <si>
    <t>290040510000001</t>
  </si>
  <si>
    <t>2900603</t>
  </si>
  <si>
    <t>290060305000001</t>
  </si>
  <si>
    <t>290060305000007</t>
  </si>
  <si>
    <t>Alagoinhas</t>
  </si>
  <si>
    <t>2900702</t>
  </si>
  <si>
    <t>Quizambu</t>
  </si>
  <si>
    <t>290070220000005</t>
  </si>
  <si>
    <t>290070220000006</t>
  </si>
  <si>
    <t>Riacho Da Guia</t>
  </si>
  <si>
    <t>290070220000001</t>
  </si>
  <si>
    <t>Sucupira</t>
  </si>
  <si>
    <t>290070220000003</t>
  </si>
  <si>
    <t>2900801</t>
  </si>
  <si>
    <t>290080105000001</t>
  </si>
  <si>
    <t>Aparajú</t>
  </si>
  <si>
    <t>290080105000012</t>
  </si>
  <si>
    <t>290080125000001</t>
  </si>
  <si>
    <t>Novo Destino</t>
  </si>
  <si>
    <t>290080125000009</t>
  </si>
  <si>
    <t>290080125000008</t>
  </si>
  <si>
    <t>290080105000013</t>
  </si>
  <si>
    <t>2901007</t>
  </si>
  <si>
    <t>290100705000001</t>
  </si>
  <si>
    <t>Corta Mão</t>
  </si>
  <si>
    <t>290100710000001</t>
  </si>
  <si>
    <t>Diógenes Sampaio</t>
  </si>
  <si>
    <t>290100715000001</t>
  </si>
  <si>
    <t>Itachama</t>
  </si>
  <si>
    <t>290100720000001</t>
  </si>
  <si>
    <t>Amélia Rodrigues</t>
  </si>
  <si>
    <t>2901106</t>
  </si>
  <si>
    <t>Mata Da Aliança</t>
  </si>
  <si>
    <t>290110615000001</t>
  </si>
  <si>
    <t>Itapetingui</t>
  </si>
  <si>
    <t>290110605000023</t>
  </si>
  <si>
    <t>Inhatá</t>
  </si>
  <si>
    <t>290110610000001</t>
  </si>
  <si>
    <t>América Dourada</t>
  </si>
  <si>
    <t>2901155</t>
  </si>
  <si>
    <t>290115515000004</t>
  </si>
  <si>
    <t>290115510000001</t>
  </si>
  <si>
    <t>Ipanema</t>
  </si>
  <si>
    <t>290115505000006</t>
  </si>
  <si>
    <t>Caldeirão De Fora</t>
  </si>
  <si>
    <t>290115505000008</t>
  </si>
  <si>
    <t>Prevenido</t>
  </si>
  <si>
    <t>290115515000001</t>
  </si>
  <si>
    <t>Lagoa Dos Borges</t>
  </si>
  <si>
    <t>290115505000005</t>
  </si>
  <si>
    <t>2901205</t>
  </si>
  <si>
    <t>Lagoa Torta</t>
  </si>
  <si>
    <t>290120505000035</t>
  </si>
  <si>
    <t>Capinal</t>
  </si>
  <si>
    <t>290120505000033</t>
  </si>
  <si>
    <t>Lindo Horizonte</t>
  </si>
  <si>
    <t>290120510000008</t>
  </si>
  <si>
    <t>Coquinhos</t>
  </si>
  <si>
    <t>290120510000001</t>
  </si>
  <si>
    <t>Pombo</t>
  </si>
  <si>
    <t>290120505000037</t>
  </si>
  <si>
    <t>Gameleira</t>
  </si>
  <si>
    <t>290120505000027</t>
  </si>
  <si>
    <t>290120505000001</t>
  </si>
  <si>
    <t>Roseira</t>
  </si>
  <si>
    <t>290120510000017</t>
  </si>
  <si>
    <t>2901304</t>
  </si>
  <si>
    <t>290130405000001</t>
  </si>
  <si>
    <t>Igatu</t>
  </si>
  <si>
    <t>290130410000001</t>
  </si>
  <si>
    <t>Peruca</t>
  </si>
  <si>
    <t>290130420000017</t>
  </si>
  <si>
    <t>Nova Vista</t>
  </si>
  <si>
    <t>290130420000011</t>
  </si>
  <si>
    <t>Ubiraitá</t>
  </si>
  <si>
    <t>290130420000001</t>
  </si>
  <si>
    <t>2901353</t>
  </si>
  <si>
    <t>Caldeirão Da Vaca</t>
  </si>
  <si>
    <t>290135305000024</t>
  </si>
  <si>
    <t>Agrovila Do Pa Nova Jabuticaba</t>
  </si>
  <si>
    <t>290135305000021</t>
  </si>
  <si>
    <t>290135305000001</t>
  </si>
  <si>
    <t>Medrado</t>
  </si>
  <si>
    <t>290135305000019</t>
  </si>
  <si>
    <t>Sítio Da Baraúna</t>
  </si>
  <si>
    <t>290135310000001</t>
  </si>
  <si>
    <t>Tanquinho Do Poço</t>
  </si>
  <si>
    <t>290135315000001</t>
  </si>
  <si>
    <t>2901403</t>
  </si>
  <si>
    <t>Missão De Aricobé</t>
  </si>
  <si>
    <t>290140315000001</t>
  </si>
  <si>
    <t>Aricobé</t>
  </si>
  <si>
    <t>290140315000009</t>
  </si>
  <si>
    <t>290140305000001</t>
  </si>
  <si>
    <t>Brejo Da Missão</t>
  </si>
  <si>
    <t>290140315000008</t>
  </si>
  <si>
    <t>290140305000014</t>
  </si>
  <si>
    <t>Anguera</t>
  </si>
  <si>
    <t>2901502</t>
  </si>
  <si>
    <t>290150205000001</t>
  </si>
  <si>
    <t>290150205000012</t>
  </si>
  <si>
    <t>Antas</t>
  </si>
  <si>
    <t>2901601</t>
  </si>
  <si>
    <t>290160105000001</t>
  </si>
  <si>
    <t>290160105000015</t>
  </si>
  <si>
    <t>Frei Apolônio</t>
  </si>
  <si>
    <t>290160105000017</t>
  </si>
  <si>
    <t>Duas Serras</t>
  </si>
  <si>
    <t>290160105000006</t>
  </si>
  <si>
    <t>Raso Veloso</t>
  </si>
  <si>
    <t>290160105000026</t>
  </si>
  <si>
    <t>Entroncamento</t>
  </si>
  <si>
    <t>290160105000011</t>
  </si>
  <si>
    <t>Sítio Das Chagas</t>
  </si>
  <si>
    <t>290160105000009</t>
  </si>
  <si>
    <t>2901700</t>
  </si>
  <si>
    <t>290170015000001</t>
  </si>
  <si>
    <t>Oleiro</t>
  </si>
  <si>
    <t>290170012000001</t>
  </si>
  <si>
    <t>Santo Estevão Velho</t>
  </si>
  <si>
    <t>290170020000001</t>
  </si>
  <si>
    <t>290170005000001</t>
  </si>
  <si>
    <t>Antônio Gonçalves</t>
  </si>
  <si>
    <t>2901809</t>
  </si>
  <si>
    <t>Brejão Da Grota</t>
  </si>
  <si>
    <t>290180905000016</t>
  </si>
  <si>
    <t>290180905000021</t>
  </si>
  <si>
    <t>290180905000019</t>
  </si>
  <si>
    <t>Jiboia</t>
  </si>
  <si>
    <t>290180905000012</t>
  </si>
  <si>
    <t>Caldeirão Do Mulato</t>
  </si>
  <si>
    <t>290180905000011</t>
  </si>
  <si>
    <t>290180905000001</t>
  </si>
  <si>
    <t>2901908</t>
  </si>
  <si>
    <t>290190805000001</t>
  </si>
  <si>
    <t>Barrajado</t>
  </si>
  <si>
    <t>290190805000011</t>
  </si>
  <si>
    <t>290190805000012</t>
  </si>
  <si>
    <t>Itamira</t>
  </si>
  <si>
    <t>290190810000001</t>
  </si>
  <si>
    <t>Chapada</t>
  </si>
  <si>
    <t>290190810000015</t>
  </si>
  <si>
    <t>Pé De Serra</t>
  </si>
  <si>
    <t>290190810000018</t>
  </si>
  <si>
    <t>Marcelina</t>
  </si>
  <si>
    <t>290190805000017</t>
  </si>
  <si>
    <t>Piçarro</t>
  </si>
  <si>
    <t>290190810000020</t>
  </si>
  <si>
    <t>Araci</t>
  </si>
  <si>
    <t>2902104</t>
  </si>
  <si>
    <t>290210405000047</t>
  </si>
  <si>
    <t>290210405000052</t>
  </si>
  <si>
    <t>Tanque Cavado</t>
  </si>
  <si>
    <t>290210405000061</t>
  </si>
  <si>
    <t>290210405000057</t>
  </si>
  <si>
    <t>290210405000101</t>
  </si>
  <si>
    <t>Roça De Dentro</t>
  </si>
  <si>
    <t>290210405000054</t>
  </si>
  <si>
    <t>Bento</t>
  </si>
  <si>
    <t>290210405000051</t>
  </si>
  <si>
    <t>290210405000001</t>
  </si>
  <si>
    <t>Caldeirão Novo</t>
  </si>
  <si>
    <t>290210405000102</t>
  </si>
  <si>
    <t>290210405000042</t>
  </si>
  <si>
    <t>290210405000103</t>
  </si>
  <si>
    <t>290210405000053</t>
  </si>
  <si>
    <t>João Vieira</t>
  </si>
  <si>
    <t>290210405000032</t>
  </si>
  <si>
    <t>Lagoa Do Boi</t>
  </si>
  <si>
    <t>290210405000058</t>
  </si>
  <si>
    <t>Várzea Da Pedra</t>
  </si>
  <si>
    <t>290210405000041</t>
  </si>
  <si>
    <t>Lagoa Escura</t>
  </si>
  <si>
    <t>290210405000104</t>
  </si>
  <si>
    <t>290210405000105</t>
  </si>
  <si>
    <t>Pedra Alta</t>
  </si>
  <si>
    <t>290210405000038</t>
  </si>
  <si>
    <t>Poço Grande</t>
  </si>
  <si>
    <t>290210405000050</t>
  </si>
  <si>
    <t>Sem Freio</t>
  </si>
  <si>
    <t>290210405000062</t>
  </si>
  <si>
    <t>Tapuio</t>
  </si>
  <si>
    <t>290210405000028</t>
  </si>
  <si>
    <t>Aramari</t>
  </si>
  <si>
    <t>2902203</t>
  </si>
  <si>
    <t>290220305000001</t>
  </si>
  <si>
    <t>Olhos-D'Água</t>
  </si>
  <si>
    <t>290220305000014</t>
  </si>
  <si>
    <t>Arataca</t>
  </si>
  <si>
    <t>2902252</t>
  </si>
  <si>
    <t>290225205000001</t>
  </si>
  <si>
    <t>Itatingui</t>
  </si>
  <si>
    <t>290225210000001</t>
  </si>
  <si>
    <t>Vila Jequié</t>
  </si>
  <si>
    <t>290225205000008</t>
  </si>
  <si>
    <t>2902500</t>
  </si>
  <si>
    <t>Várzeas</t>
  </si>
  <si>
    <t>290250010000001</t>
  </si>
  <si>
    <t>Buriti Cortado</t>
  </si>
  <si>
    <t>290250010000012</t>
  </si>
  <si>
    <t>Lagoa Clara</t>
  </si>
  <si>
    <t>290250010000008</t>
  </si>
  <si>
    <t>290250010000003</t>
  </si>
  <si>
    <t>Tábua</t>
  </si>
  <si>
    <t>290250010000004</t>
  </si>
  <si>
    <t>Mozondó</t>
  </si>
  <si>
    <t>290250005000011</t>
  </si>
  <si>
    <t>Mucambo</t>
  </si>
  <si>
    <t>290250010000023</t>
  </si>
  <si>
    <t>290250005000001</t>
  </si>
  <si>
    <t>Sapé</t>
  </si>
  <si>
    <t>290250005000015</t>
  </si>
  <si>
    <t>Baixa Grande</t>
  </si>
  <si>
    <t>2902609</t>
  </si>
  <si>
    <t>Novo Sítio</t>
  </si>
  <si>
    <t>290260905000036</t>
  </si>
  <si>
    <t>Italegre</t>
  </si>
  <si>
    <t>290260905000018</t>
  </si>
  <si>
    <t>Lagoa Do Mamão</t>
  </si>
  <si>
    <t>290260905000013</t>
  </si>
  <si>
    <t>Lagoa Do Cipó</t>
  </si>
  <si>
    <t>290260905000033</t>
  </si>
  <si>
    <t>290260905000001</t>
  </si>
  <si>
    <t>Viração</t>
  </si>
  <si>
    <t>290260905000037</t>
  </si>
  <si>
    <t>Mandacaru</t>
  </si>
  <si>
    <t>290260905000023</t>
  </si>
  <si>
    <t>290260905000040</t>
  </si>
  <si>
    <t>290260905000016</t>
  </si>
  <si>
    <t>2902658</t>
  </si>
  <si>
    <t>290265805000001</t>
  </si>
  <si>
    <t>Campo Do Brito</t>
  </si>
  <si>
    <t>290265805000008</t>
  </si>
  <si>
    <t>Novo Segredo</t>
  </si>
  <si>
    <t>290265805000030</t>
  </si>
  <si>
    <t>Monte</t>
  </si>
  <si>
    <t>290265805000013</t>
  </si>
  <si>
    <t>Palmares</t>
  </si>
  <si>
    <t>290265805000012</t>
  </si>
  <si>
    <t>290265805000016</t>
  </si>
  <si>
    <t>Queimada Grande</t>
  </si>
  <si>
    <t>290265805000014</t>
  </si>
  <si>
    <t>Tamburil</t>
  </si>
  <si>
    <t>290265805000018</t>
  </si>
  <si>
    <t>2902708</t>
  </si>
  <si>
    <t>290270805000025</t>
  </si>
  <si>
    <t>290270805000024</t>
  </si>
  <si>
    <t>290270805000027</t>
  </si>
  <si>
    <t>290270805000001</t>
  </si>
  <si>
    <t>290270805000030</t>
  </si>
  <si>
    <t>Porto De Palha</t>
  </si>
  <si>
    <t>290270805000026</t>
  </si>
  <si>
    <t>Ibiraba</t>
  </si>
  <si>
    <t>290270815000001</t>
  </si>
  <si>
    <t>Torrinha</t>
  </si>
  <si>
    <t>290270820000007</t>
  </si>
  <si>
    <t>Igarité</t>
  </si>
  <si>
    <t>290270820000001</t>
  </si>
  <si>
    <t>Juá</t>
  </si>
  <si>
    <t>290270805000029</t>
  </si>
  <si>
    <t>Pa Amarra Couro</t>
  </si>
  <si>
    <t>290270815000014</t>
  </si>
  <si>
    <t>290270815000013</t>
  </si>
  <si>
    <t>Pau-D'Arco</t>
  </si>
  <si>
    <t>290270805000017</t>
  </si>
  <si>
    <t>Wanderlei</t>
  </si>
  <si>
    <t>290270805000028</t>
  </si>
  <si>
    <t>Porto Alegre De Baixo</t>
  </si>
  <si>
    <t>290270805000043</t>
  </si>
  <si>
    <t>Barra Da Estiva</t>
  </si>
  <si>
    <t>2902807</t>
  </si>
  <si>
    <t>Triunfo Do Sincora</t>
  </si>
  <si>
    <t>290280710000001</t>
  </si>
  <si>
    <t>290280710000007</t>
  </si>
  <si>
    <t>290280705000001</t>
  </si>
  <si>
    <t>Sincora Da Serra</t>
  </si>
  <si>
    <t>290280710000003</t>
  </si>
  <si>
    <t>Barra Do Choça</t>
  </si>
  <si>
    <t>2902906</t>
  </si>
  <si>
    <t>Cafezal</t>
  </si>
  <si>
    <t>290290605000024</t>
  </si>
  <si>
    <t>Agrovila Do Pa Canguçu</t>
  </si>
  <si>
    <t>290290605000032</t>
  </si>
  <si>
    <t>290290605000001</t>
  </si>
  <si>
    <t>Agrovila Do Pa Pátria Livre</t>
  </si>
  <si>
    <t>290290605000033</t>
  </si>
  <si>
    <t>Cavadas</t>
  </si>
  <si>
    <t>290290610000010</t>
  </si>
  <si>
    <t>Barra Nova</t>
  </si>
  <si>
    <t>290290610000001</t>
  </si>
  <si>
    <t>Santo Antônio Ii</t>
  </si>
  <si>
    <t>290290605000020</t>
  </si>
  <si>
    <t>290290605000048</t>
  </si>
  <si>
    <t>290290610000011</t>
  </si>
  <si>
    <t>Santo Antônio I</t>
  </si>
  <si>
    <t>290290605000019</t>
  </si>
  <si>
    <t>Barra Do Mendes</t>
  </si>
  <si>
    <t>2903003</t>
  </si>
  <si>
    <t>Minas Do Espírito Santo</t>
  </si>
  <si>
    <t>290300310000001</t>
  </si>
  <si>
    <t>Antari</t>
  </si>
  <si>
    <t>290300307000001</t>
  </si>
  <si>
    <t>Canarinha</t>
  </si>
  <si>
    <t>290300307000006</t>
  </si>
  <si>
    <t>Olhos D'Água De José Geraldo</t>
  </si>
  <si>
    <t>290300305000014</t>
  </si>
  <si>
    <t>290300305000015</t>
  </si>
  <si>
    <t>Olhos D'Água De Antônio Francisco</t>
  </si>
  <si>
    <t>290300307000005</t>
  </si>
  <si>
    <t>290300305000001</t>
  </si>
  <si>
    <t>Queimado Do Mendes</t>
  </si>
  <si>
    <t>290300305000011</t>
  </si>
  <si>
    <t>290300305000012</t>
  </si>
  <si>
    <t>Barra Do Rocha</t>
  </si>
  <si>
    <t>2903102</t>
  </si>
  <si>
    <t>290310205000001</t>
  </si>
  <si>
    <t>Agrovila Do Pa Coroa Verde</t>
  </si>
  <si>
    <t>290310205000010</t>
  </si>
  <si>
    <t>2903201</t>
  </si>
  <si>
    <t>Mocambo</t>
  </si>
  <si>
    <t>290320105000123</t>
  </si>
  <si>
    <t>Barrocão De Baixo</t>
  </si>
  <si>
    <t>290320105000122</t>
  </si>
  <si>
    <t>Barrocão De Cima</t>
  </si>
  <si>
    <t>290320105000121</t>
  </si>
  <si>
    <t>Tatu</t>
  </si>
  <si>
    <t>290320105000118</t>
  </si>
  <si>
    <t>2903235</t>
  </si>
  <si>
    <t>Queimada Do Rufino</t>
  </si>
  <si>
    <t>290323505000006</t>
  </si>
  <si>
    <t>Barreiro</t>
  </si>
  <si>
    <t>290323505000007</t>
  </si>
  <si>
    <t>Pé De Limão</t>
  </si>
  <si>
    <t>290323505000008</t>
  </si>
  <si>
    <t>290323510000006</t>
  </si>
  <si>
    <t>290323510000001</t>
  </si>
  <si>
    <t>290323505000001</t>
  </si>
  <si>
    <t>Lagoa Funda</t>
  </si>
  <si>
    <t>290323515000001</t>
  </si>
  <si>
    <t>Recife</t>
  </si>
  <si>
    <t>290323510000007</t>
  </si>
  <si>
    <t>290323510000008</t>
  </si>
  <si>
    <t>Barrocas</t>
  </si>
  <si>
    <t>2903276</t>
  </si>
  <si>
    <t>290327605000001</t>
  </si>
  <si>
    <t>290327605000024</t>
  </si>
  <si>
    <t>Minação</t>
  </si>
  <si>
    <t>290327605000026</t>
  </si>
  <si>
    <t>290327605000014</t>
  </si>
  <si>
    <t>Ladeira</t>
  </si>
  <si>
    <t>290327605000013</t>
  </si>
  <si>
    <t>Ouricuri</t>
  </si>
  <si>
    <t>290327605000015</t>
  </si>
  <si>
    <t>Lagoa Da Cruz</t>
  </si>
  <si>
    <t>290327605000025</t>
  </si>
  <si>
    <t>Nova Brasília</t>
  </si>
  <si>
    <t>290327605000012</t>
  </si>
  <si>
    <t>Rosário</t>
  </si>
  <si>
    <t>290327605000016</t>
  </si>
  <si>
    <t>Belmonte</t>
  </si>
  <si>
    <t>2903409</t>
  </si>
  <si>
    <t>Mogiquiçaba</t>
  </si>
  <si>
    <t>290340915000001</t>
  </si>
  <si>
    <t>Barrolândia</t>
  </si>
  <si>
    <t>290340915000009</t>
  </si>
  <si>
    <t>Santa Maria Eterna</t>
  </si>
  <si>
    <t>290340910000008</t>
  </si>
  <si>
    <t>Boca Do Córrego</t>
  </si>
  <si>
    <t>290340910000001</t>
  </si>
  <si>
    <t>290340905000001</t>
  </si>
  <si>
    <t>2903508</t>
  </si>
  <si>
    <t>290350805000001</t>
  </si>
  <si>
    <t>290350805000019</t>
  </si>
  <si>
    <t>Lagoa Suja</t>
  </si>
  <si>
    <t>290350805000020</t>
  </si>
  <si>
    <t>290350805000021</t>
  </si>
  <si>
    <t>Quaraçu</t>
  </si>
  <si>
    <t>290350805000029</t>
  </si>
  <si>
    <t>Biritinga</t>
  </si>
  <si>
    <t>2903607</t>
  </si>
  <si>
    <t>290360705000001</t>
  </si>
  <si>
    <t>290360705000028</t>
  </si>
  <si>
    <t>2903706</t>
  </si>
  <si>
    <t>290370605000029</t>
  </si>
  <si>
    <t>Penachinho</t>
  </si>
  <si>
    <t>290370605000027</t>
  </si>
  <si>
    <t>290370605000001</t>
  </si>
  <si>
    <t>Valentim</t>
  </si>
  <si>
    <t>290370605000010</t>
  </si>
  <si>
    <t>Boa Vista Do Tupim</t>
  </si>
  <si>
    <t>2903805</t>
  </si>
  <si>
    <t>Terra Boa</t>
  </si>
  <si>
    <t>290380510000003</t>
  </si>
  <si>
    <t>Agrovila Do Pa Beira Rio</t>
  </si>
  <si>
    <t>290380505000017</t>
  </si>
  <si>
    <t>Iguape</t>
  </si>
  <si>
    <t>290380510000009</t>
  </si>
  <si>
    <t>Agrovila Do Pa Fazendas Reunidas Santa Fé</t>
  </si>
  <si>
    <t>290380510000011</t>
  </si>
  <si>
    <t>290380505000010</t>
  </si>
  <si>
    <t>Agrovila Do Pa Santo Apolônio Grotão</t>
  </si>
  <si>
    <t>290380505000022</t>
  </si>
  <si>
    <t>290380505000001</t>
  </si>
  <si>
    <t>290380505000014</t>
  </si>
  <si>
    <t>290380510000018</t>
  </si>
  <si>
    <t>290380510000004</t>
  </si>
  <si>
    <t>290380510000001</t>
  </si>
  <si>
    <t>290380510000007</t>
  </si>
  <si>
    <t>290380505000021</t>
  </si>
  <si>
    <t>290380510000010</t>
  </si>
  <si>
    <t>Bom Jesus Da Lapa</t>
  </si>
  <si>
    <t>2903904</t>
  </si>
  <si>
    <t>Agrovila Do Pa Renascer</t>
  </si>
  <si>
    <t>290390405000064</t>
  </si>
  <si>
    <t>Agrovila Do Pa Batalha</t>
  </si>
  <si>
    <t>290390405000068</t>
  </si>
  <si>
    <t>Agrovila Do Pa Curral Das Vargens</t>
  </si>
  <si>
    <t>290390405000062</t>
  </si>
  <si>
    <t>290390405000001</t>
  </si>
  <si>
    <t>Agrovila Do Pa Fruticultura</t>
  </si>
  <si>
    <t>290390405000063</t>
  </si>
  <si>
    <t>Agrovila Do Pa Piranhas</t>
  </si>
  <si>
    <t>290390410000011</t>
  </si>
  <si>
    <t>Agrovila Do Pa Ribeirinho</t>
  </si>
  <si>
    <t>290390405000066</t>
  </si>
  <si>
    <t>Rio Das Rãs</t>
  </si>
  <si>
    <t>290390405000059</t>
  </si>
  <si>
    <t>Agrovila Do Pa Rio Das Ras Ii</t>
  </si>
  <si>
    <t>290390405000067</t>
  </si>
  <si>
    <t>Agrovila Do Pa Santa Rita</t>
  </si>
  <si>
    <t>290390405000056</t>
  </si>
  <si>
    <t>Agrovila Do Pa São José/Campo Grande Ii</t>
  </si>
  <si>
    <t>290390405000061</t>
  </si>
  <si>
    <t>290390405000049</t>
  </si>
  <si>
    <t>Brasileiras</t>
  </si>
  <si>
    <t>290390405000057</t>
  </si>
  <si>
    <t>Favelândia</t>
  </si>
  <si>
    <t>290390407000001</t>
  </si>
  <si>
    <t>290390407000005</t>
  </si>
  <si>
    <t>Chapada Grande</t>
  </si>
  <si>
    <t>290390407000008</t>
  </si>
  <si>
    <t>Bom Jesus Da Serra</t>
  </si>
  <si>
    <t>2903953</t>
  </si>
  <si>
    <t>Bonfim Do Amianto</t>
  </si>
  <si>
    <t>290395305000013</t>
  </si>
  <si>
    <t>Água Bela</t>
  </si>
  <si>
    <t>290395310000001</t>
  </si>
  <si>
    <t>290395305000001</t>
  </si>
  <si>
    <t>2904001</t>
  </si>
  <si>
    <t>290400105000016</t>
  </si>
  <si>
    <t>Baixa Funda</t>
  </si>
  <si>
    <t>290400105000015</t>
  </si>
  <si>
    <t>Cotia</t>
  </si>
  <si>
    <t>290400105000008</t>
  </si>
  <si>
    <t>Bastião</t>
  </si>
  <si>
    <t>290400110000001</t>
  </si>
  <si>
    <t>290400105000021</t>
  </si>
  <si>
    <t>Bateia</t>
  </si>
  <si>
    <t>290400105000014</t>
  </si>
  <si>
    <t>290400105000020</t>
  </si>
  <si>
    <t>Carrapicho</t>
  </si>
  <si>
    <t>290400105000017</t>
  </si>
  <si>
    <t>290400105000013</t>
  </si>
  <si>
    <t>290400105000001</t>
  </si>
  <si>
    <t>Lagoa Da Macamba</t>
  </si>
  <si>
    <t>290400105000011</t>
  </si>
  <si>
    <t>290400105000018</t>
  </si>
  <si>
    <t>Sonhém</t>
  </si>
  <si>
    <t>290400105000023</t>
  </si>
  <si>
    <t>2904050</t>
  </si>
  <si>
    <t>Cabeceira Do Brejo</t>
  </si>
  <si>
    <t>290405005000016</t>
  </si>
  <si>
    <t>Agrovila Do Pa Central</t>
  </si>
  <si>
    <t>290405005000022</t>
  </si>
  <si>
    <t>Guarani</t>
  </si>
  <si>
    <t>290405005000015</t>
  </si>
  <si>
    <t>Arizona</t>
  </si>
  <si>
    <t>290405005000013</t>
  </si>
  <si>
    <t>290405005000021</t>
  </si>
  <si>
    <t>290405005000001</t>
  </si>
  <si>
    <t>2904100</t>
  </si>
  <si>
    <t>290410005000001</t>
  </si>
  <si>
    <t>Alto Bonito</t>
  </si>
  <si>
    <t>290410005000025</t>
  </si>
  <si>
    <t>290410005000016</t>
  </si>
  <si>
    <t>290410005000012</t>
  </si>
  <si>
    <t>Bucuituba</t>
  </si>
  <si>
    <t>290410010000001</t>
  </si>
  <si>
    <t>Descoberta</t>
  </si>
  <si>
    <t>290410005000024</t>
  </si>
  <si>
    <t>2904209</t>
  </si>
  <si>
    <t>Lagoa D'Agua Dos Costa</t>
  </si>
  <si>
    <t>290420905000019</t>
  </si>
  <si>
    <t>290420905000021</t>
  </si>
  <si>
    <t>290420905000001</t>
  </si>
  <si>
    <t>Lagoa D'Agua De São Francisco</t>
  </si>
  <si>
    <t>290420905000020</t>
  </si>
  <si>
    <t>2904308</t>
  </si>
  <si>
    <t>Lagoa Do Morro</t>
  </si>
  <si>
    <t>290430805000015</t>
  </si>
  <si>
    <t>Km 100</t>
  </si>
  <si>
    <t>290430805000016</t>
  </si>
  <si>
    <t>Santa Lúcia</t>
  </si>
  <si>
    <t>290430805000013</t>
  </si>
  <si>
    <t>290430805000001</t>
  </si>
  <si>
    <t>290430805000010</t>
  </si>
  <si>
    <t>Brejolândia</t>
  </si>
  <si>
    <t>2904407</t>
  </si>
  <si>
    <t>Agrovila Do Pa Vale Verde - Turbilhão Iii</t>
  </si>
  <si>
    <t>290440705000031</t>
  </si>
  <si>
    <t>Agrovila Do Pa Vale Verde - Turbilhão I E Ii</t>
  </si>
  <si>
    <t>290440705000030</t>
  </si>
  <si>
    <t>Provisorio Ii</t>
  </si>
  <si>
    <t>290440705000039</t>
  </si>
  <si>
    <t>Mombaça</t>
  </si>
  <si>
    <t>290440705000015</t>
  </si>
  <si>
    <t>290440705000017</t>
  </si>
  <si>
    <t>Santa Paz</t>
  </si>
  <si>
    <t>290440705000005</t>
  </si>
  <si>
    <t>Mamonal</t>
  </si>
  <si>
    <t>290440705000009</t>
  </si>
  <si>
    <t>290440705000001</t>
  </si>
  <si>
    <t>Provisorio</t>
  </si>
  <si>
    <t>290440705000029</t>
  </si>
  <si>
    <t>Serrolândia</t>
  </si>
  <si>
    <t>290440705000003</t>
  </si>
  <si>
    <t>Brotas De Macaúbas</t>
  </si>
  <si>
    <t>2904506</t>
  </si>
  <si>
    <t>Lagoa De Dentro</t>
  </si>
  <si>
    <t>290450605000011</t>
  </si>
  <si>
    <t>290450605000018</t>
  </si>
  <si>
    <t>290450610000009</t>
  </si>
  <si>
    <t>290450605000017</t>
  </si>
  <si>
    <t>Novo Horizonte</t>
  </si>
  <si>
    <t>290450605000008</t>
  </si>
  <si>
    <t>290450610000010</t>
  </si>
  <si>
    <t>Ouricuri Do Ouro</t>
  </si>
  <si>
    <t>290450610000001</t>
  </si>
  <si>
    <t>Feira Nova</t>
  </si>
  <si>
    <t>290450610000008</t>
  </si>
  <si>
    <t>290450605000001</t>
  </si>
  <si>
    <t>Nova Santana</t>
  </si>
  <si>
    <t>290450605000009</t>
  </si>
  <si>
    <t>Mata Do Bom Jesus</t>
  </si>
  <si>
    <t>290450605000007</t>
  </si>
  <si>
    <t>Saudável</t>
  </si>
  <si>
    <t>290450615000001</t>
  </si>
  <si>
    <t>Brumado</t>
  </si>
  <si>
    <t>2904605</t>
  </si>
  <si>
    <t>290460505000001</t>
  </si>
  <si>
    <t>Catiboaba</t>
  </si>
  <si>
    <t>290460505000063</t>
  </si>
  <si>
    <t>290460505000048</t>
  </si>
  <si>
    <t>290460510000001</t>
  </si>
  <si>
    <t>Jacaré</t>
  </si>
  <si>
    <t>290460505000055</t>
  </si>
  <si>
    <t>2904753</t>
  </si>
  <si>
    <t>290475305000001</t>
  </si>
  <si>
    <t>Altamira</t>
  </si>
  <si>
    <t>290475305000015</t>
  </si>
  <si>
    <t>Lagedo</t>
  </si>
  <si>
    <t>290475305000016</t>
  </si>
  <si>
    <t>2904803</t>
  </si>
  <si>
    <t>290480305000001</t>
  </si>
  <si>
    <t>São José Do Colônia</t>
  </si>
  <si>
    <t>290480305000018</t>
  </si>
  <si>
    <t>2904902</t>
  </si>
  <si>
    <t>290490205000001</t>
  </si>
  <si>
    <t>Belém Da Cachoeira</t>
  </si>
  <si>
    <t>290490210000001</t>
  </si>
  <si>
    <t>2905008</t>
  </si>
  <si>
    <t>290500805000001</t>
  </si>
  <si>
    <t>290500805000018</t>
  </si>
  <si>
    <t>Caém</t>
  </si>
  <si>
    <t>2905107</t>
  </si>
  <si>
    <t>Gonçalo</t>
  </si>
  <si>
    <t>290510705000012</t>
  </si>
  <si>
    <t>Piabas</t>
  </si>
  <si>
    <t>290510705000016</t>
  </si>
  <si>
    <t>2905156</t>
  </si>
  <si>
    <t>290515605000001</t>
  </si>
  <si>
    <t>Alegre</t>
  </si>
  <si>
    <t>290515610000001</t>
  </si>
  <si>
    <t>290515615000001</t>
  </si>
  <si>
    <t>2905206</t>
  </si>
  <si>
    <t>Maniaçu</t>
  </si>
  <si>
    <t>290520625000001</t>
  </si>
  <si>
    <t>Caldeiras</t>
  </si>
  <si>
    <t>290520615000001</t>
  </si>
  <si>
    <t>290520605000001</t>
  </si>
  <si>
    <t>Pajeú Do Vento</t>
  </si>
  <si>
    <t>290520630000001</t>
  </si>
  <si>
    <t>290520605000028</t>
  </si>
  <si>
    <t>Cafarnaum</t>
  </si>
  <si>
    <t>2905305</t>
  </si>
  <si>
    <t>290530505000001</t>
  </si>
  <si>
    <t>Beca</t>
  </si>
  <si>
    <t>290530505000012</t>
  </si>
  <si>
    <t>Recife De João André</t>
  </si>
  <si>
    <t>290530510000004</t>
  </si>
  <si>
    <t>Canal</t>
  </si>
  <si>
    <t>290530510000001</t>
  </si>
  <si>
    <t>Pedras</t>
  </si>
  <si>
    <t>290530505000018</t>
  </si>
  <si>
    <t>Lagoa Do Agostinho</t>
  </si>
  <si>
    <t>290530505000019</t>
  </si>
  <si>
    <t>Cairu</t>
  </si>
  <si>
    <t>2905404</t>
  </si>
  <si>
    <t>290540405000005</t>
  </si>
  <si>
    <t>Galeão</t>
  </si>
  <si>
    <t>290540410000001</t>
  </si>
  <si>
    <t>Gamboa</t>
  </si>
  <si>
    <t>290540415000001</t>
  </si>
  <si>
    <t>Garapuá</t>
  </si>
  <si>
    <t>290540415000006</t>
  </si>
  <si>
    <t>Moreré</t>
  </si>
  <si>
    <t>290540420000005</t>
  </si>
  <si>
    <t>290540420000004</t>
  </si>
  <si>
    <t>290540405000001</t>
  </si>
  <si>
    <t>2905503</t>
  </si>
  <si>
    <t>São Miguel</t>
  </si>
  <si>
    <t>290550305000010</t>
  </si>
  <si>
    <t>Baraúnas</t>
  </si>
  <si>
    <t>290550305000011</t>
  </si>
  <si>
    <t>Quilômetro Trinta</t>
  </si>
  <si>
    <t>290550305000014</t>
  </si>
  <si>
    <t>290550305000001</t>
  </si>
  <si>
    <t>Camaçari</t>
  </si>
  <si>
    <t>2905701</t>
  </si>
  <si>
    <t>290570110000012</t>
  </si>
  <si>
    <t>Cajazeiras De Abrantes</t>
  </si>
  <si>
    <t>290570110000122</t>
  </si>
  <si>
    <t>Interlagos</t>
  </si>
  <si>
    <t>290570110000041</t>
  </si>
  <si>
    <t>Vila Camaçari</t>
  </si>
  <si>
    <t>290570120000077</t>
  </si>
  <si>
    <t>Itapecirica</t>
  </si>
  <si>
    <t>290570120000076</t>
  </si>
  <si>
    <t>Itacimirim</t>
  </si>
  <si>
    <t>290570120000007</t>
  </si>
  <si>
    <t>Camamu</t>
  </si>
  <si>
    <t>2905800</t>
  </si>
  <si>
    <t>290580005000001</t>
  </si>
  <si>
    <t>Acaraí</t>
  </si>
  <si>
    <t>290580005000018</t>
  </si>
  <si>
    <t>Agrovila Do Pa Dandara Dos Palmares</t>
  </si>
  <si>
    <t>290580020000015</t>
  </si>
  <si>
    <t>Cajaíba</t>
  </si>
  <si>
    <t>290580005000014</t>
  </si>
  <si>
    <t>Aldeia Velha</t>
  </si>
  <si>
    <t>290580005000031</t>
  </si>
  <si>
    <t>290580020000001</t>
  </si>
  <si>
    <t>Ilha Grande</t>
  </si>
  <si>
    <t>290580005000029</t>
  </si>
  <si>
    <t>Orojó</t>
  </si>
  <si>
    <t>290580020000004</t>
  </si>
  <si>
    <t>Tabela</t>
  </si>
  <si>
    <t>290580005000030</t>
  </si>
  <si>
    <t>Pinaré</t>
  </si>
  <si>
    <t>290580005000020</t>
  </si>
  <si>
    <t>Ponta Da Caieira</t>
  </si>
  <si>
    <t>290580010000008</t>
  </si>
  <si>
    <t>Barcelos Do Sul</t>
  </si>
  <si>
    <t>290580010000001</t>
  </si>
  <si>
    <t>Campo Alegre De Lourdes</t>
  </si>
  <si>
    <t>2905909</t>
  </si>
  <si>
    <t>Tapagem</t>
  </si>
  <si>
    <t>290590905000032</t>
  </si>
  <si>
    <t>290590905000011</t>
  </si>
  <si>
    <t>Peixe</t>
  </si>
  <si>
    <t>290590910000001</t>
  </si>
  <si>
    <t>Angico Dos Dias</t>
  </si>
  <si>
    <t>290590910000004</t>
  </si>
  <si>
    <t>290590905000001</t>
  </si>
  <si>
    <t>Jequitaia</t>
  </si>
  <si>
    <t>290590905000020</t>
  </si>
  <si>
    <t>Campo Formoso</t>
  </si>
  <si>
    <t>2906006</t>
  </si>
  <si>
    <t>Pacuí</t>
  </si>
  <si>
    <t>290600615000007</t>
  </si>
  <si>
    <t>Abreus</t>
  </si>
  <si>
    <t>290600605000044</t>
  </si>
  <si>
    <t>Varzinha</t>
  </si>
  <si>
    <t>290600605000057</t>
  </si>
  <si>
    <t>Alagadiço</t>
  </si>
  <si>
    <t>290600605000058</t>
  </si>
  <si>
    <t>290600615000010</t>
  </si>
  <si>
    <t>Borges</t>
  </si>
  <si>
    <t>290600615000004</t>
  </si>
  <si>
    <t>290600605000049</t>
  </si>
  <si>
    <t>290600605000024</t>
  </si>
  <si>
    <t>290600605000001</t>
  </si>
  <si>
    <t>Curral Da Ponte</t>
  </si>
  <si>
    <t>290600605000052</t>
  </si>
  <si>
    <t>290600605000045</t>
  </si>
  <si>
    <t>Vanvana</t>
  </si>
  <si>
    <t>290600605000032</t>
  </si>
  <si>
    <t>Garimpo Socotó</t>
  </si>
  <si>
    <t>290600605000048</t>
  </si>
  <si>
    <t>290600605000023</t>
  </si>
  <si>
    <t>290600605000025</t>
  </si>
  <si>
    <t>290600605000028</t>
  </si>
  <si>
    <t>2906105</t>
  </si>
  <si>
    <t>290610505000001</t>
  </si>
  <si>
    <t>Reprêsa</t>
  </si>
  <si>
    <t>290610505000005</t>
  </si>
  <si>
    <t>290610505000015</t>
  </si>
  <si>
    <t>2906204</t>
  </si>
  <si>
    <t>290620405000013</t>
  </si>
  <si>
    <t>Baixa Do Vigário</t>
  </si>
  <si>
    <t>290620405000015</t>
  </si>
  <si>
    <t>Lagoa Do Zeca</t>
  </si>
  <si>
    <t>290620405000010</t>
  </si>
  <si>
    <t>290620420000005</t>
  </si>
  <si>
    <t>Ladeira Vermelha</t>
  </si>
  <si>
    <t>290620420000006</t>
  </si>
  <si>
    <t>290620405000001</t>
  </si>
  <si>
    <t>Umburana Do Querer</t>
  </si>
  <si>
    <t>290620420000011</t>
  </si>
  <si>
    <t>Lagoa Velha</t>
  </si>
  <si>
    <t>290620420000015</t>
  </si>
  <si>
    <t>290620405000011</t>
  </si>
  <si>
    <t>290620420000007</t>
  </si>
  <si>
    <t>Canavieiras</t>
  </si>
  <si>
    <t>2906303</t>
  </si>
  <si>
    <t>290630305000001</t>
  </si>
  <si>
    <t>Agrovila Do Pa São José</t>
  </si>
  <si>
    <t>290630305000040</t>
  </si>
  <si>
    <t>Poxim Do Sul</t>
  </si>
  <si>
    <t>290630320000001</t>
  </si>
  <si>
    <t>290630315000011</t>
  </si>
  <si>
    <t>290630315000008</t>
  </si>
  <si>
    <t>Era Nova</t>
  </si>
  <si>
    <t>290630315000004</t>
  </si>
  <si>
    <t>Oiticica</t>
  </si>
  <si>
    <t>290630320000002</t>
  </si>
  <si>
    <t>Ouricana</t>
  </si>
  <si>
    <t>290630315000001</t>
  </si>
  <si>
    <t>Perelândia</t>
  </si>
  <si>
    <t>290630315000009</t>
  </si>
  <si>
    <t>Candeal</t>
  </si>
  <si>
    <t>2906402</t>
  </si>
  <si>
    <t>Casa Nova</t>
  </si>
  <si>
    <t>290640205000010</t>
  </si>
  <si>
    <t>Belo Alto</t>
  </si>
  <si>
    <t>290640205000008</t>
  </si>
  <si>
    <t>290640205000001</t>
  </si>
  <si>
    <t>Candeias</t>
  </si>
  <si>
    <t>2906501</t>
  </si>
  <si>
    <t>Caroba</t>
  </si>
  <si>
    <t>290650115000001</t>
  </si>
  <si>
    <t>Caboto</t>
  </si>
  <si>
    <t>290650110000001</t>
  </si>
  <si>
    <t>Passé</t>
  </si>
  <si>
    <t>290650135000001</t>
  </si>
  <si>
    <t>290650135000004</t>
  </si>
  <si>
    <t>Roça Grande</t>
  </si>
  <si>
    <t>290650135000003</t>
  </si>
  <si>
    <t>2906600</t>
  </si>
  <si>
    <t>290660005000001</t>
  </si>
  <si>
    <t>290660015000001</t>
  </si>
  <si>
    <t>2906709</t>
  </si>
  <si>
    <t>Possidônio</t>
  </si>
  <si>
    <t>290670915000006</t>
  </si>
  <si>
    <t>Barra Do Furado</t>
  </si>
  <si>
    <t>290670915000010</t>
  </si>
  <si>
    <t>Lagoa Do Timóteo</t>
  </si>
  <si>
    <t>290670920000007</t>
  </si>
  <si>
    <t>290670920000010</t>
  </si>
  <si>
    <t>290670920000001</t>
  </si>
  <si>
    <t>Furado Da Cancela</t>
  </si>
  <si>
    <t>290670920000011</t>
  </si>
  <si>
    <t>290670920000009</t>
  </si>
  <si>
    <t>290670915000001</t>
  </si>
  <si>
    <t>Marimbo</t>
  </si>
  <si>
    <t>290670915000007</t>
  </si>
  <si>
    <t>2906808</t>
  </si>
  <si>
    <t>Agrovila Do Pa Nova Vida</t>
  </si>
  <si>
    <t>290680805000050</t>
  </si>
  <si>
    <t>Agrovila Do Pa Alto Bonito</t>
  </si>
  <si>
    <t>290680805000051</t>
  </si>
  <si>
    <t>Riacho Das Pedras</t>
  </si>
  <si>
    <t>290680805000065</t>
  </si>
  <si>
    <t>290680805000028</t>
  </si>
  <si>
    <t>Alto Lindo</t>
  </si>
  <si>
    <t>290680805000062</t>
  </si>
  <si>
    <t>Capoeira</t>
  </si>
  <si>
    <t>290680805000060</t>
  </si>
  <si>
    <t>290680805000032</t>
  </si>
  <si>
    <t>290680805000001</t>
  </si>
  <si>
    <t>290680805000063</t>
  </si>
  <si>
    <t>Tanque Da Gameleira</t>
  </si>
  <si>
    <t>290680805000064</t>
  </si>
  <si>
    <t>Dexai</t>
  </si>
  <si>
    <t>290680805000036</t>
  </si>
  <si>
    <t>290680805000041</t>
  </si>
  <si>
    <t>Lagoa Da Gameleira</t>
  </si>
  <si>
    <t>290680805000059</t>
  </si>
  <si>
    <t>Lagoa Das Moças</t>
  </si>
  <si>
    <t>290680805000067</t>
  </si>
  <si>
    <t>Pocinhos</t>
  </si>
  <si>
    <t>290680805000066</t>
  </si>
  <si>
    <t>Sítio Das Flores</t>
  </si>
  <si>
    <t>290680805000033</t>
  </si>
  <si>
    <t>2906824</t>
  </si>
  <si>
    <t>290682405000001</t>
  </si>
  <si>
    <t>Bedengó</t>
  </si>
  <si>
    <t>290682410000001</t>
  </si>
  <si>
    <t>Dnocs-2</t>
  </si>
  <si>
    <t>290682405000010</t>
  </si>
  <si>
    <t>290682410000018</t>
  </si>
  <si>
    <t>Serra Branca</t>
  </si>
  <si>
    <t>290682410000019</t>
  </si>
  <si>
    <t>Capela Do Alto Alegre</t>
  </si>
  <si>
    <t>2906857</t>
  </si>
  <si>
    <t>290685705000013</t>
  </si>
  <si>
    <t>290685705000016</t>
  </si>
  <si>
    <t>Ipiraí</t>
  </si>
  <si>
    <t>290685705000018</t>
  </si>
  <si>
    <t>290685705000001</t>
  </si>
  <si>
    <t>290685705000009</t>
  </si>
  <si>
    <t>2906873</t>
  </si>
  <si>
    <t>290687305000001</t>
  </si>
  <si>
    <t>290687305000029</t>
  </si>
  <si>
    <t>2906899</t>
  </si>
  <si>
    <t>290689905000001</t>
  </si>
  <si>
    <t>Vila Mariana</t>
  </si>
  <si>
    <t>290689940000001</t>
  </si>
  <si>
    <t>2906907</t>
  </si>
  <si>
    <t>Ponta Da Areia</t>
  </si>
  <si>
    <t>290690715000001</t>
  </si>
  <si>
    <t>Barra De Caravelas</t>
  </si>
  <si>
    <t>290690715000004</t>
  </si>
  <si>
    <t>Nova Taquari</t>
  </si>
  <si>
    <t>290690705000009</t>
  </si>
  <si>
    <t>Juerana</t>
  </si>
  <si>
    <t>290690710000001</t>
  </si>
  <si>
    <t>Nova Tribuna</t>
  </si>
  <si>
    <t>290690710000009</t>
  </si>
  <si>
    <t>Juracitaba</t>
  </si>
  <si>
    <t>290690720000004</t>
  </si>
  <si>
    <t>290690705000001</t>
  </si>
  <si>
    <t>290690710000007</t>
  </si>
  <si>
    <t>Santo Antônio De Barcelona</t>
  </si>
  <si>
    <t>290690720000001</t>
  </si>
  <si>
    <t>Cardeal Da Silva</t>
  </si>
  <si>
    <t>2907004</t>
  </si>
  <si>
    <t>290700405000001</t>
  </si>
  <si>
    <t>Bairro Nova Pastora</t>
  </si>
  <si>
    <t>290700405000005</t>
  </si>
  <si>
    <t>290700405000013</t>
  </si>
  <si>
    <t>Jangada</t>
  </si>
  <si>
    <t>290700405000007</t>
  </si>
  <si>
    <t>2907103</t>
  </si>
  <si>
    <t>Agrovila Do Pa Rumo Novo</t>
  </si>
  <si>
    <t>290710310000024</t>
  </si>
  <si>
    <t>Agrovila Dezesseis</t>
  </si>
  <si>
    <t>290710310000006</t>
  </si>
  <si>
    <t>Agrovila Do Pa Feirinha-Marrequeiro</t>
  </si>
  <si>
    <t>290710310000012</t>
  </si>
  <si>
    <t>Nucleo 2</t>
  </si>
  <si>
    <t>290710310000022</t>
  </si>
  <si>
    <t>Canabrava</t>
  </si>
  <si>
    <t>290710310000019</t>
  </si>
  <si>
    <t>Agrovila Vinte E Três</t>
  </si>
  <si>
    <t>290710310000008</t>
  </si>
  <si>
    <t>290710310000015</t>
  </si>
  <si>
    <t>290710310000002</t>
  </si>
  <si>
    <t>290710305000024</t>
  </si>
  <si>
    <t>Feirinha</t>
  </si>
  <si>
    <t>290710310000011</t>
  </si>
  <si>
    <t>Barra Da Parateca</t>
  </si>
  <si>
    <t>290710310000001</t>
  </si>
  <si>
    <t>290710310000023</t>
  </si>
  <si>
    <t>Barrinha</t>
  </si>
  <si>
    <t>290710305000015</t>
  </si>
  <si>
    <t>Riacho Do Capinão</t>
  </si>
  <si>
    <t>290710310000021</t>
  </si>
  <si>
    <t>Capinão</t>
  </si>
  <si>
    <t>290710310000020</t>
  </si>
  <si>
    <t>290710305000020</t>
  </si>
  <si>
    <t>290710305000001</t>
  </si>
  <si>
    <t>2907202</t>
  </si>
  <si>
    <t>Pau A Pique</t>
  </si>
  <si>
    <t>290720220000001</t>
  </si>
  <si>
    <t>Bem-Bom</t>
  </si>
  <si>
    <t>290720210000001</t>
  </si>
  <si>
    <t>290720205000001</t>
  </si>
  <si>
    <t>Lago</t>
  </si>
  <si>
    <t>290720215000007</t>
  </si>
  <si>
    <t>290720215000017</t>
  </si>
  <si>
    <t>Lagoa Do Alegre</t>
  </si>
  <si>
    <t>290720220000006</t>
  </si>
  <si>
    <t>Tiririca</t>
  </si>
  <si>
    <t>290720215000003</t>
  </si>
  <si>
    <t>Luís Viana</t>
  </si>
  <si>
    <t>290720215000001</t>
  </si>
  <si>
    <t>Poço De Pedra</t>
  </si>
  <si>
    <t>290720215000009</t>
  </si>
  <si>
    <t>Sobrado</t>
  </si>
  <si>
    <t>290720225000001</t>
  </si>
  <si>
    <t>290720225000012</t>
  </si>
  <si>
    <t>Castro Alves</t>
  </si>
  <si>
    <t>2907301</t>
  </si>
  <si>
    <t>290730105000001</t>
  </si>
  <si>
    <t>Candial</t>
  </si>
  <si>
    <t>290730105000019</t>
  </si>
  <si>
    <t>Sítio Do Desterro</t>
  </si>
  <si>
    <t>290730130000007</t>
  </si>
  <si>
    <t>Crussai</t>
  </si>
  <si>
    <t>290730115000001</t>
  </si>
  <si>
    <t>290730125000005</t>
  </si>
  <si>
    <t>Petim</t>
  </si>
  <si>
    <t>290730125000001</t>
  </si>
  <si>
    <t>Sítio Do Meio</t>
  </si>
  <si>
    <t>290730130000001</t>
  </si>
  <si>
    <t>Catu</t>
  </si>
  <si>
    <t>2907509</t>
  </si>
  <si>
    <t>290750905000001</t>
  </si>
  <si>
    <t>Bela Flor</t>
  </si>
  <si>
    <t>290750910000001</t>
  </si>
  <si>
    <t>2907558</t>
  </si>
  <si>
    <t>290755805000001</t>
  </si>
  <si>
    <t>290755805000006</t>
  </si>
  <si>
    <t>2907608</t>
  </si>
  <si>
    <t>290760805000014</t>
  </si>
  <si>
    <t>Larga Dos Mendes</t>
  </si>
  <si>
    <t>290760805000015</t>
  </si>
  <si>
    <t>290760805000001</t>
  </si>
  <si>
    <t>Larguinha</t>
  </si>
  <si>
    <t>290760805000026</t>
  </si>
  <si>
    <t>Nova Pista</t>
  </si>
  <si>
    <t>290760805000019</t>
  </si>
  <si>
    <t>Mandacaru Dos Pilões</t>
  </si>
  <si>
    <t>290760805000025</t>
  </si>
  <si>
    <t>Maxixe</t>
  </si>
  <si>
    <t>290760805000020</t>
  </si>
  <si>
    <t>Morro Dos Lucios</t>
  </si>
  <si>
    <t>290760805000024</t>
  </si>
  <si>
    <t>Morro Do Gregorio</t>
  </si>
  <si>
    <t>290760805000028</t>
  </si>
  <si>
    <t>Queimadas</t>
  </si>
  <si>
    <t>290760805000017</t>
  </si>
  <si>
    <t>290760805000013</t>
  </si>
  <si>
    <t>290760805000027</t>
  </si>
  <si>
    <t>290760805000011</t>
  </si>
  <si>
    <t>2907707</t>
  </si>
  <si>
    <t>290770705000005</t>
  </si>
  <si>
    <t>290770705000006</t>
  </si>
  <si>
    <t>290770705000001</t>
  </si>
  <si>
    <t>Nova Barra Do Tarrachil</t>
  </si>
  <si>
    <t>290770705000013</t>
  </si>
  <si>
    <t>Várzea Da Ema</t>
  </si>
  <si>
    <t>290770705000008</t>
  </si>
  <si>
    <t>2907806</t>
  </si>
  <si>
    <t>São João Da Fortaleza</t>
  </si>
  <si>
    <t>290780615000001</t>
  </si>
  <si>
    <t>290780615000006</t>
  </si>
  <si>
    <t>Campinas De Castro</t>
  </si>
  <si>
    <t>290780615000007</t>
  </si>
  <si>
    <t>290780605000001</t>
  </si>
  <si>
    <t>Ilha</t>
  </si>
  <si>
    <t>290780605000029</t>
  </si>
  <si>
    <t>290780615000013</t>
  </si>
  <si>
    <t>290780605000022</t>
  </si>
  <si>
    <t>Lagoa Do Nolasco</t>
  </si>
  <si>
    <t>290780605000030</t>
  </si>
  <si>
    <t>Trecho</t>
  </si>
  <si>
    <t>290780605000050</t>
  </si>
  <si>
    <t>Raso Santo</t>
  </si>
  <si>
    <t>290780605000032</t>
  </si>
  <si>
    <t>290780605000024</t>
  </si>
  <si>
    <t>290780605000026</t>
  </si>
  <si>
    <t>2907905</t>
  </si>
  <si>
    <t>290790505000001</t>
  </si>
  <si>
    <t>Buri</t>
  </si>
  <si>
    <t>290790505000023</t>
  </si>
  <si>
    <t>Coaraci</t>
  </si>
  <si>
    <t>2908002</t>
  </si>
  <si>
    <t>290800205000001</t>
  </si>
  <si>
    <t>Itamotinga</t>
  </si>
  <si>
    <t>290800210000001</t>
  </si>
  <si>
    <t>Ruinha Dos Três Braços</t>
  </si>
  <si>
    <t>290800205000026</t>
  </si>
  <si>
    <t>São Roque</t>
  </si>
  <si>
    <t>290800220000001</t>
  </si>
  <si>
    <t>2908101</t>
  </si>
  <si>
    <t>290810105000001</t>
  </si>
  <si>
    <t>Água Do Carmo</t>
  </si>
  <si>
    <t>290810105000062</t>
  </si>
  <si>
    <t>290810105000050</t>
  </si>
  <si>
    <t>São João Do Porto Alegre</t>
  </si>
  <si>
    <t>290810105000012</t>
  </si>
  <si>
    <t>Novaci</t>
  </si>
  <si>
    <t>290810105000049</t>
  </si>
  <si>
    <t>Conceição Da Feira</t>
  </si>
  <si>
    <t>2908200</t>
  </si>
  <si>
    <t>290820005000001</t>
  </si>
  <si>
    <t>Onze Mil Virgens</t>
  </si>
  <si>
    <t>290820005000013</t>
  </si>
  <si>
    <t>Conceição Do Almeida</t>
  </si>
  <si>
    <t>2908309</t>
  </si>
  <si>
    <t>290830905000019</t>
  </si>
  <si>
    <t>Comércio</t>
  </si>
  <si>
    <t>290830910000001</t>
  </si>
  <si>
    <t>290830905000001</t>
  </si>
  <si>
    <t>Pau De Cedro</t>
  </si>
  <si>
    <t>290830910000005</t>
  </si>
  <si>
    <t>Rio Da Dona</t>
  </si>
  <si>
    <t>290830915000001</t>
  </si>
  <si>
    <t>São Francisco Da Mombaça</t>
  </si>
  <si>
    <t>290830905000010</t>
  </si>
  <si>
    <t>Sapatuí</t>
  </si>
  <si>
    <t>290830905000017</t>
  </si>
  <si>
    <t>Conceição Do Coité</t>
  </si>
  <si>
    <t>2908408</t>
  </si>
  <si>
    <t>290840805000049</t>
  </si>
  <si>
    <t>Agrovila Do Pa Nova Palmares</t>
  </si>
  <si>
    <t>290840805000056</t>
  </si>
  <si>
    <t>Joazeiro</t>
  </si>
  <si>
    <t>290840808000001</t>
  </si>
  <si>
    <t>Aroeira</t>
  </si>
  <si>
    <t>290840815000001</t>
  </si>
  <si>
    <t>290840805000001</t>
  </si>
  <si>
    <t>Bandiaçu</t>
  </si>
  <si>
    <t>290840806000001</t>
  </si>
  <si>
    <t>Vila Carneiro</t>
  </si>
  <si>
    <t>290840805000050</t>
  </si>
  <si>
    <t>Malhador</t>
  </si>
  <si>
    <t>290840805000060</t>
  </si>
  <si>
    <t>290840809000004</t>
  </si>
  <si>
    <t>290840809000006</t>
  </si>
  <si>
    <t>Ipueirinha</t>
  </si>
  <si>
    <t>290840809000007</t>
  </si>
  <si>
    <t>Lagoatã</t>
  </si>
  <si>
    <t>290840805000058</t>
  </si>
  <si>
    <t>Italma</t>
  </si>
  <si>
    <t>290840805000034</t>
  </si>
  <si>
    <t>Itareru</t>
  </si>
  <si>
    <t>290840810000012</t>
  </si>
  <si>
    <t>Onça</t>
  </si>
  <si>
    <t>290840805000054</t>
  </si>
  <si>
    <t>Salgadália</t>
  </si>
  <si>
    <t>290840810000001</t>
  </si>
  <si>
    <t>290840805000041</t>
  </si>
  <si>
    <t>290840809000001</t>
  </si>
  <si>
    <t>290840810000011</t>
  </si>
  <si>
    <t>Conde</t>
  </si>
  <si>
    <t>2908606</t>
  </si>
  <si>
    <t>Sítio Do Conde</t>
  </si>
  <si>
    <t>290860605000008</t>
  </si>
  <si>
    <t>Barra Do Tariri</t>
  </si>
  <si>
    <t>290860605000013</t>
  </si>
  <si>
    <t>Poças</t>
  </si>
  <si>
    <t>290860605000030</t>
  </si>
  <si>
    <t>290860605000023</t>
  </si>
  <si>
    <t>Riacho Seco</t>
  </si>
  <si>
    <t>290860605000028</t>
  </si>
  <si>
    <t>Cangurito</t>
  </si>
  <si>
    <t>290860605000029</t>
  </si>
  <si>
    <t>Sempre Viva</t>
  </si>
  <si>
    <t>290860605000021</t>
  </si>
  <si>
    <t>Cobó</t>
  </si>
  <si>
    <t>290860605000020</t>
  </si>
  <si>
    <t>290860605000001</t>
  </si>
  <si>
    <t>Siribinha</t>
  </si>
  <si>
    <t>290860605000022</t>
  </si>
  <si>
    <t>2908705</t>
  </si>
  <si>
    <t>290870508000013</t>
  </si>
  <si>
    <t>290870508000001</t>
  </si>
  <si>
    <t>290870505000001</t>
  </si>
  <si>
    <t>Mandaçaia De Cima</t>
  </si>
  <si>
    <t>290870508000014</t>
  </si>
  <si>
    <t>Contendas Do Sincorá</t>
  </si>
  <si>
    <t>2908804</t>
  </si>
  <si>
    <t>290880405000001</t>
  </si>
  <si>
    <t>Caraibuna</t>
  </si>
  <si>
    <t>290880410000001</t>
  </si>
  <si>
    <t>290880410000005</t>
  </si>
  <si>
    <t>Coração De Maria</t>
  </si>
  <si>
    <t>2908903</t>
  </si>
  <si>
    <t>290890305000001</t>
  </si>
  <si>
    <t>Itacava</t>
  </si>
  <si>
    <t>290890310000001</t>
  </si>
  <si>
    <t>290890330000001</t>
  </si>
  <si>
    <t>2909000</t>
  </si>
  <si>
    <t>290900005000001</t>
  </si>
  <si>
    <t>290900005000011</t>
  </si>
  <si>
    <t>2909109</t>
  </si>
  <si>
    <t>Descoberto</t>
  </si>
  <si>
    <t>290910910000001</t>
  </si>
  <si>
    <t>Colônia Do Formoso</t>
  </si>
  <si>
    <t>290910910000009</t>
  </si>
  <si>
    <t>290910905000001</t>
  </si>
  <si>
    <t>Ranchinho</t>
  </si>
  <si>
    <t>290910905000012</t>
  </si>
  <si>
    <t>290910905000007</t>
  </si>
  <si>
    <t>2909208</t>
  </si>
  <si>
    <t>Queimada Do Milho</t>
  </si>
  <si>
    <t>290920805000027</t>
  </si>
  <si>
    <t>Gasparinho</t>
  </si>
  <si>
    <t>290920805000016</t>
  </si>
  <si>
    <t>Ilha De São José</t>
  </si>
  <si>
    <t>290920805000026</t>
  </si>
  <si>
    <t>290920805000001</t>
  </si>
  <si>
    <t>Correntina</t>
  </si>
  <si>
    <t>2909307</t>
  </si>
  <si>
    <t>290930705000001</t>
  </si>
  <si>
    <t>Aparecida Do Oeste</t>
  </si>
  <si>
    <t>290930705000028</t>
  </si>
  <si>
    <t>290930705000011</t>
  </si>
  <si>
    <t>290930705000016</t>
  </si>
  <si>
    <t>Praia</t>
  </si>
  <si>
    <t>290930705000029</t>
  </si>
  <si>
    <t>290930705000030</t>
  </si>
  <si>
    <t>2909406</t>
  </si>
  <si>
    <t>290940605000001</t>
  </si>
  <si>
    <t>Agrovila Do Pa Rio Grande Ii</t>
  </si>
  <si>
    <t>290940610000007</t>
  </si>
  <si>
    <t>Agrovila Do Pa São Francisco De Assis</t>
  </si>
  <si>
    <t>290940605000014</t>
  </si>
  <si>
    <t>Jupaguá</t>
  </si>
  <si>
    <t>290940610000001</t>
  </si>
  <si>
    <t>Taguá</t>
  </si>
  <si>
    <t>290940615000001</t>
  </si>
  <si>
    <t>290940610000013</t>
  </si>
  <si>
    <t>Cravolândia</t>
  </si>
  <si>
    <t>2909505</t>
  </si>
  <si>
    <t>290950505000001</t>
  </si>
  <si>
    <t>Agrovila Do Pa Palestina</t>
  </si>
  <si>
    <t>290950505000007</t>
  </si>
  <si>
    <t>Ilha Formosa</t>
  </si>
  <si>
    <t>290950505000009</t>
  </si>
  <si>
    <t>Crisópolis</t>
  </si>
  <si>
    <t>2909604</t>
  </si>
  <si>
    <t>Entroncamento Do Pinto</t>
  </si>
  <si>
    <t>290960410000009</t>
  </si>
  <si>
    <t>Buril</t>
  </si>
  <si>
    <t>290960410000001</t>
  </si>
  <si>
    <t>290960405000001</t>
  </si>
  <si>
    <t>Gangu</t>
  </si>
  <si>
    <t>290960405000015</t>
  </si>
  <si>
    <t>Pinto</t>
  </si>
  <si>
    <t>290960410000004</t>
  </si>
  <si>
    <t>2909703</t>
  </si>
  <si>
    <t>Sítio Do Hermenegildo</t>
  </si>
  <si>
    <t>290970305000018</t>
  </si>
  <si>
    <t>290970305000027</t>
  </si>
  <si>
    <t>Água Doce</t>
  </si>
  <si>
    <t>290970305000014</t>
  </si>
  <si>
    <t>Lagoa Do Oscar</t>
  </si>
  <si>
    <t>290970305000023</t>
  </si>
  <si>
    <t>290970305000001</t>
  </si>
  <si>
    <t>Mata Do Cedro</t>
  </si>
  <si>
    <t>290970305000006</t>
  </si>
  <si>
    <t>Cantinho</t>
  </si>
  <si>
    <t>290970305000010</t>
  </si>
  <si>
    <t>290970305000019</t>
  </si>
  <si>
    <t>Cruz Das Almas</t>
  </si>
  <si>
    <t>2909802</t>
  </si>
  <si>
    <t>290980205000060</t>
  </si>
  <si>
    <t>Embira</t>
  </si>
  <si>
    <t>290980205000065</t>
  </si>
  <si>
    <t>290980205000001</t>
  </si>
  <si>
    <t>Curaçá</t>
  </si>
  <si>
    <t>2909901</t>
  </si>
  <si>
    <t>Agrovila 7</t>
  </si>
  <si>
    <t>290990125000014</t>
  </si>
  <si>
    <t>Agrovila 1</t>
  </si>
  <si>
    <t>290990125000009</t>
  </si>
  <si>
    <t>Agrovila 6</t>
  </si>
  <si>
    <t>290990125000011</t>
  </si>
  <si>
    <t>Agrovila 2</t>
  </si>
  <si>
    <t>290990125000010</t>
  </si>
  <si>
    <t>Agrovila 11</t>
  </si>
  <si>
    <t>290990125000027</t>
  </si>
  <si>
    <t>Agrovila 3</t>
  </si>
  <si>
    <t>290990125000026</t>
  </si>
  <si>
    <t>Agrovila 4</t>
  </si>
  <si>
    <t>290990125000012</t>
  </si>
  <si>
    <t>Agrovila 5</t>
  </si>
  <si>
    <t>290990125000013</t>
  </si>
  <si>
    <t>Agrovila 8</t>
  </si>
  <si>
    <t>290990125000015</t>
  </si>
  <si>
    <t>Agrovila 10</t>
  </si>
  <si>
    <t>290990125000018</t>
  </si>
  <si>
    <t>290990125000001</t>
  </si>
  <si>
    <t>Agrovila 9</t>
  </si>
  <si>
    <t>290990125000019</t>
  </si>
  <si>
    <t>Agrovila 12</t>
  </si>
  <si>
    <t>290990125000016</t>
  </si>
  <si>
    <t>Agrovila 13</t>
  </si>
  <si>
    <t>290990125000028</t>
  </si>
  <si>
    <t>290990105000001</t>
  </si>
  <si>
    <t>290990110000001</t>
  </si>
  <si>
    <t>290990115000007</t>
  </si>
  <si>
    <t>Patamuté</t>
  </si>
  <si>
    <t>290990115000001</t>
  </si>
  <si>
    <t>290990125000017</t>
  </si>
  <si>
    <t>Poço De Fora</t>
  </si>
  <si>
    <t>290990120000001</t>
  </si>
  <si>
    <t>Dário Meira</t>
  </si>
  <si>
    <t>2910008</t>
  </si>
  <si>
    <t>Acaraci</t>
  </si>
  <si>
    <t>291000805000011</t>
  </si>
  <si>
    <t>Ponto Novo</t>
  </si>
  <si>
    <t>291000805000021</t>
  </si>
  <si>
    <t>Dias D'Ávila</t>
  </si>
  <si>
    <t>2910057</t>
  </si>
  <si>
    <t>Biribeira</t>
  </si>
  <si>
    <t>291005705000051</t>
  </si>
  <si>
    <t>291005705000100</t>
  </si>
  <si>
    <t>Dom Basílio</t>
  </si>
  <si>
    <t>2910107</t>
  </si>
  <si>
    <t>291010705000004</t>
  </si>
  <si>
    <t>Alto Do Rosário</t>
  </si>
  <si>
    <t>291010705000005</t>
  </si>
  <si>
    <t>291010705000001</t>
  </si>
  <si>
    <t>Bairro Osório</t>
  </si>
  <si>
    <t>291010705000014</t>
  </si>
  <si>
    <t>291010705000024</t>
  </si>
  <si>
    <t>Fazendinha</t>
  </si>
  <si>
    <t>291010705000022</t>
  </si>
  <si>
    <t>291010705000021</t>
  </si>
  <si>
    <t>2910305</t>
  </si>
  <si>
    <t>291030505000001</t>
  </si>
  <si>
    <t>Monte Cruzeiro</t>
  </si>
  <si>
    <t>291030510000001</t>
  </si>
  <si>
    <t>2910404</t>
  </si>
  <si>
    <t>Vila Do Café</t>
  </si>
  <si>
    <t>291040405000013</t>
  </si>
  <si>
    <t>Boa Vista Do Tapera</t>
  </si>
  <si>
    <t>291040405000009</t>
  </si>
  <si>
    <t>291040405000001</t>
  </si>
  <si>
    <t>Cabeceira Da Forquilha</t>
  </si>
  <si>
    <t>291040405000018</t>
  </si>
  <si>
    <t>Cajazeira</t>
  </si>
  <si>
    <t>291040405000032</t>
  </si>
  <si>
    <t>Pombos</t>
  </si>
  <si>
    <t>291040405000047</t>
  </si>
  <si>
    <t>Vila Do Entroncamento</t>
  </si>
  <si>
    <t>291040405000036</t>
  </si>
  <si>
    <t>Vila Bahia</t>
  </si>
  <si>
    <t>291040405000017</t>
  </si>
  <si>
    <t>2910503</t>
  </si>
  <si>
    <t>Ibatuí</t>
  </si>
  <si>
    <t>291050310000001</t>
  </si>
  <si>
    <t>291050310000006</t>
  </si>
  <si>
    <t>291050305000001</t>
  </si>
  <si>
    <t>Lagoa Redonda</t>
  </si>
  <si>
    <t>291050305000023</t>
  </si>
  <si>
    <t>Porto Sauípe</t>
  </si>
  <si>
    <t>291050315000003</t>
  </si>
  <si>
    <t>Massarandupió</t>
  </si>
  <si>
    <t>291050315000007</t>
  </si>
  <si>
    <t>291050305000025</t>
  </si>
  <si>
    <t>Érico Cardoso</t>
  </si>
  <si>
    <t>2900504</t>
  </si>
  <si>
    <t>290050405000001</t>
  </si>
  <si>
    <t>290050405000008</t>
  </si>
  <si>
    <t>290050405000013</t>
  </si>
  <si>
    <t>290050405000020</t>
  </si>
  <si>
    <t>Umbuzeiro Dos Cardoso</t>
  </si>
  <si>
    <t>290050405000015</t>
  </si>
  <si>
    <t>Porteira</t>
  </si>
  <si>
    <t>290050405000014</t>
  </si>
  <si>
    <t>Rio Da Caixa</t>
  </si>
  <si>
    <t>290050405000018</t>
  </si>
  <si>
    <t>Santarém</t>
  </si>
  <si>
    <t>290050405000017</t>
  </si>
  <si>
    <t>Esplanada</t>
  </si>
  <si>
    <t>2910602</t>
  </si>
  <si>
    <t>291060205000001</t>
  </si>
  <si>
    <t>Agrovila Do Pa Antônio Conselheiro</t>
  </si>
  <si>
    <t>291060205000024</t>
  </si>
  <si>
    <t>Agrovila Do Pa Santa Clara</t>
  </si>
  <si>
    <t>291060205000026</t>
  </si>
  <si>
    <t>Agrovila Do Pa Boa Vista Iii</t>
  </si>
  <si>
    <t>291060205000023</t>
  </si>
  <si>
    <t>Agrovila Do Pa Novo Horizonte</t>
  </si>
  <si>
    <t>291060205000025</t>
  </si>
  <si>
    <t>Agrovila Do Pa Unidos Do Palame</t>
  </si>
  <si>
    <t>291060210000006</t>
  </si>
  <si>
    <t>291060210000009</t>
  </si>
  <si>
    <t>291060210000002</t>
  </si>
  <si>
    <t>Morena</t>
  </si>
  <si>
    <t>291060220000010</t>
  </si>
  <si>
    <t>Cana Brava</t>
  </si>
  <si>
    <t>291060220000011</t>
  </si>
  <si>
    <t>291060205000016</t>
  </si>
  <si>
    <t>Chapada Do Vigário</t>
  </si>
  <si>
    <t>291060220000002</t>
  </si>
  <si>
    <t>Limões</t>
  </si>
  <si>
    <t>291060220000005</t>
  </si>
  <si>
    <t>291060220000008</t>
  </si>
  <si>
    <t>São José Do Mucambo</t>
  </si>
  <si>
    <t>291060220000001</t>
  </si>
  <si>
    <t>Manoel Simão</t>
  </si>
  <si>
    <t>291060220000009</t>
  </si>
  <si>
    <t>Palame</t>
  </si>
  <si>
    <t>291060210000001</t>
  </si>
  <si>
    <t>Euclides Da Cunha</t>
  </si>
  <si>
    <t>2910701</t>
  </si>
  <si>
    <t>Serra Vermelha</t>
  </si>
  <si>
    <t>291070107000006</t>
  </si>
  <si>
    <t>Aribice</t>
  </si>
  <si>
    <t>291070107000001</t>
  </si>
  <si>
    <t>Junco</t>
  </si>
  <si>
    <t>291070115000008</t>
  </si>
  <si>
    <t>291070115000011</t>
  </si>
  <si>
    <t>291070109000010</t>
  </si>
  <si>
    <t>Caimbe</t>
  </si>
  <si>
    <t>291070109000001</t>
  </si>
  <si>
    <t>Lagoa Do Tanque</t>
  </si>
  <si>
    <t>291070105000038</t>
  </si>
  <si>
    <t>291070105000074</t>
  </si>
  <si>
    <t>Tucuru</t>
  </si>
  <si>
    <t>291070109000012</t>
  </si>
  <si>
    <t>291070109000007</t>
  </si>
  <si>
    <t>Ferro De Engomar</t>
  </si>
  <si>
    <t>291070109000016</t>
  </si>
  <si>
    <t>Nova Trindade</t>
  </si>
  <si>
    <t>291070105000078</t>
  </si>
  <si>
    <t>Muriti</t>
  </si>
  <si>
    <t>291070115000005</t>
  </si>
  <si>
    <t>Roça De Cima</t>
  </si>
  <si>
    <t>291070105000033</t>
  </si>
  <si>
    <t>Lagoa Do Costa</t>
  </si>
  <si>
    <t>291070105000035</t>
  </si>
  <si>
    <t>Lagoa Do Guedes</t>
  </si>
  <si>
    <t>291070109000013</t>
  </si>
  <si>
    <t>291070105000001</t>
  </si>
  <si>
    <t>291070105000077</t>
  </si>
  <si>
    <t>Melancia</t>
  </si>
  <si>
    <t>291070105000081</t>
  </si>
  <si>
    <t>Malhada Grande</t>
  </si>
  <si>
    <t>291070105000073</t>
  </si>
  <si>
    <t>Ruilândia</t>
  </si>
  <si>
    <t>291070105000031</t>
  </si>
  <si>
    <t>Maria Preta</t>
  </si>
  <si>
    <t>291070105000037</t>
  </si>
  <si>
    <t>Massacará</t>
  </si>
  <si>
    <t>291070115000001</t>
  </si>
  <si>
    <t>Serra Da Mãe Inácia</t>
  </si>
  <si>
    <t>291070105000080</t>
  </si>
  <si>
    <t>Mestre Campos</t>
  </si>
  <si>
    <t>291070115000012</t>
  </si>
  <si>
    <t>291070109000011</t>
  </si>
  <si>
    <t>Pai João</t>
  </si>
  <si>
    <t>291070105000075</t>
  </si>
  <si>
    <t>Pinhões</t>
  </si>
  <si>
    <t>291070105000030</t>
  </si>
  <si>
    <t>Soares</t>
  </si>
  <si>
    <t>291070115000009</t>
  </si>
  <si>
    <t>Várzea Ou Curirici</t>
  </si>
  <si>
    <t>291070105000034</t>
  </si>
  <si>
    <t>Vila Canaã</t>
  </si>
  <si>
    <t>291070105000032</t>
  </si>
  <si>
    <t>Eunápolis</t>
  </si>
  <si>
    <t>2910727</t>
  </si>
  <si>
    <t>Roça Do Povo</t>
  </si>
  <si>
    <t>291072705000139</t>
  </si>
  <si>
    <t>Agrovila Do Pa Maravilha</t>
  </si>
  <si>
    <t>291072705000108</t>
  </si>
  <si>
    <t>291072705000107</t>
  </si>
  <si>
    <t>Gabiarra</t>
  </si>
  <si>
    <t>291072705000102</t>
  </si>
  <si>
    <t>Agrovila Do Pa Colônia</t>
  </si>
  <si>
    <t>291072705000106</t>
  </si>
  <si>
    <t>Ponto Maneca</t>
  </si>
  <si>
    <t>291072705000136</t>
  </si>
  <si>
    <t>291072705000001</t>
  </si>
  <si>
    <t>Fátima</t>
  </si>
  <si>
    <t>2910750</t>
  </si>
  <si>
    <t>Belém De Fátima</t>
  </si>
  <si>
    <t>291075005000030</t>
  </si>
  <si>
    <t>Bananeira</t>
  </si>
  <si>
    <t>291075005000036</t>
  </si>
  <si>
    <t>291075005000001</t>
  </si>
  <si>
    <t>291075005000018</t>
  </si>
  <si>
    <t>291075005000017</t>
  </si>
  <si>
    <t>Capim Duro</t>
  </si>
  <si>
    <t>291075005000019</t>
  </si>
  <si>
    <t>291075005000039</t>
  </si>
  <si>
    <t>291075005000028</t>
  </si>
  <si>
    <t>Panelas</t>
  </si>
  <si>
    <t>291075005000032</t>
  </si>
  <si>
    <t>Serra Velha</t>
  </si>
  <si>
    <t>291075005000035</t>
  </si>
  <si>
    <t>Feira Da Mata</t>
  </si>
  <si>
    <t>2910776</t>
  </si>
  <si>
    <t>291077605000001</t>
  </si>
  <si>
    <t>Ramalho</t>
  </si>
  <si>
    <t>291077620000001</t>
  </si>
  <si>
    <t>Feira De Santana</t>
  </si>
  <si>
    <t>2910800</t>
  </si>
  <si>
    <t>291080038000001</t>
  </si>
  <si>
    <t>Alecrim Miúdo</t>
  </si>
  <si>
    <t>291080038000009</t>
  </si>
  <si>
    <t>291080035000011</t>
  </si>
  <si>
    <t>Jaguara</t>
  </si>
  <si>
    <t>291080025000001</t>
  </si>
  <si>
    <t>291080005060001</t>
  </si>
  <si>
    <t>Km 07</t>
  </si>
  <si>
    <t>291080005110074</t>
  </si>
  <si>
    <t>291080030000001</t>
  </si>
  <si>
    <t>Mantiba</t>
  </si>
  <si>
    <t>291080030000005</t>
  </si>
  <si>
    <t>291080025000010</t>
  </si>
  <si>
    <t>291080035000013</t>
  </si>
  <si>
    <t>Socorro</t>
  </si>
  <si>
    <t>291080040000008</t>
  </si>
  <si>
    <t>Sete Portas</t>
  </si>
  <si>
    <t>291080025000011</t>
  </si>
  <si>
    <t>Tiquaruçu</t>
  </si>
  <si>
    <t>291080040000001</t>
  </si>
  <si>
    <t>2910859</t>
  </si>
  <si>
    <t>291085905000001</t>
  </si>
  <si>
    <t>Aguada</t>
  </si>
  <si>
    <t>291085905000025</t>
  </si>
  <si>
    <t>291085905000017</t>
  </si>
  <si>
    <t>Várzea D'Água</t>
  </si>
  <si>
    <t>291085905000031</t>
  </si>
  <si>
    <t>2910909</t>
  </si>
  <si>
    <t>291090905000001</t>
  </si>
  <si>
    <t>291090910000003</t>
  </si>
  <si>
    <t>Ponto Do Astério</t>
  </si>
  <si>
    <t>291090905000004</t>
  </si>
  <si>
    <t>Formosa Do Rio Preto</t>
  </si>
  <si>
    <t>2911105</t>
  </si>
  <si>
    <t>291110505000001</t>
  </si>
  <si>
    <t>291110505000016</t>
  </si>
  <si>
    <t>São Marcelo</t>
  </si>
  <si>
    <t>291110505000023</t>
  </si>
  <si>
    <t>Panambi</t>
  </si>
  <si>
    <t>291110505000024</t>
  </si>
  <si>
    <t>2911204</t>
  </si>
  <si>
    <t>291120405000001</t>
  </si>
  <si>
    <t>291120405000031</t>
  </si>
  <si>
    <t>Gentio Do Ouro</t>
  </si>
  <si>
    <t>2911303</t>
  </si>
  <si>
    <t>Itajubaquara</t>
  </si>
  <si>
    <t>291130320000001</t>
  </si>
  <si>
    <t>Gameleira Do Assuruá</t>
  </si>
  <si>
    <t>291130310000001</t>
  </si>
  <si>
    <t>Ibitunane</t>
  </si>
  <si>
    <t>291130315000001</t>
  </si>
  <si>
    <t>291130305000001</t>
  </si>
  <si>
    <t>Laura Velha</t>
  </si>
  <si>
    <t>291130305000005</t>
  </si>
  <si>
    <t>Pituba</t>
  </si>
  <si>
    <t>291130323000001</t>
  </si>
  <si>
    <t>Riacho Do Cedro</t>
  </si>
  <si>
    <t>291130323000003</t>
  </si>
  <si>
    <t>Santo Inácio</t>
  </si>
  <si>
    <t>291130325000001</t>
  </si>
  <si>
    <t>Glória</t>
  </si>
  <si>
    <t>2911402</t>
  </si>
  <si>
    <t>Agrovila 3a</t>
  </si>
  <si>
    <t>291140205000024</t>
  </si>
  <si>
    <t>Agro Vila Ar-2</t>
  </si>
  <si>
    <t>291140205000038</t>
  </si>
  <si>
    <t>291140205000025</t>
  </si>
  <si>
    <t>Agrovila Ag-05</t>
  </si>
  <si>
    <t>291140205000027</t>
  </si>
  <si>
    <t>Agrovila Aj 1</t>
  </si>
  <si>
    <t>291140205000021</t>
  </si>
  <si>
    <t>Agrovila Aj 2</t>
  </si>
  <si>
    <t>291140205000022</t>
  </si>
  <si>
    <t>Agrovila Aj 3</t>
  </si>
  <si>
    <t>291140205000016</t>
  </si>
  <si>
    <t>Aldeia Indígena Xucuru-Kiriri Ou Quixabá</t>
  </si>
  <si>
    <t>291140205000019</t>
  </si>
  <si>
    <t>Aldeia Indígena Kantaruri</t>
  </si>
  <si>
    <t>291140205000020</t>
  </si>
  <si>
    <t>291140205000001</t>
  </si>
  <si>
    <t>Poços</t>
  </si>
  <si>
    <t>291140205000011</t>
  </si>
  <si>
    <t>Brejo Do Burgo</t>
  </si>
  <si>
    <t>291140205000010</t>
  </si>
  <si>
    <t>Cerquinha</t>
  </si>
  <si>
    <t>291140205000012</t>
  </si>
  <si>
    <t>Gongogi</t>
  </si>
  <si>
    <t>2911501</t>
  </si>
  <si>
    <t>291150105000001</t>
  </si>
  <si>
    <t>Agrovila Do Pa Santa Irene</t>
  </si>
  <si>
    <t>291150105000008</t>
  </si>
  <si>
    <t>291150110000005</t>
  </si>
  <si>
    <t>Tapirama</t>
  </si>
  <si>
    <t>291150110000001</t>
  </si>
  <si>
    <t>Governador Mangabeira</t>
  </si>
  <si>
    <t>2911600</t>
  </si>
  <si>
    <t>291160005000001</t>
  </si>
  <si>
    <t>Quixabeira</t>
  </si>
  <si>
    <t>291160005000021</t>
  </si>
  <si>
    <t>2911709</t>
  </si>
  <si>
    <t>291170905000001</t>
  </si>
  <si>
    <t>Ceraíma</t>
  </si>
  <si>
    <t>291170910000008</t>
  </si>
  <si>
    <t>291170912000001</t>
  </si>
  <si>
    <t>Mutãs</t>
  </si>
  <si>
    <t>291170915000001</t>
  </si>
  <si>
    <t>Núcleo Habitacional De Ceraima</t>
  </si>
  <si>
    <t>291170910000001</t>
  </si>
  <si>
    <t>2911808</t>
  </si>
  <si>
    <t>291180810000006</t>
  </si>
  <si>
    <t>291180805000028</t>
  </si>
  <si>
    <t>Cajuíta</t>
  </si>
  <si>
    <t>291180805000021</t>
  </si>
  <si>
    <t>291180805000020</t>
  </si>
  <si>
    <t>São João Do Sul</t>
  </si>
  <si>
    <t>291180805000014</t>
  </si>
  <si>
    <t>Buranhém</t>
  </si>
  <si>
    <t>291180810000001</t>
  </si>
  <si>
    <t>291180805000001</t>
  </si>
  <si>
    <t>Heliópolis</t>
  </si>
  <si>
    <t>2911857</t>
  </si>
  <si>
    <t>291185705000033</t>
  </si>
  <si>
    <t>Baixa Das Antas</t>
  </si>
  <si>
    <t>291185705000038</t>
  </si>
  <si>
    <t>291185705000001</t>
  </si>
  <si>
    <t>291185705000023</t>
  </si>
  <si>
    <t>Farmácia</t>
  </si>
  <si>
    <t>291185705000012</t>
  </si>
  <si>
    <t>Riacho</t>
  </si>
  <si>
    <t>291185705000030</t>
  </si>
  <si>
    <t>Serra Dos Correia</t>
  </si>
  <si>
    <t>291185705000026</t>
  </si>
  <si>
    <t>Tijuco</t>
  </si>
  <si>
    <t>291185705000018</t>
  </si>
  <si>
    <t>Viuveira</t>
  </si>
  <si>
    <t>291185705000028</t>
  </si>
  <si>
    <t>2911907</t>
  </si>
  <si>
    <t>291190705000001</t>
  </si>
  <si>
    <t>Faustino</t>
  </si>
  <si>
    <t>291190705000020</t>
  </si>
  <si>
    <t>2912004</t>
  </si>
  <si>
    <t>291200405000011</t>
  </si>
  <si>
    <t>291200405000012</t>
  </si>
  <si>
    <t>291200405000001</t>
  </si>
  <si>
    <t>291200405000009</t>
  </si>
  <si>
    <t>Ibicaraí</t>
  </si>
  <si>
    <t>2912103</t>
  </si>
  <si>
    <t>Cajueiro Velho</t>
  </si>
  <si>
    <t>291210305000031</t>
  </si>
  <si>
    <t>Novo Cajueiro</t>
  </si>
  <si>
    <t>291210305000033</t>
  </si>
  <si>
    <t>2912202</t>
  </si>
  <si>
    <t>291220205000001</t>
  </si>
  <si>
    <t>Capão Da Volta</t>
  </si>
  <si>
    <t>291220215000005</t>
  </si>
  <si>
    <t>Pau Ferrado</t>
  </si>
  <si>
    <t>291220205000005</t>
  </si>
  <si>
    <t>Cascavel</t>
  </si>
  <si>
    <t>291220215000001</t>
  </si>
  <si>
    <t>2912301</t>
  </si>
  <si>
    <t>291230105000001</t>
  </si>
  <si>
    <t>291230110000001</t>
  </si>
  <si>
    <t>Ibitupã</t>
  </si>
  <si>
    <t>291230115000001</t>
  </si>
  <si>
    <t>2912400</t>
  </si>
  <si>
    <t>291240005000001</t>
  </si>
  <si>
    <t>Aleixo</t>
  </si>
  <si>
    <t>291240005000009</t>
  </si>
  <si>
    <t>291240010000003</t>
  </si>
  <si>
    <t>Iguitu</t>
  </si>
  <si>
    <t>291240010000001</t>
  </si>
  <si>
    <t>291240015000001</t>
  </si>
  <si>
    <t>Mirorós</t>
  </si>
  <si>
    <t>291240020000001</t>
  </si>
  <si>
    <t>291240015000003</t>
  </si>
  <si>
    <t>291240005000006</t>
  </si>
  <si>
    <t>Ibipitanga</t>
  </si>
  <si>
    <t>2912509</t>
  </si>
  <si>
    <t>291250905000011</t>
  </si>
  <si>
    <t>Alto De São Francisco</t>
  </si>
  <si>
    <t>291250905000021</t>
  </si>
  <si>
    <t>291250905000001</t>
  </si>
  <si>
    <t>Saco De Fogo</t>
  </si>
  <si>
    <t>291250905000022</t>
  </si>
  <si>
    <t>2912608</t>
  </si>
  <si>
    <t>Agrovila Do Pa Fazenda Mundurí</t>
  </si>
  <si>
    <t>291260805000014</t>
  </si>
  <si>
    <t>Agrovila Do Pa Barra Verde</t>
  </si>
  <si>
    <t>291260805000013</t>
  </si>
  <si>
    <t>291260805000001</t>
  </si>
  <si>
    <t>291260805000005</t>
  </si>
  <si>
    <t>Ibirapitanga</t>
  </si>
  <si>
    <t>2912707</t>
  </si>
  <si>
    <t>291270705000018</t>
  </si>
  <si>
    <t>291270705000029</t>
  </si>
  <si>
    <t>2912806</t>
  </si>
  <si>
    <t>291280605000001</t>
  </si>
  <si>
    <t>Capixaba</t>
  </si>
  <si>
    <t>291280605000015</t>
  </si>
  <si>
    <t>Portela</t>
  </si>
  <si>
    <t>291280605000011</t>
  </si>
  <si>
    <t>Ibirataia</t>
  </si>
  <si>
    <t>2912905</t>
  </si>
  <si>
    <t>291290505000001</t>
  </si>
  <si>
    <t>291290510000001</t>
  </si>
  <si>
    <t>Ibitiara</t>
  </si>
  <si>
    <t>2913002</t>
  </si>
  <si>
    <t>Nos Convém</t>
  </si>
  <si>
    <t>291300205000010</t>
  </si>
  <si>
    <t>291300205000007</t>
  </si>
  <si>
    <t>291300208000001</t>
  </si>
  <si>
    <t>291300208000004</t>
  </si>
  <si>
    <t>291300208000015</t>
  </si>
  <si>
    <t>291300205000001</t>
  </si>
  <si>
    <t>Caimbongo</t>
  </si>
  <si>
    <t>291300205000004</t>
  </si>
  <si>
    <t>291300208000007</t>
  </si>
  <si>
    <t>Olhos D'Água Do Seco</t>
  </si>
  <si>
    <t>291300210000001</t>
  </si>
  <si>
    <t>Lagoa De Dionísio</t>
  </si>
  <si>
    <t>291300210000008</t>
  </si>
  <si>
    <t>Santa Quitéria</t>
  </si>
  <si>
    <t>291300210000004</t>
  </si>
  <si>
    <t>2913101</t>
  </si>
  <si>
    <t>291310105000001</t>
  </si>
  <si>
    <t>291310105000014</t>
  </si>
  <si>
    <t>Canoão</t>
  </si>
  <si>
    <t>291310120000001</t>
  </si>
  <si>
    <t>Caldeirão Da Gia</t>
  </si>
  <si>
    <t>291310120000004</t>
  </si>
  <si>
    <t>Circo</t>
  </si>
  <si>
    <t>291310120000005</t>
  </si>
  <si>
    <t>Lagoa Do Leite</t>
  </si>
  <si>
    <t>291310130000004</t>
  </si>
  <si>
    <t>291310130000001</t>
  </si>
  <si>
    <t>Lagoa Dos Batatas</t>
  </si>
  <si>
    <t>291310130000007</t>
  </si>
  <si>
    <t>Irecezinho</t>
  </si>
  <si>
    <t>291310130000006</t>
  </si>
  <si>
    <t>Recife Dos Cardoso</t>
  </si>
  <si>
    <t>291310105000012</t>
  </si>
  <si>
    <t>291310105000010</t>
  </si>
  <si>
    <t>291310120000007</t>
  </si>
  <si>
    <t>Matinha De Brito</t>
  </si>
  <si>
    <t>291310120000009</t>
  </si>
  <si>
    <t>Pedra Lisa</t>
  </si>
  <si>
    <t>291310105000007</t>
  </si>
  <si>
    <t>Recife Do Lino</t>
  </si>
  <si>
    <t>291310105000011</t>
  </si>
  <si>
    <t>2913200</t>
  </si>
  <si>
    <t>291320010000004</t>
  </si>
  <si>
    <t>Boa Vista Do Lagamar</t>
  </si>
  <si>
    <t>291320010000001</t>
  </si>
  <si>
    <t>291320005000030</t>
  </si>
  <si>
    <t>291320005000019</t>
  </si>
  <si>
    <t>291320005000001</t>
  </si>
  <si>
    <t>Ichu</t>
  </si>
  <si>
    <t>2913309</t>
  </si>
  <si>
    <t>291330905000001</t>
  </si>
  <si>
    <t>291330905000009</t>
  </si>
  <si>
    <t>2913408</t>
  </si>
  <si>
    <t>291340805000024</t>
  </si>
  <si>
    <t>291340805000023</t>
  </si>
  <si>
    <t>291340805000001</t>
  </si>
  <si>
    <t>291340805000026</t>
  </si>
  <si>
    <t>Tamboril</t>
  </si>
  <si>
    <t>291340805000025</t>
  </si>
  <si>
    <t>Igrapiúna</t>
  </si>
  <si>
    <t>2913457</t>
  </si>
  <si>
    <t>Vila Canária</t>
  </si>
  <si>
    <t>291345705000017</t>
  </si>
  <si>
    <t>Agrovila Do Pa Limoeiro</t>
  </si>
  <si>
    <t>291345705000023</t>
  </si>
  <si>
    <t>Agrovila Do Pa Mata Do Sossego</t>
  </si>
  <si>
    <t>291345705000020</t>
  </si>
  <si>
    <t>Limeira 3</t>
  </si>
  <si>
    <t>291345705000025</t>
  </si>
  <si>
    <t>Ilha Do Contrato</t>
  </si>
  <si>
    <t>291345705000028</t>
  </si>
  <si>
    <t>291345705000001</t>
  </si>
  <si>
    <t>Limeira 2</t>
  </si>
  <si>
    <t>291345705000022</t>
  </si>
  <si>
    <t>Timbuca</t>
  </si>
  <si>
    <t>291345705000027</t>
  </si>
  <si>
    <t>Pescaria</t>
  </si>
  <si>
    <t>291345705000004</t>
  </si>
  <si>
    <t>Vila 4</t>
  </si>
  <si>
    <t>291345705000012</t>
  </si>
  <si>
    <t>Vila 3</t>
  </si>
  <si>
    <t>291345705000009</t>
  </si>
  <si>
    <t>2913507</t>
  </si>
  <si>
    <t>291350710000003</t>
  </si>
  <si>
    <t>Agrovila Do Pa Marcha Brasil</t>
  </si>
  <si>
    <t>291350710000011</t>
  </si>
  <si>
    <t>Ibiporanga</t>
  </si>
  <si>
    <t>291350710000007</t>
  </si>
  <si>
    <t>291350710000009</t>
  </si>
  <si>
    <t>Iguaibi</t>
  </si>
  <si>
    <t>291350710000001</t>
  </si>
  <si>
    <t>291350705000001</t>
  </si>
  <si>
    <t>Ilhéus</t>
  </si>
  <si>
    <t>2913606</t>
  </si>
  <si>
    <t>Rio Do Braço</t>
  </si>
  <si>
    <t>291360655000001</t>
  </si>
  <si>
    <t>Agrovila Do Pa João Amazonas</t>
  </si>
  <si>
    <t>291360605000191</t>
  </si>
  <si>
    <t>Sambaituba</t>
  </si>
  <si>
    <t>291360610000002</t>
  </si>
  <si>
    <t>Aritaguá</t>
  </si>
  <si>
    <t>291360610000001</t>
  </si>
  <si>
    <t>Carobeira</t>
  </si>
  <si>
    <t>291360610000015</t>
  </si>
  <si>
    <t>Banco Do Pedro</t>
  </si>
  <si>
    <t>291360655000004</t>
  </si>
  <si>
    <t>Castelo Novo</t>
  </si>
  <si>
    <t>291360625000001</t>
  </si>
  <si>
    <t>Coutos</t>
  </si>
  <si>
    <t>291360630000001</t>
  </si>
  <si>
    <t>Condomínio Águas De Olivença</t>
  </si>
  <si>
    <t>291360645000018</t>
  </si>
  <si>
    <t>Barra Do Mamoan</t>
  </si>
  <si>
    <t>291360610000012</t>
  </si>
  <si>
    <t>Condomínio Verdes Mares</t>
  </si>
  <si>
    <t>291360610000021</t>
  </si>
  <si>
    <t>291360630000002</t>
  </si>
  <si>
    <t>Japu</t>
  </si>
  <si>
    <t>291360640000001</t>
  </si>
  <si>
    <t>Loteamento Paraíso Atlântico</t>
  </si>
  <si>
    <t>291360610000019</t>
  </si>
  <si>
    <t>Juerama</t>
  </si>
  <si>
    <t>291360610000014</t>
  </si>
  <si>
    <t>Lagoa Encantada</t>
  </si>
  <si>
    <t>291360610000017</t>
  </si>
  <si>
    <t>Loteamento Barra Mares</t>
  </si>
  <si>
    <t>291360610000020</t>
  </si>
  <si>
    <t>Loteamento Praia Dos Coqueiros</t>
  </si>
  <si>
    <t>291360610000023</t>
  </si>
  <si>
    <t>Loteamento Praia De Ilhéus</t>
  </si>
  <si>
    <t>291360610000024</t>
  </si>
  <si>
    <t>Maria Japé</t>
  </si>
  <si>
    <t>291360605000178</t>
  </si>
  <si>
    <t>Inema</t>
  </si>
  <si>
    <t>291360635000001</t>
  </si>
  <si>
    <t>Pimenteira</t>
  </si>
  <si>
    <t>291360650000001</t>
  </si>
  <si>
    <t>Ponta Do Ramo</t>
  </si>
  <si>
    <t>291360610000009</t>
  </si>
  <si>
    <t>291360610000025</t>
  </si>
  <si>
    <t>Rio Do Engenho</t>
  </si>
  <si>
    <t>291360630000004</t>
  </si>
  <si>
    <t>291360605000190</t>
  </si>
  <si>
    <t>Urucutuca</t>
  </si>
  <si>
    <t>291360610000004</t>
  </si>
  <si>
    <t>Vila Cerrado</t>
  </si>
  <si>
    <t>291360640000006</t>
  </si>
  <si>
    <t>Vila Olímpio</t>
  </si>
  <si>
    <t>291360655000008</t>
  </si>
  <si>
    <t>Inhambupe</t>
  </si>
  <si>
    <t>2913705</t>
  </si>
  <si>
    <t>291370505000032</t>
  </si>
  <si>
    <t>291370505000029</t>
  </si>
  <si>
    <t>291370505000001</t>
  </si>
  <si>
    <t>Cajalândia</t>
  </si>
  <si>
    <t>291370505000020</t>
  </si>
  <si>
    <t>Entroncamento De Sátiro Dias</t>
  </si>
  <si>
    <t>291370505000031</t>
  </si>
  <si>
    <t>Colônia Roberto Santos</t>
  </si>
  <si>
    <t>291370505000033</t>
  </si>
  <si>
    <t>291370505000030</t>
  </si>
  <si>
    <t>Lagoa Branca</t>
  </si>
  <si>
    <t>291370505000034</t>
  </si>
  <si>
    <t>Ipecaetá</t>
  </si>
  <si>
    <t>2913804</t>
  </si>
  <si>
    <t>291380405000001</t>
  </si>
  <si>
    <t>Cavunge</t>
  </si>
  <si>
    <t>291380410000001</t>
  </si>
  <si>
    <t>2913903</t>
  </si>
  <si>
    <t>Fazenda Do Povo</t>
  </si>
  <si>
    <t>291390305000046</t>
  </si>
  <si>
    <t>Córrego De Pedras</t>
  </si>
  <si>
    <t>291390305000050</t>
  </si>
  <si>
    <t>291390305000001</t>
  </si>
  <si>
    <t>Ipirá</t>
  </si>
  <si>
    <t>2914000</t>
  </si>
  <si>
    <t>Caixa D'Água</t>
  </si>
  <si>
    <t>291400025000015</t>
  </si>
  <si>
    <t>Agrovila Do Pa Aldeia</t>
  </si>
  <si>
    <t>291400025000013</t>
  </si>
  <si>
    <t>291400005000062</t>
  </si>
  <si>
    <t>291400015000004</t>
  </si>
  <si>
    <t>Rio Peixe</t>
  </si>
  <si>
    <t>291400025000002</t>
  </si>
  <si>
    <t>291400025000014</t>
  </si>
  <si>
    <t>Bonfim De Ipirá</t>
  </si>
  <si>
    <t>291400015000001</t>
  </si>
  <si>
    <t>291400025000018</t>
  </si>
  <si>
    <t>João Velho</t>
  </si>
  <si>
    <t>291400005000087</t>
  </si>
  <si>
    <t>Pau-Ferro</t>
  </si>
  <si>
    <t>291400005000045</t>
  </si>
  <si>
    <t>291400005000036</t>
  </si>
  <si>
    <t>291400005000001</t>
  </si>
  <si>
    <t>Ipirazinho</t>
  </si>
  <si>
    <t>291400005000061</t>
  </si>
  <si>
    <t>291400025000001</t>
  </si>
  <si>
    <t>291400005000088</t>
  </si>
  <si>
    <t>291400025000003</t>
  </si>
  <si>
    <t>291400005000055</t>
  </si>
  <si>
    <t>Ipupiara</t>
  </si>
  <si>
    <t>2914109</t>
  </si>
  <si>
    <t>Pintada</t>
  </si>
  <si>
    <t>291410910000007</t>
  </si>
  <si>
    <t>Bela Sombra</t>
  </si>
  <si>
    <t>291410905000011</t>
  </si>
  <si>
    <t>291410905000001</t>
  </si>
  <si>
    <t>Ibipetum</t>
  </si>
  <si>
    <t>291410910000001</t>
  </si>
  <si>
    <t>Riacho Da Telha</t>
  </si>
  <si>
    <t>291410910000009</t>
  </si>
  <si>
    <t>Sodrelândia</t>
  </si>
  <si>
    <t>291410910000006</t>
  </si>
  <si>
    <t>2914208</t>
  </si>
  <si>
    <t>291420805000001</t>
  </si>
  <si>
    <t>Km 70</t>
  </si>
  <si>
    <t>291420805000011</t>
  </si>
  <si>
    <t>Km 75</t>
  </si>
  <si>
    <t>291420805000010</t>
  </si>
  <si>
    <t>2914307</t>
  </si>
  <si>
    <t>291430705000001</t>
  </si>
  <si>
    <t>Cobreiro</t>
  </si>
  <si>
    <t>291430710000015</t>
  </si>
  <si>
    <t>Olhos D'Água Do Cruzeiro</t>
  </si>
  <si>
    <t>291430710000012</t>
  </si>
  <si>
    <t>291430710000010</t>
  </si>
  <si>
    <t>Novo Acre</t>
  </si>
  <si>
    <t>291430710000001</t>
  </si>
  <si>
    <t>Iraquara</t>
  </si>
  <si>
    <t>2914406</t>
  </si>
  <si>
    <t>291440605000018</t>
  </si>
  <si>
    <t>Água De Rega</t>
  </si>
  <si>
    <t>291440605000019</t>
  </si>
  <si>
    <t>Várzea</t>
  </si>
  <si>
    <t>291440605000016</t>
  </si>
  <si>
    <t>Iraporanga</t>
  </si>
  <si>
    <t>291440610000001</t>
  </si>
  <si>
    <t>Cerco</t>
  </si>
  <si>
    <t>291440610000004</t>
  </si>
  <si>
    <t>291440605000001</t>
  </si>
  <si>
    <t>Gameleirinha</t>
  </si>
  <si>
    <t>291440605000017</t>
  </si>
  <si>
    <t>291440605000008</t>
  </si>
  <si>
    <t>Riacho Do Mel</t>
  </si>
  <si>
    <t>291440610000007</t>
  </si>
  <si>
    <t>Santíssimo</t>
  </si>
  <si>
    <t>291440605000027</t>
  </si>
  <si>
    <t>291440605000010</t>
  </si>
  <si>
    <t>Zabelê</t>
  </si>
  <si>
    <t>291440605000026</t>
  </si>
  <si>
    <t>Irará</t>
  </si>
  <si>
    <t>2914505</t>
  </si>
  <si>
    <t>291450505000001</t>
  </si>
  <si>
    <t>Bento Simões</t>
  </si>
  <si>
    <t>291450510000001</t>
  </si>
  <si>
    <t>291450505000026</t>
  </si>
  <si>
    <t>2914604</t>
  </si>
  <si>
    <t>291460430000002</t>
  </si>
  <si>
    <t>Achado</t>
  </si>
  <si>
    <t>291460430000004</t>
  </si>
  <si>
    <t>291460405000001</t>
  </si>
  <si>
    <t>Mocozeiro</t>
  </si>
  <si>
    <t>291460425000005</t>
  </si>
  <si>
    <t>291460425000001</t>
  </si>
  <si>
    <t>291460425000004</t>
  </si>
  <si>
    <t>291460435000001</t>
  </si>
  <si>
    <t>291460435000004</t>
  </si>
  <si>
    <t>2914703</t>
  </si>
  <si>
    <t>291470305000001</t>
  </si>
  <si>
    <t>Agrovila Do Pa Reunida Vazante</t>
  </si>
  <si>
    <t>291470305000073</t>
  </si>
  <si>
    <t>291470305000050</t>
  </si>
  <si>
    <t>Alagoas</t>
  </si>
  <si>
    <t>291470305000053</t>
  </si>
  <si>
    <t>Alto Vermelho</t>
  </si>
  <si>
    <t>291470305000072</t>
  </si>
  <si>
    <t>Ipoeira</t>
  </si>
  <si>
    <t>291470305000057</t>
  </si>
  <si>
    <t>291470305000056</t>
  </si>
  <si>
    <t>291470305000062</t>
  </si>
  <si>
    <t>291470305000094</t>
  </si>
  <si>
    <t>291470305000065</t>
  </si>
  <si>
    <t>291470305000068</t>
  </si>
  <si>
    <t>291470305000092</t>
  </si>
  <si>
    <t>Itabuna</t>
  </si>
  <si>
    <t>2914802</t>
  </si>
  <si>
    <t>291480205000001</t>
  </si>
  <si>
    <t>Itamaracá</t>
  </si>
  <si>
    <t>291480205000237</t>
  </si>
  <si>
    <t>291480205000230</t>
  </si>
  <si>
    <t>Itacaré</t>
  </si>
  <si>
    <t>2914901</t>
  </si>
  <si>
    <t>291490105000001</t>
  </si>
  <si>
    <t>Agrovila Do Pa Pancada Grande</t>
  </si>
  <si>
    <t>291490105000010</t>
  </si>
  <si>
    <t>Taboquinhas</t>
  </si>
  <si>
    <t>291490110000001</t>
  </si>
  <si>
    <t>291490110000003</t>
  </si>
  <si>
    <t>2915007</t>
  </si>
  <si>
    <t>291500705000012</t>
  </si>
  <si>
    <t>Agrovila Do Pa Baixão</t>
  </si>
  <si>
    <t>291500705000027</t>
  </si>
  <si>
    <t>Agrovila Do Pa Colônia Do Incra</t>
  </si>
  <si>
    <t>291500705000017</t>
  </si>
  <si>
    <t>Almacega</t>
  </si>
  <si>
    <t>291500705000010</t>
  </si>
  <si>
    <t>Agrovila Do Pa Moçambique</t>
  </si>
  <si>
    <t>291500705000011</t>
  </si>
  <si>
    <t>291500705000001</t>
  </si>
  <si>
    <t>Agrovila Do Pa Rosely Nunes</t>
  </si>
  <si>
    <t>291500705000020</t>
  </si>
  <si>
    <t>Bandeira De Melo</t>
  </si>
  <si>
    <t>291500705000008</t>
  </si>
  <si>
    <t>Rumo</t>
  </si>
  <si>
    <t>291500705000013</t>
  </si>
  <si>
    <t>Itagibá</t>
  </si>
  <si>
    <t>2915205</t>
  </si>
  <si>
    <t>291520505000001</t>
  </si>
  <si>
    <t>291520505000013</t>
  </si>
  <si>
    <t>Tapiragi</t>
  </si>
  <si>
    <t>291520505000018</t>
  </si>
  <si>
    <t>2915304</t>
  </si>
  <si>
    <t>291530405000001</t>
  </si>
  <si>
    <t>União Bahia</t>
  </si>
  <si>
    <t>291530405000012</t>
  </si>
  <si>
    <t>Itaguaçu Da Bahia</t>
  </si>
  <si>
    <t>2915353</t>
  </si>
  <si>
    <t>Rio Verde De Baixo</t>
  </si>
  <si>
    <t>291535305000012</t>
  </si>
  <si>
    <t>Agrovila Do Pa Fazenda Almas</t>
  </si>
  <si>
    <t>291535305000029</t>
  </si>
  <si>
    <t>Agrovila Do Pa Sertão Bonito</t>
  </si>
  <si>
    <t>291535305000028</t>
  </si>
  <si>
    <t>291535305000001</t>
  </si>
  <si>
    <t>Barreiros</t>
  </si>
  <si>
    <t>291535305000013</t>
  </si>
  <si>
    <t>Rio Verde I</t>
  </si>
  <si>
    <t>291535305000016</t>
  </si>
  <si>
    <t>291535305000003</t>
  </si>
  <si>
    <t>Pontal</t>
  </si>
  <si>
    <t>291535305000010</t>
  </si>
  <si>
    <t>Mundinho</t>
  </si>
  <si>
    <t>291535305000009</t>
  </si>
  <si>
    <t>291535305000033</t>
  </si>
  <si>
    <t>291535305000004</t>
  </si>
  <si>
    <t>Itaju Do Colônia</t>
  </si>
  <si>
    <t>2915403</t>
  </si>
  <si>
    <t>291540305000001</t>
  </si>
  <si>
    <t>Palmira</t>
  </si>
  <si>
    <t>291540320000001</t>
  </si>
  <si>
    <t>Itajuípe</t>
  </si>
  <si>
    <t>2915502</t>
  </si>
  <si>
    <t>União Queimada</t>
  </si>
  <si>
    <t>291550210000006</t>
  </si>
  <si>
    <t>Bandeira Do Almada</t>
  </si>
  <si>
    <t>291550210000001</t>
  </si>
  <si>
    <t>Sequeiro Grande</t>
  </si>
  <si>
    <t>291550205000024</t>
  </si>
  <si>
    <t>Ruinha De São Cristóvão</t>
  </si>
  <si>
    <t>291550205000023</t>
  </si>
  <si>
    <t>2915601</t>
  </si>
  <si>
    <t>291560105000001</t>
  </si>
  <si>
    <t>291560105000072</t>
  </si>
  <si>
    <t>Nova Alegria</t>
  </si>
  <si>
    <t>291560105000055</t>
  </si>
  <si>
    <t>Itabrasil</t>
  </si>
  <si>
    <t>291560105000083</t>
  </si>
  <si>
    <t>Pau D'Alho</t>
  </si>
  <si>
    <t>291560105000063</t>
  </si>
  <si>
    <t>Pirajá</t>
  </si>
  <si>
    <t>291560105000074</t>
  </si>
  <si>
    <t>Piraji</t>
  </si>
  <si>
    <t>291560105000077</t>
  </si>
  <si>
    <t>São João Da Prata</t>
  </si>
  <si>
    <t>291560105000081</t>
  </si>
  <si>
    <t>Vila União</t>
  </si>
  <si>
    <t>291560105000060</t>
  </si>
  <si>
    <t>São Paulino</t>
  </si>
  <si>
    <t>291560105000065</t>
  </si>
  <si>
    <t>2915700</t>
  </si>
  <si>
    <t>291570005000001</t>
  </si>
  <si>
    <t>Vila França</t>
  </si>
  <si>
    <t>291570005000011</t>
  </si>
  <si>
    <t>2915908</t>
  </si>
  <si>
    <t>291590805000001</t>
  </si>
  <si>
    <t>São José Da Avena</t>
  </si>
  <si>
    <t>291590805000006</t>
  </si>
  <si>
    <t>Sauipe</t>
  </si>
  <si>
    <t>291590805000014</t>
  </si>
  <si>
    <t>2916005</t>
  </si>
  <si>
    <t>291600505000001</t>
  </si>
  <si>
    <t>Batinga</t>
  </si>
  <si>
    <t>291600510000001</t>
  </si>
  <si>
    <t>Santa Rita Do Planalto</t>
  </si>
  <si>
    <t>291600505000025</t>
  </si>
  <si>
    <t>Ibirajá</t>
  </si>
  <si>
    <t>291600515000001</t>
  </si>
  <si>
    <t>Salomão</t>
  </si>
  <si>
    <t>291600515000004</t>
  </si>
  <si>
    <t>291600515000007</t>
  </si>
  <si>
    <t>Vila Resende</t>
  </si>
  <si>
    <t>291600505000015</t>
  </si>
  <si>
    <t>Itapé</t>
  </si>
  <si>
    <t>2916203</t>
  </si>
  <si>
    <t>291620305000001</t>
  </si>
  <si>
    <t>291620305000019</t>
  </si>
  <si>
    <t>Itapebi</t>
  </si>
  <si>
    <t>2916302</t>
  </si>
  <si>
    <t>Ventania</t>
  </si>
  <si>
    <t>291630205000024</t>
  </si>
  <si>
    <t>Caiubi</t>
  </si>
  <si>
    <t>291630210000001</t>
  </si>
  <si>
    <t>291630205000001</t>
  </si>
  <si>
    <t>Itapetinga</t>
  </si>
  <si>
    <t>2916401</t>
  </si>
  <si>
    <t>Bandeira Do Colônia</t>
  </si>
  <si>
    <t>291640110000001</t>
  </si>
  <si>
    <t>291640105000055</t>
  </si>
  <si>
    <t>2916500</t>
  </si>
  <si>
    <t>Catu Grande</t>
  </si>
  <si>
    <t>291650005000025</t>
  </si>
  <si>
    <t>Agrovila Do Pa Novo Itapicuru</t>
  </si>
  <si>
    <t>291650005000027</t>
  </si>
  <si>
    <t>291650010000031</t>
  </si>
  <si>
    <t>Várzea Dos Potes</t>
  </si>
  <si>
    <t>291650010000015</t>
  </si>
  <si>
    <t>Caatinga De Cima</t>
  </si>
  <si>
    <t>291650010000010</t>
  </si>
  <si>
    <t>Cajueiro Grande</t>
  </si>
  <si>
    <t>291650010000033</t>
  </si>
  <si>
    <t>291650005000001</t>
  </si>
  <si>
    <t>Tapera Do Lima</t>
  </si>
  <si>
    <t>291650010000018</t>
  </si>
  <si>
    <t>Lagoa Do Meio</t>
  </si>
  <si>
    <t>291650010000036</t>
  </si>
  <si>
    <t>291650010000035</t>
  </si>
  <si>
    <t>291650010000005</t>
  </si>
  <si>
    <t>Rainha Dos Anjos</t>
  </si>
  <si>
    <t>291650010000022</t>
  </si>
  <si>
    <t>291650005000012</t>
  </si>
  <si>
    <t>Vila Velha</t>
  </si>
  <si>
    <t>291650005000008</t>
  </si>
  <si>
    <t>Itapitanga</t>
  </si>
  <si>
    <t>2916609</t>
  </si>
  <si>
    <t>291660905000001</t>
  </si>
  <si>
    <t>Cafundó</t>
  </si>
  <si>
    <t>291660905000011</t>
  </si>
  <si>
    <t>Itaquara</t>
  </si>
  <si>
    <t>2916708</t>
  </si>
  <si>
    <t>291670805000001</t>
  </si>
  <si>
    <t>Castelo Branco</t>
  </si>
  <si>
    <t>291670805000010</t>
  </si>
  <si>
    <t>2916807</t>
  </si>
  <si>
    <t>291680705000001</t>
  </si>
  <si>
    <t>Ribeirão Do Salto</t>
  </si>
  <si>
    <t>291680710000001</t>
  </si>
  <si>
    <t>Itatim</t>
  </si>
  <si>
    <t>2916856</t>
  </si>
  <si>
    <t>291685605000001</t>
  </si>
  <si>
    <t>Departamento Rio-Bahia</t>
  </si>
  <si>
    <t>291685605000012</t>
  </si>
  <si>
    <t>2916906</t>
  </si>
  <si>
    <t>291690605000001</t>
  </si>
  <si>
    <t>Geraldo Cerqueira</t>
  </si>
  <si>
    <t>291690605000021</t>
  </si>
  <si>
    <t>Upabuçu</t>
  </si>
  <si>
    <t>291690605000016</t>
  </si>
  <si>
    <t>Itiúba</t>
  </si>
  <si>
    <t>2917003</t>
  </si>
  <si>
    <t>Engenheiro Romulo Campos</t>
  </si>
  <si>
    <t>291700305000013</t>
  </si>
  <si>
    <t>291700305000010</t>
  </si>
  <si>
    <t>291700305000057</t>
  </si>
  <si>
    <t>Jacurici</t>
  </si>
  <si>
    <t>291700305000036</t>
  </si>
  <si>
    <t>291700305000001</t>
  </si>
  <si>
    <t>291700305000029</t>
  </si>
  <si>
    <t>Covas</t>
  </si>
  <si>
    <t>291700305000024</t>
  </si>
  <si>
    <t>Sítio Das Moças</t>
  </si>
  <si>
    <t>291700305000037</t>
  </si>
  <si>
    <t>2917201</t>
  </si>
  <si>
    <t>291720105000001</t>
  </si>
  <si>
    <t>Gruta Da Mangabeira</t>
  </si>
  <si>
    <t>291720105000008</t>
  </si>
  <si>
    <t>Lagoa Da Laje</t>
  </si>
  <si>
    <t>291720130000011</t>
  </si>
  <si>
    <t>Tranqueiras</t>
  </si>
  <si>
    <t>291720130000001</t>
  </si>
  <si>
    <t>Ituberá</t>
  </si>
  <si>
    <t>2917300</t>
  </si>
  <si>
    <t>291730005000001</t>
  </si>
  <si>
    <t>Barra De Serinhaem</t>
  </si>
  <si>
    <t>291730005000017</t>
  </si>
  <si>
    <t>Itaberoê</t>
  </si>
  <si>
    <t>291730005000027</t>
  </si>
  <si>
    <t>Km 25</t>
  </si>
  <si>
    <t>291730005000029</t>
  </si>
  <si>
    <t>Núcleo Colonial Do Incra</t>
  </si>
  <si>
    <t>291730005000019</t>
  </si>
  <si>
    <t>Rio Do Campo</t>
  </si>
  <si>
    <t>291730005000018</t>
  </si>
  <si>
    <t>2917334</t>
  </si>
  <si>
    <t>291733405000001</t>
  </si>
  <si>
    <t>291733405000009</t>
  </si>
  <si>
    <t>2917359</t>
  </si>
  <si>
    <t>São Sebastião Do Formoso</t>
  </si>
  <si>
    <t>291735905000047</t>
  </si>
  <si>
    <t>291735905000032</t>
  </si>
  <si>
    <t>291735905000011</t>
  </si>
  <si>
    <t>Felicianópolis</t>
  </si>
  <si>
    <t>291735905000012</t>
  </si>
  <si>
    <t>291735905000001</t>
  </si>
  <si>
    <t>São Manoel De Cima</t>
  </si>
  <si>
    <t>291735905000008</t>
  </si>
  <si>
    <t>2917409</t>
  </si>
  <si>
    <t>291740905000001</t>
  </si>
  <si>
    <t>Irundiara</t>
  </si>
  <si>
    <t>291740910000001</t>
  </si>
  <si>
    <t>Itumerim</t>
  </si>
  <si>
    <t>291740915000004</t>
  </si>
  <si>
    <t>Paiol</t>
  </si>
  <si>
    <t>291740915000001</t>
  </si>
  <si>
    <t>291740905000008</t>
  </si>
  <si>
    <t>2917508</t>
  </si>
  <si>
    <t>291750805000001</t>
  </si>
  <si>
    <t>291750805000073</t>
  </si>
  <si>
    <t>Canavieira De Fora</t>
  </si>
  <si>
    <t>291750805000067</t>
  </si>
  <si>
    <t>Genipapo De Olho D'Água</t>
  </si>
  <si>
    <t>291750805000074</t>
  </si>
  <si>
    <t>291750820000007</t>
  </si>
  <si>
    <t>Itaitu</t>
  </si>
  <si>
    <t>291750815000001</t>
  </si>
  <si>
    <t>Itapeipu</t>
  </si>
  <si>
    <t>291750820000001</t>
  </si>
  <si>
    <t>291750820000011</t>
  </si>
  <si>
    <t>291750820000003</t>
  </si>
  <si>
    <t>Catinga Do Moura</t>
  </si>
  <si>
    <t>291750810000001</t>
  </si>
  <si>
    <t>Roçado</t>
  </si>
  <si>
    <t>291750810000004</t>
  </si>
  <si>
    <t>Várzea Da Laje</t>
  </si>
  <si>
    <t>291750815000005</t>
  </si>
  <si>
    <t>2917607</t>
  </si>
  <si>
    <t>Entrocamento</t>
  </si>
  <si>
    <t>291760705000031</t>
  </si>
  <si>
    <t>Agrovila Do Pa Wilson Furtado</t>
  </si>
  <si>
    <t>291760705000048</t>
  </si>
  <si>
    <t>291760705000001</t>
  </si>
  <si>
    <t>Ipiúna</t>
  </si>
  <si>
    <t>291760715000001</t>
  </si>
  <si>
    <t>Itiuba</t>
  </si>
  <si>
    <t>291760715000011</t>
  </si>
  <si>
    <t>Jaguarari</t>
  </si>
  <si>
    <t>2917706</t>
  </si>
  <si>
    <t>291770605000001</t>
  </si>
  <si>
    <t>Catuaba</t>
  </si>
  <si>
    <t>291770605000034</t>
  </si>
  <si>
    <t>Catuni</t>
  </si>
  <si>
    <t>291770605000011</t>
  </si>
  <si>
    <t>Juacema</t>
  </si>
  <si>
    <t>291770610000001</t>
  </si>
  <si>
    <t>Gamelerinha</t>
  </si>
  <si>
    <t>291770605000035</t>
  </si>
  <si>
    <t>Macambira De Cima</t>
  </si>
  <si>
    <t>291770605000036</t>
  </si>
  <si>
    <t>Macambira De Baixo</t>
  </si>
  <si>
    <t>291770610000013</t>
  </si>
  <si>
    <t>Serra Dos Morgados</t>
  </si>
  <si>
    <t>291770610000014</t>
  </si>
  <si>
    <t>2917805</t>
  </si>
  <si>
    <t>Jacuruna</t>
  </si>
  <si>
    <t>291780520000001</t>
  </si>
  <si>
    <t>Cações</t>
  </si>
  <si>
    <t>291780526000004</t>
  </si>
  <si>
    <t>291780510000003</t>
  </si>
  <si>
    <t>Camassandi</t>
  </si>
  <si>
    <t>291780510000001</t>
  </si>
  <si>
    <t>Cunhangi</t>
  </si>
  <si>
    <t>291780515000001</t>
  </si>
  <si>
    <t>Ilha D'Ajuda</t>
  </si>
  <si>
    <t>291780510000006</t>
  </si>
  <si>
    <t>Pirajuia</t>
  </si>
  <si>
    <t>291780526000001</t>
  </si>
  <si>
    <t>Mutá</t>
  </si>
  <si>
    <t>291780526000005</t>
  </si>
  <si>
    <t>291780505000001</t>
  </si>
  <si>
    <t>2917904</t>
  </si>
  <si>
    <t>Itanhi</t>
  </si>
  <si>
    <t>291790415000001</t>
  </si>
  <si>
    <t>Abadia</t>
  </si>
  <si>
    <t>291790410000001</t>
  </si>
  <si>
    <t>Costa Azul</t>
  </si>
  <si>
    <t>291790420000004</t>
  </si>
  <si>
    <t>Coqueiro</t>
  </si>
  <si>
    <t>291790420000003</t>
  </si>
  <si>
    <t>Ponte De Itabatinga</t>
  </si>
  <si>
    <t>291790410000004</t>
  </si>
  <si>
    <t>291790405000001</t>
  </si>
  <si>
    <t>Mangue Seco</t>
  </si>
  <si>
    <t>291790420000001</t>
  </si>
  <si>
    <t>Monte Belo</t>
  </si>
  <si>
    <t>291790410000006</t>
  </si>
  <si>
    <t>Jequié</t>
  </si>
  <si>
    <t>2918001</t>
  </si>
  <si>
    <t>Itajuru</t>
  </si>
  <si>
    <t>291800125000001</t>
  </si>
  <si>
    <t>Baixão</t>
  </si>
  <si>
    <t>291800110000001</t>
  </si>
  <si>
    <t>291800105000001</t>
  </si>
  <si>
    <t>Barragem De Pedras</t>
  </si>
  <si>
    <t>291800105000155</t>
  </si>
  <si>
    <t>Boaçu</t>
  </si>
  <si>
    <t>291800115000001</t>
  </si>
  <si>
    <t>Itaibó</t>
  </si>
  <si>
    <t>291800120000001</t>
  </si>
  <si>
    <t>291800118000001</t>
  </si>
  <si>
    <t>Barra Avenida</t>
  </si>
  <si>
    <t>291800125000003</t>
  </si>
  <si>
    <t>Monte Branco</t>
  </si>
  <si>
    <t>291800128000001</t>
  </si>
  <si>
    <t>291800115000010</t>
  </si>
  <si>
    <t>Oriente Novo</t>
  </si>
  <si>
    <t>291800130000001</t>
  </si>
  <si>
    <t>Tamarindo</t>
  </si>
  <si>
    <t>291800125000006</t>
  </si>
  <si>
    <t>Jeremoabo</t>
  </si>
  <si>
    <t>2918100</t>
  </si>
  <si>
    <t>Baixa Da Pedra</t>
  </si>
  <si>
    <t>291810005000062</t>
  </si>
  <si>
    <t>Agrovila Do Pa Caritá</t>
  </si>
  <si>
    <t>291810005000060</t>
  </si>
  <si>
    <t>Cordão</t>
  </si>
  <si>
    <t>291810005000039</t>
  </si>
  <si>
    <t>291810005000038</t>
  </si>
  <si>
    <t>291810005000021</t>
  </si>
  <si>
    <t>Brancos</t>
  </si>
  <si>
    <t>291810005000063</t>
  </si>
  <si>
    <t>291810010000003</t>
  </si>
  <si>
    <t>Canché</t>
  </si>
  <si>
    <t>291810010000001</t>
  </si>
  <si>
    <t>291810005000064</t>
  </si>
  <si>
    <t>291810005000001</t>
  </si>
  <si>
    <t>Itapicuru D'Água</t>
  </si>
  <si>
    <t>291810005000041</t>
  </si>
  <si>
    <t>Lagoa Do Inácio</t>
  </si>
  <si>
    <t>291810005000036</t>
  </si>
  <si>
    <t>Lagoa Do Mato</t>
  </si>
  <si>
    <t>291810005000066</t>
  </si>
  <si>
    <t>Malhada Vermelha</t>
  </si>
  <si>
    <t>291810005000037</t>
  </si>
  <si>
    <t>291810005000040</t>
  </si>
  <si>
    <t>Sitio Velho</t>
  </si>
  <si>
    <t>291810005000061</t>
  </si>
  <si>
    <t>Riachão São José</t>
  </si>
  <si>
    <t>291810005000030</t>
  </si>
  <si>
    <t>291810005000065</t>
  </si>
  <si>
    <t>Sirica</t>
  </si>
  <si>
    <t>291810005000018</t>
  </si>
  <si>
    <t>2918209</t>
  </si>
  <si>
    <t>291820905000001</t>
  </si>
  <si>
    <t>Lagoa Verde</t>
  </si>
  <si>
    <t>291820905000013</t>
  </si>
  <si>
    <t>Serraria Ii</t>
  </si>
  <si>
    <t>291820905000009</t>
  </si>
  <si>
    <t>2918308</t>
  </si>
  <si>
    <t>291830805000001</t>
  </si>
  <si>
    <t>Temão</t>
  </si>
  <si>
    <t>291830805000010</t>
  </si>
  <si>
    <t>João Dourado</t>
  </si>
  <si>
    <t>2918357</t>
  </si>
  <si>
    <t>Gameleira Dos Crentes</t>
  </si>
  <si>
    <t>291835705000012</t>
  </si>
  <si>
    <t>Conquista</t>
  </si>
  <si>
    <t>291835705000041</t>
  </si>
  <si>
    <t>Macedônia</t>
  </si>
  <si>
    <t>291835705000015</t>
  </si>
  <si>
    <t>Descoberta Dos Pirocas</t>
  </si>
  <si>
    <t>291835705000018</t>
  </si>
  <si>
    <t>Floresta</t>
  </si>
  <si>
    <t>291835705000020</t>
  </si>
  <si>
    <t>291835705000001</t>
  </si>
  <si>
    <t>291835705000022</t>
  </si>
  <si>
    <t>Mata Do Milho</t>
  </si>
  <si>
    <t>291835705000025</t>
  </si>
  <si>
    <t>Juazeiro</t>
  </si>
  <si>
    <t>2918407</t>
  </si>
  <si>
    <t>Sabiá Ii</t>
  </si>
  <si>
    <t>291840720000015</t>
  </si>
  <si>
    <t>Agrovila Do Pa São Francisco</t>
  </si>
  <si>
    <t>291840720000013</t>
  </si>
  <si>
    <t>Campo Dos Cavalos</t>
  </si>
  <si>
    <t>291840720000007</t>
  </si>
  <si>
    <t>Alfavaca</t>
  </si>
  <si>
    <t>291840720000016</t>
  </si>
  <si>
    <t>Horto</t>
  </si>
  <si>
    <t>291840720000017</t>
  </si>
  <si>
    <t>Lagoa De Pedras</t>
  </si>
  <si>
    <t>291840715000033</t>
  </si>
  <si>
    <t>Campos</t>
  </si>
  <si>
    <t>291840715000034</t>
  </si>
  <si>
    <t>Carnaíba Do Sertão</t>
  </si>
  <si>
    <t>291840710000001</t>
  </si>
  <si>
    <t>Carnaíba De Dentro</t>
  </si>
  <si>
    <t>291840710000004</t>
  </si>
  <si>
    <t>Núcleo 2 - Projeto Maniçoba 2</t>
  </si>
  <si>
    <t>291840715000016</t>
  </si>
  <si>
    <t>Conchas</t>
  </si>
  <si>
    <t>291840715000018</t>
  </si>
  <si>
    <t>Curral Novo</t>
  </si>
  <si>
    <t>291840720000014</t>
  </si>
  <si>
    <t>Goiabeira Ii</t>
  </si>
  <si>
    <t>291840730000005</t>
  </si>
  <si>
    <t>Gangorra Ii</t>
  </si>
  <si>
    <t>291840720000010</t>
  </si>
  <si>
    <t>Marruá</t>
  </si>
  <si>
    <t>291840720000018</t>
  </si>
  <si>
    <t>291840715000001</t>
  </si>
  <si>
    <t>291840715000006</t>
  </si>
  <si>
    <t>291840715000019</t>
  </si>
  <si>
    <t>Jazida 7</t>
  </si>
  <si>
    <t>291840715000035</t>
  </si>
  <si>
    <t>291840720000001</t>
  </si>
  <si>
    <t>291840705000001</t>
  </si>
  <si>
    <t>291840720000009</t>
  </si>
  <si>
    <t>Núcleo 1 - Projeto Maniçoba 1</t>
  </si>
  <si>
    <t>291840715000017</t>
  </si>
  <si>
    <t>291840710000005</t>
  </si>
  <si>
    <t>Manga Ii</t>
  </si>
  <si>
    <t>291840730000006</t>
  </si>
  <si>
    <t>Núcleo 2 - Projeto Curaçá 2</t>
  </si>
  <si>
    <t>291840715000003</t>
  </si>
  <si>
    <t>Núcleo 1 - Projeto Curaçá 1</t>
  </si>
  <si>
    <t>291840715000004</t>
  </si>
  <si>
    <t>Vila Mandacaru Ii</t>
  </si>
  <si>
    <t>291840705000157</t>
  </si>
  <si>
    <t>Núcleo Agrovale Área Ii</t>
  </si>
  <si>
    <t>291840705000155</t>
  </si>
  <si>
    <t>Núcleo Agrovale Área V</t>
  </si>
  <si>
    <t>291840705000161</t>
  </si>
  <si>
    <t>Abóbora</t>
  </si>
  <si>
    <t>291840707000001</t>
  </si>
  <si>
    <t>291840725000005</t>
  </si>
  <si>
    <t>291840715000010</t>
  </si>
  <si>
    <t>Núcleo Juca Viana I</t>
  </si>
  <si>
    <t>291840705000148</t>
  </si>
  <si>
    <t>Porto De Pedra</t>
  </si>
  <si>
    <t>291840705000150</t>
  </si>
  <si>
    <t>Projeto Mandacaru Ii</t>
  </si>
  <si>
    <t>291840705000153</t>
  </si>
  <si>
    <t>Riacho Da Maçaroca</t>
  </si>
  <si>
    <t>291840715000028</t>
  </si>
  <si>
    <t>Saco Do Meio</t>
  </si>
  <si>
    <t>291840715000032</t>
  </si>
  <si>
    <t>Núcleo 3 - Projeto Curaçá 3</t>
  </si>
  <si>
    <t>291840715000007</t>
  </si>
  <si>
    <t>291840715000009</t>
  </si>
  <si>
    <t>Taparica</t>
  </si>
  <si>
    <t>291840715000026</t>
  </si>
  <si>
    <t>2918456</t>
  </si>
  <si>
    <t>291845605000004</t>
  </si>
  <si>
    <t>291845605000017</t>
  </si>
  <si>
    <t>291845605000001</t>
  </si>
  <si>
    <t>291845605000019</t>
  </si>
  <si>
    <t>São João Da Boa Nova</t>
  </si>
  <si>
    <t>291845605000015</t>
  </si>
  <si>
    <t>2918506</t>
  </si>
  <si>
    <t>Largo Do Elói</t>
  </si>
  <si>
    <t>291850607000003</t>
  </si>
  <si>
    <t>Largo Do Cruzeiro</t>
  </si>
  <si>
    <t>291850605000011</t>
  </si>
  <si>
    <t>291850605000001</t>
  </si>
  <si>
    <t>291850605000013</t>
  </si>
  <si>
    <t>Morro De Igino</t>
  </si>
  <si>
    <t>291850605000012</t>
  </si>
  <si>
    <t>291850607000001</t>
  </si>
  <si>
    <t>291850610000001</t>
  </si>
  <si>
    <t>Toca</t>
  </si>
  <si>
    <t>291850605000008</t>
  </si>
  <si>
    <t>Jussari</t>
  </si>
  <si>
    <t>2918555</t>
  </si>
  <si>
    <t>291855505000001</t>
  </si>
  <si>
    <t>Areia Branca</t>
  </si>
  <si>
    <t>291855505000009</t>
  </si>
  <si>
    <t>2918605</t>
  </si>
  <si>
    <t>291860505000013</t>
  </si>
  <si>
    <t>291860505000009</t>
  </si>
  <si>
    <t>291860505000001</t>
  </si>
  <si>
    <t>Caraguataí</t>
  </si>
  <si>
    <t>291860510000001</t>
  </si>
  <si>
    <t>Espinho</t>
  </si>
  <si>
    <t>291860505000010</t>
  </si>
  <si>
    <t>291860505000012</t>
  </si>
  <si>
    <t>Paixão</t>
  </si>
  <si>
    <t>291860510000008</t>
  </si>
  <si>
    <t>2918704</t>
  </si>
  <si>
    <t>291870405000001</t>
  </si>
  <si>
    <t>Amazonas</t>
  </si>
  <si>
    <t>291870405000011</t>
  </si>
  <si>
    <t>2918753</t>
  </si>
  <si>
    <t>291875305000001</t>
  </si>
  <si>
    <t>Monsenhor Bastos</t>
  </si>
  <si>
    <t>291875305000009</t>
  </si>
  <si>
    <t>291875305000005</t>
  </si>
  <si>
    <t>2918803</t>
  </si>
  <si>
    <t>Riacho Da Lagoa</t>
  </si>
  <si>
    <t>291880305000006</t>
  </si>
  <si>
    <t>Capão</t>
  </si>
  <si>
    <t>291880310000001</t>
  </si>
  <si>
    <t>Cruzeiro</t>
  </si>
  <si>
    <t>291880310000003</t>
  </si>
  <si>
    <t>291880305000001</t>
  </si>
  <si>
    <t>Engenheiro Pontes</t>
  </si>
  <si>
    <t>291880315000001</t>
  </si>
  <si>
    <t>2918902</t>
  </si>
  <si>
    <t>291890205000001</t>
  </si>
  <si>
    <t>Vila Betinho</t>
  </si>
  <si>
    <t>291890205000008</t>
  </si>
  <si>
    <t>2919009</t>
  </si>
  <si>
    <t>291900905000001</t>
  </si>
  <si>
    <t>Arrecife</t>
  </si>
  <si>
    <t>291900905000006</t>
  </si>
  <si>
    <t>Simpatia</t>
  </si>
  <si>
    <t>291900905000010</t>
  </si>
  <si>
    <t>Lajedo Do Tabocal</t>
  </si>
  <si>
    <t>2919058</t>
  </si>
  <si>
    <t>291905805000011</t>
  </si>
  <si>
    <t>291905805000014</t>
  </si>
  <si>
    <t>Morro Das Rosas</t>
  </si>
  <si>
    <t>291905805000015</t>
  </si>
  <si>
    <t>291905805000001</t>
  </si>
  <si>
    <t>2919157</t>
  </si>
  <si>
    <t>Bonzão De Baixo</t>
  </si>
  <si>
    <t>291915705000022</t>
  </si>
  <si>
    <t>Aguada Nova</t>
  </si>
  <si>
    <t>291915705000011</t>
  </si>
  <si>
    <t>Lajeado I</t>
  </si>
  <si>
    <t>291915705000013</t>
  </si>
  <si>
    <t>291915705000018</t>
  </si>
  <si>
    <t>Bom Prazer</t>
  </si>
  <si>
    <t>291915705000017</t>
  </si>
  <si>
    <t>Tanquinho</t>
  </si>
  <si>
    <t>291915705000015</t>
  </si>
  <si>
    <t>Lajeado Do Pau-D'Arco</t>
  </si>
  <si>
    <t>291915705000019</t>
  </si>
  <si>
    <t>Casal</t>
  </si>
  <si>
    <t>291915705000012</t>
  </si>
  <si>
    <t>Corta Falcão</t>
  </si>
  <si>
    <t>291915705000023</t>
  </si>
  <si>
    <t>Eurípedes</t>
  </si>
  <si>
    <t>291915705000020</t>
  </si>
  <si>
    <t>Lagoa Da Aguada Nova</t>
  </si>
  <si>
    <t>291915705000024</t>
  </si>
  <si>
    <t>Lagoa Dos Patos</t>
  </si>
  <si>
    <t>291915705000021</t>
  </si>
  <si>
    <t>Rodagem</t>
  </si>
  <si>
    <t>291915705000025</t>
  </si>
  <si>
    <t>291915705000001</t>
  </si>
  <si>
    <t>291915705000034</t>
  </si>
  <si>
    <t>2919306</t>
  </si>
  <si>
    <t>Coronel Octaviano Alves</t>
  </si>
  <si>
    <t>291930615000001</t>
  </si>
  <si>
    <t>Afrânio Peixoto</t>
  </si>
  <si>
    <t>291930610000001</t>
  </si>
  <si>
    <t>291930605000001</t>
  </si>
  <si>
    <t>291930615000005</t>
  </si>
  <si>
    <t>Licínio De Almeida</t>
  </si>
  <si>
    <t>2919405</t>
  </si>
  <si>
    <t>Tauape</t>
  </si>
  <si>
    <t>291940510000001</t>
  </si>
  <si>
    <t>Duas Passagens</t>
  </si>
  <si>
    <t>291940510000009</t>
  </si>
  <si>
    <t>291940510000008</t>
  </si>
  <si>
    <t>291940510000018</t>
  </si>
  <si>
    <t>Livramento De Nossa Senhora</t>
  </si>
  <si>
    <t>2919504</t>
  </si>
  <si>
    <t>291950405000022</t>
  </si>
  <si>
    <t>291950410000015</t>
  </si>
  <si>
    <t>291950405000001</t>
  </si>
  <si>
    <t>291950405000030</t>
  </si>
  <si>
    <t>Lagoa De Daniel</t>
  </si>
  <si>
    <t>291950410000014</t>
  </si>
  <si>
    <t>Iguatemi</t>
  </si>
  <si>
    <t>291950410000001</t>
  </si>
  <si>
    <t>291950405000043</t>
  </si>
  <si>
    <t>Monte Oliveira</t>
  </si>
  <si>
    <t>291950405000042</t>
  </si>
  <si>
    <t>Itanagé</t>
  </si>
  <si>
    <t>291950415000001</t>
  </si>
  <si>
    <t>São Timóteo</t>
  </si>
  <si>
    <t>291950420000001</t>
  </si>
  <si>
    <t>291950420000004</t>
  </si>
  <si>
    <t>291950405000027</t>
  </si>
  <si>
    <t>Luís Eduardo Magalhães</t>
  </si>
  <si>
    <t>2919553</t>
  </si>
  <si>
    <t>291955305000045</t>
  </si>
  <si>
    <t>Agrovila Do Pa Rio De Ondas Vila Ii</t>
  </si>
  <si>
    <t>291955305000043</t>
  </si>
  <si>
    <t>Agrovila Do Pa Rio De Ondas Vila Iii</t>
  </si>
  <si>
    <t>291955305000044</t>
  </si>
  <si>
    <t>291955305000001</t>
  </si>
  <si>
    <t>Macajuba</t>
  </si>
  <si>
    <t>2919603</t>
  </si>
  <si>
    <t>291960305000001</t>
  </si>
  <si>
    <t>291960321000001</t>
  </si>
  <si>
    <t>291960326000001</t>
  </si>
  <si>
    <t>2919702</t>
  </si>
  <si>
    <t>291970205000001</t>
  </si>
  <si>
    <t>Itabaí</t>
  </si>
  <si>
    <t>291970205000014</t>
  </si>
  <si>
    <t>Vila Isabel</t>
  </si>
  <si>
    <t>291970205000022</t>
  </si>
  <si>
    <t>2919801</t>
  </si>
  <si>
    <t>291980105000001</t>
  </si>
  <si>
    <t>Açude</t>
  </si>
  <si>
    <t>291980105000023</t>
  </si>
  <si>
    <t>Pajeú</t>
  </si>
  <si>
    <t>291980105000015</t>
  </si>
  <si>
    <t>Canatiba</t>
  </si>
  <si>
    <t>291980110000001</t>
  </si>
  <si>
    <t>Contendas</t>
  </si>
  <si>
    <t>291980105000043</t>
  </si>
  <si>
    <t>Curralinho De Cima</t>
  </si>
  <si>
    <t>291980115000008</t>
  </si>
  <si>
    <t>291980115000001</t>
  </si>
  <si>
    <t>291980105000024</t>
  </si>
  <si>
    <t>291980105000030</t>
  </si>
  <si>
    <t>2919900</t>
  </si>
  <si>
    <t>291990005000001</t>
  </si>
  <si>
    <t>291990005000010</t>
  </si>
  <si>
    <t>Salgado De Melão</t>
  </si>
  <si>
    <t>291990005000007</t>
  </si>
  <si>
    <t>São Saite</t>
  </si>
  <si>
    <t>291990005000005</t>
  </si>
  <si>
    <t>2920007</t>
  </si>
  <si>
    <t>292000705000001</t>
  </si>
  <si>
    <t>292000705000009</t>
  </si>
  <si>
    <t>Vila Das Graças</t>
  </si>
  <si>
    <t>292000705000016</t>
  </si>
  <si>
    <t>Mairi</t>
  </si>
  <si>
    <t>2920106</t>
  </si>
  <si>
    <t>292010610000007</t>
  </si>
  <si>
    <t>292010610000001</t>
  </si>
  <si>
    <t>Bonsucesso</t>
  </si>
  <si>
    <t>292010605000018</t>
  </si>
  <si>
    <t>292010605000020</t>
  </si>
  <si>
    <t>292010605000001</t>
  </si>
  <si>
    <t>Manguinha</t>
  </si>
  <si>
    <t>292010610000005</t>
  </si>
  <si>
    <t>São Bento Das Lajes</t>
  </si>
  <si>
    <t>292010610000008</t>
  </si>
  <si>
    <t>2920205</t>
  </si>
  <si>
    <t>Julião</t>
  </si>
  <si>
    <t>292020515000005</t>
  </si>
  <si>
    <t>Agrovila Do Pa Marreca</t>
  </si>
  <si>
    <t>292020515000011</t>
  </si>
  <si>
    <t>Serra De João Alves</t>
  </si>
  <si>
    <t>292020505000008</t>
  </si>
  <si>
    <t>292020510000001</t>
  </si>
  <si>
    <t>292020505000001</t>
  </si>
  <si>
    <t>Parateca</t>
  </si>
  <si>
    <t>292020515000001</t>
  </si>
  <si>
    <t>Manoel Vitorino</t>
  </si>
  <si>
    <t>2920403</t>
  </si>
  <si>
    <t>292040305000001</t>
  </si>
  <si>
    <t>Pé De Umbu</t>
  </si>
  <si>
    <t>292040305000009</t>
  </si>
  <si>
    <t>292040305000014</t>
  </si>
  <si>
    <t>2920452</t>
  </si>
  <si>
    <t>Gato</t>
  </si>
  <si>
    <t>292045205000011</t>
  </si>
  <si>
    <t>292045205000018</t>
  </si>
  <si>
    <t>292045205000001</t>
  </si>
  <si>
    <t>292045210000001</t>
  </si>
  <si>
    <t>292045210000004</t>
  </si>
  <si>
    <t>292045210000003</t>
  </si>
  <si>
    <t>2920502</t>
  </si>
  <si>
    <t>292050205000029</t>
  </si>
  <si>
    <t>292050205000033</t>
  </si>
  <si>
    <t>292050205000001</t>
  </si>
  <si>
    <t>Porto Alegre</t>
  </si>
  <si>
    <t>292050205000027</t>
  </si>
  <si>
    <t>2920601</t>
  </si>
  <si>
    <t>Nagé</t>
  </si>
  <si>
    <t>292060125000001</t>
  </si>
  <si>
    <t>Coqueiros</t>
  </si>
  <si>
    <t>292060110000001</t>
  </si>
  <si>
    <t>São Roque Do Paraguaçu</t>
  </si>
  <si>
    <t>292060130000001</t>
  </si>
  <si>
    <t>Enseada</t>
  </si>
  <si>
    <t>292060130000006</t>
  </si>
  <si>
    <t>292060105000001</t>
  </si>
  <si>
    <t>Guaí</t>
  </si>
  <si>
    <t>292060115000001</t>
  </si>
  <si>
    <t>Guapira</t>
  </si>
  <si>
    <t>292060120000001</t>
  </si>
  <si>
    <t>Maraú</t>
  </si>
  <si>
    <t>2920700</t>
  </si>
  <si>
    <t>Piabanha</t>
  </si>
  <si>
    <t>292070015000001</t>
  </si>
  <si>
    <t>Agrovila Do Pa Liberdade</t>
  </si>
  <si>
    <t>292070015000006</t>
  </si>
  <si>
    <t>292070005000001</t>
  </si>
  <si>
    <t>Algodões</t>
  </si>
  <si>
    <t>292070005000020</t>
  </si>
  <si>
    <t>Taipu De Fora</t>
  </si>
  <si>
    <t>292070005000024</t>
  </si>
  <si>
    <t>292070005000006</t>
  </si>
  <si>
    <t>Campinho</t>
  </si>
  <si>
    <t>292070005000007</t>
  </si>
  <si>
    <t>Saquaíra</t>
  </si>
  <si>
    <t>292070005000021</t>
  </si>
  <si>
    <t>Cassange</t>
  </si>
  <si>
    <t>292070005000022</t>
  </si>
  <si>
    <t>Caubi</t>
  </si>
  <si>
    <t>292070005000013</t>
  </si>
  <si>
    <t>292070005000026</t>
  </si>
  <si>
    <t>Ibiaçu</t>
  </si>
  <si>
    <t>292070010000001</t>
  </si>
  <si>
    <t>292070010000003</t>
  </si>
  <si>
    <t>Quitumbo</t>
  </si>
  <si>
    <t>292070005000032</t>
  </si>
  <si>
    <t>Sapinho</t>
  </si>
  <si>
    <t>292070005000025</t>
  </si>
  <si>
    <t>Taipus De Dentro</t>
  </si>
  <si>
    <t>292070005000008</t>
  </si>
  <si>
    <t>292070005000004</t>
  </si>
  <si>
    <t>Tremembé</t>
  </si>
  <si>
    <t>292070005000012</t>
  </si>
  <si>
    <t>2920809</t>
  </si>
  <si>
    <t>292080905000001</t>
  </si>
  <si>
    <t>Cachá</t>
  </si>
  <si>
    <t>292080905000008</t>
  </si>
  <si>
    <t>Machado Portela</t>
  </si>
  <si>
    <t>292080910000004</t>
  </si>
  <si>
    <t>Juraci</t>
  </si>
  <si>
    <t>292080910000001</t>
  </si>
  <si>
    <t>Queimadinhas</t>
  </si>
  <si>
    <t>292080910000005</t>
  </si>
  <si>
    <t>Orobozinho</t>
  </si>
  <si>
    <t>292080910000003</t>
  </si>
  <si>
    <t>Rancho Nevada</t>
  </si>
  <si>
    <t>292080910000007</t>
  </si>
  <si>
    <t>2920908</t>
  </si>
  <si>
    <t>292090811000001</t>
  </si>
  <si>
    <t>292090805000006</t>
  </si>
  <si>
    <t>292090816000012</t>
  </si>
  <si>
    <t>292090805000001</t>
  </si>
  <si>
    <t>Teixeira Do Progresso</t>
  </si>
  <si>
    <t>292090825000001</t>
  </si>
  <si>
    <t>Mata De São João</t>
  </si>
  <si>
    <t>2921005</t>
  </si>
  <si>
    <t>292100505000001</t>
  </si>
  <si>
    <t>Alto Da Bela Vista</t>
  </si>
  <si>
    <t>292100505000031</t>
  </si>
  <si>
    <t>292100505000030</t>
  </si>
  <si>
    <t>2921104</t>
  </si>
  <si>
    <t>292110405000001</t>
  </si>
  <si>
    <t>Agrovila Pindorama</t>
  </si>
  <si>
    <t>292110405000018</t>
  </si>
  <si>
    <t>292110415000004</t>
  </si>
  <si>
    <t>Mutum</t>
  </si>
  <si>
    <t>292110410000007</t>
  </si>
  <si>
    <t>Nova Zelândia</t>
  </si>
  <si>
    <t>292110415000006</t>
  </si>
  <si>
    <t>Santa Luzia Do Norte</t>
  </si>
  <si>
    <t>292110405000021</t>
  </si>
  <si>
    <t>Miguel Calmon</t>
  </si>
  <si>
    <t>2921203</t>
  </si>
  <si>
    <t>292120305000034</t>
  </si>
  <si>
    <t>292120305000035</t>
  </si>
  <si>
    <t>Tapiranga</t>
  </si>
  <si>
    <t>292120315000001</t>
  </si>
  <si>
    <t>Lagoa Do Braga</t>
  </si>
  <si>
    <t>292120315000006</t>
  </si>
  <si>
    <t>292120305000001</t>
  </si>
  <si>
    <t>2921401</t>
  </si>
  <si>
    <t>292140110000005</t>
  </si>
  <si>
    <t>292140110000006</t>
  </si>
  <si>
    <t>292140113000001</t>
  </si>
  <si>
    <t>292140113000006</t>
  </si>
  <si>
    <t>292140105000001</t>
  </si>
  <si>
    <t>292140105000010</t>
  </si>
  <si>
    <t>Umbiguda</t>
  </si>
  <si>
    <t>292140110000011</t>
  </si>
  <si>
    <t>292140105000007</t>
  </si>
  <si>
    <t>292140110000004</t>
  </si>
  <si>
    <t>Lagoas</t>
  </si>
  <si>
    <t>292140113000007</t>
  </si>
  <si>
    <t>Mangabeira</t>
  </si>
  <si>
    <t>292140105000011</t>
  </si>
  <si>
    <t>Ponto Alegre</t>
  </si>
  <si>
    <t>292140110000009</t>
  </si>
  <si>
    <t>Nuguaçu</t>
  </si>
  <si>
    <t>292140110000001</t>
  </si>
  <si>
    <t>Paranazinho</t>
  </si>
  <si>
    <t>292140110000010</t>
  </si>
  <si>
    <t>292140110000003</t>
  </si>
  <si>
    <t>Santa Cruz Dos Coqueiros</t>
  </si>
  <si>
    <t>292140105000006</t>
  </si>
  <si>
    <t>Trincheira</t>
  </si>
  <si>
    <t>292140113000005</t>
  </si>
  <si>
    <t>Suçuarana</t>
  </si>
  <si>
    <t>292140113000009</t>
  </si>
  <si>
    <t>Taquarandi</t>
  </si>
  <si>
    <t>292140115000001</t>
  </si>
  <si>
    <t>2921450</t>
  </si>
  <si>
    <t>292145005000001</t>
  </si>
  <si>
    <t>Agrovila Do Pa Vale Da Califórnia</t>
  </si>
  <si>
    <t>292145005000016</t>
  </si>
  <si>
    <t>Areião</t>
  </si>
  <si>
    <t>292145005000011</t>
  </si>
  <si>
    <t>Melancieira</t>
  </si>
  <si>
    <t>292145005000015</t>
  </si>
  <si>
    <t>2921500</t>
  </si>
  <si>
    <t>Caldeirão Dos Vaqueiros</t>
  </si>
  <si>
    <t>292150005000111</t>
  </si>
  <si>
    <t>Alto Alegre Ou Guloso</t>
  </si>
  <si>
    <t>292150005000071</t>
  </si>
  <si>
    <t>292150005000110</t>
  </si>
  <si>
    <t>Lagoa Das Pedras</t>
  </si>
  <si>
    <t>292150005000059</t>
  </si>
  <si>
    <t>Curral Falso</t>
  </si>
  <si>
    <t>292150005000106</t>
  </si>
  <si>
    <t>Sítio Da Naninha</t>
  </si>
  <si>
    <t>292150005000109</t>
  </si>
  <si>
    <t>292150005000108</t>
  </si>
  <si>
    <t>292150005000115</t>
  </si>
  <si>
    <t>Lagoa Do Saco</t>
  </si>
  <si>
    <t>292150005000067</t>
  </si>
  <si>
    <t>Engorda</t>
  </si>
  <si>
    <t>292150005000120</t>
  </si>
  <si>
    <t>Lagoa De Cima</t>
  </si>
  <si>
    <t>292150005000058</t>
  </si>
  <si>
    <t>Pedra Vermelha</t>
  </si>
  <si>
    <t>292150005000064</t>
  </si>
  <si>
    <t>Horizonte Novo</t>
  </si>
  <si>
    <t>292150005000074</t>
  </si>
  <si>
    <t>Jenipapo De Cima</t>
  </si>
  <si>
    <t>292150005000107</t>
  </si>
  <si>
    <t>Jenipapo De Baixo</t>
  </si>
  <si>
    <t>292150005000070</t>
  </si>
  <si>
    <t>Várzea Dos Bois</t>
  </si>
  <si>
    <t>292150005000063</t>
  </si>
  <si>
    <t>Maravilha</t>
  </si>
  <si>
    <t>292150005000061</t>
  </si>
  <si>
    <t>292150005000062</t>
  </si>
  <si>
    <t>Lagoa Do Mandacarú</t>
  </si>
  <si>
    <t>292150005000099</t>
  </si>
  <si>
    <t>Mandassaia</t>
  </si>
  <si>
    <t>292150005000066</t>
  </si>
  <si>
    <t>292150005000001</t>
  </si>
  <si>
    <t>Laje Grande</t>
  </si>
  <si>
    <t>292150005000068</t>
  </si>
  <si>
    <t>292150005000114</t>
  </si>
  <si>
    <t>292150005000102</t>
  </si>
  <si>
    <t>292150005000104</t>
  </si>
  <si>
    <t>Saco Fundo</t>
  </si>
  <si>
    <t>292150005000072</t>
  </si>
  <si>
    <t>Moquém</t>
  </si>
  <si>
    <t>292150005000113</t>
  </si>
  <si>
    <t>292150005000119</t>
  </si>
  <si>
    <t>292150005000060</t>
  </si>
  <si>
    <t>Pingó</t>
  </si>
  <si>
    <t>292150005000112</t>
  </si>
  <si>
    <t>292150005000105</t>
  </si>
  <si>
    <t>Riacho Da Onça</t>
  </si>
  <si>
    <t>292150005000069</t>
  </si>
  <si>
    <t>São João Dos Campos</t>
  </si>
  <si>
    <t>292150005000073</t>
  </si>
  <si>
    <t>2921609</t>
  </si>
  <si>
    <t>292160905000001</t>
  </si>
  <si>
    <t>292160910000001</t>
  </si>
  <si>
    <t>Morro Do Chapéu</t>
  </si>
  <si>
    <t>2921708</t>
  </si>
  <si>
    <t>Umburaninha</t>
  </si>
  <si>
    <t>292170810000005</t>
  </si>
  <si>
    <t>Camirim</t>
  </si>
  <si>
    <t>292170810000001</t>
  </si>
  <si>
    <t>Rosa Benta</t>
  </si>
  <si>
    <t>292170815000003</t>
  </si>
  <si>
    <t>Dias Coelho</t>
  </si>
  <si>
    <t>292170815000001</t>
  </si>
  <si>
    <t>292170805000001</t>
  </si>
  <si>
    <t>292170822000009</t>
  </si>
  <si>
    <t>Ponta D'Água</t>
  </si>
  <si>
    <t>292170830000006</t>
  </si>
  <si>
    <t>292170830000004</t>
  </si>
  <si>
    <t>Tareco</t>
  </si>
  <si>
    <t>292170805000023</t>
  </si>
  <si>
    <t>Lagoa Do Cazuza</t>
  </si>
  <si>
    <t>292170805000022</t>
  </si>
  <si>
    <t>292170805000021</t>
  </si>
  <si>
    <t>Olhos D'Água Do Fagundes</t>
  </si>
  <si>
    <t>292170810000006</t>
  </si>
  <si>
    <t>Ventura</t>
  </si>
  <si>
    <t>292170830000001</t>
  </si>
  <si>
    <t>2921807</t>
  </si>
  <si>
    <t>292180705000001</t>
  </si>
  <si>
    <t>292180705000011</t>
  </si>
  <si>
    <t>Rodão</t>
  </si>
  <si>
    <t>292180705000026</t>
  </si>
  <si>
    <t>2921906</t>
  </si>
  <si>
    <t>292190605000001</t>
  </si>
  <si>
    <t>Brejo De Cima</t>
  </si>
  <si>
    <t>292190615000003</t>
  </si>
  <si>
    <t>Guiné</t>
  </si>
  <si>
    <t>292190610000001</t>
  </si>
  <si>
    <t>João Correia</t>
  </si>
  <si>
    <t>292190615000001</t>
  </si>
  <si>
    <t>Mucuri</t>
  </si>
  <si>
    <t>2922003</t>
  </si>
  <si>
    <t>292200305000001</t>
  </si>
  <si>
    <t>Agrovila Do Pa Paulo Freire</t>
  </si>
  <si>
    <t>292200305000014</t>
  </si>
  <si>
    <t>Trinta E Um De Março</t>
  </si>
  <si>
    <t>292200312000016</t>
  </si>
  <si>
    <t>Belo Cruzeiro</t>
  </si>
  <si>
    <t>292200315000004</t>
  </si>
  <si>
    <t>292200305000019</t>
  </si>
  <si>
    <t>Cruzelândia</t>
  </si>
  <si>
    <t>292200305000017</t>
  </si>
  <si>
    <t>Taquarinha</t>
  </si>
  <si>
    <t>292200315000001</t>
  </si>
  <si>
    <t>Ibiranhém</t>
  </si>
  <si>
    <t>292200310000001</t>
  </si>
  <si>
    <t>292200310000004</t>
  </si>
  <si>
    <t>Mulungu Do Morro</t>
  </si>
  <si>
    <t>2922052</t>
  </si>
  <si>
    <t>292205205000001</t>
  </si>
  <si>
    <t>292205210000001</t>
  </si>
  <si>
    <t>Várzea Do Cerco</t>
  </si>
  <si>
    <t>292205215000001</t>
  </si>
  <si>
    <t>2922102</t>
  </si>
  <si>
    <t>Cobé</t>
  </si>
  <si>
    <t>292210205000009</t>
  </si>
  <si>
    <t>292210210000001</t>
  </si>
  <si>
    <t>292210205000001</t>
  </si>
  <si>
    <t>Barra Do Mundo Novo</t>
  </si>
  <si>
    <t>292210205000017</t>
  </si>
  <si>
    <t>Canjerana</t>
  </si>
  <si>
    <t>292210205000011</t>
  </si>
  <si>
    <t>292210205000014</t>
  </si>
  <si>
    <t>Eucalipto</t>
  </si>
  <si>
    <t>292210220000003</t>
  </si>
  <si>
    <t>Ibiaporã</t>
  </si>
  <si>
    <t>292210215000001</t>
  </si>
  <si>
    <t>Indaí</t>
  </si>
  <si>
    <t>292210220000001</t>
  </si>
  <si>
    <t>292210210000003</t>
  </si>
  <si>
    <t>Muniz Ferreira</t>
  </si>
  <si>
    <t>2922201</t>
  </si>
  <si>
    <t>Duas Estivas</t>
  </si>
  <si>
    <t>292220110000006</t>
  </si>
  <si>
    <t>Amaral</t>
  </si>
  <si>
    <t>292220110000005</t>
  </si>
  <si>
    <t>Onha</t>
  </si>
  <si>
    <t>292220110000001</t>
  </si>
  <si>
    <t>Sodoma</t>
  </si>
  <si>
    <t>292220110000003</t>
  </si>
  <si>
    <t>292220105000001</t>
  </si>
  <si>
    <t>Taitinga</t>
  </si>
  <si>
    <t>292220105000004</t>
  </si>
  <si>
    <t>Muquém De São Francisco</t>
  </si>
  <si>
    <t>2922250</t>
  </si>
  <si>
    <t>292225005000001</t>
  </si>
  <si>
    <t>Boa Vista Do Pixaim</t>
  </si>
  <si>
    <t>292225005000011</t>
  </si>
  <si>
    <t>Fazenda Grande</t>
  </si>
  <si>
    <t>292225005000012</t>
  </si>
  <si>
    <t>292225005000006</t>
  </si>
  <si>
    <t>Pirajiba</t>
  </si>
  <si>
    <t>292225005000007</t>
  </si>
  <si>
    <t>2922300</t>
  </si>
  <si>
    <t>292230005000001</t>
  </si>
  <si>
    <t>Gravatá</t>
  </si>
  <si>
    <t>292230005000020</t>
  </si>
  <si>
    <t>Tabuleiro Da Bahiana</t>
  </si>
  <si>
    <t>292230005000022</t>
  </si>
  <si>
    <t>2922409</t>
  </si>
  <si>
    <t>292240905000001</t>
  </si>
  <si>
    <t>292240905000028</t>
  </si>
  <si>
    <t>Nilo Peçanha</t>
  </si>
  <si>
    <t>2922607</t>
  </si>
  <si>
    <t>292260705000007</t>
  </si>
  <si>
    <t>Barra Dos Carvalho</t>
  </si>
  <si>
    <t>292260705000009</t>
  </si>
  <si>
    <t>Barroquinha</t>
  </si>
  <si>
    <t>292260705000021</t>
  </si>
  <si>
    <t>Itiuca</t>
  </si>
  <si>
    <t>292260705000006</t>
  </si>
  <si>
    <t>292260705000001</t>
  </si>
  <si>
    <t>Jatimane</t>
  </si>
  <si>
    <t>292260705000010</t>
  </si>
  <si>
    <t>2922656</t>
  </si>
  <si>
    <t>292265605000001</t>
  </si>
  <si>
    <t>292265605000021</t>
  </si>
  <si>
    <t>2922706</t>
  </si>
  <si>
    <t>292270605000001</t>
  </si>
  <si>
    <t>Icaraí</t>
  </si>
  <si>
    <t>292270610000007</t>
  </si>
  <si>
    <t>Itajaí</t>
  </si>
  <si>
    <t>292270610000001</t>
  </si>
  <si>
    <t>Jiribá</t>
  </si>
  <si>
    <t>292270605000013</t>
  </si>
  <si>
    <t>2922854</t>
  </si>
  <si>
    <t>292285405000001</t>
  </si>
  <si>
    <t>292285405000016</t>
  </si>
  <si>
    <t>2922904</t>
  </si>
  <si>
    <t>292290405000032</t>
  </si>
  <si>
    <t>292290405000030</t>
  </si>
  <si>
    <t>292290405000001</t>
  </si>
  <si>
    <t>Cabeleiro</t>
  </si>
  <si>
    <t>292290405000042</t>
  </si>
  <si>
    <t>Quixabeirinha</t>
  </si>
  <si>
    <t>292290405000040</t>
  </si>
  <si>
    <t>292290405000043</t>
  </si>
  <si>
    <t>292290405000039</t>
  </si>
  <si>
    <t>292290405000029</t>
  </si>
  <si>
    <t>São José Do Paiaia</t>
  </si>
  <si>
    <t>292290405000023</t>
  </si>
  <si>
    <t>Nova Viçosa</t>
  </si>
  <si>
    <t>2923001</t>
  </si>
  <si>
    <t>Trevo De São José</t>
  </si>
  <si>
    <t>292300115000007</t>
  </si>
  <si>
    <t>292300115000006</t>
  </si>
  <si>
    <t>Colônia Nova</t>
  </si>
  <si>
    <t>292300125000013</t>
  </si>
  <si>
    <t>292300105000001</t>
  </si>
  <si>
    <t>Engenheiro Cândido Marinho</t>
  </si>
  <si>
    <t>292300125000014</t>
  </si>
  <si>
    <t>292300125000001</t>
  </si>
  <si>
    <t>2923035</t>
  </si>
  <si>
    <t>Estiva De Baixo</t>
  </si>
  <si>
    <t>292303510000007</t>
  </si>
  <si>
    <t>Brejo Luiza De Brito</t>
  </si>
  <si>
    <t>292303510000001</t>
  </si>
  <si>
    <t>Olhos D'Água Do Serafim</t>
  </si>
  <si>
    <t>292303510000004</t>
  </si>
  <si>
    <t>Coirana</t>
  </si>
  <si>
    <t>292303510000008</t>
  </si>
  <si>
    <t>292303505000001</t>
  </si>
  <si>
    <t>Marcelino Gomes</t>
  </si>
  <si>
    <t>292303515000006</t>
  </si>
  <si>
    <t>Remédios</t>
  </si>
  <si>
    <t>292303515000001</t>
  </si>
  <si>
    <t>Novo Triunfo</t>
  </si>
  <si>
    <t>2923050</t>
  </si>
  <si>
    <t>292305005000001</t>
  </si>
  <si>
    <t>Lagoa Do Badico</t>
  </si>
  <si>
    <t>292305005000013</t>
  </si>
  <si>
    <t>292305005000019</t>
  </si>
  <si>
    <t>2923100</t>
  </si>
  <si>
    <t>Km 82</t>
  </si>
  <si>
    <t>292310005000040</t>
  </si>
  <si>
    <t>292310005000023</t>
  </si>
  <si>
    <t>Nova Minação</t>
  </si>
  <si>
    <t>292310005000046</t>
  </si>
  <si>
    <t>Dona Maria</t>
  </si>
  <si>
    <t>292310005000030</t>
  </si>
  <si>
    <t>Entroncamento De Crisópolis</t>
  </si>
  <si>
    <t>292310005000043</t>
  </si>
  <si>
    <t>292310005000033</t>
  </si>
  <si>
    <t>Funil</t>
  </si>
  <si>
    <t>292310005000026</t>
  </si>
  <si>
    <t>Lagoa Doce</t>
  </si>
  <si>
    <t>292310005000034</t>
  </si>
  <si>
    <t>Poço Da Gameleira</t>
  </si>
  <si>
    <t>292310005000032</t>
  </si>
  <si>
    <t>Oliveira Dos Brejinhos</t>
  </si>
  <si>
    <t>2923209</t>
  </si>
  <si>
    <t>Chapada Do Arroz</t>
  </si>
  <si>
    <t>292320905000010</t>
  </si>
  <si>
    <t>292320905000019</t>
  </si>
  <si>
    <t>292320905000001</t>
  </si>
  <si>
    <t>292320915000003</t>
  </si>
  <si>
    <t>292320910000010</t>
  </si>
  <si>
    <t>Bom Sossego</t>
  </si>
  <si>
    <t>292320910000001</t>
  </si>
  <si>
    <t>Ipuçaba</t>
  </si>
  <si>
    <t>292320915000001</t>
  </si>
  <si>
    <t>Brejinho Da Serra Negra</t>
  </si>
  <si>
    <t>292320915000007</t>
  </si>
  <si>
    <t>292320915000006</t>
  </si>
  <si>
    <t>292320915000004</t>
  </si>
  <si>
    <t>Flora</t>
  </si>
  <si>
    <t>292320910000006</t>
  </si>
  <si>
    <t>292320910000003</t>
  </si>
  <si>
    <t>292320905000011</t>
  </si>
  <si>
    <t>2923357</t>
  </si>
  <si>
    <t>292335705000001</t>
  </si>
  <si>
    <t>Agrovila Do Pa Cimba</t>
  </si>
  <si>
    <t>292335705000024</t>
  </si>
  <si>
    <t>Baixa Do Zé Félix</t>
  </si>
  <si>
    <t>292335705000010</t>
  </si>
  <si>
    <t>292335705000011</t>
  </si>
  <si>
    <t>Barragem</t>
  </si>
  <si>
    <t>292335705000006</t>
  </si>
  <si>
    <t>Alazão</t>
  </si>
  <si>
    <t>292335705000015</t>
  </si>
  <si>
    <t>292335705000009</t>
  </si>
  <si>
    <t>292335705000014</t>
  </si>
  <si>
    <t>292335705000018</t>
  </si>
  <si>
    <t>Lagoa Do Trinta E Três</t>
  </si>
  <si>
    <t>292335705000019</t>
  </si>
  <si>
    <t>Palmas De Monte Alto</t>
  </si>
  <si>
    <t>2923407</t>
  </si>
  <si>
    <t>292340705000001</t>
  </si>
  <si>
    <t>Café Sem Troco</t>
  </si>
  <si>
    <t>292340720000007</t>
  </si>
  <si>
    <t>Pinga Fogo</t>
  </si>
  <si>
    <t>292340720000001</t>
  </si>
  <si>
    <t>Espraiado</t>
  </si>
  <si>
    <t>292340715000001</t>
  </si>
  <si>
    <t>Rancho Das Mães</t>
  </si>
  <si>
    <t>292340725000001</t>
  </si>
  <si>
    <t>2923506</t>
  </si>
  <si>
    <t>292350605000001</t>
  </si>
  <si>
    <t>Caeté-Açu</t>
  </si>
  <si>
    <t>292350610000001</t>
  </si>
  <si>
    <t>Campos De São João</t>
  </si>
  <si>
    <t>292350605000008</t>
  </si>
  <si>
    <t>292350610000006</t>
  </si>
  <si>
    <t>Manduzinho</t>
  </si>
  <si>
    <t>292350605000010</t>
  </si>
  <si>
    <t>Paramirim</t>
  </si>
  <si>
    <t>2923605</t>
  </si>
  <si>
    <t>292360505000001</t>
  </si>
  <si>
    <t>Canabravinha</t>
  </si>
  <si>
    <t>292360510000001</t>
  </si>
  <si>
    <t>292360510000007</t>
  </si>
  <si>
    <t>2923704</t>
  </si>
  <si>
    <t>Volta Da Serra</t>
  </si>
  <si>
    <t>292370405000009</t>
  </si>
  <si>
    <t>Agrovila Do Pa Nova União</t>
  </si>
  <si>
    <t>292370410000006</t>
  </si>
  <si>
    <t>Águas Do Paulista</t>
  </si>
  <si>
    <t>292370410000001</t>
  </si>
  <si>
    <t>292370405000001</t>
  </si>
  <si>
    <t>292370405000024</t>
  </si>
  <si>
    <t>Paripiranga</t>
  </si>
  <si>
    <t>2923803</t>
  </si>
  <si>
    <t>292380305000001</t>
  </si>
  <si>
    <t>Apertado De Pedra</t>
  </si>
  <si>
    <t>292380305000062</t>
  </si>
  <si>
    <t>Conceição De Campinas</t>
  </si>
  <si>
    <t>292380310000001</t>
  </si>
  <si>
    <t>Lagoa Preta</t>
  </si>
  <si>
    <t>292380305000022</t>
  </si>
  <si>
    <t>Maritá</t>
  </si>
  <si>
    <t>292380305000059</t>
  </si>
  <si>
    <t>Paulo Afonso</t>
  </si>
  <si>
    <t>2924009</t>
  </si>
  <si>
    <t>292400905000001</t>
  </si>
  <si>
    <t>Rio Do Sal</t>
  </si>
  <si>
    <t>292400905000099</t>
  </si>
  <si>
    <t>292400905000110</t>
  </si>
  <si>
    <t>292400905000100</t>
  </si>
  <si>
    <t>292400905000113</t>
  </si>
  <si>
    <t>Serrote</t>
  </si>
  <si>
    <t>292400905000101</t>
  </si>
  <si>
    <t>2924058</t>
  </si>
  <si>
    <t>Caldeirão Negro</t>
  </si>
  <si>
    <t>292405805000020</t>
  </si>
  <si>
    <t>292405805000019</t>
  </si>
  <si>
    <t>Santo Agostinho</t>
  </si>
  <si>
    <t>292405805000013</t>
  </si>
  <si>
    <t>292405805000001</t>
  </si>
  <si>
    <t>2924207</t>
  </si>
  <si>
    <t>Malhada Nova</t>
  </si>
  <si>
    <t>292420705000011</t>
  </si>
  <si>
    <t>292420705000014</t>
  </si>
  <si>
    <t>292420705000001</t>
  </si>
  <si>
    <t>Cipó De Leite</t>
  </si>
  <si>
    <t>292420705000018</t>
  </si>
  <si>
    <t>292420705000023</t>
  </si>
  <si>
    <t>Posto De Adonias</t>
  </si>
  <si>
    <t>292420705000019</t>
  </si>
  <si>
    <t>2924306</t>
  </si>
  <si>
    <t>292430610000006</t>
  </si>
  <si>
    <t>292430610000005</t>
  </si>
  <si>
    <t>Felizardo</t>
  </si>
  <si>
    <t>292430610000004</t>
  </si>
  <si>
    <t>292430605000001</t>
  </si>
  <si>
    <t>Inúbia</t>
  </si>
  <si>
    <t>292430615000001</t>
  </si>
  <si>
    <t>Pilão Arcado</t>
  </si>
  <si>
    <t>2924405</t>
  </si>
  <si>
    <t>Silva</t>
  </si>
  <si>
    <t>292440520000008</t>
  </si>
  <si>
    <t>Alto Do Silva</t>
  </si>
  <si>
    <t>292440520000007</t>
  </si>
  <si>
    <t>Lagoa Da Pedra</t>
  </si>
  <si>
    <t>292440515000006</t>
  </si>
  <si>
    <t>Baluarte</t>
  </si>
  <si>
    <t>292440510000001</t>
  </si>
  <si>
    <t>Lagoa Do Padre</t>
  </si>
  <si>
    <t>292440515000007</t>
  </si>
  <si>
    <t>Brejo Da Serra</t>
  </si>
  <si>
    <t>292440515000001</t>
  </si>
  <si>
    <t>Carnaúba</t>
  </si>
  <si>
    <t>292440505000022</t>
  </si>
  <si>
    <t>292440505000010</t>
  </si>
  <si>
    <t>292440505000001</t>
  </si>
  <si>
    <t>Nova Holanda</t>
  </si>
  <si>
    <t>292440510000004</t>
  </si>
  <si>
    <t>292440505000015</t>
  </si>
  <si>
    <t>Pedreiras</t>
  </si>
  <si>
    <t>292440505000014</t>
  </si>
  <si>
    <t>Saldanha</t>
  </si>
  <si>
    <t>292440520000001</t>
  </si>
  <si>
    <t>292440520000002</t>
  </si>
  <si>
    <t>2924504</t>
  </si>
  <si>
    <t>292450410000007</t>
  </si>
  <si>
    <t>Guirapá</t>
  </si>
  <si>
    <t>292450410000001</t>
  </si>
  <si>
    <t>292450405000001</t>
  </si>
  <si>
    <t>Paus Pretos</t>
  </si>
  <si>
    <t>292450405000017</t>
  </si>
  <si>
    <t>Pindobaçu</t>
  </si>
  <si>
    <t>2924603</t>
  </si>
  <si>
    <t>292460305000001</t>
  </si>
  <si>
    <t>Agrovila Do Pa Nova Canaã</t>
  </si>
  <si>
    <t>292460305000025</t>
  </si>
  <si>
    <t>292460315000013</t>
  </si>
  <si>
    <t>292460315000019</t>
  </si>
  <si>
    <t>Laginha</t>
  </si>
  <si>
    <t>292460310000003</t>
  </si>
  <si>
    <t>Fumaça 1</t>
  </si>
  <si>
    <t>292460305000014</t>
  </si>
  <si>
    <t>292460305000022</t>
  </si>
  <si>
    <t>Marota</t>
  </si>
  <si>
    <t>292460315000012</t>
  </si>
  <si>
    <t>292460310000001</t>
  </si>
  <si>
    <t>Lutanda</t>
  </si>
  <si>
    <t>292460305000024</t>
  </si>
  <si>
    <t>Pintadas</t>
  </si>
  <si>
    <t>2924652</t>
  </si>
  <si>
    <t>292465205000001</t>
  </si>
  <si>
    <t>Campo São João</t>
  </si>
  <si>
    <t>292465205000006</t>
  </si>
  <si>
    <t>Raspador</t>
  </si>
  <si>
    <t>292465205000024</t>
  </si>
  <si>
    <t>Piritiba</t>
  </si>
  <si>
    <t>2924801</t>
  </si>
  <si>
    <t>292480105000001</t>
  </si>
  <si>
    <t>292480105000022</t>
  </si>
  <si>
    <t>292480105000015</t>
  </si>
  <si>
    <t>Cigana</t>
  </si>
  <si>
    <t>292480105000020</t>
  </si>
  <si>
    <t>Sumaré</t>
  </si>
  <si>
    <t>292480105000013</t>
  </si>
  <si>
    <t>292480110000001</t>
  </si>
  <si>
    <t>Porto Feliz</t>
  </si>
  <si>
    <t>292480125000001</t>
  </si>
  <si>
    <t>Largo</t>
  </si>
  <si>
    <t>292480115000001</t>
  </si>
  <si>
    <t>292480105000023</t>
  </si>
  <si>
    <t>2924900</t>
  </si>
  <si>
    <t>292490005000001</t>
  </si>
  <si>
    <t>292490005000008</t>
  </si>
  <si>
    <t>Ibitiguira</t>
  </si>
  <si>
    <t>292490010000001</t>
  </si>
  <si>
    <t>Nova Itaípe</t>
  </si>
  <si>
    <t>292490015000001</t>
  </si>
  <si>
    <t>292490015000004</t>
  </si>
  <si>
    <t>292490015000006</t>
  </si>
  <si>
    <t>2925006</t>
  </si>
  <si>
    <t>292500605000001</t>
  </si>
  <si>
    <t>Duas Vendas</t>
  </si>
  <si>
    <t>292500610000015</t>
  </si>
  <si>
    <t>Lagoa Dos Macacos</t>
  </si>
  <si>
    <t>292500605000014</t>
  </si>
  <si>
    <t>Lucaia</t>
  </si>
  <si>
    <t>292500610000001</t>
  </si>
  <si>
    <t>Parafuso</t>
  </si>
  <si>
    <t>292500610000009</t>
  </si>
  <si>
    <t>Povoado Inacio</t>
  </si>
  <si>
    <t>292500605000028</t>
  </si>
  <si>
    <t>292500610000010</t>
  </si>
  <si>
    <t>2925105</t>
  </si>
  <si>
    <t>292510505000001</t>
  </si>
  <si>
    <t>Bandeira Nova</t>
  </si>
  <si>
    <t>292510505000047</t>
  </si>
  <si>
    <t>292510505000041</t>
  </si>
  <si>
    <t>Pojuca</t>
  </si>
  <si>
    <t>2925204</t>
  </si>
  <si>
    <t>292520405000001</t>
  </si>
  <si>
    <t>Miranga</t>
  </si>
  <si>
    <t>292520410000001</t>
  </si>
  <si>
    <t>2925253</t>
  </si>
  <si>
    <t>Nova Represa</t>
  </si>
  <si>
    <t>292525305000034</t>
  </si>
  <si>
    <t>Barracas</t>
  </si>
  <si>
    <t>292525305000011</t>
  </si>
  <si>
    <t>292525305000001</t>
  </si>
  <si>
    <t>Porto Seguro</t>
  </si>
  <si>
    <t>2925303</t>
  </si>
  <si>
    <t>Agrovila Do Pa Fruto Da Terra</t>
  </si>
  <si>
    <t>292530310000016</t>
  </si>
  <si>
    <t>Agrovila Do Pa Chico Mendes Ii</t>
  </si>
  <si>
    <t>292530310000015</t>
  </si>
  <si>
    <t>292530305000094</t>
  </si>
  <si>
    <t>Caraiva</t>
  </si>
  <si>
    <t>292530310000001</t>
  </si>
  <si>
    <t>Vale Verde</t>
  </si>
  <si>
    <t>292530315000001</t>
  </si>
  <si>
    <t>2925402</t>
  </si>
  <si>
    <t>292540205000001</t>
  </si>
  <si>
    <t>Gurupá Mirim</t>
  </si>
  <si>
    <t>292540210000001</t>
  </si>
  <si>
    <t>2925501</t>
  </si>
  <si>
    <t>Aldeia Indígena Águas Belas</t>
  </si>
  <si>
    <t>292550110000010</t>
  </si>
  <si>
    <t>Agrovila Do Pa Corumbaú Ii</t>
  </si>
  <si>
    <t>292550110000011</t>
  </si>
  <si>
    <t>292550105000001</t>
  </si>
  <si>
    <t>Agrovila Do Pa Fazenda Cumuruxatiba</t>
  </si>
  <si>
    <t>292550105000033</t>
  </si>
  <si>
    <t>Agrovila Do Pa Riacho Das Ostras</t>
  </si>
  <si>
    <t>292550110000013</t>
  </si>
  <si>
    <t>292550105000025</t>
  </si>
  <si>
    <t>Agrovila Do Pa Três Irmãos</t>
  </si>
  <si>
    <t>292550110000008</t>
  </si>
  <si>
    <t>Aldeia Indígena Corumbauzinho</t>
  </si>
  <si>
    <t>292550110000016</t>
  </si>
  <si>
    <t>Corumbaú</t>
  </si>
  <si>
    <t>292550110000012</t>
  </si>
  <si>
    <t>São Francisco De Assis</t>
  </si>
  <si>
    <t>292550105000019</t>
  </si>
  <si>
    <t>292550105000022</t>
  </si>
  <si>
    <t>292550110000007</t>
  </si>
  <si>
    <t>2925600</t>
  </si>
  <si>
    <t>292560010000007</t>
  </si>
  <si>
    <t>292560010000006</t>
  </si>
  <si>
    <t>292560010000001</t>
  </si>
  <si>
    <t>292560010000004</t>
  </si>
  <si>
    <t>Ramos</t>
  </si>
  <si>
    <t>292560005000010</t>
  </si>
  <si>
    <t>Baixa Verde</t>
  </si>
  <si>
    <t>292560005000011</t>
  </si>
  <si>
    <t>292560010000005</t>
  </si>
  <si>
    <t>Canoaozinho</t>
  </si>
  <si>
    <t>292560010000009</t>
  </si>
  <si>
    <t>292560005000001</t>
  </si>
  <si>
    <t>292560010000003</t>
  </si>
  <si>
    <t>2925709</t>
  </si>
  <si>
    <t>292570905000001</t>
  </si>
  <si>
    <t>Serra Escura</t>
  </si>
  <si>
    <t>292570905000020</t>
  </si>
  <si>
    <t>2925758</t>
  </si>
  <si>
    <t>292575805000001</t>
  </si>
  <si>
    <t>Tabuleiro De Itabaina</t>
  </si>
  <si>
    <t>292575805000029</t>
  </si>
  <si>
    <t>Umbauba</t>
  </si>
  <si>
    <t>292575805000027</t>
  </si>
  <si>
    <t>2925808</t>
  </si>
  <si>
    <t>292580805000001</t>
  </si>
  <si>
    <t>292580805000029</t>
  </si>
  <si>
    <t>Coronel João Borges</t>
  </si>
  <si>
    <t>292580808000001</t>
  </si>
  <si>
    <t>292580805000028</t>
  </si>
  <si>
    <t>Gregório (Núcleo Colonial)</t>
  </si>
  <si>
    <t>292580805000030</t>
  </si>
  <si>
    <t>Espanta Gado</t>
  </si>
  <si>
    <t>292580805000031</t>
  </si>
  <si>
    <t>2925907</t>
  </si>
  <si>
    <t>Sítio</t>
  </si>
  <si>
    <t>292590705000029</t>
  </si>
  <si>
    <t>Alto</t>
  </si>
  <si>
    <t>292590705000033</t>
  </si>
  <si>
    <t>292590710000025</t>
  </si>
  <si>
    <t>Baixa Da Luva</t>
  </si>
  <si>
    <t>292590710000024</t>
  </si>
  <si>
    <t>292590705000001</t>
  </si>
  <si>
    <t>Boa Vista Do Zezé</t>
  </si>
  <si>
    <t>292590705000025</t>
  </si>
  <si>
    <t>292590710000021</t>
  </si>
  <si>
    <t>Rio Grande</t>
  </si>
  <si>
    <t>292590710000023</t>
  </si>
  <si>
    <t>Lagoa Andada</t>
  </si>
  <si>
    <t>292590710000019</t>
  </si>
  <si>
    <t>292590705000031</t>
  </si>
  <si>
    <t>Lagoa Do Junco</t>
  </si>
  <si>
    <t>292590705000013</t>
  </si>
  <si>
    <t>Lagoa Dos Cágados</t>
  </si>
  <si>
    <t>292590705000030</t>
  </si>
  <si>
    <t>Lagoinha Das Pedras</t>
  </si>
  <si>
    <t>292590705000026</t>
  </si>
  <si>
    <t>Sitio Salgado</t>
  </si>
  <si>
    <t>292590710000022</t>
  </si>
  <si>
    <t>Maceté</t>
  </si>
  <si>
    <t>292590710000009</t>
  </si>
  <si>
    <t>292590705000032</t>
  </si>
  <si>
    <t>Queimada</t>
  </si>
  <si>
    <t>292590710000005</t>
  </si>
  <si>
    <t>292590705000027</t>
  </si>
  <si>
    <t>Tanque Do Rumo</t>
  </si>
  <si>
    <t>292590710000026</t>
  </si>
  <si>
    <t>Tabua</t>
  </si>
  <si>
    <t>292590710000027</t>
  </si>
  <si>
    <t>292590710000020</t>
  </si>
  <si>
    <t>Terra Branca</t>
  </si>
  <si>
    <t>292590710000007</t>
  </si>
  <si>
    <t>2925931</t>
  </si>
  <si>
    <t>Cova Do Anjo</t>
  </si>
  <si>
    <t>292593105000023</t>
  </si>
  <si>
    <t>Alto Capim</t>
  </si>
  <si>
    <t>292593105000017</t>
  </si>
  <si>
    <t>Ramaulândia</t>
  </si>
  <si>
    <t>292593105000020</t>
  </si>
  <si>
    <t>292593105000021</t>
  </si>
  <si>
    <t>292593105000028</t>
  </si>
  <si>
    <t>292593105000001</t>
  </si>
  <si>
    <t>292593105000010</t>
  </si>
  <si>
    <t>Jabuticaba</t>
  </si>
  <si>
    <t>292593105000015</t>
  </si>
  <si>
    <t>Varzea Do Canto</t>
  </si>
  <si>
    <t>292593105000022</t>
  </si>
  <si>
    <t>2925956</t>
  </si>
  <si>
    <t>292595605000001</t>
  </si>
  <si>
    <t>Argoim</t>
  </si>
  <si>
    <t>292595610000001</t>
  </si>
  <si>
    <t>Cabeça Do Negro</t>
  </si>
  <si>
    <t>292595610000012</t>
  </si>
  <si>
    <t>292595615000009</t>
  </si>
  <si>
    <t>292595615000001</t>
  </si>
  <si>
    <t>292595615000008</t>
  </si>
  <si>
    <t>Paraguassú</t>
  </si>
  <si>
    <t>292595625000001</t>
  </si>
  <si>
    <t>Rosarinho</t>
  </si>
  <si>
    <t>292595610000013</t>
  </si>
  <si>
    <t>São Roque Do Paratiji</t>
  </si>
  <si>
    <t>292595605000005</t>
  </si>
  <si>
    <t>Remanso</t>
  </si>
  <si>
    <t>2926004</t>
  </si>
  <si>
    <t>292600405000037</t>
  </si>
  <si>
    <t>Malhadinha</t>
  </si>
  <si>
    <t>292600405000026</t>
  </si>
  <si>
    <t>292600410000001</t>
  </si>
  <si>
    <t>292600405000001</t>
  </si>
  <si>
    <t>Vila Nova Canaã</t>
  </si>
  <si>
    <t>292600405000038</t>
  </si>
  <si>
    <t>Retirolândia</t>
  </si>
  <si>
    <t>2926103</t>
  </si>
  <si>
    <t>292610305000001</t>
  </si>
  <si>
    <t>Jibóia</t>
  </si>
  <si>
    <t>292610305000011</t>
  </si>
  <si>
    <t>292610305000010</t>
  </si>
  <si>
    <t>292610305000019</t>
  </si>
  <si>
    <t>Mandápolis</t>
  </si>
  <si>
    <t>292610305000014</t>
  </si>
  <si>
    <t>Riachão Das Neves</t>
  </si>
  <si>
    <t>2926202</t>
  </si>
  <si>
    <t>Barra Do Riacho</t>
  </si>
  <si>
    <t>292620215000007</t>
  </si>
  <si>
    <t>Agrovila Do Pa Rio Branco</t>
  </si>
  <si>
    <t>292620205000014</t>
  </si>
  <si>
    <t>Malhada De Areia</t>
  </si>
  <si>
    <t>292620210000021</t>
  </si>
  <si>
    <t>292620210000020</t>
  </si>
  <si>
    <t>292620205000001</t>
  </si>
  <si>
    <t>Pajeu</t>
  </si>
  <si>
    <t>292620210000019</t>
  </si>
  <si>
    <t>292620210000018</t>
  </si>
  <si>
    <t>Prazeres</t>
  </si>
  <si>
    <t>292620210000011</t>
  </si>
  <si>
    <t>Entroncamento Ou Cruzeiro Do Oeste</t>
  </si>
  <si>
    <t>292620210000012</t>
  </si>
  <si>
    <t>Riachão Do Pintor</t>
  </si>
  <si>
    <t>292620210000006</t>
  </si>
  <si>
    <t>Neves</t>
  </si>
  <si>
    <t>292620205000013</t>
  </si>
  <si>
    <t>Riachão Do Jacuípe</t>
  </si>
  <si>
    <t>2926301</t>
  </si>
  <si>
    <t>292630107000007</t>
  </si>
  <si>
    <t>292630105000030</t>
  </si>
  <si>
    <t>292630107000001</t>
  </si>
  <si>
    <t>292630105000001</t>
  </si>
  <si>
    <t>292630105000040</t>
  </si>
  <si>
    <t>292630105000038</t>
  </si>
  <si>
    <t>292630105000043</t>
  </si>
  <si>
    <t>Lagoa Da Caiçara</t>
  </si>
  <si>
    <t>292630105000054</t>
  </si>
  <si>
    <t>292630105000039</t>
  </si>
  <si>
    <t>Riacho De Santana</t>
  </si>
  <si>
    <t>2926400</t>
  </si>
  <si>
    <t>Vesperina</t>
  </si>
  <si>
    <t>292640005000026</t>
  </si>
  <si>
    <t>Agrovila Do Pa Rio Das Rãs Ii</t>
  </si>
  <si>
    <t>292640005000042</t>
  </si>
  <si>
    <t>292640005000030</t>
  </si>
  <si>
    <t>Botuquara</t>
  </si>
  <si>
    <t>292640010000001</t>
  </si>
  <si>
    <t>292640005000001</t>
  </si>
  <si>
    <t>Laguna</t>
  </si>
  <si>
    <t>292640005000015</t>
  </si>
  <si>
    <t>292640005000027</t>
  </si>
  <si>
    <t>Ribeira Do Amparo</t>
  </si>
  <si>
    <t>2926509</t>
  </si>
  <si>
    <t>292650905000001</t>
  </si>
  <si>
    <t>292650905000013</t>
  </si>
  <si>
    <t>292650905000007</t>
  </si>
  <si>
    <t>292650905000016</t>
  </si>
  <si>
    <t>Ribeira Do Pombal</t>
  </si>
  <si>
    <t>2926608</t>
  </si>
  <si>
    <t>292660805000040</t>
  </si>
  <si>
    <t>Barracão</t>
  </si>
  <si>
    <t>292660805000039</t>
  </si>
  <si>
    <t>292660805000001</t>
  </si>
  <si>
    <t>292660805000032</t>
  </si>
  <si>
    <t>292660805000050</t>
  </si>
  <si>
    <t>Feira De Serra</t>
  </si>
  <si>
    <t>292660805000049</t>
  </si>
  <si>
    <t>292660805000085</t>
  </si>
  <si>
    <t>292660805000047</t>
  </si>
  <si>
    <t>Ribeirão Do Largo</t>
  </si>
  <si>
    <t>2926657</t>
  </si>
  <si>
    <t>292665705000001</t>
  </si>
  <si>
    <t>Campinarana</t>
  </si>
  <si>
    <t>292665705000012</t>
  </si>
  <si>
    <t>Nova Brasilia</t>
  </si>
  <si>
    <t>292665710000001</t>
  </si>
  <si>
    <t>Rio De Contas</t>
  </si>
  <si>
    <t>2926707</t>
  </si>
  <si>
    <t>Umbuzeiro Dos Santos</t>
  </si>
  <si>
    <t>292670710000005</t>
  </si>
  <si>
    <t>Arapiranga</t>
  </si>
  <si>
    <t>292670710000001</t>
  </si>
  <si>
    <t>292670705000001</t>
  </si>
  <si>
    <t>Jiló</t>
  </si>
  <si>
    <t>292670705000009</t>
  </si>
  <si>
    <t>Marcolino Moura</t>
  </si>
  <si>
    <t>292670715000001</t>
  </si>
  <si>
    <t>João Vaz</t>
  </si>
  <si>
    <t>292670715000007</t>
  </si>
  <si>
    <t>292670705000008</t>
  </si>
  <si>
    <t>Rio Do Antônio</t>
  </si>
  <si>
    <t>2926806</t>
  </si>
  <si>
    <t>Umbaúba</t>
  </si>
  <si>
    <t>292680605000010</t>
  </si>
  <si>
    <t>Ibitira</t>
  </si>
  <si>
    <t>292680610000001</t>
  </si>
  <si>
    <t>292680605000001</t>
  </si>
  <si>
    <t>Rio Do Pires</t>
  </si>
  <si>
    <t>2926905</t>
  </si>
  <si>
    <t>292690505000001</t>
  </si>
  <si>
    <t>Batista</t>
  </si>
  <si>
    <t>292690505000006</t>
  </si>
  <si>
    <t>Ibiajara</t>
  </si>
  <si>
    <t>292690510000001</t>
  </si>
  <si>
    <t>292690505000009</t>
  </si>
  <si>
    <t>Rio Real</t>
  </si>
  <si>
    <t>2927002</t>
  </si>
  <si>
    <t>292700205000027</t>
  </si>
  <si>
    <t>Lagoa De Baixo</t>
  </si>
  <si>
    <t>292700205000043</t>
  </si>
  <si>
    <t>292700205000042</t>
  </si>
  <si>
    <t>292700205000045</t>
  </si>
  <si>
    <t>292700205000001</t>
  </si>
  <si>
    <t>Pituba Ou Vila Nova</t>
  </si>
  <si>
    <t>292700205000044</t>
  </si>
  <si>
    <t>Teotônio</t>
  </si>
  <si>
    <t>292700205000028</t>
  </si>
  <si>
    <t>2927101</t>
  </si>
  <si>
    <t>Agrovila Ar-3</t>
  </si>
  <si>
    <t>292710105000011</t>
  </si>
  <si>
    <t>Agrovila Ar-1</t>
  </si>
  <si>
    <t>292710105000012</t>
  </si>
  <si>
    <t>292710105000001</t>
  </si>
  <si>
    <t>Agrovila Ar-7</t>
  </si>
  <si>
    <t>292710105000015</t>
  </si>
  <si>
    <t>Agrovila Ar-8</t>
  </si>
  <si>
    <t>292710105000007</t>
  </si>
  <si>
    <t>2927200</t>
  </si>
  <si>
    <t>292720005000001</t>
  </si>
  <si>
    <t>Caldeirão Do Morro</t>
  </si>
  <si>
    <t>292720005000028</t>
  </si>
  <si>
    <t>Zuca</t>
  </si>
  <si>
    <t>292720010000003</t>
  </si>
  <si>
    <t>292720010000004</t>
  </si>
  <si>
    <t>Morro Das Flores</t>
  </si>
  <si>
    <t>292720010000001</t>
  </si>
  <si>
    <t>Tapiraípe</t>
  </si>
  <si>
    <t>292720015000001</t>
  </si>
  <si>
    <t>Nova Conquista</t>
  </si>
  <si>
    <t>292720015000004</t>
  </si>
  <si>
    <t>Riacho Da Anta</t>
  </si>
  <si>
    <t>292720005000029</t>
  </si>
  <si>
    <t>292720005000030</t>
  </si>
  <si>
    <t>Salinas Da Margarida</t>
  </si>
  <si>
    <t>2927309</t>
  </si>
  <si>
    <t>292730905000008</t>
  </si>
  <si>
    <t>Barra Do Paraguaçu</t>
  </si>
  <si>
    <t>292730905000007</t>
  </si>
  <si>
    <t>Conceição De Salinas</t>
  </si>
  <si>
    <t>292730905000009</t>
  </si>
  <si>
    <t>292730905000001</t>
  </si>
  <si>
    <t>Encarnação</t>
  </si>
  <si>
    <t>292730905000011</t>
  </si>
  <si>
    <t>Santa Bárbara</t>
  </si>
  <si>
    <t>2927507</t>
  </si>
  <si>
    <t>Noventinha</t>
  </si>
  <si>
    <t>292750705000015</t>
  </si>
  <si>
    <t>Candeal Pequeno</t>
  </si>
  <si>
    <t>292750705000018</t>
  </si>
  <si>
    <t>292750705000001</t>
  </si>
  <si>
    <t>292750705000021</t>
  </si>
  <si>
    <t>2927606</t>
  </si>
  <si>
    <t>Km 40</t>
  </si>
  <si>
    <t>292760605000018</t>
  </si>
  <si>
    <t>Colônia</t>
  </si>
  <si>
    <t>292760605000017</t>
  </si>
  <si>
    <t>292760605000001</t>
  </si>
  <si>
    <t>Minuim</t>
  </si>
  <si>
    <t>292760605000010</t>
  </si>
  <si>
    <t>Maranco</t>
  </si>
  <si>
    <t>292760605000012</t>
  </si>
  <si>
    <t>Santa Cruz Cabrália</t>
  </si>
  <si>
    <t>2927705</t>
  </si>
  <si>
    <t>292770505000001</t>
  </si>
  <si>
    <t>Guaiu</t>
  </si>
  <si>
    <t>292770505000030</t>
  </si>
  <si>
    <t>292770505000022</t>
  </si>
  <si>
    <t>2927903</t>
  </si>
  <si>
    <t>292790305000001</t>
  </si>
  <si>
    <t>Lagoa Queimada</t>
  </si>
  <si>
    <t>292790305000022</t>
  </si>
  <si>
    <t>2928059</t>
  </si>
  <si>
    <t>292805905000001</t>
  </si>
  <si>
    <t>Nova Betânia</t>
  </si>
  <si>
    <t>292805905000021</t>
  </si>
  <si>
    <t>Santa Maria Da Vitória</t>
  </si>
  <si>
    <t>2928109</t>
  </si>
  <si>
    <t>Cuscuzeiro De Cima</t>
  </si>
  <si>
    <t>292810905000044</t>
  </si>
  <si>
    <t>Açudina</t>
  </si>
  <si>
    <t>292810910000001</t>
  </si>
  <si>
    <t>292810905000025</t>
  </si>
  <si>
    <t>292810905000001</t>
  </si>
  <si>
    <t>Brejo Do Espírito Santo</t>
  </si>
  <si>
    <t>292810905000027</t>
  </si>
  <si>
    <t>Ponte Velha</t>
  </si>
  <si>
    <t>292810915000007</t>
  </si>
  <si>
    <t>Inhaúmas</t>
  </si>
  <si>
    <t>292810915000001</t>
  </si>
  <si>
    <t>Nova França</t>
  </si>
  <si>
    <t>292810905000031</t>
  </si>
  <si>
    <t>Santa Rita De Cássia</t>
  </si>
  <si>
    <t>2928406</t>
  </si>
  <si>
    <t>292840605000001</t>
  </si>
  <si>
    <t>Agrovila Do Pa Antônio Conselheiro Ll</t>
  </si>
  <si>
    <t>292840605000026</t>
  </si>
  <si>
    <t>Agrovila Do Pa Senhor Do Bonfim</t>
  </si>
  <si>
    <t>292840605000025</t>
  </si>
  <si>
    <t>Intiquira</t>
  </si>
  <si>
    <t>292840615000009</t>
  </si>
  <si>
    <t>292840615000001</t>
  </si>
  <si>
    <t>Monte Alegre Dos Cardoso</t>
  </si>
  <si>
    <t>292840605000018</t>
  </si>
  <si>
    <t>2928505</t>
  </si>
  <si>
    <t>292850505000001</t>
  </si>
  <si>
    <t>292850505000016</t>
  </si>
  <si>
    <t>292850505000005</t>
  </si>
  <si>
    <t>292850505000008</t>
  </si>
  <si>
    <t>Rio Seco</t>
  </si>
  <si>
    <t>292850505000014</t>
  </si>
  <si>
    <t>292850505000009</t>
  </si>
  <si>
    <t>Santaluz</t>
  </si>
  <si>
    <t>2928000</t>
  </si>
  <si>
    <t>Pereira</t>
  </si>
  <si>
    <t>292800020000001</t>
  </si>
  <si>
    <t>292800020000009</t>
  </si>
  <si>
    <t>292800005000001</t>
  </si>
  <si>
    <t>Barreirinho</t>
  </si>
  <si>
    <t>292800020000012</t>
  </si>
  <si>
    <t>292800005000018</t>
  </si>
  <si>
    <t>Ferreiros</t>
  </si>
  <si>
    <t>292800005000021</t>
  </si>
  <si>
    <t>Rose</t>
  </si>
  <si>
    <t>292800005000031</t>
  </si>
  <si>
    <t>Lagoa Das Cabras</t>
  </si>
  <si>
    <t>292800005000032</t>
  </si>
  <si>
    <t>292800005000019</t>
  </si>
  <si>
    <t>Nova Campinas</t>
  </si>
  <si>
    <t>292800020000004</t>
  </si>
  <si>
    <t>292800005000030</t>
  </si>
  <si>
    <t>292800005000037</t>
  </si>
  <si>
    <t>Povoado De Itareru</t>
  </si>
  <si>
    <t>292800005000049</t>
  </si>
  <si>
    <t>Sisalândia</t>
  </si>
  <si>
    <t>292800020000011</t>
  </si>
  <si>
    <t>292800005000020</t>
  </si>
  <si>
    <t>2928208</t>
  </si>
  <si>
    <t>Porto Novo</t>
  </si>
  <si>
    <t>292820810000001</t>
  </si>
  <si>
    <t>Agrovila Do Pa Jacarandá</t>
  </si>
  <si>
    <t>292820810000010</t>
  </si>
  <si>
    <t>292820805000027</t>
  </si>
  <si>
    <t>292820805000028</t>
  </si>
  <si>
    <t>292820810000007</t>
  </si>
  <si>
    <t>292820810000005</t>
  </si>
  <si>
    <t>292820805000001</t>
  </si>
  <si>
    <t>Santanópolis</t>
  </si>
  <si>
    <t>2928307</t>
  </si>
  <si>
    <t>292830705000001</t>
  </si>
  <si>
    <t>292830710000006</t>
  </si>
  <si>
    <t>Boa Espera</t>
  </si>
  <si>
    <t>292830710000001</t>
  </si>
  <si>
    <t>Santo Amaro</t>
  </si>
  <si>
    <t>2928604</t>
  </si>
  <si>
    <t>Agrovila Do Pa Nova Suiça</t>
  </si>
  <si>
    <t>292860405000051</t>
  </si>
  <si>
    <t>Agrovila Do Pa Bela Vista</t>
  </si>
  <si>
    <t>292860405000052</t>
  </si>
  <si>
    <t>292860405000040</t>
  </si>
  <si>
    <t>Acupe</t>
  </si>
  <si>
    <t>292860410000001</t>
  </si>
  <si>
    <t>Agrovila Do Pa Santa Catarina</t>
  </si>
  <si>
    <t>292860410000011</t>
  </si>
  <si>
    <t>Itapema</t>
  </si>
  <si>
    <t>292860410000010</t>
  </si>
  <si>
    <t>292860405000001</t>
  </si>
  <si>
    <t>Pedra</t>
  </si>
  <si>
    <t>292860405000048</t>
  </si>
  <si>
    <t>292860415000001</t>
  </si>
  <si>
    <t>Tanque De Senzala</t>
  </si>
  <si>
    <t>292860415000003</t>
  </si>
  <si>
    <t>Santo Antônio De Jesus</t>
  </si>
  <si>
    <t>2928703</t>
  </si>
  <si>
    <t>292870305000145</t>
  </si>
  <si>
    <t>Cocão</t>
  </si>
  <si>
    <t>292870305000146</t>
  </si>
  <si>
    <t>292870305000001</t>
  </si>
  <si>
    <t>2928901</t>
  </si>
  <si>
    <t>Sítio Grande</t>
  </si>
  <si>
    <t>292890110000001</t>
  </si>
  <si>
    <t>Almas</t>
  </si>
  <si>
    <t>292890110000016</t>
  </si>
  <si>
    <t>292890105000001</t>
  </si>
  <si>
    <t>292890105000011</t>
  </si>
  <si>
    <t>292890105000021</t>
  </si>
  <si>
    <t>292890105000030</t>
  </si>
  <si>
    <t>Derocal</t>
  </si>
  <si>
    <t>292890110000032</t>
  </si>
  <si>
    <t>292890110000015</t>
  </si>
  <si>
    <t>Morrão</t>
  </si>
  <si>
    <t>292890110000008</t>
  </si>
  <si>
    <t>Roda Velha De Baixo</t>
  </si>
  <si>
    <t>292890110000006</t>
  </si>
  <si>
    <t>Roda Velha De Cima</t>
  </si>
  <si>
    <t>292890110000017</t>
  </si>
  <si>
    <t>2928950</t>
  </si>
  <si>
    <t>292895005000001</t>
  </si>
  <si>
    <t>292895005000013</t>
  </si>
  <si>
    <t>292895025000001</t>
  </si>
  <si>
    <t>Vista Bela</t>
  </si>
  <si>
    <t>292895005000010</t>
  </si>
  <si>
    <t>São Felipe</t>
  </si>
  <si>
    <t>2929107</t>
  </si>
  <si>
    <t>292910705000001</t>
  </si>
  <si>
    <t>Barlavento</t>
  </si>
  <si>
    <t>292910705000020</t>
  </si>
  <si>
    <t>Caraípe</t>
  </si>
  <si>
    <t>292910710000001</t>
  </si>
  <si>
    <t>2929008</t>
  </si>
  <si>
    <t>292900805000001</t>
  </si>
  <si>
    <t>Outeiro Redondo</t>
  </si>
  <si>
    <t>292900810000001</t>
  </si>
  <si>
    <t>São Félix Do Coribe</t>
  </si>
  <si>
    <t>2929057</t>
  </si>
  <si>
    <t>292905705000001</t>
  </si>
  <si>
    <t>Entroncamento Para Porto Novo</t>
  </si>
  <si>
    <t>292905705000014</t>
  </si>
  <si>
    <t>São Francisco Do Conde</t>
  </si>
  <si>
    <t>2929206</t>
  </si>
  <si>
    <t>292920610000012</t>
  </si>
  <si>
    <t>Engenho De Baixo Do Pati</t>
  </si>
  <si>
    <t>292920610000007</t>
  </si>
  <si>
    <t>Mataripe</t>
  </si>
  <si>
    <t>292920610000001</t>
  </si>
  <si>
    <t>292920610000006</t>
  </si>
  <si>
    <t>2929255</t>
  </si>
  <si>
    <t>Ponto Alto Da Jurema</t>
  </si>
  <si>
    <t>292925505000012</t>
  </si>
  <si>
    <t>Baixão Do Honorato</t>
  </si>
  <si>
    <t>292925505000013</t>
  </si>
  <si>
    <t>Variante</t>
  </si>
  <si>
    <t>292925505000014</t>
  </si>
  <si>
    <t>292925505000015</t>
  </si>
  <si>
    <t>Besouro</t>
  </si>
  <si>
    <t>292925505000016</t>
  </si>
  <si>
    <t>Gameleira Do Jacaré</t>
  </si>
  <si>
    <t>292925515000001</t>
  </si>
  <si>
    <t>Caroazal</t>
  </si>
  <si>
    <t>292925515000004</t>
  </si>
  <si>
    <t>292925515000007</t>
  </si>
  <si>
    <t>292925505000001</t>
  </si>
  <si>
    <t>Gabrielzinho</t>
  </si>
  <si>
    <t>292925505000011</t>
  </si>
  <si>
    <t>Pitiau</t>
  </si>
  <si>
    <t>292925505000019</t>
  </si>
  <si>
    <t>292925515000002</t>
  </si>
  <si>
    <t>São Gonçalo Dos Campos</t>
  </si>
  <si>
    <t>2929305</t>
  </si>
  <si>
    <t>292930505000001</t>
  </si>
  <si>
    <t>Afligidos</t>
  </si>
  <si>
    <t>292930510000001</t>
  </si>
  <si>
    <t>Magalhães</t>
  </si>
  <si>
    <t>292930505000025</t>
  </si>
  <si>
    <t>São José Do Jacuípe</t>
  </si>
  <si>
    <t>2929370</t>
  </si>
  <si>
    <t>Vaca Brava</t>
  </si>
  <si>
    <t>292937005000007</t>
  </si>
  <si>
    <t>Itatiaia Do Alto Bonito</t>
  </si>
  <si>
    <t>292937015000001</t>
  </si>
  <si>
    <t>Pau De Colher</t>
  </si>
  <si>
    <t>292937015000006</t>
  </si>
  <si>
    <t>292937005000001</t>
  </si>
  <si>
    <t>São Sebastião Do Passé</t>
  </si>
  <si>
    <t>2929503</t>
  </si>
  <si>
    <t>292950305000001</t>
  </si>
  <si>
    <t>Banco De Areia</t>
  </si>
  <si>
    <t>292950305000040</t>
  </si>
  <si>
    <t>Sapeaçu</t>
  </si>
  <si>
    <t>2929602</t>
  </si>
  <si>
    <t>292960205000001</t>
  </si>
  <si>
    <t>Baixa Do Palmeira</t>
  </si>
  <si>
    <t>292960210000001</t>
  </si>
  <si>
    <t>292960205000013</t>
  </si>
  <si>
    <t>Sátiro Dias</t>
  </si>
  <si>
    <t>2929701</t>
  </si>
  <si>
    <t>Pau De Leite</t>
  </si>
  <si>
    <t>292970105000011</t>
  </si>
  <si>
    <t>292970105000013</t>
  </si>
  <si>
    <t>292970105000012</t>
  </si>
  <si>
    <t>292970105000016</t>
  </si>
  <si>
    <t>292970105000001</t>
  </si>
  <si>
    <t>Raso</t>
  </si>
  <si>
    <t>292970105000029</t>
  </si>
  <si>
    <t>Saubara</t>
  </si>
  <si>
    <t>2929750</t>
  </si>
  <si>
    <t>Cabuçu</t>
  </si>
  <si>
    <t>292975015000001</t>
  </si>
  <si>
    <t>Bom Jesus Dos Pobres</t>
  </si>
  <si>
    <t>292975010000001</t>
  </si>
  <si>
    <t>292975005000001</t>
  </si>
  <si>
    <t>2929800</t>
  </si>
  <si>
    <t>292980005000001</t>
  </si>
  <si>
    <t>292980005000012</t>
  </si>
  <si>
    <t>2929909</t>
  </si>
  <si>
    <t>Olhos D'Água Do Basílio</t>
  </si>
  <si>
    <t>292990910000012</t>
  </si>
  <si>
    <t>Baixão Velho</t>
  </si>
  <si>
    <t>292990910000010</t>
  </si>
  <si>
    <t>292990910000001</t>
  </si>
  <si>
    <t>Baixãozinho</t>
  </si>
  <si>
    <t>292990910000011</t>
  </si>
  <si>
    <t>Velame</t>
  </si>
  <si>
    <t>292990910000004</t>
  </si>
  <si>
    <t>292990905000001</t>
  </si>
  <si>
    <t>Bebedouro</t>
  </si>
  <si>
    <t>292990915000009</t>
  </si>
  <si>
    <t>Boa Vista Da Cananéia</t>
  </si>
  <si>
    <t>292990915000008</t>
  </si>
  <si>
    <t>Campestre</t>
  </si>
  <si>
    <t>292990905000022</t>
  </si>
  <si>
    <t>Churé</t>
  </si>
  <si>
    <t>292990905000035</t>
  </si>
  <si>
    <t>Cocho Do Malheiro</t>
  </si>
  <si>
    <t>292990915000007</t>
  </si>
  <si>
    <t>Lagoa Da Boa Vista</t>
  </si>
  <si>
    <t>292990905000024</t>
  </si>
  <si>
    <t>292990910000008</t>
  </si>
  <si>
    <t>292990905000032</t>
  </si>
  <si>
    <t>Palmeira Do Mendes</t>
  </si>
  <si>
    <t>292990905000041</t>
  </si>
  <si>
    <t>292990905000023</t>
  </si>
  <si>
    <t>Várzea Do Caldas</t>
  </si>
  <si>
    <t>292990915000001</t>
  </si>
  <si>
    <t>2930006</t>
  </si>
  <si>
    <t>293000605000012</t>
  </si>
  <si>
    <t>Agrovila Lll</t>
  </si>
  <si>
    <t>293000605000005</t>
  </si>
  <si>
    <t>293000605000001</t>
  </si>
  <si>
    <t>Mandiroba</t>
  </si>
  <si>
    <t>293000610000001</t>
  </si>
  <si>
    <t>Núcleo 3</t>
  </si>
  <si>
    <t>293000605000013</t>
  </si>
  <si>
    <t>293000605000014</t>
  </si>
  <si>
    <t>Senhor Do Bonfim</t>
  </si>
  <si>
    <t>2930105</t>
  </si>
  <si>
    <t>Igara</t>
  </si>
  <si>
    <t>293010520000001</t>
  </si>
  <si>
    <t>293010505000068</t>
  </si>
  <si>
    <t>Terreirinho</t>
  </si>
  <si>
    <t>293010505000061</t>
  </si>
  <si>
    <t>293010505000062</t>
  </si>
  <si>
    <t>Cariacá</t>
  </si>
  <si>
    <t>293010505000063</t>
  </si>
  <si>
    <t>Carrapichel</t>
  </si>
  <si>
    <t>293010515000001</t>
  </si>
  <si>
    <t>293010515000004</t>
  </si>
  <si>
    <t>293010505000064</t>
  </si>
  <si>
    <t>Passagem Velha</t>
  </si>
  <si>
    <t>293010505000058</t>
  </si>
  <si>
    <t>Tijuaçu</t>
  </si>
  <si>
    <t>293010525000001</t>
  </si>
  <si>
    <t>293010525000007</t>
  </si>
  <si>
    <t>293010505000069</t>
  </si>
  <si>
    <t>Sento Sé</t>
  </si>
  <si>
    <t>2930204</t>
  </si>
  <si>
    <t>Ponta-D'Água</t>
  </si>
  <si>
    <t>293020425000010</t>
  </si>
  <si>
    <t>Agrovila Do Pa Lagoa Da Toca</t>
  </si>
  <si>
    <t>293020425000013</t>
  </si>
  <si>
    <t>Agrovila Do Pa Lagoa Ferrada</t>
  </si>
  <si>
    <t>293020425000014</t>
  </si>
  <si>
    <t>Agrovila Do Pa Poção</t>
  </si>
  <si>
    <t>293020425000015</t>
  </si>
  <si>
    <t>Itapera</t>
  </si>
  <si>
    <t>293020405000011</t>
  </si>
  <si>
    <t>Aldeia</t>
  </si>
  <si>
    <t>293020425000007</t>
  </si>
  <si>
    <t>Brejo De Fora</t>
  </si>
  <si>
    <t>293020420000007</t>
  </si>
  <si>
    <t>293020420000004</t>
  </si>
  <si>
    <t>Amaniú</t>
  </si>
  <si>
    <t>293020410000001</t>
  </si>
  <si>
    <t>Riacho Dos Paes</t>
  </si>
  <si>
    <t>293020415000003</t>
  </si>
  <si>
    <t>Américo Alves</t>
  </si>
  <si>
    <t>293020415000001</t>
  </si>
  <si>
    <t>Bazuá</t>
  </si>
  <si>
    <t>293020415000004</t>
  </si>
  <si>
    <t>Brejo Da Brazida</t>
  </si>
  <si>
    <t>293020410000003</t>
  </si>
  <si>
    <t>Brejo De Dentro</t>
  </si>
  <si>
    <t>293020420000002</t>
  </si>
  <si>
    <t>Piçarrão</t>
  </si>
  <si>
    <t>293020420000001</t>
  </si>
  <si>
    <t>Limoeiro Ii</t>
  </si>
  <si>
    <t>293020430000010</t>
  </si>
  <si>
    <t>Cabeludas</t>
  </si>
  <si>
    <t>293020430000003</t>
  </si>
  <si>
    <t>Retiro De Cima</t>
  </si>
  <si>
    <t>293020425000002</t>
  </si>
  <si>
    <t>Cajuí</t>
  </si>
  <si>
    <t>293020425000001</t>
  </si>
  <si>
    <t>Campo Largo</t>
  </si>
  <si>
    <t>293020430000009</t>
  </si>
  <si>
    <t>293020405000001</t>
  </si>
  <si>
    <t>Limoeiro I</t>
  </si>
  <si>
    <t>293020425000006</t>
  </si>
  <si>
    <t>Minas Do Mimoso</t>
  </si>
  <si>
    <t>293020430000001</t>
  </si>
  <si>
    <t>Pascoal</t>
  </si>
  <si>
    <t>293020425000005</t>
  </si>
  <si>
    <t>Piri</t>
  </si>
  <si>
    <t>293020435000001</t>
  </si>
  <si>
    <t>293020425000011</t>
  </si>
  <si>
    <t>Tombador</t>
  </si>
  <si>
    <t>293020425000004</t>
  </si>
  <si>
    <t>Retiro De Baixo</t>
  </si>
  <si>
    <t>293020425000003</t>
  </si>
  <si>
    <t>Serra Do Ramalho</t>
  </si>
  <si>
    <t>2930154</t>
  </si>
  <si>
    <t>Agrovila 02</t>
  </si>
  <si>
    <t>293015405000023</t>
  </si>
  <si>
    <t>Agrovila 01</t>
  </si>
  <si>
    <t>293015405000025</t>
  </si>
  <si>
    <t>Agrovila 04</t>
  </si>
  <si>
    <t>293015405000022</t>
  </si>
  <si>
    <t>Agrovila 03</t>
  </si>
  <si>
    <t>293015405000024</t>
  </si>
  <si>
    <t>Agrovila 06</t>
  </si>
  <si>
    <t>293015405000019</t>
  </si>
  <si>
    <t>Agrovila 05</t>
  </si>
  <si>
    <t>293015405000018</t>
  </si>
  <si>
    <t>Agrovila 08</t>
  </si>
  <si>
    <t>293015405000009</t>
  </si>
  <si>
    <t>Agrovila 07</t>
  </si>
  <si>
    <t>293015405000008</t>
  </si>
  <si>
    <t>293015405000005</t>
  </si>
  <si>
    <t>293015405000001</t>
  </si>
  <si>
    <t>293015405000037</t>
  </si>
  <si>
    <t>293015405000006</t>
  </si>
  <si>
    <t>293015405000016</t>
  </si>
  <si>
    <t>293015405000015</t>
  </si>
  <si>
    <t>293015405000010</t>
  </si>
  <si>
    <t>293015405000020</t>
  </si>
  <si>
    <t>293015405000027</t>
  </si>
  <si>
    <t>Agrovila 20</t>
  </si>
  <si>
    <t>293015405000029</t>
  </si>
  <si>
    <t>Agrovila 22</t>
  </si>
  <si>
    <t>293015405000013</t>
  </si>
  <si>
    <t>Agrovila 21</t>
  </si>
  <si>
    <t>293015405000014</t>
  </si>
  <si>
    <t>Barreiro Grande</t>
  </si>
  <si>
    <t>293015405000034</t>
  </si>
  <si>
    <t>293015405000035</t>
  </si>
  <si>
    <t>293015405000036</t>
  </si>
  <si>
    <t>Pa Água Fria</t>
  </si>
  <si>
    <t>293015405000042</t>
  </si>
  <si>
    <t>Pa Palma-Passos</t>
  </si>
  <si>
    <t>293015405000041</t>
  </si>
  <si>
    <t>Taquarinópolis</t>
  </si>
  <si>
    <t>293015405000033</t>
  </si>
  <si>
    <t>293015405000032</t>
  </si>
  <si>
    <t>2930303</t>
  </si>
  <si>
    <t>293030305000016</t>
  </si>
  <si>
    <t>Agrovila Do Pa Lagoa Da Onça</t>
  </si>
  <si>
    <t>293030305000028</t>
  </si>
  <si>
    <t>293030305000021</t>
  </si>
  <si>
    <t>Morrinho</t>
  </si>
  <si>
    <t>293030305000018</t>
  </si>
  <si>
    <t>293030305000001</t>
  </si>
  <si>
    <t>Poço Do Juá</t>
  </si>
  <si>
    <t>293030305000027</t>
  </si>
  <si>
    <t>Serra Preta</t>
  </si>
  <si>
    <t>2930402</t>
  </si>
  <si>
    <t>Ponto De Serra Preta</t>
  </si>
  <si>
    <t>293040205000002</t>
  </si>
  <si>
    <t>Bravo</t>
  </si>
  <si>
    <t>293040205000023</t>
  </si>
  <si>
    <t>Cabaceira</t>
  </si>
  <si>
    <t>293040205000010</t>
  </si>
  <si>
    <t>Morro Do Curral</t>
  </si>
  <si>
    <t>293040205000020</t>
  </si>
  <si>
    <t>293040205000001</t>
  </si>
  <si>
    <t>2930501</t>
  </si>
  <si>
    <t>Tanque Grande</t>
  </si>
  <si>
    <t>293050105000076</t>
  </si>
  <si>
    <t>293050105000056</t>
  </si>
  <si>
    <t>293050105000001</t>
  </si>
  <si>
    <t>293050105000137</t>
  </si>
  <si>
    <t>293050105000078</t>
  </si>
  <si>
    <t>Subaé</t>
  </si>
  <si>
    <t>293050105000077</t>
  </si>
  <si>
    <t>293050105000063</t>
  </si>
  <si>
    <t>293050105000065</t>
  </si>
  <si>
    <t>2930600</t>
  </si>
  <si>
    <t>293060005000001</t>
  </si>
  <si>
    <t>293060005000013</t>
  </si>
  <si>
    <t>Maracujá</t>
  </si>
  <si>
    <t>293060005000020</t>
  </si>
  <si>
    <t>Novolândia</t>
  </si>
  <si>
    <t>293060005000012</t>
  </si>
  <si>
    <t>Varzeolândia</t>
  </si>
  <si>
    <t>293060005000010</t>
  </si>
  <si>
    <t>293060005000014</t>
  </si>
  <si>
    <t>Salamin</t>
  </si>
  <si>
    <t>293060005000011</t>
  </si>
  <si>
    <t>Sítio Do Mato</t>
  </si>
  <si>
    <t>2930758</t>
  </si>
  <si>
    <t>Gameleira Da Lapa</t>
  </si>
  <si>
    <t>293075810000001</t>
  </si>
  <si>
    <t>Agrovila Do Pa Bráz Vale Verde</t>
  </si>
  <si>
    <t>293075810000007</t>
  </si>
  <si>
    <t>Agrovila Do Pa Vale Verde Iv</t>
  </si>
  <si>
    <t>293075810000010</t>
  </si>
  <si>
    <t>Agrovila Do Pa Quilombola Barro Vermelho</t>
  </si>
  <si>
    <t>293075810000006</t>
  </si>
  <si>
    <t>Agrovila Do Pa Riacho Dos Cavalos</t>
  </si>
  <si>
    <t>293075810000008</t>
  </si>
  <si>
    <t>Agrovila Do Pa Reunidas José Rosa</t>
  </si>
  <si>
    <t>293075805000011</t>
  </si>
  <si>
    <t>293075805000001</t>
  </si>
  <si>
    <t>Fátima Ou Tataíra</t>
  </si>
  <si>
    <t>293075805000008</t>
  </si>
  <si>
    <t>Mangal</t>
  </si>
  <si>
    <t>293075810000005</t>
  </si>
  <si>
    <t>Sítio Do Quinto</t>
  </si>
  <si>
    <t>2930766</t>
  </si>
  <si>
    <t>293076605000017</t>
  </si>
  <si>
    <t>Jardim</t>
  </si>
  <si>
    <t>293076605000023</t>
  </si>
  <si>
    <t>Lagoa Do Limoeiro</t>
  </si>
  <si>
    <t>293076605000007</t>
  </si>
  <si>
    <t>293076605000001</t>
  </si>
  <si>
    <t>293076605000013</t>
  </si>
  <si>
    <t>Rangel</t>
  </si>
  <si>
    <t>293076605000028</t>
  </si>
  <si>
    <t>Rasinho</t>
  </si>
  <si>
    <t>293076605000012</t>
  </si>
  <si>
    <t>2930774</t>
  </si>
  <si>
    <t>293077405000001</t>
  </si>
  <si>
    <t>Algodões Novos</t>
  </si>
  <si>
    <t>293077405000023</t>
  </si>
  <si>
    <t>Assentamento De Sobradinho</t>
  </si>
  <si>
    <t>293077405000035</t>
  </si>
  <si>
    <t>Souto Soares</t>
  </si>
  <si>
    <t>2930808</t>
  </si>
  <si>
    <t>293080805000009</t>
  </si>
  <si>
    <t>As Lagoas</t>
  </si>
  <si>
    <t>293080805000007</t>
  </si>
  <si>
    <t>293080805000001</t>
  </si>
  <si>
    <t>293080825000005</t>
  </si>
  <si>
    <t>Cisterna</t>
  </si>
  <si>
    <t>293080810000001</t>
  </si>
  <si>
    <t>Emilia</t>
  </si>
  <si>
    <t>293080810000002</t>
  </si>
  <si>
    <t>293080805000013</t>
  </si>
  <si>
    <t>Morrinho De Cima</t>
  </si>
  <si>
    <t>293080805000014</t>
  </si>
  <si>
    <t>Morrinho De Baixo</t>
  </si>
  <si>
    <t>293080805000015</t>
  </si>
  <si>
    <t>293080805000011</t>
  </si>
  <si>
    <t>Segrêdo</t>
  </si>
  <si>
    <t>293080825000001</t>
  </si>
  <si>
    <t>Tabocas Do Brejo Velho</t>
  </si>
  <si>
    <t>2930907</t>
  </si>
  <si>
    <t>Mariquita</t>
  </si>
  <si>
    <t>293090710000001</t>
  </si>
  <si>
    <t>Brejinhos</t>
  </si>
  <si>
    <t>293090710000014</t>
  </si>
  <si>
    <t>293090705000006</t>
  </si>
  <si>
    <t>293090705000013</t>
  </si>
  <si>
    <t>293090705000001</t>
  </si>
  <si>
    <t>2931004</t>
  </si>
  <si>
    <t>293100405000001</t>
  </si>
  <si>
    <t>Laços</t>
  </si>
  <si>
    <t>293100405000012</t>
  </si>
  <si>
    <t>Ourives</t>
  </si>
  <si>
    <t>293100405000010</t>
  </si>
  <si>
    <t>2931053</t>
  </si>
  <si>
    <t>293105305000001</t>
  </si>
  <si>
    <t>293105305000026</t>
  </si>
  <si>
    <t>293105305000009</t>
  </si>
  <si>
    <t>293105305000014</t>
  </si>
  <si>
    <t>2931103</t>
  </si>
  <si>
    <t>293110305000001</t>
  </si>
  <si>
    <t>293110305000013</t>
  </si>
  <si>
    <t>Taperoá</t>
  </si>
  <si>
    <t>2931202</t>
  </si>
  <si>
    <t>293120205000001</t>
  </si>
  <si>
    <t>Camurugi</t>
  </si>
  <si>
    <t>293120210000001</t>
  </si>
  <si>
    <t>293120205000011</t>
  </si>
  <si>
    <t>Tapiramutá</t>
  </si>
  <si>
    <t>2931301</t>
  </si>
  <si>
    <t>293130105000001</t>
  </si>
  <si>
    <t>Pau-De Pilão</t>
  </si>
  <si>
    <t>293130105000016</t>
  </si>
  <si>
    <t>293130110000001</t>
  </si>
  <si>
    <t>Teixeira De Freitas</t>
  </si>
  <si>
    <t>2931350</t>
  </si>
  <si>
    <t>Jardim Novo</t>
  </si>
  <si>
    <t>293135010000007</t>
  </si>
  <si>
    <t>Cachoeira Do Mato</t>
  </si>
  <si>
    <t>293135010000001</t>
  </si>
  <si>
    <t>Vila Marinho</t>
  </si>
  <si>
    <t>293135010000006</t>
  </si>
  <si>
    <t>293135005000001</t>
  </si>
  <si>
    <t>Teodoro Sampaio</t>
  </si>
  <si>
    <t>2931400</t>
  </si>
  <si>
    <t>293140005000001</t>
  </si>
  <si>
    <t>Buracica</t>
  </si>
  <si>
    <t>293140010000001</t>
  </si>
  <si>
    <t>Lustosa</t>
  </si>
  <si>
    <t>293140015000001</t>
  </si>
  <si>
    <t>Teofilândia</t>
  </si>
  <si>
    <t>2931509</t>
  </si>
  <si>
    <t>293150905000001</t>
  </si>
  <si>
    <t>Bola Verde</t>
  </si>
  <si>
    <t>293150905000012</t>
  </si>
  <si>
    <t>Canto</t>
  </si>
  <si>
    <t>293150905000008</t>
  </si>
  <si>
    <t>293150905000041</t>
  </si>
  <si>
    <t>Laranjeira</t>
  </si>
  <si>
    <t>293150905000025</t>
  </si>
  <si>
    <t>Setor De São Francisco</t>
  </si>
  <si>
    <t>293150905000022</t>
  </si>
  <si>
    <t>Teolândia</t>
  </si>
  <si>
    <t>2931608</t>
  </si>
  <si>
    <t>293160805000001</t>
  </si>
  <si>
    <t>Burieta</t>
  </si>
  <si>
    <t>293160805000005</t>
  </si>
  <si>
    <t>293160805000011</t>
  </si>
  <si>
    <t>2931707</t>
  </si>
  <si>
    <t>293170705000001</t>
  </si>
  <si>
    <t>Jacu</t>
  </si>
  <si>
    <t>293170710000001</t>
  </si>
  <si>
    <t>Paranaguá</t>
  </si>
  <si>
    <t>293170715000003</t>
  </si>
  <si>
    <t>Rio Fundo</t>
  </si>
  <si>
    <t>293170715000001</t>
  </si>
  <si>
    <t>2931806</t>
  </si>
  <si>
    <t>293180605000001</t>
  </si>
  <si>
    <t>293180605000020</t>
  </si>
  <si>
    <t>293180615000001</t>
  </si>
  <si>
    <t>Ilha De Dentro</t>
  </si>
  <si>
    <t>293180615000009</t>
  </si>
  <si>
    <t>293180615000007</t>
  </si>
  <si>
    <t>Venda Velha</t>
  </si>
  <si>
    <t>293180605000022</t>
  </si>
  <si>
    <t>Penafiel</t>
  </si>
  <si>
    <t>293180605000023</t>
  </si>
  <si>
    <t>São Filipe</t>
  </si>
  <si>
    <t>293180605000012</t>
  </si>
  <si>
    <t>Tucano</t>
  </si>
  <si>
    <t>2931905</t>
  </si>
  <si>
    <t>Tracupá</t>
  </si>
  <si>
    <t>293190505000033</t>
  </si>
  <si>
    <t>Agrovila Do Pa Amazonas</t>
  </si>
  <si>
    <t>293190505000068</t>
  </si>
  <si>
    <t>293190505000001</t>
  </si>
  <si>
    <t>Agrovila Do Pa Cova Da Árvore</t>
  </si>
  <si>
    <t>293190505000070</t>
  </si>
  <si>
    <t>293190505000018</t>
  </si>
  <si>
    <t>Agrovila Do Pa Murity</t>
  </si>
  <si>
    <t>293190505000069</t>
  </si>
  <si>
    <t>Agrovila Do Pa Pé De Serra</t>
  </si>
  <si>
    <t>293190505000067</t>
  </si>
  <si>
    <t>293190505000031</t>
  </si>
  <si>
    <t>293190505000028</t>
  </si>
  <si>
    <t>Arapuã</t>
  </si>
  <si>
    <t>293190505000032</t>
  </si>
  <si>
    <t>Greguenhém</t>
  </si>
  <si>
    <t>293190505000035</t>
  </si>
  <si>
    <t>Jorrinho</t>
  </si>
  <si>
    <t>293190505000030</t>
  </si>
  <si>
    <t>293190505000029</t>
  </si>
  <si>
    <t>293190505000024</t>
  </si>
  <si>
    <t>293190505000034</t>
  </si>
  <si>
    <t>293190505000037</t>
  </si>
  <si>
    <t>293190505000026</t>
  </si>
  <si>
    <t>293190505000036</t>
  </si>
  <si>
    <t>2932002</t>
  </si>
  <si>
    <t>Poço Do Vieira</t>
  </si>
  <si>
    <t>293200205000031</t>
  </si>
  <si>
    <t>293200210000001</t>
  </si>
  <si>
    <t>293200205000001</t>
  </si>
  <si>
    <t>Caldeirão Da Serra</t>
  </si>
  <si>
    <t>293200215000007</t>
  </si>
  <si>
    <t>Carataca</t>
  </si>
  <si>
    <t>293200205000019</t>
  </si>
  <si>
    <t>Lagoa Dos Pires</t>
  </si>
  <si>
    <t>293200205000021</t>
  </si>
  <si>
    <t>São Paulo</t>
  </si>
  <si>
    <t>293200210000006</t>
  </si>
  <si>
    <t>Riacho De Pedra</t>
  </si>
  <si>
    <t>293200205000033</t>
  </si>
  <si>
    <t>Serra Da Canabrava</t>
  </si>
  <si>
    <t>293200215000001</t>
  </si>
  <si>
    <t>Sitio Do Tomás</t>
  </si>
  <si>
    <t>293200210000011</t>
  </si>
  <si>
    <t>2932101</t>
  </si>
  <si>
    <t>Baixinha</t>
  </si>
  <si>
    <t>293210110000001</t>
  </si>
  <si>
    <t>Alto Da Lagoinha</t>
  </si>
  <si>
    <t>293210110000004</t>
  </si>
  <si>
    <t>293210105000001</t>
  </si>
  <si>
    <t>293210110000007</t>
  </si>
  <si>
    <t>Engenheiro Franca</t>
  </si>
  <si>
    <t>293210115000001</t>
  </si>
  <si>
    <t>Três Braços</t>
  </si>
  <si>
    <t>293210105000016</t>
  </si>
  <si>
    <t>Ubaitaba</t>
  </si>
  <si>
    <t>2932200</t>
  </si>
  <si>
    <t>Piraúna</t>
  </si>
  <si>
    <t>293220025000001</t>
  </si>
  <si>
    <t>Melos</t>
  </si>
  <si>
    <t>293220005000021</t>
  </si>
  <si>
    <t>293220005000001</t>
  </si>
  <si>
    <t>Oricó</t>
  </si>
  <si>
    <t>293220005000022</t>
  </si>
  <si>
    <t>2932408</t>
  </si>
  <si>
    <t>293240805000019</t>
  </si>
  <si>
    <t>Baixão De Aureliano</t>
  </si>
  <si>
    <t>293240805000018</t>
  </si>
  <si>
    <t>293240805000001</t>
  </si>
  <si>
    <t>Boca-D'Água</t>
  </si>
  <si>
    <t>293240805000014</t>
  </si>
  <si>
    <t>293240805000010</t>
  </si>
  <si>
    <t>293240805000008</t>
  </si>
  <si>
    <t>293240805000021</t>
  </si>
  <si>
    <t>293240810000001</t>
  </si>
  <si>
    <t>293240805000011</t>
  </si>
  <si>
    <t>2932457</t>
  </si>
  <si>
    <t>293245705000001</t>
  </si>
  <si>
    <t>293245705000006</t>
  </si>
  <si>
    <t>Barriguda Do Doutor</t>
  </si>
  <si>
    <t>293245705000007</t>
  </si>
  <si>
    <t>Anibal</t>
  </si>
  <si>
    <t>293245705000013</t>
  </si>
  <si>
    <t>Lagoinha Ou Upamirim</t>
  </si>
  <si>
    <t>293245710000005</t>
  </si>
  <si>
    <t>Caraíbas De Umburanas</t>
  </si>
  <si>
    <t>293245710000004</t>
  </si>
  <si>
    <t>Delfino</t>
  </si>
  <si>
    <t>293245710000001</t>
  </si>
  <si>
    <t>293245705000012</t>
  </si>
  <si>
    <t>Lagoa Do Angico</t>
  </si>
  <si>
    <t>293245705000010</t>
  </si>
  <si>
    <t>Una</t>
  </si>
  <si>
    <t>2932507</t>
  </si>
  <si>
    <t>293250705000001</t>
  </si>
  <si>
    <t>Acuípe</t>
  </si>
  <si>
    <t>293250735000007</t>
  </si>
  <si>
    <t>Agrovila Do Pa Fazenda Cajueiro</t>
  </si>
  <si>
    <t>293250735000006</t>
  </si>
  <si>
    <t>293250720000001</t>
  </si>
  <si>
    <t>Outeiro</t>
  </si>
  <si>
    <t>293250725000002</t>
  </si>
  <si>
    <t>Comandatuba</t>
  </si>
  <si>
    <t>293250725000001</t>
  </si>
  <si>
    <t>Pedras De Una</t>
  </si>
  <si>
    <t>293250735000001</t>
  </si>
  <si>
    <t>Vila Brasil</t>
  </si>
  <si>
    <t>293250740000001</t>
  </si>
  <si>
    <t>2932606</t>
  </si>
  <si>
    <t>Núcleo 2</t>
  </si>
  <si>
    <t>293260605000016</t>
  </si>
  <si>
    <t>293260605000014</t>
  </si>
  <si>
    <t>293260605000017</t>
  </si>
  <si>
    <t>Núcleo 1</t>
  </si>
  <si>
    <t>293260605000034</t>
  </si>
  <si>
    <t>293260605000001</t>
  </si>
  <si>
    <t>293260605000008</t>
  </si>
  <si>
    <t>Uruçuca</t>
  </si>
  <si>
    <t>2932705</t>
  </si>
  <si>
    <t>293270505000001</t>
  </si>
  <si>
    <t>293270525000001</t>
  </si>
  <si>
    <t>Utinga</t>
  </si>
  <si>
    <t>2932804</t>
  </si>
  <si>
    <t>Riachão Do Utinga</t>
  </si>
  <si>
    <t>293280410000001</t>
  </si>
  <si>
    <t>Agrovila Do Pa Pau Peba</t>
  </si>
  <si>
    <t>293280410000006</t>
  </si>
  <si>
    <t>293280405000001</t>
  </si>
  <si>
    <t>Cabeceira Do Rio</t>
  </si>
  <si>
    <t>293280405000013</t>
  </si>
  <si>
    <t>293280405000018</t>
  </si>
  <si>
    <t>Lagoa Bonita</t>
  </si>
  <si>
    <t>293280405000015</t>
  </si>
  <si>
    <t>Valença</t>
  </si>
  <si>
    <t>2932903</t>
  </si>
  <si>
    <t>Maricoabo</t>
  </si>
  <si>
    <t>293290315000001</t>
  </si>
  <si>
    <t>Cajaíbas</t>
  </si>
  <si>
    <t>293290315000003</t>
  </si>
  <si>
    <t>Graciosa</t>
  </si>
  <si>
    <t>293290315000004</t>
  </si>
  <si>
    <t>293290305000001</t>
  </si>
  <si>
    <t>Guerém</t>
  </si>
  <si>
    <t>293290310000001</t>
  </si>
  <si>
    <t>293290320000001</t>
  </si>
  <si>
    <t>Valente</t>
  </si>
  <si>
    <t>2933000</t>
  </si>
  <si>
    <t>293300005000022</t>
  </si>
  <si>
    <t>Encruzilhada Ou São João</t>
  </si>
  <si>
    <t>293300005000021</t>
  </si>
  <si>
    <t>293300005000016</t>
  </si>
  <si>
    <t>293300005000035</t>
  </si>
  <si>
    <t>293300005000001</t>
  </si>
  <si>
    <t>293300005000038</t>
  </si>
  <si>
    <t>Várzea Da Roça</t>
  </si>
  <si>
    <t>2933059</t>
  </si>
  <si>
    <t>293305905000001</t>
  </si>
  <si>
    <t>293305905000025</t>
  </si>
  <si>
    <t>Cruz De Almas</t>
  </si>
  <si>
    <t>293305905000026</t>
  </si>
  <si>
    <t>293305905000020</t>
  </si>
  <si>
    <t>Varzea Do Meio</t>
  </si>
  <si>
    <t>293305905000032</t>
  </si>
  <si>
    <t>Várzea Da Praia</t>
  </si>
  <si>
    <t>293305905000023</t>
  </si>
  <si>
    <t>293305905000024</t>
  </si>
  <si>
    <t>293305905000014</t>
  </si>
  <si>
    <t>Várzea Do Poço</t>
  </si>
  <si>
    <t>2933109</t>
  </si>
  <si>
    <t>293310905000013</t>
  </si>
  <si>
    <t>293310905000014</t>
  </si>
  <si>
    <t>293310905000001</t>
  </si>
  <si>
    <t>Itapemirim</t>
  </si>
  <si>
    <t>293310905000017</t>
  </si>
  <si>
    <t>Itapuã</t>
  </si>
  <si>
    <t>293310905000012</t>
  </si>
  <si>
    <t>Varzedo</t>
  </si>
  <si>
    <t>2933174</t>
  </si>
  <si>
    <t>293317405000001</t>
  </si>
  <si>
    <t>Taboleiro Do Castro</t>
  </si>
  <si>
    <t>293317425000001</t>
  </si>
  <si>
    <t>2933208</t>
  </si>
  <si>
    <t>293320820000030</t>
  </si>
  <si>
    <t>Campinas</t>
  </si>
  <si>
    <t>293320820000041</t>
  </si>
  <si>
    <t>Jiribatuba</t>
  </si>
  <si>
    <t>293320815000001</t>
  </si>
  <si>
    <t>Matarandiba</t>
  </si>
  <si>
    <t>293320815000015</t>
  </si>
  <si>
    <t>Ponta Grossa</t>
  </si>
  <si>
    <t>293320820000042</t>
  </si>
  <si>
    <t>2933257</t>
  </si>
  <si>
    <t>293325705000001</t>
  </si>
  <si>
    <t>293325705000011</t>
  </si>
  <si>
    <t>Cruzeiro Do Sul</t>
  </si>
  <si>
    <t>293325705000013</t>
  </si>
  <si>
    <t>São José Do Prado</t>
  </si>
  <si>
    <t>293325705000005</t>
  </si>
  <si>
    <t>293325705000010</t>
  </si>
  <si>
    <t>Vitória Da Conquista</t>
  </si>
  <si>
    <t>2933307</t>
  </si>
  <si>
    <t>Agrovila Do Pa Mutum 2</t>
  </si>
  <si>
    <t>293330708000006</t>
  </si>
  <si>
    <t>Agrovila Do Pa Conquista Do Rio Pardo</t>
  </si>
  <si>
    <t>293330708000007</t>
  </si>
  <si>
    <t>Agrovila Do Pa Mutum 1</t>
  </si>
  <si>
    <t>293330708000005</t>
  </si>
  <si>
    <t>Agrovila Do Pa Lagoa Do Caldeirão</t>
  </si>
  <si>
    <t>293330708000004</t>
  </si>
  <si>
    <t>Lagoa De Melquíades</t>
  </si>
  <si>
    <t>293330715000008</t>
  </si>
  <si>
    <t>293330740000001</t>
  </si>
  <si>
    <t>Água Verde</t>
  </si>
  <si>
    <t>293330708000008</t>
  </si>
  <si>
    <t>Inhobim</t>
  </si>
  <si>
    <t>293330715000001</t>
  </si>
  <si>
    <t>As Abelhas</t>
  </si>
  <si>
    <t>293330715000007</t>
  </si>
  <si>
    <t>Campinal Ii</t>
  </si>
  <si>
    <t>293330705000241</t>
  </si>
  <si>
    <t>293330705000242</t>
  </si>
  <si>
    <t>293330720000015</t>
  </si>
  <si>
    <t>Cabeceira</t>
  </si>
  <si>
    <t>293330720000013</t>
  </si>
  <si>
    <t>Cabeceira Da Jiboia</t>
  </si>
  <si>
    <t>293330707000001</t>
  </si>
  <si>
    <t>293330705000237</t>
  </si>
  <si>
    <t>Iguá</t>
  </si>
  <si>
    <t>293330710000001</t>
  </si>
  <si>
    <t>293330710000006</t>
  </si>
  <si>
    <t>Cercadinho</t>
  </si>
  <si>
    <t>293330708000001</t>
  </si>
  <si>
    <t>Choça</t>
  </si>
  <si>
    <t>293330735000007</t>
  </si>
  <si>
    <t>Lagoa José Luiz</t>
  </si>
  <si>
    <t>293330709000003</t>
  </si>
  <si>
    <t>Dantilândia</t>
  </si>
  <si>
    <t>293330709000001</t>
  </si>
  <si>
    <t>Pradoso</t>
  </si>
  <si>
    <t>293330730000001</t>
  </si>
  <si>
    <t>José Gonçalves</t>
  </si>
  <si>
    <t>293330720000001</t>
  </si>
  <si>
    <t>Itaipu</t>
  </si>
  <si>
    <t>293330720000010</t>
  </si>
  <si>
    <t>Itapirema</t>
  </si>
  <si>
    <t>293330720000009</t>
  </si>
  <si>
    <t>São Joaquim</t>
  </si>
  <si>
    <t>293330706000006</t>
  </si>
  <si>
    <t>2933406</t>
  </si>
  <si>
    <t>293340605000001</t>
  </si>
  <si>
    <t>293340605000009</t>
  </si>
  <si>
    <t>Pa São Sebastião Do Utinga</t>
  </si>
  <si>
    <t>293340605000008</t>
  </si>
  <si>
    <t>2933455</t>
  </si>
  <si>
    <t>Cadete</t>
  </si>
  <si>
    <t>293345505000027</t>
  </si>
  <si>
    <t>Agrovila Do Pa Campo Alegre</t>
  </si>
  <si>
    <t>293345505000028</t>
  </si>
  <si>
    <t>293345505000001</t>
  </si>
  <si>
    <t>293345505000029</t>
  </si>
  <si>
    <t>293345505000010</t>
  </si>
  <si>
    <t>Wenceslau Guimarães</t>
  </si>
  <si>
    <t>2933505</t>
  </si>
  <si>
    <t>293350505000022</t>
  </si>
  <si>
    <t>Agrovila Do Pa Boa Sorte</t>
  </si>
  <si>
    <t>293350505000036</t>
  </si>
  <si>
    <t>293350505000001</t>
  </si>
  <si>
    <t>Agrovila Do Pa Ernesto Che Guevara</t>
  </si>
  <si>
    <t>293350505000041</t>
  </si>
  <si>
    <t>Indaiá Ou Palmeiras</t>
  </si>
  <si>
    <t>293350505000011</t>
  </si>
  <si>
    <t>Agrovila Do Pa Vila Tancredo Neves</t>
  </si>
  <si>
    <t>293350505000042</t>
  </si>
  <si>
    <t>293350505000013</t>
  </si>
  <si>
    <t>Pa Novo Horizonte</t>
  </si>
  <si>
    <t>293350505000020</t>
  </si>
  <si>
    <t>2933604</t>
  </si>
  <si>
    <t>Rumo Novo</t>
  </si>
  <si>
    <t>293360415000002</t>
  </si>
  <si>
    <t>Boa Vista De Santo Antônio</t>
  </si>
  <si>
    <t>293360415000003</t>
  </si>
  <si>
    <t>293360405000001</t>
  </si>
  <si>
    <t>Capão Do Martins</t>
  </si>
  <si>
    <t>293360410000012</t>
  </si>
  <si>
    <t>Copixaba</t>
  </si>
  <si>
    <t>293360410000001</t>
  </si>
  <si>
    <t>Iguira</t>
  </si>
  <si>
    <t>293360415000001</t>
  </si>
  <si>
    <t>Nova Iguira</t>
  </si>
  <si>
    <t>293360405000036</t>
  </si>
  <si>
    <t>Retiro Da Picada</t>
  </si>
  <si>
    <t>293360410000006</t>
  </si>
  <si>
    <t>293360405000040</t>
  </si>
  <si>
    <t>Abaiara</t>
  </si>
  <si>
    <t>2300101</t>
  </si>
  <si>
    <t>230010120000001</t>
  </si>
  <si>
    <t>Café Da Linha</t>
  </si>
  <si>
    <t>230010105000008</t>
  </si>
  <si>
    <t>230010105000001</t>
  </si>
  <si>
    <t>Acarape</t>
  </si>
  <si>
    <t>2300150</t>
  </si>
  <si>
    <t>230015005000016</t>
  </si>
  <si>
    <t>Carro Atolado</t>
  </si>
  <si>
    <t>230015005000015</t>
  </si>
  <si>
    <t>Itapaí</t>
  </si>
  <si>
    <t>230015005000018</t>
  </si>
  <si>
    <t>Riachão Do Norte</t>
  </si>
  <si>
    <t>230015005000010</t>
  </si>
  <si>
    <t>Morenos</t>
  </si>
  <si>
    <t>230015005000028</t>
  </si>
  <si>
    <t>230015005000001</t>
  </si>
  <si>
    <t>Poço Escuro</t>
  </si>
  <si>
    <t>230015005000011</t>
  </si>
  <si>
    <t>Acaraú</t>
  </si>
  <si>
    <t>2300200</t>
  </si>
  <si>
    <t>Casteliano</t>
  </si>
  <si>
    <t>230020010000010</t>
  </si>
  <si>
    <t>230020010000009</t>
  </si>
  <si>
    <t>Lagoa Do Carneiro</t>
  </si>
  <si>
    <t>230020040000001</t>
  </si>
  <si>
    <t>230020005000045</t>
  </si>
  <si>
    <t>Vilarejo</t>
  </si>
  <si>
    <t>230020010000017</t>
  </si>
  <si>
    <t>Cauassu</t>
  </si>
  <si>
    <t>230020030000013</t>
  </si>
  <si>
    <t>Ilha Dos Coqueiros</t>
  </si>
  <si>
    <t>230020030000015</t>
  </si>
  <si>
    <t>230020005000001</t>
  </si>
  <si>
    <t>230020005000046</t>
  </si>
  <si>
    <t>Aranaú</t>
  </si>
  <si>
    <t>230020010000001</t>
  </si>
  <si>
    <t>Acopiara</t>
  </si>
  <si>
    <t>2300309</t>
  </si>
  <si>
    <t>230030905000001</t>
  </si>
  <si>
    <t>Barra Do Ingá</t>
  </si>
  <si>
    <t>230030907000001</t>
  </si>
  <si>
    <t>Quincoê</t>
  </si>
  <si>
    <t>230030920000001</t>
  </si>
  <si>
    <t>230030920000003</t>
  </si>
  <si>
    <t>Trussu</t>
  </si>
  <si>
    <t>230030935000001</t>
  </si>
  <si>
    <t>230030935000003</t>
  </si>
  <si>
    <t>Ebron</t>
  </si>
  <si>
    <t>230030910000001</t>
  </si>
  <si>
    <t>230030930000001</t>
  </si>
  <si>
    <t>Isidoro</t>
  </si>
  <si>
    <t>230030915000001</t>
  </si>
  <si>
    <t>Santa Felícia</t>
  </si>
  <si>
    <t>230030925000001</t>
  </si>
  <si>
    <t>230030933000001</t>
  </si>
  <si>
    <t>Tipis</t>
  </si>
  <si>
    <t>230030915000003</t>
  </si>
  <si>
    <t>2300408</t>
  </si>
  <si>
    <t>230040805000024</t>
  </si>
  <si>
    <t>230040810000001</t>
  </si>
  <si>
    <t>230040805000001</t>
  </si>
  <si>
    <t>Barra Verde</t>
  </si>
  <si>
    <t>230040805000013</t>
  </si>
  <si>
    <t>Bom Nome</t>
  </si>
  <si>
    <t>230040810000006</t>
  </si>
  <si>
    <t>230040805000005</t>
  </si>
  <si>
    <t>Alcântaras</t>
  </si>
  <si>
    <t>2300507</t>
  </si>
  <si>
    <t>230050705000001</t>
  </si>
  <si>
    <t>Carmelândia</t>
  </si>
  <si>
    <t>230050705000008</t>
  </si>
  <si>
    <t>Rosápolis</t>
  </si>
  <si>
    <t>230050705000010</t>
  </si>
  <si>
    <t>230050710000001</t>
  </si>
  <si>
    <t>Altaneira</t>
  </si>
  <si>
    <t>2300606</t>
  </si>
  <si>
    <t>230060605000001</t>
  </si>
  <si>
    <t>230060610000001</t>
  </si>
  <si>
    <t>Valério</t>
  </si>
  <si>
    <t>230060605000011</t>
  </si>
  <si>
    <t>2300705</t>
  </si>
  <si>
    <t>230070505000001</t>
  </si>
  <si>
    <t>Baixio Grande</t>
  </si>
  <si>
    <t>230070508000001</t>
  </si>
  <si>
    <t>Batoque</t>
  </si>
  <si>
    <t>230070512000001</t>
  </si>
  <si>
    <t>Boa Fé</t>
  </si>
  <si>
    <t>230070515000001</t>
  </si>
  <si>
    <t>Cabrito</t>
  </si>
  <si>
    <t>230070525000001</t>
  </si>
  <si>
    <t>230070520000001</t>
  </si>
  <si>
    <t>Castanhão</t>
  </si>
  <si>
    <t>230070510000001</t>
  </si>
  <si>
    <t>Amontada</t>
  </si>
  <si>
    <t>2300754</t>
  </si>
  <si>
    <t>Garças</t>
  </si>
  <si>
    <t>230075412000001</t>
  </si>
  <si>
    <t>Agrovila Do Pa Lagoa Do Jardim</t>
  </si>
  <si>
    <t>230075412000003</t>
  </si>
  <si>
    <t>Agrovila Do Pa Lagoa Do Mineiro</t>
  </si>
  <si>
    <t>230075425000004</t>
  </si>
  <si>
    <t>Mosquito</t>
  </si>
  <si>
    <t>230075428000001</t>
  </si>
  <si>
    <t>Agrovila Do Pa Salgado Comprido</t>
  </si>
  <si>
    <t>230075425000003</t>
  </si>
  <si>
    <t>230075435000001</t>
  </si>
  <si>
    <t>Aracatiara</t>
  </si>
  <si>
    <t>230075410000001</t>
  </si>
  <si>
    <t>Sabiaguaba</t>
  </si>
  <si>
    <t>230075440000001</t>
  </si>
  <si>
    <t>Caetano</t>
  </si>
  <si>
    <t>230075440000003</t>
  </si>
  <si>
    <t>230075420000001</t>
  </si>
  <si>
    <t>230075405000001</t>
  </si>
  <si>
    <t>Nascente</t>
  </si>
  <si>
    <t>230075430000001</t>
  </si>
  <si>
    <t>Antonina Do Norte</t>
  </si>
  <si>
    <t>2300804</t>
  </si>
  <si>
    <t>230080405000001</t>
  </si>
  <si>
    <t>Taboleiro</t>
  </si>
  <si>
    <t>230080410000001</t>
  </si>
  <si>
    <t>Vila Luziana</t>
  </si>
  <si>
    <t>230080405000011</t>
  </si>
  <si>
    <t>2300903</t>
  </si>
  <si>
    <t>230090305000001</t>
  </si>
  <si>
    <t>Agrovila Do Pa Cachoeira / Cacimba De Cima</t>
  </si>
  <si>
    <t>230090305000012</t>
  </si>
  <si>
    <t>230090310000001</t>
  </si>
  <si>
    <t>230090305000016</t>
  </si>
  <si>
    <t>Vila Soares</t>
  </si>
  <si>
    <t>230090315000001</t>
  </si>
  <si>
    <t>Aracati</t>
  </si>
  <si>
    <t>2301109</t>
  </si>
  <si>
    <t>230110905000049</t>
  </si>
  <si>
    <t>Alto Da Cheia</t>
  </si>
  <si>
    <t>230110905000055</t>
  </si>
  <si>
    <t>230110907000004</t>
  </si>
  <si>
    <t>Barreira Dos Vianas</t>
  </si>
  <si>
    <t>230110907000001</t>
  </si>
  <si>
    <t>Cabreiro</t>
  </si>
  <si>
    <t>230110910000001</t>
  </si>
  <si>
    <t>Boca Do Forno</t>
  </si>
  <si>
    <t>230110907000003</t>
  </si>
  <si>
    <t>230110910000003</t>
  </si>
  <si>
    <t>230110905000045</t>
  </si>
  <si>
    <t>Cacimba Funda</t>
  </si>
  <si>
    <t>230110935000005</t>
  </si>
  <si>
    <t>230110935000004</t>
  </si>
  <si>
    <t>Cano Quebrada</t>
  </si>
  <si>
    <t>230110905000035</t>
  </si>
  <si>
    <t>Córrego Da Nica</t>
  </si>
  <si>
    <t>230110905000041</t>
  </si>
  <si>
    <t>Santa Tereza</t>
  </si>
  <si>
    <t>230110940000001</t>
  </si>
  <si>
    <t>Córrego Dos Fernandes</t>
  </si>
  <si>
    <t>230110916000001</t>
  </si>
  <si>
    <t>230110905000001</t>
  </si>
  <si>
    <t>Cumbé</t>
  </si>
  <si>
    <t>230110905000043</t>
  </si>
  <si>
    <t>Jirau</t>
  </si>
  <si>
    <t>230110924000001</t>
  </si>
  <si>
    <t>Mata Fresca</t>
  </si>
  <si>
    <t>230110935000001</t>
  </si>
  <si>
    <t>230110905000047</t>
  </si>
  <si>
    <t>Pedra Redonda</t>
  </si>
  <si>
    <t>230110905000050</t>
  </si>
  <si>
    <t>Porto Canoa</t>
  </si>
  <si>
    <t>230110905000038</t>
  </si>
  <si>
    <t>Aracoiaba</t>
  </si>
  <si>
    <t>2301208</t>
  </si>
  <si>
    <t>Lagoa De São João</t>
  </si>
  <si>
    <t>230120819000001</t>
  </si>
  <si>
    <t>Agrovila De São João</t>
  </si>
  <si>
    <t>230120819000003</t>
  </si>
  <si>
    <t>Ideal</t>
  </si>
  <si>
    <t>230120815000001</t>
  </si>
  <si>
    <t>Agrovila Do Pa Capivara</t>
  </si>
  <si>
    <t>230120815000004</t>
  </si>
  <si>
    <t>230120805000001</t>
  </si>
  <si>
    <t>230120805000022</t>
  </si>
  <si>
    <t>Caninha</t>
  </si>
  <si>
    <t>230120805000011</t>
  </si>
  <si>
    <t>Conjuntinho</t>
  </si>
  <si>
    <t>230120817000003</t>
  </si>
  <si>
    <t>Encosta</t>
  </si>
  <si>
    <t>230120805000008</t>
  </si>
  <si>
    <t>230120816000001</t>
  </si>
  <si>
    <t>Jenipapeiro</t>
  </si>
  <si>
    <t>230120817000001</t>
  </si>
  <si>
    <t>Maguari</t>
  </si>
  <si>
    <t>230120815000011</t>
  </si>
  <si>
    <t>Plácido Martins</t>
  </si>
  <si>
    <t>230120824000001</t>
  </si>
  <si>
    <t>Milton Belo</t>
  </si>
  <si>
    <t>230120821000001</t>
  </si>
  <si>
    <t>230120805000024</t>
  </si>
  <si>
    <t>230120823000001</t>
  </si>
  <si>
    <t>Tigipió</t>
  </si>
  <si>
    <t>230120815000012</t>
  </si>
  <si>
    <t>Ararendá</t>
  </si>
  <si>
    <t>2301257</t>
  </si>
  <si>
    <t>230125705000001</t>
  </si>
  <si>
    <t>Lagoa Do Peixe</t>
  </si>
  <si>
    <t>230125705000017</t>
  </si>
  <si>
    <t>Santo Antonio</t>
  </si>
  <si>
    <t>230125715000001</t>
  </si>
  <si>
    <t>Aratuba</t>
  </si>
  <si>
    <t>2301406</t>
  </si>
  <si>
    <t>230140605000001</t>
  </si>
  <si>
    <t>230140620000001</t>
  </si>
  <si>
    <t>2301505</t>
  </si>
  <si>
    <t>230150505000001</t>
  </si>
  <si>
    <t>Agrovila Do Pa Mucuim</t>
  </si>
  <si>
    <t>230150505000015</t>
  </si>
  <si>
    <t>Cachoeira De Fora</t>
  </si>
  <si>
    <t>230150510000001</t>
  </si>
  <si>
    <t>Chatinho</t>
  </si>
  <si>
    <t>230150505000010</t>
  </si>
  <si>
    <t>230150520000001</t>
  </si>
  <si>
    <t>Assaré</t>
  </si>
  <si>
    <t>2301604</t>
  </si>
  <si>
    <t>230160405000001</t>
  </si>
  <si>
    <t>Amaro</t>
  </si>
  <si>
    <t>230160410000001</t>
  </si>
  <si>
    <t>Andreasa</t>
  </si>
  <si>
    <t>230160410000006</t>
  </si>
  <si>
    <t>Francalina Do Norte</t>
  </si>
  <si>
    <t>230160410000009</t>
  </si>
  <si>
    <t>2301703</t>
  </si>
  <si>
    <t>230170305000001</t>
  </si>
  <si>
    <t>Ingazeiras</t>
  </si>
  <si>
    <t>230170310000001</t>
  </si>
  <si>
    <t>230170312000001</t>
  </si>
  <si>
    <t>Tipi</t>
  </si>
  <si>
    <t>230170315000001</t>
  </si>
  <si>
    <t>230170305000041</t>
  </si>
  <si>
    <t>Banabuiú</t>
  </si>
  <si>
    <t>2301851</t>
  </si>
  <si>
    <t>230185105000001</t>
  </si>
  <si>
    <t>Laranjeiras</t>
  </si>
  <si>
    <t>230185112000001</t>
  </si>
  <si>
    <t>Pedras Brancas</t>
  </si>
  <si>
    <t>230185114000001</t>
  </si>
  <si>
    <t>Rinaré</t>
  </si>
  <si>
    <t>230185115000001</t>
  </si>
  <si>
    <t>Sitiá</t>
  </si>
  <si>
    <t>230185120000001</t>
  </si>
  <si>
    <t>Barbalha</t>
  </si>
  <si>
    <t>2301901</t>
  </si>
  <si>
    <t>Caldas</t>
  </si>
  <si>
    <t>230190112000001</t>
  </si>
  <si>
    <t>Arajara</t>
  </si>
  <si>
    <t>230190110000001</t>
  </si>
  <si>
    <t>230190105000001</t>
  </si>
  <si>
    <t>230190105000031</t>
  </si>
  <si>
    <t>Estrela</t>
  </si>
  <si>
    <t>230190115000001</t>
  </si>
  <si>
    <t>Barreira</t>
  </si>
  <si>
    <t>2301950</t>
  </si>
  <si>
    <t>Croatá</t>
  </si>
  <si>
    <t>230195005000010</t>
  </si>
  <si>
    <t>230195005000011</t>
  </si>
  <si>
    <t>Carnaúba Ii</t>
  </si>
  <si>
    <t>230195010000006</t>
  </si>
  <si>
    <t>Carnaúba I</t>
  </si>
  <si>
    <t>230195005000012</t>
  </si>
  <si>
    <t>230195005000001</t>
  </si>
  <si>
    <t>230195025000007</t>
  </si>
  <si>
    <t>Córrego</t>
  </si>
  <si>
    <t>230195010000001</t>
  </si>
  <si>
    <t>230195015000001</t>
  </si>
  <si>
    <t>230195025000001</t>
  </si>
  <si>
    <t>2302008</t>
  </si>
  <si>
    <t>230200820000001</t>
  </si>
  <si>
    <t>230200808000001</t>
  </si>
  <si>
    <t>Iara</t>
  </si>
  <si>
    <t>230200815000001</t>
  </si>
  <si>
    <t>Cuncas</t>
  </si>
  <si>
    <t>230200810000001</t>
  </si>
  <si>
    <t>230200817000001</t>
  </si>
  <si>
    <t>230200812000001</t>
  </si>
  <si>
    <t>230200805000001</t>
  </si>
  <si>
    <t>230200810000004</t>
  </si>
  <si>
    <t>230200805000036</t>
  </si>
  <si>
    <t>Serrota</t>
  </si>
  <si>
    <t>230200825000001</t>
  </si>
  <si>
    <t>Baturité</t>
  </si>
  <si>
    <t>2302107</t>
  </si>
  <si>
    <t>230210705000001</t>
  </si>
  <si>
    <t>230210710000001</t>
  </si>
  <si>
    <t>Evaristo</t>
  </si>
  <si>
    <t>230210705000028</t>
  </si>
  <si>
    <t>Beberibe</t>
  </si>
  <si>
    <t>2302206</t>
  </si>
  <si>
    <t>Itapeim</t>
  </si>
  <si>
    <t>230220610000001</t>
  </si>
  <si>
    <t>Andresa</t>
  </si>
  <si>
    <t>230220605000020</t>
  </si>
  <si>
    <t>Sucatinga</t>
  </si>
  <si>
    <t>230220625000001</t>
  </si>
  <si>
    <t>Barra Da Sucatinga</t>
  </si>
  <si>
    <t>230220625000004</t>
  </si>
  <si>
    <t>Serra Do Félix</t>
  </si>
  <si>
    <t>230220622000001</t>
  </si>
  <si>
    <t>Boqueirão Do Cesário</t>
  </si>
  <si>
    <t>230220622000004</t>
  </si>
  <si>
    <t>230220605000016</t>
  </si>
  <si>
    <t>Cumbe</t>
  </si>
  <si>
    <t>230220625000013</t>
  </si>
  <si>
    <t>Fazenda Jacaju</t>
  </si>
  <si>
    <t>230220608000003</t>
  </si>
  <si>
    <t>Forquilha</t>
  </si>
  <si>
    <t>230220608000001</t>
  </si>
  <si>
    <t>Fazenda Pimenteira Sede</t>
  </si>
  <si>
    <t>230220608000005</t>
  </si>
  <si>
    <t>Fazenda Pimenteira Sede Ii</t>
  </si>
  <si>
    <t>230220608000006</t>
  </si>
  <si>
    <t>230220608000007</t>
  </si>
  <si>
    <t>Palmeira</t>
  </si>
  <si>
    <t>230220620000005</t>
  </si>
  <si>
    <t>Paripueira</t>
  </si>
  <si>
    <t>230220620000001</t>
  </si>
  <si>
    <t>230220620000003</t>
  </si>
  <si>
    <t>230220625000010</t>
  </si>
  <si>
    <t>Surubim De Cima</t>
  </si>
  <si>
    <t>230220622000007</t>
  </si>
  <si>
    <t>230220622000008</t>
  </si>
  <si>
    <t>Parajuru</t>
  </si>
  <si>
    <t>230220615000001</t>
  </si>
  <si>
    <t>Bela Cruz</t>
  </si>
  <si>
    <t>2302305</t>
  </si>
  <si>
    <t>Matriz</t>
  </si>
  <si>
    <t>230230505000017</t>
  </si>
  <si>
    <t>Cajueirinho</t>
  </si>
  <si>
    <t>230230505000020</t>
  </si>
  <si>
    <t>São Gonçalo</t>
  </si>
  <si>
    <t>230230505000016</t>
  </si>
  <si>
    <t>230230510000001</t>
  </si>
  <si>
    <t>230230505000001</t>
  </si>
  <si>
    <t>Boa Viagem</t>
  </si>
  <si>
    <t>2302404</t>
  </si>
  <si>
    <t>Olho D'Água Do Bezerril</t>
  </si>
  <si>
    <t>230240431000001</t>
  </si>
  <si>
    <t>Águas Belas</t>
  </si>
  <si>
    <t>230240407000001</t>
  </si>
  <si>
    <t>Várzea Da Tapera</t>
  </si>
  <si>
    <t>230240435000003</t>
  </si>
  <si>
    <t>230240408000001</t>
  </si>
  <si>
    <t>Camará Dos Timóteos I</t>
  </si>
  <si>
    <t>230240407000003</t>
  </si>
  <si>
    <t>Camará Dos Timóteos Ii</t>
  </si>
  <si>
    <t>230240431000002</t>
  </si>
  <si>
    <t>230240405000001</t>
  </si>
  <si>
    <t>Domingos Da Costa</t>
  </si>
  <si>
    <t>230240410000001</t>
  </si>
  <si>
    <t>Olho D'Água Dos Facundos</t>
  </si>
  <si>
    <t>230240432000001</t>
  </si>
  <si>
    <t>Guia</t>
  </si>
  <si>
    <t>230240415000001</t>
  </si>
  <si>
    <t>Poço Da Pedra</t>
  </si>
  <si>
    <t>230240435000001</t>
  </si>
  <si>
    <t>Ibuaçu</t>
  </si>
  <si>
    <t>230240420000001</t>
  </si>
  <si>
    <t>230240422000001</t>
  </si>
  <si>
    <t>Massapê Dos Paes</t>
  </si>
  <si>
    <t>230240430000001</t>
  </si>
  <si>
    <t>Jacampari</t>
  </si>
  <si>
    <t>230240425000001</t>
  </si>
  <si>
    <t>Várzea Da Ipueira</t>
  </si>
  <si>
    <t>230240440000001</t>
  </si>
  <si>
    <t>Taperinha</t>
  </si>
  <si>
    <t>230240405000046</t>
  </si>
  <si>
    <t>2302503</t>
  </si>
  <si>
    <t>230250305000001</t>
  </si>
  <si>
    <t>Esperança</t>
  </si>
  <si>
    <t>230250305000023</t>
  </si>
  <si>
    <t>230250305000031</t>
  </si>
  <si>
    <t>230250310000001</t>
  </si>
  <si>
    <t>Vila Da Conceição</t>
  </si>
  <si>
    <t>230250305000035</t>
  </si>
  <si>
    <t>Camocim</t>
  </si>
  <si>
    <t>2302602</t>
  </si>
  <si>
    <t>230260205000001</t>
  </si>
  <si>
    <t>Amarelas</t>
  </si>
  <si>
    <t>230260210000001</t>
  </si>
  <si>
    <t>Maceió</t>
  </si>
  <si>
    <t>230260205000047</t>
  </si>
  <si>
    <t>Tatajuba</t>
  </si>
  <si>
    <t>230260205000049</t>
  </si>
  <si>
    <t>2302701</t>
  </si>
  <si>
    <t>Monte Castelo</t>
  </si>
  <si>
    <t>230270123000001</t>
  </si>
  <si>
    <t>Barão De Aquiraz</t>
  </si>
  <si>
    <t>230270110000001</t>
  </si>
  <si>
    <t>230270120000004</t>
  </si>
  <si>
    <t>Carmelópolis</t>
  </si>
  <si>
    <t>230270115000001</t>
  </si>
  <si>
    <t>Itaguá</t>
  </si>
  <si>
    <t>230270120000001</t>
  </si>
  <si>
    <t>230270105000001</t>
  </si>
  <si>
    <t>Quixariú</t>
  </si>
  <si>
    <t>230270125000001</t>
  </si>
  <si>
    <t>Canindé</t>
  </si>
  <si>
    <t>2302800</t>
  </si>
  <si>
    <t>230280012000001</t>
  </si>
  <si>
    <t>230280010000001</t>
  </si>
  <si>
    <t>230280005000001</t>
  </si>
  <si>
    <t>230280025000001</t>
  </si>
  <si>
    <t>230280011000001</t>
  </si>
  <si>
    <t>Capitão Pedro Sampaio</t>
  </si>
  <si>
    <t>230280013000001</t>
  </si>
  <si>
    <t>Targinos</t>
  </si>
  <si>
    <t>230280030000001</t>
  </si>
  <si>
    <t>230280015000001</t>
  </si>
  <si>
    <t>Iguaçu</t>
  </si>
  <si>
    <t>230280017000001</t>
  </si>
  <si>
    <t>Ipueiras Dos Gomes</t>
  </si>
  <si>
    <t>230280020000001</t>
  </si>
  <si>
    <t>230280035000001</t>
  </si>
  <si>
    <t>Vazante Do Curu</t>
  </si>
  <si>
    <t>230280035000011</t>
  </si>
  <si>
    <t>Capistrano</t>
  </si>
  <si>
    <t>2302909</t>
  </si>
  <si>
    <t>Tronco</t>
  </si>
  <si>
    <t>230290905000010</t>
  </si>
  <si>
    <t>230290905000012</t>
  </si>
  <si>
    <t>230290905000001</t>
  </si>
  <si>
    <t>Pesqueiro</t>
  </si>
  <si>
    <t>230290905000019</t>
  </si>
  <si>
    <t>2303006</t>
  </si>
  <si>
    <t>230300605000001</t>
  </si>
  <si>
    <t>Agrovila Do Pa Serrote</t>
  </si>
  <si>
    <t>230300605000008</t>
  </si>
  <si>
    <t>230300610000001</t>
  </si>
  <si>
    <t>230300605000027</t>
  </si>
  <si>
    <t>Fazenda Melado</t>
  </si>
  <si>
    <t>230300605000024</t>
  </si>
  <si>
    <t>Pereiros</t>
  </si>
  <si>
    <t>230300605000028</t>
  </si>
  <si>
    <t>230300615000001</t>
  </si>
  <si>
    <t>Cariré</t>
  </si>
  <si>
    <t>2303105</t>
  </si>
  <si>
    <t>230310505000001</t>
  </si>
  <si>
    <t>230310505000008</t>
  </si>
  <si>
    <t>Alto Dos Honórios</t>
  </si>
  <si>
    <t>230310505000009</t>
  </si>
  <si>
    <t>230310535000001</t>
  </si>
  <si>
    <t>Anil</t>
  </si>
  <si>
    <t>230310520000006</t>
  </si>
  <si>
    <t>Arariús</t>
  </si>
  <si>
    <t>230310510000001</t>
  </si>
  <si>
    <t>Olho-D'Água</t>
  </si>
  <si>
    <t>230310515000003</t>
  </si>
  <si>
    <t>230310515000001</t>
  </si>
  <si>
    <t>Jucá</t>
  </si>
  <si>
    <t>230310520000001</t>
  </si>
  <si>
    <t>2303204</t>
  </si>
  <si>
    <t>230320405000001</t>
  </si>
  <si>
    <t>Feitosa</t>
  </si>
  <si>
    <t>230320410000001</t>
  </si>
  <si>
    <t>Miguel Xavier</t>
  </si>
  <si>
    <t>230320415000001</t>
  </si>
  <si>
    <t>Miragem</t>
  </si>
  <si>
    <t>230320420000001</t>
  </si>
  <si>
    <t>230320405000014</t>
  </si>
  <si>
    <t>Mont-Serrat</t>
  </si>
  <si>
    <t>230320405000013</t>
  </si>
  <si>
    <t>230320405000012</t>
  </si>
  <si>
    <t>Cariús</t>
  </si>
  <si>
    <t>2303303</t>
  </si>
  <si>
    <t>São Bartolomeu</t>
  </si>
  <si>
    <t>230330315000001</t>
  </si>
  <si>
    <t>230330307000001</t>
  </si>
  <si>
    <t>230330305000001</t>
  </si>
  <si>
    <t>Carnaubal</t>
  </si>
  <si>
    <t>2303402</t>
  </si>
  <si>
    <t>230340205000001</t>
  </si>
  <si>
    <t>Faveira</t>
  </si>
  <si>
    <t>230340205000009</t>
  </si>
  <si>
    <t>230340205000027</t>
  </si>
  <si>
    <t>2303501</t>
  </si>
  <si>
    <t>230350105000001</t>
  </si>
  <si>
    <t>Pitombeiras</t>
  </si>
  <si>
    <t>230350130000001</t>
  </si>
  <si>
    <t>2303600</t>
  </si>
  <si>
    <t>230360005000001</t>
  </si>
  <si>
    <t>230360005000007</t>
  </si>
  <si>
    <t>Catunda</t>
  </si>
  <si>
    <t>2303659</t>
  </si>
  <si>
    <t>230365905000001</t>
  </si>
  <si>
    <t>230365920000001</t>
  </si>
  <si>
    <t>Video</t>
  </si>
  <si>
    <t>230365925000001</t>
  </si>
  <si>
    <t>Caucaia</t>
  </si>
  <si>
    <t>2303709</t>
  </si>
  <si>
    <t>Mirambé</t>
  </si>
  <si>
    <t>230370920000001</t>
  </si>
  <si>
    <t>Tucunduba</t>
  </si>
  <si>
    <t>230370930000001</t>
  </si>
  <si>
    <t>2303808</t>
  </si>
  <si>
    <t>230380805000001</t>
  </si>
  <si>
    <t>230380807000001</t>
  </si>
  <si>
    <t>230380820000001</t>
  </si>
  <si>
    <t>230380830000001</t>
  </si>
  <si>
    <t>230380840000001</t>
  </si>
  <si>
    <t>230380850000001</t>
  </si>
  <si>
    <t>Várzea Da Conceição</t>
  </si>
  <si>
    <t>230380810000001</t>
  </si>
  <si>
    <t>2303907</t>
  </si>
  <si>
    <t>230390705000001</t>
  </si>
  <si>
    <t>230390705000008</t>
  </si>
  <si>
    <t>Carneiro</t>
  </si>
  <si>
    <t>230390710000003</t>
  </si>
  <si>
    <t>230390710000001</t>
  </si>
  <si>
    <t>Choró</t>
  </si>
  <si>
    <t>2303931</t>
  </si>
  <si>
    <t>230393105000001</t>
  </si>
  <si>
    <t>Barbada</t>
  </si>
  <si>
    <t>230393108000001</t>
  </si>
  <si>
    <t>230393125000001</t>
  </si>
  <si>
    <t>Caiçarinha</t>
  </si>
  <si>
    <t>230393110000001</t>
  </si>
  <si>
    <t>230393120000001</t>
  </si>
  <si>
    <t>230393135000001</t>
  </si>
  <si>
    <t>Chorozinho</t>
  </si>
  <si>
    <t>2303956</t>
  </si>
  <si>
    <t>Patos Dos Liberatos</t>
  </si>
  <si>
    <t>230395625000001</t>
  </si>
  <si>
    <t>230395610000001</t>
  </si>
  <si>
    <t>Triângulo</t>
  </si>
  <si>
    <t>230395640000001</t>
  </si>
  <si>
    <t>230395615000001</t>
  </si>
  <si>
    <t>230395605000001</t>
  </si>
  <si>
    <t>Coreaú</t>
  </si>
  <si>
    <t>2304004</t>
  </si>
  <si>
    <t>230400405000001</t>
  </si>
  <si>
    <t>230400417000001</t>
  </si>
  <si>
    <t>2304103</t>
  </si>
  <si>
    <t>Vila De Graça</t>
  </si>
  <si>
    <t>230410335000005</t>
  </si>
  <si>
    <t>230410335000003</t>
  </si>
  <si>
    <t>Ibiapaba</t>
  </si>
  <si>
    <t>230410310000001</t>
  </si>
  <si>
    <t>Assis</t>
  </si>
  <si>
    <t>230410307000001</t>
  </si>
  <si>
    <t>230410337000001</t>
  </si>
  <si>
    <t>Cabeça Da Onça</t>
  </si>
  <si>
    <t>230410320000005</t>
  </si>
  <si>
    <t>230410309000001</t>
  </si>
  <si>
    <t>Curral Do Meio</t>
  </si>
  <si>
    <t>230410309000004</t>
  </si>
  <si>
    <t>230410305000001</t>
  </si>
  <si>
    <t>Poti</t>
  </si>
  <si>
    <t>230410330000001</t>
  </si>
  <si>
    <t>Irapuá</t>
  </si>
  <si>
    <t>230410315000001</t>
  </si>
  <si>
    <t>Montenebo</t>
  </si>
  <si>
    <t>230410320000001</t>
  </si>
  <si>
    <t>230410317000001</t>
  </si>
  <si>
    <t>230410325000001</t>
  </si>
  <si>
    <t>Realejo</t>
  </si>
  <si>
    <t>230410333000001</t>
  </si>
  <si>
    <t>230410340000003</t>
  </si>
  <si>
    <t>230410320000004</t>
  </si>
  <si>
    <t>230410335000001</t>
  </si>
  <si>
    <t>Tucuns</t>
  </si>
  <si>
    <t>230410340000001</t>
  </si>
  <si>
    <t>Crato</t>
  </si>
  <si>
    <t>2304202</t>
  </si>
  <si>
    <t>230420205000001</t>
  </si>
  <si>
    <t>Baixio Das Palmeiras</t>
  </si>
  <si>
    <t>230420206000001</t>
  </si>
  <si>
    <t>230420207000001</t>
  </si>
  <si>
    <t>230420209000001</t>
  </si>
  <si>
    <t>Palmeirinha Dos Britos</t>
  </si>
  <si>
    <t>230420225000011</t>
  </si>
  <si>
    <t>230420225000009</t>
  </si>
  <si>
    <t>230420225000001</t>
  </si>
  <si>
    <t>Monte Alverne</t>
  </si>
  <si>
    <t>230420218000001</t>
  </si>
  <si>
    <t>230420225000008</t>
  </si>
  <si>
    <t>230420230000001</t>
  </si>
  <si>
    <t>230420240000001</t>
  </si>
  <si>
    <t>2304236</t>
  </si>
  <si>
    <t>230423605000001</t>
  </si>
  <si>
    <t>Barra Do Sotero</t>
  </si>
  <si>
    <t>230423610000001</t>
  </si>
  <si>
    <t>230423625000001</t>
  </si>
  <si>
    <t>230423620000001</t>
  </si>
  <si>
    <t>230423650000001</t>
  </si>
  <si>
    <t>2304251</t>
  </si>
  <si>
    <t>Preá</t>
  </si>
  <si>
    <t>230425110000004</t>
  </si>
  <si>
    <t>230425110000001</t>
  </si>
  <si>
    <t>Lagoa Do Monteiro</t>
  </si>
  <si>
    <t>230425105000010</t>
  </si>
  <si>
    <t>Paraguai</t>
  </si>
  <si>
    <t>230425105000012</t>
  </si>
  <si>
    <t>2304269</t>
  </si>
  <si>
    <t>230426925000001</t>
  </si>
  <si>
    <t>230426906000001</t>
  </si>
  <si>
    <t>230426907000001</t>
  </si>
  <si>
    <t>230426910000001</t>
  </si>
  <si>
    <t>Maratoã</t>
  </si>
  <si>
    <t>230426920000001</t>
  </si>
  <si>
    <t>230426905000001</t>
  </si>
  <si>
    <t>2304277</t>
  </si>
  <si>
    <t>230427705000001</t>
  </si>
  <si>
    <t>230427720000001</t>
  </si>
  <si>
    <t>Tomé Vieira</t>
  </si>
  <si>
    <t>230427725000001</t>
  </si>
  <si>
    <t>Farias Brito</t>
  </si>
  <si>
    <t>2304301</t>
  </si>
  <si>
    <t>Quincuncá</t>
  </si>
  <si>
    <t>230430120000001</t>
  </si>
  <si>
    <t>Barreto Do Jorge</t>
  </si>
  <si>
    <t>230430120000005</t>
  </si>
  <si>
    <t>230430105000001</t>
  </si>
  <si>
    <t>Carás</t>
  </si>
  <si>
    <t>230430105000021</t>
  </si>
  <si>
    <t>230430120000006</t>
  </si>
  <si>
    <t>Lamajur</t>
  </si>
  <si>
    <t>230430105000024</t>
  </si>
  <si>
    <t>Monte Pio</t>
  </si>
  <si>
    <t>230430105000019</t>
  </si>
  <si>
    <t>2304350</t>
  </si>
  <si>
    <t>Trapiá</t>
  </si>
  <si>
    <t>230435025000001</t>
  </si>
  <si>
    <t>Salgado Dos Mendes</t>
  </si>
  <si>
    <t>230435020000001</t>
  </si>
  <si>
    <t>230435005000001</t>
  </si>
  <si>
    <t>Fortim</t>
  </si>
  <si>
    <t>2304459</t>
  </si>
  <si>
    <t>Guajiru</t>
  </si>
  <si>
    <t>230445920000001</t>
  </si>
  <si>
    <t>230445915000001</t>
  </si>
  <si>
    <t>230445905000001</t>
  </si>
  <si>
    <t>230445930000001</t>
  </si>
  <si>
    <t>Frecheirinha</t>
  </si>
  <si>
    <t>2304509</t>
  </si>
  <si>
    <t>230450905000001</t>
  </si>
  <si>
    <t>230450905000010</t>
  </si>
  <si>
    <t>Graça</t>
  </si>
  <si>
    <t>2304657</t>
  </si>
  <si>
    <t>230465705000001</t>
  </si>
  <si>
    <t>230465720000008</t>
  </si>
  <si>
    <t>Lapa</t>
  </si>
  <si>
    <t>230465720000001</t>
  </si>
  <si>
    <t>Granja</t>
  </si>
  <si>
    <t>2304707</t>
  </si>
  <si>
    <t>230470710000001</t>
  </si>
  <si>
    <t>Cajueiro Do Coutinho</t>
  </si>
  <si>
    <t>230470710000004</t>
  </si>
  <si>
    <t>230470705000001</t>
  </si>
  <si>
    <t>Doutor Privat</t>
  </si>
  <si>
    <t>230470705000020</t>
  </si>
  <si>
    <t>Estreito Dos Martins</t>
  </si>
  <si>
    <t>230470715000006</t>
  </si>
  <si>
    <t>Timonha</t>
  </si>
  <si>
    <t>230470735000001</t>
  </si>
  <si>
    <t>230470725000004</t>
  </si>
  <si>
    <t>230470730000001</t>
  </si>
  <si>
    <t>Santo Izídio</t>
  </si>
  <si>
    <t>230470725000017</t>
  </si>
  <si>
    <t>2304806</t>
  </si>
  <si>
    <t>230480605000001</t>
  </si>
  <si>
    <t>230480605000006</t>
  </si>
  <si>
    <t>Groaíras</t>
  </si>
  <si>
    <t>2304905</t>
  </si>
  <si>
    <t>230490505000001</t>
  </si>
  <si>
    <t>230490515000003</t>
  </si>
  <si>
    <t>230490515000001</t>
  </si>
  <si>
    <t>Guaiúba</t>
  </si>
  <si>
    <t>2304954</t>
  </si>
  <si>
    <t>Núcleo Colonial Pio Xii (São Gerônimo)</t>
  </si>
  <si>
    <t>230495425000001</t>
  </si>
  <si>
    <t>Dourado</t>
  </si>
  <si>
    <t>230495413000001</t>
  </si>
  <si>
    <t>Guaraciaba Do Norte</t>
  </si>
  <si>
    <t>2305001</t>
  </si>
  <si>
    <t>230500120000008</t>
  </si>
  <si>
    <t>Alegrete Ii</t>
  </si>
  <si>
    <t>230500120000010</t>
  </si>
  <si>
    <t>230500120000005</t>
  </si>
  <si>
    <t>230500120000007</t>
  </si>
  <si>
    <t>Várzea Dos Espinhos</t>
  </si>
  <si>
    <t>230500120000001</t>
  </si>
  <si>
    <t>230500105000001</t>
  </si>
  <si>
    <t>Favela</t>
  </si>
  <si>
    <t>230500105000021</t>
  </si>
  <si>
    <t>Martinslândia</t>
  </si>
  <si>
    <t>230500122000001</t>
  </si>
  <si>
    <t>Santo Antônio Dos Camelos I</t>
  </si>
  <si>
    <t>230500125000003</t>
  </si>
  <si>
    <t>Morrinhos Novos</t>
  </si>
  <si>
    <t>230500125000001</t>
  </si>
  <si>
    <t>230500127000001</t>
  </si>
  <si>
    <t>230500125000004</t>
  </si>
  <si>
    <t>Santo Antônio Dos Camelos Ii</t>
  </si>
  <si>
    <t>230500130000003</t>
  </si>
  <si>
    <t>Sussuanha</t>
  </si>
  <si>
    <t>230500130000001</t>
  </si>
  <si>
    <t>Várzea Redonda</t>
  </si>
  <si>
    <t>230500120000004</t>
  </si>
  <si>
    <t>Guaramiranga</t>
  </si>
  <si>
    <t>2305100</t>
  </si>
  <si>
    <t>230510005000001</t>
  </si>
  <si>
    <t>Forquinha</t>
  </si>
  <si>
    <t>230510010000002</t>
  </si>
  <si>
    <t>Pernambuquinho</t>
  </si>
  <si>
    <t>230510010000001</t>
  </si>
  <si>
    <t>2305209</t>
  </si>
  <si>
    <t>230520905000001</t>
  </si>
  <si>
    <t>230520910000001</t>
  </si>
  <si>
    <t>230520910000005</t>
  </si>
  <si>
    <t>Irajá</t>
  </si>
  <si>
    <t>230520920000001</t>
  </si>
  <si>
    <t>230520915000001</t>
  </si>
  <si>
    <t>Horizonte</t>
  </si>
  <si>
    <t>2305233</t>
  </si>
  <si>
    <t>230523305000001</t>
  </si>
  <si>
    <t>Aningas</t>
  </si>
  <si>
    <t>230523307000001</t>
  </si>
  <si>
    <t>Queimados</t>
  </si>
  <si>
    <t>230523330000001</t>
  </si>
  <si>
    <t>Ibaretama</t>
  </si>
  <si>
    <t>2305266</t>
  </si>
  <si>
    <t>230526620000005</t>
  </si>
  <si>
    <t>Nova-Vida</t>
  </si>
  <si>
    <t>230526620000001</t>
  </si>
  <si>
    <t>230526605000001</t>
  </si>
  <si>
    <t>230526625000001</t>
  </si>
  <si>
    <t>Pedra E Cal</t>
  </si>
  <si>
    <t>230526627000001</t>
  </si>
  <si>
    <t>230526625000003</t>
  </si>
  <si>
    <t>Piranji</t>
  </si>
  <si>
    <t>230526630000001</t>
  </si>
  <si>
    <t>Ibiapina</t>
  </si>
  <si>
    <t>2305308</t>
  </si>
  <si>
    <t>Jurema Sul I</t>
  </si>
  <si>
    <t>230530805000015</t>
  </si>
  <si>
    <t>230530807000001</t>
  </si>
  <si>
    <t>230530808000001</t>
  </si>
  <si>
    <t>Jurema Sul Ii</t>
  </si>
  <si>
    <t>230530807000003</t>
  </si>
  <si>
    <t>230530805000001</t>
  </si>
  <si>
    <t>Santo Antônio Da Pindoba</t>
  </si>
  <si>
    <t>230530810000001</t>
  </si>
  <si>
    <t>Ibicuitinga</t>
  </si>
  <si>
    <t>2305332</t>
  </si>
  <si>
    <t>230533205000001</t>
  </si>
  <si>
    <t>Açude Dos Pinheiros</t>
  </si>
  <si>
    <t>230533210000001</t>
  </si>
  <si>
    <t>230533230000001</t>
  </si>
  <si>
    <t>Canindezinho</t>
  </si>
  <si>
    <t>230533215000001</t>
  </si>
  <si>
    <t>Chile</t>
  </si>
  <si>
    <t>230533220000001</t>
  </si>
  <si>
    <t>2305357</t>
  </si>
  <si>
    <t>230535705000001</t>
  </si>
  <si>
    <t>Ibicuitaba</t>
  </si>
  <si>
    <t>230535710000001</t>
  </si>
  <si>
    <t>Melancia De Baixo</t>
  </si>
  <si>
    <t>230535710000004</t>
  </si>
  <si>
    <t>Manibú</t>
  </si>
  <si>
    <t>230535715000001</t>
  </si>
  <si>
    <t>Icó</t>
  </si>
  <si>
    <t>2305407</t>
  </si>
  <si>
    <t>Icozinho</t>
  </si>
  <si>
    <t>230540715000001</t>
  </si>
  <si>
    <t>Alto Da Várzea</t>
  </si>
  <si>
    <t>230540715000003</t>
  </si>
  <si>
    <t>Conjunto Habitacional Três Bodegas</t>
  </si>
  <si>
    <t>230540705000026</t>
  </si>
  <si>
    <t>Conjunto Habitacional Kl</t>
  </si>
  <si>
    <t>230540705000025</t>
  </si>
  <si>
    <t>Conjunto Habitacional Pedrinhas</t>
  </si>
  <si>
    <t>230540705000028</t>
  </si>
  <si>
    <t>Conjunto Habitacional Nh 2</t>
  </si>
  <si>
    <t>230540705000027</t>
  </si>
  <si>
    <t>230540705000001</t>
  </si>
  <si>
    <t>Três Bodegas</t>
  </si>
  <si>
    <t>230540705000031</t>
  </si>
  <si>
    <t>Cruzeirinho</t>
  </si>
  <si>
    <t>230540710000001</t>
  </si>
  <si>
    <t>230540715000006</t>
  </si>
  <si>
    <t>230540715000005</t>
  </si>
  <si>
    <t>230540730000001</t>
  </si>
  <si>
    <t>Iguatu</t>
  </si>
  <si>
    <t>2305506</t>
  </si>
  <si>
    <t>230550605000001</t>
  </si>
  <si>
    <t>230550605000115</t>
  </si>
  <si>
    <t>Quixoá</t>
  </si>
  <si>
    <t>230550635000004</t>
  </si>
  <si>
    <t>230550613000001</t>
  </si>
  <si>
    <t>Estrada</t>
  </si>
  <si>
    <t>230550625000005</t>
  </si>
  <si>
    <t>230550625000009</t>
  </si>
  <si>
    <t>Baú</t>
  </si>
  <si>
    <t>230550615000001</t>
  </si>
  <si>
    <t>230550625000004</t>
  </si>
  <si>
    <t>Mata Pasto</t>
  </si>
  <si>
    <t>230550605000157</t>
  </si>
  <si>
    <t>Gadelha</t>
  </si>
  <si>
    <t>230550635000001</t>
  </si>
  <si>
    <t>Riacho Vermelho</t>
  </si>
  <si>
    <t>230550636000001</t>
  </si>
  <si>
    <t>230550605000123</t>
  </si>
  <si>
    <t>230550636000004</t>
  </si>
  <si>
    <t>Independência</t>
  </si>
  <si>
    <t>2305605</t>
  </si>
  <si>
    <t>230560505000001</t>
  </si>
  <si>
    <t>Ematuba</t>
  </si>
  <si>
    <t>230560520000001</t>
  </si>
  <si>
    <t>Iapi</t>
  </si>
  <si>
    <t>230560525000001</t>
  </si>
  <si>
    <t>Jaburu</t>
  </si>
  <si>
    <t>230560505000019</t>
  </si>
  <si>
    <t>Jandrangoeira</t>
  </si>
  <si>
    <t>230560530000001</t>
  </si>
  <si>
    <t>Monte Sinai</t>
  </si>
  <si>
    <t>230560534000001</t>
  </si>
  <si>
    <t>230560545000001</t>
  </si>
  <si>
    <t>Ipaporanga</t>
  </si>
  <si>
    <t>2305654</t>
  </si>
  <si>
    <t>230565405000009</t>
  </si>
  <si>
    <t>Água Branca De Baixo</t>
  </si>
  <si>
    <t>230565405000014</t>
  </si>
  <si>
    <t>Mulungú</t>
  </si>
  <si>
    <t>230565405000011</t>
  </si>
  <si>
    <t>230565405000001</t>
  </si>
  <si>
    <t>Sacramento</t>
  </si>
  <si>
    <t>230565410000001</t>
  </si>
  <si>
    <t>230565405000015</t>
  </si>
  <si>
    <t>2305704</t>
  </si>
  <si>
    <t>230570405000001</t>
  </si>
  <si>
    <t>230570405000007</t>
  </si>
  <si>
    <t>230570410000001</t>
  </si>
  <si>
    <t>Canaúna</t>
  </si>
  <si>
    <t>230570420000001</t>
  </si>
  <si>
    <t>2305803</t>
  </si>
  <si>
    <t>230580305000001</t>
  </si>
  <si>
    <t>Abílio Martins</t>
  </si>
  <si>
    <t>230580308000001</t>
  </si>
  <si>
    <t>Várzea Do Giló</t>
  </si>
  <si>
    <t>230580325000001</t>
  </si>
  <si>
    <t>Baixa Larga</t>
  </si>
  <si>
    <t>230580318000006</t>
  </si>
  <si>
    <t>Barra Da Ingazeira</t>
  </si>
  <si>
    <t>230580318000004</t>
  </si>
  <si>
    <t>230580315000001</t>
  </si>
  <si>
    <t>230580318000001</t>
  </si>
  <si>
    <t>Recanto</t>
  </si>
  <si>
    <t>230580323000001</t>
  </si>
  <si>
    <t>230580318000003</t>
  </si>
  <si>
    <t>São Félix Ii</t>
  </si>
  <si>
    <t>230580325000005</t>
  </si>
  <si>
    <t>São José Dos Martins</t>
  </si>
  <si>
    <t>230580318000008</t>
  </si>
  <si>
    <t>2305902</t>
  </si>
  <si>
    <t>Livramento</t>
  </si>
  <si>
    <t>230590225000001</t>
  </si>
  <si>
    <t>Alazans</t>
  </si>
  <si>
    <t>230590207000001</t>
  </si>
  <si>
    <t>230590237000001</t>
  </si>
  <si>
    <t>Balseiros</t>
  </si>
  <si>
    <t>230590212000001</t>
  </si>
  <si>
    <t>230590205000001</t>
  </si>
  <si>
    <t>Engenheiro João Tomé</t>
  </si>
  <si>
    <t>230590215000001</t>
  </si>
  <si>
    <t>Ipuzinho</t>
  </si>
  <si>
    <t>230590220000003</t>
  </si>
  <si>
    <t>Gázea</t>
  </si>
  <si>
    <t>230590220000001</t>
  </si>
  <si>
    <t>Milhã I</t>
  </si>
  <si>
    <t>230590210000004</t>
  </si>
  <si>
    <t>Milhã Ii</t>
  </si>
  <si>
    <t>230590230000008</t>
  </si>
  <si>
    <t>São José Das Lontras</t>
  </si>
  <si>
    <t>230590240000001</t>
  </si>
  <si>
    <t>2306009</t>
  </si>
  <si>
    <t>230600905000001</t>
  </si>
  <si>
    <t>Bastiões</t>
  </si>
  <si>
    <t>230600907000001</t>
  </si>
  <si>
    <t>Ema</t>
  </si>
  <si>
    <t>230600915000001</t>
  </si>
  <si>
    <t>230600925000001</t>
  </si>
  <si>
    <t>Irauçuba</t>
  </si>
  <si>
    <t>2306108</t>
  </si>
  <si>
    <t>230610815000001</t>
  </si>
  <si>
    <t>Boa Vista Do Caxitoré</t>
  </si>
  <si>
    <t>230610810000001</t>
  </si>
  <si>
    <t>2306207</t>
  </si>
  <si>
    <t>Brito</t>
  </si>
  <si>
    <t>230620705000009</t>
  </si>
  <si>
    <t>Alto Ferrão</t>
  </si>
  <si>
    <t>230620705000006</t>
  </si>
  <si>
    <t>230620705000001</t>
  </si>
  <si>
    <t>Logradouro</t>
  </si>
  <si>
    <t>230620705000005</t>
  </si>
  <si>
    <t>Tabuleiro Do Luna</t>
  </si>
  <si>
    <t>230620705000008</t>
  </si>
  <si>
    <t>Itapagé</t>
  </si>
  <si>
    <t>2306306</t>
  </si>
  <si>
    <t>230630620000001</t>
  </si>
  <si>
    <t>Aguaí</t>
  </si>
  <si>
    <t>230630607000001</t>
  </si>
  <si>
    <t>230630605000001</t>
  </si>
  <si>
    <t>230630610000001</t>
  </si>
  <si>
    <t>Soledade</t>
  </si>
  <si>
    <t>230630635000001</t>
  </si>
  <si>
    <t>Serrote Do Meio</t>
  </si>
  <si>
    <t>230630634000001</t>
  </si>
  <si>
    <t>Pitombeira</t>
  </si>
  <si>
    <t>230630630000001</t>
  </si>
  <si>
    <t>230630632000001</t>
  </si>
  <si>
    <t>Itapipoca</t>
  </si>
  <si>
    <t>2306405</t>
  </si>
  <si>
    <t>Calugi</t>
  </si>
  <si>
    <t>230640536000001</t>
  </si>
  <si>
    <t>Barrento</t>
  </si>
  <si>
    <t>230640530000001</t>
  </si>
  <si>
    <t>Cruxati</t>
  </si>
  <si>
    <t>230640540000001</t>
  </si>
  <si>
    <t>230640535000001</t>
  </si>
  <si>
    <t>230640505000001</t>
  </si>
  <si>
    <t>Câmara</t>
  </si>
  <si>
    <t>230640525000005</t>
  </si>
  <si>
    <t>Ipu Mazagão</t>
  </si>
  <si>
    <t>230640522000001</t>
  </si>
  <si>
    <t>Lagoa Das Mercês</t>
  </si>
  <si>
    <t>230640549000001</t>
  </si>
  <si>
    <t>Baleia</t>
  </si>
  <si>
    <t>230640527000001</t>
  </si>
  <si>
    <t>Marinheiros</t>
  </si>
  <si>
    <t>230640550000001</t>
  </si>
  <si>
    <t>Itapiúna</t>
  </si>
  <si>
    <t>2306504</t>
  </si>
  <si>
    <t>230650405000001</t>
  </si>
  <si>
    <t>Itans</t>
  </si>
  <si>
    <t>230650415000001</t>
  </si>
  <si>
    <t>2306603</t>
  </si>
  <si>
    <t>230660312000007</t>
  </si>
  <si>
    <t>230660312000006</t>
  </si>
  <si>
    <t>230660312000001</t>
  </si>
  <si>
    <t>230660310000001</t>
  </si>
  <si>
    <t>230660305000001</t>
  </si>
  <si>
    <t>230660315000001</t>
  </si>
  <si>
    <t>Morro Branco</t>
  </si>
  <si>
    <t>230660320000001</t>
  </si>
  <si>
    <t>Jaguaribara</t>
  </si>
  <si>
    <t>2306801</t>
  </si>
  <si>
    <t>230680105000001</t>
  </si>
  <si>
    <t>230680105000013</t>
  </si>
  <si>
    <t>Jaguaribe</t>
  </si>
  <si>
    <t>2306900</t>
  </si>
  <si>
    <t>230690005000001</t>
  </si>
  <si>
    <t>Aquinópolis</t>
  </si>
  <si>
    <t>230690010000001</t>
  </si>
  <si>
    <t>Feiticeiro</t>
  </si>
  <si>
    <t>230690015000001</t>
  </si>
  <si>
    <t>230690025000001</t>
  </si>
  <si>
    <t>Jaguaruana</t>
  </si>
  <si>
    <t>2307007</t>
  </si>
  <si>
    <t>Saquinho</t>
  </si>
  <si>
    <t>230700725000001</t>
  </si>
  <si>
    <t>Antonópoles</t>
  </si>
  <si>
    <t>230700720000005</t>
  </si>
  <si>
    <t>Lagoa Vermelha I</t>
  </si>
  <si>
    <t>230700710000005</t>
  </si>
  <si>
    <t>230700710000001</t>
  </si>
  <si>
    <t>São José Do Lagamar</t>
  </si>
  <si>
    <t>230700720000001</t>
  </si>
  <si>
    <t>Giqui</t>
  </si>
  <si>
    <t>230700715000001</t>
  </si>
  <si>
    <t>230700705000001</t>
  </si>
  <si>
    <t>Lagoa Vermelha Ii</t>
  </si>
  <si>
    <t>230700720000004</t>
  </si>
  <si>
    <t>230700718000001</t>
  </si>
  <si>
    <t>2307106</t>
  </si>
  <si>
    <t>230710605000001</t>
  </si>
  <si>
    <t>230710605000015</t>
  </si>
  <si>
    <t>Jati</t>
  </si>
  <si>
    <t>2307205</t>
  </si>
  <si>
    <t>230720505000001</t>
  </si>
  <si>
    <t>Balanças</t>
  </si>
  <si>
    <t>230720510000001</t>
  </si>
  <si>
    <t>230720515000001</t>
  </si>
  <si>
    <t>Juazeiro Do Norte</t>
  </si>
  <si>
    <t>2307304</t>
  </si>
  <si>
    <t>230730405000001</t>
  </si>
  <si>
    <t>Marrocos</t>
  </si>
  <si>
    <t>230730410000001</t>
  </si>
  <si>
    <t>Jucás</t>
  </si>
  <si>
    <t>2307403</t>
  </si>
  <si>
    <t>Mel</t>
  </si>
  <si>
    <t>230740320000001</t>
  </si>
  <si>
    <t>Baixio Da Donana</t>
  </si>
  <si>
    <t>230740310000001</t>
  </si>
  <si>
    <t>São Pedro Do Norte</t>
  </si>
  <si>
    <t>230740330000001</t>
  </si>
  <si>
    <t>230740315000001</t>
  </si>
  <si>
    <t>230740305000001</t>
  </si>
  <si>
    <t>230740325000001</t>
  </si>
  <si>
    <t>Lavras Da Mangabeira</t>
  </si>
  <si>
    <t>2307502</t>
  </si>
  <si>
    <t>230750205000001</t>
  </si>
  <si>
    <t>Amaniutuba</t>
  </si>
  <si>
    <t>230750210000001</t>
  </si>
  <si>
    <t>Iborepi</t>
  </si>
  <si>
    <t>230750220000001</t>
  </si>
  <si>
    <t>230750225000001</t>
  </si>
  <si>
    <t>Limoeiro Do Norte</t>
  </si>
  <si>
    <t>2307601</t>
  </si>
  <si>
    <t>230760105000062</t>
  </si>
  <si>
    <t>Bixopá</t>
  </si>
  <si>
    <t>230760110000001</t>
  </si>
  <si>
    <t>230760105000001</t>
  </si>
  <si>
    <t>230760105000084</t>
  </si>
  <si>
    <t>2307635</t>
  </si>
  <si>
    <t>230763520000001</t>
  </si>
  <si>
    <t>Agrovila Do Pa Umarizeiras</t>
  </si>
  <si>
    <t>230763520000005</t>
  </si>
  <si>
    <t>230763545000001</t>
  </si>
  <si>
    <t>Cacimba Nova</t>
  </si>
  <si>
    <t>230763515000001</t>
  </si>
  <si>
    <t>230763505000001</t>
  </si>
  <si>
    <t>230763510000007</t>
  </si>
  <si>
    <t>Macaoca</t>
  </si>
  <si>
    <t>230763510000001</t>
  </si>
  <si>
    <t>Paus Branco</t>
  </si>
  <si>
    <t>230763530000001</t>
  </si>
  <si>
    <t>Maranguape</t>
  </si>
  <si>
    <t>2307700</t>
  </si>
  <si>
    <t>Itapebussu</t>
  </si>
  <si>
    <t>230770020000001</t>
  </si>
  <si>
    <t>Antônio Marques</t>
  </si>
  <si>
    <t>230770015000001</t>
  </si>
  <si>
    <t>Lages</t>
  </si>
  <si>
    <t>230770027000001</t>
  </si>
  <si>
    <t>Boa Vista Dos Vieiras</t>
  </si>
  <si>
    <t>230770027000003</t>
  </si>
  <si>
    <t>Papoco</t>
  </si>
  <si>
    <t>230770032000002</t>
  </si>
  <si>
    <t>230770017000001</t>
  </si>
  <si>
    <t>Amanari</t>
  </si>
  <si>
    <t>230770010000001</t>
  </si>
  <si>
    <t>230770040000004</t>
  </si>
  <si>
    <t>Sapupara</t>
  </si>
  <si>
    <t>230770035000001</t>
  </si>
  <si>
    <t>Ladeira Grande</t>
  </si>
  <si>
    <t>230770026000001</t>
  </si>
  <si>
    <t>Manoel Guedes</t>
  </si>
  <si>
    <t>230770031000001</t>
  </si>
  <si>
    <t>Papara</t>
  </si>
  <si>
    <t>230770032000001</t>
  </si>
  <si>
    <t>Umarizeiras</t>
  </si>
  <si>
    <t>230770042000001</t>
  </si>
  <si>
    <t>Pedra-D'Água</t>
  </si>
  <si>
    <t>230770010000006</t>
  </si>
  <si>
    <t>Tanques</t>
  </si>
  <si>
    <t>230770040000001</t>
  </si>
  <si>
    <t>Vertentes Do Lagedo</t>
  </si>
  <si>
    <t>230770045000001</t>
  </si>
  <si>
    <t>2308005</t>
  </si>
  <si>
    <t>Padre Linhares</t>
  </si>
  <si>
    <t>230800520000001</t>
  </si>
  <si>
    <t>Aiuá</t>
  </si>
  <si>
    <t>230800510000001</t>
  </si>
  <si>
    <t>2308104</t>
  </si>
  <si>
    <t>230810412000001</t>
  </si>
  <si>
    <t>230810412000007</t>
  </si>
  <si>
    <t>Curtume</t>
  </si>
  <si>
    <t>230810420000003</t>
  </si>
  <si>
    <t>Anauá</t>
  </si>
  <si>
    <t>230810410000001</t>
  </si>
  <si>
    <t>230810405000001</t>
  </si>
  <si>
    <t>Coité</t>
  </si>
  <si>
    <t>230810415000001</t>
  </si>
  <si>
    <t>230810429000001</t>
  </si>
  <si>
    <t>Nova Santa Cruz</t>
  </si>
  <si>
    <t>230810420000001</t>
  </si>
  <si>
    <t>230810425000001</t>
  </si>
  <si>
    <t>230810425000003</t>
  </si>
  <si>
    <t>230810430000001</t>
  </si>
  <si>
    <t>Palestina Do Cariri</t>
  </si>
  <si>
    <t>230810427000001</t>
  </si>
  <si>
    <t>230810412000004</t>
  </si>
  <si>
    <t>Meruoca</t>
  </si>
  <si>
    <t>2308203</t>
  </si>
  <si>
    <t>Camilos</t>
  </si>
  <si>
    <t>230820310000001</t>
  </si>
  <si>
    <t>Palestina Do Norte</t>
  </si>
  <si>
    <t>230820315000001</t>
  </si>
  <si>
    <t>230820307000001</t>
  </si>
  <si>
    <t>Santo Antônio Dos Fernandes</t>
  </si>
  <si>
    <t>230820320000001</t>
  </si>
  <si>
    <t>230820325000001</t>
  </si>
  <si>
    <t>230820307000003</t>
  </si>
  <si>
    <t>2308302</t>
  </si>
  <si>
    <t>230830210000001</t>
  </si>
  <si>
    <t>230830210000003</t>
  </si>
  <si>
    <t>230830205000001</t>
  </si>
  <si>
    <t>Fronteiro</t>
  </si>
  <si>
    <t>230830205000015</t>
  </si>
  <si>
    <t>2308351</t>
  </si>
  <si>
    <t>230835105000001</t>
  </si>
  <si>
    <t>230835106000001</t>
  </si>
  <si>
    <t>230835108000001</t>
  </si>
  <si>
    <t>Carnaubinha</t>
  </si>
  <si>
    <t>230835110000001</t>
  </si>
  <si>
    <t>230835115000001</t>
  </si>
  <si>
    <t>Monte Grave</t>
  </si>
  <si>
    <t>230835120000001</t>
  </si>
  <si>
    <t>Miraíma</t>
  </si>
  <si>
    <t>2308377</t>
  </si>
  <si>
    <t>230837725000001</t>
  </si>
  <si>
    <t>Brotas</t>
  </si>
  <si>
    <t>230837710000001</t>
  </si>
  <si>
    <t>230837705000001</t>
  </si>
  <si>
    <t>Poço Da Onça</t>
  </si>
  <si>
    <t>230837720000001</t>
  </si>
  <si>
    <t>Missão Velha</t>
  </si>
  <si>
    <t>2308401</t>
  </si>
  <si>
    <t>Jamacaru</t>
  </si>
  <si>
    <t>230840115000001</t>
  </si>
  <si>
    <t>230840115000006</t>
  </si>
  <si>
    <t>Extrema</t>
  </si>
  <si>
    <t>230840115000009</t>
  </si>
  <si>
    <t>Gameleira De São Sebastião</t>
  </si>
  <si>
    <t>230840115000012</t>
  </si>
  <si>
    <t>Missão Nova</t>
  </si>
  <si>
    <t>230840120000001</t>
  </si>
  <si>
    <t>230840105000001</t>
  </si>
  <si>
    <t>Quimami</t>
  </si>
  <si>
    <t>230840125000001</t>
  </si>
  <si>
    <t>2308500</t>
  </si>
  <si>
    <t>230850026000001</t>
  </si>
  <si>
    <t>Açudinho Dos Costas</t>
  </si>
  <si>
    <t>230850007000001</t>
  </si>
  <si>
    <t>São Gonçalo Do Umari</t>
  </si>
  <si>
    <t>230850030000001</t>
  </si>
  <si>
    <t>Agrovila Do Pa Massapê</t>
  </si>
  <si>
    <t>230850030000005</t>
  </si>
  <si>
    <t>230850010000004</t>
  </si>
  <si>
    <t>230850010000001</t>
  </si>
  <si>
    <t>Zorra</t>
  </si>
  <si>
    <t>230850015000004</t>
  </si>
  <si>
    <t>Cangatí</t>
  </si>
  <si>
    <t>230850015000001</t>
  </si>
  <si>
    <t>Carnaúbas</t>
  </si>
  <si>
    <t>230850020000001</t>
  </si>
  <si>
    <t>230850005000001</t>
  </si>
  <si>
    <t>Catolé</t>
  </si>
  <si>
    <t>230850025000001</t>
  </si>
  <si>
    <t>Manoel Correia</t>
  </si>
  <si>
    <t>230850027000001</t>
  </si>
  <si>
    <t>230850035000001</t>
  </si>
  <si>
    <t>Monsenhor Tabosa</t>
  </si>
  <si>
    <t>2308609</t>
  </si>
  <si>
    <t>230860905000001</t>
  </si>
  <si>
    <t>230860915000001</t>
  </si>
  <si>
    <t>230860910000002</t>
  </si>
  <si>
    <t>Morada Nova</t>
  </si>
  <si>
    <t>2308708</t>
  </si>
  <si>
    <t>230870810000006</t>
  </si>
  <si>
    <t>Aruaru</t>
  </si>
  <si>
    <t>230870810000001</t>
  </si>
  <si>
    <t>Boa Água</t>
  </si>
  <si>
    <t>230870815000001</t>
  </si>
  <si>
    <t>Roldão</t>
  </si>
  <si>
    <t>230870835000001</t>
  </si>
  <si>
    <t>Juazeiro De Baixo</t>
  </si>
  <si>
    <t>230870825000001</t>
  </si>
  <si>
    <t>230870827000001</t>
  </si>
  <si>
    <t>230870805000001</t>
  </si>
  <si>
    <t>230870830000001</t>
  </si>
  <si>
    <t>Uiraponga</t>
  </si>
  <si>
    <t>230870840000001</t>
  </si>
  <si>
    <t>Moraújo</t>
  </si>
  <si>
    <t>2308807</t>
  </si>
  <si>
    <t>Várzea Da Volta</t>
  </si>
  <si>
    <t>230880710000001</t>
  </si>
  <si>
    <t>230880707000001</t>
  </si>
  <si>
    <t>230880705000001</t>
  </si>
  <si>
    <t>Goiana</t>
  </si>
  <si>
    <t>230880705000006</t>
  </si>
  <si>
    <t>2309003</t>
  </si>
  <si>
    <t>Vila Libânia</t>
  </si>
  <si>
    <t>230900310000003</t>
  </si>
  <si>
    <t>Carqueijo</t>
  </si>
  <si>
    <t>230900310000001</t>
  </si>
  <si>
    <t>230900305000001</t>
  </si>
  <si>
    <t>Poço Verde</t>
  </si>
  <si>
    <t>230900315000001</t>
  </si>
  <si>
    <t>2309102</t>
  </si>
  <si>
    <t>Lameirão</t>
  </si>
  <si>
    <t>230910205000004</t>
  </si>
  <si>
    <t>230910205000005</t>
  </si>
  <si>
    <t>230910205000001</t>
  </si>
  <si>
    <t>2309201</t>
  </si>
  <si>
    <t>230920105000001</t>
  </si>
  <si>
    <t>230920130000001</t>
  </si>
  <si>
    <t>Nova Russas</t>
  </si>
  <si>
    <t>2309300</t>
  </si>
  <si>
    <t>230930005000001</t>
  </si>
  <si>
    <t>230930015000001</t>
  </si>
  <si>
    <t>Espacinha</t>
  </si>
  <si>
    <t>230930019000001</t>
  </si>
  <si>
    <t>Major Simplício</t>
  </si>
  <si>
    <t>230930025000001</t>
  </si>
  <si>
    <t>230930005000030</t>
  </si>
  <si>
    <t>Miguel Antônio</t>
  </si>
  <si>
    <t>230930005000029</t>
  </si>
  <si>
    <t>Moringa</t>
  </si>
  <si>
    <t>230930045000004</t>
  </si>
  <si>
    <t>230930030000001</t>
  </si>
  <si>
    <t>230930045000001</t>
  </si>
  <si>
    <t>Novo Oriente</t>
  </si>
  <si>
    <t>2309409</t>
  </si>
  <si>
    <t>230940905000001</t>
  </si>
  <si>
    <t>Emaús</t>
  </si>
  <si>
    <t>230940915000001</t>
  </si>
  <si>
    <t>Três Irmãos</t>
  </si>
  <si>
    <t>230940930000001</t>
  </si>
  <si>
    <t>230940920000001</t>
  </si>
  <si>
    <t>230940924000001</t>
  </si>
  <si>
    <t>230940915000007</t>
  </si>
  <si>
    <t>Ocara</t>
  </si>
  <si>
    <t>2309458</t>
  </si>
  <si>
    <t>Córrego Do Facó</t>
  </si>
  <si>
    <t>230945810000018</t>
  </si>
  <si>
    <t>Arisco Dos Marianos</t>
  </si>
  <si>
    <t>230945807000001</t>
  </si>
  <si>
    <t>Placa Do José Pereira</t>
  </si>
  <si>
    <t>230945810000019</t>
  </si>
  <si>
    <t>Sereno De Cima</t>
  </si>
  <si>
    <t>230945830000001</t>
  </si>
  <si>
    <t>230945830000003</t>
  </si>
  <si>
    <t>Curupira</t>
  </si>
  <si>
    <t>230945810000001</t>
  </si>
  <si>
    <t>230945805000001</t>
  </si>
  <si>
    <t>230945820000001</t>
  </si>
  <si>
    <t>Sereno De Baixo</t>
  </si>
  <si>
    <t>230945805000004</t>
  </si>
  <si>
    <t>Serragem</t>
  </si>
  <si>
    <t>230945840000001</t>
  </si>
  <si>
    <t>Orós</t>
  </si>
  <si>
    <t>2309508</t>
  </si>
  <si>
    <t>230950805000001</t>
  </si>
  <si>
    <t>Caatinga</t>
  </si>
  <si>
    <t>230950805000012</t>
  </si>
  <si>
    <t>Guassussê</t>
  </si>
  <si>
    <t>230950810000001</t>
  </si>
  <si>
    <t>230950820000001</t>
  </si>
  <si>
    <t>Igarói</t>
  </si>
  <si>
    <t>230950815000001</t>
  </si>
  <si>
    <t>230950830000001</t>
  </si>
  <si>
    <t>Pacajus</t>
  </si>
  <si>
    <t>2309607</t>
  </si>
  <si>
    <t>230960705000001</t>
  </si>
  <si>
    <t>Itaipaba</t>
  </si>
  <si>
    <t>230960720000001</t>
  </si>
  <si>
    <t>230960730000001</t>
  </si>
  <si>
    <t>Pacoti</t>
  </si>
  <si>
    <t>2309805</t>
  </si>
  <si>
    <t>230980515000001</t>
  </si>
  <si>
    <t>Colina</t>
  </si>
  <si>
    <t>230980510000001</t>
  </si>
  <si>
    <t>230980505000001</t>
  </si>
  <si>
    <t>Santa Ana</t>
  </si>
  <si>
    <t>230980520000001</t>
  </si>
  <si>
    <t>2310001</t>
  </si>
  <si>
    <t>231000105000001</t>
  </si>
  <si>
    <t>231000110000001</t>
  </si>
  <si>
    <t>Palmácia</t>
  </si>
  <si>
    <t>2310100</t>
  </si>
  <si>
    <t>231010005000001</t>
  </si>
  <si>
    <t>Gado</t>
  </si>
  <si>
    <t>231010010000001</t>
  </si>
  <si>
    <t>Gados Dos Rodrigues</t>
  </si>
  <si>
    <t>231010015000001</t>
  </si>
  <si>
    <t>Paracuru</t>
  </si>
  <si>
    <t>2310209</t>
  </si>
  <si>
    <t>Quatro Bocas</t>
  </si>
  <si>
    <t>231020905000019</t>
  </si>
  <si>
    <t>231020910000001</t>
  </si>
  <si>
    <t>Volta</t>
  </si>
  <si>
    <t>231020920000004</t>
  </si>
  <si>
    <t>Poço Doce</t>
  </si>
  <si>
    <t>231020920000001</t>
  </si>
  <si>
    <t>Paraipaba</t>
  </si>
  <si>
    <t>2310258</t>
  </si>
  <si>
    <t>231025805000001</t>
  </si>
  <si>
    <t>Núcleo C 2</t>
  </si>
  <si>
    <t>231025805000016</t>
  </si>
  <si>
    <t>Setor C 1</t>
  </si>
  <si>
    <t>231025805000019</t>
  </si>
  <si>
    <t>Setor Gerencial</t>
  </si>
  <si>
    <t>231025805000015</t>
  </si>
  <si>
    <t>Parambu</t>
  </si>
  <si>
    <t>2310308</t>
  </si>
  <si>
    <t>Poço Cercado</t>
  </si>
  <si>
    <t>231030812000004</t>
  </si>
  <si>
    <t>231030820000004</t>
  </si>
  <si>
    <t>231030814000001</t>
  </si>
  <si>
    <t>Cococi</t>
  </si>
  <si>
    <t>231030810000001</t>
  </si>
  <si>
    <t>Gavião</t>
  </si>
  <si>
    <t>231030812000001</t>
  </si>
  <si>
    <t>231030805000001</t>
  </si>
  <si>
    <t>231030805000014</t>
  </si>
  <si>
    <t>Monte Sion</t>
  </si>
  <si>
    <t>231030815000001</t>
  </si>
  <si>
    <t>Novo Assis</t>
  </si>
  <si>
    <t>231030820000001</t>
  </si>
  <si>
    <t>231030830000001</t>
  </si>
  <si>
    <t>231030805000021</t>
  </si>
  <si>
    <t>231030805000019</t>
  </si>
  <si>
    <t>2310407</t>
  </si>
  <si>
    <t>Ipueira Das Pedras</t>
  </si>
  <si>
    <t>231040705000021</t>
  </si>
  <si>
    <t>231040705000015</t>
  </si>
  <si>
    <t>231040705000001</t>
  </si>
  <si>
    <t>Maracajá</t>
  </si>
  <si>
    <t>231040705000020</t>
  </si>
  <si>
    <t>2310506</t>
  </si>
  <si>
    <t>Mineirolândia</t>
  </si>
  <si>
    <t>231050610000001</t>
  </si>
  <si>
    <t>231050610000007</t>
  </si>
  <si>
    <t>Capitão Mor</t>
  </si>
  <si>
    <t>231050607000001</t>
  </si>
  <si>
    <t>Tróia</t>
  </si>
  <si>
    <t>231050620000001</t>
  </si>
  <si>
    <t>Penaforte</t>
  </si>
  <si>
    <t>2310605</t>
  </si>
  <si>
    <t>231060505000001</t>
  </si>
  <si>
    <t>231060515000001</t>
  </si>
  <si>
    <t>231060525000001</t>
  </si>
  <si>
    <t>Pentecoste</t>
  </si>
  <si>
    <t>2310704</t>
  </si>
  <si>
    <t>231070405000001</t>
  </si>
  <si>
    <t>Matias</t>
  </si>
  <si>
    <t>231070410000001</t>
  </si>
  <si>
    <t>Porfírio Sampaio</t>
  </si>
  <si>
    <t>231070415000001</t>
  </si>
  <si>
    <t>Sebastião De Abreu</t>
  </si>
  <si>
    <t>231070420000001</t>
  </si>
  <si>
    <t>Pindoretama</t>
  </si>
  <si>
    <t>2310852</t>
  </si>
  <si>
    <t>231085220000001</t>
  </si>
  <si>
    <t>Capim De Roça</t>
  </si>
  <si>
    <t>231085210000001</t>
  </si>
  <si>
    <t>Caponguinha</t>
  </si>
  <si>
    <t>231085215000001</t>
  </si>
  <si>
    <t>231085205000001</t>
  </si>
  <si>
    <t>2310902</t>
  </si>
  <si>
    <t>Ibicuã</t>
  </si>
  <si>
    <t>231090210000001</t>
  </si>
  <si>
    <t>Catolé Da Pista</t>
  </si>
  <si>
    <t>231090207000001</t>
  </si>
  <si>
    <t>231090205000001</t>
  </si>
  <si>
    <t>231090215000001</t>
  </si>
  <si>
    <t>2310951</t>
  </si>
  <si>
    <t>231095105000007</t>
  </si>
  <si>
    <t>Donato</t>
  </si>
  <si>
    <t>231095115000001</t>
  </si>
  <si>
    <t>Santo Izidro</t>
  </si>
  <si>
    <t>231095110000001</t>
  </si>
  <si>
    <t>Marruás Dos Rosas</t>
  </si>
  <si>
    <t>231095110000005</t>
  </si>
  <si>
    <t>Otavilândia</t>
  </si>
  <si>
    <t>231095120000001</t>
  </si>
  <si>
    <t>Passa Sede</t>
  </si>
  <si>
    <t>231095105000008</t>
  </si>
  <si>
    <t>231095105000006</t>
  </si>
  <si>
    <t>231095105000001</t>
  </si>
  <si>
    <t>Poranga</t>
  </si>
  <si>
    <t>2311009</t>
  </si>
  <si>
    <t>231100905000001</t>
  </si>
  <si>
    <t>Bom Princípio</t>
  </si>
  <si>
    <t>231100905000020</t>
  </si>
  <si>
    <t>231100908000001</t>
  </si>
  <si>
    <t>231100910000001</t>
  </si>
  <si>
    <t>Buritizal</t>
  </si>
  <si>
    <t>231100907000001</t>
  </si>
  <si>
    <t>231100907000003</t>
  </si>
  <si>
    <t>2311108</t>
  </si>
  <si>
    <t>231110805000001</t>
  </si>
  <si>
    <t>Simão</t>
  </si>
  <si>
    <t>231110830000001</t>
  </si>
  <si>
    <t>2311231</t>
  </si>
  <si>
    <t>231123105000001</t>
  </si>
  <si>
    <t>231123110000001</t>
  </si>
  <si>
    <t>2311264</t>
  </si>
  <si>
    <t>231126410000002</t>
  </si>
  <si>
    <t>231126410000001</t>
  </si>
  <si>
    <t>231126405000009</t>
  </si>
  <si>
    <t>231126405000012</t>
  </si>
  <si>
    <t>231126405000001</t>
  </si>
  <si>
    <t>231126420000001</t>
  </si>
  <si>
    <t>Quixadá</t>
  </si>
  <si>
    <t>2311306</t>
  </si>
  <si>
    <t>Várzea Da Onça</t>
  </si>
  <si>
    <t>231130670000001</t>
  </si>
  <si>
    <t>Cipó Dos Anjos</t>
  </si>
  <si>
    <t>231130625000001</t>
  </si>
  <si>
    <t>Riacho Verde</t>
  </si>
  <si>
    <t>231130652000001</t>
  </si>
  <si>
    <t>Custódio</t>
  </si>
  <si>
    <t>231130630000001</t>
  </si>
  <si>
    <t>Califórnia</t>
  </si>
  <si>
    <t>231130618000001</t>
  </si>
  <si>
    <t>Daniel De Queiróz</t>
  </si>
  <si>
    <t>231130635000001</t>
  </si>
  <si>
    <t>Dom Maurício</t>
  </si>
  <si>
    <t>231130640000001</t>
  </si>
  <si>
    <t>231130643000001</t>
  </si>
  <si>
    <t>231130605000001</t>
  </si>
  <si>
    <t>231130657000001</t>
  </si>
  <si>
    <t>Tapuiará</t>
  </si>
  <si>
    <t>231130665000001</t>
  </si>
  <si>
    <t>Quixeramobim</t>
  </si>
  <si>
    <t>2311405</t>
  </si>
  <si>
    <t>Pontal Alegre</t>
  </si>
  <si>
    <t>231140532000005</t>
  </si>
  <si>
    <t>231140507000001</t>
  </si>
  <si>
    <t>Nenelândia</t>
  </si>
  <si>
    <t>231140532000001</t>
  </si>
  <si>
    <t>Berilândia</t>
  </si>
  <si>
    <t>231140532000007</t>
  </si>
  <si>
    <t>231140505000001</t>
  </si>
  <si>
    <t>231140540000004</t>
  </si>
  <si>
    <t>Damião Carneiro</t>
  </si>
  <si>
    <t>231140540000001</t>
  </si>
  <si>
    <t>Lacerda</t>
  </si>
  <si>
    <t>231140515000001</t>
  </si>
  <si>
    <t>Encantado</t>
  </si>
  <si>
    <t>231140510000001</t>
  </si>
  <si>
    <t>Paus Brancos</t>
  </si>
  <si>
    <t>231140545000004</t>
  </si>
  <si>
    <t>231140545000001</t>
  </si>
  <si>
    <t>Lagoa Cercada</t>
  </si>
  <si>
    <t>231140530000007</t>
  </si>
  <si>
    <t>Manituba</t>
  </si>
  <si>
    <t>231140530000001</t>
  </si>
  <si>
    <t>231140535000001</t>
  </si>
  <si>
    <t>Quixeré</t>
  </si>
  <si>
    <t>2311504</t>
  </si>
  <si>
    <t>231150405000001</t>
  </si>
  <si>
    <t>Agua Fria</t>
  </si>
  <si>
    <t>231150407000001</t>
  </si>
  <si>
    <t>231150410000001</t>
  </si>
  <si>
    <t>2311603</t>
  </si>
  <si>
    <t>Outeiro De Fora</t>
  </si>
  <si>
    <t>231160305000016</t>
  </si>
  <si>
    <t>231160330000001</t>
  </si>
  <si>
    <t>Brenha</t>
  </si>
  <si>
    <t>231160325000003</t>
  </si>
  <si>
    <t>231160325000005</t>
  </si>
  <si>
    <t>Olho-D'Água Do Constantino</t>
  </si>
  <si>
    <t>231160305000010</t>
  </si>
  <si>
    <t>Faísca</t>
  </si>
  <si>
    <t>231160321000001</t>
  </si>
  <si>
    <t>Guassi</t>
  </si>
  <si>
    <t>231160325000001</t>
  </si>
  <si>
    <t>Antônio Diogo</t>
  </si>
  <si>
    <t>231160315000001</t>
  </si>
  <si>
    <t>231160305000008</t>
  </si>
  <si>
    <t>231160305000001</t>
  </si>
  <si>
    <t>Reriutaba</t>
  </si>
  <si>
    <t>2311702</t>
  </si>
  <si>
    <t>231170205000001</t>
  </si>
  <si>
    <t>Amanaiara</t>
  </si>
  <si>
    <t>231170210000001</t>
  </si>
  <si>
    <t>Campo Lindo</t>
  </si>
  <si>
    <t>231170220000001</t>
  </si>
  <si>
    <t>Oitizeiro</t>
  </si>
  <si>
    <t>231170205000032</t>
  </si>
  <si>
    <t>Santo Antonio Ii</t>
  </si>
  <si>
    <t>231170205000034</t>
  </si>
  <si>
    <t>Russas</t>
  </si>
  <si>
    <t>2311801</t>
  </si>
  <si>
    <t>231180119000001</t>
  </si>
  <si>
    <t>Bonhu</t>
  </si>
  <si>
    <t>231180110000001</t>
  </si>
  <si>
    <t>231180117000001</t>
  </si>
  <si>
    <t>231180117000003</t>
  </si>
  <si>
    <t>Jardim De São José</t>
  </si>
  <si>
    <t>231180115000006</t>
  </si>
  <si>
    <t>231180120000004</t>
  </si>
  <si>
    <t>231180105000001</t>
  </si>
  <si>
    <t>Ingá / Malhadinha</t>
  </si>
  <si>
    <t>231180105000049</t>
  </si>
  <si>
    <t>São João De Deus</t>
  </si>
  <si>
    <t>231180120000001</t>
  </si>
  <si>
    <t>2311900</t>
  </si>
  <si>
    <t>Felipe</t>
  </si>
  <si>
    <t>231190009000001</t>
  </si>
  <si>
    <t>231190008000001</t>
  </si>
  <si>
    <t>Flamengo</t>
  </si>
  <si>
    <t>231190010000001</t>
  </si>
  <si>
    <t>231190010000003</t>
  </si>
  <si>
    <t>231190005000001</t>
  </si>
  <si>
    <t>231190030000001</t>
  </si>
  <si>
    <t>231190050000001</t>
  </si>
  <si>
    <t>2311959</t>
  </si>
  <si>
    <t>231195905000001</t>
  </si>
  <si>
    <t>Lagoa Dos Crioulos</t>
  </si>
  <si>
    <t>231195920000001</t>
  </si>
  <si>
    <t>2312205</t>
  </si>
  <si>
    <t>231220530000001</t>
  </si>
  <si>
    <t>231220510000004</t>
  </si>
  <si>
    <t>231220520000001</t>
  </si>
  <si>
    <t>Lisieux</t>
  </si>
  <si>
    <t>231220510000001</t>
  </si>
  <si>
    <t>Senador Paula Pessoa</t>
  </si>
  <si>
    <t>231220505000024</t>
  </si>
  <si>
    <t>231220545000001</t>
  </si>
  <si>
    <t>231220505000001</t>
  </si>
  <si>
    <t>Muribeca</t>
  </si>
  <si>
    <t>231220535000001</t>
  </si>
  <si>
    <t>Raimundo Martins</t>
  </si>
  <si>
    <t>231220540000001</t>
  </si>
  <si>
    <t>Sangradouro</t>
  </si>
  <si>
    <t>231220545000004</t>
  </si>
  <si>
    <t>Santana Do Acaraú</t>
  </si>
  <si>
    <t>2312007</t>
  </si>
  <si>
    <t>Gregório</t>
  </si>
  <si>
    <t>231200705000013</t>
  </si>
  <si>
    <t>Bahia</t>
  </si>
  <si>
    <t>231200707000001</t>
  </si>
  <si>
    <t>Parapuí</t>
  </si>
  <si>
    <t>231200720000001</t>
  </si>
  <si>
    <t>Baixa Fria</t>
  </si>
  <si>
    <t>231200708000001</t>
  </si>
  <si>
    <t>João Cordeiro</t>
  </si>
  <si>
    <t>231200710000001</t>
  </si>
  <si>
    <t>Barro Preto</t>
  </si>
  <si>
    <t>231200709000001</t>
  </si>
  <si>
    <t>231200705000001</t>
  </si>
  <si>
    <t>Sapó</t>
  </si>
  <si>
    <t>231200725000001</t>
  </si>
  <si>
    <t>Santana Do Cariri</t>
  </si>
  <si>
    <t>2312106</t>
  </si>
  <si>
    <t>Araporanga</t>
  </si>
  <si>
    <t>231210615000001</t>
  </si>
  <si>
    <t>Anjinhos</t>
  </si>
  <si>
    <t>231210610000001</t>
  </si>
  <si>
    <t>231210605000001</t>
  </si>
  <si>
    <t>231210620000001</t>
  </si>
  <si>
    <t>Inhumas</t>
  </si>
  <si>
    <t>231210630000001</t>
  </si>
  <si>
    <t>2312304</t>
  </si>
  <si>
    <t>231230405000001</t>
  </si>
  <si>
    <t>Inhuçu</t>
  </si>
  <si>
    <t>231230415000001</t>
  </si>
  <si>
    <t>Pedra De Coco</t>
  </si>
  <si>
    <t>231230405000038</t>
  </si>
  <si>
    <t>São Gonçalo Do Amarante</t>
  </si>
  <si>
    <t>2312403</t>
  </si>
  <si>
    <t>231240305000001</t>
  </si>
  <si>
    <t>231240305000019</t>
  </si>
  <si>
    <t>São João Do Jaguaribe</t>
  </si>
  <si>
    <t>2312502</t>
  </si>
  <si>
    <t>231250205000001</t>
  </si>
  <si>
    <t>Lima</t>
  </si>
  <si>
    <t>231250205000006</t>
  </si>
  <si>
    <t>Mundial</t>
  </si>
  <si>
    <t>231250205000009</t>
  </si>
  <si>
    <t>São Luís Do Curu</t>
  </si>
  <si>
    <t>2312601</t>
  </si>
  <si>
    <t>231260105000001</t>
  </si>
  <si>
    <t>231260105000014</t>
  </si>
  <si>
    <t>Nucleo H</t>
  </si>
  <si>
    <t>231260105000009</t>
  </si>
  <si>
    <t>Senador Sá</t>
  </si>
  <si>
    <t>2312809</t>
  </si>
  <si>
    <t>231280905000001</t>
  </si>
  <si>
    <t>Salão</t>
  </si>
  <si>
    <t>231280910000001</t>
  </si>
  <si>
    <t>Sobral</t>
  </si>
  <si>
    <t>2312908</t>
  </si>
  <si>
    <t>231290840000010</t>
  </si>
  <si>
    <t>Baracho</t>
  </si>
  <si>
    <t>231290840000011</t>
  </si>
  <si>
    <t>Taperuaba</t>
  </si>
  <si>
    <t>231290855000001</t>
  </si>
  <si>
    <t>Bilheira</t>
  </si>
  <si>
    <t>231290855000009</t>
  </si>
  <si>
    <t>231290805000001</t>
  </si>
  <si>
    <t>231290815000001</t>
  </si>
  <si>
    <t>Caioca</t>
  </si>
  <si>
    <t>231290820000001</t>
  </si>
  <si>
    <t>231290847000001</t>
  </si>
  <si>
    <t>Caracará</t>
  </si>
  <si>
    <t>231290825000001</t>
  </si>
  <si>
    <t>São José Do Torto</t>
  </si>
  <si>
    <t>231290853000001</t>
  </si>
  <si>
    <t>Olho Dágua</t>
  </si>
  <si>
    <t>231290845000006</t>
  </si>
  <si>
    <t>Aracatiaçu</t>
  </si>
  <si>
    <t>231290810000001</t>
  </si>
  <si>
    <t>Aprazível</t>
  </si>
  <si>
    <t>231290807000001</t>
  </si>
  <si>
    <t>231290807000007</t>
  </si>
  <si>
    <t>Pedra De Fogo</t>
  </si>
  <si>
    <t>231290807000006</t>
  </si>
  <si>
    <t>Rafael Arruda</t>
  </si>
  <si>
    <t>231290845000001</t>
  </si>
  <si>
    <t>Receio</t>
  </si>
  <si>
    <t>231290845000003</t>
  </si>
  <si>
    <t>231290840000001</t>
  </si>
  <si>
    <t>2313005</t>
  </si>
  <si>
    <t>231300505000001</t>
  </si>
  <si>
    <t>231300510000001</t>
  </si>
  <si>
    <t>Cangati</t>
  </si>
  <si>
    <t>231300515000001</t>
  </si>
  <si>
    <t>Prefeita Suely Pinheiro</t>
  </si>
  <si>
    <t>231300532000001</t>
  </si>
  <si>
    <t>Pasta</t>
  </si>
  <si>
    <t>231300530000001</t>
  </si>
  <si>
    <t>São José De Solonópole</t>
  </si>
  <si>
    <t>231300535000001</t>
  </si>
  <si>
    <t>Tabuleiro Do Norte</t>
  </si>
  <si>
    <t>2313104</t>
  </si>
  <si>
    <t>Peixe Gordo</t>
  </si>
  <si>
    <t>231310415000001</t>
  </si>
  <si>
    <t>231310415000008</t>
  </si>
  <si>
    <t>231310405000001</t>
  </si>
  <si>
    <t>Olho-D'Água Da Bica</t>
  </si>
  <si>
    <t>231310410000001</t>
  </si>
  <si>
    <t>2313203</t>
  </si>
  <si>
    <t>231320305000001</t>
  </si>
  <si>
    <t>Açudinho</t>
  </si>
  <si>
    <t>231320307000001</t>
  </si>
  <si>
    <t>Holanda</t>
  </si>
  <si>
    <t>231320325000001</t>
  </si>
  <si>
    <t>231320310000001</t>
  </si>
  <si>
    <t>Carvalho</t>
  </si>
  <si>
    <t>231320315000001</t>
  </si>
  <si>
    <t>Curatis</t>
  </si>
  <si>
    <t>231320320000001</t>
  </si>
  <si>
    <t>Sucesso</t>
  </si>
  <si>
    <t>231320335000001</t>
  </si>
  <si>
    <t>231320335000004</t>
  </si>
  <si>
    <t>Oliveiras</t>
  </si>
  <si>
    <t>231320330000001</t>
  </si>
  <si>
    <t>Tarrafas</t>
  </si>
  <si>
    <t>2313252</t>
  </si>
  <si>
    <t>231325205000001</t>
  </si>
  <si>
    <t>231325205000010</t>
  </si>
  <si>
    <t>231325205000007</t>
  </si>
  <si>
    <t>Tauá</t>
  </si>
  <si>
    <t>2313302</t>
  </si>
  <si>
    <t>Cachoeira Do Pai Senhor</t>
  </si>
  <si>
    <t>231330210000005</t>
  </si>
  <si>
    <t>231330210000001</t>
  </si>
  <si>
    <t>231330210000002</t>
  </si>
  <si>
    <t>Carrapateiras</t>
  </si>
  <si>
    <t>231330215000001</t>
  </si>
  <si>
    <t>231330205000001</t>
  </si>
  <si>
    <t>Inhamuns</t>
  </si>
  <si>
    <t>231330220000001</t>
  </si>
  <si>
    <t>231330220000002</t>
  </si>
  <si>
    <t>Joaquim Moreira</t>
  </si>
  <si>
    <t>231330225000006</t>
  </si>
  <si>
    <t>Marrecas</t>
  </si>
  <si>
    <t>231330225000001</t>
  </si>
  <si>
    <t>Marruás</t>
  </si>
  <si>
    <t>231330230000001</t>
  </si>
  <si>
    <t>Trici</t>
  </si>
  <si>
    <t>231330235000001</t>
  </si>
  <si>
    <t>Massapé</t>
  </si>
  <si>
    <t>231330233000004</t>
  </si>
  <si>
    <t>231330233000001</t>
  </si>
  <si>
    <t>2313351</t>
  </si>
  <si>
    <t>Caxitoré</t>
  </si>
  <si>
    <t>231335110000001</t>
  </si>
  <si>
    <t>Barra Do Caxitoré</t>
  </si>
  <si>
    <t>231335110000007</t>
  </si>
  <si>
    <t>231335105000001</t>
  </si>
  <si>
    <t>Caiçara I</t>
  </si>
  <si>
    <t>231335105000008</t>
  </si>
  <si>
    <t>Caiçara Ii</t>
  </si>
  <si>
    <t>231335110000008</t>
  </si>
  <si>
    <t>231335110000006</t>
  </si>
  <si>
    <t>Tianguá</t>
  </si>
  <si>
    <t>2313401</t>
  </si>
  <si>
    <t>Arapá</t>
  </si>
  <si>
    <t>231340110000001</t>
  </si>
  <si>
    <t>231340125000003</t>
  </si>
  <si>
    <t>231340105000001</t>
  </si>
  <si>
    <t>Pindoguaba</t>
  </si>
  <si>
    <t>231340120000001</t>
  </si>
  <si>
    <t>Tabainha</t>
  </si>
  <si>
    <t>231340125000001</t>
  </si>
  <si>
    <t>231340120000003</t>
  </si>
  <si>
    <t>Trairi</t>
  </si>
  <si>
    <t>2313500</t>
  </si>
  <si>
    <t>231350005000001</t>
  </si>
  <si>
    <t>231350009000005</t>
  </si>
  <si>
    <t>231350005000006</t>
  </si>
  <si>
    <t>Emboaca</t>
  </si>
  <si>
    <t>231350007000004</t>
  </si>
  <si>
    <t>Canaan</t>
  </si>
  <si>
    <t>231350007000001</t>
  </si>
  <si>
    <t>231350006000001</t>
  </si>
  <si>
    <t>Gualdrapas</t>
  </si>
  <si>
    <t>231350009000001</t>
  </si>
  <si>
    <t>Lagoa Da Batalha</t>
  </si>
  <si>
    <t>231350007000008</t>
  </si>
  <si>
    <t>Monguba</t>
  </si>
  <si>
    <t>231350005000007</t>
  </si>
  <si>
    <t>231350009000004</t>
  </si>
  <si>
    <t>Padre José Anchieta</t>
  </si>
  <si>
    <t>231350009000007</t>
  </si>
  <si>
    <t>Tururu</t>
  </si>
  <si>
    <t>2313559</t>
  </si>
  <si>
    <t>231355915000001</t>
  </si>
  <si>
    <t>Cemoaba</t>
  </si>
  <si>
    <t>231355910000001</t>
  </si>
  <si>
    <t>São Pedro Do Gavião</t>
  </si>
  <si>
    <t>231355925000001</t>
  </si>
  <si>
    <t>231355905000001</t>
  </si>
  <si>
    <t>Ubajara</t>
  </si>
  <si>
    <t>2313609</t>
  </si>
  <si>
    <t>231360910000006</t>
  </si>
  <si>
    <t>Araticum</t>
  </si>
  <si>
    <t>231360910000001</t>
  </si>
  <si>
    <t>231360905000001</t>
  </si>
  <si>
    <t>Fornalhão</t>
  </si>
  <si>
    <t>231360910000003</t>
  </si>
  <si>
    <t>Jaburuna</t>
  </si>
  <si>
    <t>231360915000001</t>
  </si>
  <si>
    <t>Nova Veneza</t>
  </si>
  <si>
    <t>231360925000001</t>
  </si>
  <si>
    <t>Uruburetama</t>
  </si>
  <si>
    <t>2313807</t>
  </si>
  <si>
    <t>231380705000001</t>
  </si>
  <si>
    <t>Itacolomy</t>
  </si>
  <si>
    <t>231380709000001</t>
  </si>
  <si>
    <t>Mundaú</t>
  </si>
  <si>
    <t>231380711000001</t>
  </si>
  <si>
    <t>231380713000001</t>
  </si>
  <si>
    <t>231380715000001</t>
  </si>
  <si>
    <t>Uruoca</t>
  </si>
  <si>
    <t>2313906</t>
  </si>
  <si>
    <t>231390605000001</t>
  </si>
  <si>
    <t>Paracuá</t>
  </si>
  <si>
    <t>231390615000001</t>
  </si>
  <si>
    <t>Varjota</t>
  </si>
  <si>
    <t>2313955</t>
  </si>
  <si>
    <t>231395505000001</t>
  </si>
  <si>
    <t>Croata</t>
  </si>
  <si>
    <t>231395515000001</t>
  </si>
  <si>
    <t>231395515000003</t>
  </si>
  <si>
    <t>2314003</t>
  </si>
  <si>
    <t>231400305000001</t>
  </si>
  <si>
    <t>Calabaça</t>
  </si>
  <si>
    <t>231400310000001</t>
  </si>
  <si>
    <t>231400315000001</t>
  </si>
  <si>
    <t>231400330000001</t>
  </si>
  <si>
    <t>Ibicatu</t>
  </si>
  <si>
    <t>231400320000001</t>
  </si>
  <si>
    <t>Naraniú</t>
  </si>
  <si>
    <t>231400325000001</t>
  </si>
  <si>
    <t>231400305000028</t>
  </si>
  <si>
    <t>Viçosa Do Ceará</t>
  </si>
  <si>
    <t>2314102</t>
  </si>
  <si>
    <t>Passagem Da Onça</t>
  </si>
  <si>
    <t>231410223000001</t>
  </si>
  <si>
    <t>Buriti Grande</t>
  </si>
  <si>
    <t>231410212000006</t>
  </si>
  <si>
    <t>231410205000001</t>
  </si>
  <si>
    <t>General Tibúrcio</t>
  </si>
  <si>
    <t>231410210000001</t>
  </si>
  <si>
    <t>Quatiguaba</t>
  </si>
  <si>
    <t>231410225000001</t>
  </si>
  <si>
    <t>Inharim</t>
  </si>
  <si>
    <t>231410225000005</t>
  </si>
  <si>
    <t>Juá Dos Vieiras</t>
  </si>
  <si>
    <t>231410212000001</t>
  </si>
  <si>
    <t>Lambedouro</t>
  </si>
  <si>
    <t>231410215000001</t>
  </si>
  <si>
    <t>Manhoso</t>
  </si>
  <si>
    <t>231410217000001</t>
  </si>
  <si>
    <t>Padre Vieira</t>
  </si>
  <si>
    <t>231410220000001</t>
  </si>
  <si>
    <t>Açailândia</t>
  </si>
  <si>
    <t>2100055</t>
  </si>
  <si>
    <t>Agrovila Do Pa Açaí: Vila Macaúba</t>
  </si>
  <si>
    <t>210005505000100</t>
  </si>
  <si>
    <t>Agrovila Do Pa Açaí: Nova Conquista</t>
  </si>
  <si>
    <t>210005505000082</t>
  </si>
  <si>
    <t>Agrovila Do Pa Açaí: Agrovila Sudelândia</t>
  </si>
  <si>
    <t>210005505000084</t>
  </si>
  <si>
    <t>Agrovila Do Pa Açaí: Nova Vitória</t>
  </si>
  <si>
    <t>210005505000087</t>
  </si>
  <si>
    <t>Agrovila Do Pa Açaí: Vila Conquista Da Lagoa</t>
  </si>
  <si>
    <t>210005505000101</t>
  </si>
  <si>
    <t>Vila Jardim Bela Vista</t>
  </si>
  <si>
    <t>210005505000060</t>
  </si>
  <si>
    <t>210005505000074</t>
  </si>
  <si>
    <t>210005505000001</t>
  </si>
  <si>
    <t>210005505000059</t>
  </si>
  <si>
    <t>2100105</t>
  </si>
  <si>
    <t>210010505000001</t>
  </si>
  <si>
    <t>210010505000008</t>
  </si>
  <si>
    <t>Loiola</t>
  </si>
  <si>
    <t>210010505000009</t>
  </si>
  <si>
    <t>210010505000010</t>
  </si>
  <si>
    <t>Água Doce Do Maranhão</t>
  </si>
  <si>
    <t>2100154</t>
  </si>
  <si>
    <t>210015405000001</t>
  </si>
  <si>
    <t>Curvinha</t>
  </si>
  <si>
    <t>210015405000015</t>
  </si>
  <si>
    <t>2100204</t>
  </si>
  <si>
    <t>210020405000008</t>
  </si>
  <si>
    <t>Agrovila Pepital</t>
  </si>
  <si>
    <t>210020405000017</t>
  </si>
  <si>
    <t>Agrovila Peru</t>
  </si>
  <si>
    <t>210020410000007</t>
  </si>
  <si>
    <t>Mocajituba</t>
  </si>
  <si>
    <t>210020405000027</t>
  </si>
  <si>
    <t>Ararengaua</t>
  </si>
  <si>
    <t>210020405000011</t>
  </si>
  <si>
    <t>210020405000001</t>
  </si>
  <si>
    <t>210020410000006</t>
  </si>
  <si>
    <t>Canelatiua</t>
  </si>
  <si>
    <t>210020410000005</t>
  </si>
  <si>
    <t>Porto Do Boi</t>
  </si>
  <si>
    <t>210020405000037</t>
  </si>
  <si>
    <t>Castelo</t>
  </si>
  <si>
    <t>210020405000013</t>
  </si>
  <si>
    <t>Cujupé Novo</t>
  </si>
  <si>
    <t>210020405000023</t>
  </si>
  <si>
    <t>Cujupé Velho</t>
  </si>
  <si>
    <t>210020405000022</t>
  </si>
  <si>
    <t>Itamatatiwa</t>
  </si>
  <si>
    <t>210020405000028</t>
  </si>
  <si>
    <t>Santana De Caboclo</t>
  </si>
  <si>
    <t>210020405000045</t>
  </si>
  <si>
    <t>Itauaú</t>
  </si>
  <si>
    <t>210020405000043</t>
  </si>
  <si>
    <t>Japeú</t>
  </si>
  <si>
    <t>210020405000024</t>
  </si>
  <si>
    <t>Manival</t>
  </si>
  <si>
    <t>210020405000007</t>
  </si>
  <si>
    <t>Oitiua</t>
  </si>
  <si>
    <t>210020405000034</t>
  </si>
  <si>
    <t>Perizinho</t>
  </si>
  <si>
    <t>210020405000041</t>
  </si>
  <si>
    <t>Peroba</t>
  </si>
  <si>
    <t>210020405000046</t>
  </si>
  <si>
    <t>Ponta D'Areia</t>
  </si>
  <si>
    <t>210020410000003</t>
  </si>
  <si>
    <t>210020405000015</t>
  </si>
  <si>
    <t>Terra Mole</t>
  </si>
  <si>
    <t>210020405000039</t>
  </si>
  <si>
    <t>210020405000040</t>
  </si>
  <si>
    <t>Quiriritiua</t>
  </si>
  <si>
    <t>210020405000036</t>
  </si>
  <si>
    <t>Raimundo Su</t>
  </si>
  <si>
    <t>210020405000032</t>
  </si>
  <si>
    <t>São João De Cortes</t>
  </si>
  <si>
    <t>210020410000001</t>
  </si>
  <si>
    <t>Vila Tapireí</t>
  </si>
  <si>
    <t>210020405000020</t>
  </si>
  <si>
    <t>2100303</t>
  </si>
  <si>
    <t>210030305000001</t>
  </si>
  <si>
    <t>210030305000029</t>
  </si>
  <si>
    <t>Novo Estado</t>
  </si>
  <si>
    <t>210030305000028</t>
  </si>
  <si>
    <t>Altamira Do Maranhão</t>
  </si>
  <si>
    <t>2100402</t>
  </si>
  <si>
    <t>210040205000001</t>
  </si>
  <si>
    <t>210040205000011</t>
  </si>
  <si>
    <t>Bom Futuro</t>
  </si>
  <si>
    <t>210040205000019</t>
  </si>
  <si>
    <t>210040205000020</t>
  </si>
  <si>
    <t>Duas Barracas</t>
  </si>
  <si>
    <t>210040205000008</t>
  </si>
  <si>
    <t>São João Dos Crentes</t>
  </si>
  <si>
    <t>210040205000017</t>
  </si>
  <si>
    <t>210040205000018</t>
  </si>
  <si>
    <t>210040205000006</t>
  </si>
  <si>
    <t>210040205000005</t>
  </si>
  <si>
    <t>Centro Do Davi</t>
  </si>
  <si>
    <t>210040205000010</t>
  </si>
  <si>
    <t>Marmorana</t>
  </si>
  <si>
    <t>210040205000003</t>
  </si>
  <si>
    <t>Três Satubas</t>
  </si>
  <si>
    <t>210040205000016</t>
  </si>
  <si>
    <t>Alto Alegre Do Maranhão</t>
  </si>
  <si>
    <t>2100436</t>
  </si>
  <si>
    <t>210043605000001</t>
  </si>
  <si>
    <t>Altamira Dos Borbas</t>
  </si>
  <si>
    <t>210043605000022</t>
  </si>
  <si>
    <t>Alto Alegre Do Pindaré</t>
  </si>
  <si>
    <t>2100477</t>
  </si>
  <si>
    <t>Centro Da Rosa</t>
  </si>
  <si>
    <t>210047705000037</t>
  </si>
  <si>
    <t>Agrovila Do Pa Vila Cafezal</t>
  </si>
  <si>
    <t>210047705000038</t>
  </si>
  <si>
    <t>Barraca Do Cedro</t>
  </si>
  <si>
    <t>210047705000016</t>
  </si>
  <si>
    <t>210047705000030</t>
  </si>
  <si>
    <t>Timbira Do Bogea</t>
  </si>
  <si>
    <t>210047705000033</t>
  </si>
  <si>
    <t>Centro Dos Bidórios</t>
  </si>
  <si>
    <t>210047705000031</t>
  </si>
  <si>
    <t>Centro Dos Paulos</t>
  </si>
  <si>
    <t>210047705000032</t>
  </si>
  <si>
    <t>210047705000009</t>
  </si>
  <si>
    <t>210047705000001</t>
  </si>
  <si>
    <t>210047705000010</t>
  </si>
  <si>
    <t>2100501</t>
  </si>
  <si>
    <t>210050105000001</t>
  </si>
  <si>
    <t>Curupá</t>
  </si>
  <si>
    <t>210050110000001</t>
  </si>
  <si>
    <t>Amapá Do Maranhão</t>
  </si>
  <si>
    <t>2100550</t>
  </si>
  <si>
    <t>210055005000001</t>
  </si>
  <si>
    <t>Curtisal</t>
  </si>
  <si>
    <t>210055005000008</t>
  </si>
  <si>
    <t>Nova Vida</t>
  </si>
  <si>
    <t>210055005000005</t>
  </si>
  <si>
    <t>Amarante Do Maranhão</t>
  </si>
  <si>
    <t>2100600</t>
  </si>
  <si>
    <t>Agrovila Do Pa Vila Alvoradinha</t>
  </si>
  <si>
    <t>210060005000020</t>
  </si>
  <si>
    <t>Agrovila Do Pa Alvorada Iv</t>
  </si>
  <si>
    <t>210060005000048</t>
  </si>
  <si>
    <t>210060005000001</t>
  </si>
  <si>
    <t>Agrovila Do Pa Batalha Ou Casulo I</t>
  </si>
  <si>
    <t>210060005000036</t>
  </si>
  <si>
    <t>Agrovila Do Pa Cikel</t>
  </si>
  <si>
    <t>210060005000029</t>
  </si>
  <si>
    <t>Agrovila Do Pa Boa Esperança Iii Ou Dona Creuza</t>
  </si>
  <si>
    <t>210060005000051</t>
  </si>
  <si>
    <t>Agrovila Do Pa Maria Margarida Alves</t>
  </si>
  <si>
    <t>210060005000056</t>
  </si>
  <si>
    <t>210060005000059</t>
  </si>
  <si>
    <t>Agrovila Do Pa Vila Fortaleza Ou Patrimônio</t>
  </si>
  <si>
    <t>210060005000021</t>
  </si>
  <si>
    <t>Agrovila Do Pa Curitiba</t>
  </si>
  <si>
    <t>210060005000060</t>
  </si>
  <si>
    <t>Agrovila Do Pa El Shaday</t>
  </si>
  <si>
    <t>210060005000050</t>
  </si>
  <si>
    <t>Agrovila Do Pa Lagoa</t>
  </si>
  <si>
    <t>210060005000023</t>
  </si>
  <si>
    <t>210060005000057</t>
  </si>
  <si>
    <t>Agrovila Do Pa Santa Lúcia</t>
  </si>
  <si>
    <t>210060005000058</t>
  </si>
  <si>
    <t>Agrovila Do Pa Serra Pelada</t>
  </si>
  <si>
    <t>210060005000049</t>
  </si>
  <si>
    <t>Pindarezinho</t>
  </si>
  <si>
    <t>210060005000017</t>
  </si>
  <si>
    <t>210060005000024</t>
  </si>
  <si>
    <t>Novo Mundo</t>
  </si>
  <si>
    <t>210060005000013</t>
  </si>
  <si>
    <t>Grotão</t>
  </si>
  <si>
    <t>210060005000015</t>
  </si>
  <si>
    <t>Anajatuba</t>
  </si>
  <si>
    <t>2100709</t>
  </si>
  <si>
    <t>Picada</t>
  </si>
  <si>
    <t>210070905000018</t>
  </si>
  <si>
    <t>Areal</t>
  </si>
  <si>
    <t>210070910000007</t>
  </si>
  <si>
    <t>210070905000008</t>
  </si>
  <si>
    <t>210070905000010</t>
  </si>
  <si>
    <t>Cumbi</t>
  </si>
  <si>
    <t>210070905000023</t>
  </si>
  <si>
    <t>210070905000001</t>
  </si>
  <si>
    <t>210070910000008</t>
  </si>
  <si>
    <t>Perimirim</t>
  </si>
  <si>
    <t>210070905000013</t>
  </si>
  <si>
    <t>Porto Das Gabarras</t>
  </si>
  <si>
    <t>210070910000001</t>
  </si>
  <si>
    <t>Anapurus</t>
  </si>
  <si>
    <t>2100808</t>
  </si>
  <si>
    <t>210080805000001</t>
  </si>
  <si>
    <t>Água Rica</t>
  </si>
  <si>
    <t>210080805000016</t>
  </si>
  <si>
    <t>Lagoa Dos Ciganos</t>
  </si>
  <si>
    <t>210080805000018</t>
  </si>
  <si>
    <t>2100832</t>
  </si>
  <si>
    <t>Itererezinho</t>
  </si>
  <si>
    <t>210083205000021</t>
  </si>
  <si>
    <t>210083205000011</t>
  </si>
  <si>
    <t>Itererê</t>
  </si>
  <si>
    <t>210083205000016</t>
  </si>
  <si>
    <t>Turirana</t>
  </si>
  <si>
    <t>210083205000018</t>
  </si>
  <si>
    <t>210083205000001</t>
  </si>
  <si>
    <t>2100873</t>
  </si>
  <si>
    <t>Núcleo 05</t>
  </si>
  <si>
    <t>210087305000012</t>
  </si>
  <si>
    <t>210087305000014</t>
  </si>
  <si>
    <t>210087305000001</t>
  </si>
  <si>
    <t>Curva Da Linha</t>
  </si>
  <si>
    <t>210087305000013</t>
  </si>
  <si>
    <t>Núcleo Ad</t>
  </si>
  <si>
    <t>210087305000006</t>
  </si>
  <si>
    <t>Núcleo Eldorado</t>
  </si>
  <si>
    <t>210087305000011</t>
  </si>
  <si>
    <t>Núcleo Cs</t>
  </si>
  <si>
    <t>210087305000010</t>
  </si>
  <si>
    <t>Araioses</t>
  </si>
  <si>
    <t>2100907</t>
  </si>
  <si>
    <t>João Peres</t>
  </si>
  <si>
    <t>210090705000024</t>
  </si>
  <si>
    <t>210090705000059</t>
  </si>
  <si>
    <t>Agrovila Do Pa Ponta D'Água</t>
  </si>
  <si>
    <t>210090705000060</t>
  </si>
  <si>
    <t>Grosso</t>
  </si>
  <si>
    <t>210090705000062</t>
  </si>
  <si>
    <t>210090705000050</t>
  </si>
  <si>
    <t>Jiquiri</t>
  </si>
  <si>
    <t>210090705000063</t>
  </si>
  <si>
    <t>210090705000048</t>
  </si>
  <si>
    <t>210090705000044</t>
  </si>
  <si>
    <t>Placa De Araioses</t>
  </si>
  <si>
    <t>210090705000061</t>
  </si>
  <si>
    <t>210090705000036</t>
  </si>
  <si>
    <t>210090705000029</t>
  </si>
  <si>
    <t>2100956</t>
  </si>
  <si>
    <t>Pa Piçarreira</t>
  </si>
  <si>
    <t>210095605000037</t>
  </si>
  <si>
    <t>Agrovila Do Pa Planalto</t>
  </si>
  <si>
    <t>210095605000038</t>
  </si>
  <si>
    <t>Pa Chupé</t>
  </si>
  <si>
    <t>210095605000036</t>
  </si>
  <si>
    <t>Agrovila Do Pa Recantão</t>
  </si>
  <si>
    <t>210095605000034</t>
  </si>
  <si>
    <t>Lagoa Do Cocal</t>
  </si>
  <si>
    <t>210095605000015</t>
  </si>
  <si>
    <t>210095605000017</t>
  </si>
  <si>
    <t>210095605000001</t>
  </si>
  <si>
    <t>Bureta</t>
  </si>
  <si>
    <t>210095605000029</t>
  </si>
  <si>
    <t>210095605000025</t>
  </si>
  <si>
    <t>Calumbi</t>
  </si>
  <si>
    <t>210095605000028</t>
  </si>
  <si>
    <t>210095605000024</t>
  </si>
  <si>
    <t>Centro Dos Sobrinhos</t>
  </si>
  <si>
    <t>210095605000047</t>
  </si>
  <si>
    <t>Citusa</t>
  </si>
  <si>
    <t>210095605000018</t>
  </si>
  <si>
    <t>Cocal Dos Cabritos</t>
  </si>
  <si>
    <t>210095605000030</t>
  </si>
  <si>
    <t>210095605000022</t>
  </si>
  <si>
    <t>210095605000011</t>
  </si>
  <si>
    <t>Montevidéu</t>
  </si>
  <si>
    <t>210095605000012</t>
  </si>
  <si>
    <t>Pa Pedra Preta</t>
  </si>
  <si>
    <t>210095605000032</t>
  </si>
  <si>
    <t>210095605000023</t>
  </si>
  <si>
    <t>Pa Água Boa</t>
  </si>
  <si>
    <t>210095605000033</t>
  </si>
  <si>
    <t>Pa Chapada Do Garoto</t>
  </si>
  <si>
    <t>210095605000031</t>
  </si>
  <si>
    <t>Pa Lagoa Do Coco</t>
  </si>
  <si>
    <t>210095605000035</t>
  </si>
  <si>
    <t>Sucuiuiu Da Citema</t>
  </si>
  <si>
    <t>210095605000046</t>
  </si>
  <si>
    <t>210095605000045</t>
  </si>
  <si>
    <t>Arari</t>
  </si>
  <si>
    <t>2101004</t>
  </si>
  <si>
    <t>Bubasa</t>
  </si>
  <si>
    <t>210100405000015</t>
  </si>
  <si>
    <t>Arari Açu Central</t>
  </si>
  <si>
    <t>210100405000029</t>
  </si>
  <si>
    <t>210100405000001</t>
  </si>
  <si>
    <t>Bamburral</t>
  </si>
  <si>
    <t>210100405000021</t>
  </si>
  <si>
    <t>210100405000024</t>
  </si>
  <si>
    <t>Bonfim Do Arari</t>
  </si>
  <si>
    <t>210100410000001</t>
  </si>
  <si>
    <t>Félix</t>
  </si>
  <si>
    <t>210100405000028</t>
  </si>
  <si>
    <t>Manoel João</t>
  </si>
  <si>
    <t>210100405000026</t>
  </si>
  <si>
    <t>Axixá</t>
  </si>
  <si>
    <t>2101103</t>
  </si>
  <si>
    <t>Centro Grande</t>
  </si>
  <si>
    <t>210110305000008</t>
  </si>
  <si>
    <t>Bonfim Do Limoeiro</t>
  </si>
  <si>
    <t>210110305000007</t>
  </si>
  <si>
    <t>Santa Rosa Ii</t>
  </si>
  <si>
    <t>210110305000010</t>
  </si>
  <si>
    <t>Burgos</t>
  </si>
  <si>
    <t>210110305000022</t>
  </si>
  <si>
    <t>210110305000021</t>
  </si>
  <si>
    <t>210110305000001</t>
  </si>
  <si>
    <t>Munim-Mirim</t>
  </si>
  <si>
    <t>210110305000004</t>
  </si>
  <si>
    <t>Perijuçara</t>
  </si>
  <si>
    <t>210110305000014</t>
  </si>
  <si>
    <t>Vale Quem Tem</t>
  </si>
  <si>
    <t>210110305000006</t>
  </si>
  <si>
    <t>Vila Glória</t>
  </si>
  <si>
    <t>210110305000023</t>
  </si>
  <si>
    <t>2101202</t>
  </si>
  <si>
    <t>Centro Do Cirilo</t>
  </si>
  <si>
    <t>210120205000115</t>
  </si>
  <si>
    <t>Agrovila Do Pa Seco Das Mulatas</t>
  </si>
  <si>
    <t>210120205000092</t>
  </si>
  <si>
    <t>Pa Bela Vista</t>
  </si>
  <si>
    <t>210120205000087</t>
  </si>
  <si>
    <t>Agrovila Do Pa Sincorá</t>
  </si>
  <si>
    <t>210120205000093</t>
  </si>
  <si>
    <t>Boa Vista I</t>
  </si>
  <si>
    <t>210120205000074</t>
  </si>
  <si>
    <t>Aldeia I</t>
  </si>
  <si>
    <t>210120205000073</t>
  </si>
  <si>
    <t>Alto Fogoso</t>
  </si>
  <si>
    <t>210120205000099</t>
  </si>
  <si>
    <t>210120205000116</t>
  </si>
  <si>
    <t>210120205000103</t>
  </si>
  <si>
    <t>Bomba</t>
  </si>
  <si>
    <t>210120205000076</t>
  </si>
  <si>
    <t>210120205000001</t>
  </si>
  <si>
    <t>210120205000108</t>
  </si>
  <si>
    <t>210120205000077</t>
  </si>
  <si>
    <t>Centro Dos Teles</t>
  </si>
  <si>
    <t>210120205000079</t>
  </si>
  <si>
    <t>210120205000072</t>
  </si>
  <si>
    <t>Lusiana</t>
  </si>
  <si>
    <t>210120205000105</t>
  </si>
  <si>
    <t>210120205000091</t>
  </si>
  <si>
    <t>Pedra Do Rumo</t>
  </si>
  <si>
    <t>210120205000107</t>
  </si>
  <si>
    <t>Santo Antônio Dos Vieiras</t>
  </si>
  <si>
    <t>210120205000104</t>
  </si>
  <si>
    <t>210120205000096</t>
  </si>
  <si>
    <t>210120205000080</t>
  </si>
  <si>
    <t>210120205000083</t>
  </si>
  <si>
    <t>São José Das Veredas</t>
  </si>
  <si>
    <t>210120205000086</t>
  </si>
  <si>
    <t>2101301</t>
  </si>
  <si>
    <t>Trajano Marques</t>
  </si>
  <si>
    <t>210130105000014</t>
  </si>
  <si>
    <t>210130105000016</t>
  </si>
  <si>
    <t>210130105000001</t>
  </si>
  <si>
    <t>Madragoa</t>
  </si>
  <si>
    <t>210130105000021</t>
  </si>
  <si>
    <t>Portugal</t>
  </si>
  <si>
    <t>210130105000013</t>
  </si>
  <si>
    <t>210130105000018</t>
  </si>
  <si>
    <t>2101350</t>
  </si>
  <si>
    <t>210135005000001</t>
  </si>
  <si>
    <t>Tucum</t>
  </si>
  <si>
    <t>210135005000006</t>
  </si>
  <si>
    <t>2101400</t>
  </si>
  <si>
    <t>210140005000001</t>
  </si>
  <si>
    <t>Angelim</t>
  </si>
  <si>
    <t>210140005000064</t>
  </si>
  <si>
    <t>Nova De Carli Ou Botavo</t>
  </si>
  <si>
    <t>210140005000058</t>
  </si>
  <si>
    <t>Barão De Grajaú</t>
  </si>
  <si>
    <t>2101509</t>
  </si>
  <si>
    <t>210150905000001</t>
  </si>
  <si>
    <t>210150905000010</t>
  </si>
  <si>
    <t>210150905000023</t>
  </si>
  <si>
    <t>Barra Do Corda</t>
  </si>
  <si>
    <t>2101608</t>
  </si>
  <si>
    <t>Naru</t>
  </si>
  <si>
    <t>210160805000109</t>
  </si>
  <si>
    <t>Agrovila Boa Sorte</t>
  </si>
  <si>
    <t>210160805000061</t>
  </si>
  <si>
    <t>Agrovila Do Pa Aldeia Cachoeirinha</t>
  </si>
  <si>
    <t>210160805000050</t>
  </si>
  <si>
    <t>210160805000084</t>
  </si>
  <si>
    <t>Agrovila Do Pa Durval Neto</t>
  </si>
  <si>
    <t>210160805000064</t>
  </si>
  <si>
    <t>210160805000001</t>
  </si>
  <si>
    <t>210160805000117</t>
  </si>
  <si>
    <t>Agrovila Dos Currais</t>
  </si>
  <si>
    <t>210160805000060</t>
  </si>
  <si>
    <t>São Gonçalo Do Capim</t>
  </si>
  <si>
    <t>210160805000081</t>
  </si>
  <si>
    <t>Cacau</t>
  </si>
  <si>
    <t>210160805000080</t>
  </si>
  <si>
    <t>Sumaúma Da Mata</t>
  </si>
  <si>
    <t>210160805000078</t>
  </si>
  <si>
    <t>Cajazeiras Dois</t>
  </si>
  <si>
    <t>210160805000077</t>
  </si>
  <si>
    <t>210160805000095</t>
  </si>
  <si>
    <t>210160805000097</t>
  </si>
  <si>
    <t>Centro Do Marcolino</t>
  </si>
  <si>
    <t>210160805000068</t>
  </si>
  <si>
    <t>Centro Do Meio</t>
  </si>
  <si>
    <t>210160805000070</t>
  </si>
  <si>
    <t>Centro Do Roque</t>
  </si>
  <si>
    <t>210160805000099</t>
  </si>
  <si>
    <t>210160805000100</t>
  </si>
  <si>
    <t>210160805000092</t>
  </si>
  <si>
    <t>210160805000091</t>
  </si>
  <si>
    <t>Lagoa Do Socorro</t>
  </si>
  <si>
    <t>210160805000079</t>
  </si>
  <si>
    <t>210160805000094</t>
  </si>
  <si>
    <t>210160805000040</t>
  </si>
  <si>
    <t>Barreirinhas</t>
  </si>
  <si>
    <t>2101707</t>
  </si>
  <si>
    <t>210170705000017</t>
  </si>
  <si>
    <t>Atins</t>
  </si>
  <si>
    <t>210170705000016</t>
  </si>
  <si>
    <t>Palmeira Dos Eduardos</t>
  </si>
  <si>
    <t>210170705000052</t>
  </si>
  <si>
    <t>Braço</t>
  </si>
  <si>
    <t>210170705000056</t>
  </si>
  <si>
    <t>210170705000001</t>
  </si>
  <si>
    <t>210170705000060</t>
  </si>
  <si>
    <t>Varas</t>
  </si>
  <si>
    <t>210170705000036</t>
  </si>
  <si>
    <t>Mamede</t>
  </si>
  <si>
    <t>210170705000051</t>
  </si>
  <si>
    <t>210170705000021</t>
  </si>
  <si>
    <t>Taboca</t>
  </si>
  <si>
    <t>210170705000057</t>
  </si>
  <si>
    <t>Mato Grande</t>
  </si>
  <si>
    <t>210170705000050</t>
  </si>
  <si>
    <t>Morro Alto</t>
  </si>
  <si>
    <t>210170705000053</t>
  </si>
  <si>
    <t>210170705000042</t>
  </si>
  <si>
    <t>São José Do Sousa</t>
  </si>
  <si>
    <t>210170705000055</t>
  </si>
  <si>
    <t>Bela Vista Do Maranhão</t>
  </si>
  <si>
    <t>2101772</t>
  </si>
  <si>
    <t>São José Do Aterrado</t>
  </si>
  <si>
    <t>210177205000016</t>
  </si>
  <si>
    <t>Água Preta</t>
  </si>
  <si>
    <t>210177205000018</t>
  </si>
  <si>
    <t>Centro Do Lulu</t>
  </si>
  <si>
    <t>210177205000013</t>
  </si>
  <si>
    <t>210177205000015</t>
  </si>
  <si>
    <t>Curva Da Mata Do Boi</t>
  </si>
  <si>
    <t>210177205000008</t>
  </si>
  <si>
    <t>210177205000001</t>
  </si>
  <si>
    <t>Tocantins</t>
  </si>
  <si>
    <t>210177205000012</t>
  </si>
  <si>
    <t>2101731</t>
  </si>
  <si>
    <t>210173105000001</t>
  </si>
  <si>
    <t>Piquizeiro</t>
  </si>
  <si>
    <t>210173105000009</t>
  </si>
  <si>
    <t>2101806</t>
  </si>
  <si>
    <t>210180605000001</t>
  </si>
  <si>
    <t>210180605000007</t>
  </si>
  <si>
    <t>2101905</t>
  </si>
  <si>
    <t>210190505000034</t>
  </si>
  <si>
    <t>210190505000027</t>
  </si>
  <si>
    <t>210190505000001</t>
  </si>
  <si>
    <t>Jassioca</t>
  </si>
  <si>
    <t>210190505000007</t>
  </si>
  <si>
    <t>Macajubal</t>
  </si>
  <si>
    <t>210190505000009</t>
  </si>
  <si>
    <t>Paricativa</t>
  </si>
  <si>
    <t>210190505000016</t>
  </si>
  <si>
    <t>210190505000022</t>
  </si>
  <si>
    <t>Quindua</t>
  </si>
  <si>
    <t>210190505000031</t>
  </si>
  <si>
    <t>210190505000019</t>
  </si>
  <si>
    <t>Bernardo Do Mearim</t>
  </si>
  <si>
    <t>2101939</t>
  </si>
  <si>
    <t>210193905000001</t>
  </si>
  <si>
    <t>Baixão Do Moacir</t>
  </si>
  <si>
    <t>210193905000005</t>
  </si>
  <si>
    <t>Caneleirinho</t>
  </si>
  <si>
    <t>210193905000009</t>
  </si>
  <si>
    <t>210193905000003</t>
  </si>
  <si>
    <t>Boa Vista Do Gurupi</t>
  </si>
  <si>
    <t>2101970</t>
  </si>
  <si>
    <t>Sodrelândia Ou Quatro Bocas</t>
  </si>
  <si>
    <t>210197005000008</t>
  </si>
  <si>
    <t>Agrovila Do Pa Santa Angélica</t>
  </si>
  <si>
    <t>210197005000007</t>
  </si>
  <si>
    <t>Colônia Militar</t>
  </si>
  <si>
    <t>210197005000006</t>
  </si>
  <si>
    <t>2102002</t>
  </si>
  <si>
    <t>Vila Da Varig</t>
  </si>
  <si>
    <t>210200205000032</t>
  </si>
  <si>
    <t>Brejo Social</t>
  </si>
  <si>
    <t>210200205000033</t>
  </si>
  <si>
    <t>210200205000001</t>
  </si>
  <si>
    <t>Centro Do Nascimento</t>
  </si>
  <si>
    <t>210200205000019</t>
  </si>
  <si>
    <t>Gruvia</t>
  </si>
  <si>
    <t>210200205000020</t>
  </si>
  <si>
    <t>Escada</t>
  </si>
  <si>
    <t>210200205000028</t>
  </si>
  <si>
    <t>Três Olhos D'Água</t>
  </si>
  <si>
    <t>210200205000023</t>
  </si>
  <si>
    <t>São João Do Turizinho</t>
  </si>
  <si>
    <t>210200205000042</t>
  </si>
  <si>
    <t>São Pedro Do Caru</t>
  </si>
  <si>
    <t>210200205000035</t>
  </si>
  <si>
    <t>Vila Pimenta</t>
  </si>
  <si>
    <t>210200205000031</t>
  </si>
  <si>
    <t>Zé Boeiro</t>
  </si>
  <si>
    <t>210200205000014</t>
  </si>
  <si>
    <t>Bom Jesus Das Selvas</t>
  </si>
  <si>
    <t>2102036</t>
  </si>
  <si>
    <t>Vila Tropical</t>
  </si>
  <si>
    <t>210203605000008</t>
  </si>
  <si>
    <t>Agrovila Do Pa Alancarina Ii</t>
  </si>
  <si>
    <t>210203605000028</t>
  </si>
  <si>
    <t>Agrovila Do Pa Vila São Raimundo</t>
  </si>
  <si>
    <t>210203605000017</t>
  </si>
  <si>
    <t>Agrovila Do Pa Alta Floresta</t>
  </si>
  <si>
    <t>210203605000016</t>
  </si>
  <si>
    <t>Agrovila Do Pa Centro Do Adão</t>
  </si>
  <si>
    <t>210203605000025</t>
  </si>
  <si>
    <t>Agrovila Do Pa Vila Chico Mendes Ii</t>
  </si>
  <si>
    <t>210203605000019</t>
  </si>
  <si>
    <t>Agrovila Do Pa Chico Mendes I</t>
  </si>
  <si>
    <t>210203605000027</t>
  </si>
  <si>
    <t>Agrovila Do Pa Vila Roseli Nunes</t>
  </si>
  <si>
    <t>210203605000020</t>
  </si>
  <si>
    <t>Agrovila Do Pa Nossa Senhora Aparecida</t>
  </si>
  <si>
    <t>210203605000026</t>
  </si>
  <si>
    <t>Agrovila Do Pa Vila São Francisco</t>
  </si>
  <si>
    <t>210203605000018</t>
  </si>
  <si>
    <t>210203605000001</t>
  </si>
  <si>
    <t>210203605000015</t>
  </si>
  <si>
    <t>210203605000029</t>
  </si>
  <si>
    <t>2102077</t>
  </si>
  <si>
    <t>São Paulo Apóstolo</t>
  </si>
  <si>
    <t>210207705000020</t>
  </si>
  <si>
    <t>Alto Alegre I</t>
  </si>
  <si>
    <t>210207705000014</t>
  </si>
  <si>
    <t>210207705000010</t>
  </si>
  <si>
    <t>Olho D'Água Dos Miranda</t>
  </si>
  <si>
    <t>210207705000011</t>
  </si>
  <si>
    <t>Fazenda São João</t>
  </si>
  <si>
    <t>210207705000009</t>
  </si>
  <si>
    <t>Matinha I</t>
  </si>
  <si>
    <t>210207705000007</t>
  </si>
  <si>
    <t>210207705000006</t>
  </si>
  <si>
    <t>210207705000001</t>
  </si>
  <si>
    <t>Poção Comprido</t>
  </si>
  <si>
    <t>210207705000012</t>
  </si>
  <si>
    <t>210207705000004</t>
  </si>
  <si>
    <t>210207705000018</t>
  </si>
  <si>
    <t>Santo Antônio Dos Patrícios</t>
  </si>
  <si>
    <t>210207705000003</t>
  </si>
  <si>
    <t>Santa Luzia I E Ii</t>
  </si>
  <si>
    <t>210207705000016</t>
  </si>
  <si>
    <t>Vertente</t>
  </si>
  <si>
    <t>210207705000015</t>
  </si>
  <si>
    <t>2102101</t>
  </si>
  <si>
    <t>210210105000001</t>
  </si>
  <si>
    <t>Herculanópolis</t>
  </si>
  <si>
    <t>210210105000017</t>
  </si>
  <si>
    <t>210210105000016</t>
  </si>
  <si>
    <t>Vila Dos Criolis</t>
  </si>
  <si>
    <t>210210105000022</t>
  </si>
  <si>
    <t>210210105000042</t>
  </si>
  <si>
    <t>Riacho Do Meio</t>
  </si>
  <si>
    <t>210210105000039</t>
  </si>
  <si>
    <t>210210105000029</t>
  </si>
  <si>
    <t>São João Dos Pilões</t>
  </si>
  <si>
    <t>210210105000028</t>
  </si>
  <si>
    <t>Vila Das Almas</t>
  </si>
  <si>
    <t>210210105000024</t>
  </si>
  <si>
    <t>Brejo De Areia</t>
  </si>
  <si>
    <t>2102150</t>
  </si>
  <si>
    <t>Igarapé Do Meio</t>
  </si>
  <si>
    <t>210215005000003</t>
  </si>
  <si>
    <t>210215005000007</t>
  </si>
  <si>
    <t>210215005000001</t>
  </si>
  <si>
    <t>2102200</t>
  </si>
  <si>
    <t>210220005000033</t>
  </si>
  <si>
    <t>210220005000020</t>
  </si>
  <si>
    <t>210220005000001</t>
  </si>
  <si>
    <t>Mocambinho</t>
  </si>
  <si>
    <t>210220005000023</t>
  </si>
  <si>
    <t>Vila Conceição</t>
  </si>
  <si>
    <t>210220005000034</t>
  </si>
  <si>
    <t>2102309</t>
  </si>
  <si>
    <t>210230905000001</t>
  </si>
  <si>
    <t>Bacatuba</t>
  </si>
  <si>
    <t>210230910000001</t>
  </si>
  <si>
    <t>Juçara</t>
  </si>
  <si>
    <t>210230905000026</t>
  </si>
  <si>
    <t>2102325</t>
  </si>
  <si>
    <t>210232505000031</t>
  </si>
  <si>
    <t>Agrovila Do Pa 11 De Junho Ou Sede</t>
  </si>
  <si>
    <t>210232505000053</t>
  </si>
  <si>
    <t>Buriticupu 2.0 Núcleo Segundo</t>
  </si>
  <si>
    <t>210232505000021</t>
  </si>
  <si>
    <t>Agrovila Do Pa 21 De Maio</t>
  </si>
  <si>
    <t>210232505000046</t>
  </si>
  <si>
    <t>Agrovila Do Pa Brejinho Ou Sete De Maio</t>
  </si>
  <si>
    <t>210232505000052</t>
  </si>
  <si>
    <t>210232505000051</t>
  </si>
  <si>
    <t>Agrovila Do Pa Brasilândia</t>
  </si>
  <si>
    <t>210232505000066</t>
  </si>
  <si>
    <t>Trilha 410</t>
  </si>
  <si>
    <t>210232505000026</t>
  </si>
  <si>
    <t>210232505000070</t>
  </si>
  <si>
    <t>Brejo Velho</t>
  </si>
  <si>
    <t>210232505000068</t>
  </si>
  <si>
    <t>P1 V4 1º Povoado Da 4ª Vicinal</t>
  </si>
  <si>
    <t>210232505000038</t>
  </si>
  <si>
    <t>P1 V5 1º Povoado Da 5ª Vicinal</t>
  </si>
  <si>
    <t>210232505000030</t>
  </si>
  <si>
    <t>P2 V4 2º Povoado Da 4ª Vicinal</t>
  </si>
  <si>
    <t>210232505000042</t>
  </si>
  <si>
    <t>P1 V3 3ª Vicinal</t>
  </si>
  <si>
    <t>210232505000041</t>
  </si>
  <si>
    <t>P2v3</t>
  </si>
  <si>
    <t>210232505000025</t>
  </si>
  <si>
    <t>210232505000067</t>
  </si>
  <si>
    <t>Presa De Porco</t>
  </si>
  <si>
    <t>210232505000033</t>
  </si>
  <si>
    <t>União Portugal</t>
  </si>
  <si>
    <t>210232505000039</t>
  </si>
  <si>
    <t>Vila Parafuso</t>
  </si>
  <si>
    <t>210232505000069</t>
  </si>
  <si>
    <t>210232505000001</t>
  </si>
  <si>
    <t>210232505000040</t>
  </si>
  <si>
    <t>2102358</t>
  </si>
  <si>
    <t>210235805000008</t>
  </si>
  <si>
    <t>210235805000019</t>
  </si>
  <si>
    <t>210235805000001</t>
  </si>
  <si>
    <t>Agrovila Do Pa Padre Josino</t>
  </si>
  <si>
    <t>210235805000022</t>
  </si>
  <si>
    <t>210235805000017</t>
  </si>
  <si>
    <t>Agrovila Do Pa Saramandaia</t>
  </si>
  <si>
    <t>210235805000018</t>
  </si>
  <si>
    <t>210235805000005</t>
  </si>
  <si>
    <t>Agrovila Do Pa Taboleirão Ii</t>
  </si>
  <si>
    <t>210235805000020</t>
  </si>
  <si>
    <t>Centro Novo</t>
  </si>
  <si>
    <t>210235805000014</t>
  </si>
  <si>
    <t>Centro Do Zenel</t>
  </si>
  <si>
    <t>210235805000013</t>
  </si>
  <si>
    <t>210235805000009</t>
  </si>
  <si>
    <t>210235805000010</t>
  </si>
  <si>
    <t>2102374</t>
  </si>
  <si>
    <t>São José Dos Lopes</t>
  </si>
  <si>
    <t>210237405000004</t>
  </si>
  <si>
    <t>Croa Grande</t>
  </si>
  <si>
    <t>210237405000013</t>
  </si>
  <si>
    <t>Santo Antonio Do Napoleão</t>
  </si>
  <si>
    <t>210237405000014</t>
  </si>
  <si>
    <t>210237405000001</t>
  </si>
  <si>
    <t>2102408</t>
  </si>
  <si>
    <t>210240805000001</t>
  </si>
  <si>
    <t>210240805000010</t>
  </si>
  <si>
    <t>Cajari</t>
  </si>
  <si>
    <t>2102507</t>
  </si>
  <si>
    <t>Zé Maria</t>
  </si>
  <si>
    <t>210250710000007</t>
  </si>
  <si>
    <t>Boa Vista Do Pindaré</t>
  </si>
  <si>
    <t>210250710000001</t>
  </si>
  <si>
    <t>210250705000001</t>
  </si>
  <si>
    <t>Camuca</t>
  </si>
  <si>
    <t>210250705000012</t>
  </si>
  <si>
    <t>210250710000009</t>
  </si>
  <si>
    <t>210250705000013</t>
  </si>
  <si>
    <t>210250710000008</t>
  </si>
  <si>
    <t>Campestre Do Maranhão</t>
  </si>
  <si>
    <t>2102556</t>
  </si>
  <si>
    <t>210255605000001</t>
  </si>
  <si>
    <t>210255605000014</t>
  </si>
  <si>
    <t>2102606</t>
  </si>
  <si>
    <t>210260605000010</t>
  </si>
  <si>
    <t>Abelardina</t>
  </si>
  <si>
    <t>210260605000009</t>
  </si>
  <si>
    <t>210260610000003</t>
  </si>
  <si>
    <t>Barão De Tromaí</t>
  </si>
  <si>
    <t>210260610000001</t>
  </si>
  <si>
    <t>Estandarte</t>
  </si>
  <si>
    <t>210260615000001</t>
  </si>
  <si>
    <t>210260615000004</t>
  </si>
  <si>
    <t>Praia Carara</t>
  </si>
  <si>
    <t>210260615000003</t>
  </si>
  <si>
    <t>210260605000014</t>
  </si>
  <si>
    <t>2102705</t>
  </si>
  <si>
    <t>210270505000001</t>
  </si>
  <si>
    <t>Trizidela</t>
  </si>
  <si>
    <t>210270505000023</t>
  </si>
  <si>
    <t>Capinzal Do Norte</t>
  </si>
  <si>
    <t>2102754</t>
  </si>
  <si>
    <t>210275405000010</t>
  </si>
  <si>
    <t>Patrocínio</t>
  </si>
  <si>
    <t>210275405000009</t>
  </si>
  <si>
    <t>210275405000012</t>
  </si>
  <si>
    <t>2102804</t>
  </si>
  <si>
    <t>São João Da Cachoeira</t>
  </si>
  <si>
    <t>210280405000026</t>
  </si>
  <si>
    <t>São José Dos Pereiras</t>
  </si>
  <si>
    <t>210280405000029</t>
  </si>
  <si>
    <t>2102903</t>
  </si>
  <si>
    <t>210290305000001</t>
  </si>
  <si>
    <t>Agrovila Do Pa Vila Piritina Ou Forquilha</t>
  </si>
  <si>
    <t>210290305000014</t>
  </si>
  <si>
    <t>210290305000013</t>
  </si>
  <si>
    <t>210290305000012</t>
  </si>
  <si>
    <t>Praia Velha</t>
  </si>
  <si>
    <t>210290305000010</t>
  </si>
  <si>
    <t>São Lourenço</t>
  </si>
  <si>
    <t>210290305000016</t>
  </si>
  <si>
    <t>2103000</t>
  </si>
  <si>
    <t>Agrovila Do Pa Santo Antônio</t>
  </si>
  <si>
    <t>210300005000103</t>
  </si>
  <si>
    <t>Agrovila Do Pa Alecrim</t>
  </si>
  <si>
    <t>210300005000147</t>
  </si>
  <si>
    <t>Agrovila Do Pa Boca Da Mata</t>
  </si>
  <si>
    <t>210300005000104</t>
  </si>
  <si>
    <t>210300005000151</t>
  </si>
  <si>
    <t>210300005000124</t>
  </si>
  <si>
    <t>210300005000164</t>
  </si>
  <si>
    <t>Agrovila Do Pa Cabeceiras Dos Cavalos</t>
  </si>
  <si>
    <t>210300005000154</t>
  </si>
  <si>
    <t>210300005000101</t>
  </si>
  <si>
    <t>Agrovila Do Pa Chapada Do Mundé</t>
  </si>
  <si>
    <t>210300005000145</t>
  </si>
  <si>
    <t>Agrovila Do Pa Cachirimbu</t>
  </si>
  <si>
    <t>210300005000148</t>
  </si>
  <si>
    <t>Agrovila Do Pa Lavras</t>
  </si>
  <si>
    <t>210300005000149</t>
  </si>
  <si>
    <t>Nazaré Do Bruno</t>
  </si>
  <si>
    <t>210300005000107</t>
  </si>
  <si>
    <t>Agrovila Do Pa Trabalhosa</t>
  </si>
  <si>
    <t>210300005000150</t>
  </si>
  <si>
    <t>Cabeceira Da Bacaba</t>
  </si>
  <si>
    <t>210300005000122</t>
  </si>
  <si>
    <t>210300005000001</t>
  </si>
  <si>
    <t>210300005000119</t>
  </si>
  <si>
    <t>Descanso</t>
  </si>
  <si>
    <t>210300005000118</t>
  </si>
  <si>
    <t>Engenho D'Água</t>
  </si>
  <si>
    <t>210300005000111</t>
  </si>
  <si>
    <t>Santa Maria De Baixo</t>
  </si>
  <si>
    <t>210300005000114</t>
  </si>
  <si>
    <t>2103109</t>
  </si>
  <si>
    <t>210310905000001</t>
  </si>
  <si>
    <t>Jacarequara</t>
  </si>
  <si>
    <t>210310905000004</t>
  </si>
  <si>
    <t>210310905000015</t>
  </si>
  <si>
    <t>Parati</t>
  </si>
  <si>
    <t>210310905000011</t>
  </si>
  <si>
    <t>Pericauá</t>
  </si>
  <si>
    <t>210310905000013</t>
  </si>
  <si>
    <t>Santaninha</t>
  </si>
  <si>
    <t>210310905000006</t>
  </si>
  <si>
    <t>210310905000009</t>
  </si>
  <si>
    <t>Central Do Maranhão</t>
  </si>
  <si>
    <t>2103125</t>
  </si>
  <si>
    <t>210312505000012</t>
  </si>
  <si>
    <t>Nova Morada</t>
  </si>
  <si>
    <t>210312505000010</t>
  </si>
  <si>
    <t>210312505000001</t>
  </si>
  <si>
    <t>Centro Do Guilherme</t>
  </si>
  <si>
    <t>2103158</t>
  </si>
  <si>
    <t>210315805000004</t>
  </si>
  <si>
    <t>Agrovila Do Pa Lago Azul</t>
  </si>
  <si>
    <t>210315805000009</t>
  </si>
  <si>
    <t>210315805000001</t>
  </si>
  <si>
    <t>Limão</t>
  </si>
  <si>
    <t>210315805000010</t>
  </si>
  <si>
    <t>Centro Novo Do Maranhão</t>
  </si>
  <si>
    <t>2103174</t>
  </si>
  <si>
    <t>Chega Tudo</t>
  </si>
  <si>
    <t>210317405000008</t>
  </si>
  <si>
    <t>210317405000018</t>
  </si>
  <si>
    <t>Cipoeiro</t>
  </si>
  <si>
    <t>210317405000007</t>
  </si>
  <si>
    <t>210317405000001</t>
  </si>
  <si>
    <t>Serraria Água Branca</t>
  </si>
  <si>
    <t>210317405000013</t>
  </si>
  <si>
    <t>2103208</t>
  </si>
  <si>
    <t>Pa Barroca Da Vaca</t>
  </si>
  <si>
    <t>210320805000090</t>
  </si>
  <si>
    <t>Agrovila Do Pa Baturité</t>
  </si>
  <si>
    <t>210320805000089</t>
  </si>
  <si>
    <t>Agrovila Do Pa Canto Do Ferreira</t>
  </si>
  <si>
    <t>210320805000088</t>
  </si>
  <si>
    <t>210320805000001</t>
  </si>
  <si>
    <t>Alagadiço Grande</t>
  </si>
  <si>
    <t>210320805000049</t>
  </si>
  <si>
    <t>Cidelândia</t>
  </si>
  <si>
    <t>2103257</t>
  </si>
  <si>
    <t>São João Do Andirobal</t>
  </si>
  <si>
    <t>210325705000017</t>
  </si>
  <si>
    <t>Agrovila Do Pa Itaiguara-Vila I</t>
  </si>
  <si>
    <t>210325705000015</t>
  </si>
  <si>
    <t>210325705000001</t>
  </si>
  <si>
    <t>Agrovila Do Pa São Jorge-Vila I</t>
  </si>
  <si>
    <t>210325705000016</t>
  </si>
  <si>
    <t>210325705000021</t>
  </si>
  <si>
    <t>Agrovila Do Pa Sol Brilhante-Vila I</t>
  </si>
  <si>
    <t>210325705000022</t>
  </si>
  <si>
    <t>210325705000010</t>
  </si>
  <si>
    <t>Centro Do Abrão</t>
  </si>
  <si>
    <t>210325705000009</t>
  </si>
  <si>
    <t>210325705000020</t>
  </si>
  <si>
    <t>Centro Do Ciríaco</t>
  </si>
  <si>
    <t>210325705000006</t>
  </si>
  <si>
    <t>Trecho Seco</t>
  </si>
  <si>
    <t>210325705000019</t>
  </si>
  <si>
    <t>Viração Grande</t>
  </si>
  <si>
    <t>210325705000008</t>
  </si>
  <si>
    <t>2103307</t>
  </si>
  <si>
    <t>Bacabal Do Birilo</t>
  </si>
  <si>
    <t>210330705000080</t>
  </si>
  <si>
    <t>Agrovila Do Pa Boqueirão Dos Vieiras</t>
  </si>
  <si>
    <t>210330705000092</t>
  </si>
  <si>
    <t>Km 17</t>
  </si>
  <si>
    <t>210330705000085</t>
  </si>
  <si>
    <t>Montevidéo</t>
  </si>
  <si>
    <t>210330705000083</t>
  </si>
  <si>
    <t>Bacabinha</t>
  </si>
  <si>
    <t>210330705000082</t>
  </si>
  <si>
    <t>São Raimundo De Codó</t>
  </si>
  <si>
    <t>210330715000001</t>
  </si>
  <si>
    <t>Boa Vista Do Procópio</t>
  </si>
  <si>
    <t>210330715000008</t>
  </si>
  <si>
    <t>210330705000087</t>
  </si>
  <si>
    <t>Codozinho</t>
  </si>
  <si>
    <t>210330710000001</t>
  </si>
  <si>
    <t>Santa Rita Dos Moisés</t>
  </si>
  <si>
    <t>210330705000094</t>
  </si>
  <si>
    <t>210330705000001</t>
  </si>
  <si>
    <t>210330705000089</t>
  </si>
  <si>
    <t>210330715000003</t>
  </si>
  <si>
    <t>210330705000084</t>
  </si>
  <si>
    <t>2103406</t>
  </si>
  <si>
    <t>210340605000001</t>
  </si>
  <si>
    <t>210340605000045</t>
  </si>
  <si>
    <t>210340605000044</t>
  </si>
  <si>
    <t>210340605000027</t>
  </si>
  <si>
    <t>210340605000046</t>
  </si>
  <si>
    <t>Vila De Fátima</t>
  </si>
  <si>
    <t>210340605000043</t>
  </si>
  <si>
    <t>2103505</t>
  </si>
  <si>
    <t>Agrovila Do Pa Serra Negra Iii</t>
  </si>
  <si>
    <t>210350505000049</t>
  </si>
  <si>
    <t>Agrovila Do Pa Jaguaruana</t>
  </si>
  <si>
    <t>210350505000035</t>
  </si>
  <si>
    <t>210350505000001</t>
  </si>
  <si>
    <t>Agrovila Do Pa Ladeira Vermelha</t>
  </si>
  <si>
    <t>210350505000041</t>
  </si>
  <si>
    <t>210350505000050</t>
  </si>
  <si>
    <t>Agrovila Do Pa Pavio Varjão</t>
  </si>
  <si>
    <t>210350505000022</t>
  </si>
  <si>
    <t>Almeida</t>
  </si>
  <si>
    <t>210350505000024</t>
  </si>
  <si>
    <t>Bancos</t>
  </si>
  <si>
    <t>210350505000047</t>
  </si>
  <si>
    <t>210350505000046</t>
  </si>
  <si>
    <t>Sítio Seco Do Rocha</t>
  </si>
  <si>
    <t>210350505000030</t>
  </si>
  <si>
    <t>Conceição Do Lago-Açu</t>
  </si>
  <si>
    <t>2103554</t>
  </si>
  <si>
    <t>210355405000012</t>
  </si>
  <si>
    <t>Lapela</t>
  </si>
  <si>
    <t>210355405000010</t>
  </si>
  <si>
    <t>210355405000001</t>
  </si>
  <si>
    <t>Regô</t>
  </si>
  <si>
    <t>210355405000007</t>
  </si>
  <si>
    <t>Terra De Areia</t>
  </si>
  <si>
    <t>210355405000011</t>
  </si>
  <si>
    <t>Coroatá</t>
  </si>
  <si>
    <t>2103604</t>
  </si>
  <si>
    <t>Flor Do Dia</t>
  </si>
  <si>
    <t>210360405000044</t>
  </si>
  <si>
    <t>Agrovila Do Pa Cachimbo Ou Vila 7 De Setembro</t>
  </si>
  <si>
    <t>210360405000041</t>
  </si>
  <si>
    <t>210360405000001</t>
  </si>
  <si>
    <t>Bacabal Dos Vianas</t>
  </si>
  <si>
    <t>210360405000060</t>
  </si>
  <si>
    <t>Benfica</t>
  </si>
  <si>
    <t>210360405000076</t>
  </si>
  <si>
    <t>Agrovila Do Pa Pau De Estopa</t>
  </si>
  <si>
    <t>210360405000051</t>
  </si>
  <si>
    <t>Cigano Do Israel</t>
  </si>
  <si>
    <t>210360405000079</t>
  </si>
  <si>
    <t>2103703</t>
  </si>
  <si>
    <t>210370305000001</t>
  </si>
  <si>
    <t>Aquiles Lisboa</t>
  </si>
  <si>
    <t>210370305000021</t>
  </si>
  <si>
    <t>Bate-Vento</t>
  </si>
  <si>
    <t>210370305000028</t>
  </si>
  <si>
    <t>São Lucas</t>
  </si>
  <si>
    <t>210370305000032</t>
  </si>
  <si>
    <t>Caçacoeira</t>
  </si>
  <si>
    <t>210370305000034</t>
  </si>
  <si>
    <t>210370305000040</t>
  </si>
  <si>
    <t>210370305000039</t>
  </si>
  <si>
    <t>Guajerutiva</t>
  </si>
  <si>
    <t>210370305000023</t>
  </si>
  <si>
    <t>210370305000027</t>
  </si>
  <si>
    <t>Maracujatiua</t>
  </si>
  <si>
    <t>210370305000037</t>
  </si>
  <si>
    <t>Perus</t>
  </si>
  <si>
    <t>210370305000031</t>
  </si>
  <si>
    <t>210370305000036</t>
  </si>
  <si>
    <t>Valha-Me Deus</t>
  </si>
  <si>
    <t>210370305000025</t>
  </si>
  <si>
    <t>2103752</t>
  </si>
  <si>
    <t>Agrovila Do Pa Alegria</t>
  </si>
  <si>
    <t>210375205000012</t>
  </si>
  <si>
    <t>Agrovila Do Pa 1º De Maio</t>
  </si>
  <si>
    <t>210375205000017</t>
  </si>
  <si>
    <t>Água Viva</t>
  </si>
  <si>
    <t>210375205000014</t>
  </si>
  <si>
    <t>Agrovila Do Pa Juçara</t>
  </si>
  <si>
    <t>210375205000013</t>
  </si>
  <si>
    <t>210375205000001</t>
  </si>
  <si>
    <t>Dom Pedro</t>
  </si>
  <si>
    <t>2103802</t>
  </si>
  <si>
    <t>210380205000001</t>
  </si>
  <si>
    <t>Caja</t>
  </si>
  <si>
    <t>210380205000028</t>
  </si>
  <si>
    <t>Serra Da Boa Vista</t>
  </si>
  <si>
    <t>210380205000024</t>
  </si>
  <si>
    <t>Centro Do Estevinho</t>
  </si>
  <si>
    <t>210380205000023</t>
  </si>
  <si>
    <t>Centro Do Primo</t>
  </si>
  <si>
    <t>210380205000022</t>
  </si>
  <si>
    <t>Pacas</t>
  </si>
  <si>
    <t>210380205000020</t>
  </si>
  <si>
    <t>210380205000019</t>
  </si>
  <si>
    <t>210380205000021</t>
  </si>
  <si>
    <t>Vila São Pedro</t>
  </si>
  <si>
    <t>210380205000026</t>
  </si>
  <si>
    <t>2103901</t>
  </si>
  <si>
    <t>210390105000001</t>
  </si>
  <si>
    <t>210390105000009</t>
  </si>
  <si>
    <t>Mocambo Da Delinha</t>
  </si>
  <si>
    <t>210390105000012</t>
  </si>
  <si>
    <t>210390105000015</t>
  </si>
  <si>
    <t>Órfão</t>
  </si>
  <si>
    <t>210390105000014</t>
  </si>
  <si>
    <t>Santana Velha</t>
  </si>
  <si>
    <t>210390105000013</t>
  </si>
  <si>
    <t>Esperantinópolis</t>
  </si>
  <si>
    <t>2104008</t>
  </si>
  <si>
    <t>210400805000031</t>
  </si>
  <si>
    <t>210400805000028</t>
  </si>
  <si>
    <t>Centro Dos Pebas</t>
  </si>
  <si>
    <t>210400805000023</t>
  </si>
  <si>
    <t>Centrão</t>
  </si>
  <si>
    <t>210400805000019</t>
  </si>
  <si>
    <t>210400805000001</t>
  </si>
  <si>
    <t>210400805000027</t>
  </si>
  <si>
    <t>210400805000024</t>
  </si>
  <si>
    <t>210400805000021</t>
  </si>
  <si>
    <t>Palmeiral</t>
  </si>
  <si>
    <t>210400805000013</t>
  </si>
  <si>
    <t>Verdum</t>
  </si>
  <si>
    <t>210400805000015</t>
  </si>
  <si>
    <t>Sumaúma</t>
  </si>
  <si>
    <t>210400805000018</t>
  </si>
  <si>
    <t>2104057</t>
  </si>
  <si>
    <t>Agrovila Do Pa Vale Da Formosa</t>
  </si>
  <si>
    <t>210405705000035</t>
  </si>
  <si>
    <t>Agrovila Do Pa Altamira</t>
  </si>
  <si>
    <t>210405705000030</t>
  </si>
  <si>
    <t>210405705000031</t>
  </si>
  <si>
    <t>210405705000032</t>
  </si>
  <si>
    <t>210405705000001</t>
  </si>
  <si>
    <t>Agrovila Do Pa Brejo Da Ilha</t>
  </si>
  <si>
    <t>210405705000038</t>
  </si>
  <si>
    <t>Agrovila Do Pa Sol Nascente</t>
  </si>
  <si>
    <t>210405705000033</t>
  </si>
  <si>
    <t>Agrovila Do Pa Governador Luis Rocha</t>
  </si>
  <si>
    <t>210405705000034</t>
  </si>
  <si>
    <t>Agrovila Do Pa Vitória</t>
  </si>
  <si>
    <t>210405705000037</t>
  </si>
  <si>
    <t>Feira Nova Do Maranhão</t>
  </si>
  <si>
    <t>2104073</t>
  </si>
  <si>
    <t>210407305000001</t>
  </si>
  <si>
    <t>210407305000005</t>
  </si>
  <si>
    <t>210407305000012</t>
  </si>
  <si>
    <t>2104081</t>
  </si>
  <si>
    <t>210408105000001</t>
  </si>
  <si>
    <t>Leandro</t>
  </si>
  <si>
    <t>210408105000007</t>
  </si>
  <si>
    <t>2104206</t>
  </si>
  <si>
    <t>210420605000001</t>
  </si>
  <si>
    <t>Alto Dos Barros</t>
  </si>
  <si>
    <t>210420605000021</t>
  </si>
  <si>
    <t>Corredeira</t>
  </si>
  <si>
    <t>210420605000012</t>
  </si>
  <si>
    <t>210420605000019</t>
  </si>
  <si>
    <t>210420605000018</t>
  </si>
  <si>
    <t>2104305</t>
  </si>
  <si>
    <t>210430505000001</t>
  </si>
  <si>
    <t>Aurizona</t>
  </si>
  <si>
    <t>210430510000001</t>
  </si>
  <si>
    <t>Cajual</t>
  </si>
  <si>
    <t>210430505000015</t>
  </si>
  <si>
    <t>Crispiano</t>
  </si>
  <si>
    <t>210430505000014</t>
  </si>
  <si>
    <t>210430505000007</t>
  </si>
  <si>
    <t>Ponta Do Jardim</t>
  </si>
  <si>
    <t>210430505000006</t>
  </si>
  <si>
    <t>Praia Boa Vista</t>
  </si>
  <si>
    <t>210430505000005</t>
  </si>
  <si>
    <t>Praia De São Jorge</t>
  </si>
  <si>
    <t>210430505000004</t>
  </si>
  <si>
    <t>Praia Do Japo</t>
  </si>
  <si>
    <t>210430510000004</t>
  </si>
  <si>
    <t>2104404</t>
  </si>
  <si>
    <t>Rui Barbosa</t>
  </si>
  <si>
    <t>210440405000010</t>
  </si>
  <si>
    <t>Baixão Do Pará</t>
  </si>
  <si>
    <t>210440405000011</t>
  </si>
  <si>
    <t>210440405000019</t>
  </si>
  <si>
    <t>210440405000014</t>
  </si>
  <si>
    <t>210440405000021</t>
  </si>
  <si>
    <t>Nelinho</t>
  </si>
  <si>
    <t>210440405000032</t>
  </si>
  <si>
    <t>Centro Dos Pretos</t>
  </si>
  <si>
    <t>210440405000023</t>
  </si>
  <si>
    <t>210440405000016</t>
  </si>
  <si>
    <t>Lagoinha Do Ivani</t>
  </si>
  <si>
    <t>210440405000024</t>
  </si>
  <si>
    <t>Claudinho</t>
  </si>
  <si>
    <t>210440405000026</t>
  </si>
  <si>
    <t>Olho D'Água Seco</t>
  </si>
  <si>
    <t>210440405000012</t>
  </si>
  <si>
    <t>Divinópolis</t>
  </si>
  <si>
    <t>210440405000015</t>
  </si>
  <si>
    <t>210440405000028</t>
  </si>
  <si>
    <t>Japãozinho</t>
  </si>
  <si>
    <t>210440405000030</t>
  </si>
  <si>
    <t>Patioba</t>
  </si>
  <si>
    <t>210440405000029</t>
  </si>
  <si>
    <t>2104503</t>
  </si>
  <si>
    <t>210450305000001</t>
  </si>
  <si>
    <t>Centro Da Lagoa</t>
  </si>
  <si>
    <t>210450305000011</t>
  </si>
  <si>
    <t>Centro Das Canas</t>
  </si>
  <si>
    <t>210450305000010</t>
  </si>
  <si>
    <t>Centro Dos Rosa</t>
  </si>
  <si>
    <t>210450305000015</t>
  </si>
  <si>
    <t>210450305000012</t>
  </si>
  <si>
    <t>2104552</t>
  </si>
  <si>
    <t>210455205000007</t>
  </si>
  <si>
    <t>Agrovila Do Pa Gameleira Matões</t>
  </si>
  <si>
    <t>210455205000011</t>
  </si>
  <si>
    <t>Agrovila Do Pa Vila Palmares</t>
  </si>
  <si>
    <t>210455205000012</t>
  </si>
  <si>
    <t>210455205000001</t>
  </si>
  <si>
    <t>Ribeirãozinho Da Roça</t>
  </si>
  <si>
    <t>210455205000014</t>
  </si>
  <si>
    <t>2104602</t>
  </si>
  <si>
    <t>210460205000028</t>
  </si>
  <si>
    <t>210460205000010</t>
  </si>
  <si>
    <t>210460205000007</t>
  </si>
  <si>
    <t>Cacimbão</t>
  </si>
  <si>
    <t>210460205000011</t>
  </si>
  <si>
    <t>210460205000001</t>
  </si>
  <si>
    <t>210460205000023</t>
  </si>
  <si>
    <t>210460205000027</t>
  </si>
  <si>
    <t>Centro Coco</t>
  </si>
  <si>
    <t>210460205000026</t>
  </si>
  <si>
    <t>Centro Do Porfiro</t>
  </si>
  <si>
    <t>210460205000025</t>
  </si>
  <si>
    <t>210460205000016</t>
  </si>
  <si>
    <t>Desconsolo</t>
  </si>
  <si>
    <t>210460205000017</t>
  </si>
  <si>
    <t>210460205000021</t>
  </si>
  <si>
    <t>Lagoa De Ouro</t>
  </si>
  <si>
    <t>210460205000019</t>
  </si>
  <si>
    <t>210460205000015</t>
  </si>
  <si>
    <t>Patrimônio</t>
  </si>
  <si>
    <t>210460205000013</t>
  </si>
  <si>
    <t>São Luisinho</t>
  </si>
  <si>
    <t>210460205000024</t>
  </si>
  <si>
    <t>2104628</t>
  </si>
  <si>
    <t>210462805000006</t>
  </si>
  <si>
    <t>210462805000012</t>
  </si>
  <si>
    <t>São João Da Mata</t>
  </si>
  <si>
    <t>210462805000011</t>
  </si>
  <si>
    <t>210462805000009</t>
  </si>
  <si>
    <t>210462805000001</t>
  </si>
  <si>
    <t>Governador Newton Bello</t>
  </si>
  <si>
    <t>2104651</t>
  </si>
  <si>
    <t>210465105000001</t>
  </si>
  <si>
    <t>Agrovila Do Pa Vila Santa Lúcia</t>
  </si>
  <si>
    <t>210465105000014</t>
  </si>
  <si>
    <t>Santa Maria Do Cabeça</t>
  </si>
  <si>
    <t>210465105000008</t>
  </si>
  <si>
    <t>210465105000011</t>
  </si>
  <si>
    <t>210465105000018</t>
  </si>
  <si>
    <t>Governador Nunes Freire</t>
  </si>
  <si>
    <t>2104677</t>
  </si>
  <si>
    <t>Agrovila Do Pa São Jorge</t>
  </si>
  <si>
    <t>210467705000033</t>
  </si>
  <si>
    <t>Agrovila Do Pa Faixa São Sebastião</t>
  </si>
  <si>
    <t>210467705000031</t>
  </si>
  <si>
    <t>Agrovila Do Pa Vila União</t>
  </si>
  <si>
    <t>210467705000017</t>
  </si>
  <si>
    <t>Agrovila Do Pa Portão</t>
  </si>
  <si>
    <t>210467705000028</t>
  </si>
  <si>
    <t>C R Almeida</t>
  </si>
  <si>
    <t>210467705000027</t>
  </si>
  <si>
    <t>Faixa Do Clóvis</t>
  </si>
  <si>
    <t>210467705000016</t>
  </si>
  <si>
    <t>210467705000026</t>
  </si>
  <si>
    <t>210467705000021</t>
  </si>
  <si>
    <t>210467705000020</t>
  </si>
  <si>
    <t>Três Raízes</t>
  </si>
  <si>
    <t>210467705000022</t>
  </si>
  <si>
    <t>210467705000001</t>
  </si>
  <si>
    <t>2104701</t>
  </si>
  <si>
    <t>210470105000001</t>
  </si>
  <si>
    <t>210470105000011</t>
  </si>
  <si>
    <t>Centro Do Hermínio</t>
  </si>
  <si>
    <t>210470105000008</t>
  </si>
  <si>
    <t>Crioli Da Sinhá</t>
  </si>
  <si>
    <t>210470105000006</t>
  </si>
  <si>
    <t>Cunduru</t>
  </si>
  <si>
    <t>210470105000005</t>
  </si>
  <si>
    <t>Santa Luzia Das Matas</t>
  </si>
  <si>
    <t>210470105000010</t>
  </si>
  <si>
    <t>Grajaú</t>
  </si>
  <si>
    <t>2104800</t>
  </si>
  <si>
    <t>210480005000001</t>
  </si>
  <si>
    <t>Agrovila Do Pa Imburuçu-Pedra De Pau</t>
  </si>
  <si>
    <t>210480005000071</t>
  </si>
  <si>
    <t>210480005000075</t>
  </si>
  <si>
    <t>Alto Brasil</t>
  </si>
  <si>
    <t>210480005000038</t>
  </si>
  <si>
    <t>Aldeia Indígena Velha</t>
  </si>
  <si>
    <t>210480005000035</t>
  </si>
  <si>
    <t>210480005000029</t>
  </si>
  <si>
    <t>Alto Do Coco</t>
  </si>
  <si>
    <t>210480005000034</t>
  </si>
  <si>
    <t>210480005000032</t>
  </si>
  <si>
    <t>210480005000033</t>
  </si>
  <si>
    <t>Sabonete</t>
  </si>
  <si>
    <t>210480005000037</t>
  </si>
  <si>
    <t>2104909</t>
  </si>
  <si>
    <t>Maçarico</t>
  </si>
  <si>
    <t>210490905000011</t>
  </si>
  <si>
    <t>Baiacu-Açu</t>
  </si>
  <si>
    <t>210490905000007</t>
  </si>
  <si>
    <t>Damásio</t>
  </si>
  <si>
    <t>210490905000018</t>
  </si>
  <si>
    <t>Carapira</t>
  </si>
  <si>
    <t>210490905000019</t>
  </si>
  <si>
    <t>210490905000001</t>
  </si>
  <si>
    <t>Jenipaúba</t>
  </si>
  <si>
    <t>210490905000020</t>
  </si>
  <si>
    <t>210490905000013</t>
  </si>
  <si>
    <t>Puca</t>
  </si>
  <si>
    <t>210490905000021</t>
  </si>
  <si>
    <t>Humberto De Campos</t>
  </si>
  <si>
    <t>2105005</t>
  </si>
  <si>
    <t>210500505000027</t>
  </si>
  <si>
    <t>Axuí</t>
  </si>
  <si>
    <t>210500505000020</t>
  </si>
  <si>
    <t>210500505000023</t>
  </si>
  <si>
    <t>Carrapatal</t>
  </si>
  <si>
    <t>210500505000026</t>
  </si>
  <si>
    <t>210500505000022</t>
  </si>
  <si>
    <t>Rampa</t>
  </si>
  <si>
    <t>210500505000017</t>
  </si>
  <si>
    <t>210500505000001</t>
  </si>
  <si>
    <t>Periá</t>
  </si>
  <si>
    <t>210500505000032</t>
  </si>
  <si>
    <t>Porto Da Roça</t>
  </si>
  <si>
    <t>210500505000034</t>
  </si>
  <si>
    <t>210500505000033</t>
  </si>
  <si>
    <t>210500505000029</t>
  </si>
  <si>
    <t>2105104</t>
  </si>
  <si>
    <t>210510405000018</t>
  </si>
  <si>
    <t>210510410000001</t>
  </si>
  <si>
    <t>210510405000010</t>
  </si>
  <si>
    <t>Itatuaba</t>
  </si>
  <si>
    <t>210510405000013</t>
  </si>
  <si>
    <t>Mamunã</t>
  </si>
  <si>
    <t>210510410000007</t>
  </si>
  <si>
    <t>210510405000008</t>
  </si>
  <si>
    <t>210510405000001</t>
  </si>
  <si>
    <t>210510405000023</t>
  </si>
  <si>
    <t>Quartéis</t>
  </si>
  <si>
    <t>210510405000006</t>
  </si>
  <si>
    <t>210510405000022</t>
  </si>
  <si>
    <t>210510405000016</t>
  </si>
  <si>
    <t>2105153</t>
  </si>
  <si>
    <t>210515305000001</t>
  </si>
  <si>
    <t>Agrovila Do Pa Diamante Negro</t>
  </si>
  <si>
    <t>210515305000019</t>
  </si>
  <si>
    <t>Agrovila Do Pa Goiaba</t>
  </si>
  <si>
    <t>210515305000018</t>
  </si>
  <si>
    <t>Laje Comprida</t>
  </si>
  <si>
    <t>210515305000017</t>
  </si>
  <si>
    <t>Agrovila Do Pa Toari</t>
  </si>
  <si>
    <t>210515305000016</t>
  </si>
  <si>
    <t>Puraqueu</t>
  </si>
  <si>
    <t>210515305000015</t>
  </si>
  <si>
    <t>Agrovila Do Pa Vila Riachão</t>
  </si>
  <si>
    <t>210515305000013</t>
  </si>
  <si>
    <t>210515305000006</t>
  </si>
  <si>
    <t>210515305000020</t>
  </si>
  <si>
    <t>Rita</t>
  </si>
  <si>
    <t>210515305000012</t>
  </si>
  <si>
    <t>2105203</t>
  </si>
  <si>
    <t>210520305000001</t>
  </si>
  <si>
    <t>Cariri</t>
  </si>
  <si>
    <t>210520305000007</t>
  </si>
  <si>
    <t>210520305000010</t>
  </si>
  <si>
    <t>Centro Do Militão</t>
  </si>
  <si>
    <t>210520305000013</t>
  </si>
  <si>
    <t>210520305000016</t>
  </si>
  <si>
    <t>Imperatriz</t>
  </si>
  <si>
    <t>2105302</t>
  </si>
  <si>
    <t>Agrovila Do Pa Itacira: Vila Conceição Ii</t>
  </si>
  <si>
    <t>210530205000214</t>
  </si>
  <si>
    <t>Agrovila Do Pa Itacira Vila Conceição I</t>
  </si>
  <si>
    <t>210530205000213</t>
  </si>
  <si>
    <t>Vila São João</t>
  </si>
  <si>
    <t>210530205000217</t>
  </si>
  <si>
    <t>Mil E Setecentos</t>
  </si>
  <si>
    <t>210530205000215</t>
  </si>
  <si>
    <t>Agrovila Do Pa Sol Brilhante - Vila Ii</t>
  </si>
  <si>
    <t>210530205000220</t>
  </si>
  <si>
    <t>210530205000001</t>
  </si>
  <si>
    <t>210530205000199</t>
  </si>
  <si>
    <t>Olho D'Água Dos Martins</t>
  </si>
  <si>
    <t>210530205000205</t>
  </si>
  <si>
    <t>Vila Davi</t>
  </si>
  <si>
    <t>210530205000233</t>
  </si>
  <si>
    <t>Itaipava Do Grajaú</t>
  </si>
  <si>
    <t>2105351</t>
  </si>
  <si>
    <t>210535105000009</t>
  </si>
  <si>
    <t>210535105000008</t>
  </si>
  <si>
    <t>210535105000018</t>
  </si>
  <si>
    <t>Crioli</t>
  </si>
  <si>
    <t>210535105000011</t>
  </si>
  <si>
    <t>210535105000013</t>
  </si>
  <si>
    <t>Criolizinho</t>
  </si>
  <si>
    <t>210535105000015</t>
  </si>
  <si>
    <t>210535105000006</t>
  </si>
  <si>
    <t>Garrota</t>
  </si>
  <si>
    <t>210535105000007</t>
  </si>
  <si>
    <t>210535105000001</t>
  </si>
  <si>
    <t>Jenipapo Dos Jonas</t>
  </si>
  <si>
    <t>210535105000020</t>
  </si>
  <si>
    <t>Lagoa Do Encontro</t>
  </si>
  <si>
    <t>210535105000016</t>
  </si>
  <si>
    <t>Itapecuru Mirim</t>
  </si>
  <si>
    <t>2105401</t>
  </si>
  <si>
    <t>210540105000001</t>
  </si>
  <si>
    <t>Agrovila Do Pa Água Preta</t>
  </si>
  <si>
    <t>210540105000056</t>
  </si>
  <si>
    <t>Pa Padre Zozimo</t>
  </si>
  <si>
    <t>210540105000049</t>
  </si>
  <si>
    <t>Agrovila Do Pa Alto Da Esperança</t>
  </si>
  <si>
    <t>210540105000060</t>
  </si>
  <si>
    <t>Barriguda</t>
  </si>
  <si>
    <t>210540105000038</t>
  </si>
  <si>
    <t>Colombo</t>
  </si>
  <si>
    <t>210540105000031</t>
  </si>
  <si>
    <t>210540105000057</t>
  </si>
  <si>
    <t>210540105000034</t>
  </si>
  <si>
    <t>Guanaré</t>
  </si>
  <si>
    <t>210540105000053</t>
  </si>
  <si>
    <t>Leite</t>
  </si>
  <si>
    <t>210540105000051</t>
  </si>
  <si>
    <t>Tingidor</t>
  </si>
  <si>
    <t>210540105000059</t>
  </si>
  <si>
    <t>210540105000074</t>
  </si>
  <si>
    <t>Itinga Do Maranhão</t>
  </si>
  <si>
    <t>2105427</t>
  </si>
  <si>
    <t>Agrovila Do Pa Santa Izabel</t>
  </si>
  <si>
    <t>210542705000028</t>
  </si>
  <si>
    <t>210542705000027</t>
  </si>
  <si>
    <t>Agrovila Do Pa Casa Branca</t>
  </si>
  <si>
    <t>210542705000031</t>
  </si>
  <si>
    <t>Agrovila Do Pa Vavalândia</t>
  </si>
  <si>
    <t>210542705000030</t>
  </si>
  <si>
    <t>Agrovila Do Pa Vila Bandeirante</t>
  </si>
  <si>
    <t>210542705000026</t>
  </si>
  <si>
    <t>Agrovila Do Pa Vila Ipanema</t>
  </si>
  <si>
    <t>210542705000029</t>
  </si>
  <si>
    <t>210542705000001</t>
  </si>
  <si>
    <t>Paulistão</t>
  </si>
  <si>
    <t>210542705000022</t>
  </si>
  <si>
    <t>2105450</t>
  </si>
  <si>
    <t>Taboca Da Onça</t>
  </si>
  <si>
    <t>210545005000010</t>
  </si>
  <si>
    <t>Lagoa Da Serra</t>
  </si>
  <si>
    <t>210545005000013</t>
  </si>
  <si>
    <t>210545005000001</t>
  </si>
  <si>
    <t>Pulga</t>
  </si>
  <si>
    <t>210545005000003</t>
  </si>
  <si>
    <t>Jenipapo Dos Vieiras</t>
  </si>
  <si>
    <t>2105476</t>
  </si>
  <si>
    <t>210547605000005</t>
  </si>
  <si>
    <t>Cinturão</t>
  </si>
  <si>
    <t>210547605000010</t>
  </si>
  <si>
    <t>210547605000001</t>
  </si>
  <si>
    <t>Copaíba</t>
  </si>
  <si>
    <t>210547605000021</t>
  </si>
  <si>
    <t>Coquinho</t>
  </si>
  <si>
    <t>210547605000024</t>
  </si>
  <si>
    <t>210547605000004</t>
  </si>
  <si>
    <t>210547605000023</t>
  </si>
  <si>
    <t>210547605000022</t>
  </si>
  <si>
    <t>210547605000007</t>
  </si>
  <si>
    <t>Lagoa Do Coco</t>
  </si>
  <si>
    <t>210547605000008</t>
  </si>
  <si>
    <t>Peba</t>
  </si>
  <si>
    <t>210547605000009</t>
  </si>
  <si>
    <t>João Lisboa</t>
  </si>
  <si>
    <t>2105500</t>
  </si>
  <si>
    <t>Centro Dos Carlos</t>
  </si>
  <si>
    <t>210550005000021</t>
  </si>
  <si>
    <t>Capemba D'Água</t>
  </si>
  <si>
    <t>210550005000029</t>
  </si>
  <si>
    <t>Mussambê</t>
  </si>
  <si>
    <t>210550005000033</t>
  </si>
  <si>
    <t>2105609</t>
  </si>
  <si>
    <t>210560905000012</t>
  </si>
  <si>
    <t>Canas</t>
  </si>
  <si>
    <t>210560905000005</t>
  </si>
  <si>
    <t>Cazuza</t>
  </si>
  <si>
    <t>210560905000007</t>
  </si>
  <si>
    <t>Lambedor</t>
  </si>
  <si>
    <t>210560905000023</t>
  </si>
  <si>
    <t>210560905000001</t>
  </si>
  <si>
    <t>210560905000017</t>
  </si>
  <si>
    <t>210560905000022</t>
  </si>
  <si>
    <t>210560905000008</t>
  </si>
  <si>
    <t>Solta</t>
  </si>
  <si>
    <t>210560905000021</t>
  </si>
  <si>
    <t>210560905000016</t>
  </si>
  <si>
    <t>Junco Do Maranhão</t>
  </si>
  <si>
    <t>2105658</t>
  </si>
  <si>
    <t>210565805000001</t>
  </si>
  <si>
    <t>Vilela</t>
  </si>
  <si>
    <t>210565805000003</t>
  </si>
  <si>
    <t>Lago Da Pedra</t>
  </si>
  <si>
    <t>2105708</t>
  </si>
  <si>
    <t>210570805000001</t>
  </si>
  <si>
    <t>210570805000022</t>
  </si>
  <si>
    <t>Piaus</t>
  </si>
  <si>
    <t>210570805000043</t>
  </si>
  <si>
    <t>210570805000054</t>
  </si>
  <si>
    <t>210570805000055</t>
  </si>
  <si>
    <t>210570805000035</t>
  </si>
  <si>
    <t>Lago Das Cutias</t>
  </si>
  <si>
    <t>210570805000023</t>
  </si>
  <si>
    <t>Lagoa Do Sindó</t>
  </si>
  <si>
    <t>210570805000038</t>
  </si>
  <si>
    <t>210570805000049</t>
  </si>
  <si>
    <t>Santa Catarina</t>
  </si>
  <si>
    <t>210570805000021</t>
  </si>
  <si>
    <t>Santa Teresa</t>
  </si>
  <si>
    <t>210570805000027</t>
  </si>
  <si>
    <t>Sindó Ii</t>
  </si>
  <si>
    <t>210570805000036</t>
  </si>
  <si>
    <t>Unha-De-Gato</t>
  </si>
  <si>
    <t>210570805000040</t>
  </si>
  <si>
    <t>Três Lagos</t>
  </si>
  <si>
    <t>210570805000045</t>
  </si>
  <si>
    <t>Lago Do Junco</t>
  </si>
  <si>
    <t>2105807</t>
  </si>
  <si>
    <t>210580705000001</t>
  </si>
  <si>
    <t>Abelha</t>
  </si>
  <si>
    <t>210580705000009</t>
  </si>
  <si>
    <t>210580705000010</t>
  </si>
  <si>
    <t>Centro Do Aguiar</t>
  </si>
  <si>
    <t>210580705000016</t>
  </si>
  <si>
    <t>210580705000006</t>
  </si>
  <si>
    <t>São Manoel</t>
  </si>
  <si>
    <t>210580705000014</t>
  </si>
  <si>
    <t>Luduvico</t>
  </si>
  <si>
    <t>210580705000019</t>
  </si>
  <si>
    <t>Olho D'Água Do Zé Codó</t>
  </si>
  <si>
    <t>210580705000021</t>
  </si>
  <si>
    <t>Pau Santo</t>
  </si>
  <si>
    <t>210580705000013</t>
  </si>
  <si>
    <t>210580705000022</t>
  </si>
  <si>
    <t>Lago Dos Rodrigues</t>
  </si>
  <si>
    <t>2105948</t>
  </si>
  <si>
    <t>210594805000001</t>
  </si>
  <si>
    <t>Barraquinha</t>
  </si>
  <si>
    <t>210594805000017</t>
  </si>
  <si>
    <t>Centro Do Abreu</t>
  </si>
  <si>
    <t>210594805000008</t>
  </si>
  <si>
    <t>210594805000010</t>
  </si>
  <si>
    <t>Juruparana</t>
  </si>
  <si>
    <t>210594805000009</t>
  </si>
  <si>
    <t>Três Poços</t>
  </si>
  <si>
    <t>210594805000014</t>
  </si>
  <si>
    <t>São João Do Lago Verde</t>
  </si>
  <si>
    <t>210594805000016</t>
  </si>
  <si>
    <t>2105906</t>
  </si>
  <si>
    <t>210590605000001</t>
  </si>
  <si>
    <t>Alto Da Fumaça</t>
  </si>
  <si>
    <t>210590605000021</t>
  </si>
  <si>
    <t>210590605000011</t>
  </si>
  <si>
    <t>Andirobal</t>
  </si>
  <si>
    <t>210590605000013</t>
  </si>
  <si>
    <t>Bacabalzinho</t>
  </si>
  <si>
    <t>210590605000018</t>
  </si>
  <si>
    <t>Lago Limpo</t>
  </si>
  <si>
    <t>210590605000006</t>
  </si>
  <si>
    <t>210590605000016</t>
  </si>
  <si>
    <t>210590605000009</t>
  </si>
  <si>
    <t>210590605000010</t>
  </si>
  <si>
    <t>São Constâncio</t>
  </si>
  <si>
    <t>210590605000008</t>
  </si>
  <si>
    <t>2105922</t>
  </si>
  <si>
    <t>210592205000001</t>
  </si>
  <si>
    <t>210592205000014</t>
  </si>
  <si>
    <t>210592205000018</t>
  </si>
  <si>
    <t>210592205000020</t>
  </si>
  <si>
    <t>Lagoa Grande Do Maranhão</t>
  </si>
  <si>
    <t>2105963</t>
  </si>
  <si>
    <t>210596305000001</t>
  </si>
  <si>
    <t>Agrovila Do Pa Lagoa Nova</t>
  </si>
  <si>
    <t>210596305000011</t>
  </si>
  <si>
    <t>210596305000013</t>
  </si>
  <si>
    <t>210596305000005</t>
  </si>
  <si>
    <t>210596305000010</t>
  </si>
  <si>
    <t>Lajeado Novo</t>
  </si>
  <si>
    <t>2105989</t>
  </si>
  <si>
    <t>210598905000001</t>
  </si>
  <si>
    <t>Agrovila Do Pa Santa Luzia</t>
  </si>
  <si>
    <t>210598905000012</t>
  </si>
  <si>
    <t>Passagem Boa</t>
  </si>
  <si>
    <t>210598905000005</t>
  </si>
  <si>
    <t>Lima Campos</t>
  </si>
  <si>
    <t>2106003</t>
  </si>
  <si>
    <t>210600305000001</t>
  </si>
  <si>
    <t>210600305000014</t>
  </si>
  <si>
    <t>2106102</t>
  </si>
  <si>
    <t>210610205000001</t>
  </si>
  <si>
    <t>210610205000006</t>
  </si>
  <si>
    <t>210610205000008</t>
  </si>
  <si>
    <t>2106201</t>
  </si>
  <si>
    <t>210620105000001</t>
  </si>
  <si>
    <t>210620105000009</t>
  </si>
  <si>
    <t>Manaus</t>
  </si>
  <si>
    <t>210620105000008</t>
  </si>
  <si>
    <t>Magalhães De Almeida</t>
  </si>
  <si>
    <t>2106300</t>
  </si>
  <si>
    <t>Custódio Lima</t>
  </si>
  <si>
    <t>210630010000001</t>
  </si>
  <si>
    <t>210630010000003</t>
  </si>
  <si>
    <t>210630005000014</t>
  </si>
  <si>
    <t>Baixa Da Salsa</t>
  </si>
  <si>
    <t>210630005000012</t>
  </si>
  <si>
    <t>Canto Do Saco</t>
  </si>
  <si>
    <t>210630005000011</t>
  </si>
  <si>
    <t>210630005000001</t>
  </si>
  <si>
    <t>Pa Santo Agostinho</t>
  </si>
  <si>
    <t>210630005000016</t>
  </si>
  <si>
    <t>Melancias</t>
  </si>
  <si>
    <t>210630005000008</t>
  </si>
  <si>
    <t>2106326</t>
  </si>
  <si>
    <t>210632605000015</t>
  </si>
  <si>
    <t>Agrovila Do Pa Vila Menanes</t>
  </si>
  <si>
    <t>210632605000019</t>
  </si>
  <si>
    <t>210632605000001</t>
  </si>
  <si>
    <t>Jacy</t>
  </si>
  <si>
    <t>210632605000013</t>
  </si>
  <si>
    <t>210632605000018</t>
  </si>
  <si>
    <t>Marajá Do Sena</t>
  </si>
  <si>
    <t>2106359</t>
  </si>
  <si>
    <t>210635905000001</t>
  </si>
  <si>
    <t>Baixão Do Coco</t>
  </si>
  <si>
    <t>210635905000007</t>
  </si>
  <si>
    <t>Lagoa Do Jenipapo</t>
  </si>
  <si>
    <t>210635905000006</t>
  </si>
  <si>
    <t>210635905000005</t>
  </si>
  <si>
    <t>Chupé</t>
  </si>
  <si>
    <t>210635905000009</t>
  </si>
  <si>
    <t>Porto Do Caititu</t>
  </si>
  <si>
    <t>210635905000003</t>
  </si>
  <si>
    <t>Maranhãozinho</t>
  </si>
  <si>
    <t>2106375</t>
  </si>
  <si>
    <t>Centro Do Pedro</t>
  </si>
  <si>
    <t>210637505000008</t>
  </si>
  <si>
    <t>Bom Jesus Da Mata</t>
  </si>
  <si>
    <t>210637505000006</t>
  </si>
  <si>
    <t>2106409</t>
  </si>
  <si>
    <t>Cidade Nova</t>
  </si>
  <si>
    <t>210640905000010</t>
  </si>
  <si>
    <t>210640905000013</t>
  </si>
  <si>
    <t>Vila Ana Lúcia</t>
  </si>
  <si>
    <t>210640905000017</t>
  </si>
  <si>
    <t>210640905000001</t>
  </si>
  <si>
    <t>2106508</t>
  </si>
  <si>
    <t>Tanque De Valência</t>
  </si>
  <si>
    <t>210650805000013</t>
  </si>
  <si>
    <t>Agrovila Do Pa Preguiça Velha</t>
  </si>
  <si>
    <t>210650805000011</t>
  </si>
  <si>
    <t>210650805000001</t>
  </si>
  <si>
    <t>Aquiri</t>
  </si>
  <si>
    <t>210650805000009</t>
  </si>
  <si>
    <t>Caranguejo</t>
  </si>
  <si>
    <t>210650805000014</t>
  </si>
  <si>
    <t>210650805000024</t>
  </si>
  <si>
    <t>210650805000016</t>
  </si>
  <si>
    <t>210650805000019</t>
  </si>
  <si>
    <t>2106607</t>
  </si>
  <si>
    <t>Agrovila Do Pa Quilombo</t>
  </si>
  <si>
    <t>210660705000019</t>
  </si>
  <si>
    <t>Agrovila Do Pa Monte Valeriano</t>
  </si>
  <si>
    <t>210660705000021</t>
  </si>
  <si>
    <t>Agrovila Do Pa Porto Do Paiol</t>
  </si>
  <si>
    <t>210660705000057</t>
  </si>
  <si>
    <t>210660705000023</t>
  </si>
  <si>
    <t>210660705000029</t>
  </si>
  <si>
    <t>210660705000024</t>
  </si>
  <si>
    <t>210660705000001</t>
  </si>
  <si>
    <t>210660705000011</t>
  </si>
  <si>
    <t>Pedreira</t>
  </si>
  <si>
    <t>210660705000015</t>
  </si>
  <si>
    <t>Matões Do Norte</t>
  </si>
  <si>
    <t>2106631</t>
  </si>
  <si>
    <t>210663105000016</t>
  </si>
  <si>
    <t>210663105000011</t>
  </si>
  <si>
    <t>210663105000001</t>
  </si>
  <si>
    <t>210663105000017</t>
  </si>
  <si>
    <t>Milagres Do Maranhão</t>
  </si>
  <si>
    <t>2106672</t>
  </si>
  <si>
    <t>210667205000001</t>
  </si>
  <si>
    <t>Agência Da Mata</t>
  </si>
  <si>
    <t>210667205000016</t>
  </si>
  <si>
    <t>Coceira</t>
  </si>
  <si>
    <t>210667205000010</t>
  </si>
  <si>
    <t>Mata Dos Fernandes</t>
  </si>
  <si>
    <t>210667205000013</t>
  </si>
  <si>
    <t>Mirador</t>
  </si>
  <si>
    <t>2106706</t>
  </si>
  <si>
    <t>210670605000008</t>
  </si>
  <si>
    <t>210670605000014</t>
  </si>
  <si>
    <t>210670605000001</t>
  </si>
  <si>
    <t>Ibipira</t>
  </si>
  <si>
    <t>210670610000001</t>
  </si>
  <si>
    <t>Liso</t>
  </si>
  <si>
    <t>210670605000016</t>
  </si>
  <si>
    <t>Sanharó</t>
  </si>
  <si>
    <t>210670605000035</t>
  </si>
  <si>
    <t>Pa Canto Da Lagoa</t>
  </si>
  <si>
    <t>210670605000036</t>
  </si>
  <si>
    <t>Pa Santana</t>
  </si>
  <si>
    <t>210670605000022</t>
  </si>
  <si>
    <t>Miranda Do Norte</t>
  </si>
  <si>
    <t>2106755</t>
  </si>
  <si>
    <t>Cariongo I</t>
  </si>
  <si>
    <t>210675505000015</t>
  </si>
  <si>
    <t>210675505000020</t>
  </si>
  <si>
    <t>Pindoval</t>
  </si>
  <si>
    <t>210675505000013</t>
  </si>
  <si>
    <t>Cariongo Ii</t>
  </si>
  <si>
    <t>210675505000016</t>
  </si>
  <si>
    <t>2106805</t>
  </si>
  <si>
    <t>210680505000001</t>
  </si>
  <si>
    <t>Frecheira</t>
  </si>
  <si>
    <t>210680505000026</t>
  </si>
  <si>
    <t>Gurutil</t>
  </si>
  <si>
    <t>210680505000017</t>
  </si>
  <si>
    <t>Graça De Deus</t>
  </si>
  <si>
    <t>210680505000020</t>
  </si>
  <si>
    <t>210680505000016</t>
  </si>
  <si>
    <t>Monção</t>
  </si>
  <si>
    <t>2106904</t>
  </si>
  <si>
    <t>210690405000027</t>
  </si>
  <si>
    <t>Agrovila Do Pa Ouro</t>
  </si>
  <si>
    <t>210690405000047</t>
  </si>
  <si>
    <t>210690405000020</t>
  </si>
  <si>
    <t>Agrovila Do Pa Pequizeiro</t>
  </si>
  <si>
    <t>210690405000035</t>
  </si>
  <si>
    <t>210690405000001</t>
  </si>
  <si>
    <t>Agrovila Do Pa Santa Helena</t>
  </si>
  <si>
    <t>210690405000034</t>
  </si>
  <si>
    <t>Águas Boas</t>
  </si>
  <si>
    <t>210690405000022</t>
  </si>
  <si>
    <t>210690405000024</t>
  </si>
  <si>
    <t>210690405000044</t>
  </si>
  <si>
    <t>210690405000045</t>
  </si>
  <si>
    <t>Barradas</t>
  </si>
  <si>
    <t>210690405000033</t>
  </si>
  <si>
    <t>Santa Rita Do Antero</t>
  </si>
  <si>
    <t>210690405000029</t>
  </si>
  <si>
    <t>210690405000043</t>
  </si>
  <si>
    <t>Curva</t>
  </si>
  <si>
    <t>210690405000042</t>
  </si>
  <si>
    <t>210690405000010</t>
  </si>
  <si>
    <t>Margarida Alves</t>
  </si>
  <si>
    <t>210690405000040</t>
  </si>
  <si>
    <t>210690405000030</t>
  </si>
  <si>
    <t>Mata Do Boi</t>
  </si>
  <si>
    <t>210690405000031</t>
  </si>
  <si>
    <t>Trizidela De Pindaré-Mirim</t>
  </si>
  <si>
    <t>210690405000016</t>
  </si>
  <si>
    <t>Vila Boa Esperança</t>
  </si>
  <si>
    <t>210690405000012</t>
  </si>
  <si>
    <t>2107001</t>
  </si>
  <si>
    <t>Agrovila Do Pa Vale Do Jordão</t>
  </si>
  <si>
    <t>210700105000015</t>
  </si>
  <si>
    <t>210700105000016</t>
  </si>
  <si>
    <t>210700105000001</t>
  </si>
  <si>
    <t>2107100</t>
  </si>
  <si>
    <t>210710005000023</t>
  </si>
  <si>
    <t>Bom Gosto</t>
  </si>
  <si>
    <t>210710005000024</t>
  </si>
  <si>
    <t>210710005000001</t>
  </si>
  <si>
    <t>210710005000027</t>
  </si>
  <si>
    <t>Una Dos Moraes</t>
  </si>
  <si>
    <t>210710005000022</t>
  </si>
  <si>
    <t>2107209</t>
  </si>
  <si>
    <t>210720905000016</t>
  </si>
  <si>
    <t>Agrovila Do Pa Balaiada</t>
  </si>
  <si>
    <t>210720905000017</t>
  </si>
  <si>
    <t>210720905000018</t>
  </si>
  <si>
    <t>Agrovila Do Pa Palmares</t>
  </si>
  <si>
    <t>210720905000019</t>
  </si>
  <si>
    <t>210720905000001</t>
  </si>
  <si>
    <t>Caldeirões</t>
  </si>
  <si>
    <t>210720905000021</t>
  </si>
  <si>
    <t>210720905000015</t>
  </si>
  <si>
    <t>2107258</t>
  </si>
  <si>
    <t>210725805000001</t>
  </si>
  <si>
    <t>210725805000007</t>
  </si>
  <si>
    <t>Olho D'Água Das Cunhãs</t>
  </si>
  <si>
    <t>2107407</t>
  </si>
  <si>
    <t>Bacuri Da Linha</t>
  </si>
  <si>
    <t>210740705000019</t>
  </si>
  <si>
    <t>Agrovila Do Pa Barraquinha Da Linha</t>
  </si>
  <si>
    <t>210740705000018</t>
  </si>
  <si>
    <t>Centro Do Telemaco</t>
  </si>
  <si>
    <t>210740705000015</t>
  </si>
  <si>
    <t>Satuba Dos Barreiros</t>
  </si>
  <si>
    <t>210740705000016</t>
  </si>
  <si>
    <t>Fortaleza Do Gustavo</t>
  </si>
  <si>
    <t>210740705000014</t>
  </si>
  <si>
    <t>Olinda Nova Do Maranhão</t>
  </si>
  <si>
    <t>2107456</t>
  </si>
  <si>
    <t>210745605000001</t>
  </si>
  <si>
    <t>210745605000008</t>
  </si>
  <si>
    <t>210745605000011</t>
  </si>
  <si>
    <t>210745605000015</t>
  </si>
  <si>
    <t>2107605</t>
  </si>
  <si>
    <t>210760505000013</t>
  </si>
  <si>
    <t>Agrovila São Sebastião</t>
  </si>
  <si>
    <t>210760505000021</t>
  </si>
  <si>
    <t>Santa Eulália</t>
  </si>
  <si>
    <t>210760505000012</t>
  </si>
  <si>
    <t>210760505000001</t>
  </si>
  <si>
    <t>210760505000020</t>
  </si>
  <si>
    <t>210760505000009</t>
  </si>
  <si>
    <t>210760505000005</t>
  </si>
  <si>
    <t>2107704</t>
  </si>
  <si>
    <t>210770405000001</t>
  </si>
  <si>
    <t>Povo Verde</t>
  </si>
  <si>
    <t>210770405000023</t>
  </si>
  <si>
    <t>Varginha Do Barreiro</t>
  </si>
  <si>
    <t>210770405000018</t>
  </si>
  <si>
    <t>2107803</t>
  </si>
  <si>
    <t>Agrovila Do Pa Baixão Grande</t>
  </si>
  <si>
    <t>210780310000020</t>
  </si>
  <si>
    <t>Agrovila Do Pa Baixão Do Coco</t>
  </si>
  <si>
    <t>210780310000021</t>
  </si>
  <si>
    <t>Agrovila Do Pa Canafistula</t>
  </si>
  <si>
    <t>210780310000026</t>
  </si>
  <si>
    <t>Brejo De São Félix</t>
  </si>
  <si>
    <t>210780310000001</t>
  </si>
  <si>
    <t>Marajá</t>
  </si>
  <si>
    <t>210780310000027</t>
  </si>
  <si>
    <t>Agrovila Do Pa Centro De Santa Rita</t>
  </si>
  <si>
    <t>210780310000024</t>
  </si>
  <si>
    <t>Canto Bom</t>
  </si>
  <si>
    <t>210780305000021</t>
  </si>
  <si>
    <t>Brejinho Do Ismael</t>
  </si>
  <si>
    <t>210780305000015</t>
  </si>
  <si>
    <t>Paiol Do Centro</t>
  </si>
  <si>
    <t>210780310000018</t>
  </si>
  <si>
    <t>Preguiça</t>
  </si>
  <si>
    <t>210780305000022</t>
  </si>
  <si>
    <t>Centro Do Nazaré</t>
  </si>
  <si>
    <t>210780310000011</t>
  </si>
  <si>
    <t>210780310000003</t>
  </si>
  <si>
    <t>Zink</t>
  </si>
  <si>
    <t>210780310000025</t>
  </si>
  <si>
    <t>Lagoa Do Caminho</t>
  </si>
  <si>
    <t>210780310000014</t>
  </si>
  <si>
    <t>Olho D'Água Do Nôga</t>
  </si>
  <si>
    <t>210780305000018</t>
  </si>
  <si>
    <t>210780305000012</t>
  </si>
  <si>
    <t>210780305000026</t>
  </si>
  <si>
    <t>210780310000023</t>
  </si>
  <si>
    <t>210780305000001</t>
  </si>
  <si>
    <t>2107902</t>
  </si>
  <si>
    <t>210790205000029</t>
  </si>
  <si>
    <t>Compertino</t>
  </si>
  <si>
    <t>210790205000028</t>
  </si>
  <si>
    <t>210790205000024</t>
  </si>
  <si>
    <t>210790205000030</t>
  </si>
  <si>
    <t>Nazaré Dos Costa</t>
  </si>
  <si>
    <t>210790205000017</t>
  </si>
  <si>
    <t>210790205000001</t>
  </si>
  <si>
    <t>2108009</t>
  </si>
  <si>
    <t>210800905000001</t>
  </si>
  <si>
    <t>210800905000012</t>
  </si>
  <si>
    <t>210800905000018</t>
  </si>
  <si>
    <t>210800910000006</t>
  </si>
  <si>
    <t>210800910000001</t>
  </si>
  <si>
    <t>210800910000004</t>
  </si>
  <si>
    <t>2108058</t>
  </si>
  <si>
    <t>210805805000001</t>
  </si>
  <si>
    <t>Riacho Do Meio Do Cezarino</t>
  </si>
  <si>
    <t>210805805000010</t>
  </si>
  <si>
    <t>210805805000006</t>
  </si>
  <si>
    <t>2108108</t>
  </si>
  <si>
    <t>Centro Dos Leite</t>
  </si>
  <si>
    <t>210810805000022</t>
  </si>
  <si>
    <t>Alto Da Maricota</t>
  </si>
  <si>
    <t>210810805000017</t>
  </si>
  <si>
    <t>210810805000001</t>
  </si>
  <si>
    <t>210810805000010</t>
  </si>
  <si>
    <t>210810805000019</t>
  </si>
  <si>
    <t>Centro Dos Cardosos</t>
  </si>
  <si>
    <t>210810805000011</t>
  </si>
  <si>
    <t>Centro Dos Cobrinhas</t>
  </si>
  <si>
    <t>210810805000021</t>
  </si>
  <si>
    <t>Salgueira</t>
  </si>
  <si>
    <t>210810805000023</t>
  </si>
  <si>
    <t>Jejuí</t>
  </si>
  <si>
    <t>210810805000012</t>
  </si>
  <si>
    <t>Pedro Lourenço</t>
  </si>
  <si>
    <t>210810805000008</t>
  </si>
  <si>
    <t>Serra Do Monte</t>
  </si>
  <si>
    <t>210810805000016</t>
  </si>
  <si>
    <t>2108207</t>
  </si>
  <si>
    <t>210820710000003</t>
  </si>
  <si>
    <t>Marianópolis</t>
  </si>
  <si>
    <t>210820710000001</t>
  </si>
  <si>
    <t>Pedro Do Rosário</t>
  </si>
  <si>
    <t>2108256</t>
  </si>
  <si>
    <t>210825605000001</t>
  </si>
  <si>
    <t>Anta</t>
  </si>
  <si>
    <t>210825605000020</t>
  </si>
  <si>
    <t>Fala Só</t>
  </si>
  <si>
    <t>210825605000018</t>
  </si>
  <si>
    <t>Núcleo 11 Da Colone</t>
  </si>
  <si>
    <t>210825605000007</t>
  </si>
  <si>
    <t>Núcleo 7 Da Colone</t>
  </si>
  <si>
    <t>210825605000006</t>
  </si>
  <si>
    <t>Núcleo 8 Da Colone</t>
  </si>
  <si>
    <t>210825605000009</t>
  </si>
  <si>
    <t>Núcleo 9 Da Colone</t>
  </si>
  <si>
    <t>210825605000010</t>
  </si>
  <si>
    <t>Núcleo 13 Da Colone</t>
  </si>
  <si>
    <t>210825605000005</t>
  </si>
  <si>
    <t>Rio Dos Peixes</t>
  </si>
  <si>
    <t>210825605000017</t>
  </si>
  <si>
    <t>210825605000040</t>
  </si>
  <si>
    <t>Três Palmeiras</t>
  </si>
  <si>
    <t>210825605000019</t>
  </si>
  <si>
    <t>2108306</t>
  </si>
  <si>
    <t>210830605000017</t>
  </si>
  <si>
    <t>210830605000023</t>
  </si>
  <si>
    <t>Boa Vontade</t>
  </si>
  <si>
    <t>210830605000046</t>
  </si>
  <si>
    <t>Caminho Novo</t>
  </si>
  <si>
    <t>210830605000034</t>
  </si>
  <si>
    <t>210830605000020</t>
  </si>
  <si>
    <t>Capoeiro</t>
  </si>
  <si>
    <t>210830605000022</t>
  </si>
  <si>
    <t>210830605000001</t>
  </si>
  <si>
    <t>2108405</t>
  </si>
  <si>
    <t>210840505000001</t>
  </si>
  <si>
    <t>210840505000019</t>
  </si>
  <si>
    <t>210840505000010</t>
  </si>
  <si>
    <t>210840505000013</t>
  </si>
  <si>
    <t>Peritoró</t>
  </si>
  <si>
    <t>2108454</t>
  </si>
  <si>
    <t>210845405000001</t>
  </si>
  <si>
    <t>Agrovila Do Pa Feliz Lembrança</t>
  </si>
  <si>
    <t>210845405000024</t>
  </si>
  <si>
    <t>Agrovila Do Pa Levada</t>
  </si>
  <si>
    <t>210845405000025</t>
  </si>
  <si>
    <t>Agrovila Do Pa São João Das Neves</t>
  </si>
  <si>
    <t>210845405000009</t>
  </si>
  <si>
    <t>Agrovila Do Pa Matões Da Rita I</t>
  </si>
  <si>
    <t>210845405000026</t>
  </si>
  <si>
    <t>210845405000013</t>
  </si>
  <si>
    <t>210845405000027</t>
  </si>
  <si>
    <t>Pa Rocinha</t>
  </si>
  <si>
    <t>210845405000032</t>
  </si>
  <si>
    <t>210845405000019</t>
  </si>
  <si>
    <t>Pa Vila Simão</t>
  </si>
  <si>
    <t>210845405000033</t>
  </si>
  <si>
    <t>Pa Vila Vitória</t>
  </si>
  <si>
    <t>210845405000031</t>
  </si>
  <si>
    <t>Pindaré-Mirim</t>
  </si>
  <si>
    <t>2108504</t>
  </si>
  <si>
    <t>210850410000004</t>
  </si>
  <si>
    <t>Alto Do Bode</t>
  </si>
  <si>
    <t>210850405000029</t>
  </si>
  <si>
    <t>Bambu</t>
  </si>
  <si>
    <t>210850410000003</t>
  </si>
  <si>
    <t>210850410000006</t>
  </si>
  <si>
    <t>Calango</t>
  </si>
  <si>
    <t>210850410000009</t>
  </si>
  <si>
    <t>Olho D'Água Dos Carneiros</t>
  </si>
  <si>
    <t>210850405000024</t>
  </si>
  <si>
    <t>Pimentel</t>
  </si>
  <si>
    <t>210850410000001</t>
  </si>
  <si>
    <t>2108603</t>
  </si>
  <si>
    <t>210860310000002</t>
  </si>
  <si>
    <t>Agrovila Do Pa Santana</t>
  </si>
  <si>
    <t>210860310000005</t>
  </si>
  <si>
    <t>Pa Porão Dos Pirros</t>
  </si>
  <si>
    <t>210860305000066</t>
  </si>
  <si>
    <t>Roque</t>
  </si>
  <si>
    <t>210860310000001</t>
  </si>
  <si>
    <t>Pio Xii</t>
  </si>
  <si>
    <t>2108702</t>
  </si>
  <si>
    <t>Agrovila Do Pa Cordeiro</t>
  </si>
  <si>
    <t>210870205000012</t>
  </si>
  <si>
    <t>Agrovila Do Pa Brejinho</t>
  </si>
  <si>
    <t>210870205000017</t>
  </si>
  <si>
    <t>210870205000001</t>
  </si>
  <si>
    <t>Agrovila Do Pa Centro Do Meio Ii</t>
  </si>
  <si>
    <t>210870205000016</t>
  </si>
  <si>
    <t>Lagoa Dos Crentes</t>
  </si>
  <si>
    <t>210870205000020</t>
  </si>
  <si>
    <t>Bacuri Do Quaresma</t>
  </si>
  <si>
    <t>210870205000021</t>
  </si>
  <si>
    <t>210870205000023</t>
  </si>
  <si>
    <t>Maximiano</t>
  </si>
  <si>
    <t>210870205000019</t>
  </si>
  <si>
    <t>2108801</t>
  </si>
  <si>
    <t>210880105000001</t>
  </si>
  <si>
    <t>210880105000011</t>
  </si>
  <si>
    <t>210880105000017</t>
  </si>
  <si>
    <t>Tiquara</t>
  </si>
  <si>
    <t>210880105000013</t>
  </si>
  <si>
    <t>Poção De Pedras</t>
  </si>
  <si>
    <t>2108900</t>
  </si>
  <si>
    <t>210890005000001</t>
  </si>
  <si>
    <t>210890005000009</t>
  </si>
  <si>
    <t>210890005000018</t>
  </si>
  <si>
    <t>Fortaleza</t>
  </si>
  <si>
    <t>210890005000022</t>
  </si>
  <si>
    <t>Belém Dos Lajes</t>
  </si>
  <si>
    <t>210890005000021</t>
  </si>
  <si>
    <t>Folguedo</t>
  </si>
  <si>
    <t>210890005000017</t>
  </si>
  <si>
    <t>Lucindo</t>
  </si>
  <si>
    <t>210890005000027</t>
  </si>
  <si>
    <t>Laguinho Do Simião</t>
  </si>
  <si>
    <t>210890005000037</t>
  </si>
  <si>
    <t>São Raimundo Dos Flores</t>
  </si>
  <si>
    <t>210890005000031</t>
  </si>
  <si>
    <t>2109007</t>
  </si>
  <si>
    <t>210900705000001</t>
  </si>
  <si>
    <t>210900705000021</t>
  </si>
  <si>
    <t>Porto Rico Do Maranhão</t>
  </si>
  <si>
    <t>2109056</t>
  </si>
  <si>
    <t>210905605000003</t>
  </si>
  <si>
    <t>Cateaua</t>
  </si>
  <si>
    <t>210905605000004</t>
  </si>
  <si>
    <t>210905605000006</t>
  </si>
  <si>
    <t>210905605000010</t>
  </si>
  <si>
    <t>210905605000012</t>
  </si>
  <si>
    <t>210905605000001</t>
  </si>
  <si>
    <t>2109106</t>
  </si>
  <si>
    <t>Columbia</t>
  </si>
  <si>
    <t>210910605000030</t>
  </si>
  <si>
    <t>210910605000053</t>
  </si>
  <si>
    <t>Pedra-De-Fogo</t>
  </si>
  <si>
    <t>210910605000046</t>
  </si>
  <si>
    <t>210910605000049</t>
  </si>
  <si>
    <t>Creole Do Joviniano</t>
  </si>
  <si>
    <t>210910605000035</t>
  </si>
  <si>
    <t>Canafístula Dos Morais</t>
  </si>
  <si>
    <t>210910605000038</t>
  </si>
  <si>
    <t>210910605000044</t>
  </si>
  <si>
    <t>210910605000056</t>
  </si>
  <si>
    <t>210910605000034</t>
  </si>
  <si>
    <t>2109205</t>
  </si>
  <si>
    <t>210920505000001</t>
  </si>
  <si>
    <t>Boa Hora Dos Pachêcos</t>
  </si>
  <si>
    <t>210920505000017</t>
  </si>
  <si>
    <t>Mata Dos Caboclos</t>
  </si>
  <si>
    <t>210920505000016</t>
  </si>
  <si>
    <t>210920505000020</t>
  </si>
  <si>
    <t>Juçaral</t>
  </si>
  <si>
    <t>210920505000021</t>
  </si>
  <si>
    <t>Gaiola Grande</t>
  </si>
  <si>
    <t>210920505000013</t>
  </si>
  <si>
    <t>210920505000019</t>
  </si>
  <si>
    <t>210920505000007</t>
  </si>
  <si>
    <t>Taquaris</t>
  </si>
  <si>
    <t>210920505000018</t>
  </si>
  <si>
    <t>2109239</t>
  </si>
  <si>
    <t>210923905000001</t>
  </si>
  <si>
    <t>210923905000005</t>
  </si>
  <si>
    <t>Ubinzal</t>
  </si>
  <si>
    <t>210923905000008</t>
  </si>
  <si>
    <t>2109270</t>
  </si>
  <si>
    <t>Agrovila Do Pa Cantagalo</t>
  </si>
  <si>
    <t>210927005000022</t>
  </si>
  <si>
    <t>210927005000023</t>
  </si>
  <si>
    <t>Agrovila Do Pa Galo</t>
  </si>
  <si>
    <t>210927005000021</t>
  </si>
  <si>
    <t>210927005000001</t>
  </si>
  <si>
    <t>Galiza</t>
  </si>
  <si>
    <t>210927005000008</t>
  </si>
  <si>
    <t>Três Furos</t>
  </si>
  <si>
    <t>210927005000018</t>
  </si>
  <si>
    <t>Presidente Vargas</t>
  </si>
  <si>
    <t>2109304</t>
  </si>
  <si>
    <t>210930405000001</t>
  </si>
  <si>
    <t>Domingos Aguiar</t>
  </si>
  <si>
    <t>210930405000015</t>
  </si>
  <si>
    <t>210930405000014</t>
  </si>
  <si>
    <t>Paulica</t>
  </si>
  <si>
    <t>210930405000018</t>
  </si>
  <si>
    <t>Sapucaial</t>
  </si>
  <si>
    <t>210930405000013</t>
  </si>
  <si>
    <t>2109403</t>
  </si>
  <si>
    <t>Joselino</t>
  </si>
  <si>
    <t>210940305000019</t>
  </si>
  <si>
    <t>210940305000017</t>
  </si>
  <si>
    <t>Mairizinho</t>
  </si>
  <si>
    <t>210940305000020</t>
  </si>
  <si>
    <t>Areinhas</t>
  </si>
  <si>
    <t>210940305000015</t>
  </si>
  <si>
    <t>Campo Novo</t>
  </si>
  <si>
    <t>210940305000005</t>
  </si>
  <si>
    <t>Caeté</t>
  </si>
  <si>
    <t>210940305000006</t>
  </si>
  <si>
    <t>210940305000001</t>
  </si>
  <si>
    <t>Cassó</t>
  </si>
  <si>
    <t>210940305000016</t>
  </si>
  <si>
    <t>210940305000009</t>
  </si>
  <si>
    <t>210940305000022</t>
  </si>
  <si>
    <t>2109502</t>
  </si>
  <si>
    <t>210950205000017</t>
  </si>
  <si>
    <t>210950205000015</t>
  </si>
  <si>
    <t>Ribamar Fiquene</t>
  </si>
  <si>
    <t>2109551</t>
  </si>
  <si>
    <t>210955105000001</t>
  </si>
  <si>
    <t>Arraias Ou Boa União</t>
  </si>
  <si>
    <t>210955105000008</t>
  </si>
  <si>
    <t>Lajeado</t>
  </si>
  <si>
    <t>210955105000007</t>
  </si>
  <si>
    <t>2109601</t>
  </si>
  <si>
    <t>210960105000023</t>
  </si>
  <si>
    <t>210960105000035</t>
  </si>
  <si>
    <t>210960105000029</t>
  </si>
  <si>
    <t>Nambuaçu De Cima</t>
  </si>
  <si>
    <t>210960105000028</t>
  </si>
  <si>
    <t>São João Do Rosário</t>
  </si>
  <si>
    <t>210960105000026</t>
  </si>
  <si>
    <t>Santa Filomena Do Maranhão</t>
  </si>
  <si>
    <t>2109759</t>
  </si>
  <si>
    <t>210975905000008</t>
  </si>
  <si>
    <t>210975905000010</t>
  </si>
  <si>
    <t>210975905000018</t>
  </si>
  <si>
    <t>210975905000009</t>
  </si>
  <si>
    <t>210975905000001</t>
  </si>
  <si>
    <t>2109809</t>
  </si>
  <si>
    <t>210980905000001</t>
  </si>
  <si>
    <t>Abaixadinho</t>
  </si>
  <si>
    <t>210980910000010</t>
  </si>
  <si>
    <t>Jacunicaua I</t>
  </si>
  <si>
    <t>210980910000011</t>
  </si>
  <si>
    <t>Curva Grande</t>
  </si>
  <si>
    <t>210980910000001</t>
  </si>
  <si>
    <t>210980905000016</t>
  </si>
  <si>
    <t>Juncal</t>
  </si>
  <si>
    <t>210980905000017</t>
  </si>
  <si>
    <t>2109908</t>
  </si>
  <si>
    <t>Juçaral Do Capistrano</t>
  </si>
  <si>
    <t>210990805000058</t>
  </si>
  <si>
    <t>Barradiço</t>
  </si>
  <si>
    <t>210990805000069</t>
  </si>
  <si>
    <t>210990805000055</t>
  </si>
  <si>
    <t>210990805000062</t>
  </si>
  <si>
    <t>Boa Vista Do Cassiano</t>
  </si>
  <si>
    <t>210990805000063</t>
  </si>
  <si>
    <t>210990805000001</t>
  </si>
  <si>
    <t>Poção Da Juçara</t>
  </si>
  <si>
    <t>210990805000061</t>
  </si>
  <si>
    <t>2110005</t>
  </si>
  <si>
    <t>Agrovila Do Pa Vila Boa Esperança</t>
  </si>
  <si>
    <t>211000505000084</t>
  </si>
  <si>
    <t>Agrovila Do Pa Faisa</t>
  </si>
  <si>
    <t>211000505000037</t>
  </si>
  <si>
    <t>Santo Onofre</t>
  </si>
  <si>
    <t>211000505000047</t>
  </si>
  <si>
    <t>Agrovila Do Pa Ferro Velho</t>
  </si>
  <si>
    <t>211000505000038</t>
  </si>
  <si>
    <t>Agrovila Do Pa Vila Do Incra</t>
  </si>
  <si>
    <t>211000505000079</t>
  </si>
  <si>
    <t>211000505000058</t>
  </si>
  <si>
    <t>Agrovila Do Pa Vila São Jorge</t>
  </si>
  <si>
    <t>211000505000085</t>
  </si>
  <si>
    <t>Arapari</t>
  </si>
  <si>
    <t>211000505000041</t>
  </si>
  <si>
    <t>211000505000001</t>
  </si>
  <si>
    <t>211000505000027</t>
  </si>
  <si>
    <t>Brejo Dos Caboclos</t>
  </si>
  <si>
    <t>211000505000046</t>
  </si>
  <si>
    <t>Cachorro Preto</t>
  </si>
  <si>
    <t>211000505000045</t>
  </si>
  <si>
    <t>Cajueiro Da Boiada</t>
  </si>
  <si>
    <t>211000505000036</t>
  </si>
  <si>
    <t>Gavião Velho</t>
  </si>
  <si>
    <t>211000505000021</t>
  </si>
  <si>
    <t>Centro Do Adão</t>
  </si>
  <si>
    <t>211000505000029</t>
  </si>
  <si>
    <t>Centro Do Anselmo</t>
  </si>
  <si>
    <t>211000505000022</t>
  </si>
  <si>
    <t>São Raimundo Da Piaba</t>
  </si>
  <si>
    <t>211000505000062</t>
  </si>
  <si>
    <t>Centro Do Celestino</t>
  </si>
  <si>
    <t>211000505000063</t>
  </si>
  <si>
    <t>Centro Do Deoclecio</t>
  </si>
  <si>
    <t>211000505000019</t>
  </si>
  <si>
    <t>211000505000076</t>
  </si>
  <si>
    <t>Centro Dos Brancos</t>
  </si>
  <si>
    <t>211000505000087</t>
  </si>
  <si>
    <t>211000505000025</t>
  </si>
  <si>
    <t>Centro Dos Madeiras</t>
  </si>
  <si>
    <t>211000505000035</t>
  </si>
  <si>
    <t>211000505000031</t>
  </si>
  <si>
    <t>211000505000060</t>
  </si>
  <si>
    <t>Parada Do Gavião</t>
  </si>
  <si>
    <t>211000505000020</t>
  </si>
  <si>
    <t>211000505000075</t>
  </si>
  <si>
    <t>Maria Ferreira</t>
  </si>
  <si>
    <t>211000505000074</t>
  </si>
  <si>
    <t>211000505000091</t>
  </si>
  <si>
    <t>211000505000065</t>
  </si>
  <si>
    <t>211000505000090</t>
  </si>
  <si>
    <t>Santa Luzia Do Paruá</t>
  </si>
  <si>
    <t>2110039</t>
  </si>
  <si>
    <t>211003905000016</t>
  </si>
  <si>
    <t>211003905000029</t>
  </si>
  <si>
    <t>Centro Do Cizino</t>
  </si>
  <si>
    <t>211003905000026</t>
  </si>
  <si>
    <t>Benedito Mendes</t>
  </si>
  <si>
    <t>211003905000025</t>
  </si>
  <si>
    <t>211003905000001</t>
  </si>
  <si>
    <t>Venceslau Ou Lelau</t>
  </si>
  <si>
    <t>211003905000024</t>
  </si>
  <si>
    <t>Santa Quitéria Do Maranhão</t>
  </si>
  <si>
    <t>2110104</t>
  </si>
  <si>
    <t>211010405000012</t>
  </si>
  <si>
    <t>Barra Da Onça</t>
  </si>
  <si>
    <t>211010405000026</t>
  </si>
  <si>
    <t>211010405000018</t>
  </si>
  <si>
    <t>211010405000001</t>
  </si>
  <si>
    <t>2110203</t>
  </si>
  <si>
    <t>211020305000021</t>
  </si>
  <si>
    <t>Agrovila Do Pa Novo Tempo</t>
  </si>
  <si>
    <t>211020305000032</t>
  </si>
  <si>
    <t>Agrovila Do Pa Sítio Do Meio</t>
  </si>
  <si>
    <t>211020305000031</t>
  </si>
  <si>
    <t>211020305000001</t>
  </si>
  <si>
    <t>211020305000025</t>
  </si>
  <si>
    <t>211020305000020</t>
  </si>
  <si>
    <t>Santana Do Maranhão</t>
  </si>
  <si>
    <t>2110237</t>
  </si>
  <si>
    <t>São João Dos Teixeiras</t>
  </si>
  <si>
    <t>211023705000004</t>
  </si>
  <si>
    <t>Buriti Seco</t>
  </si>
  <si>
    <t>211023705000011</t>
  </si>
  <si>
    <t>211023705000003</t>
  </si>
  <si>
    <t>Coqueiro Do Magu</t>
  </si>
  <si>
    <t>211023705000005</t>
  </si>
  <si>
    <t>211023705000014</t>
  </si>
  <si>
    <t>211023705000001</t>
  </si>
  <si>
    <t>Santo Amaro Do Maranhão</t>
  </si>
  <si>
    <t>2110278</t>
  </si>
  <si>
    <t>Travosa</t>
  </si>
  <si>
    <t>211027805000005</t>
  </si>
  <si>
    <t>211027805000010</t>
  </si>
  <si>
    <t>211027805000014</t>
  </si>
  <si>
    <t>Buriti Grosso</t>
  </si>
  <si>
    <t>211027805000013</t>
  </si>
  <si>
    <t>211027805000001</t>
  </si>
  <si>
    <t>211027805000011</t>
  </si>
  <si>
    <t>Santo Antônio Dos Lopes</t>
  </si>
  <si>
    <t>2110302</t>
  </si>
  <si>
    <t>Serra Do Capim</t>
  </si>
  <si>
    <t>211030205000012</t>
  </si>
  <si>
    <t>Agrovila</t>
  </si>
  <si>
    <t>211030205000013</t>
  </si>
  <si>
    <t>211030205000022</t>
  </si>
  <si>
    <t>Centro Dos Rodrigues</t>
  </si>
  <si>
    <t>211030205000014</t>
  </si>
  <si>
    <t>211030205000001</t>
  </si>
  <si>
    <t>211030205000006</t>
  </si>
  <si>
    <t>Muriçoca</t>
  </si>
  <si>
    <t>211030205000008</t>
  </si>
  <si>
    <t>211030205000010</t>
  </si>
  <si>
    <t>211030205000016</t>
  </si>
  <si>
    <t>São Benedito Do Rio Preto</t>
  </si>
  <si>
    <t>2110401</t>
  </si>
  <si>
    <t>211040105000001</t>
  </si>
  <si>
    <t>São José Dos Costa</t>
  </si>
  <si>
    <t>211040105000012</t>
  </si>
  <si>
    <t>2110500</t>
  </si>
  <si>
    <t>211050005000001</t>
  </si>
  <si>
    <t>Belas Águas</t>
  </si>
  <si>
    <t>211050005000035</t>
  </si>
  <si>
    <t>Oiteiro De Maria Justina</t>
  </si>
  <si>
    <t>211050005000037</t>
  </si>
  <si>
    <t>São Jerônimo</t>
  </si>
  <si>
    <t>211050005000038</t>
  </si>
  <si>
    <t>211050005000029</t>
  </si>
  <si>
    <t>Sororoca</t>
  </si>
  <si>
    <t>211050005000021</t>
  </si>
  <si>
    <t>2110609</t>
  </si>
  <si>
    <t>211060905000029</t>
  </si>
  <si>
    <t>Baixa Grande Dos Messias</t>
  </si>
  <si>
    <t>211060905000035</t>
  </si>
  <si>
    <t>211060905000036</t>
  </si>
  <si>
    <t>211060905000025</t>
  </si>
  <si>
    <t>211060905000033</t>
  </si>
  <si>
    <t>Enxu</t>
  </si>
  <si>
    <t>211060905000034</t>
  </si>
  <si>
    <t>211060905000001</t>
  </si>
  <si>
    <t>211060905000042</t>
  </si>
  <si>
    <t>Bicuíba</t>
  </si>
  <si>
    <t>211060905000015</t>
  </si>
  <si>
    <t>Mamorana</t>
  </si>
  <si>
    <t>211060905000038</t>
  </si>
  <si>
    <t>211060905000039</t>
  </si>
  <si>
    <t>211060905000018</t>
  </si>
  <si>
    <t>Porto Formoso</t>
  </si>
  <si>
    <t>211060905000032</t>
  </si>
  <si>
    <t>211060905000037</t>
  </si>
  <si>
    <t>São Domingos Do Maranhão</t>
  </si>
  <si>
    <t>2110708</t>
  </si>
  <si>
    <t>211070805000035</t>
  </si>
  <si>
    <t>Bacupari</t>
  </si>
  <si>
    <t>211070805000036</t>
  </si>
  <si>
    <t>Baixão Grande</t>
  </si>
  <si>
    <t>211070805000027</t>
  </si>
  <si>
    <t>Baixão Da Lagoa</t>
  </si>
  <si>
    <t>211070805000031</t>
  </si>
  <si>
    <t>211070805000001</t>
  </si>
  <si>
    <t>211070805000024</t>
  </si>
  <si>
    <t>211070805000042</t>
  </si>
  <si>
    <t>211070805000033</t>
  </si>
  <si>
    <t>Lavadeira</t>
  </si>
  <si>
    <t>211070805000049</t>
  </si>
  <si>
    <t>Maria Da Eva</t>
  </si>
  <si>
    <t>211070805000030</t>
  </si>
  <si>
    <t>211070805000046</t>
  </si>
  <si>
    <t>Viola</t>
  </si>
  <si>
    <t>211070805000020</t>
  </si>
  <si>
    <t>211070805000019</t>
  </si>
  <si>
    <t>Paú</t>
  </si>
  <si>
    <t>211070805000025</t>
  </si>
  <si>
    <t>Penteado</t>
  </si>
  <si>
    <t>211070805000032</t>
  </si>
  <si>
    <t>211070805000045</t>
  </si>
  <si>
    <t>Traqueira</t>
  </si>
  <si>
    <t>211070805000048</t>
  </si>
  <si>
    <t>211070805000038</t>
  </si>
  <si>
    <t>211070805000047</t>
  </si>
  <si>
    <t>Varandado</t>
  </si>
  <si>
    <t>211070805000041</t>
  </si>
  <si>
    <t>São Félix De Balsas</t>
  </si>
  <si>
    <t>2110807</t>
  </si>
  <si>
    <t>211080705000001</t>
  </si>
  <si>
    <t>Batateiras</t>
  </si>
  <si>
    <t>211080705000003</t>
  </si>
  <si>
    <t>São Francisco Do Brejão</t>
  </si>
  <si>
    <t>2110856</t>
  </si>
  <si>
    <t>211085605000011</t>
  </si>
  <si>
    <t>Agrovila Do Pa São Benedito</t>
  </si>
  <si>
    <t>211085605000012</t>
  </si>
  <si>
    <t>211085605000006</t>
  </si>
  <si>
    <t>Agrovila Do Pa Vila João Palmeira</t>
  </si>
  <si>
    <t>211085605000007</t>
  </si>
  <si>
    <t>211085605000001</t>
  </si>
  <si>
    <t>211085605000005</t>
  </si>
  <si>
    <t>São Francisco Do Maranhão</t>
  </si>
  <si>
    <t>2110906</t>
  </si>
  <si>
    <t>211090605000010</t>
  </si>
  <si>
    <t>Caraíba Do Norte</t>
  </si>
  <si>
    <t>211090610000001</t>
  </si>
  <si>
    <t>211090605000001</t>
  </si>
  <si>
    <t>211090605000005</t>
  </si>
  <si>
    <t>Varzea Comprida</t>
  </si>
  <si>
    <t>211090605000017</t>
  </si>
  <si>
    <t>Ribeirão Azul</t>
  </si>
  <si>
    <t>211090615000001</t>
  </si>
  <si>
    <t>2111003</t>
  </si>
  <si>
    <t>211100305000027</t>
  </si>
  <si>
    <t>Olinda Dos Aranhas</t>
  </si>
  <si>
    <t>211100305000028</t>
  </si>
  <si>
    <t>211100305000001</t>
  </si>
  <si>
    <t>São João Do Carú</t>
  </si>
  <si>
    <t>2111029</t>
  </si>
  <si>
    <t>211102905000001</t>
  </si>
  <si>
    <t>Bom Jesus Do Caru</t>
  </si>
  <si>
    <t>211102905000014</t>
  </si>
  <si>
    <t>Centro Do Chico Linhares</t>
  </si>
  <si>
    <t>211102905000015</t>
  </si>
  <si>
    <t>São Raimundo Do Caru</t>
  </si>
  <si>
    <t>211102905000013</t>
  </si>
  <si>
    <t>São João Do Paraíso</t>
  </si>
  <si>
    <t>2111052</t>
  </si>
  <si>
    <t>211105205000001</t>
  </si>
  <si>
    <t>Agrovila Do Pa Glória</t>
  </si>
  <si>
    <t>211105205000017</t>
  </si>
  <si>
    <t>Agrovila Do Pa Minador</t>
  </si>
  <si>
    <t>211105205000016</t>
  </si>
  <si>
    <t>211105205000015</t>
  </si>
  <si>
    <t>Vão Do Marco</t>
  </si>
  <si>
    <t>211105205000008</t>
  </si>
  <si>
    <t>São João Do Soter</t>
  </si>
  <si>
    <t>2111078</t>
  </si>
  <si>
    <t>211107805000001</t>
  </si>
  <si>
    <t>Agrovila Do Pa Axixá</t>
  </si>
  <si>
    <t>211107805000025</t>
  </si>
  <si>
    <t>Agrovila Do Pa Pedras</t>
  </si>
  <si>
    <t>211107805000018</t>
  </si>
  <si>
    <t>Agrovila Do Pa Candeias</t>
  </si>
  <si>
    <t>211107805000017</t>
  </si>
  <si>
    <t>Agrovila Do Pa Piquizeiro</t>
  </si>
  <si>
    <t>211107805000027</t>
  </si>
  <si>
    <t>211107805000020</t>
  </si>
  <si>
    <t>Agrovila Do Pa São José Dos Perdidos</t>
  </si>
  <si>
    <t>211107805000023</t>
  </si>
  <si>
    <t>211107805000008</t>
  </si>
  <si>
    <t>Pa Jaqueira</t>
  </si>
  <si>
    <t>211107805000029</t>
  </si>
  <si>
    <t>211107805000007</t>
  </si>
  <si>
    <t>211107805000011</t>
  </si>
  <si>
    <t>São Paulo Dos Pretos</t>
  </si>
  <si>
    <t>211107805000026</t>
  </si>
  <si>
    <t>São João Dos Patos</t>
  </si>
  <si>
    <t>2111102</t>
  </si>
  <si>
    <t>211110205000001</t>
  </si>
  <si>
    <t>211110205000029</t>
  </si>
  <si>
    <t>São José De Ribamar</t>
  </si>
  <si>
    <t>2111201</t>
  </si>
  <si>
    <t>Rio São João</t>
  </si>
  <si>
    <t>211120110000003</t>
  </si>
  <si>
    <t>211120110000073</t>
  </si>
  <si>
    <t>Juçatuba</t>
  </si>
  <si>
    <t>211120110000068</t>
  </si>
  <si>
    <t>Praia Da Boa Viagem</t>
  </si>
  <si>
    <t>211120105000039</t>
  </si>
  <si>
    <t>São José Dos Basílios</t>
  </si>
  <si>
    <t>2111250</t>
  </si>
  <si>
    <t>211125005000015</t>
  </si>
  <si>
    <t>211125005000013</t>
  </si>
  <si>
    <t>Lago Grande</t>
  </si>
  <si>
    <t>211125005000010</t>
  </si>
  <si>
    <t>Couro Danta Dos Matos</t>
  </si>
  <si>
    <t>211125005000008</t>
  </si>
  <si>
    <t>211125005000011</t>
  </si>
  <si>
    <t>Santa Maria Da Desordem</t>
  </si>
  <si>
    <t>211125005000007</t>
  </si>
  <si>
    <t>Mucunã</t>
  </si>
  <si>
    <t>211125005000004</t>
  </si>
  <si>
    <t>211125005000001</t>
  </si>
  <si>
    <t>211125005000005</t>
  </si>
  <si>
    <t>2111300</t>
  </si>
  <si>
    <t>Quebra-Pote</t>
  </si>
  <si>
    <t>211130005000942</t>
  </si>
  <si>
    <t>Formigueiro</t>
  </si>
  <si>
    <t>211130005000977</t>
  </si>
  <si>
    <t>Vila Coquilho I</t>
  </si>
  <si>
    <t>211130005000978</t>
  </si>
  <si>
    <t>Tajipuru</t>
  </si>
  <si>
    <t>211130005000979</t>
  </si>
  <si>
    <t>São Luís Gonzaga Do Maranhão</t>
  </si>
  <si>
    <t>2111409</t>
  </si>
  <si>
    <t>Pa Claridade</t>
  </si>
  <si>
    <t>211140905000023</t>
  </si>
  <si>
    <t>Olho D'Água Do Zé Branco</t>
  </si>
  <si>
    <t>211140905000032</t>
  </si>
  <si>
    <t>211140905000033</t>
  </si>
  <si>
    <t>Pa Olho D'Água Dos Grilos</t>
  </si>
  <si>
    <t>211140905000019</t>
  </si>
  <si>
    <t>Pa Monte Alegre</t>
  </si>
  <si>
    <t>211140905000031</t>
  </si>
  <si>
    <t>211140905000001</t>
  </si>
  <si>
    <t>Pa Natal</t>
  </si>
  <si>
    <t>211140905000009</t>
  </si>
  <si>
    <t>Pa Nova Vida</t>
  </si>
  <si>
    <t>211140905000010</t>
  </si>
  <si>
    <t>Pa Vale Verde</t>
  </si>
  <si>
    <t>211140905000014</t>
  </si>
  <si>
    <t>Pa Três Setubas</t>
  </si>
  <si>
    <t>211140905000015</t>
  </si>
  <si>
    <t>São Mateus Do Maranhão</t>
  </si>
  <si>
    <t>2111508</t>
  </si>
  <si>
    <t>211150805000001</t>
  </si>
  <si>
    <t>Agrovila Do Pa Vai Quem Quer (Boi Baiano)</t>
  </si>
  <si>
    <t>211150805000040</t>
  </si>
  <si>
    <t>Laje Do Curral</t>
  </si>
  <si>
    <t>211150805000034</t>
  </si>
  <si>
    <t>211150805000025</t>
  </si>
  <si>
    <t>211150805000029</t>
  </si>
  <si>
    <t>São Pedro Da Água Branca</t>
  </si>
  <si>
    <t>2111532</t>
  </si>
  <si>
    <t>211153205000001</t>
  </si>
  <si>
    <t>Primeiro Cocal</t>
  </si>
  <si>
    <t>211153205000012</t>
  </si>
  <si>
    <t>São Raimundo Das Mangabeiras</t>
  </si>
  <si>
    <t>2111607</t>
  </si>
  <si>
    <t>211160705000001</t>
  </si>
  <si>
    <t>Canto Grande</t>
  </si>
  <si>
    <t>211160705000018</t>
  </si>
  <si>
    <t>211160705000014</t>
  </si>
  <si>
    <t>São Raimundo Do Doca Bezerra</t>
  </si>
  <si>
    <t>2111631</t>
  </si>
  <si>
    <t>211163105000001</t>
  </si>
  <si>
    <t>Centro Do Aureliano</t>
  </si>
  <si>
    <t>211163105000008</t>
  </si>
  <si>
    <t>Centro Do Graça</t>
  </si>
  <si>
    <t>211163105000017</t>
  </si>
  <si>
    <t>211163105000005</t>
  </si>
  <si>
    <t>Três Lagoas Dos Piracas</t>
  </si>
  <si>
    <t>211163105000018</t>
  </si>
  <si>
    <t>Três Rios</t>
  </si>
  <si>
    <t>211163105000004</t>
  </si>
  <si>
    <t>2111672</t>
  </si>
  <si>
    <t>211167205000001</t>
  </si>
  <si>
    <t>Centro Do Afileno</t>
  </si>
  <si>
    <t>211167205000006</t>
  </si>
  <si>
    <t>Francisco Alvino</t>
  </si>
  <si>
    <t>211167205000007</t>
  </si>
  <si>
    <t>Militoa</t>
  </si>
  <si>
    <t>211167205000004</t>
  </si>
  <si>
    <t>211167205000010</t>
  </si>
  <si>
    <t>2111706</t>
  </si>
  <si>
    <t>211170605000001</t>
  </si>
  <si>
    <t>211170605000015</t>
  </si>
  <si>
    <t>211170605000021</t>
  </si>
  <si>
    <t>2111722</t>
  </si>
  <si>
    <t>211172205000003</t>
  </si>
  <si>
    <t>Agrovila Do Pa Vila Bom Jesus</t>
  </si>
  <si>
    <t>211172205000011</t>
  </si>
  <si>
    <t>211172205000010</t>
  </si>
  <si>
    <t>211172205000001</t>
  </si>
  <si>
    <t>Timorante</t>
  </si>
  <si>
    <t>211172205000009</t>
  </si>
  <si>
    <t>2111748</t>
  </si>
  <si>
    <t>Vista Alegre</t>
  </si>
  <si>
    <t>211174805000019</t>
  </si>
  <si>
    <t>211174805000020</t>
  </si>
  <si>
    <t>211174805000001</t>
  </si>
  <si>
    <t>Baixão Do Coco De Cima</t>
  </si>
  <si>
    <t>211174805000007</t>
  </si>
  <si>
    <t>Centro Do Gonçalo</t>
  </si>
  <si>
    <t>211174805000018</t>
  </si>
  <si>
    <t>211174805000016</t>
  </si>
  <si>
    <t>211174805000010</t>
  </si>
  <si>
    <t>211174805000013</t>
  </si>
  <si>
    <t>2111763</t>
  </si>
  <si>
    <t>Curral</t>
  </si>
  <si>
    <t>211176305000018</t>
  </si>
  <si>
    <t>Açaizal Grande</t>
  </si>
  <si>
    <t>211176305000014</t>
  </si>
  <si>
    <t>Agrovila Do Pa Alvorada Iii</t>
  </si>
  <si>
    <t>211176305000037</t>
  </si>
  <si>
    <t>Agrovila Do Pa Alvorada I</t>
  </si>
  <si>
    <t>211176305000036</t>
  </si>
  <si>
    <t>Agrovila Do Pa Lagoa Da Cigana</t>
  </si>
  <si>
    <t>211176305000032</t>
  </si>
  <si>
    <t>Centro Do Zezinho</t>
  </si>
  <si>
    <t>211176305000028</t>
  </si>
  <si>
    <t>Agrovila Do Pa Batata Da Terra</t>
  </si>
  <si>
    <t>211176305000029</t>
  </si>
  <si>
    <t>Centro Do Toinho</t>
  </si>
  <si>
    <t>211176305000031</t>
  </si>
  <si>
    <t>Agrovila Do Pa Pingo De Ouro</t>
  </si>
  <si>
    <t>211176305000034</t>
  </si>
  <si>
    <t>211176305000011</t>
  </si>
  <si>
    <t>211176305000026</t>
  </si>
  <si>
    <t>211176305000001</t>
  </si>
  <si>
    <t>Serrano Do Maranhão</t>
  </si>
  <si>
    <t>2111789</t>
  </si>
  <si>
    <t>Portinho</t>
  </si>
  <si>
    <t>211178905000007</t>
  </si>
  <si>
    <t>Cabanil</t>
  </si>
  <si>
    <t>211178905000008</t>
  </si>
  <si>
    <t>211178905000001</t>
  </si>
  <si>
    <t>2111805</t>
  </si>
  <si>
    <t>211180505000001</t>
  </si>
  <si>
    <t>Agrovila Do Pa Oziel Pereira</t>
  </si>
  <si>
    <t>211180505000019</t>
  </si>
  <si>
    <t>211180505000012</t>
  </si>
  <si>
    <t>Agrovila Do Pa Paty</t>
  </si>
  <si>
    <t>211180505000021</t>
  </si>
  <si>
    <t>Paciência</t>
  </si>
  <si>
    <t>211180505000014</t>
  </si>
  <si>
    <t>Boa Lembrança</t>
  </si>
  <si>
    <t>211180505000024</t>
  </si>
  <si>
    <t>Grupo Novo</t>
  </si>
  <si>
    <t>211180505000023</t>
  </si>
  <si>
    <t>Sucupira Do Norte</t>
  </si>
  <si>
    <t>2111904</t>
  </si>
  <si>
    <t>211190405000001</t>
  </si>
  <si>
    <t>211190405000007</t>
  </si>
  <si>
    <t>211190405000020</t>
  </si>
  <si>
    <t>Sucupira Do Riachão</t>
  </si>
  <si>
    <t>2111953</t>
  </si>
  <si>
    <t>211195305000001</t>
  </si>
  <si>
    <t>Tinguins</t>
  </si>
  <si>
    <t>211195305000011</t>
  </si>
  <si>
    <t>2112001</t>
  </si>
  <si>
    <t>211200105000001</t>
  </si>
  <si>
    <t>Pindaíba</t>
  </si>
  <si>
    <t>211200105000006</t>
  </si>
  <si>
    <t>2112209</t>
  </si>
  <si>
    <t>211220905000098</t>
  </si>
  <si>
    <t>Agrovila Do Pa Cã-Açu</t>
  </si>
  <si>
    <t>211220905000103</t>
  </si>
  <si>
    <t>211220905000001</t>
  </si>
  <si>
    <t>211220905000108</t>
  </si>
  <si>
    <t>São José Dos Perdidos</t>
  </si>
  <si>
    <t>211220910000003</t>
  </si>
  <si>
    <t>211220910000001</t>
  </si>
  <si>
    <t>211220905000095</t>
  </si>
  <si>
    <t>211220905000094</t>
  </si>
  <si>
    <t>211220905000093</t>
  </si>
  <si>
    <t>Trizidela Do Vale</t>
  </si>
  <si>
    <t>2112233</t>
  </si>
  <si>
    <t>211223305000001</t>
  </si>
  <si>
    <t>Morro Dos Caboclos</t>
  </si>
  <si>
    <t>211223305000015</t>
  </si>
  <si>
    <t>Tufilândia</t>
  </si>
  <si>
    <t>2112274</t>
  </si>
  <si>
    <t>211227405000010</t>
  </si>
  <si>
    <t>211227405000007</t>
  </si>
  <si>
    <t>211227405000001</t>
  </si>
  <si>
    <t>2112308</t>
  </si>
  <si>
    <t>211230805000001</t>
  </si>
  <si>
    <t>211230805000019</t>
  </si>
  <si>
    <t>Arroz</t>
  </si>
  <si>
    <t>211230805000017</t>
  </si>
  <si>
    <t>211230805000038</t>
  </si>
  <si>
    <t>211230805000036</t>
  </si>
  <si>
    <t>211230805000044</t>
  </si>
  <si>
    <t>Creole</t>
  </si>
  <si>
    <t>211230805000022</t>
  </si>
  <si>
    <t>Ipuiru</t>
  </si>
  <si>
    <t>211230810000005</t>
  </si>
  <si>
    <t>Maraja</t>
  </si>
  <si>
    <t>211230810000012</t>
  </si>
  <si>
    <t>São Joaquim Dos Melos</t>
  </si>
  <si>
    <t>211230810000001</t>
  </si>
  <si>
    <t>211230810000013</t>
  </si>
  <si>
    <t>São Bento De Cima</t>
  </si>
  <si>
    <t>211230805000033</t>
  </si>
  <si>
    <t>211230810000003</t>
  </si>
  <si>
    <t>211230805000028</t>
  </si>
  <si>
    <t>2112407</t>
  </si>
  <si>
    <t>211240705000025</t>
  </si>
  <si>
    <t>Antônio Dino</t>
  </si>
  <si>
    <t>211240705000021</t>
  </si>
  <si>
    <t>211240705000001</t>
  </si>
  <si>
    <t>Canarinho</t>
  </si>
  <si>
    <t>211240705000013</t>
  </si>
  <si>
    <t>Pa Alto Da Alegria</t>
  </si>
  <si>
    <t>211240705000038</t>
  </si>
  <si>
    <t>Capoeira Grande</t>
  </si>
  <si>
    <t>211240705000041</t>
  </si>
  <si>
    <t>Colônia Santa Amélia</t>
  </si>
  <si>
    <t>211240705000009</t>
  </si>
  <si>
    <t>Cristóvão</t>
  </si>
  <si>
    <t>211240705000028</t>
  </si>
  <si>
    <t>Cunhã Coema</t>
  </si>
  <si>
    <t>211240705000026</t>
  </si>
  <si>
    <t>Cutia</t>
  </si>
  <si>
    <t>211240705000040</t>
  </si>
  <si>
    <t>211240705000015</t>
  </si>
  <si>
    <t>Mutuoca</t>
  </si>
  <si>
    <t>211240705000020</t>
  </si>
  <si>
    <t>Jamari Dos Pretos</t>
  </si>
  <si>
    <t>211240705000043</t>
  </si>
  <si>
    <t>211240705000016</t>
  </si>
  <si>
    <t>Nova Caxias</t>
  </si>
  <si>
    <t>211240705000035</t>
  </si>
  <si>
    <t>211240705000017</t>
  </si>
  <si>
    <t>211240705000023</t>
  </si>
  <si>
    <t>Sababás</t>
  </si>
  <si>
    <t>211240705000024</t>
  </si>
  <si>
    <t>211240705000039</t>
  </si>
  <si>
    <t>211240705000044</t>
  </si>
  <si>
    <t>2112456</t>
  </si>
  <si>
    <t>Bacabeira</t>
  </si>
  <si>
    <t>211245605000015</t>
  </si>
  <si>
    <t>Acampamento</t>
  </si>
  <si>
    <t>211245605000011</t>
  </si>
  <si>
    <t>Lago Bonito</t>
  </si>
  <si>
    <t>211245605000010</t>
  </si>
  <si>
    <t>211245605000008</t>
  </si>
  <si>
    <t>2112506</t>
  </si>
  <si>
    <t>Santana Do Carvalho</t>
  </si>
  <si>
    <t>211250605000033</t>
  </si>
  <si>
    <t>211250605000031</t>
  </si>
  <si>
    <t>211250610000016</t>
  </si>
  <si>
    <t>211250605000024</t>
  </si>
  <si>
    <t>Fazenda Velha</t>
  </si>
  <si>
    <t>211250605000023</t>
  </si>
  <si>
    <t>Tutóia Velha</t>
  </si>
  <si>
    <t>211250605000014</t>
  </si>
  <si>
    <t>211250605000013</t>
  </si>
  <si>
    <t>211250605000020</t>
  </si>
  <si>
    <t>211250605000032</t>
  </si>
  <si>
    <t>Agrovila Do Pa Santa Rosa Dos Nilo</t>
  </si>
  <si>
    <t>211250610000005</t>
  </si>
  <si>
    <t>211250610000022</t>
  </si>
  <si>
    <t>2112605</t>
  </si>
  <si>
    <t>211260505000001</t>
  </si>
  <si>
    <t>211260505000017</t>
  </si>
  <si>
    <t>211260505000012</t>
  </si>
  <si>
    <t>2112704</t>
  </si>
  <si>
    <t>211270405000001</t>
  </si>
  <si>
    <t>Agrovila Do Pa Riacho Do Mel</t>
  </si>
  <si>
    <t>211270405000064</t>
  </si>
  <si>
    <t>Agrovila Do Pa Vila Ribeiro</t>
  </si>
  <si>
    <t>211270405000065</t>
  </si>
  <si>
    <t>211270405000073</t>
  </si>
  <si>
    <t>211270405000077</t>
  </si>
  <si>
    <t>211270405000078</t>
  </si>
  <si>
    <t>211270405000076</t>
  </si>
  <si>
    <t>211270405000030</t>
  </si>
  <si>
    <t>2112803</t>
  </si>
  <si>
    <t>211280305000056</t>
  </si>
  <si>
    <t>Agrovila Do Pa Vila Nova</t>
  </si>
  <si>
    <t>211280305000058</t>
  </si>
  <si>
    <t>211280305000001</t>
  </si>
  <si>
    <t>Bacurizeiro</t>
  </si>
  <si>
    <t>211280305000023</t>
  </si>
  <si>
    <t>Santeiro</t>
  </si>
  <si>
    <t>211280305000043</t>
  </si>
  <si>
    <t>Baias</t>
  </si>
  <si>
    <t>211280305000042</t>
  </si>
  <si>
    <t>211280305000041</t>
  </si>
  <si>
    <t>Caru</t>
  </si>
  <si>
    <t>211280305000033</t>
  </si>
  <si>
    <t>Estrada Do Rafael</t>
  </si>
  <si>
    <t>211280305000039</t>
  </si>
  <si>
    <t>Sacaitaua</t>
  </si>
  <si>
    <t>211280305000048</t>
  </si>
  <si>
    <t>211280305000054</t>
  </si>
  <si>
    <t>Santa Maria De Teju</t>
  </si>
  <si>
    <t>211280305000024</t>
  </si>
  <si>
    <t>211280305000026</t>
  </si>
  <si>
    <t>Vila Nova Dos Martírios</t>
  </si>
  <si>
    <t>2112852</t>
  </si>
  <si>
    <t>211285205000008</t>
  </si>
  <si>
    <t>211285205000007</t>
  </si>
  <si>
    <t>211285205000001</t>
  </si>
  <si>
    <t>Vitória Do Mearim</t>
  </si>
  <si>
    <t>2112902</t>
  </si>
  <si>
    <t>Agrovila Do Pa Acoque</t>
  </si>
  <si>
    <t>211290205000024</t>
  </si>
  <si>
    <t>Agrovila Do Pa Boa Esperança</t>
  </si>
  <si>
    <t>211290205000033</t>
  </si>
  <si>
    <t>211290205000021</t>
  </si>
  <si>
    <t>Agrovila Do Pa Caçoada</t>
  </si>
  <si>
    <t>211290205000034</t>
  </si>
  <si>
    <t>Agrovila Do Pa Mato Grosso</t>
  </si>
  <si>
    <t>211290205000031</t>
  </si>
  <si>
    <t>211290205000001</t>
  </si>
  <si>
    <t>211290205000023</t>
  </si>
  <si>
    <t>211290205000016</t>
  </si>
  <si>
    <t>Japão</t>
  </si>
  <si>
    <t>211290205000017</t>
  </si>
  <si>
    <t>211290205000019</t>
  </si>
  <si>
    <t>211290205000018</t>
  </si>
  <si>
    <t>211290205000015</t>
  </si>
  <si>
    <t>211290205000032</t>
  </si>
  <si>
    <t>2113009</t>
  </si>
  <si>
    <t>Brejo Das Flores</t>
  </si>
  <si>
    <t>211300905000035</t>
  </si>
  <si>
    <t>211300905000036</t>
  </si>
  <si>
    <t>São João Do Grajaú</t>
  </si>
  <si>
    <t>211300905000028</t>
  </si>
  <si>
    <t>Ariranal</t>
  </si>
  <si>
    <t>211300905000029</t>
  </si>
  <si>
    <t>211300905000033</t>
  </si>
  <si>
    <t>211300905000051</t>
  </si>
  <si>
    <t>Sapucainha</t>
  </si>
  <si>
    <t>211300905000034</t>
  </si>
  <si>
    <t>211300905000043</t>
  </si>
  <si>
    <t>211300905000001</t>
  </si>
  <si>
    <t>Carambola</t>
  </si>
  <si>
    <t>211300905000021</t>
  </si>
  <si>
    <t>Olho D'Água Do Manoel Luís</t>
  </si>
  <si>
    <t>211300905000014</t>
  </si>
  <si>
    <t>Centro Do José Rodrigues</t>
  </si>
  <si>
    <t>211300905000041</t>
  </si>
  <si>
    <t>Jeju</t>
  </si>
  <si>
    <t>211300905000039</t>
  </si>
  <si>
    <t>Deus Quer</t>
  </si>
  <si>
    <t>211300905000040</t>
  </si>
  <si>
    <t>Juçaral Mirim</t>
  </si>
  <si>
    <t>211300905000032</t>
  </si>
  <si>
    <t>Marambaia</t>
  </si>
  <si>
    <t>211300905000031</t>
  </si>
  <si>
    <t>211300905000023</t>
  </si>
  <si>
    <t>Mururu</t>
  </si>
  <si>
    <t>211300905000020</t>
  </si>
  <si>
    <t>Pau Vermelho</t>
  </si>
  <si>
    <t>211300905000024</t>
  </si>
  <si>
    <t>São José Das Curicas</t>
  </si>
  <si>
    <t>211300905000018</t>
  </si>
  <si>
    <t>Pedra Do Salgado</t>
  </si>
  <si>
    <t>211300905000017</t>
  </si>
  <si>
    <t>Serra Bonita</t>
  </si>
  <si>
    <t>211300905000026</t>
  </si>
  <si>
    <t>2114007</t>
  </si>
  <si>
    <t>211400705000001</t>
  </si>
  <si>
    <t>211400705000025</t>
  </si>
  <si>
    <t>211400705000030</t>
  </si>
  <si>
    <t>2500106</t>
  </si>
  <si>
    <t>Carapuça</t>
  </si>
  <si>
    <t>250010605000013</t>
  </si>
  <si>
    <t>250010605000005</t>
  </si>
  <si>
    <t>250010605000012</t>
  </si>
  <si>
    <t>250010605000001</t>
  </si>
  <si>
    <t>2500304</t>
  </si>
  <si>
    <t>250030405000001</t>
  </si>
  <si>
    <t>250030405000018</t>
  </si>
  <si>
    <t>Zumbi</t>
  </si>
  <si>
    <t>250030405000030</t>
  </si>
  <si>
    <t>Alagoa Nova</t>
  </si>
  <si>
    <t>2500403</t>
  </si>
  <si>
    <t>250040305000001</t>
  </si>
  <si>
    <t>250040305000017</t>
  </si>
  <si>
    <t>2500502</t>
  </si>
  <si>
    <t>250050205000001</t>
  </si>
  <si>
    <t>Agrovila Do Pa Senhor Do Bomfim</t>
  </si>
  <si>
    <t>250050205000018</t>
  </si>
  <si>
    <t>250050205000019</t>
  </si>
  <si>
    <t>2500536</t>
  </si>
  <si>
    <t>250053605000001</t>
  </si>
  <si>
    <t>Barra De Aroeiras</t>
  </si>
  <si>
    <t>250053605000004</t>
  </si>
  <si>
    <t>Lagoa De Jucá</t>
  </si>
  <si>
    <t>250053605000010</t>
  </si>
  <si>
    <t>2500775</t>
  </si>
  <si>
    <t>250077505000001</t>
  </si>
  <si>
    <t>Agrovila Do Pa Acauã</t>
  </si>
  <si>
    <t>250077505000007</t>
  </si>
  <si>
    <t>Agrovila Do Pa Nova Vida I</t>
  </si>
  <si>
    <t>250077505000011</t>
  </si>
  <si>
    <t>Agrovila Do Pa Prensa</t>
  </si>
  <si>
    <t>250077505000010</t>
  </si>
  <si>
    <t>Araçagi</t>
  </si>
  <si>
    <t>2500809</t>
  </si>
  <si>
    <t>Mulunguzinho</t>
  </si>
  <si>
    <t>250080905000032</t>
  </si>
  <si>
    <t>Agrovila Do Pa Bonita</t>
  </si>
  <si>
    <t>250080905000038</t>
  </si>
  <si>
    <t>Agrovila Do Pa Maria Preta</t>
  </si>
  <si>
    <t>250080905000033</t>
  </si>
  <si>
    <t>250080905000001</t>
  </si>
  <si>
    <t>Agrovila Do Pa Tainha</t>
  </si>
  <si>
    <t>250080905000034</t>
  </si>
  <si>
    <t>250080905000037</t>
  </si>
  <si>
    <t>Lagoa Do Felix</t>
  </si>
  <si>
    <t>250080905000035</t>
  </si>
  <si>
    <t>2501005</t>
  </si>
  <si>
    <t>250100505000019</t>
  </si>
  <si>
    <t>Agrovila Do Pa Barbaco I</t>
  </si>
  <si>
    <t>250100505000021</t>
  </si>
  <si>
    <t>Agrovila Do Pa Barbaco Ii</t>
  </si>
  <si>
    <t>250100505000022</t>
  </si>
  <si>
    <t>Mata Velha</t>
  </si>
  <si>
    <t>250100505000014</t>
  </si>
  <si>
    <t>Agrovila Do Pa Carnaúba Dos Limões</t>
  </si>
  <si>
    <t>250100505000023</t>
  </si>
  <si>
    <t>250100505000001</t>
  </si>
  <si>
    <t>Areia</t>
  </si>
  <si>
    <t>2501104</t>
  </si>
  <si>
    <t>250110405000001</t>
  </si>
  <si>
    <t>Agrovila Do Pa Usina Santa Maria</t>
  </si>
  <si>
    <t>250110405000013</t>
  </si>
  <si>
    <t>250110420000001</t>
  </si>
  <si>
    <t>Cepilho</t>
  </si>
  <si>
    <t>250110410000001</t>
  </si>
  <si>
    <t>Mata Limpa</t>
  </si>
  <si>
    <t>250110415000001</t>
  </si>
  <si>
    <t>Areia De Baraúnas</t>
  </si>
  <si>
    <t>2501153</t>
  </si>
  <si>
    <t>250115305000001</t>
  </si>
  <si>
    <t>250115305000002</t>
  </si>
  <si>
    <t>2501302</t>
  </si>
  <si>
    <t>250130205000001</t>
  </si>
  <si>
    <t>250130205000028</t>
  </si>
  <si>
    <t>250130220000001</t>
  </si>
  <si>
    <t>2501500</t>
  </si>
  <si>
    <t>250150005000001</t>
  </si>
  <si>
    <t>Chã Do Lindolfo</t>
  </si>
  <si>
    <t>250150005000019</t>
  </si>
  <si>
    <t>250150020000001</t>
  </si>
  <si>
    <t>Jaracatiá</t>
  </si>
  <si>
    <t>250150020000010</t>
  </si>
  <si>
    <t>Maia</t>
  </si>
  <si>
    <t>250150010000001</t>
  </si>
  <si>
    <t>Roma</t>
  </si>
  <si>
    <t>250150005000021</t>
  </si>
  <si>
    <t>Barra De Santa Rosa</t>
  </si>
  <si>
    <t>2501609</t>
  </si>
  <si>
    <t>Agrovila Do Pa Riacho Da Cruz</t>
  </si>
  <si>
    <t>250160905000017</t>
  </si>
  <si>
    <t>Agrovila Do Pa Novo Riacho Da Cruz</t>
  </si>
  <si>
    <t>250160905000018</t>
  </si>
  <si>
    <t>250160905000001</t>
  </si>
  <si>
    <t>Barra De Santana</t>
  </si>
  <si>
    <t>2501575</t>
  </si>
  <si>
    <t>250157505000001</t>
  </si>
  <si>
    <t>Cabloco</t>
  </si>
  <si>
    <t>250157505000017</t>
  </si>
  <si>
    <t>Mororó</t>
  </si>
  <si>
    <t>250157505000014</t>
  </si>
  <si>
    <t>Pedro Paz</t>
  </si>
  <si>
    <t>250157505000018</t>
  </si>
  <si>
    <t>250157505000013</t>
  </si>
  <si>
    <t>Vereda Grande</t>
  </si>
  <si>
    <t>250157505000016</t>
  </si>
  <si>
    <t>2501708</t>
  </si>
  <si>
    <t>Riacho Fundo</t>
  </si>
  <si>
    <t>250170805000007</t>
  </si>
  <si>
    <t>250170805000008</t>
  </si>
  <si>
    <t>250170805000001</t>
  </si>
  <si>
    <t>2502052</t>
  </si>
  <si>
    <t>Egídio</t>
  </si>
  <si>
    <t>250205205000004</t>
  </si>
  <si>
    <t>250205205000005</t>
  </si>
  <si>
    <t>250205205000001</t>
  </si>
  <si>
    <t>2502102</t>
  </si>
  <si>
    <t>250210205000001</t>
  </si>
  <si>
    <t>Gomes</t>
  </si>
  <si>
    <t>250210205000008</t>
  </si>
  <si>
    <t>2502201</t>
  </si>
  <si>
    <t>250220105000001</t>
  </si>
  <si>
    <t>250220105000004</t>
  </si>
  <si>
    <t>2502300</t>
  </si>
  <si>
    <t>250230005000001</t>
  </si>
  <si>
    <t>250230005000006</t>
  </si>
  <si>
    <t>Bonito De Santa Fé</t>
  </si>
  <si>
    <t>2502409</t>
  </si>
  <si>
    <t>250240905000001</t>
  </si>
  <si>
    <t>250240930000001</t>
  </si>
  <si>
    <t>2502508</t>
  </si>
  <si>
    <t>Marinho</t>
  </si>
  <si>
    <t>250250830000001</t>
  </si>
  <si>
    <t>250250830000004</t>
  </si>
  <si>
    <t>250250805000001</t>
  </si>
  <si>
    <t>250250805000023</t>
  </si>
  <si>
    <t>250250805000022</t>
  </si>
  <si>
    <t>2503001</t>
  </si>
  <si>
    <t>250300105000001</t>
  </si>
  <si>
    <t>Cupissura</t>
  </si>
  <si>
    <t>250300115000001</t>
  </si>
  <si>
    <t>250300115000004</t>
  </si>
  <si>
    <t>2503100</t>
  </si>
  <si>
    <t>250310005000001</t>
  </si>
  <si>
    <t>250310005000006</t>
  </si>
  <si>
    <t>Cachoeira Dos Índios</t>
  </si>
  <si>
    <t>2503308</t>
  </si>
  <si>
    <t>250330815000001</t>
  </si>
  <si>
    <t>Balanços</t>
  </si>
  <si>
    <t>250330810000001</t>
  </si>
  <si>
    <t>250330805000001</t>
  </si>
  <si>
    <t>Tambor</t>
  </si>
  <si>
    <t>250330820000003</t>
  </si>
  <si>
    <t>São José De Marimbas</t>
  </si>
  <si>
    <t>250330820000001</t>
  </si>
  <si>
    <t>Cacimba De Dentro</t>
  </si>
  <si>
    <t>2503506</t>
  </si>
  <si>
    <t>250350605000001</t>
  </si>
  <si>
    <t>250350605000021</t>
  </si>
  <si>
    <t>250350605000019</t>
  </si>
  <si>
    <t>2503555</t>
  </si>
  <si>
    <t>250355505000001</t>
  </si>
  <si>
    <t>250355505000009</t>
  </si>
  <si>
    <t>2503704</t>
  </si>
  <si>
    <t>250370405000001</t>
  </si>
  <si>
    <t>250370405000048</t>
  </si>
  <si>
    <t>250370410000005</t>
  </si>
  <si>
    <t>Engenheiro Ávidos</t>
  </si>
  <si>
    <t>250370410000001</t>
  </si>
  <si>
    <t>Camalaú</t>
  </si>
  <si>
    <t>2503902</t>
  </si>
  <si>
    <t>250390205000001</t>
  </si>
  <si>
    <t>Agrovila Do Pa Novo Mundo</t>
  </si>
  <si>
    <t>250390205000008</t>
  </si>
  <si>
    <t>Pindurão</t>
  </si>
  <si>
    <t>250390210000001</t>
  </si>
  <si>
    <t>Campina Grande</t>
  </si>
  <si>
    <t>2504009</t>
  </si>
  <si>
    <t>São José Da Mata</t>
  </si>
  <si>
    <t>250400925000001</t>
  </si>
  <si>
    <t>Capim Grande</t>
  </si>
  <si>
    <t>250400925000015</t>
  </si>
  <si>
    <t>250400915000006</t>
  </si>
  <si>
    <t>250400915000001</t>
  </si>
  <si>
    <t>2504033</t>
  </si>
  <si>
    <t>250403305000001</t>
  </si>
  <si>
    <t>Olho D'Água Do Serrão</t>
  </si>
  <si>
    <t>250403305000007</t>
  </si>
  <si>
    <t>250403315000001</t>
  </si>
  <si>
    <t>2504207</t>
  </si>
  <si>
    <t>250420705000001</t>
  </si>
  <si>
    <t>Itajubatiba</t>
  </si>
  <si>
    <t>250420710000001</t>
  </si>
  <si>
    <t>Catolé Do Rocha</t>
  </si>
  <si>
    <t>2504306</t>
  </si>
  <si>
    <t>250430605000001</t>
  </si>
  <si>
    <t>Cajazeirinha</t>
  </si>
  <si>
    <t>250430605000024</t>
  </si>
  <si>
    <t>Catolé De Baixo</t>
  </si>
  <si>
    <t>250430625000007</t>
  </si>
  <si>
    <t>250430610000007</t>
  </si>
  <si>
    <t>Coronel Maia</t>
  </si>
  <si>
    <t>250430610000001</t>
  </si>
  <si>
    <t>250430625000001</t>
  </si>
  <si>
    <t>250430605000025</t>
  </si>
  <si>
    <t>2504355</t>
  </si>
  <si>
    <t>250435505000001</t>
  </si>
  <si>
    <t>250435505000007</t>
  </si>
  <si>
    <t>Pedra D'Água</t>
  </si>
  <si>
    <t>250435505000005</t>
  </si>
  <si>
    <t>2504405</t>
  </si>
  <si>
    <t>250440505000001</t>
  </si>
  <si>
    <t>Cardoso</t>
  </si>
  <si>
    <t>250440510000001</t>
  </si>
  <si>
    <t>250440515000004</t>
  </si>
  <si>
    <t>250440515000001</t>
  </si>
  <si>
    <t>2504603</t>
  </si>
  <si>
    <t>Jacumã</t>
  </si>
  <si>
    <t>250460316000001</t>
  </si>
  <si>
    <t>Agrovila Do Pa Dona Antônia</t>
  </si>
  <si>
    <t>250460305000011</t>
  </si>
  <si>
    <t>250460305000001</t>
  </si>
  <si>
    <t>Mituassu</t>
  </si>
  <si>
    <t>250460305000034</t>
  </si>
  <si>
    <t>Cruz Do Espírito Santo</t>
  </si>
  <si>
    <t>2504900</t>
  </si>
  <si>
    <t>250490005000001</t>
  </si>
  <si>
    <t>Massangana Ii</t>
  </si>
  <si>
    <t>250490005000018</t>
  </si>
  <si>
    <t>Massangana Iii</t>
  </si>
  <si>
    <t>250490005000019</t>
  </si>
  <si>
    <t>Cuité</t>
  </si>
  <si>
    <t>2505105</t>
  </si>
  <si>
    <t>250510505000001</t>
  </si>
  <si>
    <t>Agrovila Do Pa Barandão</t>
  </si>
  <si>
    <t>250510505000022</t>
  </si>
  <si>
    <t>Melo</t>
  </si>
  <si>
    <t>250510510000001</t>
  </si>
  <si>
    <t>Cuité De Mamanguape</t>
  </si>
  <si>
    <t>2505238</t>
  </si>
  <si>
    <t>Violeta</t>
  </si>
  <si>
    <t>250523805000015</t>
  </si>
  <si>
    <t>250523805000013</t>
  </si>
  <si>
    <t>Bonita</t>
  </si>
  <si>
    <t>250523805000014</t>
  </si>
  <si>
    <t>250523805000001</t>
  </si>
  <si>
    <t>Inhauá</t>
  </si>
  <si>
    <t>250523805000009</t>
  </si>
  <si>
    <t>Lagoa Do Félix</t>
  </si>
  <si>
    <t>250523805000007</t>
  </si>
  <si>
    <t>Curral De Cima</t>
  </si>
  <si>
    <t>2505279</t>
  </si>
  <si>
    <t>250527905000001</t>
  </si>
  <si>
    <t>Estacada</t>
  </si>
  <si>
    <t>250527905000008</t>
  </si>
  <si>
    <t>2505402</t>
  </si>
  <si>
    <t>250540205000001</t>
  </si>
  <si>
    <t>250540205000010</t>
  </si>
  <si>
    <t>2505600</t>
  </si>
  <si>
    <t>250560005000001</t>
  </si>
  <si>
    <t>250560010000001</t>
  </si>
  <si>
    <t>2505709</t>
  </si>
  <si>
    <t>250570905000001</t>
  </si>
  <si>
    <t>Cozinha</t>
  </si>
  <si>
    <t>250570905000017</t>
  </si>
  <si>
    <t>Serra Do Sítio</t>
  </si>
  <si>
    <t>250570905000018</t>
  </si>
  <si>
    <t>2506004</t>
  </si>
  <si>
    <t>250600405000001</t>
  </si>
  <si>
    <t>Massabiele</t>
  </si>
  <si>
    <t>250600405000029</t>
  </si>
  <si>
    <t>Pintado</t>
  </si>
  <si>
    <t>250600405000044</t>
  </si>
  <si>
    <t>2506251</t>
  </si>
  <si>
    <t>250625105000001</t>
  </si>
  <si>
    <t>250625105000003</t>
  </si>
  <si>
    <t>Guarabira</t>
  </si>
  <si>
    <t>2506301</t>
  </si>
  <si>
    <t>250630110000001</t>
  </si>
  <si>
    <t>Conjunto Alda Pimentel</t>
  </si>
  <si>
    <t>250630110000008</t>
  </si>
  <si>
    <t>250630110000010</t>
  </si>
  <si>
    <t>Nova Contendas</t>
  </si>
  <si>
    <t>250630110000009</t>
  </si>
  <si>
    <t>Maciel</t>
  </si>
  <si>
    <t>250630110000007</t>
  </si>
  <si>
    <t>250630105000001</t>
  </si>
  <si>
    <t>Pirpiri</t>
  </si>
  <si>
    <t>250630105000047</t>
  </si>
  <si>
    <t>2506400</t>
  </si>
  <si>
    <t>250640005000001</t>
  </si>
  <si>
    <t>250640005000013</t>
  </si>
  <si>
    <t>2506608</t>
  </si>
  <si>
    <t>250660805000008</t>
  </si>
  <si>
    <t>250660810000001</t>
  </si>
  <si>
    <t>250660805000001</t>
  </si>
  <si>
    <t>2506707</t>
  </si>
  <si>
    <t>250670705000001</t>
  </si>
  <si>
    <t>250670715000001</t>
  </si>
  <si>
    <t>Santo Aleixo</t>
  </si>
  <si>
    <t>250670705000012</t>
  </si>
  <si>
    <t>2506806</t>
  </si>
  <si>
    <t>250680605000001</t>
  </si>
  <si>
    <t>Chã Dos Pereira</t>
  </si>
  <si>
    <t>250680607000002</t>
  </si>
  <si>
    <t>Pontina</t>
  </si>
  <si>
    <t>250680607000001</t>
  </si>
  <si>
    <t>Serra Do Cabral</t>
  </si>
  <si>
    <t>250680605000016</t>
  </si>
  <si>
    <t>Itabaiana</t>
  </si>
  <si>
    <t>2506905</t>
  </si>
  <si>
    <t>250690505000001</t>
  </si>
  <si>
    <t>250690505000023</t>
  </si>
  <si>
    <t>250690510000001</t>
  </si>
  <si>
    <t>250690510000003</t>
  </si>
  <si>
    <t>Guarita</t>
  </si>
  <si>
    <t>250690515000001</t>
  </si>
  <si>
    <t>2507200</t>
  </si>
  <si>
    <t>250720005000001</t>
  </si>
  <si>
    <t>Cajá</t>
  </si>
  <si>
    <t>250720005000008</t>
  </si>
  <si>
    <t>250720005000012</t>
  </si>
  <si>
    <t>Tabocas</t>
  </si>
  <si>
    <t>250720005000014</t>
  </si>
  <si>
    <t>2507309</t>
  </si>
  <si>
    <t>250730905000001</t>
  </si>
  <si>
    <t>250730910000001</t>
  </si>
  <si>
    <t>2507408</t>
  </si>
  <si>
    <t>250740805000001</t>
  </si>
  <si>
    <t>Agrovila Do Pa Fortuna</t>
  </si>
  <si>
    <t>250740805000008</t>
  </si>
  <si>
    <t>Juazeirinho</t>
  </si>
  <si>
    <t>2507705</t>
  </si>
  <si>
    <t>250770505000001</t>
  </si>
  <si>
    <t>250770505000016</t>
  </si>
  <si>
    <t>Junco Do Seridó</t>
  </si>
  <si>
    <t>2507804</t>
  </si>
  <si>
    <t>250780405000001</t>
  </si>
  <si>
    <t>250780405000011</t>
  </si>
  <si>
    <t>2508000</t>
  </si>
  <si>
    <t>250800005000001</t>
  </si>
  <si>
    <t>Dalmópolis</t>
  </si>
  <si>
    <t>250800005000014</t>
  </si>
  <si>
    <t>Povoado De Cachoeira(Setor 018)</t>
  </si>
  <si>
    <t>250800005000018</t>
  </si>
  <si>
    <t>2508208</t>
  </si>
  <si>
    <t>250820805000001</t>
  </si>
  <si>
    <t>250820805000010</t>
  </si>
  <si>
    <t>Pitomas</t>
  </si>
  <si>
    <t>250820805000015</t>
  </si>
  <si>
    <t>2508406</t>
  </si>
  <si>
    <t>250840605000001</t>
  </si>
  <si>
    <t>250840605000006</t>
  </si>
  <si>
    <t>2508554</t>
  </si>
  <si>
    <t>250855405000001</t>
  </si>
  <si>
    <t>Vila Nova Descoberta</t>
  </si>
  <si>
    <t>250855405000006</t>
  </si>
  <si>
    <t>Mãe D'Água</t>
  </si>
  <si>
    <t>2508703</t>
  </si>
  <si>
    <t>250870305000001</t>
  </si>
  <si>
    <t>Santa Maria Goretti</t>
  </si>
  <si>
    <t>250870305000004</t>
  </si>
  <si>
    <t>2508901</t>
  </si>
  <si>
    <t>Camaratuba</t>
  </si>
  <si>
    <t>250890125000005</t>
  </si>
  <si>
    <t>Imbiribeira</t>
  </si>
  <si>
    <t>250890105000039</t>
  </si>
  <si>
    <t>João Pereira</t>
  </si>
  <si>
    <t>250890105000038</t>
  </si>
  <si>
    <t>250890105000001</t>
  </si>
  <si>
    <t>Pindobal</t>
  </si>
  <si>
    <t>250890105000030</t>
  </si>
  <si>
    <t>250890105000047</t>
  </si>
  <si>
    <t>2509008</t>
  </si>
  <si>
    <t>250900805000001</t>
  </si>
  <si>
    <t>Pelo Sinal</t>
  </si>
  <si>
    <t>250900810000001</t>
  </si>
  <si>
    <t>2509057</t>
  </si>
  <si>
    <t>250905705000001</t>
  </si>
  <si>
    <t>Camurupim</t>
  </si>
  <si>
    <t>250905710000001</t>
  </si>
  <si>
    <t>Mari</t>
  </si>
  <si>
    <t>2509107</t>
  </si>
  <si>
    <t>250910705000001</t>
  </si>
  <si>
    <t>250910705000024</t>
  </si>
  <si>
    <t>Marizópolis</t>
  </si>
  <si>
    <t>2509156</t>
  </si>
  <si>
    <t>250915605000001</t>
  </si>
  <si>
    <t>Agrovila Do Pa Juazeiro</t>
  </si>
  <si>
    <t>250915605000006</t>
  </si>
  <si>
    <t>2509305</t>
  </si>
  <si>
    <t>250930505000001</t>
  </si>
  <si>
    <t>Barra De Camaratuba</t>
  </si>
  <si>
    <t>250930510000001</t>
  </si>
  <si>
    <t>Mogeiro</t>
  </si>
  <si>
    <t>2509404</t>
  </si>
  <si>
    <t>Camurim</t>
  </si>
  <si>
    <t>250940405000009</t>
  </si>
  <si>
    <t>250940420000004</t>
  </si>
  <si>
    <t>250940420000001</t>
  </si>
  <si>
    <t>250940405000001</t>
  </si>
  <si>
    <t>Muros</t>
  </si>
  <si>
    <t>250940420000005</t>
  </si>
  <si>
    <t>2509701</t>
  </si>
  <si>
    <t>250970105000001</t>
  </si>
  <si>
    <t>250970105000050</t>
  </si>
  <si>
    <t>250970105000049</t>
  </si>
  <si>
    <t>2509800</t>
  </si>
  <si>
    <t>250980005000010</t>
  </si>
  <si>
    <t>Agrovila Do Pa Conjunto Leal Landia</t>
  </si>
  <si>
    <t>250980005000016</t>
  </si>
  <si>
    <t>250980005000001</t>
  </si>
  <si>
    <t>2509909</t>
  </si>
  <si>
    <t>250990905000001</t>
  </si>
  <si>
    <t>Chã Do Rocha</t>
  </si>
  <si>
    <t>250990905000009</t>
  </si>
  <si>
    <t>Pirauá</t>
  </si>
  <si>
    <t>250990910000001</t>
  </si>
  <si>
    <t>Costa</t>
  </si>
  <si>
    <t>250990910000007</t>
  </si>
  <si>
    <t>250990905000008</t>
  </si>
  <si>
    <t>2510006</t>
  </si>
  <si>
    <t>251000605000001</t>
  </si>
  <si>
    <t>Olho Dágua Do Frade</t>
  </si>
  <si>
    <t>251000605000011</t>
  </si>
  <si>
    <t>2510204</t>
  </si>
  <si>
    <t>251020405000001</t>
  </si>
  <si>
    <t>Manguenza</t>
  </si>
  <si>
    <t>251020405000006</t>
  </si>
  <si>
    <t>2510402</t>
  </si>
  <si>
    <t>251040205000001</t>
  </si>
  <si>
    <t>251040230000001</t>
  </si>
  <si>
    <t>2510808</t>
  </si>
  <si>
    <t>251080805000001</t>
  </si>
  <si>
    <t>Agrovila Do Pa Campo Comprido</t>
  </si>
  <si>
    <t>251080805000110</t>
  </si>
  <si>
    <t>2510907</t>
  </si>
  <si>
    <t>251090705000001</t>
  </si>
  <si>
    <t>251090707000001</t>
  </si>
  <si>
    <t>251090710000001</t>
  </si>
  <si>
    <t>Pedra Lavrada</t>
  </si>
  <si>
    <t>2511103</t>
  </si>
  <si>
    <t>251110305000001</t>
  </si>
  <si>
    <t>Cumarú</t>
  </si>
  <si>
    <t>251110305000011</t>
  </si>
  <si>
    <t>Pedras De Fogo</t>
  </si>
  <si>
    <t>2511202</t>
  </si>
  <si>
    <t>Una De São José</t>
  </si>
  <si>
    <t>251120205000016</t>
  </si>
  <si>
    <t>251120205000028</t>
  </si>
  <si>
    <t>251120205000001</t>
  </si>
  <si>
    <t>Usina Giasa</t>
  </si>
  <si>
    <t>251120205000021</t>
  </si>
  <si>
    <t>2512721</t>
  </si>
  <si>
    <t>251272105000001</t>
  </si>
  <si>
    <t>Macedo</t>
  </si>
  <si>
    <t>251272105000013</t>
  </si>
  <si>
    <t>2511301</t>
  </si>
  <si>
    <t>251130105000001</t>
  </si>
  <si>
    <t>Conjunto Habitacional De Casas Populares(Setor 019)</t>
  </si>
  <si>
    <t>251130105000019</t>
  </si>
  <si>
    <t>2511400</t>
  </si>
  <si>
    <t>251140005000001</t>
  </si>
  <si>
    <t>Santa Luzia Do Picuí</t>
  </si>
  <si>
    <t>251140005000016</t>
  </si>
  <si>
    <t>Serra Dos Brandões</t>
  </si>
  <si>
    <t>251140005000036</t>
  </si>
  <si>
    <t>2511509</t>
  </si>
  <si>
    <t>251150905000001</t>
  </si>
  <si>
    <t>Curimatau</t>
  </si>
  <si>
    <t>251150905000009</t>
  </si>
  <si>
    <t>Jureminha</t>
  </si>
  <si>
    <t>251150905000015</t>
  </si>
  <si>
    <t>2511905</t>
  </si>
  <si>
    <t>Agrovila Do Pa Teixeirinha</t>
  </si>
  <si>
    <t>251190505000012</t>
  </si>
  <si>
    <t>Agrovila Do Pa 1º De Março</t>
  </si>
  <si>
    <t>251190505000020</t>
  </si>
  <si>
    <t>Agrovila Do Pa Sede Velha De Abiaí</t>
  </si>
  <si>
    <t>251190505000021</t>
  </si>
  <si>
    <t>Agrovila Do Pa Apasa</t>
  </si>
  <si>
    <t>251190505000019</t>
  </si>
  <si>
    <t>251190505000001</t>
  </si>
  <si>
    <t>Agrovila Do Pa Camucim</t>
  </si>
  <si>
    <t>251190505000011</t>
  </si>
  <si>
    <t>251190505000018</t>
  </si>
  <si>
    <t>Agrovila Do Pa Subauma</t>
  </si>
  <si>
    <t>251190505000015</t>
  </si>
  <si>
    <t>Taquara</t>
  </si>
  <si>
    <t>251190505000014</t>
  </si>
  <si>
    <t>2512002</t>
  </si>
  <si>
    <t>251200205000001</t>
  </si>
  <si>
    <t>251200210000001</t>
  </si>
  <si>
    <t>2512036</t>
  </si>
  <si>
    <t>251203605000001</t>
  </si>
  <si>
    <t>São João Bosco</t>
  </si>
  <si>
    <t>251203605000005</t>
  </si>
  <si>
    <t>251203605000006</t>
  </si>
  <si>
    <t>Poço De José De Moura</t>
  </si>
  <si>
    <t>2512077</t>
  </si>
  <si>
    <t>251207705000001</t>
  </si>
  <si>
    <t>251207705000007</t>
  </si>
  <si>
    <t>Pombal</t>
  </si>
  <si>
    <t>2512101</t>
  </si>
  <si>
    <t>Várzea Comprida</t>
  </si>
  <si>
    <t>251210115000001</t>
  </si>
  <si>
    <t>Coatiba</t>
  </si>
  <si>
    <t>251210115000004</t>
  </si>
  <si>
    <t>251210105000001</t>
  </si>
  <si>
    <t>2512309</t>
  </si>
  <si>
    <t>251230905000032</t>
  </si>
  <si>
    <t>251230905000013</t>
  </si>
  <si>
    <t>251230905000031</t>
  </si>
  <si>
    <t>251230905000001</t>
  </si>
  <si>
    <t>251230905000030</t>
  </si>
  <si>
    <t>2512507</t>
  </si>
  <si>
    <t>Ligeiro</t>
  </si>
  <si>
    <t>251250705000028</t>
  </si>
  <si>
    <t>251250705000032</t>
  </si>
  <si>
    <t>251250705000001</t>
  </si>
  <si>
    <t>Gravatá De Queimadas</t>
  </si>
  <si>
    <t>251250705000060</t>
  </si>
  <si>
    <t>251250705000038</t>
  </si>
  <si>
    <t>251250705000020</t>
  </si>
  <si>
    <t>2512747</t>
  </si>
  <si>
    <t>251274705000001</t>
  </si>
  <si>
    <t>Agrovila Do Pa Baixio</t>
  </si>
  <si>
    <t>251274705000005</t>
  </si>
  <si>
    <t>Riachão Do Bacamarte</t>
  </si>
  <si>
    <t>2512754</t>
  </si>
  <si>
    <t>251275405000001</t>
  </si>
  <si>
    <t>Serra Rajada</t>
  </si>
  <si>
    <t>251275405000007</t>
  </si>
  <si>
    <t>Riachão Do Poço</t>
  </si>
  <si>
    <t>2512762</t>
  </si>
  <si>
    <t>251276205000001</t>
  </si>
  <si>
    <t>251276205000005</t>
  </si>
  <si>
    <t>251276205000006</t>
  </si>
  <si>
    <t>2512903</t>
  </si>
  <si>
    <t>Rio Do Banco</t>
  </si>
  <si>
    <t>251290305000021</t>
  </si>
  <si>
    <t>251290305000036</t>
  </si>
  <si>
    <t>Lagoa De Praia</t>
  </si>
  <si>
    <t>251290307000006</t>
  </si>
  <si>
    <t>Barra Do Mamanguape</t>
  </si>
  <si>
    <t>251290307000001</t>
  </si>
  <si>
    <t>Taberaba</t>
  </si>
  <si>
    <t>251290305000020</t>
  </si>
  <si>
    <t>Cravaçu</t>
  </si>
  <si>
    <t>251290305000022</t>
  </si>
  <si>
    <t>Praia De Campina</t>
  </si>
  <si>
    <t>251290307000005</t>
  </si>
  <si>
    <t>251290307000004</t>
  </si>
  <si>
    <t>Pacaré</t>
  </si>
  <si>
    <t>251290305000023</t>
  </si>
  <si>
    <t>Salema</t>
  </si>
  <si>
    <t>251290320000001</t>
  </si>
  <si>
    <t>2513000</t>
  </si>
  <si>
    <t>251300005000001</t>
  </si>
  <si>
    <t>São José Da Batalha</t>
  </si>
  <si>
    <t>251300030000001</t>
  </si>
  <si>
    <t>Salgado De São Félix</t>
  </si>
  <si>
    <t>2513109</t>
  </si>
  <si>
    <t>251310905000001</t>
  </si>
  <si>
    <t>Canto Alegre</t>
  </si>
  <si>
    <t>251310907000002</t>
  </si>
  <si>
    <t>251310907000001</t>
  </si>
  <si>
    <t>251310908000001</t>
  </si>
  <si>
    <t>Rodeador</t>
  </si>
  <si>
    <t>251310905000012</t>
  </si>
  <si>
    <t>2513158</t>
  </si>
  <si>
    <t>251315805000001</t>
  </si>
  <si>
    <t>Samambaia</t>
  </si>
  <si>
    <t>251315805000010</t>
  </si>
  <si>
    <t>2513208</t>
  </si>
  <si>
    <t>251320805000001</t>
  </si>
  <si>
    <t>Casinha Do Homem</t>
  </si>
  <si>
    <t>251320805000006</t>
  </si>
  <si>
    <t>251320805000008</t>
  </si>
  <si>
    <t>2513307</t>
  </si>
  <si>
    <t>251330705000001</t>
  </si>
  <si>
    <t>251330705000008</t>
  </si>
  <si>
    <t>2513703</t>
  </si>
  <si>
    <t>251370310000001</t>
  </si>
  <si>
    <t>251370310000005</t>
  </si>
  <si>
    <t>Santana Dos Garrotes</t>
  </si>
  <si>
    <t>2513604</t>
  </si>
  <si>
    <t>251360405000001</t>
  </si>
  <si>
    <t>251360405000008</t>
  </si>
  <si>
    <t>Pitombeira De Dentro</t>
  </si>
  <si>
    <t>251360420000001</t>
  </si>
  <si>
    <t>2513653</t>
  </si>
  <si>
    <t>251365305000001</t>
  </si>
  <si>
    <t>251365305000003</t>
  </si>
  <si>
    <t>251365305000002</t>
  </si>
  <si>
    <t>2513927</t>
  </si>
  <si>
    <t>251392705000001</t>
  </si>
  <si>
    <t>Arruda Câmara</t>
  </si>
  <si>
    <t>251392705000007</t>
  </si>
  <si>
    <t>2513901</t>
  </si>
  <si>
    <t>Xiquexique</t>
  </si>
  <si>
    <t>251390105000036</t>
  </si>
  <si>
    <t>Barra De Cima</t>
  </si>
  <si>
    <t>251390105000037</t>
  </si>
  <si>
    <t>251390105000001</t>
  </si>
  <si>
    <t>2513984</t>
  </si>
  <si>
    <t>251398405000001</t>
  </si>
  <si>
    <t>Ramada</t>
  </si>
  <si>
    <t>251398405000005</t>
  </si>
  <si>
    <t>São João Do Cariri</t>
  </si>
  <si>
    <t>2514008</t>
  </si>
  <si>
    <t>251400805000001</t>
  </si>
  <si>
    <t>Malhada Da Roça</t>
  </si>
  <si>
    <t>251400805000009</t>
  </si>
  <si>
    <t>São João Do Rio Do Peixe</t>
  </si>
  <si>
    <t>2500700</t>
  </si>
  <si>
    <t>250070005000001</t>
  </si>
  <si>
    <t>Bandarra</t>
  </si>
  <si>
    <t>250070005000019</t>
  </si>
  <si>
    <t>Umari</t>
  </si>
  <si>
    <t>250070015000001</t>
  </si>
  <si>
    <t>Gravata</t>
  </si>
  <si>
    <t>250070015000007</t>
  </si>
  <si>
    <t>250070005000021</t>
  </si>
  <si>
    <t>São João Do Tigre</t>
  </si>
  <si>
    <t>2514107</t>
  </si>
  <si>
    <t>251410705000001</t>
  </si>
  <si>
    <t>Cacimbinha</t>
  </si>
  <si>
    <t>251410710000006</t>
  </si>
  <si>
    <t>251410710000001</t>
  </si>
  <si>
    <t>São José De Piranhas</t>
  </si>
  <si>
    <t>2514503</t>
  </si>
  <si>
    <t>Piranhas Velhas</t>
  </si>
  <si>
    <t>251450305000029</t>
  </si>
  <si>
    <t>251450310000001</t>
  </si>
  <si>
    <t>251450305000001</t>
  </si>
  <si>
    <t>2515302</t>
  </si>
  <si>
    <t>251530205000001</t>
  </si>
  <si>
    <t>Agrovila Do Pa Padre Gino</t>
  </si>
  <si>
    <t>251530205000052</t>
  </si>
  <si>
    <t>Nova Vivência</t>
  </si>
  <si>
    <t>251530205000059</t>
  </si>
  <si>
    <t>Agrovila Do Pa Pedro Teixeira</t>
  </si>
  <si>
    <t>251530205000041</t>
  </si>
  <si>
    <t>251530205000054</t>
  </si>
  <si>
    <t>Agrovila Do Pa Vinte E Um De Abril</t>
  </si>
  <si>
    <t>251530205000051</t>
  </si>
  <si>
    <t>Barra De Anta</t>
  </si>
  <si>
    <t>251530205000050</t>
  </si>
  <si>
    <t>251530205000048</t>
  </si>
  <si>
    <t>251530205000049</t>
  </si>
  <si>
    <t>251530220000001</t>
  </si>
  <si>
    <t>251530205000053</t>
  </si>
  <si>
    <t>Seridó</t>
  </si>
  <si>
    <t>2515401</t>
  </si>
  <si>
    <t>251540105000001</t>
  </si>
  <si>
    <t>São Vicente Do Seridó</t>
  </si>
  <si>
    <t>251540110000001</t>
  </si>
  <si>
    <t>2515500</t>
  </si>
  <si>
    <t>Sucuru</t>
  </si>
  <si>
    <t>251550020000001</t>
  </si>
  <si>
    <t>Carmo</t>
  </si>
  <si>
    <t>251550020000004</t>
  </si>
  <si>
    <t>251550005000001</t>
  </si>
  <si>
    <t>Santa Luzia Do Cariri</t>
  </si>
  <si>
    <t>251550015000001</t>
  </si>
  <si>
    <t>2515971</t>
  </si>
  <si>
    <t>251597105000001</t>
  </si>
  <si>
    <t>Areia Vermelha</t>
  </si>
  <si>
    <t>251597105000010</t>
  </si>
  <si>
    <t>Solânea</t>
  </si>
  <si>
    <t>2516003</t>
  </si>
  <si>
    <t>251600305000001</t>
  </si>
  <si>
    <t>251600305000032</t>
  </si>
  <si>
    <t>2516102</t>
  </si>
  <si>
    <t>251610205000001</t>
  </si>
  <si>
    <t>251610210000001</t>
  </si>
  <si>
    <t>2516151</t>
  </si>
  <si>
    <t>251615105000001</t>
  </si>
  <si>
    <t>251615105000008</t>
  </si>
  <si>
    <t>Agrovila Do Pa São Luís</t>
  </si>
  <si>
    <t>251615105000007</t>
  </si>
  <si>
    <t>Sousa</t>
  </si>
  <si>
    <t>2516201</t>
  </si>
  <si>
    <t>251620105000001</t>
  </si>
  <si>
    <t>Lagoa Dos Estrelas</t>
  </si>
  <si>
    <t>251620105000059</t>
  </si>
  <si>
    <t>251620105000047</t>
  </si>
  <si>
    <t>251620105000081</t>
  </si>
  <si>
    <t>251620105000082</t>
  </si>
  <si>
    <t>2516300</t>
  </si>
  <si>
    <t>251630005000001</t>
  </si>
  <si>
    <t>Agrovila Do Pa Mandacarú</t>
  </si>
  <si>
    <t>251630005000025</t>
  </si>
  <si>
    <t>Pio X</t>
  </si>
  <si>
    <t>251630015000001</t>
  </si>
  <si>
    <t>2516409</t>
  </si>
  <si>
    <t>251640905000001</t>
  </si>
  <si>
    <t>Bola</t>
  </si>
  <si>
    <t>251640905000007</t>
  </si>
  <si>
    <t>251640905000013</t>
  </si>
  <si>
    <t>Braga</t>
  </si>
  <si>
    <t>251640905000011</t>
  </si>
  <si>
    <t>2516607</t>
  </si>
  <si>
    <t>251660705000001</t>
  </si>
  <si>
    <t>251660705000014</t>
  </si>
  <si>
    <t>251660705000017</t>
  </si>
  <si>
    <t>Povoado Queimadas</t>
  </si>
  <si>
    <t>251660705000027</t>
  </si>
  <si>
    <t>Silvestre</t>
  </si>
  <si>
    <t>251660705000016</t>
  </si>
  <si>
    <t>2516805</t>
  </si>
  <si>
    <t>251680505000001</t>
  </si>
  <si>
    <t>Barra Do Juá</t>
  </si>
  <si>
    <t>251680505000009</t>
  </si>
  <si>
    <t>2516904</t>
  </si>
  <si>
    <t>251690405000001</t>
  </si>
  <si>
    <t>251690405000010</t>
  </si>
  <si>
    <t>251690405000018</t>
  </si>
  <si>
    <t>Quixabá De Cima</t>
  </si>
  <si>
    <t>251690405000014</t>
  </si>
  <si>
    <t>251690405000013</t>
  </si>
  <si>
    <t>2517001</t>
  </si>
  <si>
    <t>251700105000001</t>
  </si>
  <si>
    <t>Mata Virgem</t>
  </si>
  <si>
    <t>251700110000001</t>
  </si>
  <si>
    <t>Matinada</t>
  </si>
  <si>
    <t>251700105000009</t>
  </si>
  <si>
    <t>2517209</t>
  </si>
  <si>
    <t>251720905000001</t>
  </si>
  <si>
    <t>251720905000004</t>
  </si>
  <si>
    <t>Abreu E Lima</t>
  </si>
  <si>
    <t>2600054</t>
  </si>
  <si>
    <t>260005405000001</t>
  </si>
  <si>
    <t>Agrovila Do Pa Pitanga Ii-Área Iii</t>
  </si>
  <si>
    <t>260005405000084</t>
  </si>
  <si>
    <t>Afogados Da Ingazeira</t>
  </si>
  <si>
    <t>2600104</t>
  </si>
  <si>
    <t>260010405000001</t>
  </si>
  <si>
    <t>260010405000037</t>
  </si>
  <si>
    <t>260010405000032</t>
  </si>
  <si>
    <t>260010405000030</t>
  </si>
  <si>
    <t>260010405000041</t>
  </si>
  <si>
    <t>2600203</t>
  </si>
  <si>
    <t>260020305000001</t>
  </si>
  <si>
    <t>260020310000001</t>
  </si>
  <si>
    <t>Barra Das Melancias</t>
  </si>
  <si>
    <t>260020315000005</t>
  </si>
  <si>
    <t>260020305000005</t>
  </si>
  <si>
    <t>Cachoeira Do Roberto</t>
  </si>
  <si>
    <t>260020315000001</t>
  </si>
  <si>
    <t>Estrema</t>
  </si>
  <si>
    <t>260020305000006</t>
  </si>
  <si>
    <t>Poção De Afrânio</t>
  </si>
  <si>
    <t>260020320000001</t>
  </si>
  <si>
    <t>2600302</t>
  </si>
  <si>
    <t>Barra Do Chata</t>
  </si>
  <si>
    <t>260030210000001</t>
  </si>
  <si>
    <t>260030210000004</t>
  </si>
  <si>
    <t>260030210000007</t>
  </si>
  <si>
    <t>260030205000001</t>
  </si>
  <si>
    <t>Barra Do Jardim</t>
  </si>
  <si>
    <t>260030215000001</t>
  </si>
  <si>
    <t>Pé-De-Serra Dos Mendes</t>
  </si>
  <si>
    <t>260030205000019</t>
  </si>
  <si>
    <t>2600401</t>
  </si>
  <si>
    <t>Agrovila Do Pa Pedra Imã</t>
  </si>
  <si>
    <t>260040105000035</t>
  </si>
  <si>
    <t>Agrovila Do Pa Canoa Rachada</t>
  </si>
  <si>
    <t>260040105000028</t>
  </si>
  <si>
    <t>260040105000001</t>
  </si>
  <si>
    <t>Agrovila Do Pa Mangueira</t>
  </si>
  <si>
    <t>260040105000036</t>
  </si>
  <si>
    <t>Agrovila Do Pa Souza</t>
  </si>
  <si>
    <t>260040105000021</t>
  </si>
  <si>
    <t>Agrovila Do Pa Parnaso</t>
  </si>
  <si>
    <t>260040110000006</t>
  </si>
  <si>
    <t>260040110000001</t>
  </si>
  <si>
    <t>Agrovila Do Pa Santa Tereza</t>
  </si>
  <si>
    <t>260040110000004</t>
  </si>
  <si>
    <t>Agrovila Liberal</t>
  </si>
  <si>
    <t>260040105000024</t>
  </si>
  <si>
    <t>2600500</t>
  </si>
  <si>
    <t>260050005000001</t>
  </si>
  <si>
    <t>Agrovila Do Pa Cristo Rei</t>
  </si>
  <si>
    <t>260050005000030</t>
  </si>
  <si>
    <t>260050005000022</t>
  </si>
  <si>
    <t>260050010000001</t>
  </si>
  <si>
    <t>Garcia</t>
  </si>
  <si>
    <t>260050010000011</t>
  </si>
  <si>
    <t>260050005000044</t>
  </si>
  <si>
    <t>Tanquinhos</t>
  </si>
  <si>
    <t>260050005000034</t>
  </si>
  <si>
    <t>2600609</t>
  </si>
  <si>
    <t>Perpétuo Socorro</t>
  </si>
  <si>
    <t>260060910000001</t>
  </si>
  <si>
    <t>Alverne</t>
  </si>
  <si>
    <t>260060910000003</t>
  </si>
  <si>
    <t>260060905000008</t>
  </si>
  <si>
    <t>260060910000009</t>
  </si>
  <si>
    <t>260060905000001</t>
  </si>
  <si>
    <t>Aliança</t>
  </si>
  <si>
    <t>2600708</t>
  </si>
  <si>
    <t>260070815000003</t>
  </si>
  <si>
    <t>Agrovila Do Pa Albuquerque</t>
  </si>
  <si>
    <t>260070805000032</t>
  </si>
  <si>
    <t>260070805000001</t>
  </si>
  <si>
    <t>Usina Aliança</t>
  </si>
  <si>
    <t>260070805000031</t>
  </si>
  <si>
    <t>2600807</t>
  </si>
  <si>
    <t>260080705000001</t>
  </si>
  <si>
    <t>Ituguaçu</t>
  </si>
  <si>
    <t>260080710000001</t>
  </si>
  <si>
    <t>Taquara De São Pedro</t>
  </si>
  <si>
    <t>260080705000028</t>
  </si>
  <si>
    <t>2600906</t>
  </si>
  <si>
    <t>260090605000001</t>
  </si>
  <si>
    <t>Agrovila Do Pa Estivas</t>
  </si>
  <si>
    <t>260090605000022</t>
  </si>
  <si>
    <t>Agrovila Do Pa Rinoceronte</t>
  </si>
  <si>
    <t>260090605000029</t>
  </si>
  <si>
    <t>2601003</t>
  </si>
  <si>
    <t>260100305000001</t>
  </si>
  <si>
    <t>260100305000010</t>
  </si>
  <si>
    <t>Araçoiaba</t>
  </si>
  <si>
    <t>2601052</t>
  </si>
  <si>
    <t>260105205000001</t>
  </si>
  <si>
    <t>260105205000010</t>
  </si>
  <si>
    <t>Araripina</t>
  </si>
  <si>
    <t>2601102</t>
  </si>
  <si>
    <t>Bom Jardim Do Araripe</t>
  </si>
  <si>
    <t>260110225000001</t>
  </si>
  <si>
    <t>260110205000062</t>
  </si>
  <si>
    <t>2601201</t>
  </si>
  <si>
    <t>260120105000001</t>
  </si>
  <si>
    <t>260120105000054</t>
  </si>
  <si>
    <t>Ipojuca</t>
  </si>
  <si>
    <t>260120105000090</t>
  </si>
  <si>
    <t>260120105000062</t>
  </si>
  <si>
    <t>2601409</t>
  </si>
  <si>
    <t>Agrovila Do Pa Una</t>
  </si>
  <si>
    <t>260140905000040</t>
  </si>
  <si>
    <t>Agrovila Do Pa Baeté</t>
  </si>
  <si>
    <t>260140905000038</t>
  </si>
  <si>
    <t>Carassu</t>
  </si>
  <si>
    <t>260140905000036</t>
  </si>
  <si>
    <t>Agrovila Do Pa Bom Jardim</t>
  </si>
  <si>
    <t>260140910000005</t>
  </si>
  <si>
    <t>Agrovila Do Pa Mascate Ou Mascate Grande</t>
  </si>
  <si>
    <t>260140905000039</t>
  </si>
  <si>
    <t>Agrovila Do Pa Piaba De Baixo</t>
  </si>
  <si>
    <t>260140905000037</t>
  </si>
  <si>
    <t>Agrovila Do Pa Serra D'Água Do Una</t>
  </si>
  <si>
    <t>260140905000041</t>
  </si>
  <si>
    <t>260140905000001</t>
  </si>
  <si>
    <t>Agrovila Do Pa Tibiri</t>
  </si>
  <si>
    <t>260140905000042</t>
  </si>
  <si>
    <t>Carimã</t>
  </si>
  <si>
    <t>260140910000001</t>
  </si>
  <si>
    <t>Belém De Maria</t>
  </si>
  <si>
    <t>2601508</t>
  </si>
  <si>
    <t>260150805000001</t>
  </si>
  <si>
    <t>Batateira</t>
  </si>
  <si>
    <t>260150810000001</t>
  </si>
  <si>
    <t>Belém Do São Francisco</t>
  </si>
  <si>
    <t>2601607</t>
  </si>
  <si>
    <t>260160705000001</t>
  </si>
  <si>
    <t>Riacho Pequeno</t>
  </si>
  <si>
    <t>260160715000001</t>
  </si>
  <si>
    <t>Belo Jardim</t>
  </si>
  <si>
    <t>2601706</t>
  </si>
  <si>
    <t>260170610000001</t>
  </si>
  <si>
    <t>Nossa Senhora Aparecida</t>
  </si>
  <si>
    <t>260170605000050</t>
  </si>
  <si>
    <t>260170610000004</t>
  </si>
  <si>
    <t>260170605000001</t>
  </si>
  <si>
    <t>260170605000054</t>
  </si>
  <si>
    <t>Serra Do Vento</t>
  </si>
  <si>
    <t>260170615000001</t>
  </si>
  <si>
    <t>260170615000007</t>
  </si>
  <si>
    <t>2601805</t>
  </si>
  <si>
    <t>260180505000001</t>
  </si>
  <si>
    <t>São Caetano Do Navio</t>
  </si>
  <si>
    <t>260180510000001</t>
  </si>
  <si>
    <t>Bezerros</t>
  </si>
  <si>
    <t>2601904</t>
  </si>
  <si>
    <t>Serra Negra</t>
  </si>
  <si>
    <t>260190405000066</t>
  </si>
  <si>
    <t>260190405000068</t>
  </si>
  <si>
    <t>260190405000070</t>
  </si>
  <si>
    <t>260190405000001</t>
  </si>
  <si>
    <t>Sítio Dos Remédios</t>
  </si>
  <si>
    <t>260190405000059</t>
  </si>
  <si>
    <t>Bodocó</t>
  </si>
  <si>
    <t>2602001</t>
  </si>
  <si>
    <t>260200105000001</t>
  </si>
  <si>
    <t>260200115000007</t>
  </si>
  <si>
    <t>Feitoria</t>
  </si>
  <si>
    <t>260200115000001</t>
  </si>
  <si>
    <t>Bom Conselho</t>
  </si>
  <si>
    <t>2602100</t>
  </si>
  <si>
    <t>260210015000001</t>
  </si>
  <si>
    <t>Barra Do Brejo</t>
  </si>
  <si>
    <t>260210010000001</t>
  </si>
  <si>
    <t>Cachoeira Do Pinto</t>
  </si>
  <si>
    <t>260210015000004</t>
  </si>
  <si>
    <t>Rainha Isabel</t>
  </si>
  <si>
    <t>260210025000001</t>
  </si>
  <si>
    <t>260210005000001</t>
  </si>
  <si>
    <t>260210020000003</t>
  </si>
  <si>
    <t>Lagoa De São José</t>
  </si>
  <si>
    <t>260210020000001</t>
  </si>
  <si>
    <t>Logradouro Dos Leões</t>
  </si>
  <si>
    <t>260210005000028</t>
  </si>
  <si>
    <t>2602209</t>
  </si>
  <si>
    <t>Pindobinha</t>
  </si>
  <si>
    <t>260220910000004</t>
  </si>
  <si>
    <t>Agrovila Do Pa Paquevira</t>
  </si>
  <si>
    <t>260220910000015</t>
  </si>
  <si>
    <t>260220905000001</t>
  </si>
  <si>
    <t>Freitas</t>
  </si>
  <si>
    <t>260220905000018</t>
  </si>
  <si>
    <t>Bizarra</t>
  </si>
  <si>
    <t>260220910000001</t>
  </si>
  <si>
    <t>260220910000005</t>
  </si>
  <si>
    <t>260220920000001</t>
  </si>
  <si>
    <t>Tamboatá</t>
  </si>
  <si>
    <t>260220915000001</t>
  </si>
  <si>
    <t>2602308</t>
  </si>
  <si>
    <t>260230805000001</t>
  </si>
  <si>
    <t>Agrovila Do Pa Barra Azul</t>
  </si>
  <si>
    <t>260230805000029</t>
  </si>
  <si>
    <t>Agrovila Do Pa Serra Dos Quilombos</t>
  </si>
  <si>
    <t>260230805000034</t>
  </si>
  <si>
    <t>260230805000035</t>
  </si>
  <si>
    <t>Bentevi</t>
  </si>
  <si>
    <t>260230810000001</t>
  </si>
  <si>
    <t>260230815000001</t>
  </si>
  <si>
    <t>Estreito Do Norte</t>
  </si>
  <si>
    <t>260230805000022</t>
  </si>
  <si>
    <t>2602407</t>
  </si>
  <si>
    <t>260240705000001</t>
  </si>
  <si>
    <t>260240705000013</t>
  </si>
  <si>
    <t>2602506</t>
  </si>
  <si>
    <t>260250605000001</t>
  </si>
  <si>
    <t>260250605000010</t>
  </si>
  <si>
    <t>Placa De Piedade</t>
  </si>
  <si>
    <t>260250605000006</t>
  </si>
  <si>
    <t>260250605000011</t>
  </si>
  <si>
    <t>Brejo Da Madre De Deus</t>
  </si>
  <si>
    <t>2602605</t>
  </si>
  <si>
    <t>260260505000024</t>
  </si>
  <si>
    <t>260260530000015</t>
  </si>
  <si>
    <t>260260505000001</t>
  </si>
  <si>
    <t>Barra Do Farias</t>
  </si>
  <si>
    <t>260260507000001</t>
  </si>
  <si>
    <t>260260505000022</t>
  </si>
  <si>
    <t>Cavalo Ruço De Deus</t>
  </si>
  <si>
    <t>260260505000021</t>
  </si>
  <si>
    <t>260260510000010</t>
  </si>
  <si>
    <t>260260510000007</t>
  </si>
  <si>
    <t>Mandaçaia</t>
  </si>
  <si>
    <t>260260520000001</t>
  </si>
  <si>
    <t>260260530000001</t>
  </si>
  <si>
    <t>Tambor De Cima</t>
  </si>
  <si>
    <t>260260505000026</t>
  </si>
  <si>
    <t>2602704</t>
  </si>
  <si>
    <t>260270405000001</t>
  </si>
  <si>
    <t>Lagoa Do Outeiro</t>
  </si>
  <si>
    <t>260270405000013</t>
  </si>
  <si>
    <t>2602803</t>
  </si>
  <si>
    <t>260280310000001</t>
  </si>
  <si>
    <t>Agrovila Do Pa Dois Irmãos</t>
  </si>
  <si>
    <t>260280310000013</t>
  </si>
  <si>
    <t>260280320000009</t>
  </si>
  <si>
    <t>260280320000006</t>
  </si>
  <si>
    <t>260280305000001</t>
  </si>
  <si>
    <t>Cabo De Santo Agostinho</t>
  </si>
  <si>
    <t>2602902</t>
  </si>
  <si>
    <t>260290210000001</t>
  </si>
  <si>
    <t>Agrovila Do Pa Arariba Da Pedra</t>
  </si>
  <si>
    <t>260290210000009</t>
  </si>
  <si>
    <t>Agrovila Do Pa Arariba De Baixo</t>
  </si>
  <si>
    <t>260290210000008</t>
  </si>
  <si>
    <t>Usina Bom Jesus</t>
  </si>
  <si>
    <t>260290215000032</t>
  </si>
  <si>
    <t>Compesa - Gurjaú</t>
  </si>
  <si>
    <t>260290215000030</t>
  </si>
  <si>
    <t>260290210000005</t>
  </si>
  <si>
    <t>Ponte Dos Carvalhos</t>
  </si>
  <si>
    <t>260290215000001</t>
  </si>
  <si>
    <t>260290205000072</t>
  </si>
  <si>
    <t>Utinga De Cima</t>
  </si>
  <si>
    <t>260290205000073</t>
  </si>
  <si>
    <t>2603108</t>
  </si>
  <si>
    <t>260310805000001</t>
  </si>
  <si>
    <t>Agrovila Do Pa Cabanas</t>
  </si>
  <si>
    <t>260310810000004</t>
  </si>
  <si>
    <t>Cabanas</t>
  </si>
  <si>
    <t>260310810000001</t>
  </si>
  <si>
    <t>Caetés</t>
  </si>
  <si>
    <t>2603207</t>
  </si>
  <si>
    <t>260320705000001</t>
  </si>
  <si>
    <t>260320705000022</t>
  </si>
  <si>
    <t>2603306</t>
  </si>
  <si>
    <t>260330605000014</t>
  </si>
  <si>
    <t>Olho D'Água Dos Pombos</t>
  </si>
  <si>
    <t>260330605000016</t>
  </si>
  <si>
    <t>260330605000001</t>
  </si>
  <si>
    <t>2603405</t>
  </si>
  <si>
    <t>Tamborilzinho</t>
  </si>
  <si>
    <t>260340505000007</t>
  </si>
  <si>
    <t>Roça Velhas</t>
  </si>
  <si>
    <t>260340505000010</t>
  </si>
  <si>
    <t>260340505000001</t>
  </si>
  <si>
    <t>Camutanga</t>
  </si>
  <si>
    <t>2603603</t>
  </si>
  <si>
    <t>260360305000001</t>
  </si>
  <si>
    <t>Agrovila Do Pa Engenho Santo Antônio</t>
  </si>
  <si>
    <t>260360305000010</t>
  </si>
  <si>
    <t>Vila Da Usina Central Olho D'Água</t>
  </si>
  <si>
    <t>260360305000008</t>
  </si>
  <si>
    <t>Canhotinho</t>
  </si>
  <si>
    <t>2603702</t>
  </si>
  <si>
    <t>260370205000001</t>
  </si>
  <si>
    <t>Tupi</t>
  </si>
  <si>
    <t>260370205000014</t>
  </si>
  <si>
    <t>Capoeiras</t>
  </si>
  <si>
    <t>2603801</t>
  </si>
  <si>
    <t>Maniçoba</t>
  </si>
  <si>
    <t>260380105000021</t>
  </si>
  <si>
    <t>260380105000024</t>
  </si>
  <si>
    <t>260380105000001</t>
  </si>
  <si>
    <t>2603900</t>
  </si>
  <si>
    <t>260390005000009</t>
  </si>
  <si>
    <t>Ibitiranga</t>
  </si>
  <si>
    <t>260390010000001</t>
  </si>
  <si>
    <t>260390005000001</t>
  </si>
  <si>
    <t>Itã</t>
  </si>
  <si>
    <t>260390005000012</t>
  </si>
  <si>
    <t>260390010000010</t>
  </si>
  <si>
    <t>Lagoa Do Caroá</t>
  </si>
  <si>
    <t>260390005000016</t>
  </si>
  <si>
    <t>Novo Pernambuco</t>
  </si>
  <si>
    <t>260390010000006</t>
  </si>
  <si>
    <t>Carnaubeira Da Penha</t>
  </si>
  <si>
    <t>2603926</t>
  </si>
  <si>
    <t>260392605000001</t>
  </si>
  <si>
    <t>Barra Do Silva</t>
  </si>
  <si>
    <t>260392605000011</t>
  </si>
  <si>
    <t>Carpina</t>
  </si>
  <si>
    <t>2604007</t>
  </si>
  <si>
    <t>260400705000001</t>
  </si>
  <si>
    <t>Caramuru</t>
  </si>
  <si>
    <t>260400705000060</t>
  </si>
  <si>
    <t>Caraúba Torta</t>
  </si>
  <si>
    <t>260400705000062</t>
  </si>
  <si>
    <t>2604106</t>
  </si>
  <si>
    <t>Cachoeira Seca</t>
  </si>
  <si>
    <t>260410610000004</t>
  </si>
  <si>
    <t>Carapotós</t>
  </si>
  <si>
    <t>260410610000001</t>
  </si>
  <si>
    <t>Rafael</t>
  </si>
  <si>
    <t>260410605000237</t>
  </si>
  <si>
    <t>260410605000346</t>
  </si>
  <si>
    <t>260410615000003</t>
  </si>
  <si>
    <t>Gonçalves Ferreira</t>
  </si>
  <si>
    <t>260410615000001</t>
  </si>
  <si>
    <t>Itaúna</t>
  </si>
  <si>
    <t>260410610000010</t>
  </si>
  <si>
    <t>260410610000025</t>
  </si>
  <si>
    <t>Jacaré Grande</t>
  </si>
  <si>
    <t>260410610000018</t>
  </si>
  <si>
    <t>260410605000001</t>
  </si>
  <si>
    <t>Xicuru</t>
  </si>
  <si>
    <t>260410620000004</t>
  </si>
  <si>
    <t>Lajedo Do Cedro</t>
  </si>
  <si>
    <t>260410620000001</t>
  </si>
  <si>
    <t>Malhada Barreiras Queimadas</t>
  </si>
  <si>
    <t>260410610000013</t>
  </si>
  <si>
    <t>Malhada De Pedra</t>
  </si>
  <si>
    <t>260410615000005</t>
  </si>
  <si>
    <t>260410610000022</t>
  </si>
  <si>
    <t>Palmatória</t>
  </si>
  <si>
    <t>260410610000024</t>
  </si>
  <si>
    <t>260410610000019</t>
  </si>
  <si>
    <t>Pau-Santo</t>
  </si>
  <si>
    <t>260410605000243</t>
  </si>
  <si>
    <t>260410605000219</t>
  </si>
  <si>
    <t>Pelada</t>
  </si>
  <si>
    <t>260410605000225</t>
  </si>
  <si>
    <t>260410605000233</t>
  </si>
  <si>
    <t>Serrote Dos Bois De Cima</t>
  </si>
  <si>
    <t>260410605000230</t>
  </si>
  <si>
    <t>Terra Vermelha</t>
  </si>
  <si>
    <t>260410605000245</t>
  </si>
  <si>
    <t>2604155</t>
  </si>
  <si>
    <t>260415505000020</t>
  </si>
  <si>
    <t>260415505000019</t>
  </si>
  <si>
    <t>260415505000001</t>
  </si>
  <si>
    <t>Oratório</t>
  </si>
  <si>
    <t>260415505000012</t>
  </si>
  <si>
    <t>260415505000013</t>
  </si>
  <si>
    <t>Chã De Alegria</t>
  </si>
  <si>
    <t>2604403</t>
  </si>
  <si>
    <t>Vila Petribu</t>
  </si>
  <si>
    <t>260440305000010</t>
  </si>
  <si>
    <t>Destilaria Alvorada</t>
  </si>
  <si>
    <t>260440305000012</t>
  </si>
  <si>
    <t>260440305000001</t>
  </si>
  <si>
    <t>Condado</t>
  </si>
  <si>
    <t>2604601</t>
  </si>
  <si>
    <t>260460105000001</t>
  </si>
  <si>
    <t>Agrovila Do Pa Patrimonio</t>
  </si>
  <si>
    <t>260460105000022</t>
  </si>
  <si>
    <t>Jararaca</t>
  </si>
  <si>
    <t>260460105000019</t>
  </si>
  <si>
    <t>2604700</t>
  </si>
  <si>
    <t>260470010000001</t>
  </si>
  <si>
    <t>Olho-D'Água De Góis</t>
  </si>
  <si>
    <t>260470010000004</t>
  </si>
  <si>
    <t>260470005000001</t>
  </si>
  <si>
    <t>Pau Amarelo</t>
  </si>
  <si>
    <t>260470005000010</t>
  </si>
  <si>
    <t>2604809</t>
  </si>
  <si>
    <t>260480905000001</t>
  </si>
  <si>
    <t>Agrovila Barra De Jangada</t>
  </si>
  <si>
    <t>260480905000014</t>
  </si>
  <si>
    <t>Usina Pedrosa</t>
  </si>
  <si>
    <t>260480905000011</t>
  </si>
  <si>
    <t>2604908</t>
  </si>
  <si>
    <t>260490805000001</t>
  </si>
  <si>
    <t>Agua Doce De Cima</t>
  </si>
  <si>
    <t>260490810000015</t>
  </si>
  <si>
    <t>Queimadas E Água Branca</t>
  </si>
  <si>
    <t>260490810000023</t>
  </si>
  <si>
    <t>Ameixas</t>
  </si>
  <si>
    <t>260490810000001</t>
  </si>
  <si>
    <t>260490805000014</t>
  </si>
  <si>
    <t>260490810000013</t>
  </si>
  <si>
    <t>Serra De Umari</t>
  </si>
  <si>
    <t>260490810000005</t>
  </si>
  <si>
    <t>2605004</t>
  </si>
  <si>
    <t>260500405000001</t>
  </si>
  <si>
    <t>Gravatá-Açu</t>
  </si>
  <si>
    <t>260500405000024</t>
  </si>
  <si>
    <t>Laje De São José</t>
  </si>
  <si>
    <t>260500410000001</t>
  </si>
  <si>
    <t>Custódia</t>
  </si>
  <si>
    <t>2605103</t>
  </si>
  <si>
    <t>260510310000001</t>
  </si>
  <si>
    <t>260510310000005</t>
  </si>
  <si>
    <t>260510305000001</t>
  </si>
  <si>
    <t>260510310000008</t>
  </si>
  <si>
    <t>Quitimbu</t>
  </si>
  <si>
    <t>260510315000001</t>
  </si>
  <si>
    <t>260510310000003</t>
  </si>
  <si>
    <t>Dormentes</t>
  </si>
  <si>
    <t>2605152</t>
  </si>
  <si>
    <t>Poço Do Boi</t>
  </si>
  <si>
    <t>260515210000004</t>
  </si>
  <si>
    <t>Caatinga Grande</t>
  </si>
  <si>
    <t>260515210000001</t>
  </si>
  <si>
    <t>Lagoa De Fora</t>
  </si>
  <si>
    <t>260515215000001</t>
  </si>
  <si>
    <t>260515218000001</t>
  </si>
  <si>
    <t>260515205000001</t>
  </si>
  <si>
    <t>Monte Orebe</t>
  </si>
  <si>
    <t>260515220000001</t>
  </si>
  <si>
    <t>2605202</t>
  </si>
  <si>
    <t>Usina Massauassu</t>
  </si>
  <si>
    <t>260520205000046</t>
  </si>
  <si>
    <t>Agrovila Do Pa Giqui-Arimunã</t>
  </si>
  <si>
    <t>260520205000051</t>
  </si>
  <si>
    <t>Barão De Suassuna</t>
  </si>
  <si>
    <t>260520205000045</t>
  </si>
  <si>
    <t>2605400</t>
  </si>
  <si>
    <t>260540005000001</t>
  </si>
  <si>
    <t>260540005000018</t>
  </si>
  <si>
    <t>2605608</t>
  </si>
  <si>
    <t>Sítio Dos Nunes</t>
  </si>
  <si>
    <t>260560810000001</t>
  </si>
  <si>
    <t>260560808000001</t>
  </si>
  <si>
    <t>260560805000001</t>
  </si>
  <si>
    <t>São João Dos Leites</t>
  </si>
  <si>
    <t>260560805000014</t>
  </si>
  <si>
    <t>2605707</t>
  </si>
  <si>
    <t>Nazaré Do Pico</t>
  </si>
  <si>
    <t>260570720000001</t>
  </si>
  <si>
    <t>Agrovila Do Pa Cacimba Nova</t>
  </si>
  <si>
    <t>260570720000005</t>
  </si>
  <si>
    <t>260570705000001</t>
  </si>
  <si>
    <t>Agrovila Do Pa Riacho Do Navio</t>
  </si>
  <si>
    <t>260570705000020</t>
  </si>
  <si>
    <t>Agrovila-6/Bloco-4</t>
  </si>
  <si>
    <t>260570705000014</t>
  </si>
  <si>
    <t>Airi</t>
  </si>
  <si>
    <t>260570710000001</t>
  </si>
  <si>
    <t>2605806</t>
  </si>
  <si>
    <t>Chã Grande</t>
  </si>
  <si>
    <t>260580610000007</t>
  </si>
  <si>
    <t>Algodão Do Manso</t>
  </si>
  <si>
    <t>260580610000012</t>
  </si>
  <si>
    <t>260580605000010</t>
  </si>
  <si>
    <t>Chã Do Carmo</t>
  </si>
  <si>
    <t>260580605000006</t>
  </si>
  <si>
    <t>Nova Capivara</t>
  </si>
  <si>
    <t>260580610000009</t>
  </si>
  <si>
    <t>260580605000012</t>
  </si>
  <si>
    <t>260580605000001</t>
  </si>
  <si>
    <t>Lagoa De João Carlos</t>
  </si>
  <si>
    <t>260580610000001</t>
  </si>
  <si>
    <t>Sete Ranchos</t>
  </si>
  <si>
    <t>260580610000003</t>
  </si>
  <si>
    <t>Valdemar Lima Ou Topada</t>
  </si>
  <si>
    <t>260580605000013</t>
  </si>
  <si>
    <t>2605905</t>
  </si>
  <si>
    <t>Cuiambuca</t>
  </si>
  <si>
    <t>260590510000001</t>
  </si>
  <si>
    <t>Agrovila Do Pa Alegre</t>
  </si>
  <si>
    <t>260590505000016</t>
  </si>
  <si>
    <t>260590505000001</t>
  </si>
  <si>
    <t>Agrovila Do Pa Dona</t>
  </si>
  <si>
    <t>260590515000005</t>
  </si>
  <si>
    <t>Agrovila Do Pa Engenho Pereirinha</t>
  </si>
  <si>
    <t>260590515000007</t>
  </si>
  <si>
    <t>Agrovila Do Pa Primoroso</t>
  </si>
  <si>
    <t>260590510000004</t>
  </si>
  <si>
    <t>Cachoeira Lisa</t>
  </si>
  <si>
    <t>260590505000013</t>
  </si>
  <si>
    <t>José Da Costa</t>
  </si>
  <si>
    <t>260590515000001</t>
  </si>
  <si>
    <t>Garanhuns</t>
  </si>
  <si>
    <t>2606002</t>
  </si>
  <si>
    <t>260600205000001</t>
  </si>
  <si>
    <t>Iratama</t>
  </si>
  <si>
    <t>260600210000001</t>
  </si>
  <si>
    <t>Miracica</t>
  </si>
  <si>
    <t>260600220000001</t>
  </si>
  <si>
    <t>Glória Do Goitá</t>
  </si>
  <si>
    <t>2606101</t>
  </si>
  <si>
    <t>260610105000001</t>
  </si>
  <si>
    <t>Apoti</t>
  </si>
  <si>
    <t>260610110000001</t>
  </si>
  <si>
    <t>2606200</t>
  </si>
  <si>
    <t>Gambá</t>
  </si>
  <si>
    <t>260620005000059</t>
  </si>
  <si>
    <t>Agrovila Do Pa Engenho Ubu</t>
  </si>
  <si>
    <t>260620005000061</t>
  </si>
  <si>
    <t>Ibeapicu</t>
  </si>
  <si>
    <t>260620005000065</t>
  </si>
  <si>
    <t>260620005000064</t>
  </si>
  <si>
    <t>Tejucopapo</t>
  </si>
  <si>
    <t>260620015000001</t>
  </si>
  <si>
    <t>Ilha De Itapessoca</t>
  </si>
  <si>
    <t>260620005000068</t>
  </si>
  <si>
    <t>260620005000001</t>
  </si>
  <si>
    <t>Usina Nossa Senhora Das Maravilhas</t>
  </si>
  <si>
    <t>260620005000053</t>
  </si>
  <si>
    <t>Usina Santa Teresa</t>
  </si>
  <si>
    <t>260620005000055</t>
  </si>
  <si>
    <t>2606309</t>
  </si>
  <si>
    <t>260630905000001</t>
  </si>
  <si>
    <t>260630905000010</t>
  </si>
  <si>
    <t>260630905000011</t>
  </si>
  <si>
    <t>Rancharia</t>
  </si>
  <si>
    <t>260630905000014</t>
  </si>
  <si>
    <t>2606408</t>
  </si>
  <si>
    <t>260640805000001</t>
  </si>
  <si>
    <t>Avencas</t>
  </si>
  <si>
    <t>260640805000083</t>
  </si>
  <si>
    <t>260640810000001</t>
  </si>
  <si>
    <t>São Severino Dos Macacos</t>
  </si>
  <si>
    <t>260640810000006</t>
  </si>
  <si>
    <t>Iati</t>
  </si>
  <si>
    <t>2606507</t>
  </si>
  <si>
    <t>260650705000001</t>
  </si>
  <si>
    <t>Quati</t>
  </si>
  <si>
    <t>260650705000012</t>
  </si>
  <si>
    <t>260650705000016</t>
  </si>
  <si>
    <t>2606606</t>
  </si>
  <si>
    <t>260660605000001</t>
  </si>
  <si>
    <t>Agrovila - 3</t>
  </si>
  <si>
    <t>260660605000021</t>
  </si>
  <si>
    <t>260660605000023</t>
  </si>
  <si>
    <t>Agrovila - 8</t>
  </si>
  <si>
    <t>260660605000022</t>
  </si>
  <si>
    <t>260660605000018</t>
  </si>
  <si>
    <t>260660605000016</t>
  </si>
  <si>
    <t>260660605000012</t>
  </si>
  <si>
    <t>Jeritaco</t>
  </si>
  <si>
    <t>260660605000013</t>
  </si>
  <si>
    <t>Moxotó</t>
  </si>
  <si>
    <t>260660610000001</t>
  </si>
  <si>
    <t>Poço Da Cruz</t>
  </si>
  <si>
    <t>260660605000027</t>
  </si>
  <si>
    <t>2606705</t>
  </si>
  <si>
    <t>260670505000001</t>
  </si>
  <si>
    <t>Alto Do São Francisco</t>
  </si>
  <si>
    <t>260670505000009</t>
  </si>
  <si>
    <t>260670505000011</t>
  </si>
  <si>
    <t>Igarassu</t>
  </si>
  <si>
    <t>2606804</t>
  </si>
  <si>
    <t>Agrovila Do Pa Pitanga Ii-Área Ii</t>
  </si>
  <si>
    <t>260680405000078</t>
  </si>
  <si>
    <t>Agrovila Do Pa Pitanga I-Área I</t>
  </si>
  <si>
    <t>260680405000080</t>
  </si>
  <si>
    <t>260680405000075</t>
  </si>
  <si>
    <t>260680405000001</t>
  </si>
  <si>
    <t>Cueiras</t>
  </si>
  <si>
    <t>260680420000004</t>
  </si>
  <si>
    <t>260680420000001</t>
  </si>
  <si>
    <t>Iguaraci</t>
  </si>
  <si>
    <t>2606903</t>
  </si>
  <si>
    <t>Jabitacá</t>
  </si>
  <si>
    <t>260690315000001</t>
  </si>
  <si>
    <t>260690315000007</t>
  </si>
  <si>
    <t>260690305000001</t>
  </si>
  <si>
    <t>Irajaí</t>
  </si>
  <si>
    <t>260690310000001</t>
  </si>
  <si>
    <t>2607000</t>
  </si>
  <si>
    <t>Caraibeira</t>
  </si>
  <si>
    <t>260700005000007</t>
  </si>
  <si>
    <t>Agrovila Do Pa Provincia Do Uige Ou Olho D'Água</t>
  </si>
  <si>
    <t>260700005000009</t>
  </si>
  <si>
    <t>260700005000031</t>
  </si>
  <si>
    <t>Agrovila Do Pa Vale Do Moxotó Ou Poço Verde</t>
  </si>
  <si>
    <t>260700005000019</t>
  </si>
  <si>
    <t>260700005000001</t>
  </si>
  <si>
    <t>2607109</t>
  </si>
  <si>
    <t>260710905000001</t>
  </si>
  <si>
    <t>Agrovila Do Pa Sitio Jorge</t>
  </si>
  <si>
    <t>260710905000008</t>
  </si>
  <si>
    <t>2607208</t>
  </si>
  <si>
    <t>Núcleo Maranhão</t>
  </si>
  <si>
    <t>260720805000018</t>
  </si>
  <si>
    <t>Agrovila Do Pa Gaipió</t>
  </si>
  <si>
    <t>260720805000020</t>
  </si>
  <si>
    <t>Agrovila Do Pa Soledade</t>
  </si>
  <si>
    <t>260720810000018</t>
  </si>
  <si>
    <t>Camela</t>
  </si>
  <si>
    <t>260720810000001</t>
  </si>
  <si>
    <t>Caité Ou Caetés</t>
  </si>
  <si>
    <t>260720810000007</t>
  </si>
  <si>
    <t>260720805000001</t>
  </si>
  <si>
    <t>2607307</t>
  </si>
  <si>
    <t>260730705000001</t>
  </si>
  <si>
    <t>260730715000001</t>
  </si>
  <si>
    <t>2607505</t>
  </si>
  <si>
    <t>260750505000001</t>
  </si>
  <si>
    <t>Agrovila Do Pa Asa Branca</t>
  </si>
  <si>
    <t>260750505000025</t>
  </si>
  <si>
    <t>Agrovila Do Pa Serra Dos Cavalos</t>
  </si>
  <si>
    <t>260750505000030</t>
  </si>
  <si>
    <t>Agrovila Do Pa Cachoeirinha</t>
  </si>
  <si>
    <t>260750505000021</t>
  </si>
  <si>
    <t>Itambé</t>
  </si>
  <si>
    <t>2607653</t>
  </si>
  <si>
    <t>260765305000001</t>
  </si>
  <si>
    <t>Caricé</t>
  </si>
  <si>
    <t>260765310000001</t>
  </si>
  <si>
    <t>Ibiranga</t>
  </si>
  <si>
    <t>260765315000001</t>
  </si>
  <si>
    <t>Quebec</t>
  </si>
  <si>
    <t>260765315000009</t>
  </si>
  <si>
    <t>2607703</t>
  </si>
  <si>
    <t>260770305000009</t>
  </si>
  <si>
    <t>260770305000010</t>
  </si>
  <si>
    <t>260770305000001</t>
  </si>
  <si>
    <t>260770310000001</t>
  </si>
  <si>
    <t>Itaquitinga</t>
  </si>
  <si>
    <t>2607802</t>
  </si>
  <si>
    <t>260780205000001</t>
  </si>
  <si>
    <t>Chã De Sapê</t>
  </si>
  <si>
    <t>260780205000013</t>
  </si>
  <si>
    <t>Jaqueira</t>
  </si>
  <si>
    <t>2607950</t>
  </si>
  <si>
    <t>260795005000001</t>
  </si>
  <si>
    <t>Frei Caneca</t>
  </si>
  <si>
    <t>260795005000012</t>
  </si>
  <si>
    <t>2608008</t>
  </si>
  <si>
    <t>260800807000001</t>
  </si>
  <si>
    <t>Enxotado</t>
  </si>
  <si>
    <t>260800810000009</t>
  </si>
  <si>
    <t>260800820000001</t>
  </si>
  <si>
    <t>260800805000001</t>
  </si>
  <si>
    <t>Jundiá</t>
  </si>
  <si>
    <t>260800808000001</t>
  </si>
  <si>
    <t>Passagem Do Tó</t>
  </si>
  <si>
    <t>260800810000001</t>
  </si>
  <si>
    <t>João Alfredo</t>
  </si>
  <si>
    <t>2608107</t>
  </si>
  <si>
    <t>260810705000026</t>
  </si>
  <si>
    <t>Agrovila Do Pa Pau Santo</t>
  </si>
  <si>
    <t>260810705000021</t>
  </si>
  <si>
    <t>Cabeça De Vaca</t>
  </si>
  <si>
    <t>260810705000031</t>
  </si>
  <si>
    <t>260810705000029</t>
  </si>
  <si>
    <t>260810705000001</t>
  </si>
  <si>
    <t>Joaquim Nabuco</t>
  </si>
  <si>
    <t>2608206</t>
  </si>
  <si>
    <t>260820605000001</t>
  </si>
  <si>
    <t>Agrovila Do Pa Estrela Do Norte</t>
  </si>
  <si>
    <t>260820605000019</t>
  </si>
  <si>
    <t>Usina Pumaty</t>
  </si>
  <si>
    <t>260820605000021</t>
  </si>
  <si>
    <t>2608255</t>
  </si>
  <si>
    <t>260825505000001</t>
  </si>
  <si>
    <t>260825505000007</t>
  </si>
  <si>
    <t>2608305</t>
  </si>
  <si>
    <t>260830505000001</t>
  </si>
  <si>
    <t>260830505000008</t>
  </si>
  <si>
    <t>260830505000018</t>
  </si>
  <si>
    <t>2608404</t>
  </si>
  <si>
    <t>260840405000001</t>
  </si>
  <si>
    <t>Santo Antônio Das Queimadas</t>
  </si>
  <si>
    <t>260840410000001</t>
  </si>
  <si>
    <t>Lagoa De Itaenga</t>
  </si>
  <si>
    <t>2608503</t>
  </si>
  <si>
    <t>260850305000001</t>
  </si>
  <si>
    <t>Camboa</t>
  </si>
  <si>
    <t>260850305000015</t>
  </si>
  <si>
    <t>Usina Petribu</t>
  </si>
  <si>
    <t>260850305000020</t>
  </si>
  <si>
    <t>Lagoa Do Carro</t>
  </si>
  <si>
    <t>2608453</t>
  </si>
  <si>
    <t>260845305000001</t>
  </si>
  <si>
    <t>260845305000014</t>
  </si>
  <si>
    <t>Vila Da Barragem</t>
  </si>
  <si>
    <t>260845305000012</t>
  </si>
  <si>
    <t>Lagoa Do Ouro</t>
  </si>
  <si>
    <t>2608602</t>
  </si>
  <si>
    <t>260860205000001</t>
  </si>
  <si>
    <t>260860210000004</t>
  </si>
  <si>
    <t>Igapó</t>
  </si>
  <si>
    <t>260860210000001</t>
  </si>
  <si>
    <t>Lagoa Dos Gatos</t>
  </si>
  <si>
    <t>2608701</t>
  </si>
  <si>
    <t>260870105000001</t>
  </si>
  <si>
    <t>260870110000001</t>
  </si>
  <si>
    <t>Igarapeassu</t>
  </si>
  <si>
    <t>260870115000001</t>
  </si>
  <si>
    <t>Lagoa Do Souza</t>
  </si>
  <si>
    <t>260870120000001</t>
  </si>
  <si>
    <t>2608750</t>
  </si>
  <si>
    <t>260875015000001</t>
  </si>
  <si>
    <t>Açude Saco Ii</t>
  </si>
  <si>
    <t>260875015000003</t>
  </si>
  <si>
    <t>Agrovila Do Pa Madre Paulina</t>
  </si>
  <si>
    <t>260875005000019</t>
  </si>
  <si>
    <t>Agrovila Do Pa Catalunha I</t>
  </si>
  <si>
    <t>260875005000020</t>
  </si>
  <si>
    <t>Agrovila Do Pa Ouro Verde</t>
  </si>
  <si>
    <t>260875005000011</t>
  </si>
  <si>
    <t>Vermelhos</t>
  </si>
  <si>
    <t>260875005000012</t>
  </si>
  <si>
    <t>260875005000001</t>
  </si>
  <si>
    <t>2608800</t>
  </si>
  <si>
    <t>260880005000030</t>
  </si>
  <si>
    <t>260880005000025</t>
  </si>
  <si>
    <t>260880005000001</t>
  </si>
  <si>
    <t>260880005000041</t>
  </si>
  <si>
    <t>260880005000037</t>
  </si>
  <si>
    <t>260880005000027</t>
  </si>
  <si>
    <t>2608909</t>
  </si>
  <si>
    <t>Mendes</t>
  </si>
  <si>
    <t>260890905000055</t>
  </si>
  <si>
    <t>260890905000071</t>
  </si>
  <si>
    <t>260890905000044</t>
  </si>
  <si>
    <t>260890905000045</t>
  </si>
  <si>
    <t>260890910000005</t>
  </si>
  <si>
    <t>260890905000001</t>
  </si>
  <si>
    <t>Ribeiro Do Mel</t>
  </si>
  <si>
    <t>260890905000052</t>
  </si>
  <si>
    <t>2609006</t>
  </si>
  <si>
    <t>260900605000001</t>
  </si>
  <si>
    <t>260900605000026</t>
  </si>
  <si>
    <t>260900605000018</t>
  </si>
  <si>
    <t>260900605000024</t>
  </si>
  <si>
    <t>2609105</t>
  </si>
  <si>
    <t>260910505000001</t>
  </si>
  <si>
    <t>260910505000017</t>
  </si>
  <si>
    <t>260910505000016</t>
  </si>
  <si>
    <t>Manari</t>
  </si>
  <si>
    <t>2609154</t>
  </si>
  <si>
    <t>Serra Do Exu</t>
  </si>
  <si>
    <t>260915405000024</t>
  </si>
  <si>
    <t>Agrovila Do Pa Manuino</t>
  </si>
  <si>
    <t>260915405000020</t>
  </si>
  <si>
    <t>260915405000001</t>
  </si>
  <si>
    <t>Maraial</t>
  </si>
  <si>
    <t>2609204</t>
  </si>
  <si>
    <t>Sertãozinho De Baixo</t>
  </si>
  <si>
    <t>260920415000001</t>
  </si>
  <si>
    <t>Sertãozinho De Cima</t>
  </si>
  <si>
    <t>260920415000004</t>
  </si>
  <si>
    <t>Mirandiba</t>
  </si>
  <si>
    <t>2609303</t>
  </si>
  <si>
    <t>260930305000001</t>
  </si>
  <si>
    <t>260930305000012</t>
  </si>
  <si>
    <t>Tupanaci</t>
  </si>
  <si>
    <t>260930310000001</t>
  </si>
  <si>
    <t>2614303</t>
  </si>
  <si>
    <t>261430305000001</t>
  </si>
  <si>
    <t>261430305000005</t>
  </si>
  <si>
    <t>Moreno</t>
  </si>
  <si>
    <t>2609402</t>
  </si>
  <si>
    <t>Agrovila Do Pa Jardim Moreno</t>
  </si>
  <si>
    <t>260940205000038</t>
  </si>
  <si>
    <t>Agrovila Do Pa Canzanza</t>
  </si>
  <si>
    <t>260940205000040</t>
  </si>
  <si>
    <t>Bonança</t>
  </si>
  <si>
    <t>260940210000001</t>
  </si>
  <si>
    <t>Agrovila Do Pa Herbert De Souza</t>
  </si>
  <si>
    <t>260940205000042</t>
  </si>
  <si>
    <t>Agrovila Do Pa Jaboatão</t>
  </si>
  <si>
    <t>260940205000046</t>
  </si>
  <si>
    <t>260940205000001</t>
  </si>
  <si>
    <t>260940205000041</t>
  </si>
  <si>
    <t>260940205000036</t>
  </si>
  <si>
    <t>Nazaré Da Mata</t>
  </si>
  <si>
    <t>2609501</t>
  </si>
  <si>
    <t>260950105000034</t>
  </si>
  <si>
    <t>Agrovila Do Pa Camarazal</t>
  </si>
  <si>
    <t>260950105000033</t>
  </si>
  <si>
    <t>260950105000001</t>
  </si>
  <si>
    <t>2609709</t>
  </si>
  <si>
    <t>260970915000005</t>
  </si>
  <si>
    <t>260970910000001</t>
  </si>
  <si>
    <t>260970915000004</t>
  </si>
  <si>
    <t>Umburetama</t>
  </si>
  <si>
    <t>260970915000001</t>
  </si>
  <si>
    <t>260970905000001</t>
  </si>
  <si>
    <t>Serra De Capoeira</t>
  </si>
  <si>
    <t>260970915000008</t>
  </si>
  <si>
    <t>Orocó</t>
  </si>
  <si>
    <t>2609808</t>
  </si>
  <si>
    <t>Agrovila Do Pa 4</t>
  </si>
  <si>
    <t>260980805000028</t>
  </si>
  <si>
    <t>Agrovila Ag-5/Ag-6</t>
  </si>
  <si>
    <t>260980805000014</t>
  </si>
  <si>
    <t>Agrovila Do Pa 8</t>
  </si>
  <si>
    <t>260980805000023</t>
  </si>
  <si>
    <t>Agrovila Ag-10</t>
  </si>
  <si>
    <t>260980805000012</t>
  </si>
  <si>
    <t>260980805000017</t>
  </si>
  <si>
    <t>Agrovila Do Pa 1</t>
  </si>
  <si>
    <t>260980805000025</t>
  </si>
  <si>
    <t>Agrovila Do Pa 2</t>
  </si>
  <si>
    <t>260980805000026</t>
  </si>
  <si>
    <t>Agrovila Do Pa 7</t>
  </si>
  <si>
    <t>260980805000022</t>
  </si>
  <si>
    <t>Agrovila Do Pa 9</t>
  </si>
  <si>
    <t>260980805000024</t>
  </si>
  <si>
    <t>260980805000001</t>
  </si>
  <si>
    <t>260980805000018</t>
  </si>
  <si>
    <t>Agrovila Do Pa Demetrius</t>
  </si>
  <si>
    <t>260980805000019</t>
  </si>
  <si>
    <t>2609907</t>
  </si>
  <si>
    <t>260990705000059</t>
  </si>
  <si>
    <t>260990705000060</t>
  </si>
  <si>
    <t>Vidéu</t>
  </si>
  <si>
    <t>260990710000012</t>
  </si>
  <si>
    <t>Cara Branca</t>
  </si>
  <si>
    <t>260990710000014</t>
  </si>
  <si>
    <t>260990710000007</t>
  </si>
  <si>
    <t>260990705000048</t>
  </si>
  <si>
    <t>260990705000041</t>
  </si>
  <si>
    <t>260990705000052</t>
  </si>
  <si>
    <t>260990705000001</t>
  </si>
  <si>
    <t>Lopes</t>
  </si>
  <si>
    <t>260990705000034</t>
  </si>
  <si>
    <t>Passagem De Pedras</t>
  </si>
  <si>
    <t>260990710000010</t>
  </si>
  <si>
    <t>Barra De São Pedro</t>
  </si>
  <si>
    <t>260990710000001</t>
  </si>
  <si>
    <t>2610004</t>
  </si>
  <si>
    <t>Engenho Serra Azul</t>
  </si>
  <si>
    <t>261000405000053</t>
  </si>
  <si>
    <t>Agrovila Do Pa Engenho Verde</t>
  </si>
  <si>
    <t>261000405000052</t>
  </si>
  <si>
    <t>261000405000001</t>
  </si>
  <si>
    <t>Agrovila Do Pa São João Da Prata</t>
  </si>
  <si>
    <t>261000405000057</t>
  </si>
  <si>
    <t>Usina Serro Azul</t>
  </si>
  <si>
    <t>261000405000050</t>
  </si>
  <si>
    <t>2610103</t>
  </si>
  <si>
    <t>261010305000001</t>
  </si>
  <si>
    <t>261010305000010</t>
  </si>
  <si>
    <t>2610202</t>
  </si>
  <si>
    <t>261020215000001</t>
  </si>
  <si>
    <t>Alto Do Meio</t>
  </si>
  <si>
    <t>261020215000012</t>
  </si>
  <si>
    <t>261020205000001</t>
  </si>
  <si>
    <t>261020215000006</t>
  </si>
  <si>
    <t>261020210000001</t>
  </si>
  <si>
    <t>Girau D'Antas</t>
  </si>
  <si>
    <t>261020215000013</t>
  </si>
  <si>
    <t>261020205000024</t>
  </si>
  <si>
    <t>261020215000011</t>
  </si>
  <si>
    <t>São Lázaro</t>
  </si>
  <si>
    <t>261020220000001</t>
  </si>
  <si>
    <t>2610301</t>
  </si>
  <si>
    <t>Campo Sujo</t>
  </si>
  <si>
    <t>261030105000005</t>
  </si>
  <si>
    <t>261030105000006</t>
  </si>
  <si>
    <t>261030105000001</t>
  </si>
  <si>
    <t>Parnamirim</t>
  </si>
  <si>
    <t>2610400</t>
  </si>
  <si>
    <t>261040010000003</t>
  </si>
  <si>
    <t>261040010000005</t>
  </si>
  <si>
    <t>Icaiçara</t>
  </si>
  <si>
    <t>261040010000001</t>
  </si>
  <si>
    <t>Veneza</t>
  </si>
  <si>
    <t>261040015000001</t>
  </si>
  <si>
    <t>261040015000004</t>
  </si>
  <si>
    <t>261040005000001</t>
  </si>
  <si>
    <t>2610509</t>
  </si>
  <si>
    <t>Bengalas</t>
  </si>
  <si>
    <t>261050910000001</t>
  </si>
  <si>
    <t>Agrovila Do Pa Poço Grande</t>
  </si>
  <si>
    <t>261050910000017</t>
  </si>
  <si>
    <t>Candiais</t>
  </si>
  <si>
    <t>261050905000025</t>
  </si>
  <si>
    <t>Alto Maria Gomes</t>
  </si>
  <si>
    <t>261050910000020</t>
  </si>
  <si>
    <t>Vertente Seca</t>
  </si>
  <si>
    <t>261050910000003</t>
  </si>
  <si>
    <t>Poço Do Pau</t>
  </si>
  <si>
    <t>261050905000022</t>
  </si>
  <si>
    <t>Tamanduá</t>
  </si>
  <si>
    <t>261050910000008</t>
  </si>
  <si>
    <t>Chã Dos Gatos</t>
  </si>
  <si>
    <t>261050910000022</t>
  </si>
  <si>
    <t>261050905000001</t>
  </si>
  <si>
    <t>261050905000030</t>
  </si>
  <si>
    <t>Pedra Tapada</t>
  </si>
  <si>
    <t>261050905000019</t>
  </si>
  <si>
    <t>261050905000023</t>
  </si>
  <si>
    <t>Vertente Seca Ii</t>
  </si>
  <si>
    <t>261050910000004</t>
  </si>
  <si>
    <t>Paudalho</t>
  </si>
  <si>
    <t>2610608</t>
  </si>
  <si>
    <t>Guadalajara</t>
  </si>
  <si>
    <t>261060805000041</t>
  </si>
  <si>
    <t>Agrovila Do Pa Sítio I</t>
  </si>
  <si>
    <t>261060805000053</t>
  </si>
  <si>
    <t>Agrovila Do Pa Souto Maior</t>
  </si>
  <si>
    <t>261060805000054</t>
  </si>
  <si>
    <t>2610806</t>
  </si>
  <si>
    <t>261080605000001</t>
  </si>
  <si>
    <t>Horizonte Alegre</t>
  </si>
  <si>
    <t>261080607000001</t>
  </si>
  <si>
    <t>261080609000001</t>
  </si>
  <si>
    <t>261080615000001</t>
  </si>
  <si>
    <t>261080615000005</t>
  </si>
  <si>
    <t>São Pedro Do Cordeiro</t>
  </si>
  <si>
    <t>261080610000001</t>
  </si>
  <si>
    <t>Tenebre</t>
  </si>
  <si>
    <t>261080610000003</t>
  </si>
  <si>
    <t>2610905</t>
  </si>
  <si>
    <t>Mutuca</t>
  </si>
  <si>
    <t>261090520000001</t>
  </si>
  <si>
    <t>Agrovila Do Pa Campo Alegre Ii Ou Caldeirão</t>
  </si>
  <si>
    <t>261090520000004</t>
  </si>
  <si>
    <t>261090505000067</t>
  </si>
  <si>
    <t>Agrovila Do Pa Nossa Senhora Do Rosario</t>
  </si>
  <si>
    <t>261090515000006</t>
  </si>
  <si>
    <t>261090515000001</t>
  </si>
  <si>
    <t>Agrovila Do Pa Nova Esperança Ou Canela De Ema</t>
  </si>
  <si>
    <t>261090510000022</t>
  </si>
  <si>
    <t>261090505000001</t>
  </si>
  <si>
    <t>Agrovila Do Pa Viração Ou Nossa Senhora De Fátima</t>
  </si>
  <si>
    <t>261090505000065</t>
  </si>
  <si>
    <t>261090525000004</t>
  </si>
  <si>
    <t>261090505000078</t>
  </si>
  <si>
    <t>Posto</t>
  </si>
  <si>
    <t>261090515000010</t>
  </si>
  <si>
    <t>Papagaio</t>
  </si>
  <si>
    <t>261090525000001</t>
  </si>
  <si>
    <t>Salobro</t>
  </si>
  <si>
    <t>261090530000001</t>
  </si>
  <si>
    <t>Petrolândia</t>
  </si>
  <si>
    <t>2611002</t>
  </si>
  <si>
    <t>Agrovila 2 - Bloco 1</t>
  </si>
  <si>
    <t>261100205000027</t>
  </si>
  <si>
    <t>Agrovila 1 - Bloco 1</t>
  </si>
  <si>
    <t>261100205000028</t>
  </si>
  <si>
    <t>Agrovila-3/Bloco-3</t>
  </si>
  <si>
    <t>261100205000035</t>
  </si>
  <si>
    <t>Agrovila 1 - Bloco 3</t>
  </si>
  <si>
    <t>261100205000034</t>
  </si>
  <si>
    <t>Agrovila 10 - Bloco 3</t>
  </si>
  <si>
    <t>261100205000021</t>
  </si>
  <si>
    <t>Agrovila 1 - Bloco 4</t>
  </si>
  <si>
    <t>261100205000022</t>
  </si>
  <si>
    <t>261100205000001</t>
  </si>
  <si>
    <t>Agrovila 2 - Bloco 3</t>
  </si>
  <si>
    <t>261100205000033</t>
  </si>
  <si>
    <t>Agrovila 3 - Bloco 4</t>
  </si>
  <si>
    <t>261100205000023</t>
  </si>
  <si>
    <t>Agrovila 6 - Bloco 3</t>
  </si>
  <si>
    <t>261100205000048</t>
  </si>
  <si>
    <t>Agrovila 4 - Bloco 3</t>
  </si>
  <si>
    <t>261100205000032</t>
  </si>
  <si>
    <t>Agrovila 5 - Bloco 3</t>
  </si>
  <si>
    <t>261100205000047</t>
  </si>
  <si>
    <t>Agrovila-4/Bloco-4</t>
  </si>
  <si>
    <t>261100205000024</t>
  </si>
  <si>
    <t>Agrovila 5 - Bloco 4</t>
  </si>
  <si>
    <t>261100205000025</t>
  </si>
  <si>
    <t>Agrovila 9 - Bloco 3</t>
  </si>
  <si>
    <t>261100205000020</t>
  </si>
  <si>
    <t>Agrovila-8/Bloco-3</t>
  </si>
  <si>
    <t>261100205000036</t>
  </si>
  <si>
    <t>Agrovila-7/Bloco-3</t>
  </si>
  <si>
    <t>261100205000019</t>
  </si>
  <si>
    <t>Petrolina</t>
  </si>
  <si>
    <t>2611101</t>
  </si>
  <si>
    <t>261110130000006</t>
  </si>
  <si>
    <t>Agrovila Do Pa Nossa Senhora De Fátima</t>
  </si>
  <si>
    <t>261110130000019</t>
  </si>
  <si>
    <t>Agrovila Do Pa Senador Mansueto De Lavor</t>
  </si>
  <si>
    <t>261110105000048</t>
  </si>
  <si>
    <t>261110105000036</t>
  </si>
  <si>
    <t>Bancada</t>
  </si>
  <si>
    <t>261110105000068</t>
  </si>
  <si>
    <t>Ns 2</t>
  </si>
  <si>
    <t>261110105000034</t>
  </si>
  <si>
    <t>Cruz De Salinas</t>
  </si>
  <si>
    <t>261110130000015</t>
  </si>
  <si>
    <t>261110130000014</t>
  </si>
  <si>
    <t>261110110000001</t>
  </si>
  <si>
    <t>Uruás</t>
  </si>
  <si>
    <t>261110105000047</t>
  </si>
  <si>
    <t>Curral Queimado</t>
  </si>
  <si>
    <t>261110115000001</t>
  </si>
  <si>
    <t>Nova Descoberta</t>
  </si>
  <si>
    <t>261110105000027</t>
  </si>
  <si>
    <t>N.S.1</t>
  </si>
  <si>
    <t>261110105000033</t>
  </si>
  <si>
    <t>Rajada</t>
  </si>
  <si>
    <t>261110130000001</t>
  </si>
  <si>
    <t>Serrote Do Urubu</t>
  </si>
  <si>
    <t>261110105000023</t>
  </si>
  <si>
    <t>261110105000025</t>
  </si>
  <si>
    <t>Vila Nossa Senhora Aparecida</t>
  </si>
  <si>
    <t>261110105000017</t>
  </si>
  <si>
    <t>2611200</t>
  </si>
  <si>
    <t>261120005000001</t>
  </si>
  <si>
    <t>Gravatá Dos Gomes</t>
  </si>
  <si>
    <t>261120005000009</t>
  </si>
  <si>
    <t>Pão De Açúcar De Poção</t>
  </si>
  <si>
    <t>261120010000001</t>
  </si>
  <si>
    <t>2611309</t>
  </si>
  <si>
    <t>261130905000001</t>
  </si>
  <si>
    <t>Agrovila Do Pa Ronda</t>
  </si>
  <si>
    <t>261130915000003</t>
  </si>
  <si>
    <t>Dois Leões</t>
  </si>
  <si>
    <t>261130910000001</t>
  </si>
  <si>
    <t>Nossa Senhora Do Carmo</t>
  </si>
  <si>
    <t>261130915000001</t>
  </si>
  <si>
    <t>2611408</t>
  </si>
  <si>
    <t>261140805000001</t>
  </si>
  <si>
    <t>261140805000012</t>
  </si>
  <si>
    <t>Quipapá</t>
  </si>
  <si>
    <t>2611507</t>
  </si>
  <si>
    <t>261150710000001</t>
  </si>
  <si>
    <t>Agrovila Do Pa Água Branca</t>
  </si>
  <si>
    <t>261150710000012</t>
  </si>
  <si>
    <t>Usina Água Branca</t>
  </si>
  <si>
    <t>261150710000003</t>
  </si>
  <si>
    <t>2611533</t>
  </si>
  <si>
    <t>261153305000001</t>
  </si>
  <si>
    <t>Lagoa De Cruz</t>
  </si>
  <si>
    <t>261153305000004</t>
  </si>
  <si>
    <t>Riacho Das Almas</t>
  </si>
  <si>
    <t>2611705</t>
  </si>
  <si>
    <t>261170512000001</t>
  </si>
  <si>
    <t>Couro D'Antas</t>
  </si>
  <si>
    <t>261170510000001</t>
  </si>
  <si>
    <t>261170505000011</t>
  </si>
  <si>
    <t>261170505000001</t>
  </si>
  <si>
    <t>261170515000001</t>
  </si>
  <si>
    <t>Vitorino</t>
  </si>
  <si>
    <t>261170520000001</t>
  </si>
  <si>
    <t>Ribeirão</t>
  </si>
  <si>
    <t>2611804</t>
  </si>
  <si>
    <t>261180405000001</t>
  </si>
  <si>
    <t>Aripibu</t>
  </si>
  <si>
    <t>261180410000001</t>
  </si>
  <si>
    <t>José Mariano</t>
  </si>
  <si>
    <t>261180415000001</t>
  </si>
  <si>
    <t>José Lopes De Siqueira Santos</t>
  </si>
  <si>
    <t>261180415000004</t>
  </si>
  <si>
    <t>Usina Estreliana</t>
  </si>
  <si>
    <t>261180405000032</t>
  </si>
  <si>
    <t>Rio Formoso</t>
  </si>
  <si>
    <t>2611903</t>
  </si>
  <si>
    <t>261190305000001</t>
  </si>
  <si>
    <t>Agrovila Do Pa Amaraji</t>
  </si>
  <si>
    <t>261190305000020</t>
  </si>
  <si>
    <t>Agrovila Do Pa Engenho Mato Grosso De Baixo</t>
  </si>
  <si>
    <t>261190305000021</t>
  </si>
  <si>
    <t>Agrovila Do Pa Minguito</t>
  </si>
  <si>
    <t>261190305000019</t>
  </si>
  <si>
    <t>Cocaú</t>
  </si>
  <si>
    <t>261190310000001</t>
  </si>
  <si>
    <t>261190310000009</t>
  </si>
  <si>
    <t>2612000</t>
  </si>
  <si>
    <t>261200005000001</t>
  </si>
  <si>
    <t>Inssurreição</t>
  </si>
  <si>
    <t>261200005000006</t>
  </si>
  <si>
    <t>2612109</t>
  </si>
  <si>
    <t>261210905000001</t>
  </si>
  <si>
    <t>Agrovila Do Pa Recreio</t>
  </si>
  <si>
    <t>261210905000003</t>
  </si>
  <si>
    <t>Salgueiro</t>
  </si>
  <si>
    <t>2612208</t>
  </si>
  <si>
    <t>261220805000001</t>
  </si>
  <si>
    <t>Conceição Das Crioulas</t>
  </si>
  <si>
    <t>261220810000001</t>
  </si>
  <si>
    <t>Vasques</t>
  </si>
  <si>
    <t>261220820000001</t>
  </si>
  <si>
    <t>261220820000002</t>
  </si>
  <si>
    <t>Umãs</t>
  </si>
  <si>
    <t>261220815000001</t>
  </si>
  <si>
    <t>261220825000001</t>
  </si>
  <si>
    <t>2612307</t>
  </si>
  <si>
    <t>261230705000001</t>
  </si>
  <si>
    <t>Gigante</t>
  </si>
  <si>
    <t>261230710000004</t>
  </si>
  <si>
    <t>Iatecá</t>
  </si>
  <si>
    <t>261230710000001</t>
  </si>
  <si>
    <t>São Serafim</t>
  </si>
  <si>
    <t>261230705000005</t>
  </si>
  <si>
    <t>Serrinha Da Prata</t>
  </si>
  <si>
    <t>261230710000009</t>
  </si>
  <si>
    <t>2612455</t>
  </si>
  <si>
    <t>261245505000001</t>
  </si>
  <si>
    <t>261245505000005</t>
  </si>
  <si>
    <t>Santa Cruz Da Baixa Verde</t>
  </si>
  <si>
    <t>2612471</t>
  </si>
  <si>
    <t>261247105000001</t>
  </si>
  <si>
    <t>Jatiucá</t>
  </si>
  <si>
    <t>261247105000011</t>
  </si>
  <si>
    <t>Santa Cruz Do Capibaribe</t>
  </si>
  <si>
    <t>2612505</t>
  </si>
  <si>
    <t>261250515000001</t>
  </si>
  <si>
    <t>Pará</t>
  </si>
  <si>
    <t>261250510000001</t>
  </si>
  <si>
    <t>2612554</t>
  </si>
  <si>
    <t>261255405000001</t>
  </si>
  <si>
    <t>Campo Santo</t>
  </si>
  <si>
    <t>261255405000014</t>
  </si>
  <si>
    <t>261255405000017</t>
  </si>
  <si>
    <t>261255405000003</t>
  </si>
  <si>
    <t>261255405000007</t>
  </si>
  <si>
    <t>Santa Maria Da Boa Vista</t>
  </si>
  <si>
    <t>2612604</t>
  </si>
  <si>
    <t>Agrovila Do Pa Brilhante</t>
  </si>
  <si>
    <t>261260405000029</t>
  </si>
  <si>
    <t>Agrovila Do Pa Aquarius</t>
  </si>
  <si>
    <t>261260405000030</t>
  </si>
  <si>
    <t>Agrovila Do Pa Boqueirão</t>
  </si>
  <si>
    <t>261260405000018</t>
  </si>
  <si>
    <t>Agrovila Do Pa Vitória I</t>
  </si>
  <si>
    <t>261260405000020</t>
  </si>
  <si>
    <t>Agrovila Do Pa Nossa Senhora Da Conceição Ii</t>
  </si>
  <si>
    <t>261260405000032</t>
  </si>
  <si>
    <t>Agrovila Do Pa Nossa Senhora Da Conceição I</t>
  </si>
  <si>
    <t>261260405000031</t>
  </si>
  <si>
    <t>Agrovila Do Pa Vitória Ii</t>
  </si>
  <si>
    <t>261260405000021</t>
  </si>
  <si>
    <t>Agrovila Do Pa Safra Ii</t>
  </si>
  <si>
    <t>261260405000022</t>
  </si>
  <si>
    <t>Vila Rural De Inhanhum</t>
  </si>
  <si>
    <t>261260405000015</t>
  </si>
  <si>
    <t>261260408000004</t>
  </si>
  <si>
    <t>261260408000001</t>
  </si>
  <si>
    <t>Núcleo Milano</t>
  </si>
  <si>
    <t>261260405000025</t>
  </si>
  <si>
    <t>Urimamã</t>
  </si>
  <si>
    <t>261260425000001</t>
  </si>
  <si>
    <t>261260405000001</t>
  </si>
  <si>
    <t>Vila Rural De Cupira</t>
  </si>
  <si>
    <t>261260405000013</t>
  </si>
  <si>
    <t>Santa Maria Do Cambucá</t>
  </si>
  <si>
    <t>2612703</t>
  </si>
  <si>
    <t>261270305000001</t>
  </si>
  <si>
    <t>261270305000017</t>
  </si>
  <si>
    <t>261270305000021</t>
  </si>
  <si>
    <t>261270305000022</t>
  </si>
  <si>
    <t>261270305000010</t>
  </si>
  <si>
    <t>2612802</t>
  </si>
  <si>
    <t>Tigre</t>
  </si>
  <si>
    <t>261280205000012</t>
  </si>
  <si>
    <t>Espirito Santo</t>
  </si>
  <si>
    <t>261280205000016</t>
  </si>
  <si>
    <t>261280205000001</t>
  </si>
  <si>
    <t>São Bento Do Una</t>
  </si>
  <si>
    <t>2613008</t>
  </si>
  <si>
    <t>261300805000025</t>
  </si>
  <si>
    <t>261300810000001</t>
  </si>
  <si>
    <t>261300805000001</t>
  </si>
  <si>
    <t>Gama</t>
  </si>
  <si>
    <t>261300805000046</t>
  </si>
  <si>
    <t>261300805000028</t>
  </si>
  <si>
    <t>Jurubeba</t>
  </si>
  <si>
    <t>261300805000036</t>
  </si>
  <si>
    <t>261300805000043</t>
  </si>
  <si>
    <t>São Caitano</t>
  </si>
  <si>
    <t>2613107</t>
  </si>
  <si>
    <t>261310710000007</t>
  </si>
  <si>
    <t>261310710000001</t>
  </si>
  <si>
    <t>261310705000001</t>
  </si>
  <si>
    <t>Peladas</t>
  </si>
  <si>
    <t>261310705000038</t>
  </si>
  <si>
    <t>2613206</t>
  </si>
  <si>
    <t>261320605000001</t>
  </si>
  <si>
    <t>Frecheiras</t>
  </si>
  <si>
    <t>261320605000021</t>
  </si>
  <si>
    <t>261320605000018</t>
  </si>
  <si>
    <t>Volta Do Rio</t>
  </si>
  <si>
    <t>261320605000029</t>
  </si>
  <si>
    <t>São Joaquim Do Monte</t>
  </si>
  <si>
    <t>2613305</t>
  </si>
  <si>
    <t>261330505000001</t>
  </si>
  <si>
    <t>Agrovila Do Pa Silvio Jungmann</t>
  </si>
  <si>
    <t>261330505000012</t>
  </si>
  <si>
    <t>261330505000019</t>
  </si>
  <si>
    <t>Barra Do Riachão</t>
  </si>
  <si>
    <t>261330510000001</t>
  </si>
  <si>
    <t>261330505000023</t>
  </si>
  <si>
    <t>261330505000021</t>
  </si>
  <si>
    <t>Santana De São Joaquim</t>
  </si>
  <si>
    <t>261330515000001</t>
  </si>
  <si>
    <t>São José Da Coroa Grande</t>
  </si>
  <si>
    <t>2613404</t>
  </si>
  <si>
    <t>261340405000001</t>
  </si>
  <si>
    <t>Agrovila Do Pa Tentugal</t>
  </si>
  <si>
    <t>261340405000019</t>
  </si>
  <si>
    <t>São José Do Belmonte</t>
  </si>
  <si>
    <t>2613503</t>
  </si>
  <si>
    <t>261350305000001</t>
  </si>
  <si>
    <t>Agrovila Do Pa Baixio Do Boi</t>
  </si>
  <si>
    <t>261350305000033</t>
  </si>
  <si>
    <t>Agrovila Do Pa Terra Nova</t>
  </si>
  <si>
    <t>261350305000040</t>
  </si>
  <si>
    <t>Agrovila Do Pa Terra Livre</t>
  </si>
  <si>
    <t>261350305000041</t>
  </si>
  <si>
    <t>261350310000001</t>
  </si>
  <si>
    <t>261350305000031</t>
  </si>
  <si>
    <t>261350305000018</t>
  </si>
  <si>
    <t>261350305000023</t>
  </si>
  <si>
    <t>São José Do Egito</t>
  </si>
  <si>
    <t>2613602</t>
  </si>
  <si>
    <t>261360205000001</t>
  </si>
  <si>
    <t>Batatas</t>
  </si>
  <si>
    <t>261360205000031</t>
  </si>
  <si>
    <t>261360210000004</t>
  </si>
  <si>
    <t>261360210000001</t>
  </si>
  <si>
    <t>261360205000022</t>
  </si>
  <si>
    <t>261360205000032</t>
  </si>
  <si>
    <t>261360215000001</t>
  </si>
  <si>
    <t>261360215000009</t>
  </si>
  <si>
    <t>São Sebastião Do Aguiar</t>
  </si>
  <si>
    <t>261360215000007</t>
  </si>
  <si>
    <t>São Lourenço Da Mata</t>
  </si>
  <si>
    <t>2613701</t>
  </si>
  <si>
    <t>Jardim De Laje</t>
  </si>
  <si>
    <t>261370115000008</t>
  </si>
  <si>
    <t>Agrovila Do Pa Concórdia</t>
  </si>
  <si>
    <t>261370115000012</t>
  </si>
  <si>
    <t>Agrovila Do Pa Engenho Velho I</t>
  </si>
  <si>
    <t>261370115000014</t>
  </si>
  <si>
    <t>Agrovila Do Pa Sítio Ii</t>
  </si>
  <si>
    <t>261370115000013</t>
  </si>
  <si>
    <t>261370115000007</t>
  </si>
  <si>
    <t>Agrovila Do Pa Veneza</t>
  </si>
  <si>
    <t>261370115000010</t>
  </si>
  <si>
    <t>2613800</t>
  </si>
  <si>
    <t>Coque</t>
  </si>
  <si>
    <t>261380005000010</t>
  </si>
  <si>
    <t>Chã Do Esquecido</t>
  </si>
  <si>
    <t>261380005000012</t>
  </si>
  <si>
    <t>261380005000001</t>
  </si>
  <si>
    <t>Siriji</t>
  </si>
  <si>
    <t>261380010000001</t>
  </si>
  <si>
    <t>Serra Talhada</t>
  </si>
  <si>
    <t>2613909</t>
  </si>
  <si>
    <t>261390905000001</t>
  </si>
  <si>
    <t>Agrovila Do Pa Poço Do Serrote</t>
  </si>
  <si>
    <t>261390905000062</t>
  </si>
  <si>
    <t>Agrovila Do Pa Virgulino Ferreira</t>
  </si>
  <si>
    <t>261390925000002</t>
  </si>
  <si>
    <t>261390928000001</t>
  </si>
  <si>
    <t>Bernardo Vieira</t>
  </si>
  <si>
    <t>261390910000001</t>
  </si>
  <si>
    <t>261390935000001</t>
  </si>
  <si>
    <t>Caiçarinha Da Penha</t>
  </si>
  <si>
    <t>261390915000001</t>
  </si>
  <si>
    <t>Tauapiranga</t>
  </si>
  <si>
    <t>261390930000001</t>
  </si>
  <si>
    <t>261390918000001</t>
  </si>
  <si>
    <t>Luanda</t>
  </si>
  <si>
    <t>261390920000001</t>
  </si>
  <si>
    <t>Serrita</t>
  </si>
  <si>
    <t>2614006</t>
  </si>
  <si>
    <t>261400605000001</t>
  </si>
  <si>
    <t>Ipuera</t>
  </si>
  <si>
    <t>261400610000001</t>
  </si>
  <si>
    <t>Ori</t>
  </si>
  <si>
    <t>261400615000001</t>
  </si>
  <si>
    <t>261400605000012</t>
  </si>
  <si>
    <t>São Francisco Do Brígida</t>
  </si>
  <si>
    <t>261400610000003</t>
  </si>
  <si>
    <t>Sertânia</t>
  </si>
  <si>
    <t>2614105</t>
  </si>
  <si>
    <t>Cruzeiro Do Nordeste</t>
  </si>
  <si>
    <t>261410515000003</t>
  </si>
  <si>
    <t>261410515000001</t>
  </si>
  <si>
    <t>Valdemar Siqueira</t>
  </si>
  <si>
    <t>261410525000010</t>
  </si>
  <si>
    <t>Caroalina</t>
  </si>
  <si>
    <t>261410525000008</t>
  </si>
  <si>
    <t>Henrique Dias</t>
  </si>
  <si>
    <t>261410520000001</t>
  </si>
  <si>
    <t>Moderna</t>
  </si>
  <si>
    <t>261410515000004</t>
  </si>
  <si>
    <t>261410505000001</t>
  </si>
  <si>
    <t>261410505000017</t>
  </si>
  <si>
    <t>Rio Da Barra</t>
  </si>
  <si>
    <t>261410525000001</t>
  </si>
  <si>
    <t>261410515000005</t>
  </si>
  <si>
    <t>Várzea Velha</t>
  </si>
  <si>
    <t>261410525000017</t>
  </si>
  <si>
    <t>2614402</t>
  </si>
  <si>
    <t>261440205000001</t>
  </si>
  <si>
    <t>Pelo-Sinal</t>
  </si>
  <si>
    <t>261440205000009</t>
  </si>
  <si>
    <t>261440205000003</t>
  </si>
  <si>
    <t>2614501</t>
  </si>
  <si>
    <t>261450105000001</t>
  </si>
  <si>
    <t>Alegre I</t>
  </si>
  <si>
    <t>261450105000074</t>
  </si>
  <si>
    <t>261450105000057</t>
  </si>
  <si>
    <t>Chéus</t>
  </si>
  <si>
    <t>261450112000001</t>
  </si>
  <si>
    <t>Lagoa Da Vaca</t>
  </si>
  <si>
    <t>261450105000049</t>
  </si>
  <si>
    <t>Juca Ferrado</t>
  </si>
  <si>
    <t>261450105000053</t>
  </si>
  <si>
    <t>Lério De Baixo</t>
  </si>
  <si>
    <t>261450105000055</t>
  </si>
  <si>
    <t>Lério De Cima</t>
  </si>
  <si>
    <t>261450105000056</t>
  </si>
  <si>
    <t>Muruabeba</t>
  </si>
  <si>
    <t>261450112000012</t>
  </si>
  <si>
    <t>2614600</t>
  </si>
  <si>
    <t>261460005000001</t>
  </si>
  <si>
    <t>Borborema</t>
  </si>
  <si>
    <t>261460005000018</t>
  </si>
  <si>
    <t>261460005000022</t>
  </si>
  <si>
    <t>2614709</t>
  </si>
  <si>
    <t>261470905000001</t>
  </si>
  <si>
    <t>Igrejinha</t>
  </si>
  <si>
    <t>261470905000009</t>
  </si>
  <si>
    <t>261470910000007</t>
  </si>
  <si>
    <t>Riacho Fechado</t>
  </si>
  <si>
    <t>261470910000001</t>
  </si>
  <si>
    <t>Tacaratu</t>
  </si>
  <si>
    <t>2614808</t>
  </si>
  <si>
    <t>Agrovila Do Pa 2 - Antônio Conselheiro Ii</t>
  </si>
  <si>
    <t>261480805000036</t>
  </si>
  <si>
    <t>Agrovila 4 / Bloco 2</t>
  </si>
  <si>
    <t>261480805000015</t>
  </si>
  <si>
    <t>Agrovila 10 / Bloco 2</t>
  </si>
  <si>
    <t>261480805000013</t>
  </si>
  <si>
    <t>Agrovila 6 / Bloco 2</t>
  </si>
  <si>
    <t>261480805000016</t>
  </si>
  <si>
    <t>Agrovila Do Pa 1 - Antônio Conselheiro I</t>
  </si>
  <si>
    <t>261480805000030</t>
  </si>
  <si>
    <t>Agrovila 7/ Bloco 2</t>
  </si>
  <si>
    <t>261480805000012</t>
  </si>
  <si>
    <t>Agrovila Do Pa Conselheiro Iii</t>
  </si>
  <si>
    <t>261480805000028</t>
  </si>
  <si>
    <t>Agrovila 12 / Bloco 2</t>
  </si>
  <si>
    <t>261480805000014</t>
  </si>
  <si>
    <t>Agrovila Do Pa Irmã Doroth - Antônio Conselheiro Ii</t>
  </si>
  <si>
    <t>261480805000035</t>
  </si>
  <si>
    <t>Agrovila Do Pa 3 - Antônio Conselheiro I</t>
  </si>
  <si>
    <t>261480805000031</t>
  </si>
  <si>
    <t>Agrovila Do Pa 4 - Antônio Conselheiro I</t>
  </si>
  <si>
    <t>261480805000032</t>
  </si>
  <si>
    <t>Agrovila Do Pa 5 - Antônio Conselheiro I</t>
  </si>
  <si>
    <t>261480805000033</t>
  </si>
  <si>
    <t>Agrovila Do Pa 6 - Antônio Conselheiro I</t>
  </si>
  <si>
    <t>261480805000034</t>
  </si>
  <si>
    <t>Tamandaré</t>
  </si>
  <si>
    <t>2614857</t>
  </si>
  <si>
    <t>261485705000001</t>
  </si>
  <si>
    <t>Agrovila Do Pa Brejo</t>
  </si>
  <si>
    <t>261485705000023</t>
  </si>
  <si>
    <t>Sauê</t>
  </si>
  <si>
    <t>261485715000001</t>
  </si>
  <si>
    <t>Agrovila Do Pa Cocau Grande</t>
  </si>
  <si>
    <t>261485715000008</t>
  </si>
  <si>
    <t>Agrovila Do Pa Mascatinho/Mata Verde</t>
  </si>
  <si>
    <t>261485705000024</t>
  </si>
  <si>
    <t>Agrovila Do Pa Ilhetas</t>
  </si>
  <si>
    <t>261485705000022</t>
  </si>
  <si>
    <t>Agrovila Do Pa Saué Grande</t>
  </si>
  <si>
    <t>261485715000010</t>
  </si>
  <si>
    <t>Agrovila Do Pa Sauezinho</t>
  </si>
  <si>
    <t>261485715000009</t>
  </si>
  <si>
    <t>Taquaritinga Do Norte</t>
  </si>
  <si>
    <t>2615003</t>
  </si>
  <si>
    <t>Jerimum</t>
  </si>
  <si>
    <t>261500305000021</t>
  </si>
  <si>
    <t>261500305000019</t>
  </si>
  <si>
    <t>261500305000008</t>
  </si>
  <si>
    <t>Gravatá Do Ibiapina</t>
  </si>
  <si>
    <t>261500310000001</t>
  </si>
  <si>
    <t>2615201</t>
  </si>
  <si>
    <t>261520105000001</t>
  </si>
  <si>
    <t>261520105000006</t>
  </si>
  <si>
    <t>2615300</t>
  </si>
  <si>
    <t>Livramento Do Tiúma</t>
  </si>
  <si>
    <t>261530015000001</t>
  </si>
  <si>
    <t>Catucá</t>
  </si>
  <si>
    <t>261530015000004</t>
  </si>
  <si>
    <t>Usina Cruangi</t>
  </si>
  <si>
    <t>261530010000004</t>
  </si>
  <si>
    <t>Cruanji</t>
  </si>
  <si>
    <t>261530010000001</t>
  </si>
  <si>
    <t>261530005000001</t>
  </si>
  <si>
    <t>Toritama</t>
  </si>
  <si>
    <t>2615409</t>
  </si>
  <si>
    <t>261540905000001</t>
  </si>
  <si>
    <t>261540905000020</t>
  </si>
  <si>
    <t>261540905000018</t>
  </si>
  <si>
    <t>2615607</t>
  </si>
  <si>
    <t>261560705000001</t>
  </si>
  <si>
    <t>Mangueira</t>
  </si>
  <si>
    <t>261560705000016</t>
  </si>
  <si>
    <t>Saco Verde</t>
  </si>
  <si>
    <t>261560705000023</t>
  </si>
  <si>
    <t>2615706</t>
  </si>
  <si>
    <t>261570605000001</t>
  </si>
  <si>
    <t>261570610000001</t>
  </si>
  <si>
    <t>Iraguaçu</t>
  </si>
  <si>
    <t>261570615000001</t>
  </si>
  <si>
    <t>2615805</t>
  </si>
  <si>
    <t>261580505000017</t>
  </si>
  <si>
    <t>261580505000014</t>
  </si>
  <si>
    <t>Cabo Do Campo</t>
  </si>
  <si>
    <t>261580505000023</t>
  </si>
  <si>
    <t>261580505000001</t>
  </si>
  <si>
    <t>2615904</t>
  </si>
  <si>
    <t>261590405000001</t>
  </si>
  <si>
    <t>261590410000001</t>
  </si>
  <si>
    <t>Venturosa</t>
  </si>
  <si>
    <t>2616001</t>
  </si>
  <si>
    <t>Tará Velho</t>
  </si>
  <si>
    <t>261600105000018</t>
  </si>
  <si>
    <t>261600110000001</t>
  </si>
  <si>
    <t>261600105000001</t>
  </si>
  <si>
    <t>Verdejante</t>
  </si>
  <si>
    <t>2616100</t>
  </si>
  <si>
    <t>261610005000001</t>
  </si>
  <si>
    <t>Grossos</t>
  </si>
  <si>
    <t>261610005000007</t>
  </si>
  <si>
    <t>261610005000012</t>
  </si>
  <si>
    <t>Malhada Da Areia</t>
  </si>
  <si>
    <t>261610005000008</t>
  </si>
  <si>
    <t>Vertente Do Lério</t>
  </si>
  <si>
    <t>2616183</t>
  </si>
  <si>
    <t>261618305000004</t>
  </si>
  <si>
    <t>Chã Do Pavão</t>
  </si>
  <si>
    <t>261618305000005</t>
  </si>
  <si>
    <t>261618305000001</t>
  </si>
  <si>
    <t>Tambor De Baixo</t>
  </si>
  <si>
    <t>261618305000015</t>
  </si>
  <si>
    <t>Vertentes</t>
  </si>
  <si>
    <t>2616209</t>
  </si>
  <si>
    <t>Serra Seca</t>
  </si>
  <si>
    <t>261620905000012</t>
  </si>
  <si>
    <t>261620905000008</t>
  </si>
  <si>
    <t>261620905000030</t>
  </si>
  <si>
    <t>Chã Do Junco</t>
  </si>
  <si>
    <t>261620905000019</t>
  </si>
  <si>
    <t>261620905000022</t>
  </si>
  <si>
    <t>Serra Da Cachoeira</t>
  </si>
  <si>
    <t>261620905000017</t>
  </si>
  <si>
    <t>São João Do Ferraz</t>
  </si>
  <si>
    <t>261620905000015</t>
  </si>
  <si>
    <t>261620905000001</t>
  </si>
  <si>
    <t>2616308</t>
  </si>
  <si>
    <t>261630805000023</t>
  </si>
  <si>
    <t>261630810000007</t>
  </si>
  <si>
    <t>Murupé</t>
  </si>
  <si>
    <t>261630810000001</t>
  </si>
  <si>
    <t>Borracha</t>
  </si>
  <si>
    <t>261630810000011</t>
  </si>
  <si>
    <t>Usina Laranjeiras</t>
  </si>
  <si>
    <t>261630805000014</t>
  </si>
  <si>
    <t>Usina Barra</t>
  </si>
  <si>
    <t>261630805000019</t>
  </si>
  <si>
    <t>Trigueiros</t>
  </si>
  <si>
    <t>261630805000016</t>
  </si>
  <si>
    <t>261630805000001</t>
  </si>
  <si>
    <t>Vitória De Santo Antão</t>
  </si>
  <si>
    <t>2616407</t>
  </si>
  <si>
    <t>Oiteiro</t>
  </si>
  <si>
    <t>261640710000008</t>
  </si>
  <si>
    <t>Agrovila Do Pa Engenho Serra</t>
  </si>
  <si>
    <t>261640710000012</t>
  </si>
  <si>
    <t>261640705000001</t>
  </si>
  <si>
    <t>Agrovila Do Pa Pedreiras</t>
  </si>
  <si>
    <t>261640705000106</t>
  </si>
  <si>
    <t>Engenho Cachoeirinha</t>
  </si>
  <si>
    <t>261640705000108</t>
  </si>
  <si>
    <t>Agrovila Do Pa Serra Grande</t>
  </si>
  <si>
    <t>261640705000117</t>
  </si>
  <si>
    <t>Engenho Pitu</t>
  </si>
  <si>
    <t>261640705000105</t>
  </si>
  <si>
    <t>Xexéu</t>
  </si>
  <si>
    <t>2616506</t>
  </si>
  <si>
    <t>261650605000001</t>
  </si>
  <si>
    <t>Campos Frios</t>
  </si>
  <si>
    <t>261650605000012</t>
  </si>
  <si>
    <t>2200103</t>
  </si>
  <si>
    <t>220010305000001</t>
  </si>
  <si>
    <t>Boi Morto</t>
  </si>
  <si>
    <t>220010305000008</t>
  </si>
  <si>
    <t>220010305000007</t>
  </si>
  <si>
    <t>Vila Verde</t>
  </si>
  <si>
    <t>220010305000012</t>
  </si>
  <si>
    <t>2200202</t>
  </si>
  <si>
    <t>220020205000001</t>
  </si>
  <si>
    <t>220020205000015</t>
  </si>
  <si>
    <t>Alagoinha Do Piauí</t>
  </si>
  <si>
    <t>2200251</t>
  </si>
  <si>
    <t>220025105000001</t>
  </si>
  <si>
    <t>220025105000005</t>
  </si>
  <si>
    <t>Alegrete Do Piauí</t>
  </si>
  <si>
    <t>2200277</t>
  </si>
  <si>
    <t>220027705000001</t>
  </si>
  <si>
    <t>220027705000009</t>
  </si>
  <si>
    <t>2200301</t>
  </si>
  <si>
    <t>Agrovila Do Pe Invejada</t>
  </si>
  <si>
    <t>220030105000021</t>
  </si>
  <si>
    <t>Agrovila Do Pa Barra Do Sambito</t>
  </si>
  <si>
    <t>220030105000023</t>
  </si>
  <si>
    <t>220030105000001</t>
  </si>
  <si>
    <t>2200400</t>
  </si>
  <si>
    <t>220040005000048</t>
  </si>
  <si>
    <t>Agrovila Do Pa Baixio Quilombo</t>
  </si>
  <si>
    <t>220040005000047</t>
  </si>
  <si>
    <t>220040005000054</t>
  </si>
  <si>
    <t>Agrovila Do Pa Nossa Esperança</t>
  </si>
  <si>
    <t>220040005000058</t>
  </si>
  <si>
    <t>220040005000049</t>
  </si>
  <si>
    <t>Agrovila Do Pa Retiro Capão De Coco</t>
  </si>
  <si>
    <t>220040005000050</t>
  </si>
  <si>
    <t>220040005000001</t>
  </si>
  <si>
    <t>Alvorada Do Gurguéia</t>
  </si>
  <si>
    <t>2200459</t>
  </si>
  <si>
    <t>Agrovila Do Pe Projeto Piauí</t>
  </si>
  <si>
    <t>220045905000011</t>
  </si>
  <si>
    <t>Agrovila Do Pa Cascavel</t>
  </si>
  <si>
    <t>220045905000009</t>
  </si>
  <si>
    <t>220045905000001</t>
  </si>
  <si>
    <t>220045905000007</t>
  </si>
  <si>
    <t>Capitão De Campos</t>
  </si>
  <si>
    <t>220045905000008</t>
  </si>
  <si>
    <t>2200509</t>
  </si>
  <si>
    <t>Saco</t>
  </si>
  <si>
    <t>220050905000015</t>
  </si>
  <si>
    <t>Agrovila Do Pa Araras</t>
  </si>
  <si>
    <t>220050905000029</t>
  </si>
  <si>
    <t>220050905000025</t>
  </si>
  <si>
    <t>220050905000028</t>
  </si>
  <si>
    <t>Mimbó</t>
  </si>
  <si>
    <t>220050905000023</t>
  </si>
  <si>
    <t>220050905000001</t>
  </si>
  <si>
    <t>Angical Do Piauí</t>
  </si>
  <si>
    <t>2200608</t>
  </si>
  <si>
    <t>220060805000001</t>
  </si>
  <si>
    <t>220060805000008</t>
  </si>
  <si>
    <t>220060805000012</t>
  </si>
  <si>
    <t>Anísio De Abreu</t>
  </si>
  <si>
    <t>2200707</t>
  </si>
  <si>
    <t>220070705000001</t>
  </si>
  <si>
    <t>Baixão Dos Santos</t>
  </si>
  <si>
    <t>220070705000007</t>
  </si>
  <si>
    <t>Barreiro Dos Docas</t>
  </si>
  <si>
    <t>220070705000006</t>
  </si>
  <si>
    <t>Minador</t>
  </si>
  <si>
    <t>220070705000011</t>
  </si>
  <si>
    <t>Assunção Do Piauí</t>
  </si>
  <si>
    <t>2201051</t>
  </si>
  <si>
    <t>220105105000001</t>
  </si>
  <si>
    <t>Tetéu</t>
  </si>
  <si>
    <t>220105105000017</t>
  </si>
  <si>
    <t>Baixa Grande Do Ribeiro</t>
  </si>
  <si>
    <t>2201150</t>
  </si>
  <si>
    <t>220115005000001</t>
  </si>
  <si>
    <t>Almécegas</t>
  </si>
  <si>
    <t>220115005000006</t>
  </si>
  <si>
    <t>2201176</t>
  </si>
  <si>
    <t>220117605000001</t>
  </si>
  <si>
    <t>Porenquanto</t>
  </si>
  <si>
    <t>220117605000008</t>
  </si>
  <si>
    <t>Barro Duro</t>
  </si>
  <si>
    <t>2201408</t>
  </si>
  <si>
    <t>220140805000001</t>
  </si>
  <si>
    <t>Malhada Dos Bois</t>
  </si>
  <si>
    <t>220140805000009</t>
  </si>
  <si>
    <t>2201507</t>
  </si>
  <si>
    <t>220150705000001</t>
  </si>
  <si>
    <t>Agrovila Do Pa Frecheira</t>
  </si>
  <si>
    <t>220150705000019</t>
  </si>
  <si>
    <t>220150705000040</t>
  </si>
  <si>
    <t>220150705000035</t>
  </si>
  <si>
    <t>Embiribas</t>
  </si>
  <si>
    <t>220150705000037</t>
  </si>
  <si>
    <t>220150705000041</t>
  </si>
  <si>
    <t>Cortado</t>
  </si>
  <si>
    <t>220150705000036</t>
  </si>
  <si>
    <t>2201804</t>
  </si>
  <si>
    <t>Lagoa Do Cajueiro</t>
  </si>
  <si>
    <t>220180405000010</t>
  </si>
  <si>
    <t>Agrovila Do Pa Lagoa Do Cajueiro</t>
  </si>
  <si>
    <t>220180405000012</t>
  </si>
  <si>
    <t>220180405000001</t>
  </si>
  <si>
    <t>Nova Varjota</t>
  </si>
  <si>
    <t>220180405000006</t>
  </si>
  <si>
    <t>2201903</t>
  </si>
  <si>
    <t>Piripiri</t>
  </si>
  <si>
    <t>220190305000018</t>
  </si>
  <si>
    <t>220190305000032</t>
  </si>
  <si>
    <t>Eugenópolis</t>
  </si>
  <si>
    <t>220190305000020</t>
  </si>
  <si>
    <t>220190305000021</t>
  </si>
  <si>
    <t>220190305000001</t>
  </si>
  <si>
    <t>Marcos Júlio</t>
  </si>
  <si>
    <t>220190305000026</t>
  </si>
  <si>
    <t>Bom Princípio Do Piauí</t>
  </si>
  <si>
    <t>2201919</t>
  </si>
  <si>
    <t>220191905000007</t>
  </si>
  <si>
    <t>Boa Vista Ii</t>
  </si>
  <si>
    <t>220191905000006</t>
  </si>
  <si>
    <t>220191905000001</t>
  </si>
  <si>
    <t>Bonfim Do Piauí</t>
  </si>
  <si>
    <t>2201929</t>
  </si>
  <si>
    <t>220192905000001</t>
  </si>
  <si>
    <t>220192905000007</t>
  </si>
  <si>
    <t>Brasileira</t>
  </si>
  <si>
    <t>2201960</t>
  </si>
  <si>
    <t>220196005000001</t>
  </si>
  <si>
    <t>220196005000008</t>
  </si>
  <si>
    <t>São Luis</t>
  </si>
  <si>
    <t>220196005000009</t>
  </si>
  <si>
    <t>Buriti Dos Lopes</t>
  </si>
  <si>
    <t>2202000</t>
  </si>
  <si>
    <t>Vila José França Da Rocha</t>
  </si>
  <si>
    <t>220200005000017</t>
  </si>
  <si>
    <t>220200005000012</t>
  </si>
  <si>
    <t>Barra Do Longá</t>
  </si>
  <si>
    <t>220200005000020</t>
  </si>
  <si>
    <t>Passagem Das Canoas</t>
  </si>
  <si>
    <t>220200005000016</t>
  </si>
  <si>
    <t>Cajueiro Da Praia</t>
  </si>
  <si>
    <t>2202083</t>
  </si>
  <si>
    <t>220208305000009</t>
  </si>
  <si>
    <t>220208305000007</t>
  </si>
  <si>
    <t>220208305000001</t>
  </si>
  <si>
    <t>220208305000010</t>
  </si>
  <si>
    <t>Camurupim De Cima</t>
  </si>
  <si>
    <t>220208305000011</t>
  </si>
  <si>
    <t>Campinas Do Piauí</t>
  </si>
  <si>
    <t>2202109</t>
  </si>
  <si>
    <t>220210905000001</t>
  </si>
  <si>
    <t>Alto Formoso</t>
  </si>
  <si>
    <t>220210905000006</t>
  </si>
  <si>
    <t>220210905000012</t>
  </si>
  <si>
    <t>Campo Grande Do Piauí</t>
  </si>
  <si>
    <t>2202133</t>
  </si>
  <si>
    <t>Km 80</t>
  </si>
  <si>
    <t>220213305000007</t>
  </si>
  <si>
    <t>Canela De Velho</t>
  </si>
  <si>
    <t>220213305000006</t>
  </si>
  <si>
    <t>220213305000001</t>
  </si>
  <si>
    <t>Campo Largo Do Piauí</t>
  </si>
  <si>
    <t>2202174</t>
  </si>
  <si>
    <t>220217405000001</t>
  </si>
  <si>
    <t>220217405000011</t>
  </si>
  <si>
    <t>Agrovila Do Pa Vila Carolina (Titaras)</t>
  </si>
  <si>
    <t>220217405000003</t>
  </si>
  <si>
    <t>220217405000010</t>
  </si>
  <si>
    <t>2202251</t>
  </si>
  <si>
    <t>Vacas</t>
  </si>
  <si>
    <t>220225105000005</t>
  </si>
  <si>
    <t>Agrovila Do Pa Mobrasa</t>
  </si>
  <si>
    <t>220225105000011</t>
  </si>
  <si>
    <t>Agrovila Do Pa São Mateus</t>
  </si>
  <si>
    <t>220225105000012</t>
  </si>
  <si>
    <t>220225105000004</t>
  </si>
  <si>
    <t>220225105000001</t>
  </si>
  <si>
    <t>2202505</t>
  </si>
  <si>
    <t>220250505000001</t>
  </si>
  <si>
    <t>Agrovila Do Pa Saco</t>
  </si>
  <si>
    <t>220250505000012</t>
  </si>
  <si>
    <t>220250505000014</t>
  </si>
  <si>
    <t>Caridade Do Piauí</t>
  </si>
  <si>
    <t>2202554</t>
  </si>
  <si>
    <t>220255405000001</t>
  </si>
  <si>
    <t>220255405000004</t>
  </si>
  <si>
    <t>2202703</t>
  </si>
  <si>
    <t>220270305000001</t>
  </si>
  <si>
    <t>220270305000035</t>
  </si>
  <si>
    <t>220270305000039</t>
  </si>
  <si>
    <t>220270305000033</t>
  </si>
  <si>
    <t>Santo Hilário</t>
  </si>
  <si>
    <t>220270305000030</t>
  </si>
  <si>
    <t>Cocal Dos Alves</t>
  </si>
  <si>
    <t>2202729</t>
  </si>
  <si>
    <t>220272905000001</t>
  </si>
  <si>
    <t>220272905000004</t>
  </si>
  <si>
    <t>Colônia Do Gurguéia</t>
  </si>
  <si>
    <t>2202752</t>
  </si>
  <si>
    <t>220275205000001</t>
  </si>
  <si>
    <t>Núcleo Colonial Aliança Do Gurguéia</t>
  </si>
  <si>
    <t>220275205000005</t>
  </si>
  <si>
    <t>Colônia Do Piauí</t>
  </si>
  <si>
    <t>2202778</t>
  </si>
  <si>
    <t>220277805000001</t>
  </si>
  <si>
    <t>Oitis</t>
  </si>
  <si>
    <t>220277805000010</t>
  </si>
  <si>
    <t>Conceição Do Canindé</t>
  </si>
  <si>
    <t>2202802</t>
  </si>
  <si>
    <t>220280205000001</t>
  </si>
  <si>
    <t>220280205000007</t>
  </si>
  <si>
    <t>2202851</t>
  </si>
  <si>
    <t>220285105000001</t>
  </si>
  <si>
    <t>Sítio Do Mocó</t>
  </si>
  <si>
    <t>220285105000003</t>
  </si>
  <si>
    <t>Cristalândia Do Piauí</t>
  </si>
  <si>
    <t>2203008</t>
  </si>
  <si>
    <t>220300805000001</t>
  </si>
  <si>
    <t>Pitombas</t>
  </si>
  <si>
    <t>220300805000012</t>
  </si>
  <si>
    <t>2203107</t>
  </si>
  <si>
    <t>220310705000017</t>
  </si>
  <si>
    <t>Japecanga</t>
  </si>
  <si>
    <t>220310705000008</t>
  </si>
  <si>
    <t>220310705000001</t>
  </si>
  <si>
    <t>220310705000013</t>
  </si>
  <si>
    <t>2203206</t>
  </si>
  <si>
    <t>220320605000001</t>
  </si>
  <si>
    <t>Lagoa Das Covas</t>
  </si>
  <si>
    <t>220320605000020</t>
  </si>
  <si>
    <t>2203230</t>
  </si>
  <si>
    <t>220323005000001</t>
  </si>
  <si>
    <t>Agrovila Do Pa São Marcos</t>
  </si>
  <si>
    <t>220323005000010</t>
  </si>
  <si>
    <t>Agrovila Do Pa Tabocas</t>
  </si>
  <si>
    <t>220323005000008</t>
  </si>
  <si>
    <t>Pará Batins</t>
  </si>
  <si>
    <t>220323005000006</t>
  </si>
  <si>
    <t>2203255</t>
  </si>
  <si>
    <t>220325505000001</t>
  </si>
  <si>
    <t>220325505000007</t>
  </si>
  <si>
    <t>2203404</t>
  </si>
  <si>
    <t>Sitiozinho</t>
  </si>
  <si>
    <t>220340405000009</t>
  </si>
  <si>
    <t>Gaturiano</t>
  </si>
  <si>
    <t>220340405000007</t>
  </si>
  <si>
    <t>220340405000006</t>
  </si>
  <si>
    <t>2203701</t>
  </si>
  <si>
    <t>220370105000001</t>
  </si>
  <si>
    <t>Agrovila Do Pa Lagoa Dos Macacos</t>
  </si>
  <si>
    <t>220370105000049</t>
  </si>
  <si>
    <t>220370105000050</t>
  </si>
  <si>
    <t>220370105000041</t>
  </si>
  <si>
    <t>Vassouras</t>
  </si>
  <si>
    <t>220370105000039</t>
  </si>
  <si>
    <t>Sítio Do Alegre</t>
  </si>
  <si>
    <t>220370105000036</t>
  </si>
  <si>
    <t>Flores Do Piauí</t>
  </si>
  <si>
    <t>2203800</t>
  </si>
  <si>
    <t>220380005000001</t>
  </si>
  <si>
    <t>220380005000007</t>
  </si>
  <si>
    <t>Floriano</t>
  </si>
  <si>
    <t>2203909</t>
  </si>
  <si>
    <t>220390905000001</t>
  </si>
  <si>
    <t>Agrovila Do Pa Cajueiro Ii</t>
  </si>
  <si>
    <t>220390905000085</t>
  </si>
  <si>
    <t>Agrovila Do Pa Fazenda Coelho</t>
  </si>
  <si>
    <t>220390905000070</t>
  </si>
  <si>
    <t>2204006</t>
  </si>
  <si>
    <t>220400605000001</t>
  </si>
  <si>
    <t>220400605000006</t>
  </si>
  <si>
    <t>2204105</t>
  </si>
  <si>
    <t>220410505000001</t>
  </si>
  <si>
    <t>220410505000010</t>
  </si>
  <si>
    <t>Campo De Bola</t>
  </si>
  <si>
    <t>220410505000011</t>
  </si>
  <si>
    <t>2204204</t>
  </si>
  <si>
    <t>220420405000011</t>
  </si>
  <si>
    <t>Agrovila Do Pa Bem-Te-Vi</t>
  </si>
  <si>
    <t>220420405000016</t>
  </si>
  <si>
    <t>220420405000001</t>
  </si>
  <si>
    <t>2204352</t>
  </si>
  <si>
    <t>Agrovila Do Pa Barreiro</t>
  </si>
  <si>
    <t>220435205000009</t>
  </si>
  <si>
    <t>Agrovila Do Pa Ambrósio</t>
  </si>
  <si>
    <t>220435205000004</t>
  </si>
  <si>
    <t>Agrovila Do Pa União</t>
  </si>
  <si>
    <t>220435205000011</t>
  </si>
  <si>
    <t>220435205000006</t>
  </si>
  <si>
    <t>220435205000001</t>
  </si>
  <si>
    <t>2204402</t>
  </si>
  <si>
    <t>220440205000001</t>
  </si>
  <si>
    <t>Boqueirão Do Garimpo</t>
  </si>
  <si>
    <t>220440205000009</t>
  </si>
  <si>
    <t>2204550</t>
  </si>
  <si>
    <t>220455005000001</t>
  </si>
  <si>
    <t>220455005000003</t>
  </si>
  <si>
    <t>Lagoa Do Baixão</t>
  </si>
  <si>
    <t>220455005000008</t>
  </si>
  <si>
    <t>220455005000010</t>
  </si>
  <si>
    <t>220455005000004</t>
  </si>
  <si>
    <t>Inhuma</t>
  </si>
  <si>
    <t>2204709</t>
  </si>
  <si>
    <t>220470905000017</t>
  </si>
  <si>
    <t>Agrovila Do Pa Maracai</t>
  </si>
  <si>
    <t>220470905000025</t>
  </si>
  <si>
    <t>220470905000001</t>
  </si>
  <si>
    <t>Baixa Do Maranhão</t>
  </si>
  <si>
    <t>220470905000022</t>
  </si>
  <si>
    <t>220470905000009</t>
  </si>
  <si>
    <t>220470905000020</t>
  </si>
  <si>
    <t>Ipiranga Do Piauí</t>
  </si>
  <si>
    <t>2204808</t>
  </si>
  <si>
    <t>220480805000001</t>
  </si>
  <si>
    <t>220480805000007</t>
  </si>
  <si>
    <t>2204907</t>
  </si>
  <si>
    <t>220490705000001</t>
  </si>
  <si>
    <t>220490705000008</t>
  </si>
  <si>
    <t>2205003</t>
  </si>
  <si>
    <t>220500305000001</t>
  </si>
  <si>
    <t>220500305000006</t>
  </si>
  <si>
    <t>220500305000008</t>
  </si>
  <si>
    <t>2205102</t>
  </si>
  <si>
    <t>Agrovila Do Pa Olho D'Água Do Canto</t>
  </si>
  <si>
    <t>220510205000017</t>
  </si>
  <si>
    <t>Agrovila Do Pa Fazenda Serra</t>
  </si>
  <si>
    <t>220510205000018</t>
  </si>
  <si>
    <t>220510205000001</t>
  </si>
  <si>
    <t>Jacobina Do Piauí</t>
  </si>
  <si>
    <t>2205151</t>
  </si>
  <si>
    <t>220515105000001</t>
  </si>
  <si>
    <t>Alto São Pedro</t>
  </si>
  <si>
    <t>220515105000006</t>
  </si>
  <si>
    <t>2205201</t>
  </si>
  <si>
    <t>220520105000001</t>
  </si>
  <si>
    <t>Croazal</t>
  </si>
  <si>
    <t>220520105000033</t>
  </si>
  <si>
    <t>Jardim Do Mulato</t>
  </si>
  <si>
    <t>2205250</t>
  </si>
  <si>
    <t>220525005000001</t>
  </si>
  <si>
    <t>220525005000007</t>
  </si>
  <si>
    <t>2205300</t>
  </si>
  <si>
    <t>Salto De Pedras</t>
  </si>
  <si>
    <t>220530005000007</t>
  </si>
  <si>
    <t>220530005000009</t>
  </si>
  <si>
    <t>220530005000001</t>
  </si>
  <si>
    <t>Agrovila Do Pa Riacho Do Mato</t>
  </si>
  <si>
    <t>220530005000008</t>
  </si>
  <si>
    <t>Artur Passos</t>
  </si>
  <si>
    <t>220530005000004</t>
  </si>
  <si>
    <t>2205409</t>
  </si>
  <si>
    <t>220540905000001</t>
  </si>
  <si>
    <t>220540905000016</t>
  </si>
  <si>
    <t>2205458</t>
  </si>
  <si>
    <t>220545805000001</t>
  </si>
  <si>
    <t>Chapada Do Pinto</t>
  </si>
  <si>
    <t>220545805000008</t>
  </si>
  <si>
    <t>José De Freitas</t>
  </si>
  <si>
    <t>2205508</t>
  </si>
  <si>
    <t>220550805000001</t>
  </si>
  <si>
    <t>Agrovila Do Pa Carimã</t>
  </si>
  <si>
    <t>220550805000039</t>
  </si>
  <si>
    <t>220550805000027</t>
  </si>
  <si>
    <t>220550805000030</t>
  </si>
  <si>
    <t>2205524</t>
  </si>
  <si>
    <t>220552405000001</t>
  </si>
  <si>
    <t>Veredão</t>
  </si>
  <si>
    <t>220552405000005</t>
  </si>
  <si>
    <t>2205532</t>
  </si>
  <si>
    <t>Caldeirãozinho</t>
  </si>
  <si>
    <t>220553205000004</t>
  </si>
  <si>
    <t>Agrovila Do Pa Tanquinho</t>
  </si>
  <si>
    <t>220553205000009</t>
  </si>
  <si>
    <t>220553205000001</t>
  </si>
  <si>
    <t>220553205000012</t>
  </si>
  <si>
    <t>Maristela</t>
  </si>
  <si>
    <t>220553205000005</t>
  </si>
  <si>
    <t>Lagoa Do Sítio</t>
  </si>
  <si>
    <t>2205599</t>
  </si>
  <si>
    <t>220559905000001</t>
  </si>
  <si>
    <t>Agrovila Do Pa Arizona I</t>
  </si>
  <si>
    <t>220559905000008</t>
  </si>
  <si>
    <t>Agrovila Do Pa Canaã</t>
  </si>
  <si>
    <t>220559905000009</t>
  </si>
  <si>
    <t>Agrovila Do Pa Arizona Ii</t>
  </si>
  <si>
    <t>220559905000010</t>
  </si>
  <si>
    <t>Agrovila Do Pa Cajupi</t>
  </si>
  <si>
    <t>220559905000011</t>
  </si>
  <si>
    <t>Sítio Santo Antônio</t>
  </si>
  <si>
    <t>220559905000004</t>
  </si>
  <si>
    <t>Lagoinha Do Piauí</t>
  </si>
  <si>
    <t>2205540</t>
  </si>
  <si>
    <t>220554005000001</t>
  </si>
  <si>
    <t>Estaca Zero</t>
  </si>
  <si>
    <t>220554005000004</t>
  </si>
  <si>
    <t>220554005000006</t>
  </si>
  <si>
    <t>2205607</t>
  </si>
  <si>
    <t>220560705000001</t>
  </si>
  <si>
    <t>Agrovila Do Pa São Benedito Ii</t>
  </si>
  <si>
    <t>220560705000014</t>
  </si>
  <si>
    <t>Agrovila Do Pa Vereda Ii</t>
  </si>
  <si>
    <t>220560705000010</t>
  </si>
  <si>
    <t>Joshuda Neiva</t>
  </si>
  <si>
    <t>220560705000013</t>
  </si>
  <si>
    <t>Luís Correia</t>
  </si>
  <si>
    <t>2205706</t>
  </si>
  <si>
    <t>220570605000022</t>
  </si>
  <si>
    <t>Bezerro Morto</t>
  </si>
  <si>
    <t>220570605000042</t>
  </si>
  <si>
    <t>Carapebas</t>
  </si>
  <si>
    <t>220570605000025</t>
  </si>
  <si>
    <t>220570605000040</t>
  </si>
  <si>
    <t>220570605000026</t>
  </si>
  <si>
    <t>220570605000036</t>
  </si>
  <si>
    <t>220570605000020</t>
  </si>
  <si>
    <t>2205805</t>
  </si>
  <si>
    <t>220580505000001</t>
  </si>
  <si>
    <t>220580505000025</t>
  </si>
  <si>
    <t>220580505000029</t>
  </si>
  <si>
    <t>Barrocão</t>
  </si>
  <si>
    <t>220580505000037</t>
  </si>
  <si>
    <t>Núcleo Habitacional N. 5</t>
  </si>
  <si>
    <t>220580505000020</t>
  </si>
  <si>
    <t>220580505000024</t>
  </si>
  <si>
    <t>Núcleo Habitacional N. 3</t>
  </si>
  <si>
    <t>220580505000019</t>
  </si>
  <si>
    <t>2205854</t>
  </si>
  <si>
    <t>220585405000001</t>
  </si>
  <si>
    <t>Agrovila Do Pa Palmeira/Mosquito</t>
  </si>
  <si>
    <t>220585405000013</t>
  </si>
  <si>
    <t>Entre Morros</t>
  </si>
  <si>
    <t>220585405000010</t>
  </si>
  <si>
    <t>220585405000015</t>
  </si>
  <si>
    <t>220585405000005</t>
  </si>
  <si>
    <t>Suçuapara</t>
  </si>
  <si>
    <t>220585405000009</t>
  </si>
  <si>
    <t>2205904</t>
  </si>
  <si>
    <t>220590405000006</t>
  </si>
  <si>
    <t>220590405000008</t>
  </si>
  <si>
    <t>220590405000001</t>
  </si>
  <si>
    <t>2206001</t>
  </si>
  <si>
    <t>220600105000001</t>
  </si>
  <si>
    <t>220600105000012</t>
  </si>
  <si>
    <t>2206100</t>
  </si>
  <si>
    <t>220610005000001</t>
  </si>
  <si>
    <t>220610005000007</t>
  </si>
  <si>
    <t>220610005000013</t>
  </si>
  <si>
    <t>2206209</t>
  </si>
  <si>
    <t>Agrovila Do Pa Porto Do Designo</t>
  </si>
  <si>
    <t>220620905000037</t>
  </si>
  <si>
    <t>Agrovila Do Pa Centro Do Designo</t>
  </si>
  <si>
    <t>220620905000036</t>
  </si>
  <si>
    <t>Agrovila Do Pa Todos Os Santos</t>
  </si>
  <si>
    <t>220620905000039</t>
  </si>
  <si>
    <t>220620905000001</t>
  </si>
  <si>
    <t>Agrovila Do Pa Tamanduá</t>
  </si>
  <si>
    <t>220620905000038</t>
  </si>
  <si>
    <t>Agrovila Do Pa Vila Tapuio</t>
  </si>
  <si>
    <t>220620905000010</t>
  </si>
  <si>
    <t>2206407</t>
  </si>
  <si>
    <t>220640705000001</t>
  </si>
  <si>
    <t>220640705000020</t>
  </si>
  <si>
    <t>Chapada Do Monte Alegre</t>
  </si>
  <si>
    <t>220640705000014</t>
  </si>
  <si>
    <t>220640705000023</t>
  </si>
  <si>
    <t>2206506</t>
  </si>
  <si>
    <t>220650605000001</t>
  </si>
  <si>
    <t>Serra Azul</t>
  </si>
  <si>
    <t>220650605000012</t>
  </si>
  <si>
    <t>Monte Alegre Do Piauí</t>
  </si>
  <si>
    <t>2206605</t>
  </si>
  <si>
    <t>São Dimas Novo</t>
  </si>
  <si>
    <t>220660505000009</t>
  </si>
  <si>
    <t>Paus</t>
  </si>
  <si>
    <t>220660505000019</t>
  </si>
  <si>
    <t>220660505000001</t>
  </si>
  <si>
    <t>Regalo</t>
  </si>
  <si>
    <t>220660505000017</t>
  </si>
  <si>
    <t>Morro Cabeça No Tempo</t>
  </si>
  <si>
    <t>2206654</t>
  </si>
  <si>
    <t>220665405000001</t>
  </si>
  <si>
    <t>Desejado</t>
  </si>
  <si>
    <t>220665405000005</t>
  </si>
  <si>
    <t>Morro Do Chapéu Do Piauí</t>
  </si>
  <si>
    <t>2206670</t>
  </si>
  <si>
    <t>220667005000001</t>
  </si>
  <si>
    <t>Agrovila Do Pe Vila São Pedro</t>
  </si>
  <si>
    <t>220667005000009</t>
  </si>
  <si>
    <t>Murici Dos Portelas</t>
  </si>
  <si>
    <t>2206696</t>
  </si>
  <si>
    <t>220669605000001</t>
  </si>
  <si>
    <t>Agrovila Do Pa Iracema</t>
  </si>
  <si>
    <t>220669605000014</t>
  </si>
  <si>
    <t>220669605000012</t>
  </si>
  <si>
    <t>Vitório</t>
  </si>
  <si>
    <t>220669605000003</t>
  </si>
  <si>
    <t>Nazaré Do Piauí</t>
  </si>
  <si>
    <t>2206704</t>
  </si>
  <si>
    <t>220670405000001</t>
  </si>
  <si>
    <t>Agrovila Do Pa Cantarém</t>
  </si>
  <si>
    <t>220670405000013</t>
  </si>
  <si>
    <t>Agrovila Do Pa Escondido</t>
  </si>
  <si>
    <t>220670405000014</t>
  </si>
  <si>
    <t>Agrovila Do Pa Rodeador</t>
  </si>
  <si>
    <t>220670405000012</t>
  </si>
  <si>
    <t>2206720</t>
  </si>
  <si>
    <t>Centro Hortigranjeiro</t>
  </si>
  <si>
    <t>220672005000014</t>
  </si>
  <si>
    <t>Caitetús</t>
  </si>
  <si>
    <t>220672005000009</t>
  </si>
  <si>
    <t>220672005000013</t>
  </si>
  <si>
    <t>220672005000005</t>
  </si>
  <si>
    <t>220672005000001</t>
  </si>
  <si>
    <t>Nossa Senhora Dos Remédios</t>
  </si>
  <si>
    <t>2206803</t>
  </si>
  <si>
    <t>220680305000001</t>
  </si>
  <si>
    <t>220680305000012</t>
  </si>
  <si>
    <t>2207959</t>
  </si>
  <si>
    <t>220795905000001</t>
  </si>
  <si>
    <t>220795905000006</t>
  </si>
  <si>
    <t>Novo Oriente Do Piauí</t>
  </si>
  <si>
    <t>2206902</t>
  </si>
  <si>
    <t>220690205000001</t>
  </si>
  <si>
    <t>220690205000009</t>
  </si>
  <si>
    <t>220690205000012</t>
  </si>
  <si>
    <t>2207009</t>
  </si>
  <si>
    <t>220700905000001</t>
  </si>
  <si>
    <t>Buriti Do Rei</t>
  </si>
  <si>
    <t>220700905000027</t>
  </si>
  <si>
    <t>220700905000042</t>
  </si>
  <si>
    <t>Olho D'Água Do Piauí</t>
  </si>
  <si>
    <t>2207108</t>
  </si>
  <si>
    <t>220710805000001</t>
  </si>
  <si>
    <t>Lagoa D'Água</t>
  </si>
  <si>
    <t>220710805000005</t>
  </si>
  <si>
    <t>2207207</t>
  </si>
  <si>
    <t>220720705000001</t>
  </si>
  <si>
    <t>Riacho Do Padre</t>
  </si>
  <si>
    <t>220720705000005</t>
  </si>
  <si>
    <t>Palmeira Do Piauí</t>
  </si>
  <si>
    <t>2207405</t>
  </si>
  <si>
    <t>220740505000001</t>
  </si>
  <si>
    <t>São Francisco Das Chagas</t>
  </si>
  <si>
    <t>220740505000006</t>
  </si>
  <si>
    <t>2207504</t>
  </si>
  <si>
    <t>220750405000001</t>
  </si>
  <si>
    <t>Riacho Dos Negros</t>
  </si>
  <si>
    <t>220750405000007</t>
  </si>
  <si>
    <t>Tranqueira</t>
  </si>
  <si>
    <t>220750405000016</t>
  </si>
  <si>
    <t>2207553</t>
  </si>
  <si>
    <t>220755305000001</t>
  </si>
  <si>
    <t>Canabrava Dos Amaros</t>
  </si>
  <si>
    <t>220755305000003</t>
  </si>
  <si>
    <t>Modesto Lopes</t>
  </si>
  <si>
    <t>220755305000009</t>
  </si>
  <si>
    <t>Tiradentes</t>
  </si>
  <si>
    <t>220755305000005</t>
  </si>
  <si>
    <t>Parnaíba</t>
  </si>
  <si>
    <t>2207702</t>
  </si>
  <si>
    <t>220770205000130</t>
  </si>
  <si>
    <t>Baixa Da Carnaúba</t>
  </si>
  <si>
    <t>220770205000124</t>
  </si>
  <si>
    <t>220770205000001</t>
  </si>
  <si>
    <t>Patos Do Piauí</t>
  </si>
  <si>
    <t>2207777</t>
  </si>
  <si>
    <t>220777705000001</t>
  </si>
  <si>
    <t>220777705000004</t>
  </si>
  <si>
    <t>Pau D'Arco Do Piauí</t>
  </si>
  <si>
    <t>2207793</t>
  </si>
  <si>
    <t>220779305000001</t>
  </si>
  <si>
    <t>Agrovila Do Pa Retiro</t>
  </si>
  <si>
    <t>220779305000009</t>
  </si>
  <si>
    <t>2207801</t>
  </si>
  <si>
    <t>220780105000001</t>
  </si>
  <si>
    <t>Agrovila Do Pa Cachoeira</t>
  </si>
  <si>
    <t>220780105000026</t>
  </si>
  <si>
    <t>220780105000025</t>
  </si>
  <si>
    <t>220780105000044</t>
  </si>
  <si>
    <t>Itainzinho</t>
  </si>
  <si>
    <t>220780105000041</t>
  </si>
  <si>
    <t>220780105000031</t>
  </si>
  <si>
    <t>2207850</t>
  </si>
  <si>
    <t>220785005000001</t>
  </si>
  <si>
    <t>Agrovila Do Pa Santa Virgínia</t>
  </si>
  <si>
    <t>220785005000010</t>
  </si>
  <si>
    <t>2208007</t>
  </si>
  <si>
    <t>220800705000001</t>
  </si>
  <si>
    <t>220800705000057</t>
  </si>
  <si>
    <t>220800705000060</t>
  </si>
  <si>
    <t>Valparaíso</t>
  </si>
  <si>
    <t>220800705000055</t>
  </si>
  <si>
    <t>Pio Ix</t>
  </si>
  <si>
    <t>2208205</t>
  </si>
  <si>
    <t>220820505000001</t>
  </si>
  <si>
    <t>Fazenda Planaltos Boreasa</t>
  </si>
  <si>
    <t>220820505000035</t>
  </si>
  <si>
    <t>Núcleo Capisa</t>
  </si>
  <si>
    <t>220820505000014</t>
  </si>
  <si>
    <t>220820505000022</t>
  </si>
  <si>
    <t>220820505000021</t>
  </si>
  <si>
    <t>220820505000025</t>
  </si>
  <si>
    <t>2208403</t>
  </si>
  <si>
    <t>220840305000001</t>
  </si>
  <si>
    <t>Agrovila Do Pa Várzea I</t>
  </si>
  <si>
    <t>220840305000071</t>
  </si>
  <si>
    <t>Banda</t>
  </si>
  <si>
    <t>220840305000064</t>
  </si>
  <si>
    <t>220840305000086</t>
  </si>
  <si>
    <t>220840305000053</t>
  </si>
  <si>
    <t>220840305000072</t>
  </si>
  <si>
    <t>Porto Alegre Do Piauí</t>
  </si>
  <si>
    <t>2208551</t>
  </si>
  <si>
    <t>220855105000001</t>
  </si>
  <si>
    <t>Agrovila Do Pa Regalo</t>
  </si>
  <si>
    <t>220855105000005</t>
  </si>
  <si>
    <t>2208650</t>
  </si>
  <si>
    <t>220865005000001</t>
  </si>
  <si>
    <t>Jacú</t>
  </si>
  <si>
    <t>220865005000009</t>
  </si>
  <si>
    <t>Regeneração</t>
  </si>
  <si>
    <t>2208809</t>
  </si>
  <si>
    <t>220880905000022</t>
  </si>
  <si>
    <t>220880905000020</t>
  </si>
  <si>
    <t>220880905000001</t>
  </si>
  <si>
    <t>Ribeira Do Piauí</t>
  </si>
  <si>
    <t>2208874</t>
  </si>
  <si>
    <t>220887405000001</t>
  </si>
  <si>
    <t>Coronel Francisco Reis</t>
  </si>
  <si>
    <t>220887405000007</t>
  </si>
  <si>
    <t>220887405000005</t>
  </si>
  <si>
    <t>Rio Grande Do Piauí</t>
  </si>
  <si>
    <t>2209005</t>
  </si>
  <si>
    <t>220900505000001</t>
  </si>
  <si>
    <t>220900505000014</t>
  </si>
  <si>
    <t>Agrovila Do Pa Chapada Das Flores</t>
  </si>
  <si>
    <t>220900505000010</t>
  </si>
  <si>
    <t>220900505000009</t>
  </si>
  <si>
    <t>2209203</t>
  </si>
  <si>
    <t>220920305000001</t>
  </si>
  <si>
    <t>Matas</t>
  </si>
  <si>
    <t>220920305000007</t>
  </si>
  <si>
    <t>2209302</t>
  </si>
  <si>
    <t>220930205000001</t>
  </si>
  <si>
    <t>220930205000006</t>
  </si>
  <si>
    <t>Santana Do Piauí</t>
  </si>
  <si>
    <t>2209351</t>
  </si>
  <si>
    <t>Lagoa Dos Marcelinos</t>
  </si>
  <si>
    <t>220935105000004</t>
  </si>
  <si>
    <t>220935105000005</t>
  </si>
  <si>
    <t>220935105000008</t>
  </si>
  <si>
    <t>220935105000001</t>
  </si>
  <si>
    <t>Santo Antônio De Lisboa</t>
  </si>
  <si>
    <t>2209401</t>
  </si>
  <si>
    <t>220940105000001</t>
  </si>
  <si>
    <t>Torrões (Bem-Te-Vi)</t>
  </si>
  <si>
    <t>220940105000007</t>
  </si>
  <si>
    <t>Santo Antônio Dos Milagres</t>
  </si>
  <si>
    <t>2209450</t>
  </si>
  <si>
    <t>220945005000001</t>
  </si>
  <si>
    <t>220945005000002</t>
  </si>
  <si>
    <t>Chapada Do Genésio</t>
  </si>
  <si>
    <t>220945005000004</t>
  </si>
  <si>
    <t>São Braz Do Piauí</t>
  </si>
  <si>
    <t>2209559</t>
  </si>
  <si>
    <t>220955905000001</t>
  </si>
  <si>
    <t>220955905000008</t>
  </si>
  <si>
    <t>220955905000002</t>
  </si>
  <si>
    <t>Tanque Velho</t>
  </si>
  <si>
    <t>220955905000006</t>
  </si>
  <si>
    <t>São Félix Do Piauí</t>
  </si>
  <si>
    <t>2209609</t>
  </si>
  <si>
    <t>220960905000001</t>
  </si>
  <si>
    <t>Buriti Do Castelo</t>
  </si>
  <si>
    <t>220960905000006</t>
  </si>
  <si>
    <t>São Francisco Do Piauí</t>
  </si>
  <si>
    <t>2209708</t>
  </si>
  <si>
    <t>220970805000001</t>
  </si>
  <si>
    <t>220970805000010</t>
  </si>
  <si>
    <t>São João Da Canabrava</t>
  </si>
  <si>
    <t>2209856</t>
  </si>
  <si>
    <t>220985605000001</t>
  </si>
  <si>
    <t>220985605000005</t>
  </si>
  <si>
    <t>Serra Do Maracujá</t>
  </si>
  <si>
    <t>220985605000011</t>
  </si>
  <si>
    <t>220985605000010</t>
  </si>
  <si>
    <t>Pé Do Morro</t>
  </si>
  <si>
    <t>220985605000004</t>
  </si>
  <si>
    <t>São João Da Varjota</t>
  </si>
  <si>
    <t>2209955</t>
  </si>
  <si>
    <t>220995505000001</t>
  </si>
  <si>
    <t>220995505000007</t>
  </si>
  <si>
    <t>São João Do Piauí</t>
  </si>
  <si>
    <t>2210003</t>
  </si>
  <si>
    <t>Agrovila Do Pa Lisboa</t>
  </si>
  <si>
    <t>221000305000023</t>
  </si>
  <si>
    <t>Agrovila Do Pa Capim Grosso</t>
  </si>
  <si>
    <t>221000305000036</t>
  </si>
  <si>
    <t>221000305000025</t>
  </si>
  <si>
    <t>Agrovila Do Pa Lisboa Ii</t>
  </si>
  <si>
    <t>221000305000037</t>
  </si>
  <si>
    <t>Agrovila Do Pa Marrecas</t>
  </si>
  <si>
    <t>221000305000021</t>
  </si>
  <si>
    <t>221000305000001</t>
  </si>
  <si>
    <t>São José Do Peixe</t>
  </si>
  <si>
    <t>2210102</t>
  </si>
  <si>
    <t>221010205000001</t>
  </si>
  <si>
    <t>Agrovila Do Pa Mucaitá</t>
  </si>
  <si>
    <t>221010205000008</t>
  </si>
  <si>
    <t>221010205000007</t>
  </si>
  <si>
    <t>São José Do Piauí</t>
  </si>
  <si>
    <t>2210201</t>
  </si>
  <si>
    <t>221020105000001</t>
  </si>
  <si>
    <t>Atalho</t>
  </si>
  <si>
    <t>221020105000004</t>
  </si>
  <si>
    <t>221020105000011</t>
  </si>
  <si>
    <t>Caldeirão Do Luís</t>
  </si>
  <si>
    <t>221020105000010</t>
  </si>
  <si>
    <t>2210300</t>
  </si>
  <si>
    <t>221030005000001</t>
  </si>
  <si>
    <t>Fujona</t>
  </si>
  <si>
    <t>221030005000011</t>
  </si>
  <si>
    <t>221030005000007</t>
  </si>
  <si>
    <t>São Luis Do Piauí</t>
  </si>
  <si>
    <t>2210375</t>
  </si>
  <si>
    <t>221037505000001</t>
  </si>
  <si>
    <t>221037505000004</t>
  </si>
  <si>
    <t>221037505000006</t>
  </si>
  <si>
    <t>São Pedro Do Piauí</t>
  </si>
  <si>
    <t>2210508</t>
  </si>
  <si>
    <t>Todos Os Santos</t>
  </si>
  <si>
    <t>221050805000019</t>
  </si>
  <si>
    <t>221050805000012</t>
  </si>
  <si>
    <t>221050805000001</t>
  </si>
  <si>
    <t>221050805000010</t>
  </si>
  <si>
    <t>221050805000021</t>
  </si>
  <si>
    <t>2210607</t>
  </si>
  <si>
    <t>221060705000001</t>
  </si>
  <si>
    <t>Agrovila Do Pa Lagoa Da Baixa Do Nascimento</t>
  </si>
  <si>
    <t>221060705000038</t>
  </si>
  <si>
    <t>Agrovila Do Pa Lagoa Nova Zabelê</t>
  </si>
  <si>
    <t>221060705000037</t>
  </si>
  <si>
    <t>São Vitor</t>
  </si>
  <si>
    <t>221060705000025</t>
  </si>
  <si>
    <t>2210631</t>
  </si>
  <si>
    <t>221063105000001</t>
  </si>
  <si>
    <t>221063105000004</t>
  </si>
  <si>
    <t>2210706</t>
  </si>
  <si>
    <t>221070605000001</t>
  </si>
  <si>
    <t>221070605000021</t>
  </si>
  <si>
    <t>2210805</t>
  </si>
  <si>
    <t>221080505000001</t>
  </si>
  <si>
    <t>Lagoa Da Caridade</t>
  </si>
  <si>
    <t>221080505000015</t>
  </si>
  <si>
    <t>Morro Dos Cavalos</t>
  </si>
  <si>
    <t>221080505000011</t>
  </si>
  <si>
    <t>Socorro Do Piauí</t>
  </si>
  <si>
    <t>2210904</t>
  </si>
  <si>
    <t>221090405000001</t>
  </si>
  <si>
    <t>São José Da Tenda</t>
  </si>
  <si>
    <t>221090405000004</t>
  </si>
  <si>
    <t>Serra De Santa Cruz</t>
  </si>
  <si>
    <t>221090405000010</t>
  </si>
  <si>
    <t>Tanque Do Piauí</t>
  </si>
  <si>
    <t>2210979</t>
  </si>
  <si>
    <t>221097905000001</t>
  </si>
  <si>
    <t>Barrigas</t>
  </si>
  <si>
    <t>221097905000005</t>
  </si>
  <si>
    <t>221097905000003</t>
  </si>
  <si>
    <t>Teresina</t>
  </si>
  <si>
    <t>2211001</t>
  </si>
  <si>
    <t>Fazenda Soares</t>
  </si>
  <si>
    <t>221100105000006</t>
  </si>
  <si>
    <t>Agrovila Do Pa Fazenda Soares</t>
  </si>
  <si>
    <t>221100105000060</t>
  </si>
  <si>
    <t>Taboca Do Pau Ferrado</t>
  </si>
  <si>
    <t>221100105000077</t>
  </si>
  <si>
    <t>221100105000042</t>
  </si>
  <si>
    <t>221100105000016</t>
  </si>
  <si>
    <t>Agrovila Do Pca Campestre Do Norte</t>
  </si>
  <si>
    <t>221100105000012</t>
  </si>
  <si>
    <t>221100105060001</t>
  </si>
  <si>
    <t>221100105000051</t>
  </si>
  <si>
    <t>221100105000010</t>
  </si>
  <si>
    <t>221100105000061</t>
  </si>
  <si>
    <t>221100105000081</t>
  </si>
  <si>
    <t>Boquinha</t>
  </si>
  <si>
    <t>221100105000047</t>
  </si>
  <si>
    <t>221100105000070</t>
  </si>
  <si>
    <t>Cacimba Velha</t>
  </si>
  <si>
    <t>221100105000067</t>
  </si>
  <si>
    <t>221100105000027</t>
  </si>
  <si>
    <t>Calengue</t>
  </si>
  <si>
    <t>221100105000071</t>
  </si>
  <si>
    <t>Cerâmica Cil I</t>
  </si>
  <si>
    <t>221100105000055</t>
  </si>
  <si>
    <t>Cerâmica Cil Ii</t>
  </si>
  <si>
    <t>221100105000059</t>
  </si>
  <si>
    <t>221100105000007</t>
  </si>
  <si>
    <t>Ceramica Santana</t>
  </si>
  <si>
    <t>221100105000097</t>
  </si>
  <si>
    <t>Geraldo Júnior</t>
  </si>
  <si>
    <t>221100105000054</t>
  </si>
  <si>
    <t>Jardim Palmeira</t>
  </si>
  <si>
    <t>221100105000080</t>
  </si>
  <si>
    <t>Lagoa Da Mata</t>
  </si>
  <si>
    <t>221100105000065</t>
  </si>
  <si>
    <t>221100105000013</t>
  </si>
  <si>
    <t>221100105000083</t>
  </si>
  <si>
    <t>São Vicente De Cima</t>
  </si>
  <si>
    <t>221100105000017</t>
  </si>
  <si>
    <t>221100105000074</t>
  </si>
  <si>
    <t>221100105000024</t>
  </si>
  <si>
    <t>Soinho</t>
  </si>
  <si>
    <t>221100105000033</t>
  </si>
  <si>
    <t>2211100</t>
  </si>
  <si>
    <t>221110005000055</t>
  </si>
  <si>
    <t>David Caldas</t>
  </si>
  <si>
    <t>221110005000074</t>
  </si>
  <si>
    <t>221110005000001</t>
  </si>
  <si>
    <t>Novo Nilo</t>
  </si>
  <si>
    <t>221110005000060</t>
  </si>
  <si>
    <t>221110005000059</t>
  </si>
  <si>
    <t>221110005000070</t>
  </si>
  <si>
    <t>2211209</t>
  </si>
  <si>
    <t>Agrovila Do Pa Santa Teresa</t>
  </si>
  <si>
    <t>221120905000025</t>
  </si>
  <si>
    <t>Agrovila Do Pa Flores</t>
  </si>
  <si>
    <t>221120905000026</t>
  </si>
  <si>
    <t>221120905000001</t>
  </si>
  <si>
    <t>Nova Santa Rosa</t>
  </si>
  <si>
    <t>221120905000031</t>
  </si>
  <si>
    <t>221120905000023</t>
  </si>
  <si>
    <t>Valença Do Piauí</t>
  </si>
  <si>
    <t>2211308</t>
  </si>
  <si>
    <t>221130805000001</t>
  </si>
  <si>
    <t>Isidora</t>
  </si>
  <si>
    <t>221130805000022</t>
  </si>
  <si>
    <t>221130805000018</t>
  </si>
  <si>
    <t>2211407</t>
  </si>
  <si>
    <t>221140705000001</t>
  </si>
  <si>
    <t>Pai Chicô</t>
  </si>
  <si>
    <t>221140705000005</t>
  </si>
  <si>
    <t>Acari</t>
  </si>
  <si>
    <t>2400109</t>
  </si>
  <si>
    <t>Gargalheiras</t>
  </si>
  <si>
    <t>240010905000010</t>
  </si>
  <si>
    <t>Bulhões</t>
  </si>
  <si>
    <t>240010905000011</t>
  </si>
  <si>
    <t>240010905000001</t>
  </si>
  <si>
    <t>Açu</t>
  </si>
  <si>
    <t>2400208</t>
  </si>
  <si>
    <t>Agrovila Do Pa Novo Pingos</t>
  </si>
  <si>
    <t>240020805000054</t>
  </si>
  <si>
    <t>Agrovila Do Pa Bom Lugar</t>
  </si>
  <si>
    <t>240020805000053</t>
  </si>
  <si>
    <t>Poré</t>
  </si>
  <si>
    <t>240020805000052</t>
  </si>
  <si>
    <t>Agrovila Do Pa Nova Descoberta</t>
  </si>
  <si>
    <t>240020805000057</t>
  </si>
  <si>
    <t>Bela Vista Do Piató</t>
  </si>
  <si>
    <t>240020805000037</t>
  </si>
  <si>
    <t>Agrovila Do Pa Nova Trapiá</t>
  </si>
  <si>
    <t>240020805000056</t>
  </si>
  <si>
    <t>Olho D'Água Do Piató</t>
  </si>
  <si>
    <t>240020805000035</t>
  </si>
  <si>
    <t>240020805000049</t>
  </si>
  <si>
    <t>Mendubim I</t>
  </si>
  <si>
    <t>240020805000030</t>
  </si>
  <si>
    <t>240020805000001</t>
  </si>
  <si>
    <t>Linda Flor</t>
  </si>
  <si>
    <t>240020805000046</t>
  </si>
  <si>
    <t>Mutamba Da Caieira</t>
  </si>
  <si>
    <t>240020805000058</t>
  </si>
  <si>
    <t>Porto Do Piató</t>
  </si>
  <si>
    <t>240020805000034</t>
  </si>
  <si>
    <t>240020805000031</t>
  </si>
  <si>
    <t>2400307</t>
  </si>
  <si>
    <t>240030705000009</t>
  </si>
  <si>
    <t>Agrovila Do Pa Alto Da Felicidade</t>
  </si>
  <si>
    <t>240030705000013</t>
  </si>
  <si>
    <t>240030705000001</t>
  </si>
  <si>
    <t>Agrovila Do Pa Paraíso Ii</t>
  </si>
  <si>
    <t>240030705000012</t>
  </si>
  <si>
    <t>Agrovila Do Pa Progresso</t>
  </si>
  <si>
    <t>240030705000011</t>
  </si>
  <si>
    <t>240030705000007</t>
  </si>
  <si>
    <t>Alto Do Rodrigues</t>
  </si>
  <si>
    <t>2400703</t>
  </si>
  <si>
    <t>Tabatinga Do Alto Do Rodrigues</t>
  </si>
  <si>
    <t>240070305000007</t>
  </si>
  <si>
    <t>240070305000009</t>
  </si>
  <si>
    <t>240070305000001</t>
  </si>
  <si>
    <t>2401008</t>
  </si>
  <si>
    <t>240100805000027</t>
  </si>
  <si>
    <t>Agrovila Do Pa Aurora Da Serra</t>
  </si>
  <si>
    <t>240100805000028</t>
  </si>
  <si>
    <t>Góes</t>
  </si>
  <si>
    <t>240100805000030</t>
  </si>
  <si>
    <t>Agrovila Do Pa Tabuleiro Grande</t>
  </si>
  <si>
    <t>240100805000032</t>
  </si>
  <si>
    <t>240100805000001</t>
  </si>
  <si>
    <t>2401107</t>
  </si>
  <si>
    <t>240110705000001</t>
  </si>
  <si>
    <t>Agrovila Do Pa Casqueira</t>
  </si>
  <si>
    <t>240110705000024</t>
  </si>
  <si>
    <t>Redonda</t>
  </si>
  <si>
    <t>240110705000022</t>
  </si>
  <si>
    <t>Agrovila Do Pa Ponta Do Mel</t>
  </si>
  <si>
    <t>240110705000023</t>
  </si>
  <si>
    <t>240110705000016</t>
  </si>
  <si>
    <t>Ponta Do Mel</t>
  </si>
  <si>
    <t>240110705000017</t>
  </si>
  <si>
    <t>2401206</t>
  </si>
  <si>
    <t>Usina Estivas</t>
  </si>
  <si>
    <t>240120605000008</t>
  </si>
  <si>
    <t>240120605000011</t>
  </si>
  <si>
    <t>240120605000001</t>
  </si>
  <si>
    <t>Augusto Severo</t>
  </si>
  <si>
    <t>2401305</t>
  </si>
  <si>
    <t>240130505000001</t>
  </si>
  <si>
    <t>240130505000013</t>
  </si>
  <si>
    <t>2401404</t>
  </si>
  <si>
    <t>240140405000001</t>
  </si>
  <si>
    <t>Destilaria Baía Formosa</t>
  </si>
  <si>
    <t>240140405000007</t>
  </si>
  <si>
    <t>Sagi</t>
  </si>
  <si>
    <t>240140405000008</t>
  </si>
  <si>
    <t>2401453</t>
  </si>
  <si>
    <t>240145305000001</t>
  </si>
  <si>
    <t>Agrovila Do Pa Maisa</t>
  </si>
  <si>
    <t>240145305000022</t>
  </si>
  <si>
    <t>240145305000018</t>
  </si>
  <si>
    <t>Agrovila Do Pa Poço Novo</t>
  </si>
  <si>
    <t>240145305000019</t>
  </si>
  <si>
    <t>Pico Estreito</t>
  </si>
  <si>
    <t>240145305000014</t>
  </si>
  <si>
    <t>Agrovila Do Pa Tiradentes/Pico Estreito</t>
  </si>
  <si>
    <t>240145305000020</t>
  </si>
  <si>
    <t>Juremal</t>
  </si>
  <si>
    <t>240145305000017</t>
  </si>
  <si>
    <t>Velame I</t>
  </si>
  <si>
    <t>240145305000025</t>
  </si>
  <si>
    <t>2401602</t>
  </si>
  <si>
    <t>240160205000001</t>
  </si>
  <si>
    <t>Agrovila Do Pa Canadá</t>
  </si>
  <si>
    <t>240160205000006</t>
  </si>
  <si>
    <t>Agrovila Do Pa Espinheiro</t>
  </si>
  <si>
    <t>240160205000007</t>
  </si>
  <si>
    <t>Belo Horizonte</t>
  </si>
  <si>
    <t>240160210000001</t>
  </si>
  <si>
    <t>Riacho Fechado I</t>
  </si>
  <si>
    <t>240160205000004</t>
  </si>
  <si>
    <t>2401651</t>
  </si>
  <si>
    <t>240165105000001</t>
  </si>
  <si>
    <t>Agrovila Do Pa Jatuarana</t>
  </si>
  <si>
    <t>240165105000004</t>
  </si>
  <si>
    <t>2401800</t>
  </si>
  <si>
    <t>240180005000001</t>
  </si>
  <si>
    <t>240180005000010</t>
  </si>
  <si>
    <t>Caicó</t>
  </si>
  <si>
    <t>2402006</t>
  </si>
  <si>
    <t>240200605000001</t>
  </si>
  <si>
    <t>240200605000056</t>
  </si>
  <si>
    <t>2402105</t>
  </si>
  <si>
    <t>240210505000001</t>
  </si>
  <si>
    <t>240210505000009</t>
  </si>
  <si>
    <t>2402204</t>
  </si>
  <si>
    <t>Barra De Cunhaú</t>
  </si>
  <si>
    <t>240220405000014</t>
  </si>
  <si>
    <t>Catu Da Estrada</t>
  </si>
  <si>
    <t>240220405000022</t>
  </si>
  <si>
    <t>2402303</t>
  </si>
  <si>
    <t>240230305000001</t>
  </si>
  <si>
    <t>240230305000018</t>
  </si>
  <si>
    <t>240230310000001</t>
  </si>
  <si>
    <t>Carnaúba Dos Dantas</t>
  </si>
  <si>
    <t>2402402</t>
  </si>
  <si>
    <t>240240205000001</t>
  </si>
  <si>
    <t>Ermo</t>
  </si>
  <si>
    <t>240240205000006</t>
  </si>
  <si>
    <t>2402501</t>
  </si>
  <si>
    <t>Agrovila Do Pa Ligação</t>
  </si>
  <si>
    <t>240250105000008</t>
  </si>
  <si>
    <t>Agrovila Do Pa Canto Comprido</t>
  </si>
  <si>
    <t>240250105000007</t>
  </si>
  <si>
    <t>240250105000011</t>
  </si>
  <si>
    <t>240250105000001</t>
  </si>
  <si>
    <t>2402600</t>
  </si>
  <si>
    <t>240260005000001</t>
  </si>
  <si>
    <t>240260005000068</t>
  </si>
  <si>
    <t>Agrovila Do Pa São José Pedregulho</t>
  </si>
  <si>
    <t>240260005000060</t>
  </si>
  <si>
    <t>Agrovila Do Pa Nova Esperança Ii</t>
  </si>
  <si>
    <t>240260005000063</t>
  </si>
  <si>
    <t>Ponta Do Mato</t>
  </si>
  <si>
    <t>240260005000051</t>
  </si>
  <si>
    <t>Agrovila Do Pa Padre Cícero</t>
  </si>
  <si>
    <t>240260005000055</t>
  </si>
  <si>
    <t>Agrovila Do Pa Rosário</t>
  </si>
  <si>
    <t>240260005000065</t>
  </si>
  <si>
    <t>Agrovila Do Pa Riachão Ii</t>
  </si>
  <si>
    <t>240260005000026</t>
  </si>
  <si>
    <t>Santa Aguida Ii</t>
  </si>
  <si>
    <t>240260005000064</t>
  </si>
  <si>
    <t>240260005000059</t>
  </si>
  <si>
    <t>Primeira Lagoa</t>
  </si>
  <si>
    <t>240260005000053</t>
  </si>
  <si>
    <t>Agrovila Do Pa São Sebastião</t>
  </si>
  <si>
    <t>240260005000056</t>
  </si>
  <si>
    <t>Rio Dos Índios De Cima</t>
  </si>
  <si>
    <t>240260005000031</t>
  </si>
  <si>
    <t>240260005000030</t>
  </si>
  <si>
    <t>Muriú</t>
  </si>
  <si>
    <t>240260005000032</t>
  </si>
  <si>
    <t>240260005000036</t>
  </si>
  <si>
    <t>240260005000067</t>
  </si>
  <si>
    <t>Massangana</t>
  </si>
  <si>
    <t>240260005000046</t>
  </si>
  <si>
    <t>240260005000058</t>
  </si>
  <si>
    <t>240260005000057</t>
  </si>
  <si>
    <t>Várzea De Dentro</t>
  </si>
  <si>
    <t>240260005000069</t>
  </si>
  <si>
    <t>2402709</t>
  </si>
  <si>
    <t>240270905000001</t>
  </si>
  <si>
    <t>Agrovila Do Pa Santa Clara Ii</t>
  </si>
  <si>
    <t>240270905000010</t>
  </si>
  <si>
    <t>2402907</t>
  </si>
  <si>
    <t>240290705000001</t>
  </si>
  <si>
    <t>240290705000006</t>
  </si>
  <si>
    <t>2403103</t>
  </si>
  <si>
    <t>240310305000001</t>
  </si>
  <si>
    <t>240310305000039</t>
  </si>
  <si>
    <t>Mina Do Brejuí</t>
  </si>
  <si>
    <t>240310305000042</t>
  </si>
  <si>
    <t>Mina Barra Verde</t>
  </si>
  <si>
    <t>240310305000041</t>
  </si>
  <si>
    <t>240310305000037</t>
  </si>
  <si>
    <t>Encanto</t>
  </si>
  <si>
    <t>2403301</t>
  </si>
  <si>
    <t>240330105000001</t>
  </si>
  <si>
    <t>Novo Encanto</t>
  </si>
  <si>
    <t>240330105000002</t>
  </si>
  <si>
    <t>2403509</t>
  </si>
  <si>
    <t>240350905000001</t>
  </si>
  <si>
    <t>Barroca</t>
  </si>
  <si>
    <t>240350905000006</t>
  </si>
  <si>
    <t>240350905000010</t>
  </si>
  <si>
    <t>Extremoz</t>
  </si>
  <si>
    <t>2403608</t>
  </si>
  <si>
    <t>240360805000015</t>
  </si>
  <si>
    <t>Araçá</t>
  </si>
  <si>
    <t>240360805000028</t>
  </si>
  <si>
    <t>Estivas</t>
  </si>
  <si>
    <t>240360805000016</t>
  </si>
  <si>
    <t>Boca Da Ilha</t>
  </si>
  <si>
    <t>240360805000022</t>
  </si>
  <si>
    <t>Conjunto Parque Dos Servidores</t>
  </si>
  <si>
    <t>240360805000029</t>
  </si>
  <si>
    <t>Contenda</t>
  </si>
  <si>
    <t>240360805000020</t>
  </si>
  <si>
    <t>Gruta</t>
  </si>
  <si>
    <t>240360805000023</t>
  </si>
  <si>
    <t>240360805000027</t>
  </si>
  <si>
    <t>2404002</t>
  </si>
  <si>
    <t>240400205000001</t>
  </si>
  <si>
    <t>Candeia</t>
  </si>
  <si>
    <t>240400205000004</t>
  </si>
  <si>
    <t>2404101</t>
  </si>
  <si>
    <t>240410105000001</t>
  </si>
  <si>
    <t>Agrovila Do Pa Pirangi</t>
  </si>
  <si>
    <t>240410105000004</t>
  </si>
  <si>
    <t>Galos</t>
  </si>
  <si>
    <t>240410105000002</t>
  </si>
  <si>
    <t>Goianinha</t>
  </si>
  <si>
    <t>2404200</t>
  </si>
  <si>
    <t>240420005000018</t>
  </si>
  <si>
    <t>Aterro</t>
  </si>
  <si>
    <t>240420005000019</t>
  </si>
  <si>
    <t>240420005000020</t>
  </si>
  <si>
    <t>Governador Dix-Sept Rosado</t>
  </si>
  <si>
    <t>2404309</t>
  </si>
  <si>
    <t>240430905000001</t>
  </si>
  <si>
    <t>Agrovila Do Pa Nossa Senhora Da Conceição</t>
  </si>
  <si>
    <t>240430905000013</t>
  </si>
  <si>
    <t>Agrovila Do Pa Tres Marias</t>
  </si>
  <si>
    <t>240430905000012</t>
  </si>
  <si>
    <t>Agrovila Do Pct Monte Alegre Ii</t>
  </si>
  <si>
    <t>240430905000011</t>
  </si>
  <si>
    <t>2404507</t>
  </si>
  <si>
    <t>Agrovila Do Pa Santa Paz</t>
  </si>
  <si>
    <t>240450705000005</t>
  </si>
  <si>
    <t>Agrovila Do Pa Santa Maria Iii</t>
  </si>
  <si>
    <t>240450705000010</t>
  </si>
  <si>
    <t>Salina Da Cruz</t>
  </si>
  <si>
    <t>240450705000013</t>
  </si>
  <si>
    <t>240450705000001</t>
  </si>
  <si>
    <t>240450705000011</t>
  </si>
  <si>
    <t>2404606</t>
  </si>
  <si>
    <t>240460605000010</t>
  </si>
  <si>
    <t>Agrovila Do Pa Lagoa Nova Ii</t>
  </si>
  <si>
    <t>240460605000004</t>
  </si>
  <si>
    <t>Canto De Moça</t>
  </si>
  <si>
    <t>240460605000009</t>
  </si>
  <si>
    <t>240460605000007</t>
  </si>
  <si>
    <t>240460605000001</t>
  </si>
  <si>
    <t>240460605000014</t>
  </si>
  <si>
    <t>Ipanguaçu</t>
  </si>
  <si>
    <t>2404705</t>
  </si>
  <si>
    <t>240470505000005</t>
  </si>
  <si>
    <t>240470505000014</t>
  </si>
  <si>
    <t>240470505000001</t>
  </si>
  <si>
    <t>240470505000015</t>
  </si>
  <si>
    <t>Luzeiro</t>
  </si>
  <si>
    <t>240470505000012</t>
  </si>
  <si>
    <t>240470505000016</t>
  </si>
  <si>
    <t>Pataxó</t>
  </si>
  <si>
    <t>240470505000011</t>
  </si>
  <si>
    <t>2404853</t>
  </si>
  <si>
    <t>240485305000001</t>
  </si>
  <si>
    <t>240485305000013</t>
  </si>
  <si>
    <t>2404903</t>
  </si>
  <si>
    <t>240490305000001</t>
  </si>
  <si>
    <t>240490305000006</t>
  </si>
  <si>
    <t>2405108</t>
  </si>
  <si>
    <t>240510805000001</t>
  </si>
  <si>
    <t>Agrovila Do Pa Guararapes</t>
  </si>
  <si>
    <t>240510805000006</t>
  </si>
  <si>
    <t>Aroeira Direita</t>
  </si>
  <si>
    <t>240510805000008</t>
  </si>
  <si>
    <t>240510805000005</t>
  </si>
  <si>
    <t>Tubibau</t>
  </si>
  <si>
    <t>240510805000010</t>
  </si>
  <si>
    <t>Januário Cicco</t>
  </si>
  <si>
    <t>2405306</t>
  </si>
  <si>
    <t>240530605000001</t>
  </si>
  <si>
    <t>Córrego De São Mateus</t>
  </si>
  <si>
    <t>240530610000001</t>
  </si>
  <si>
    <t>Japi</t>
  </si>
  <si>
    <t>2405405</t>
  </si>
  <si>
    <t>240540505000001</t>
  </si>
  <si>
    <t>Agrovila Do Pa Casinhas</t>
  </si>
  <si>
    <t>240540505000007</t>
  </si>
  <si>
    <t>2405801</t>
  </si>
  <si>
    <t>240580105000021</t>
  </si>
  <si>
    <t>Agrovila Do Pa Baixa Do Novilho</t>
  </si>
  <si>
    <t>240580105000020</t>
  </si>
  <si>
    <t>Agrovila Do Pa Marajó</t>
  </si>
  <si>
    <t>240580105000028</t>
  </si>
  <si>
    <t>240580105000023</t>
  </si>
  <si>
    <t>240580105000041</t>
  </si>
  <si>
    <t>Agrovila Do Pa Modelo</t>
  </si>
  <si>
    <t>240580105000019</t>
  </si>
  <si>
    <t>Agrovila Do Pa Santa Terezinha</t>
  </si>
  <si>
    <t>240580105000035</t>
  </si>
  <si>
    <t>Agrovila Do Pa Xoá</t>
  </si>
  <si>
    <t>240580105000026</t>
  </si>
  <si>
    <t>Amarelão</t>
  </si>
  <si>
    <t>240580105000039</t>
  </si>
  <si>
    <t>240580105000001</t>
  </si>
  <si>
    <t>240580105000030</t>
  </si>
  <si>
    <t>Lajeado De Baixo</t>
  </si>
  <si>
    <t>240580105000029</t>
  </si>
  <si>
    <t>2405900</t>
  </si>
  <si>
    <t>240590005000001</t>
  </si>
  <si>
    <t>240590010000001</t>
  </si>
  <si>
    <t>José Da Penha</t>
  </si>
  <si>
    <t>2406007</t>
  </si>
  <si>
    <t>240600705000001</t>
  </si>
  <si>
    <t>Major Felipe</t>
  </si>
  <si>
    <t>240600710000001</t>
  </si>
  <si>
    <t>2406106</t>
  </si>
  <si>
    <t>240610605000001</t>
  </si>
  <si>
    <t>Boi Selado</t>
  </si>
  <si>
    <t>240610605000011</t>
  </si>
  <si>
    <t>Januncio Afonso</t>
  </si>
  <si>
    <t>240610605000015</t>
  </si>
  <si>
    <t>2406155</t>
  </si>
  <si>
    <t>240615505000001</t>
  </si>
  <si>
    <t>Lajedo Grande</t>
  </si>
  <si>
    <t>240615505000006</t>
  </si>
  <si>
    <t>240615505000002</t>
  </si>
  <si>
    <t>Lagoa D'Anta</t>
  </si>
  <si>
    <t>2406205</t>
  </si>
  <si>
    <t>240620505000001</t>
  </si>
  <si>
    <t>Lagoa Do Chico</t>
  </si>
  <si>
    <t>240620505000006</t>
  </si>
  <si>
    <t>2406304</t>
  </si>
  <si>
    <t>Projeto Crescer Iii</t>
  </si>
  <si>
    <t>240630405000009</t>
  </si>
  <si>
    <t>Mandu</t>
  </si>
  <si>
    <t>240630405000008</t>
  </si>
  <si>
    <t>240630405000001</t>
  </si>
  <si>
    <t>Lagoa De Velhos</t>
  </si>
  <si>
    <t>2406403</t>
  </si>
  <si>
    <t>240640305000001</t>
  </si>
  <si>
    <t>Agrovila Do Pa Potengi</t>
  </si>
  <si>
    <t>240640305000004</t>
  </si>
  <si>
    <t>2406502</t>
  </si>
  <si>
    <t>240650205000001</t>
  </si>
  <si>
    <t>240650205000015</t>
  </si>
  <si>
    <t>Agrovila Do Pa Serrano</t>
  </si>
  <si>
    <t>240650205000016</t>
  </si>
  <si>
    <t>Manoel Domingos</t>
  </si>
  <si>
    <t>240650205000008</t>
  </si>
  <si>
    <t>2406700</t>
  </si>
  <si>
    <t>240670005000001</t>
  </si>
  <si>
    <t>Agrovila Do Pa 3 De Agosto</t>
  </si>
  <si>
    <t>240670010000004</t>
  </si>
  <si>
    <t>Firmamento</t>
  </si>
  <si>
    <t>240670010000001</t>
  </si>
  <si>
    <t>240670010000003</t>
  </si>
  <si>
    <t>2406809</t>
  </si>
  <si>
    <t>240680905000001</t>
  </si>
  <si>
    <t>240680905000005</t>
  </si>
  <si>
    <t>Macaíba</t>
  </si>
  <si>
    <t>2407104</t>
  </si>
  <si>
    <t>Agrovila Do Pa José Coelho Sobrinho</t>
  </si>
  <si>
    <t>240710405000052</t>
  </si>
  <si>
    <t>Agrovila Do Pa Caracaxá</t>
  </si>
  <si>
    <t>240710405000053</t>
  </si>
  <si>
    <t>Cana-Brava</t>
  </si>
  <si>
    <t>240710405000038</t>
  </si>
  <si>
    <t>240710405000055</t>
  </si>
  <si>
    <t>Cajazeira Dos Albinos</t>
  </si>
  <si>
    <t>240710405000045</t>
  </si>
  <si>
    <t>240710405000041</t>
  </si>
  <si>
    <t>Agrovila Do Pa Margarida Alves</t>
  </si>
  <si>
    <t>240710405000056</t>
  </si>
  <si>
    <t>Betúlia</t>
  </si>
  <si>
    <t>240710405000036</t>
  </si>
  <si>
    <t>240710405000039</t>
  </si>
  <si>
    <t>240710405000057</t>
  </si>
  <si>
    <t>240710405000058</t>
  </si>
  <si>
    <t>240710405000050</t>
  </si>
  <si>
    <t>240710405000042</t>
  </si>
  <si>
    <t>Tapara</t>
  </si>
  <si>
    <t>240710405000051</t>
  </si>
  <si>
    <t>2407203</t>
  </si>
  <si>
    <t>Agrovila Do Pa Umarizeiro</t>
  </si>
  <si>
    <t>240720305000033</t>
  </si>
  <si>
    <t>Agrovila Do Pa Sebastião Andrade</t>
  </si>
  <si>
    <t>240720305000034</t>
  </si>
  <si>
    <t>240720305000001</t>
  </si>
  <si>
    <t>240720305000024</t>
  </si>
  <si>
    <t>Diogo Lopes</t>
  </si>
  <si>
    <t>240720305000026</t>
  </si>
  <si>
    <t>Imburanas</t>
  </si>
  <si>
    <t>240720305000032</t>
  </si>
  <si>
    <t>2407302</t>
  </si>
  <si>
    <t>240730205000001</t>
  </si>
  <si>
    <t>240730205000006</t>
  </si>
  <si>
    <t>Panati</t>
  </si>
  <si>
    <t>240730205000005</t>
  </si>
  <si>
    <t>Martins</t>
  </si>
  <si>
    <t>2407401</t>
  </si>
  <si>
    <t>240740105000001</t>
  </si>
  <si>
    <t>240740105000006</t>
  </si>
  <si>
    <t>Salva Vida</t>
  </si>
  <si>
    <t>240740110000001</t>
  </si>
  <si>
    <t>Maxaranguape</t>
  </si>
  <si>
    <t>2407500</t>
  </si>
  <si>
    <t>Dom Marcolino</t>
  </si>
  <si>
    <t>240750005000007</t>
  </si>
  <si>
    <t>Agrovila Do Pa Nova Vida Ii</t>
  </si>
  <si>
    <t>240750005000008</t>
  </si>
  <si>
    <t>Maracajaú</t>
  </si>
  <si>
    <t>240750005000009</t>
  </si>
  <si>
    <t>Agrovila Do Pa Novo Horizonte Ii</t>
  </si>
  <si>
    <t>240750005000005</t>
  </si>
  <si>
    <t>Riacho D ' Agua</t>
  </si>
  <si>
    <t>240750005000006</t>
  </si>
  <si>
    <t>240750005000001</t>
  </si>
  <si>
    <t>2407807</t>
  </si>
  <si>
    <t>240780705000018</t>
  </si>
  <si>
    <t>Comum</t>
  </si>
  <si>
    <t>240780705000024</t>
  </si>
  <si>
    <t>240780705000016</t>
  </si>
  <si>
    <t>Fontes</t>
  </si>
  <si>
    <t>240780705000020</t>
  </si>
  <si>
    <t>Parelhas</t>
  </si>
  <si>
    <t>240780705000025</t>
  </si>
  <si>
    <t>Sítio Santa Cruz</t>
  </si>
  <si>
    <t>240780705000026</t>
  </si>
  <si>
    <t>Sobrado Ii</t>
  </si>
  <si>
    <t>240780705000014</t>
  </si>
  <si>
    <t>Sobrado I</t>
  </si>
  <si>
    <t>240780705000013</t>
  </si>
  <si>
    <t>240780705000001</t>
  </si>
  <si>
    <t>Mossoró</t>
  </si>
  <si>
    <t>2408003</t>
  </si>
  <si>
    <t>Jucuri</t>
  </si>
  <si>
    <t>240800305000175</t>
  </si>
  <si>
    <t>Agrovila Do Pa Cabelo De Negro</t>
  </si>
  <si>
    <t>240800305000201</t>
  </si>
  <si>
    <t>Agrovila Do Pa Quixaba</t>
  </si>
  <si>
    <t>240800305000197</t>
  </si>
  <si>
    <t>Agrovila Do Pa Cordão De Sombra</t>
  </si>
  <si>
    <t>240800305000196</t>
  </si>
  <si>
    <t>Agrovila Do Pa Mulunguzinho</t>
  </si>
  <si>
    <t>240800305000195</t>
  </si>
  <si>
    <t>Agrovila Do Pa Favela</t>
  </si>
  <si>
    <t>240800305000194</t>
  </si>
  <si>
    <t>Riacho Grande</t>
  </si>
  <si>
    <t>240800305000178</t>
  </si>
  <si>
    <t>Agrovila Do Pa Fazenda Nova</t>
  </si>
  <si>
    <t>240800305000179</t>
  </si>
  <si>
    <t>Agrovila Do Pa Hipólito</t>
  </si>
  <si>
    <t>240800305000198</t>
  </si>
  <si>
    <t>Vila Calmon De Sá</t>
  </si>
  <si>
    <t>240800305000182</t>
  </si>
  <si>
    <t>Agrovila Do Pa Jurema</t>
  </si>
  <si>
    <t>240800305000189</t>
  </si>
  <si>
    <t>Agrovila Do Pa Oziel Alves</t>
  </si>
  <si>
    <t>240800305000188</t>
  </si>
  <si>
    <t>240800305000203</t>
  </si>
  <si>
    <t>240800305000001</t>
  </si>
  <si>
    <t>240800305000207</t>
  </si>
  <si>
    <t>Agrovila Do Pa Recanto Da Esperança</t>
  </si>
  <si>
    <t>240800305000206</t>
  </si>
  <si>
    <t>Agrovila Do Pa São Romão</t>
  </si>
  <si>
    <t>240800305000186</t>
  </si>
  <si>
    <t>Agrovila Do Pa Vingt Rosado</t>
  </si>
  <si>
    <t>240800305000174</t>
  </si>
  <si>
    <t>240800305000176</t>
  </si>
  <si>
    <t>Passagem De Pedra</t>
  </si>
  <si>
    <t>240800305000192</t>
  </si>
  <si>
    <t>Pau Branco</t>
  </si>
  <si>
    <t>240800305000187</t>
  </si>
  <si>
    <t>240800305000202</t>
  </si>
  <si>
    <t>Nísia Floresta</t>
  </si>
  <si>
    <t>2408201</t>
  </si>
  <si>
    <t>Área De Praias</t>
  </si>
  <si>
    <t>240820105000006</t>
  </si>
  <si>
    <t>Alcaçuz</t>
  </si>
  <si>
    <t>240820105000014</t>
  </si>
  <si>
    <t>Hortifrutigranjeira</t>
  </si>
  <si>
    <t>240820105000010</t>
  </si>
  <si>
    <t>Colônia Do Pium</t>
  </si>
  <si>
    <t>240820105000012</t>
  </si>
  <si>
    <t>240820105000001</t>
  </si>
  <si>
    <t>240820105000022</t>
  </si>
  <si>
    <t>Golandi</t>
  </si>
  <si>
    <t>240820105000023</t>
  </si>
  <si>
    <t>240820105000021</t>
  </si>
  <si>
    <t>Mazapa</t>
  </si>
  <si>
    <t>240820105000025</t>
  </si>
  <si>
    <t>240820105000019</t>
  </si>
  <si>
    <t>240820105000020</t>
  </si>
  <si>
    <t>Campo De Santana</t>
  </si>
  <si>
    <t>240820105000017</t>
  </si>
  <si>
    <t>240820105000016</t>
  </si>
  <si>
    <t>2408300</t>
  </si>
  <si>
    <t>240830005000001</t>
  </si>
  <si>
    <t>Agrovila Do Pa José Rodrigues Sobrinho</t>
  </si>
  <si>
    <t>240830005000039</t>
  </si>
  <si>
    <t>Conceição I</t>
  </si>
  <si>
    <t>240830005000036</t>
  </si>
  <si>
    <t>240830005000022</t>
  </si>
  <si>
    <t>Fernando</t>
  </si>
  <si>
    <t>240830005000026</t>
  </si>
  <si>
    <t>Juriti</t>
  </si>
  <si>
    <t>240830005000025</t>
  </si>
  <si>
    <t>Lagoa Limpa</t>
  </si>
  <si>
    <t>240830005000031</t>
  </si>
  <si>
    <t>240830005000028</t>
  </si>
  <si>
    <t>Maranhão</t>
  </si>
  <si>
    <t>240830005000037</t>
  </si>
  <si>
    <t>Parazinho</t>
  </si>
  <si>
    <t>2408805</t>
  </si>
  <si>
    <t>240880505000001</t>
  </si>
  <si>
    <t>240880505000004</t>
  </si>
  <si>
    <t>2408904</t>
  </si>
  <si>
    <t>240890405000001</t>
  </si>
  <si>
    <t>240890405000014</t>
  </si>
  <si>
    <t>Santo Antônio Da Cobra</t>
  </si>
  <si>
    <t>240890405000015</t>
  </si>
  <si>
    <t>Passa E Fica</t>
  </si>
  <si>
    <t>2409100</t>
  </si>
  <si>
    <t>240910005000001</t>
  </si>
  <si>
    <t>240910005000006</t>
  </si>
  <si>
    <t>Fernando Pereira</t>
  </si>
  <si>
    <t>240910005000007</t>
  </si>
  <si>
    <t>2409209</t>
  </si>
  <si>
    <t>240920905000001</t>
  </si>
  <si>
    <t>Cipoal</t>
  </si>
  <si>
    <t>240920905000004</t>
  </si>
  <si>
    <t>Conjunto Lagoa Da Esperança</t>
  </si>
  <si>
    <t>240920905000005</t>
  </si>
  <si>
    <t>Pau Dos Ferros</t>
  </si>
  <si>
    <t>2409407</t>
  </si>
  <si>
    <t>240940705000001</t>
  </si>
  <si>
    <t>240940705000026</t>
  </si>
  <si>
    <t>2409506</t>
  </si>
  <si>
    <t>240950605000001</t>
  </si>
  <si>
    <t>Agrovila Do Pa Boca Do Campo</t>
  </si>
  <si>
    <t>240950605000006</t>
  </si>
  <si>
    <t>Agrovila Do Pa Bonsucesso</t>
  </si>
  <si>
    <t>240950605000005</t>
  </si>
  <si>
    <t>Exu Queimado</t>
  </si>
  <si>
    <t>240950605000003</t>
  </si>
  <si>
    <t>2409605</t>
  </si>
  <si>
    <t>240960505000001</t>
  </si>
  <si>
    <t>240960505000004</t>
  </si>
  <si>
    <t>2409704</t>
  </si>
  <si>
    <t>Baixa Do Meio</t>
  </si>
  <si>
    <t>240970405000006</t>
  </si>
  <si>
    <t>240970405000008</t>
  </si>
  <si>
    <t>Agrovila Do Pa Nova Conquista</t>
  </si>
  <si>
    <t>240970405000009</t>
  </si>
  <si>
    <t>240970405000001</t>
  </si>
  <si>
    <t>240970405000007</t>
  </si>
  <si>
    <t>2409803</t>
  </si>
  <si>
    <t>240980305000001</t>
  </si>
  <si>
    <t>240980305000006</t>
  </si>
  <si>
    <t>240980305000012</t>
  </si>
  <si>
    <t>2409902</t>
  </si>
  <si>
    <t>240990205000001</t>
  </si>
  <si>
    <t>240990205000015</t>
  </si>
  <si>
    <t>Agrovila Do Pa Porto Do Carão</t>
  </si>
  <si>
    <t>240990205000009</t>
  </si>
  <si>
    <t>Amargoso</t>
  </si>
  <si>
    <t>240990205000010</t>
  </si>
  <si>
    <t>240990205000012</t>
  </si>
  <si>
    <t>2410108</t>
  </si>
  <si>
    <t>241010805000001</t>
  </si>
  <si>
    <t>241010805000006</t>
  </si>
  <si>
    <t>Lagoa Do Serrote</t>
  </si>
  <si>
    <t>241010805000008</t>
  </si>
  <si>
    <t>Porto Do Mangue</t>
  </si>
  <si>
    <t>2410256</t>
  </si>
  <si>
    <t>Agrovila Do Pa Rio Doce</t>
  </si>
  <si>
    <t>241025605000006</t>
  </si>
  <si>
    <t>241025605000007</t>
  </si>
  <si>
    <t>Agrovila Do Pa Planalto Do Mel</t>
  </si>
  <si>
    <t>241025605000008</t>
  </si>
  <si>
    <t>241025605000001</t>
  </si>
  <si>
    <t>Agrovila Do Pa Rosado</t>
  </si>
  <si>
    <t>241025605000009</t>
  </si>
  <si>
    <t>241025605000004</t>
  </si>
  <si>
    <t>2410306</t>
  </si>
  <si>
    <t>241030605000001</t>
  </si>
  <si>
    <t>241030605000008</t>
  </si>
  <si>
    <t>Agrovila Do Pa Três Corações</t>
  </si>
  <si>
    <t>241030605000007</t>
  </si>
  <si>
    <t>Pureza</t>
  </si>
  <si>
    <t>2410405</t>
  </si>
  <si>
    <t>241040505000001</t>
  </si>
  <si>
    <t>241040505000004</t>
  </si>
  <si>
    <t>Agrovila Do Pa Meu Rancho</t>
  </si>
  <si>
    <t>241040505000006</t>
  </si>
  <si>
    <t>Bebida Velha</t>
  </si>
  <si>
    <t>241040505000009</t>
  </si>
  <si>
    <t>241040505000008</t>
  </si>
  <si>
    <t>2410900</t>
  </si>
  <si>
    <t>241090005000001</t>
  </si>
  <si>
    <t>Agrovila Do Pa Lagoa Nova I</t>
  </si>
  <si>
    <t>241090005000007</t>
  </si>
  <si>
    <t>São José Do Potengi</t>
  </si>
  <si>
    <t>241090005000005</t>
  </si>
  <si>
    <t>Rio Do Fogo</t>
  </si>
  <si>
    <t>2408953</t>
  </si>
  <si>
    <t>240895305000001</t>
  </si>
  <si>
    <t>Agrovila Do Pa Zumbi / Rio Do Fogo</t>
  </si>
  <si>
    <t>240895305000009</t>
  </si>
  <si>
    <t>Punaú</t>
  </si>
  <si>
    <t>240895305000008</t>
  </si>
  <si>
    <t>Colônia Agrícola De Punaú</t>
  </si>
  <si>
    <t>240895305000007</t>
  </si>
  <si>
    <t>240895305000005</t>
  </si>
  <si>
    <t>Pititinga</t>
  </si>
  <si>
    <t>240895305000006</t>
  </si>
  <si>
    <t>2409332</t>
  </si>
  <si>
    <t>240933205000001</t>
  </si>
  <si>
    <t>Vila Tota Azevedo</t>
  </si>
  <si>
    <t>240933205000004</t>
  </si>
  <si>
    <t>Santana Do Matos</t>
  </si>
  <si>
    <t>2411403</t>
  </si>
  <si>
    <t>Barão De Serra Branca</t>
  </si>
  <si>
    <t>241140310000001</t>
  </si>
  <si>
    <t>241140310000003</t>
  </si>
  <si>
    <t>241140305000001</t>
  </si>
  <si>
    <t>Agrovila Do Pa Serra Do Meio/Serra Nova</t>
  </si>
  <si>
    <t>241140310000007</t>
  </si>
  <si>
    <t>241140305000009</t>
  </si>
  <si>
    <t>241140320000001</t>
  </si>
  <si>
    <t>São José Da Passagem</t>
  </si>
  <si>
    <t>241140325000001</t>
  </si>
  <si>
    <t>2411502</t>
  </si>
  <si>
    <t>241150205000001</t>
  </si>
  <si>
    <t>241150205000012</t>
  </si>
  <si>
    <t>241150205000016</t>
  </si>
  <si>
    <t>São Bento Do Norte</t>
  </si>
  <si>
    <t>2411601</t>
  </si>
  <si>
    <t>Agrovila Do Pa Baixa Da Quixaba</t>
  </si>
  <si>
    <t>241160105000004</t>
  </si>
  <si>
    <t>Agrovila Do Pa 25 De Julho</t>
  </si>
  <si>
    <t>241160105000005</t>
  </si>
  <si>
    <t>241160105000001</t>
  </si>
  <si>
    <t>Agrovila Do Pa Santa Vitória</t>
  </si>
  <si>
    <t>241160105000008</t>
  </si>
  <si>
    <t>241160105000006</t>
  </si>
  <si>
    <t>Agrovila Do Pa São Miguel</t>
  </si>
  <si>
    <t>241160105000007</t>
  </si>
  <si>
    <t>2412005</t>
  </si>
  <si>
    <t>241200505000069</t>
  </si>
  <si>
    <t>241200505000070</t>
  </si>
  <si>
    <t>241200505000071</t>
  </si>
  <si>
    <t>Uruacu</t>
  </si>
  <si>
    <t>241200505000058</t>
  </si>
  <si>
    <t>241200505000057</t>
  </si>
  <si>
    <t>241200505000067</t>
  </si>
  <si>
    <t>241200505000066</t>
  </si>
  <si>
    <t>241200505000065</t>
  </si>
  <si>
    <t>Rio Da Prata</t>
  </si>
  <si>
    <t>241200505000064</t>
  </si>
  <si>
    <t>Serrinha De Cima</t>
  </si>
  <si>
    <t>241200505000073</t>
  </si>
  <si>
    <t>Serrinha Do Meio</t>
  </si>
  <si>
    <t>241200505000074</t>
  </si>
  <si>
    <t>Pajussara</t>
  </si>
  <si>
    <t>241200505000059</t>
  </si>
  <si>
    <t>São José De Mipibu</t>
  </si>
  <si>
    <t>2412203</t>
  </si>
  <si>
    <t>241220305000032</t>
  </si>
  <si>
    <t>Agrovila Do Pa Vale Do Lírio</t>
  </si>
  <si>
    <t>241220305000039</t>
  </si>
  <si>
    <t>Arenã Ii</t>
  </si>
  <si>
    <t>241220305000027</t>
  </si>
  <si>
    <t>Arenã I</t>
  </si>
  <si>
    <t>241220305000026</t>
  </si>
  <si>
    <t>Cobé De Cima</t>
  </si>
  <si>
    <t>241220305000029</t>
  </si>
  <si>
    <t>São José Do Campestre</t>
  </si>
  <si>
    <t>2412302</t>
  </si>
  <si>
    <t>241230210000001</t>
  </si>
  <si>
    <t>241230210000003</t>
  </si>
  <si>
    <t>241230205000001</t>
  </si>
  <si>
    <t>São José Do Seridó</t>
  </si>
  <si>
    <t>2412401</t>
  </si>
  <si>
    <t>241240105000001</t>
  </si>
  <si>
    <t>Agrovila Do Pa Seridó</t>
  </si>
  <si>
    <t>241240105000005</t>
  </si>
  <si>
    <t>São Miguel Do Gostoso</t>
  </si>
  <si>
    <t>2412559</t>
  </si>
  <si>
    <t>Tábua Do Reduto</t>
  </si>
  <si>
    <t>241255905000005</t>
  </si>
  <si>
    <t>241255905000010</t>
  </si>
  <si>
    <t>Agrovila Do Pa Arizona</t>
  </si>
  <si>
    <t>241255905000011</t>
  </si>
  <si>
    <t>Morro Dos Martins</t>
  </si>
  <si>
    <t>241255905000004</t>
  </si>
  <si>
    <t>Agrovila Do Pa Canto Da Ilha De Cima</t>
  </si>
  <si>
    <t>241255905000012</t>
  </si>
  <si>
    <t>Cruzamento</t>
  </si>
  <si>
    <t>241255905000007</t>
  </si>
  <si>
    <t>Baixinha Dos França</t>
  </si>
  <si>
    <t>241255905000008</t>
  </si>
  <si>
    <t>241255905000001</t>
  </si>
  <si>
    <t>Umburana</t>
  </si>
  <si>
    <t>241255905000009</t>
  </si>
  <si>
    <t>São Paulo Do Potengi</t>
  </si>
  <si>
    <t>2412609</t>
  </si>
  <si>
    <t>241260905000001</t>
  </si>
  <si>
    <t>Agrovila Do Pct Barra De Santo Estevão</t>
  </si>
  <si>
    <t>241260905000010</t>
  </si>
  <si>
    <t>2412708</t>
  </si>
  <si>
    <t>241270805000001</t>
  </si>
  <si>
    <t>241270805000009</t>
  </si>
  <si>
    <t>241270805000010</t>
  </si>
  <si>
    <t>2412807</t>
  </si>
  <si>
    <t>241280705000001</t>
  </si>
  <si>
    <t>Agrovila Do Pa Serrote-Serra Branca</t>
  </si>
  <si>
    <t>241280705000013</t>
  </si>
  <si>
    <t>Carau</t>
  </si>
  <si>
    <t>241280705000012</t>
  </si>
  <si>
    <t>Senador Elói De Souza</t>
  </si>
  <si>
    <t>2413102</t>
  </si>
  <si>
    <t>241310205000001</t>
  </si>
  <si>
    <t>Agrovila Do Pa Passagem Do Juazeiro</t>
  </si>
  <si>
    <t>241310205000004</t>
  </si>
  <si>
    <t>241310205000008</t>
  </si>
  <si>
    <t>Lagoa Dos Cavalos</t>
  </si>
  <si>
    <t>241310205000006</t>
  </si>
  <si>
    <t>Serra Do Mel</t>
  </si>
  <si>
    <t>2413359</t>
  </si>
  <si>
    <t>Vila Ceará</t>
  </si>
  <si>
    <t>241335905000018</t>
  </si>
  <si>
    <t>Vila Acre</t>
  </si>
  <si>
    <t>241335905000020</t>
  </si>
  <si>
    <t>Vila Sergipe</t>
  </si>
  <si>
    <t>241335905000015</t>
  </si>
  <si>
    <t>Vila Alagoas</t>
  </si>
  <si>
    <t>241335905000016</t>
  </si>
  <si>
    <t>Vila Pará</t>
  </si>
  <si>
    <t>241335905000023</t>
  </si>
  <si>
    <t>Vila Amazonas</t>
  </si>
  <si>
    <t>241335905000022</t>
  </si>
  <si>
    <t>Vila Pernambuco</t>
  </si>
  <si>
    <t>241335905000003</t>
  </si>
  <si>
    <t>241335905000004</t>
  </si>
  <si>
    <t>241335905000001</t>
  </si>
  <si>
    <t>Vila Mato Grosso</t>
  </si>
  <si>
    <t>241335905000013</t>
  </si>
  <si>
    <t>Vila Espírito Santo</t>
  </si>
  <si>
    <t>241335905000012</t>
  </si>
  <si>
    <t>Vila Goiás</t>
  </si>
  <si>
    <t>241335905000014</t>
  </si>
  <si>
    <t>Vila São Paulo</t>
  </si>
  <si>
    <t>241335905000010</t>
  </si>
  <si>
    <t>Vila Guanabara</t>
  </si>
  <si>
    <t>241335905000011</t>
  </si>
  <si>
    <t>Vila Maranhão</t>
  </si>
  <si>
    <t>241335905000021</t>
  </si>
  <si>
    <t>Vila Minas Gerais</t>
  </si>
  <si>
    <t>241335905000005</t>
  </si>
  <si>
    <t>Vila Paraíba</t>
  </si>
  <si>
    <t>241335905000019</t>
  </si>
  <si>
    <t>Vila Paraná</t>
  </si>
  <si>
    <t>241335905000009</t>
  </si>
  <si>
    <t>Vila Piauí</t>
  </si>
  <si>
    <t>241335905000017</t>
  </si>
  <si>
    <t>Vila Rio De Janeiro</t>
  </si>
  <si>
    <t>241335905000006</t>
  </si>
  <si>
    <t>Vila Santa Catarina</t>
  </si>
  <si>
    <t>241335905000008</t>
  </si>
  <si>
    <t>Vila Rio Grande Do Sul</t>
  </si>
  <si>
    <t>241335905000007</t>
  </si>
  <si>
    <t>Serra Negra Do Norte</t>
  </si>
  <si>
    <t>2413409</t>
  </si>
  <si>
    <t>241340905000001</t>
  </si>
  <si>
    <t>241340905000006</t>
  </si>
  <si>
    <t>2413508</t>
  </si>
  <si>
    <t>241350805000001</t>
  </si>
  <si>
    <t>241350805000010</t>
  </si>
  <si>
    <t>Mareta</t>
  </si>
  <si>
    <t>241350805000006</t>
  </si>
  <si>
    <t>2413607</t>
  </si>
  <si>
    <t>241360705000008</t>
  </si>
  <si>
    <t>241360705000006</t>
  </si>
  <si>
    <t>241360705000001</t>
  </si>
  <si>
    <t>241360705000012</t>
  </si>
  <si>
    <t>2413706</t>
  </si>
  <si>
    <t>241370605000001</t>
  </si>
  <si>
    <t>Agrovila Do Pa Pedra De São Pedro</t>
  </si>
  <si>
    <t>241370605000005</t>
  </si>
  <si>
    <t>Serra Da Tapuia</t>
  </si>
  <si>
    <t>241370610000001</t>
  </si>
  <si>
    <t>2413904</t>
  </si>
  <si>
    <t>Agrovila Do Pa Taboleiro Do Barreto</t>
  </si>
  <si>
    <t>241390405000010</t>
  </si>
  <si>
    <t>Agrovila Do Pa Jerusalém</t>
  </si>
  <si>
    <t>241390405000009</t>
  </si>
  <si>
    <t>241390405000001</t>
  </si>
  <si>
    <t>241390410000001</t>
  </si>
  <si>
    <t>Agrovila Do Pct Barbara</t>
  </si>
  <si>
    <t>241390410000006</t>
  </si>
  <si>
    <t>Arisco Do Barbosa</t>
  </si>
  <si>
    <t>241390405000008</t>
  </si>
  <si>
    <t>Serra Pelada</t>
  </si>
  <si>
    <t>241390410000005</t>
  </si>
  <si>
    <t>Inga</t>
  </si>
  <si>
    <t>241390405000011</t>
  </si>
  <si>
    <t>2414001</t>
  </si>
  <si>
    <t>241400110000001</t>
  </si>
  <si>
    <t>241400110000004</t>
  </si>
  <si>
    <t>Catolé Dos Mendonças</t>
  </si>
  <si>
    <t>241400105000009</t>
  </si>
  <si>
    <t>241400105000016</t>
  </si>
  <si>
    <t>241400105000001</t>
  </si>
  <si>
    <t>Agrovila Do Pa Tres Voltas</t>
  </si>
  <si>
    <t>241400105000013</t>
  </si>
  <si>
    <t>Agrovila Do Pa Uirapuru</t>
  </si>
  <si>
    <t>241400105000015</t>
  </si>
  <si>
    <t>Tibau Do Sul</t>
  </si>
  <si>
    <t>2414209</t>
  </si>
  <si>
    <t>Manimbú</t>
  </si>
  <si>
    <t>241420905000010</t>
  </si>
  <si>
    <t>241420905000009</t>
  </si>
  <si>
    <t>241420905000001</t>
  </si>
  <si>
    <t>Piaú</t>
  </si>
  <si>
    <t>241420905000007</t>
  </si>
  <si>
    <t>Porto Umari</t>
  </si>
  <si>
    <t>241420905000008</t>
  </si>
  <si>
    <t>Touros</t>
  </si>
  <si>
    <t>2414407</t>
  </si>
  <si>
    <t>Agrovila Do Pa Zabelê</t>
  </si>
  <si>
    <t>241440705000018</t>
  </si>
  <si>
    <t>241440705000022</t>
  </si>
  <si>
    <t>Baixa Do Quim-Quim</t>
  </si>
  <si>
    <t>241440705000024</t>
  </si>
  <si>
    <t>Agrovila Do Pa Planalto Do Retiro</t>
  </si>
  <si>
    <t>241440705000023</t>
  </si>
  <si>
    <t>Agrovila Do Pa Quilombo Dos Palmares</t>
  </si>
  <si>
    <t>241440705000020</t>
  </si>
  <si>
    <t>Vila Maine</t>
  </si>
  <si>
    <t>241440705000027</t>
  </si>
  <si>
    <t>Boqueirão Vila 1</t>
  </si>
  <si>
    <t>241440705000026</t>
  </si>
  <si>
    <t>Boa Cica</t>
  </si>
  <si>
    <t>241440705000015</t>
  </si>
  <si>
    <t>Boqueirão Vila 3</t>
  </si>
  <si>
    <t>241440705000032</t>
  </si>
  <si>
    <t>241440705000014</t>
  </si>
  <si>
    <t>Lagoa Do Sal</t>
  </si>
  <si>
    <t>241440705000029</t>
  </si>
  <si>
    <t>241440705000001</t>
  </si>
  <si>
    <t>241440705000030</t>
  </si>
  <si>
    <t>241440705000017</t>
  </si>
  <si>
    <t>Perobas</t>
  </si>
  <si>
    <t>241440705000010</t>
  </si>
  <si>
    <t>241440705000011</t>
  </si>
  <si>
    <t>241440705000028</t>
  </si>
  <si>
    <t>2414506</t>
  </si>
  <si>
    <t>241450605000001</t>
  </si>
  <si>
    <t>Agrovila Do Pa Remédio</t>
  </si>
  <si>
    <t>241450605000009</t>
  </si>
  <si>
    <t>2414605</t>
  </si>
  <si>
    <t>241460505000001</t>
  </si>
  <si>
    <t>241460505000019</t>
  </si>
  <si>
    <t>Agrovila Do Pa Esperança</t>
  </si>
  <si>
    <t>241460505000010</t>
  </si>
  <si>
    <t>Agrovila Do Pa Sabiá</t>
  </si>
  <si>
    <t>241460505000017</t>
  </si>
  <si>
    <t>Agrovila Do Pa Monte Alegre</t>
  </si>
  <si>
    <t>241460505000015</t>
  </si>
  <si>
    <t>241460505000014</t>
  </si>
  <si>
    <t>Agrovila Do Pa São Manoel Ii</t>
  </si>
  <si>
    <t>241460505000012</t>
  </si>
  <si>
    <t>Agrovila Do Pa Palheiros Iii</t>
  </si>
  <si>
    <t>241460505000018</t>
  </si>
  <si>
    <t>Agrovila Do Pa São Sebastião Iii</t>
  </si>
  <si>
    <t>241460505000013</t>
  </si>
  <si>
    <t>Agrovila Do Pa Sombreiro</t>
  </si>
  <si>
    <t>241460505000016</t>
  </si>
  <si>
    <t>241460505000011</t>
  </si>
  <si>
    <t>2414803</t>
  </si>
  <si>
    <t>241480305000001</t>
  </si>
  <si>
    <t>Araçá I</t>
  </si>
  <si>
    <t>241480305000010</t>
  </si>
  <si>
    <t>Araçá Ii</t>
  </si>
  <si>
    <t>241480305000011</t>
  </si>
  <si>
    <t>241480305000013</t>
  </si>
  <si>
    <t>Aquidabã</t>
  </si>
  <si>
    <t>2800209</t>
  </si>
  <si>
    <t>280020905000001</t>
  </si>
  <si>
    <t>Arrodiador</t>
  </si>
  <si>
    <t>280020905000036</t>
  </si>
  <si>
    <t>Saco D'Areia</t>
  </si>
  <si>
    <t>280020905000033</t>
  </si>
  <si>
    <t>Cajueiro Dos Potes</t>
  </si>
  <si>
    <t>280020905000035</t>
  </si>
  <si>
    <t>Cruz Grande</t>
  </si>
  <si>
    <t>280020905000014</t>
  </si>
  <si>
    <t>Mamoeiro</t>
  </si>
  <si>
    <t>280020905000031</t>
  </si>
  <si>
    <t>Frutuoso</t>
  </si>
  <si>
    <t>280020905000030</t>
  </si>
  <si>
    <t>280020905000034</t>
  </si>
  <si>
    <t>280020905000016</t>
  </si>
  <si>
    <t>280020905000017</t>
  </si>
  <si>
    <t>280020905000032</t>
  </si>
  <si>
    <t>280020905000027</t>
  </si>
  <si>
    <t>Moita Redonda</t>
  </si>
  <si>
    <t>280020905000025</t>
  </si>
  <si>
    <t>Papel De Santa Luzia</t>
  </si>
  <si>
    <t>280020905000018</t>
  </si>
  <si>
    <t>280020905000022</t>
  </si>
  <si>
    <t>Arauá</t>
  </si>
  <si>
    <t>2800407</t>
  </si>
  <si>
    <t>280040705000001</t>
  </si>
  <si>
    <t>Bulandeira</t>
  </si>
  <si>
    <t>280040705000005</t>
  </si>
  <si>
    <t>280040705000021</t>
  </si>
  <si>
    <t>Camboatá</t>
  </si>
  <si>
    <t>280040705000020</t>
  </si>
  <si>
    <t>280040705000016</t>
  </si>
  <si>
    <t>Casa Caiada</t>
  </si>
  <si>
    <t>280040705000007</t>
  </si>
  <si>
    <t>Eugenia</t>
  </si>
  <si>
    <t>280040705000019</t>
  </si>
  <si>
    <t>Colônia Sucupira</t>
  </si>
  <si>
    <t>280040705000014</t>
  </si>
  <si>
    <t>280040705000011</t>
  </si>
  <si>
    <t>Travessão</t>
  </si>
  <si>
    <t>280040705000009</t>
  </si>
  <si>
    <t>2800506</t>
  </si>
  <si>
    <t>Chico Gomes</t>
  </si>
  <si>
    <t>280050605000018</t>
  </si>
  <si>
    <t>280050605000017</t>
  </si>
  <si>
    <t>Serra Comprida</t>
  </si>
  <si>
    <t>280050605000029</t>
  </si>
  <si>
    <t>280050605000028</t>
  </si>
  <si>
    <t>280050605000001</t>
  </si>
  <si>
    <t>Colônia São Paulo</t>
  </si>
  <si>
    <t>280050605000022</t>
  </si>
  <si>
    <t>Manilha De Baixo</t>
  </si>
  <si>
    <t>280050605000010</t>
  </si>
  <si>
    <t>Barra Dos Coqueiros</t>
  </si>
  <si>
    <t>2800605</t>
  </si>
  <si>
    <t>Praia Do Jatobá</t>
  </si>
  <si>
    <t>280060505000030</t>
  </si>
  <si>
    <t>Condomínio Praia Do Porto</t>
  </si>
  <si>
    <t>280060505000029</t>
  </si>
  <si>
    <t>280060505000001</t>
  </si>
  <si>
    <t>280060505000028</t>
  </si>
  <si>
    <t>Praia Da Costa</t>
  </si>
  <si>
    <t>280060505000024</t>
  </si>
  <si>
    <t>2800704</t>
  </si>
  <si>
    <t>280070405000001</t>
  </si>
  <si>
    <t>280070405000007</t>
  </si>
  <si>
    <t>Saramem Cj</t>
  </si>
  <si>
    <t>280070405000011</t>
  </si>
  <si>
    <t>Novo Paraíso</t>
  </si>
  <si>
    <t>280070405000010</t>
  </si>
  <si>
    <t>2801009</t>
  </si>
  <si>
    <t>280100905000001</t>
  </si>
  <si>
    <t>280100905000042</t>
  </si>
  <si>
    <t>280100905000039</t>
  </si>
  <si>
    <t>280100905000028</t>
  </si>
  <si>
    <t>Garangau</t>
  </si>
  <si>
    <t>280100905000019</t>
  </si>
  <si>
    <t>280100905000021</t>
  </si>
  <si>
    <t>280100905000031</t>
  </si>
  <si>
    <t>Rodiador</t>
  </si>
  <si>
    <t>280100905000040</t>
  </si>
  <si>
    <t>280100905000037</t>
  </si>
  <si>
    <t>Serra De Minas</t>
  </si>
  <si>
    <t>280100905000016</t>
  </si>
  <si>
    <t>Tapera Da Serra</t>
  </si>
  <si>
    <t>280100905000023</t>
  </si>
  <si>
    <t>Canhoba</t>
  </si>
  <si>
    <t>2801108</t>
  </si>
  <si>
    <t>280110805000001</t>
  </si>
  <si>
    <t>Agrovila Do Pa Borda Da Mata</t>
  </si>
  <si>
    <t>280110805000009</t>
  </si>
  <si>
    <t>Poçãozinho</t>
  </si>
  <si>
    <t>280110805000004</t>
  </si>
  <si>
    <t>280110805000010</t>
  </si>
  <si>
    <t>Sítios Novos</t>
  </si>
  <si>
    <t>280110805000008</t>
  </si>
  <si>
    <t>Canindé De São Francisco</t>
  </si>
  <si>
    <t>2801207</t>
  </si>
  <si>
    <t>280120705000001</t>
  </si>
  <si>
    <t>Agrovila Do Pa Cuiabá</t>
  </si>
  <si>
    <t>280120705000011</t>
  </si>
  <si>
    <t>Capim-Grosso</t>
  </si>
  <si>
    <t>280120705000012</t>
  </si>
  <si>
    <t>Condominio Beira Rio</t>
  </si>
  <si>
    <t>280120705000033</t>
  </si>
  <si>
    <t>Curituba</t>
  </si>
  <si>
    <t>280120705000021</t>
  </si>
  <si>
    <t>2801306</t>
  </si>
  <si>
    <t>Canta Galo</t>
  </si>
  <si>
    <t>280130605000022</t>
  </si>
  <si>
    <t>280130605000037</t>
  </si>
  <si>
    <t>280130620000001</t>
  </si>
  <si>
    <t>280130610000001</t>
  </si>
  <si>
    <t>280130605000001</t>
  </si>
  <si>
    <t>Pirunga - Rua Do Ponto</t>
  </si>
  <si>
    <t>280130605000018</t>
  </si>
  <si>
    <t>Pirunga Cafubá</t>
  </si>
  <si>
    <t>280130605000041</t>
  </si>
  <si>
    <t>280130605000016</t>
  </si>
  <si>
    <t>Terra Dura</t>
  </si>
  <si>
    <t>280130605000023</t>
  </si>
  <si>
    <t>2801405</t>
  </si>
  <si>
    <t>280140505000001</t>
  </si>
  <si>
    <t>Agrovila Do Pa Manoel Martinho</t>
  </si>
  <si>
    <t>280140505000022</t>
  </si>
  <si>
    <t>280140510000004</t>
  </si>
  <si>
    <t>Altos Verdes</t>
  </si>
  <si>
    <t>280140510000001</t>
  </si>
  <si>
    <t>280140505000016</t>
  </si>
  <si>
    <t>280140505000023</t>
  </si>
  <si>
    <t>280140505000024</t>
  </si>
  <si>
    <t>Cedro De São João</t>
  </si>
  <si>
    <t>2801603</t>
  </si>
  <si>
    <t>280160305000001</t>
  </si>
  <si>
    <t>Poço Dos Bois</t>
  </si>
  <si>
    <t>280160305000007</t>
  </si>
  <si>
    <t>2801702</t>
  </si>
  <si>
    <t>280170205000001</t>
  </si>
  <si>
    <t>280170205000012</t>
  </si>
  <si>
    <t>Colônia Cristinápolis</t>
  </si>
  <si>
    <t>280170205000013</t>
  </si>
  <si>
    <t>2801900</t>
  </si>
  <si>
    <t>Saco Grande</t>
  </si>
  <si>
    <t>280190005000005</t>
  </si>
  <si>
    <t>Bravo Urubu</t>
  </si>
  <si>
    <t>280190005000007</t>
  </si>
  <si>
    <t>280190005000004</t>
  </si>
  <si>
    <t>280190005000001</t>
  </si>
  <si>
    <t>280190005000008</t>
  </si>
  <si>
    <t>2802007</t>
  </si>
  <si>
    <t>280200705000001</t>
  </si>
  <si>
    <t>280200705000005</t>
  </si>
  <si>
    <t>280200705000008</t>
  </si>
  <si>
    <t>2802106</t>
  </si>
  <si>
    <t>280210605000001</t>
  </si>
  <si>
    <t>Colônia Entre-Rios</t>
  </si>
  <si>
    <t>280210605000065</t>
  </si>
  <si>
    <t>Colônia Estancinha</t>
  </si>
  <si>
    <t>280210605000064</t>
  </si>
  <si>
    <t>Colônia Vertente</t>
  </si>
  <si>
    <t>280210605000081</t>
  </si>
  <si>
    <t>Frei Paulo</t>
  </si>
  <si>
    <t>2802304</t>
  </si>
  <si>
    <t>280230405000018</t>
  </si>
  <si>
    <t>280230405000015</t>
  </si>
  <si>
    <t>Catuabo</t>
  </si>
  <si>
    <t>280230405000019</t>
  </si>
  <si>
    <t>280230405000001</t>
  </si>
  <si>
    <t>280230405000010</t>
  </si>
  <si>
    <t>2802403</t>
  </si>
  <si>
    <t>São Mateus Da Palestina</t>
  </si>
  <si>
    <t>280240315000001</t>
  </si>
  <si>
    <t>280240315000012</t>
  </si>
  <si>
    <t>280240305000001</t>
  </si>
  <si>
    <t>Jenipatuba</t>
  </si>
  <si>
    <t>280240305000012</t>
  </si>
  <si>
    <t>Lagoa Do Porco</t>
  </si>
  <si>
    <t>280240305000011</t>
  </si>
  <si>
    <t>280240315000005</t>
  </si>
  <si>
    <t>280240310000001</t>
  </si>
  <si>
    <t>Lagoa Primeira</t>
  </si>
  <si>
    <t>280240305000003</t>
  </si>
  <si>
    <t>2802502</t>
  </si>
  <si>
    <t>280250205000001</t>
  </si>
  <si>
    <t>280250205000003</t>
  </si>
  <si>
    <t>Ilha Das Flores</t>
  </si>
  <si>
    <t>2802700</t>
  </si>
  <si>
    <t>280270005000001</t>
  </si>
  <si>
    <t>280270005000007</t>
  </si>
  <si>
    <t>Serrão</t>
  </si>
  <si>
    <t>280270005000010</t>
  </si>
  <si>
    <t>280270005000008</t>
  </si>
  <si>
    <t>Indiaroba</t>
  </si>
  <si>
    <t>2802809</t>
  </si>
  <si>
    <t>280280905000001</t>
  </si>
  <si>
    <t>Agrovila Do Pa Sete Brejos</t>
  </si>
  <si>
    <t>280280905000014</t>
  </si>
  <si>
    <t>Colônia Sergipe</t>
  </si>
  <si>
    <t>280280905000018</t>
  </si>
  <si>
    <t>Botequim</t>
  </si>
  <si>
    <t>280280905000022</t>
  </si>
  <si>
    <t>Colonia Retiro</t>
  </si>
  <si>
    <t>280280905000015</t>
  </si>
  <si>
    <t>280280905000009</t>
  </si>
  <si>
    <t>Convento</t>
  </si>
  <si>
    <t>280280905000010</t>
  </si>
  <si>
    <t>280280905000012</t>
  </si>
  <si>
    <t>Saguim</t>
  </si>
  <si>
    <t>280280905000023</t>
  </si>
  <si>
    <t>Terra Caída</t>
  </si>
  <si>
    <t>280280905000008</t>
  </si>
  <si>
    <t>2802908</t>
  </si>
  <si>
    <t>280290805000071</t>
  </si>
  <si>
    <t>280290805000068</t>
  </si>
  <si>
    <t>Carrilho</t>
  </si>
  <si>
    <t>280290805000092</t>
  </si>
  <si>
    <t>280290805000001</t>
  </si>
  <si>
    <t>Cabeça Do Russo</t>
  </si>
  <si>
    <t>280290805000061</t>
  </si>
  <si>
    <t>280290805000087</t>
  </si>
  <si>
    <t>280290805000089</t>
  </si>
  <si>
    <t>280290805000144</t>
  </si>
  <si>
    <t>Rio Das Pedras</t>
  </si>
  <si>
    <t>280290805000077</t>
  </si>
  <si>
    <t>280290805000081</t>
  </si>
  <si>
    <t>280290805000085</t>
  </si>
  <si>
    <t>280290805000145</t>
  </si>
  <si>
    <t>280290805000060</t>
  </si>
  <si>
    <t>280290805000062</t>
  </si>
  <si>
    <t>Itabaianinha</t>
  </si>
  <si>
    <t>2803005</t>
  </si>
  <si>
    <t>280300505000029</t>
  </si>
  <si>
    <t>Dispensa</t>
  </si>
  <si>
    <t>280300505000024</t>
  </si>
  <si>
    <t>Poxica</t>
  </si>
  <si>
    <t>280300505000041</t>
  </si>
  <si>
    <t>280300505000038</t>
  </si>
  <si>
    <t>280300505000001</t>
  </si>
  <si>
    <t>Vermelho</t>
  </si>
  <si>
    <t>280300505000044</t>
  </si>
  <si>
    <t>Itabi</t>
  </si>
  <si>
    <t>2803104</t>
  </si>
  <si>
    <t>280310405000001</t>
  </si>
  <si>
    <t>280310405000005</t>
  </si>
  <si>
    <t>Itaporanga D'Ajuda</t>
  </si>
  <si>
    <t>2803203</t>
  </si>
  <si>
    <t>280320305000020</t>
  </si>
  <si>
    <t>Agrovila Do Pa 8 De Março</t>
  </si>
  <si>
    <t>280320305000021</t>
  </si>
  <si>
    <t>Nova Descoberta - Canecão</t>
  </si>
  <si>
    <t>280320305000038</t>
  </si>
  <si>
    <t>Agrovila Do Pa Dorcelina Folador</t>
  </si>
  <si>
    <t>280320305000035</t>
  </si>
  <si>
    <t>Salvador</t>
  </si>
  <si>
    <t>280320305000011</t>
  </si>
  <si>
    <t>Camaçari Mirim</t>
  </si>
  <si>
    <t>280320305000013</t>
  </si>
  <si>
    <t>280320305000015</t>
  </si>
  <si>
    <t>Caueira</t>
  </si>
  <si>
    <t>280320305000033</t>
  </si>
  <si>
    <t>Costa Do Pau D'Arco</t>
  </si>
  <si>
    <t>280320305000037</t>
  </si>
  <si>
    <t>280320305000018</t>
  </si>
  <si>
    <t>280320305000001</t>
  </si>
  <si>
    <t>Nó Cego</t>
  </si>
  <si>
    <t>280320305000010</t>
  </si>
  <si>
    <t>Tejupeba</t>
  </si>
  <si>
    <t>280320305000042</t>
  </si>
  <si>
    <t>Japaratuba</t>
  </si>
  <si>
    <t>2803302</t>
  </si>
  <si>
    <t>Várzea Verde</t>
  </si>
  <si>
    <t>280330205000016</t>
  </si>
  <si>
    <t>Badajós</t>
  </si>
  <si>
    <t>280330205000018</t>
  </si>
  <si>
    <t>Sibalde</t>
  </si>
  <si>
    <t>280330205000014</t>
  </si>
  <si>
    <t>280330205000013</t>
  </si>
  <si>
    <t>280330205000001</t>
  </si>
  <si>
    <t>280330205000028</t>
  </si>
  <si>
    <t>280330205000020</t>
  </si>
  <si>
    <t>Japoatã</t>
  </si>
  <si>
    <t>2803401</t>
  </si>
  <si>
    <t>Ladeiras</t>
  </si>
  <si>
    <t>280340105000009</t>
  </si>
  <si>
    <t>Agrovila Do Pa Ladeirinhas A</t>
  </si>
  <si>
    <t>280340105000021</t>
  </si>
  <si>
    <t>280340105000001</t>
  </si>
  <si>
    <t>Espinheiro</t>
  </si>
  <si>
    <t>280340105000020</t>
  </si>
  <si>
    <t>280340105000013</t>
  </si>
  <si>
    <t>Estiva Dos Paus</t>
  </si>
  <si>
    <t>280340105000014</t>
  </si>
  <si>
    <t>280340105000007</t>
  </si>
  <si>
    <t>280340105000017</t>
  </si>
  <si>
    <t>Lagarto</t>
  </si>
  <si>
    <t>2803500</t>
  </si>
  <si>
    <t>Campo Do Crioulo</t>
  </si>
  <si>
    <t>280350005000129</t>
  </si>
  <si>
    <t>Agrovila Do Pa 22 De Novembro</t>
  </si>
  <si>
    <t>280350005000132</t>
  </si>
  <si>
    <t>Agrovila Do Pa Che Guevara - Tapera Do Nico</t>
  </si>
  <si>
    <t>280350005000072</t>
  </si>
  <si>
    <t>Agrovila Do Pa Antonio Conselheiro</t>
  </si>
  <si>
    <t>280350005000071</t>
  </si>
  <si>
    <t>280350005000001</t>
  </si>
  <si>
    <t>Agrovila Do Pa Mártires D'Eldorado</t>
  </si>
  <si>
    <t>280350005000138</t>
  </si>
  <si>
    <t>280350005000093</t>
  </si>
  <si>
    <t>280350005000085</t>
  </si>
  <si>
    <t>280350005000116</t>
  </si>
  <si>
    <t>280350005000128</t>
  </si>
  <si>
    <t>Estancinha</t>
  </si>
  <si>
    <t>280350005000088</t>
  </si>
  <si>
    <t>280350005000089</t>
  </si>
  <si>
    <t>280350005000060</t>
  </si>
  <si>
    <t>Itaperinha</t>
  </si>
  <si>
    <t>280350005000059</t>
  </si>
  <si>
    <t>Mariquita De Cima</t>
  </si>
  <si>
    <t>280350005000061</t>
  </si>
  <si>
    <t>Oiteiros</t>
  </si>
  <si>
    <t>280350005000135</t>
  </si>
  <si>
    <t>280350005000064</t>
  </si>
  <si>
    <t>280350005000131</t>
  </si>
  <si>
    <t>Pururuca</t>
  </si>
  <si>
    <t>280350005000136</t>
  </si>
  <si>
    <t>2803609</t>
  </si>
  <si>
    <t>280360905000001</t>
  </si>
  <si>
    <t>Usina São José Do Pinheiro</t>
  </si>
  <si>
    <t>280360905000022</t>
  </si>
  <si>
    <t>2803708</t>
  </si>
  <si>
    <t>280370805000001</t>
  </si>
  <si>
    <t>280370805000015</t>
  </si>
  <si>
    <t>2803906</t>
  </si>
  <si>
    <t>280390605000001</t>
  </si>
  <si>
    <t>Adique</t>
  </si>
  <si>
    <t>280390605000007</t>
  </si>
  <si>
    <t>Poço Terreiro</t>
  </si>
  <si>
    <t>280390605000008</t>
  </si>
  <si>
    <t>Saco Torto</t>
  </si>
  <si>
    <t>280390605000016</t>
  </si>
  <si>
    <t>280390605000013</t>
  </si>
  <si>
    <t>Maruim</t>
  </si>
  <si>
    <t>2804003</t>
  </si>
  <si>
    <t>280400305000001</t>
  </si>
  <si>
    <t>280400305000019</t>
  </si>
  <si>
    <t>Mata De São José</t>
  </si>
  <si>
    <t>280400305000017</t>
  </si>
  <si>
    <t>280400305000022</t>
  </si>
  <si>
    <t>Moita Bonita</t>
  </si>
  <si>
    <t>2804102</t>
  </si>
  <si>
    <t>280410205000001</t>
  </si>
  <si>
    <t>280410205000013</t>
  </si>
  <si>
    <t>Monte Alegre De Sergipe</t>
  </si>
  <si>
    <t>2804201</t>
  </si>
  <si>
    <t>280420105000001</t>
  </si>
  <si>
    <t>Baixa Da Coxa</t>
  </si>
  <si>
    <t>280420105000022</t>
  </si>
  <si>
    <t>Lagoa Do Roçado</t>
  </si>
  <si>
    <t>280420105000012</t>
  </si>
  <si>
    <t>280420105000016</t>
  </si>
  <si>
    <t>2804300</t>
  </si>
  <si>
    <t>Pau Alto</t>
  </si>
  <si>
    <t>280430005000007</t>
  </si>
  <si>
    <t>280430005000009</t>
  </si>
  <si>
    <t>Saco Das Varas</t>
  </si>
  <si>
    <t>280430005000010</t>
  </si>
  <si>
    <t>Fluvião</t>
  </si>
  <si>
    <t>280430005000011</t>
  </si>
  <si>
    <t>280430005000001</t>
  </si>
  <si>
    <t>280430005000006</t>
  </si>
  <si>
    <t>2804409</t>
  </si>
  <si>
    <t>Betume</t>
  </si>
  <si>
    <t>280440905000012</t>
  </si>
  <si>
    <t>Alto De Santo Antônio</t>
  </si>
  <si>
    <t>280440905000013</t>
  </si>
  <si>
    <t>280440905000001</t>
  </si>
  <si>
    <t>280440905000015</t>
  </si>
  <si>
    <t>Flor Do Brejo</t>
  </si>
  <si>
    <t>280440905000016</t>
  </si>
  <si>
    <t>Mundeu Da Onça</t>
  </si>
  <si>
    <t>280440905000017</t>
  </si>
  <si>
    <t>280440905000023</t>
  </si>
  <si>
    <t>Mussuípe</t>
  </si>
  <si>
    <t>280440905000021</t>
  </si>
  <si>
    <t>280440905000026</t>
  </si>
  <si>
    <t>280440905000014</t>
  </si>
  <si>
    <t>Tenórios</t>
  </si>
  <si>
    <t>280440905000019</t>
  </si>
  <si>
    <t>2804458</t>
  </si>
  <si>
    <t>280445805000020</t>
  </si>
  <si>
    <t>Cruz Das Graças</t>
  </si>
  <si>
    <t>280445805000004</t>
  </si>
  <si>
    <t>280445805000001</t>
  </si>
  <si>
    <t>Nossa Senhora Da Glória</t>
  </si>
  <si>
    <t>2804508</t>
  </si>
  <si>
    <t>280450805000028</t>
  </si>
  <si>
    <t>Agrovila Do Pa Fortaleza</t>
  </si>
  <si>
    <t>280450805000059</t>
  </si>
  <si>
    <t>Agrovila Do Pa Nossa Senhora De Lourdes</t>
  </si>
  <si>
    <t>280450805000060</t>
  </si>
  <si>
    <t>280450805000001</t>
  </si>
  <si>
    <t>280450805000025</t>
  </si>
  <si>
    <t>São Clemente</t>
  </si>
  <si>
    <t>280450805000032</t>
  </si>
  <si>
    <t>Nossa Senhora Das Dores</t>
  </si>
  <si>
    <t>2804607</t>
  </si>
  <si>
    <t>280460705000027</t>
  </si>
  <si>
    <t>Borda Da Mata</t>
  </si>
  <si>
    <t>280460705000026</t>
  </si>
  <si>
    <t>280460705000038</t>
  </si>
  <si>
    <t>280460705000037</t>
  </si>
  <si>
    <t>280460705000001</t>
  </si>
  <si>
    <t>280460705000022</t>
  </si>
  <si>
    <t>Carro Quebrado</t>
  </si>
  <si>
    <t>280460705000051</t>
  </si>
  <si>
    <t>280460705000018</t>
  </si>
  <si>
    <t>Gado Bravo Do Sul</t>
  </si>
  <si>
    <t>280460705000028</t>
  </si>
  <si>
    <t>280460705000034</t>
  </si>
  <si>
    <t>280460705000032</t>
  </si>
  <si>
    <t>Nossa Senhora De Lourdes</t>
  </si>
  <si>
    <t>2804706</t>
  </si>
  <si>
    <t>280470605000001</t>
  </si>
  <si>
    <t>280470605000011</t>
  </si>
  <si>
    <t>Escurial</t>
  </si>
  <si>
    <t>280470605000006</t>
  </si>
  <si>
    <t>Nossa Senhora Do Socorro</t>
  </si>
  <si>
    <t>2804805</t>
  </si>
  <si>
    <t>280480505000001</t>
  </si>
  <si>
    <t>280480505000201</t>
  </si>
  <si>
    <t>Pacatuba</t>
  </si>
  <si>
    <t>2804904</t>
  </si>
  <si>
    <t>Nossa Senhora Santana</t>
  </si>
  <si>
    <t>280490405000021</t>
  </si>
  <si>
    <t>Agrovila Do Pa Independência Nossa Senhora Do Carmo</t>
  </si>
  <si>
    <t>280490405000022</t>
  </si>
  <si>
    <t>280490405000001</t>
  </si>
  <si>
    <t>Cobra D'Água</t>
  </si>
  <si>
    <t>280490405000018</t>
  </si>
  <si>
    <t>280490405000017</t>
  </si>
  <si>
    <t>Cruiri</t>
  </si>
  <si>
    <t>280490405000020</t>
  </si>
  <si>
    <t>Estiva Do Raposo</t>
  </si>
  <si>
    <t>280490405000005</t>
  </si>
  <si>
    <t>Siqueira</t>
  </si>
  <si>
    <t>280490405000023</t>
  </si>
  <si>
    <t>280490405000006</t>
  </si>
  <si>
    <t>Ponta Dos Mangues</t>
  </si>
  <si>
    <t>280490405000016</t>
  </si>
  <si>
    <t>280490405000014</t>
  </si>
  <si>
    <t>280490405000019</t>
  </si>
  <si>
    <t>2805000</t>
  </si>
  <si>
    <t>Tapado</t>
  </si>
  <si>
    <t>280500005000008</t>
  </si>
  <si>
    <t>280500005000009</t>
  </si>
  <si>
    <t>Manuíno</t>
  </si>
  <si>
    <t>280500005000007</t>
  </si>
  <si>
    <t>280500005000001</t>
  </si>
  <si>
    <t>2805208</t>
  </si>
  <si>
    <t>280520805000001</t>
  </si>
  <si>
    <t>Agrovila Do Pa Vaza Barris</t>
  </si>
  <si>
    <t>280520805000010</t>
  </si>
  <si>
    <t>Pirambu</t>
  </si>
  <si>
    <t>2805307</t>
  </si>
  <si>
    <t>280530705000001</t>
  </si>
  <si>
    <t>Aguilhadas</t>
  </si>
  <si>
    <t>280530705000010</t>
  </si>
  <si>
    <t>280530705000015</t>
  </si>
  <si>
    <t>Alagamar</t>
  </si>
  <si>
    <t>280530705000013</t>
  </si>
  <si>
    <t>280530705000008</t>
  </si>
  <si>
    <t>280530705000017</t>
  </si>
  <si>
    <t>Catinguinhas</t>
  </si>
  <si>
    <t>280530705000009</t>
  </si>
  <si>
    <t>280530705000018</t>
  </si>
  <si>
    <t>Marimbondo</t>
  </si>
  <si>
    <t>280530705000007</t>
  </si>
  <si>
    <t>2805406</t>
  </si>
  <si>
    <t>Umbuzeiro Do Matuto</t>
  </si>
  <si>
    <t>280540605000032</t>
  </si>
  <si>
    <t>Agrovila Do Pa Cajueiro</t>
  </si>
  <si>
    <t>280540605000031</t>
  </si>
  <si>
    <t>280540605000001</t>
  </si>
  <si>
    <t>Agrovila Do Pa Nova Canadá</t>
  </si>
  <si>
    <t>280540605000038</t>
  </si>
  <si>
    <t>Agrovila Do Pa Queimada Grande</t>
  </si>
  <si>
    <t>280540605000037</t>
  </si>
  <si>
    <t>280540605000010</t>
  </si>
  <si>
    <t>280540605000008</t>
  </si>
  <si>
    <t>Santa Rosa Do Ermírio</t>
  </si>
  <si>
    <t>280540605000025</t>
  </si>
  <si>
    <t>280540605000044</t>
  </si>
  <si>
    <t>280540605000013</t>
  </si>
  <si>
    <t>2805505</t>
  </si>
  <si>
    <t>280550505000027</t>
  </si>
  <si>
    <t>280550505000030</t>
  </si>
  <si>
    <t>280550505000001</t>
  </si>
  <si>
    <t>280550505000017</t>
  </si>
  <si>
    <t>Saco Do Camisa</t>
  </si>
  <si>
    <t>280550505000020</t>
  </si>
  <si>
    <t>Tabuleirinho</t>
  </si>
  <si>
    <t>280550505000019</t>
  </si>
  <si>
    <t>Porto Da Folha</t>
  </si>
  <si>
    <t>2805604</t>
  </si>
  <si>
    <t>280560405000001</t>
  </si>
  <si>
    <t>Ilha Do Ouro</t>
  </si>
  <si>
    <t>280560405000040</t>
  </si>
  <si>
    <t>Lagoa Da Volta</t>
  </si>
  <si>
    <t>280560405000017</t>
  </si>
  <si>
    <t>Linda França</t>
  </si>
  <si>
    <t>280560405000022</t>
  </si>
  <si>
    <t>Lagoa Do Rancho</t>
  </si>
  <si>
    <t>280560405000014</t>
  </si>
  <si>
    <t>280560405000031</t>
  </si>
  <si>
    <t>Niterói</t>
  </si>
  <si>
    <t>280560405000037</t>
  </si>
  <si>
    <t>280560405000027</t>
  </si>
  <si>
    <t>280560405000035</t>
  </si>
  <si>
    <t>Propriá</t>
  </si>
  <si>
    <t>2805703</t>
  </si>
  <si>
    <t>280570305000032</t>
  </si>
  <si>
    <t>280570305000033</t>
  </si>
  <si>
    <t>280570305000026</t>
  </si>
  <si>
    <t>280570305000027</t>
  </si>
  <si>
    <t>280570305000001</t>
  </si>
  <si>
    <t>Riachão Do Dantas</t>
  </si>
  <si>
    <t>2805802</t>
  </si>
  <si>
    <t>280580205000012</t>
  </si>
  <si>
    <t>280580205000017</t>
  </si>
  <si>
    <t>Forras</t>
  </si>
  <si>
    <t>280580210000006</t>
  </si>
  <si>
    <t>280580210000001</t>
  </si>
  <si>
    <t>280580205000001</t>
  </si>
  <si>
    <t>2805901</t>
  </si>
  <si>
    <t>280590105000009</t>
  </si>
  <si>
    <t>Bela Vista (Quebra Chifre)</t>
  </si>
  <si>
    <t>280590105000010</t>
  </si>
  <si>
    <t>280590105000001</t>
  </si>
  <si>
    <t>Ribeirópolis</t>
  </si>
  <si>
    <t>2806008</t>
  </si>
  <si>
    <t>Serra Do Machado</t>
  </si>
  <si>
    <t>280600805000018</t>
  </si>
  <si>
    <t>Esteio</t>
  </si>
  <si>
    <t>280600805000017</t>
  </si>
  <si>
    <t>280600805000024</t>
  </si>
  <si>
    <t>280600805000034</t>
  </si>
  <si>
    <t>João Ferreira</t>
  </si>
  <si>
    <t>280600805000019</t>
  </si>
  <si>
    <t>280600805000001</t>
  </si>
  <si>
    <t>2806206</t>
  </si>
  <si>
    <t>São Bento De Baixo</t>
  </si>
  <si>
    <t>280620605000029</t>
  </si>
  <si>
    <t>Matata</t>
  </si>
  <si>
    <t>280620605000022</t>
  </si>
  <si>
    <t>Tombo</t>
  </si>
  <si>
    <t>280620605000011</t>
  </si>
  <si>
    <t>Quebrada Iv</t>
  </si>
  <si>
    <t>280620605000007</t>
  </si>
  <si>
    <t>São Bento De Cima (São Raimundo)</t>
  </si>
  <si>
    <t>280620605000031</t>
  </si>
  <si>
    <t>Saco Encantado</t>
  </si>
  <si>
    <t>280620605000032</t>
  </si>
  <si>
    <t>280620605000001</t>
  </si>
  <si>
    <t>Santa Luzia Do Itanhy</t>
  </si>
  <si>
    <t>2806305</t>
  </si>
  <si>
    <t>280630505000017</t>
  </si>
  <si>
    <t>Agrovila Do Pa Maria Cleonice Alves</t>
  </si>
  <si>
    <t>280630505000015</t>
  </si>
  <si>
    <t>280630505000001</t>
  </si>
  <si>
    <t>Agrovila Do Pa Vitória Da União</t>
  </si>
  <si>
    <t>280630505000013</t>
  </si>
  <si>
    <t>280630505000025</t>
  </si>
  <si>
    <t>Pau Torto</t>
  </si>
  <si>
    <t>280630505000014</t>
  </si>
  <si>
    <t>Taboa De Baixo</t>
  </si>
  <si>
    <t>280630505000010</t>
  </si>
  <si>
    <t>280630505000009</t>
  </si>
  <si>
    <t>Piçarreira</t>
  </si>
  <si>
    <t>280630505000020</t>
  </si>
  <si>
    <t>280630505000027</t>
  </si>
  <si>
    <t>Riacho Do Marco</t>
  </si>
  <si>
    <t>280630505000019</t>
  </si>
  <si>
    <t>Santa Rosa De Lima</t>
  </si>
  <si>
    <t>2806503</t>
  </si>
  <si>
    <t>Lagoa Do Carão</t>
  </si>
  <si>
    <t>280650305000007</t>
  </si>
  <si>
    <t>280650305000006</t>
  </si>
  <si>
    <t>280650305000001</t>
  </si>
  <si>
    <t>280650305000005</t>
  </si>
  <si>
    <t>Santana Do São Francisco</t>
  </si>
  <si>
    <t>2806404</t>
  </si>
  <si>
    <t>280640405000001</t>
  </si>
  <si>
    <t>Brejo Da Conceição</t>
  </si>
  <si>
    <t>280640405000009</t>
  </si>
  <si>
    <t>280640405000006</t>
  </si>
  <si>
    <t>Santo Amaro Das Brotas</t>
  </si>
  <si>
    <t>2806602</t>
  </si>
  <si>
    <t>Sapê</t>
  </si>
  <si>
    <t>280660205000015</t>
  </si>
  <si>
    <t>280660205000014</t>
  </si>
  <si>
    <t>Flecheiras</t>
  </si>
  <si>
    <t>280660205000011</t>
  </si>
  <si>
    <t>280660205000001</t>
  </si>
  <si>
    <t>2806701</t>
  </si>
  <si>
    <t>280670105000001</t>
  </si>
  <si>
    <t>Cabrita</t>
  </si>
  <si>
    <t>280670105000129</t>
  </si>
  <si>
    <t>Recanto Dos Passarinhos</t>
  </si>
  <si>
    <t>280670105000083</t>
  </si>
  <si>
    <t>Country Club</t>
  </si>
  <si>
    <t>280670105000079</t>
  </si>
  <si>
    <t>Parque Santa Rita</t>
  </si>
  <si>
    <t>280670105000078</t>
  </si>
  <si>
    <t>280670105000126</t>
  </si>
  <si>
    <t>Tinharé</t>
  </si>
  <si>
    <t>280670105000123</t>
  </si>
  <si>
    <t>280670105000125</t>
  </si>
  <si>
    <t>São Miguel Do Aleixo</t>
  </si>
  <si>
    <t>2807006</t>
  </si>
  <si>
    <t>280700605000001</t>
  </si>
  <si>
    <t>Agrovila Do Pa Paraíso De São Pedro</t>
  </si>
  <si>
    <t>280700605000007</t>
  </si>
  <si>
    <t>Lagoa Dos Tamborins</t>
  </si>
  <si>
    <t>280700605000009</t>
  </si>
  <si>
    <t>Simão Dias</t>
  </si>
  <si>
    <t>2807105</t>
  </si>
  <si>
    <t>280710505000001</t>
  </si>
  <si>
    <t>Agrovila Do Pa 8 De Outubro</t>
  </si>
  <si>
    <t>280710505000027</t>
  </si>
  <si>
    <t>Pastinho</t>
  </si>
  <si>
    <t>280710505000039</t>
  </si>
  <si>
    <t>Brinquinho</t>
  </si>
  <si>
    <t>280710505000054</t>
  </si>
  <si>
    <t>280710505000056</t>
  </si>
  <si>
    <t>280710505000050</t>
  </si>
  <si>
    <t>Curral Dos Bois</t>
  </si>
  <si>
    <t>280710505000043</t>
  </si>
  <si>
    <t>Pau-De-Leite</t>
  </si>
  <si>
    <t>280710505000041</t>
  </si>
  <si>
    <t>Salobra</t>
  </si>
  <si>
    <t>280710505000062</t>
  </si>
  <si>
    <t>2807204</t>
  </si>
  <si>
    <t>280720405000001</t>
  </si>
  <si>
    <t>280720405000013</t>
  </si>
  <si>
    <t>Fazendinha De Cima</t>
  </si>
  <si>
    <t>280720405000014</t>
  </si>
  <si>
    <t>280720405000007</t>
  </si>
  <si>
    <t>Siririzinho</t>
  </si>
  <si>
    <t>280720405000005</t>
  </si>
  <si>
    <t>2807303</t>
  </si>
  <si>
    <t>280730305000001</t>
  </si>
  <si>
    <t>São Pedro (Saco Comprido)</t>
  </si>
  <si>
    <t>280730305000005</t>
  </si>
  <si>
    <t>Tobias Barreto</t>
  </si>
  <si>
    <t>2807402</t>
  </si>
  <si>
    <t>Jabeberi</t>
  </si>
  <si>
    <t>280740205000041</t>
  </si>
  <si>
    <t>280740205000045</t>
  </si>
  <si>
    <t>Pilão</t>
  </si>
  <si>
    <t>280740210000008</t>
  </si>
  <si>
    <t>280740210000014</t>
  </si>
  <si>
    <t>Fontinha</t>
  </si>
  <si>
    <t>280740205000040</t>
  </si>
  <si>
    <t>Barriga</t>
  </si>
  <si>
    <t>280740205000038</t>
  </si>
  <si>
    <t>Campestre Do Abreu</t>
  </si>
  <si>
    <t>280740205000036</t>
  </si>
  <si>
    <t>Campo Pequeno</t>
  </si>
  <si>
    <t>280740205000046</t>
  </si>
  <si>
    <t>Cancelão</t>
  </si>
  <si>
    <t>280740205000048</t>
  </si>
  <si>
    <t>280740205000051</t>
  </si>
  <si>
    <t>Capitoa</t>
  </si>
  <si>
    <t>280740205000035</t>
  </si>
  <si>
    <t>Pedra De Amolar</t>
  </si>
  <si>
    <t>280740210000016</t>
  </si>
  <si>
    <t>280740210000015</t>
  </si>
  <si>
    <t>280740205000001</t>
  </si>
  <si>
    <t>Montes Coelhos</t>
  </si>
  <si>
    <t>280740210000012</t>
  </si>
  <si>
    <t>280740205000033</t>
  </si>
  <si>
    <t>Novo Marimbondo</t>
  </si>
  <si>
    <t>280740210000017</t>
  </si>
  <si>
    <t>Poço Da Clara</t>
  </si>
  <si>
    <t>280740210000011</t>
  </si>
  <si>
    <t>280740205000054</t>
  </si>
  <si>
    <t>280740205000055</t>
  </si>
  <si>
    <t>280740210000001</t>
  </si>
  <si>
    <t>280740205000070</t>
  </si>
  <si>
    <t>Tomar Do Geru</t>
  </si>
  <si>
    <t>2807501</t>
  </si>
  <si>
    <t>280750105000001</t>
  </si>
  <si>
    <t>Agrovila Do Pa Serra Do Rio Real</t>
  </si>
  <si>
    <t>280750105000023</t>
  </si>
  <si>
    <t>280750105000016</t>
  </si>
  <si>
    <t>2807600</t>
  </si>
  <si>
    <t>280760005000016</t>
  </si>
  <si>
    <t>Agrovila Do Pa Mangabeira</t>
  </si>
  <si>
    <t>280760005000015</t>
  </si>
  <si>
    <t>280760005000027</t>
  </si>
  <si>
    <t>280760005000023</t>
  </si>
  <si>
    <t>280760005000025</t>
  </si>
  <si>
    <t>280760005000001</t>
  </si>
  <si>
    <t>Acrelândia</t>
  </si>
  <si>
    <t>1200013</t>
  </si>
  <si>
    <t>120001305000001</t>
  </si>
  <si>
    <t>120001305000004</t>
  </si>
  <si>
    <t>1200104</t>
  </si>
  <si>
    <t>120010405000001</t>
  </si>
  <si>
    <t>Agrovila Do Pa Quixada Vila Do Incra Km 26</t>
  </si>
  <si>
    <t>120010405000028</t>
  </si>
  <si>
    <t>1200179</t>
  </si>
  <si>
    <t>120017905000001</t>
  </si>
  <si>
    <t>Polo Agrof De Capixaba Vila Hortigranjeira</t>
  </si>
  <si>
    <t>120017905000013</t>
  </si>
  <si>
    <t>1200203</t>
  </si>
  <si>
    <t>120020305000041</t>
  </si>
  <si>
    <t>120020305000042</t>
  </si>
  <si>
    <t>1200807</t>
  </si>
  <si>
    <t>Agrovila Do Pa Caquetá Vila Caquetá</t>
  </si>
  <si>
    <t>120080705000016</t>
  </si>
  <si>
    <t>Agrovila Do Pa Humaita Vila Pia</t>
  </si>
  <si>
    <t>120080705000017</t>
  </si>
  <si>
    <t>1200393</t>
  </si>
  <si>
    <t>120039305000001</t>
  </si>
  <si>
    <t>2º Distrito Ou Humaitá</t>
  </si>
  <si>
    <t>120039305000008</t>
  </si>
  <si>
    <t>1200401</t>
  </si>
  <si>
    <t>120040105000256</t>
  </si>
  <si>
    <t>Vila Belo Jardim</t>
  </si>
  <si>
    <t>120040105000331</t>
  </si>
  <si>
    <t>Albert Sampaio</t>
  </si>
  <si>
    <t>120040105000257</t>
  </si>
  <si>
    <t>Vila Dom Moacyr</t>
  </si>
  <si>
    <t>120040105000332</t>
  </si>
  <si>
    <t>Senador Guiomard</t>
  </si>
  <si>
    <t>1200450</t>
  </si>
  <si>
    <t>120045005000001</t>
  </si>
  <si>
    <t>Agrovila Do Pa Pedro Peixoto Vila Nova Aldeia</t>
  </si>
  <si>
    <t>120045005000026</t>
  </si>
  <si>
    <t>Agrovila Do Pa Pedro Peixoto Vila Pia</t>
  </si>
  <si>
    <t>120045005000027</t>
  </si>
  <si>
    <t>1300029</t>
  </si>
  <si>
    <t>130002905000001</t>
  </si>
  <si>
    <t>Nogueira</t>
  </si>
  <si>
    <t>130002905000011</t>
  </si>
  <si>
    <t>1300060</t>
  </si>
  <si>
    <t>130006005000001</t>
  </si>
  <si>
    <t>Nova Itália</t>
  </si>
  <si>
    <t>130006005000011</t>
  </si>
  <si>
    <t>1300086</t>
  </si>
  <si>
    <t>130008605000001</t>
  </si>
  <si>
    <t>Vila Arixi</t>
  </si>
  <si>
    <t>130008605000011</t>
  </si>
  <si>
    <t>Vila Do Cuia</t>
  </si>
  <si>
    <t>130008605000013</t>
  </si>
  <si>
    <t>1300144</t>
  </si>
  <si>
    <t>130014405000001</t>
  </si>
  <si>
    <t>Sucunduri</t>
  </si>
  <si>
    <t>130014405000019</t>
  </si>
  <si>
    <t>Atalaia Do Norte</t>
  </si>
  <si>
    <t>1300201</t>
  </si>
  <si>
    <t>130020105000001</t>
  </si>
  <si>
    <t>Estirão Do Equador</t>
  </si>
  <si>
    <t>130020105000048</t>
  </si>
  <si>
    <t>Palmeiras Do Javari</t>
  </si>
  <si>
    <t>130020105000050</t>
  </si>
  <si>
    <t>1300300</t>
  </si>
  <si>
    <t>130030005000001</t>
  </si>
  <si>
    <t>130030005000044</t>
  </si>
  <si>
    <t>1300409</t>
  </si>
  <si>
    <t>130040905000001</t>
  </si>
  <si>
    <t>Vila De Moura</t>
  </si>
  <si>
    <t>130040905000073</t>
  </si>
  <si>
    <t>Barreirinha</t>
  </si>
  <si>
    <t>1300508</t>
  </si>
  <si>
    <t>130050812000001</t>
  </si>
  <si>
    <t>Ariaú</t>
  </si>
  <si>
    <t>130050810000001</t>
  </si>
  <si>
    <t>Vila Terra Preta Do Limão</t>
  </si>
  <si>
    <t>130050820000005</t>
  </si>
  <si>
    <t>Barreira Do Andira</t>
  </si>
  <si>
    <t>130050815000005</t>
  </si>
  <si>
    <t>130050805000001</t>
  </si>
  <si>
    <t>Freguesia Do Andirá</t>
  </si>
  <si>
    <t>130050815000001</t>
  </si>
  <si>
    <t>130050820000001</t>
  </si>
  <si>
    <t>Vila Cândida</t>
  </si>
  <si>
    <t>130050812000004</t>
  </si>
  <si>
    <t>Vila Pirai</t>
  </si>
  <si>
    <t>130050815000008</t>
  </si>
  <si>
    <t>1300607</t>
  </si>
  <si>
    <t>130060705000001</t>
  </si>
  <si>
    <t>Prosperidade</t>
  </si>
  <si>
    <t>130060705000026</t>
  </si>
  <si>
    <t>1300631</t>
  </si>
  <si>
    <t>130063105000001</t>
  </si>
  <si>
    <t>Agrovila Do Pa Comunidade Pumpunha Ii</t>
  </si>
  <si>
    <t>130063105000036</t>
  </si>
  <si>
    <t>Agrovila Do Pa Vila Caviana</t>
  </si>
  <si>
    <t>130063105000035</t>
  </si>
  <si>
    <t>Boa Vista Do Ramos</t>
  </si>
  <si>
    <t>1300680</t>
  </si>
  <si>
    <t>130068005000001</t>
  </si>
  <si>
    <t>Bom Jesus Da Estrada</t>
  </si>
  <si>
    <t>130068005000011</t>
  </si>
  <si>
    <t>Lago Preto</t>
  </si>
  <si>
    <t>130068010000001</t>
  </si>
  <si>
    <t>Massauari</t>
  </si>
  <si>
    <t>130068015000001</t>
  </si>
  <si>
    <t>Boca Do Acre</t>
  </si>
  <si>
    <t>1300706</t>
  </si>
  <si>
    <t>130070605000001</t>
  </si>
  <si>
    <t>Floriano Peixoto</t>
  </si>
  <si>
    <t>130070610000001</t>
  </si>
  <si>
    <t>130070605000015</t>
  </si>
  <si>
    <t>1300805</t>
  </si>
  <si>
    <t>130080505000001</t>
  </si>
  <si>
    <t>Foz Do Canumã</t>
  </si>
  <si>
    <t>130080505000025</t>
  </si>
  <si>
    <t>Vila Caiçara</t>
  </si>
  <si>
    <t>130080505000062</t>
  </si>
  <si>
    <t>Vila Canumã</t>
  </si>
  <si>
    <t>130080505000061</t>
  </si>
  <si>
    <t>1300839</t>
  </si>
  <si>
    <t>130083905000001</t>
  </si>
  <si>
    <t>Agrovila Da Pa Vila De Campina</t>
  </si>
  <si>
    <t>130083905000017</t>
  </si>
  <si>
    <t>Araras</t>
  </si>
  <si>
    <t>130083905000018</t>
  </si>
  <si>
    <t>Canutama</t>
  </si>
  <si>
    <t>1300904</t>
  </si>
  <si>
    <t>130090405000001</t>
  </si>
  <si>
    <t>Vila Renascer</t>
  </si>
  <si>
    <t>130090405000021</t>
  </si>
  <si>
    <t>1301001</t>
  </si>
  <si>
    <t>130100105000001</t>
  </si>
  <si>
    <t>Comunidade Do Roque</t>
  </si>
  <si>
    <t>130100105000060</t>
  </si>
  <si>
    <t>Comunidade Igarapé Da Roça</t>
  </si>
  <si>
    <t>130100105000061</t>
  </si>
  <si>
    <t>1301100</t>
  </si>
  <si>
    <t>Vila Samaúma</t>
  </si>
  <si>
    <t>130110005000025</t>
  </si>
  <si>
    <t>130110005000009</t>
  </si>
  <si>
    <t>Purupuru</t>
  </si>
  <si>
    <t>130110005000034</t>
  </si>
  <si>
    <t>Vila Do Tilheiro</t>
  </si>
  <si>
    <t>130110005000051</t>
  </si>
  <si>
    <t>130110005000001</t>
  </si>
  <si>
    <t>Careiro Da Várzea</t>
  </si>
  <si>
    <t>1301159</t>
  </si>
  <si>
    <t>130115905000001</t>
  </si>
  <si>
    <t>Porto Da Balsa</t>
  </si>
  <si>
    <t>130115905000011</t>
  </si>
  <si>
    <t>Coari</t>
  </si>
  <si>
    <t>1301209</t>
  </si>
  <si>
    <t>130120905000001</t>
  </si>
  <si>
    <t>Itapeua</t>
  </si>
  <si>
    <t>130120905000028</t>
  </si>
  <si>
    <t>Lauro Sodré</t>
  </si>
  <si>
    <t>130120905000050</t>
  </si>
  <si>
    <t>Vila Fernandes</t>
  </si>
  <si>
    <t>130120905000069</t>
  </si>
  <si>
    <t>Codajás</t>
  </si>
  <si>
    <t>1301308</t>
  </si>
  <si>
    <t>130130805000001</t>
  </si>
  <si>
    <t>130130810000001</t>
  </si>
  <si>
    <t>Murituba</t>
  </si>
  <si>
    <t>130130805000013</t>
  </si>
  <si>
    <t>1301407</t>
  </si>
  <si>
    <t>130140705000001</t>
  </si>
  <si>
    <t>Deixa Falar</t>
  </si>
  <si>
    <t>130140705000042</t>
  </si>
  <si>
    <t>1301704</t>
  </si>
  <si>
    <t>130170405000001</t>
  </si>
  <si>
    <t>Auxiliadora</t>
  </si>
  <si>
    <t>130170405000045</t>
  </si>
  <si>
    <t>1301803</t>
  </si>
  <si>
    <t>130180305000001</t>
  </si>
  <si>
    <t>Pernambuco</t>
  </si>
  <si>
    <t>130180305000021</t>
  </si>
  <si>
    <t>Iranduba</t>
  </si>
  <si>
    <t>1301852</t>
  </si>
  <si>
    <t>Lago Do Limão</t>
  </si>
  <si>
    <t>130185220000001</t>
  </si>
  <si>
    <t>Ariú</t>
  </si>
  <si>
    <t>130185210000001</t>
  </si>
  <si>
    <t>130185205000041</t>
  </si>
  <si>
    <t>Cacau Pirêra</t>
  </si>
  <si>
    <t>130185215000001</t>
  </si>
  <si>
    <t>Janauari</t>
  </si>
  <si>
    <t>130185205000014</t>
  </si>
  <si>
    <t>Serra Baixa</t>
  </si>
  <si>
    <t>130185205000037</t>
  </si>
  <si>
    <t>Paricatuba</t>
  </si>
  <si>
    <t>130185225000001</t>
  </si>
  <si>
    <t>130185205000001</t>
  </si>
  <si>
    <t>Itacoatiara</t>
  </si>
  <si>
    <t>1301902</t>
  </si>
  <si>
    <t>130190205000001</t>
  </si>
  <si>
    <t>Agostinho</t>
  </si>
  <si>
    <t>130190205000064</t>
  </si>
  <si>
    <t>Novo Remanso</t>
  </si>
  <si>
    <t>130190210000003</t>
  </si>
  <si>
    <t>Amatari</t>
  </si>
  <si>
    <t>130190210000001</t>
  </si>
  <si>
    <t>130190205000065</t>
  </si>
  <si>
    <t>130190210000021</t>
  </si>
  <si>
    <t>130190210000009</t>
  </si>
  <si>
    <t>Vila Do Engenho</t>
  </si>
  <si>
    <t>130190210000027</t>
  </si>
  <si>
    <t>Vila Lindóia</t>
  </si>
  <si>
    <t>130190210000007</t>
  </si>
  <si>
    <t>1302108</t>
  </si>
  <si>
    <t>130210805000001</t>
  </si>
  <si>
    <t>Acanauae</t>
  </si>
  <si>
    <t>130210805000011</t>
  </si>
  <si>
    <t>Vila Bittencourt</t>
  </si>
  <si>
    <t>130210805000014</t>
  </si>
  <si>
    <t>1302207</t>
  </si>
  <si>
    <t>130220705000001</t>
  </si>
  <si>
    <t>Forte Das Graças</t>
  </si>
  <si>
    <t>130220705000035</t>
  </si>
  <si>
    <t>Tamaniquá</t>
  </si>
  <si>
    <t>130220705000012</t>
  </si>
  <si>
    <t>1302306</t>
  </si>
  <si>
    <t>130230605000001</t>
  </si>
  <si>
    <t>Vila Copatana</t>
  </si>
  <si>
    <t>130230605000013</t>
  </si>
  <si>
    <t>1302504</t>
  </si>
  <si>
    <t>Comunidade Palestina</t>
  </si>
  <si>
    <t>130250405000101</t>
  </si>
  <si>
    <t>130250405000053</t>
  </si>
  <si>
    <t>130250405000001</t>
  </si>
  <si>
    <t>Agrovila Do Pa Grêmio Do Castanho</t>
  </si>
  <si>
    <t>130250405000104</t>
  </si>
  <si>
    <t>Agrovila Do Pa Ubim</t>
  </si>
  <si>
    <t>130250405000049</t>
  </si>
  <si>
    <t>Comunidade São José</t>
  </si>
  <si>
    <t>130250405000102</t>
  </si>
  <si>
    <t>Vila Do Ariau</t>
  </si>
  <si>
    <t>130250405000108</t>
  </si>
  <si>
    <t>130250405000065</t>
  </si>
  <si>
    <t>Sacambú</t>
  </si>
  <si>
    <t>130250405000060</t>
  </si>
  <si>
    <t>Tuiuê</t>
  </si>
  <si>
    <t>130250405000069</t>
  </si>
  <si>
    <t>1302553</t>
  </si>
  <si>
    <t>130255305000001</t>
  </si>
  <si>
    <t>130255305000029</t>
  </si>
  <si>
    <t>Janauacá</t>
  </si>
  <si>
    <t>130255305000031</t>
  </si>
  <si>
    <t>1302603</t>
  </si>
  <si>
    <t>130260305000025</t>
  </si>
  <si>
    <t>Agrovila Vila Amazonino Mendes</t>
  </si>
  <si>
    <t>130260305000022</t>
  </si>
  <si>
    <t>130260305000032</t>
  </si>
  <si>
    <t>130260305000036</t>
  </si>
  <si>
    <t>Nossa Senhora De Fátima</t>
  </si>
  <si>
    <t>130260305000024</t>
  </si>
  <si>
    <t>130260305000023</t>
  </si>
  <si>
    <t>130260305060001</t>
  </si>
  <si>
    <t>1302702</t>
  </si>
  <si>
    <t>130270205000001</t>
  </si>
  <si>
    <t>Agrovila Do Pa Santo Antonio Do Matupi</t>
  </si>
  <si>
    <t>130270205000065</t>
  </si>
  <si>
    <t>130270205000095</t>
  </si>
  <si>
    <t>130270205000035</t>
  </si>
  <si>
    <t>Maués</t>
  </si>
  <si>
    <t>1302900</t>
  </si>
  <si>
    <t>130290005000001</t>
  </si>
  <si>
    <t>130290010000002</t>
  </si>
  <si>
    <t>Curuçá</t>
  </si>
  <si>
    <t>130290010000011</t>
  </si>
  <si>
    <t>Osório Da Fonseca</t>
  </si>
  <si>
    <t>130290010000001</t>
  </si>
  <si>
    <t>Repartimento</t>
  </si>
  <si>
    <t>130290015000001</t>
  </si>
  <si>
    <t>Santíssima Trindade</t>
  </si>
  <si>
    <t>130290010000012</t>
  </si>
  <si>
    <t>Nhamundá</t>
  </si>
  <si>
    <t>1303007</t>
  </si>
  <si>
    <t>130300705000001</t>
  </si>
  <si>
    <t>Comunidade Cutipanã</t>
  </si>
  <si>
    <t>130300705000022</t>
  </si>
  <si>
    <t>Santa Maria Do Mamoriacá</t>
  </si>
  <si>
    <t>130300705000011</t>
  </si>
  <si>
    <t>Comunidade Juruá</t>
  </si>
  <si>
    <t>130300705000023</t>
  </si>
  <si>
    <t>Nova Olinda Do Norte</t>
  </si>
  <si>
    <t>1303106</t>
  </si>
  <si>
    <t>130310605000001</t>
  </si>
  <si>
    <t>Vila Abacaxi</t>
  </si>
  <si>
    <t>130310605000051</t>
  </si>
  <si>
    <t>Parintins</t>
  </si>
  <si>
    <t>1303403</t>
  </si>
  <si>
    <t>Agrovila Do Pa Vila Amazônia</t>
  </si>
  <si>
    <t>130340305000096</t>
  </si>
  <si>
    <t>Agrovila Do Pa Santa Rita Da Valeria</t>
  </si>
  <si>
    <t>130340305000136</t>
  </si>
  <si>
    <t>130340305000001</t>
  </si>
  <si>
    <t>Agrovila Do Pa Santo Antônio Do Tracajá</t>
  </si>
  <si>
    <t>130340305000138</t>
  </si>
  <si>
    <t>Agrovila Do Pa Vila Bom Socorro</t>
  </si>
  <si>
    <t>130340305000098</t>
  </si>
  <si>
    <t>São Tomé Do Mocambo</t>
  </si>
  <si>
    <t>130340310000003</t>
  </si>
  <si>
    <t>Cabori</t>
  </si>
  <si>
    <t>130340310000006</t>
  </si>
  <si>
    <t>130340310000001</t>
  </si>
  <si>
    <t>1303502</t>
  </si>
  <si>
    <t>130350205000001</t>
  </si>
  <si>
    <t>Céu Do Mapiá</t>
  </si>
  <si>
    <t>130350205000025</t>
  </si>
  <si>
    <t>Presidente Figueiredo</t>
  </si>
  <si>
    <t>1303536</t>
  </si>
  <si>
    <t>130353605000016</t>
  </si>
  <si>
    <t>Agrovila Do Pa Canoas</t>
  </si>
  <si>
    <t>130353605000013</t>
  </si>
  <si>
    <t>Agrovila Do Pa Marco Freire</t>
  </si>
  <si>
    <t>130353605000009</t>
  </si>
  <si>
    <t>130353605000010</t>
  </si>
  <si>
    <t>130353605000001</t>
  </si>
  <si>
    <t>Jardim Floresta</t>
  </si>
  <si>
    <t>130353605000018</t>
  </si>
  <si>
    <t>130353605000019</t>
  </si>
  <si>
    <t>Balbina</t>
  </si>
  <si>
    <t>130353610000001</t>
  </si>
  <si>
    <t>Fé Em Deus</t>
  </si>
  <si>
    <t>130353610000006</t>
  </si>
  <si>
    <t>130353605000029</t>
  </si>
  <si>
    <t>Nova Jerusalém</t>
  </si>
  <si>
    <t>130353605000032</t>
  </si>
  <si>
    <t>Nova União Ii</t>
  </si>
  <si>
    <t>130353605000017</t>
  </si>
  <si>
    <t>Novo Rumo</t>
  </si>
  <si>
    <t>130353605000030</t>
  </si>
  <si>
    <t>São José Do Uatumã</t>
  </si>
  <si>
    <t>130353610000005</t>
  </si>
  <si>
    <t>São Jorge Do Uatumã</t>
  </si>
  <si>
    <t>130353610000004</t>
  </si>
  <si>
    <t>São Miguel Do Miriti</t>
  </si>
  <si>
    <t>130353610000007</t>
  </si>
  <si>
    <t>Santo Antônio Do Içá</t>
  </si>
  <si>
    <t>1303700</t>
  </si>
  <si>
    <t>130370005000001</t>
  </si>
  <si>
    <t>130370005000013</t>
  </si>
  <si>
    <t>Vila Alterosa</t>
  </si>
  <si>
    <t>130370005000018</t>
  </si>
  <si>
    <t>130370005000027</t>
  </si>
  <si>
    <t>São Gabriel Da Cachoeira</t>
  </si>
  <si>
    <t>1303809</t>
  </si>
  <si>
    <t>130380905000001</t>
  </si>
  <si>
    <t>Aldeia Indígena Camanaus</t>
  </si>
  <si>
    <t>130380905000013</t>
  </si>
  <si>
    <t>Cucui</t>
  </si>
  <si>
    <t>130380912000001</t>
  </si>
  <si>
    <t>Pari-Cachoeira</t>
  </si>
  <si>
    <t>130380905000038</t>
  </si>
  <si>
    <t>Iauretê</t>
  </si>
  <si>
    <t>130380905000046</t>
  </si>
  <si>
    <t>Içana</t>
  </si>
  <si>
    <t>130380915000001</t>
  </si>
  <si>
    <t>130380905000045</t>
  </si>
  <si>
    <t>130380920000001</t>
  </si>
  <si>
    <t>Taracuá</t>
  </si>
  <si>
    <t>130380905000035</t>
  </si>
  <si>
    <t>São Paulo De Olivença</t>
  </si>
  <si>
    <t>1303908</t>
  </si>
  <si>
    <t>130390805000001</t>
  </si>
  <si>
    <t>130390815000001</t>
  </si>
  <si>
    <t>São Sebastião Do Uatumã</t>
  </si>
  <si>
    <t>1303957</t>
  </si>
  <si>
    <t>130395705000001</t>
  </si>
  <si>
    <t>Vila De Santana</t>
  </si>
  <si>
    <t>130395705000005</t>
  </si>
  <si>
    <t>Silves</t>
  </si>
  <si>
    <t>1304005</t>
  </si>
  <si>
    <t>130400505000001</t>
  </si>
  <si>
    <t>Cristo Rei</t>
  </si>
  <si>
    <t>130400505000012</t>
  </si>
  <si>
    <t>Tapauá</t>
  </si>
  <si>
    <t>1304104</t>
  </si>
  <si>
    <t>130410405000001</t>
  </si>
  <si>
    <t>130410405000048</t>
  </si>
  <si>
    <t>Foz Do Tapauá</t>
  </si>
  <si>
    <t>130410405000047</t>
  </si>
  <si>
    <t>1304203</t>
  </si>
  <si>
    <t>Santo Isidoro</t>
  </si>
  <si>
    <t>130420305000041</t>
  </si>
  <si>
    <t>130420305000076</t>
  </si>
  <si>
    <t>Caiambé</t>
  </si>
  <si>
    <t>130420305000048</t>
  </si>
  <si>
    <t>Marajó</t>
  </si>
  <si>
    <t>130420305000075</t>
  </si>
  <si>
    <t>Missões</t>
  </si>
  <si>
    <t>130420305000038</t>
  </si>
  <si>
    <t>130420305000001</t>
  </si>
  <si>
    <t>1304237</t>
  </si>
  <si>
    <t>130423705000001</t>
  </si>
  <si>
    <t>São José Do Amparo</t>
  </si>
  <si>
    <t>130423705000030</t>
  </si>
  <si>
    <t>1304260</t>
  </si>
  <si>
    <t>130426005000001</t>
  </si>
  <si>
    <t>Punã</t>
  </si>
  <si>
    <t>130426005000025</t>
  </si>
  <si>
    <t>1304302</t>
  </si>
  <si>
    <t>Colônia Marajazinho</t>
  </si>
  <si>
    <t>130430205000019</t>
  </si>
  <si>
    <t>Buçussal</t>
  </si>
  <si>
    <t>130430205000034</t>
  </si>
  <si>
    <t>Marajatuba</t>
  </si>
  <si>
    <t>130430205000018</t>
  </si>
  <si>
    <t>130430205000032</t>
  </si>
  <si>
    <t>130430205000001</t>
  </si>
  <si>
    <t>130430205000033</t>
  </si>
  <si>
    <t>Urucurituba</t>
  </si>
  <si>
    <t>1304401</t>
  </si>
  <si>
    <t>Itapeaçu</t>
  </si>
  <si>
    <t>130440105000015</t>
  </si>
  <si>
    <t>Augusto Montenegro</t>
  </si>
  <si>
    <t>130440110000001</t>
  </si>
  <si>
    <t>130440105000001</t>
  </si>
  <si>
    <t>Amapá</t>
  </si>
  <si>
    <t>1600105</t>
  </si>
  <si>
    <t>160010505000001</t>
  </si>
  <si>
    <t>Sucuriju</t>
  </si>
  <si>
    <t>160010515000001</t>
  </si>
  <si>
    <t>Calçoene</t>
  </si>
  <si>
    <t>1600204</t>
  </si>
  <si>
    <t>160020405000001</t>
  </si>
  <si>
    <t>Agrovila Do Pa Carnot</t>
  </si>
  <si>
    <t>160020410000002</t>
  </si>
  <si>
    <t>Cunani</t>
  </si>
  <si>
    <t>160020410000001</t>
  </si>
  <si>
    <t>Lourenço</t>
  </si>
  <si>
    <t>160020415000001</t>
  </si>
  <si>
    <t>Lataia</t>
  </si>
  <si>
    <t>160020415000002</t>
  </si>
  <si>
    <t>1600212</t>
  </si>
  <si>
    <t>160021205000001</t>
  </si>
  <si>
    <t>Gurupora</t>
  </si>
  <si>
    <t>160021205000003</t>
  </si>
  <si>
    <t>Ferreira Gomes</t>
  </si>
  <si>
    <t>1600238</t>
  </si>
  <si>
    <t>160023805000001</t>
  </si>
  <si>
    <t>Paredão</t>
  </si>
  <si>
    <t>160023805000004</t>
  </si>
  <si>
    <t>1600253</t>
  </si>
  <si>
    <t>160025305000001</t>
  </si>
  <si>
    <t>Carmo Do Macacoari</t>
  </si>
  <si>
    <t>160025305000003</t>
  </si>
  <si>
    <t>Curicaca</t>
  </si>
  <si>
    <t>160025305000002</t>
  </si>
  <si>
    <t>Laranjal Do Jari</t>
  </si>
  <si>
    <t>1600279</t>
  </si>
  <si>
    <t>160027905000001</t>
  </si>
  <si>
    <t>Água Branca Do Cajari</t>
  </si>
  <si>
    <t>160027905000032</t>
  </si>
  <si>
    <t>1600303</t>
  </si>
  <si>
    <t>160030305000001</t>
  </si>
  <si>
    <t>Abacate Da Pedreira</t>
  </si>
  <si>
    <t>160030305000289</t>
  </si>
  <si>
    <t>Itamatatuba</t>
  </si>
  <si>
    <t>160030310000002</t>
  </si>
  <si>
    <t>160030310000008</t>
  </si>
  <si>
    <t>Carapanantuba</t>
  </si>
  <si>
    <t>160030311000001</t>
  </si>
  <si>
    <t>Santo Antonio Da Pedreira</t>
  </si>
  <si>
    <t>160030305000288</t>
  </si>
  <si>
    <t>Corre Água</t>
  </si>
  <si>
    <t>160030324000008</t>
  </si>
  <si>
    <t>Freguesia</t>
  </si>
  <si>
    <t>160030310000011</t>
  </si>
  <si>
    <t>São Joaquim Do Pacuí</t>
  </si>
  <si>
    <t>160030324000001</t>
  </si>
  <si>
    <t>Garimpo De São Tomé</t>
  </si>
  <si>
    <t>160030324000004</t>
  </si>
  <si>
    <t>Igarapé Grande Do Curuá</t>
  </si>
  <si>
    <t>160030310000009</t>
  </si>
  <si>
    <t>Santa Luzia Do Pacuí</t>
  </si>
  <si>
    <t>160030324000002</t>
  </si>
  <si>
    <t>Limão Do Curuá</t>
  </si>
  <si>
    <t>160030310000007</t>
  </si>
  <si>
    <t>160030310000010</t>
  </si>
  <si>
    <t>160030324000003</t>
  </si>
  <si>
    <t>São Tomé Do Pacuí</t>
  </si>
  <si>
    <t>160030324000005</t>
  </si>
  <si>
    <t>Tracajatuba I</t>
  </si>
  <si>
    <t>160030324000009</t>
  </si>
  <si>
    <t>1600402</t>
  </si>
  <si>
    <t>160040205000001</t>
  </si>
  <si>
    <t>Carvão</t>
  </si>
  <si>
    <t>160040208000001</t>
  </si>
  <si>
    <t>Mazagão Velho</t>
  </si>
  <si>
    <t>160040215000001</t>
  </si>
  <si>
    <t>Oiapoque</t>
  </si>
  <si>
    <t>1600501</t>
  </si>
  <si>
    <t>160050105000001</t>
  </si>
  <si>
    <t>Clevelândia Do Norte</t>
  </si>
  <si>
    <t>160050110000001</t>
  </si>
  <si>
    <t>160050110000002</t>
  </si>
  <si>
    <t>160050115000001</t>
  </si>
  <si>
    <t>Vitória</t>
  </si>
  <si>
    <t>160050105000020</t>
  </si>
  <si>
    <t>Pedra Branca Do Amapari</t>
  </si>
  <si>
    <t>1600154</t>
  </si>
  <si>
    <t>Pedra Branca Do Amaparí</t>
  </si>
  <si>
    <t>160015405000001</t>
  </si>
  <si>
    <t>160015405000003</t>
  </si>
  <si>
    <t>1600535</t>
  </si>
  <si>
    <t>160053505000001</t>
  </si>
  <si>
    <t>Cupixi</t>
  </si>
  <si>
    <t>160053505000008</t>
  </si>
  <si>
    <t>1600550</t>
  </si>
  <si>
    <t>Flechal</t>
  </si>
  <si>
    <t>160055005000005</t>
  </si>
  <si>
    <t>Agrovila Do Pa Cujubim</t>
  </si>
  <si>
    <t>160055005000006</t>
  </si>
  <si>
    <t>160055005000001</t>
  </si>
  <si>
    <t>1600600</t>
  </si>
  <si>
    <t>Pirativa</t>
  </si>
  <si>
    <t>160060023000001</t>
  </si>
  <si>
    <t>Igarapé Do Lago</t>
  </si>
  <si>
    <t>160060010000001</t>
  </si>
  <si>
    <t>160060005000001</t>
  </si>
  <si>
    <t>Piaçacá</t>
  </si>
  <si>
    <t>160060020000001</t>
  </si>
  <si>
    <t>Serra Do Navio</t>
  </si>
  <si>
    <t>1600055</t>
  </si>
  <si>
    <t>160005505000001</t>
  </si>
  <si>
    <t>160005505000003</t>
  </si>
  <si>
    <t>Cachaço</t>
  </si>
  <si>
    <t>160005510000001</t>
  </si>
  <si>
    <t>1600709</t>
  </si>
  <si>
    <t>160070905000001</t>
  </si>
  <si>
    <t>160070905000005</t>
  </si>
  <si>
    <t>Agrovila Do Pa Cedro</t>
  </si>
  <si>
    <t>160070905000006</t>
  </si>
  <si>
    <t>160070905000007</t>
  </si>
  <si>
    <t>Terra Firme</t>
  </si>
  <si>
    <t>160070905000013</t>
  </si>
  <si>
    <t>Vitória Do Jari</t>
  </si>
  <si>
    <t>1600808</t>
  </si>
  <si>
    <t>160080805000001</t>
  </si>
  <si>
    <t>Jarilândia</t>
  </si>
  <si>
    <t>160080805000006</t>
  </si>
  <si>
    <t>1500206</t>
  </si>
  <si>
    <t>Guarumã</t>
  </si>
  <si>
    <t>150020605000028</t>
  </si>
  <si>
    <t>Agrovila Do Pa Calmaria Ii - Vila Israel</t>
  </si>
  <si>
    <t>150020605000034</t>
  </si>
  <si>
    <t>Agrovila Do Pa Santa Maria Ii</t>
  </si>
  <si>
    <t>150020615000007</t>
  </si>
  <si>
    <t>Guajará-Miri</t>
  </si>
  <si>
    <t>150020610000001</t>
  </si>
  <si>
    <t>150020605000001</t>
  </si>
  <si>
    <t>1500305</t>
  </si>
  <si>
    <t>150030505000001</t>
  </si>
  <si>
    <t>Jupati Do Afuá</t>
  </si>
  <si>
    <t>150030505000030</t>
  </si>
  <si>
    <t>Água Azul Do Norte</t>
  </si>
  <si>
    <t>1500347</t>
  </si>
  <si>
    <t>Nova Canadá</t>
  </si>
  <si>
    <t>150034705000016</t>
  </si>
  <si>
    <t>150034705000017</t>
  </si>
  <si>
    <t>1500404</t>
  </si>
  <si>
    <t>Agrovila Do Pa Aq Pacoval</t>
  </si>
  <si>
    <t>150040405000029</t>
  </si>
  <si>
    <t>Camburão</t>
  </si>
  <si>
    <t>150040405000072</t>
  </si>
  <si>
    <t>Mamiá</t>
  </si>
  <si>
    <t>150040405000032</t>
  </si>
  <si>
    <t>Cuiupeua</t>
  </si>
  <si>
    <t>150040405000026</t>
  </si>
  <si>
    <t>1500503</t>
  </si>
  <si>
    <t>150050305000001</t>
  </si>
  <si>
    <t>Arumanduba</t>
  </si>
  <si>
    <t>150050310000001</t>
  </si>
  <si>
    <t>150050315000015</t>
  </si>
  <si>
    <t>150050315000016</t>
  </si>
  <si>
    <t>150050305000019</t>
  </si>
  <si>
    <t>Cidade Industrial Munguba</t>
  </si>
  <si>
    <t>150050315000008</t>
  </si>
  <si>
    <t>150050315000011</t>
  </si>
  <si>
    <t>Saracura</t>
  </si>
  <si>
    <t>150050310000002</t>
  </si>
  <si>
    <t>1500602</t>
  </si>
  <si>
    <t>150060205000001</t>
  </si>
  <si>
    <t>Agrovila Princesa Do Xingu</t>
  </si>
  <si>
    <t>150060205000123</t>
  </si>
  <si>
    <t>Castelo Dos Sonhos</t>
  </si>
  <si>
    <t>150060207000001</t>
  </si>
  <si>
    <t>Aldeia Indígena Baú</t>
  </si>
  <si>
    <t>150060207000019</t>
  </si>
  <si>
    <t>Carlos Pena Filho</t>
  </si>
  <si>
    <t>150060205000081</t>
  </si>
  <si>
    <t>Esperança Iv</t>
  </si>
  <si>
    <t>150060207000012</t>
  </si>
  <si>
    <t>150060205000170</t>
  </si>
  <si>
    <t>1500859</t>
  </si>
  <si>
    <t>150085905000001</t>
  </si>
  <si>
    <t>Acrolina Ou Mucura</t>
  </si>
  <si>
    <t>150085905000029</t>
  </si>
  <si>
    <t>150085905000028</t>
  </si>
  <si>
    <t>Belo Monte Do Pontal</t>
  </si>
  <si>
    <t>150085905000020</t>
  </si>
  <si>
    <t>Sucupira Ou Km-120</t>
  </si>
  <si>
    <t>150085905000016</t>
  </si>
  <si>
    <t>150085905000032</t>
  </si>
  <si>
    <t>1500909</t>
  </si>
  <si>
    <t>Itapixuna</t>
  </si>
  <si>
    <t>150090920000001</t>
  </si>
  <si>
    <t>150090920000005</t>
  </si>
  <si>
    <t>150090905000010</t>
  </si>
  <si>
    <t>Aturiaí</t>
  </si>
  <si>
    <t>150090910000001</t>
  </si>
  <si>
    <t>Emboraí</t>
  </si>
  <si>
    <t>150090915000001</t>
  </si>
  <si>
    <t>Peri-Mirim</t>
  </si>
  <si>
    <t>150090905000008</t>
  </si>
  <si>
    <t>Ilha Coroa Comprida</t>
  </si>
  <si>
    <t>150090910000004</t>
  </si>
  <si>
    <t>150090905000001</t>
  </si>
  <si>
    <t>Patal</t>
  </si>
  <si>
    <t>150090905000013</t>
  </si>
  <si>
    <t>São Luís Do Apió</t>
  </si>
  <si>
    <t>150090910000008</t>
  </si>
  <si>
    <t>Aurora Do Pará</t>
  </si>
  <si>
    <t>1500958</t>
  </si>
  <si>
    <t>150095805000001</t>
  </si>
  <si>
    <t>150095805000022</t>
  </si>
  <si>
    <t>Balsa Do Capim</t>
  </si>
  <si>
    <t>150095805000014</t>
  </si>
  <si>
    <t>Santana Do Capim</t>
  </si>
  <si>
    <t>150095805000013</t>
  </si>
  <si>
    <t>Vila Fátima</t>
  </si>
  <si>
    <t>150095805000007</t>
  </si>
  <si>
    <t>1501006</t>
  </si>
  <si>
    <t>São Raimundo Ou Sem Terra</t>
  </si>
  <si>
    <t>150100610000003</t>
  </si>
  <si>
    <t>Brasília Legal</t>
  </si>
  <si>
    <t>150100610000001</t>
  </si>
  <si>
    <t>150100605000001</t>
  </si>
  <si>
    <t>Fordlândia</t>
  </si>
  <si>
    <t>150100605000005</t>
  </si>
  <si>
    <t>Pinhel</t>
  </si>
  <si>
    <t>150100615000001</t>
  </si>
  <si>
    <t>150100610000015</t>
  </si>
  <si>
    <t>1501204</t>
  </si>
  <si>
    <t>Joana Peres</t>
  </si>
  <si>
    <t>150120410000001</t>
  </si>
  <si>
    <t>Anilzinho</t>
  </si>
  <si>
    <t>150120410000007</t>
  </si>
  <si>
    <t>150120405000001</t>
  </si>
  <si>
    <t>Araquembaua</t>
  </si>
  <si>
    <t>150120430000003</t>
  </si>
  <si>
    <t>Calados</t>
  </si>
  <si>
    <t>150120405000016</t>
  </si>
  <si>
    <t>Umarizal Do Tocantins</t>
  </si>
  <si>
    <t>150120430000001</t>
  </si>
  <si>
    <t>São Joaquim Do Ituquara</t>
  </si>
  <si>
    <t>150120420000001</t>
  </si>
  <si>
    <t>Tambaí</t>
  </si>
  <si>
    <t>150120405000011</t>
  </si>
  <si>
    <t>1501402</t>
  </si>
  <si>
    <t>Tucumaeira</t>
  </si>
  <si>
    <t>150140267000022</t>
  </si>
  <si>
    <t>150140267000023</t>
  </si>
  <si>
    <t>150140205000001</t>
  </si>
  <si>
    <t>Furo Das Marinhas</t>
  </si>
  <si>
    <t>150140265000030</t>
  </si>
  <si>
    <t>Nova Esperança Das Barreiras</t>
  </si>
  <si>
    <t>150140265000033</t>
  </si>
  <si>
    <t>Fidélis</t>
  </si>
  <si>
    <t>150140267000024</t>
  </si>
  <si>
    <t>Belterra</t>
  </si>
  <si>
    <t>1501451</t>
  </si>
  <si>
    <t>150145105000001</t>
  </si>
  <si>
    <t>Aramanai</t>
  </si>
  <si>
    <t>150145105000011</t>
  </si>
  <si>
    <t>Benevides</t>
  </si>
  <si>
    <t>1501501</t>
  </si>
  <si>
    <t>150150110000013</t>
  </si>
  <si>
    <t>150150105000019</t>
  </si>
  <si>
    <t>150150110000004</t>
  </si>
  <si>
    <t>150150110000012</t>
  </si>
  <si>
    <t>Bom Jesus Do Tocantins</t>
  </si>
  <si>
    <t>1501576</t>
  </si>
  <si>
    <t>150157605000001</t>
  </si>
  <si>
    <t>150157605000009</t>
  </si>
  <si>
    <t>1501600</t>
  </si>
  <si>
    <t>150160005000001</t>
  </si>
  <si>
    <t>Santo Antônio Do Cumaru</t>
  </si>
  <si>
    <t>150160005000004</t>
  </si>
  <si>
    <t>São João Das Panelas</t>
  </si>
  <si>
    <t>150160005000006</t>
  </si>
  <si>
    <t>1501709</t>
  </si>
  <si>
    <t>Vila Do Bonifácio</t>
  </si>
  <si>
    <t>150170905000050</t>
  </si>
  <si>
    <t>Ajuruteua</t>
  </si>
  <si>
    <t>150170905000052</t>
  </si>
  <si>
    <t>Parada Bom Jesus</t>
  </si>
  <si>
    <t>150170905000073</t>
  </si>
  <si>
    <t>Almoço</t>
  </si>
  <si>
    <t>150170910000001</t>
  </si>
  <si>
    <t>150170905000001</t>
  </si>
  <si>
    <t>Bacuri Prata</t>
  </si>
  <si>
    <t>150170905000072</t>
  </si>
  <si>
    <t>150170915000004</t>
  </si>
  <si>
    <t>150170915000006</t>
  </si>
  <si>
    <t>Taperaçu Porto</t>
  </si>
  <si>
    <t>150170905000067</t>
  </si>
  <si>
    <t>Ilha Do Castelo</t>
  </si>
  <si>
    <t>150170905000048</t>
  </si>
  <si>
    <t>Nova Mocajuba</t>
  </si>
  <si>
    <t>150170920000001</t>
  </si>
  <si>
    <t>Jessé Guimarães</t>
  </si>
  <si>
    <t>150170920000002</t>
  </si>
  <si>
    <t>150170915000002</t>
  </si>
  <si>
    <t>Nova Canindé</t>
  </si>
  <si>
    <t>150170920000007</t>
  </si>
  <si>
    <t>Bacuriteua</t>
  </si>
  <si>
    <t>150170905000046</t>
  </si>
  <si>
    <t>Ponta Do Bacuriteua</t>
  </si>
  <si>
    <t>150170905000065</t>
  </si>
  <si>
    <t>Vila Do Meio</t>
  </si>
  <si>
    <t>150170905000066</t>
  </si>
  <si>
    <t>Tijoca</t>
  </si>
  <si>
    <t>150170930000001</t>
  </si>
  <si>
    <t>150170905000064</t>
  </si>
  <si>
    <t>Vila São Benedito</t>
  </si>
  <si>
    <t>150170905000069</t>
  </si>
  <si>
    <t>Brasil Novo</t>
  </si>
  <si>
    <t>1501725</t>
  </si>
  <si>
    <t>Grande Esperança</t>
  </si>
  <si>
    <t>150172505000005</t>
  </si>
  <si>
    <t>Agrovila Duque De Caxias</t>
  </si>
  <si>
    <t>150172505000033</t>
  </si>
  <si>
    <t>150172505000018</t>
  </si>
  <si>
    <t>Agrovila Olavo Bilac</t>
  </si>
  <si>
    <t>150172505000034</t>
  </si>
  <si>
    <t>150172505000001</t>
  </si>
  <si>
    <t>Brejo Grande Do Araguaia</t>
  </si>
  <si>
    <t>1501758</t>
  </si>
  <si>
    <t>150175805000001</t>
  </si>
  <si>
    <t>150175805000005</t>
  </si>
  <si>
    <t>São Raimundo Do Araguaia</t>
  </si>
  <si>
    <t>150175815000001</t>
  </si>
  <si>
    <t>Breu Branco</t>
  </si>
  <si>
    <t>1501782</t>
  </si>
  <si>
    <t>Roça Comprida</t>
  </si>
  <si>
    <t>150178205000026</t>
  </si>
  <si>
    <t>Muru</t>
  </si>
  <si>
    <t>150178205000022</t>
  </si>
  <si>
    <t>Nazaré Dos Patos</t>
  </si>
  <si>
    <t>150178205000024</t>
  </si>
  <si>
    <t>Nova Jutaí</t>
  </si>
  <si>
    <t>150178205000025</t>
  </si>
  <si>
    <t>150178205000035</t>
  </si>
  <si>
    <t>150178205000033</t>
  </si>
  <si>
    <t>Quatro Bocas Ou Lopolândia</t>
  </si>
  <si>
    <t>150178205000031</t>
  </si>
  <si>
    <t>150178205000001</t>
  </si>
  <si>
    <t>1501808</t>
  </si>
  <si>
    <t>Vila Intel</t>
  </si>
  <si>
    <t>150180805000040</t>
  </si>
  <si>
    <t>Antônio Lemos</t>
  </si>
  <si>
    <t>150180810000001</t>
  </si>
  <si>
    <t>150180805000001</t>
  </si>
  <si>
    <t>Curumu</t>
  </si>
  <si>
    <t>150180815000001</t>
  </si>
  <si>
    <t>Lawton</t>
  </si>
  <si>
    <t>150180810000007</t>
  </si>
  <si>
    <t>Magebrás</t>
  </si>
  <si>
    <t>150180805000033</t>
  </si>
  <si>
    <t>Mainard</t>
  </si>
  <si>
    <t>150180805000034</t>
  </si>
  <si>
    <t>São Miguel Dos Macacos</t>
  </si>
  <si>
    <t>150180820000001</t>
  </si>
  <si>
    <t>Vila Porto Alegre</t>
  </si>
  <si>
    <t>150180815000015</t>
  </si>
  <si>
    <t>1501907</t>
  </si>
  <si>
    <t>150190705000001</t>
  </si>
  <si>
    <t>Guajará-Açu</t>
  </si>
  <si>
    <t>150190710000001</t>
  </si>
  <si>
    <t>Cachoeira Do Arari</t>
  </si>
  <si>
    <t>1502004</t>
  </si>
  <si>
    <t>Retiro Grande</t>
  </si>
  <si>
    <t>150200405000009</t>
  </si>
  <si>
    <t>Câmara Do Marajó</t>
  </si>
  <si>
    <t>150200405000006</t>
  </si>
  <si>
    <t>150200405000001</t>
  </si>
  <si>
    <t>Cachoeira Do Piriá</t>
  </si>
  <si>
    <t>1501956</t>
  </si>
  <si>
    <t>150195605000009</t>
  </si>
  <si>
    <t>Agrovila Do Pa Aq Camiranga</t>
  </si>
  <si>
    <t>150195605000011</t>
  </si>
  <si>
    <t>Igarapé De Areia</t>
  </si>
  <si>
    <t>150195605000018</t>
  </si>
  <si>
    <t>Barraca Da Farinha</t>
  </si>
  <si>
    <t>150195605000004</t>
  </si>
  <si>
    <t>Areia Do Anelis</t>
  </si>
  <si>
    <t>150195605000016</t>
  </si>
  <si>
    <t>Enche Concha</t>
  </si>
  <si>
    <t>150195605000013</t>
  </si>
  <si>
    <t>Baixinhos</t>
  </si>
  <si>
    <t>150195605000019</t>
  </si>
  <si>
    <t>150195605000001</t>
  </si>
  <si>
    <t>150195605000015</t>
  </si>
  <si>
    <t>Mina Alegre</t>
  </si>
  <si>
    <t>150195605000005</t>
  </si>
  <si>
    <t>150195605000020</t>
  </si>
  <si>
    <t>150195605000017</t>
  </si>
  <si>
    <t>Vila Amadeu</t>
  </si>
  <si>
    <t>150195605000007</t>
  </si>
  <si>
    <t>1502103</t>
  </si>
  <si>
    <t>150210305000001</t>
  </si>
  <si>
    <t>Agrovila Do Pa Aricurá I</t>
  </si>
  <si>
    <t>150210305000050</t>
  </si>
  <si>
    <t>150210310000004</t>
  </si>
  <si>
    <t>150210307000001</t>
  </si>
  <si>
    <t>Carapajó</t>
  </si>
  <si>
    <t>150210310000001</t>
  </si>
  <si>
    <t>150210310000007</t>
  </si>
  <si>
    <t>Cametá Tapera</t>
  </si>
  <si>
    <t>150210305000030</t>
  </si>
  <si>
    <t>Mau</t>
  </si>
  <si>
    <t>150210310000010</t>
  </si>
  <si>
    <t>Curuçambaba</t>
  </si>
  <si>
    <t>150210315000001</t>
  </si>
  <si>
    <t>Torrão Mupi</t>
  </si>
  <si>
    <t>150210320000008</t>
  </si>
  <si>
    <t>Januacoeli</t>
  </si>
  <si>
    <t>150210320000001</t>
  </si>
  <si>
    <t>Juaba</t>
  </si>
  <si>
    <t>150210325000001</t>
  </si>
  <si>
    <t>Vila Do Carmo Do Tocantins</t>
  </si>
  <si>
    <t>150210340000001</t>
  </si>
  <si>
    <t>Moiraba</t>
  </si>
  <si>
    <t>150210330000001</t>
  </si>
  <si>
    <t>150210325000016</t>
  </si>
  <si>
    <t>Torres Do Cupijó</t>
  </si>
  <si>
    <t>150210336000001</t>
  </si>
  <si>
    <t>Canaã Dos Carajás</t>
  </si>
  <si>
    <t>1502152</t>
  </si>
  <si>
    <t>Vila Ouro Verde</t>
  </si>
  <si>
    <t>150215205000014</t>
  </si>
  <si>
    <t>Mozartinópolis</t>
  </si>
  <si>
    <t>150215205000015</t>
  </si>
  <si>
    <t>Vila Planalto</t>
  </si>
  <si>
    <t>150215205000026</t>
  </si>
  <si>
    <t>Vila Bom Jesus</t>
  </si>
  <si>
    <t>150215205000027</t>
  </si>
  <si>
    <t>150215205000001</t>
  </si>
  <si>
    <t>1502202</t>
  </si>
  <si>
    <t>Tauari</t>
  </si>
  <si>
    <t>150220215000001</t>
  </si>
  <si>
    <t>150220215000002</t>
  </si>
  <si>
    <t>1502301</t>
  </si>
  <si>
    <t>Pirí</t>
  </si>
  <si>
    <t>150230105000034</t>
  </si>
  <si>
    <t>Açaiteua</t>
  </si>
  <si>
    <t>150230105000035</t>
  </si>
  <si>
    <t>Arauaí</t>
  </si>
  <si>
    <t>150230105000043</t>
  </si>
  <si>
    <t>150230105000045</t>
  </si>
  <si>
    <t>Muriá</t>
  </si>
  <si>
    <t>150230105000037</t>
  </si>
  <si>
    <t>150230105000001</t>
  </si>
  <si>
    <t>Boca Nova</t>
  </si>
  <si>
    <t>150230105000029</t>
  </si>
  <si>
    <t>Cabeceira Do Igarapé-Açu</t>
  </si>
  <si>
    <t>150230105000047</t>
  </si>
  <si>
    <t>150230105000030</t>
  </si>
  <si>
    <t>Caraparu</t>
  </si>
  <si>
    <t>150230105000020</t>
  </si>
  <si>
    <t>150230105000025</t>
  </si>
  <si>
    <t>São Pedro Do Induá</t>
  </si>
  <si>
    <t>150230105000046</t>
  </si>
  <si>
    <t>1502400</t>
  </si>
  <si>
    <t>150240005000001</t>
  </si>
  <si>
    <t>Agrovila Bacabal</t>
  </si>
  <si>
    <t>150240005000108</t>
  </si>
  <si>
    <t>Agrovila Castelo Branco</t>
  </si>
  <si>
    <t>150240005000121</t>
  </si>
  <si>
    <t>Agrovila Do Pa João Batista</t>
  </si>
  <si>
    <t>150240005000119</t>
  </si>
  <si>
    <t>Agrovila Iracema</t>
  </si>
  <si>
    <t>150240005000105</t>
  </si>
  <si>
    <t>Macapazinho</t>
  </si>
  <si>
    <t>150240005000118</t>
  </si>
  <si>
    <t>150240005000116</t>
  </si>
  <si>
    <t>1502509</t>
  </si>
  <si>
    <t>150250905000001</t>
  </si>
  <si>
    <t>São Sebastião De Viçosa</t>
  </si>
  <si>
    <t>150250910000001</t>
  </si>
  <si>
    <t>1502608</t>
  </si>
  <si>
    <t>150260805000001</t>
  </si>
  <si>
    <t>Ariri</t>
  </si>
  <si>
    <t>150260805000006</t>
  </si>
  <si>
    <t>Fazenda</t>
  </si>
  <si>
    <t>150260805000008</t>
  </si>
  <si>
    <t>Jenipaúba Da Laura</t>
  </si>
  <si>
    <t>150260805000005</t>
  </si>
  <si>
    <t>Mocajatuba</t>
  </si>
  <si>
    <t>150260805000010</t>
  </si>
  <si>
    <t>Juçarateua</t>
  </si>
  <si>
    <t>150260805000009</t>
  </si>
  <si>
    <t>Maracajó</t>
  </si>
  <si>
    <t>150260805000011</t>
  </si>
  <si>
    <t>Conceição Do Araguaia</t>
  </si>
  <si>
    <t>1502707</t>
  </si>
  <si>
    <t>Alacilândia</t>
  </si>
  <si>
    <t>150270705000049</t>
  </si>
  <si>
    <t>150270705000068</t>
  </si>
  <si>
    <t>150270705000001</t>
  </si>
  <si>
    <t>Joncon-Três Irmãos</t>
  </si>
  <si>
    <t>150270705000067</t>
  </si>
  <si>
    <t>Cumaru Do Norte</t>
  </si>
  <si>
    <t>1502764</t>
  </si>
  <si>
    <t>150276405000001</t>
  </si>
  <si>
    <t>Estrela Do Pará</t>
  </si>
  <si>
    <t>150276405000015</t>
  </si>
  <si>
    <t>Projeto Cumaru</t>
  </si>
  <si>
    <t>150276405000004</t>
  </si>
  <si>
    <t>Posto Gorotirê</t>
  </si>
  <si>
    <t>150276405000007</t>
  </si>
  <si>
    <t>Curionópolis</t>
  </si>
  <si>
    <t>1502772</t>
  </si>
  <si>
    <t>150277205000001</t>
  </si>
  <si>
    <t>Garimpo Da Cotia</t>
  </si>
  <si>
    <t>150277205000030</t>
  </si>
  <si>
    <t>Curuá</t>
  </si>
  <si>
    <t>1502855</t>
  </si>
  <si>
    <t>150285505000001</t>
  </si>
  <si>
    <t>Apolinário</t>
  </si>
  <si>
    <t>150285505000019</t>
  </si>
  <si>
    <t>Castanhal Grande</t>
  </si>
  <si>
    <t>150285505000021</t>
  </si>
  <si>
    <t>1502905</t>
  </si>
  <si>
    <t>Cristo Alves</t>
  </si>
  <si>
    <t>150290520000003</t>
  </si>
  <si>
    <t>Ananim</t>
  </si>
  <si>
    <t>150290520000006</t>
  </si>
  <si>
    <t>150290540000003</t>
  </si>
  <si>
    <t>Araquaim</t>
  </si>
  <si>
    <t>150290540000006</t>
  </si>
  <si>
    <t>150290505000001</t>
  </si>
  <si>
    <t>Boa Vista Do Iririteua</t>
  </si>
  <si>
    <t>150290505000011</t>
  </si>
  <si>
    <t>Caratateua</t>
  </si>
  <si>
    <t>150290540000007</t>
  </si>
  <si>
    <t>São Pedro Do Tijoca</t>
  </si>
  <si>
    <t>150290505000010</t>
  </si>
  <si>
    <t>Curuperê</t>
  </si>
  <si>
    <t>150290505000013</t>
  </si>
  <si>
    <t>Iririteua</t>
  </si>
  <si>
    <t>150290505000019</t>
  </si>
  <si>
    <t>150290520000001</t>
  </si>
  <si>
    <t>Marauá</t>
  </si>
  <si>
    <t>150290520000005</t>
  </si>
  <si>
    <t>Murajá</t>
  </si>
  <si>
    <t>150290525000001</t>
  </si>
  <si>
    <t>150290520000007</t>
  </si>
  <si>
    <t>Nazaré Do Mocajuba</t>
  </si>
  <si>
    <t>150290520000008</t>
  </si>
  <si>
    <t>Ponta De Ramos</t>
  </si>
  <si>
    <t>150290540000001</t>
  </si>
  <si>
    <t>Dom Eliseu</t>
  </si>
  <si>
    <t>1502939</t>
  </si>
  <si>
    <t>Ligação Do Pará</t>
  </si>
  <si>
    <t>150293905000034</t>
  </si>
  <si>
    <t>150293905000033</t>
  </si>
  <si>
    <t>Eldorado Dos Carajás</t>
  </si>
  <si>
    <t>1502954</t>
  </si>
  <si>
    <t>150295405000001</t>
  </si>
  <si>
    <t>Cabano</t>
  </si>
  <si>
    <t>150295405000033</t>
  </si>
  <si>
    <t>Tancredo Neves</t>
  </si>
  <si>
    <t>150295405000039</t>
  </si>
  <si>
    <t>150295405000026</t>
  </si>
  <si>
    <t>Vila Betel</t>
  </si>
  <si>
    <t>150295405000027</t>
  </si>
  <si>
    <t>Viveiro</t>
  </si>
  <si>
    <t>150295405000032</t>
  </si>
  <si>
    <t>1503002</t>
  </si>
  <si>
    <t>Ubim</t>
  </si>
  <si>
    <t>150300205000018</t>
  </si>
  <si>
    <t>Nova Maracanã</t>
  </si>
  <si>
    <t>150300208000001</t>
  </si>
  <si>
    <t>150300205000001</t>
  </si>
  <si>
    <t>Floresta Do Araguaia</t>
  </si>
  <si>
    <t>1503044</t>
  </si>
  <si>
    <t>Mendonça</t>
  </si>
  <si>
    <t>150304405000017</t>
  </si>
  <si>
    <t>Ametista</t>
  </si>
  <si>
    <t>150304405000018</t>
  </si>
  <si>
    <t>150304405000026</t>
  </si>
  <si>
    <t>150304405000001</t>
  </si>
  <si>
    <t>150304405000016</t>
  </si>
  <si>
    <t>Garrafão Do Norte</t>
  </si>
  <si>
    <t>1503077</t>
  </si>
  <si>
    <t>150307705000001</t>
  </si>
  <si>
    <t>Fundo Do Pote</t>
  </si>
  <si>
    <t>150307705000015</t>
  </si>
  <si>
    <t>Marapinima</t>
  </si>
  <si>
    <t>150307705000011</t>
  </si>
  <si>
    <t>150307705000013</t>
  </si>
  <si>
    <t>Louro</t>
  </si>
  <si>
    <t>150307705000019</t>
  </si>
  <si>
    <t>150307705000024</t>
  </si>
  <si>
    <t>150307705000009</t>
  </si>
  <si>
    <t>Goianésia Do Pará</t>
  </si>
  <si>
    <t>1503093</t>
  </si>
  <si>
    <t>150309305000001</t>
  </si>
  <si>
    <t>150309305000014</t>
  </si>
  <si>
    <t>1503101</t>
  </si>
  <si>
    <t>150310105000001</t>
  </si>
  <si>
    <t>Itatupã</t>
  </si>
  <si>
    <t>150310115000001</t>
  </si>
  <si>
    <t>1503200</t>
  </si>
  <si>
    <t>Primeiro Caripi</t>
  </si>
  <si>
    <t>150320005000017</t>
  </si>
  <si>
    <t>Caripi</t>
  </si>
  <si>
    <t>150320010000001</t>
  </si>
  <si>
    <t>São Jorge Do Jaboti</t>
  </si>
  <si>
    <t>150320005000020</t>
  </si>
  <si>
    <t>Colônia Do Prata</t>
  </si>
  <si>
    <t>150320005000023</t>
  </si>
  <si>
    <t>150320005000001</t>
  </si>
  <si>
    <t>Curi</t>
  </si>
  <si>
    <t>150320005000019</t>
  </si>
  <si>
    <t>150320010000004</t>
  </si>
  <si>
    <t>Irituia</t>
  </si>
  <si>
    <t>1503507</t>
  </si>
  <si>
    <t>150350705000001</t>
  </si>
  <si>
    <t>Itabocal</t>
  </si>
  <si>
    <t>150350705000016</t>
  </si>
  <si>
    <t>150350705000019</t>
  </si>
  <si>
    <t>150350705000030</t>
  </si>
  <si>
    <t>Tessalônica</t>
  </si>
  <si>
    <t>150350705000013</t>
  </si>
  <si>
    <t>1503606</t>
  </si>
  <si>
    <t>150360605000001</t>
  </si>
  <si>
    <t>150360605000058</t>
  </si>
  <si>
    <t>Caima (Cia. Agroindustrial De Monte Alegre)</t>
  </si>
  <si>
    <t>150360605000069</t>
  </si>
  <si>
    <t>Creporizinho</t>
  </si>
  <si>
    <t>150360605000087</t>
  </si>
  <si>
    <t>Creporizão</t>
  </si>
  <si>
    <t>150360605000089</t>
  </si>
  <si>
    <t>São Chico</t>
  </si>
  <si>
    <t>150360605000083</t>
  </si>
  <si>
    <t>150360605000084</t>
  </si>
  <si>
    <t>Cuiú-Cuiú</t>
  </si>
  <si>
    <t>150360605000093</t>
  </si>
  <si>
    <t>Morais Almeida</t>
  </si>
  <si>
    <t>150360605000080</t>
  </si>
  <si>
    <t>Jardim Do Ouro</t>
  </si>
  <si>
    <t>150360605000081</t>
  </si>
  <si>
    <t>Miritituba</t>
  </si>
  <si>
    <t>150360605000061</t>
  </si>
  <si>
    <t>Km 30</t>
  </si>
  <si>
    <t>150360605000070</t>
  </si>
  <si>
    <t>São Luiz Do Tapajós</t>
  </si>
  <si>
    <t>150360605000067</t>
  </si>
  <si>
    <t>150360605000099</t>
  </si>
  <si>
    <t>Itupiranga</t>
  </si>
  <si>
    <t>1503705</t>
  </si>
  <si>
    <t>Santa Terezinha Do Tauiri</t>
  </si>
  <si>
    <t>150370505000020</t>
  </si>
  <si>
    <t>150370505000021</t>
  </si>
  <si>
    <t>José Capistrano De Abreu</t>
  </si>
  <si>
    <t>150370505000038</t>
  </si>
  <si>
    <t>150370505000041</t>
  </si>
  <si>
    <t>Panelinha</t>
  </si>
  <si>
    <t>150370505000036</t>
  </si>
  <si>
    <t>La Estância</t>
  </si>
  <si>
    <t>150370505000060</t>
  </si>
  <si>
    <t>150370505000001</t>
  </si>
  <si>
    <t>Marechal Castelo Branco</t>
  </si>
  <si>
    <t>150370505000018</t>
  </si>
  <si>
    <t>Viana Ou Boa Esperança</t>
  </si>
  <si>
    <t>150370505000061</t>
  </si>
  <si>
    <t>150370505000033</t>
  </si>
  <si>
    <t>1503754</t>
  </si>
  <si>
    <t>Porto Rico</t>
  </si>
  <si>
    <t>150375420000001</t>
  </si>
  <si>
    <t>Garimpo São José</t>
  </si>
  <si>
    <t>150375420000002</t>
  </si>
  <si>
    <t>150375405000001</t>
  </si>
  <si>
    <t>Sudário</t>
  </si>
  <si>
    <t>150375405000013</t>
  </si>
  <si>
    <t>Jacundá</t>
  </si>
  <si>
    <t>1503804</t>
  </si>
  <si>
    <t>150380405000001</t>
  </si>
  <si>
    <t>Pajé</t>
  </si>
  <si>
    <t>150380405000046</t>
  </si>
  <si>
    <t>Juruti</t>
  </si>
  <si>
    <t>1503903</t>
  </si>
  <si>
    <t>150390305000001</t>
  </si>
  <si>
    <t>Juriti Velho</t>
  </si>
  <si>
    <t>150390305000014</t>
  </si>
  <si>
    <t>150390305000020</t>
  </si>
  <si>
    <t>Mãe Do Rio</t>
  </si>
  <si>
    <t>1504059</t>
  </si>
  <si>
    <t>Nossa  Senhora De Fátima</t>
  </si>
  <si>
    <t>150405905000018</t>
  </si>
  <si>
    <t>Santana Do Peripindeua</t>
  </si>
  <si>
    <t>150405905000019</t>
  </si>
  <si>
    <t>1504109</t>
  </si>
  <si>
    <t>150410905000001</t>
  </si>
  <si>
    <t>150410905000004</t>
  </si>
  <si>
    <t>150410910000003</t>
  </si>
  <si>
    <t>150410910000001</t>
  </si>
  <si>
    <t>Herculino Bentes</t>
  </si>
  <si>
    <t>150410905000008</t>
  </si>
  <si>
    <t>Nazaré Do Fugido</t>
  </si>
  <si>
    <t>150410905000006</t>
  </si>
  <si>
    <t>Marabá</t>
  </si>
  <si>
    <t>1504208</t>
  </si>
  <si>
    <t>150420805000178</t>
  </si>
  <si>
    <t>150420805000177</t>
  </si>
  <si>
    <t>Garimpo Alto Bonito Ii</t>
  </si>
  <si>
    <t>150420805000159</t>
  </si>
  <si>
    <t>Garimpo Alto Bonito I</t>
  </si>
  <si>
    <t>150420805000158</t>
  </si>
  <si>
    <t>150420805000162</t>
  </si>
  <si>
    <t>Vila Lafaiete</t>
  </si>
  <si>
    <t>150420805000311</t>
  </si>
  <si>
    <t>150420805000316</t>
  </si>
  <si>
    <t>Vila Sarandi</t>
  </si>
  <si>
    <t>150420805000174</t>
  </si>
  <si>
    <t>Murumuru</t>
  </si>
  <si>
    <t>150420805000175</t>
  </si>
  <si>
    <t>150420805000156</t>
  </si>
  <si>
    <t>Brejo Do Meio</t>
  </si>
  <si>
    <t>150420805000152</t>
  </si>
  <si>
    <t>Vila Alto Bonito</t>
  </si>
  <si>
    <t>150420805000320</t>
  </si>
  <si>
    <t>150420805000197</t>
  </si>
  <si>
    <t>Vila Itainópolis</t>
  </si>
  <si>
    <t>150420805000192</t>
  </si>
  <si>
    <t>150420805000321</t>
  </si>
  <si>
    <t>1504307</t>
  </si>
  <si>
    <t>Martins Pinheiro</t>
  </si>
  <si>
    <t>150430715000004</t>
  </si>
  <si>
    <t>Algodoal</t>
  </si>
  <si>
    <t>150430705000009</t>
  </si>
  <si>
    <t>150430715000001</t>
  </si>
  <si>
    <t>Mocooca</t>
  </si>
  <si>
    <t>150430715000007</t>
  </si>
  <si>
    <t>150430705000011</t>
  </si>
  <si>
    <t>150430740000005</t>
  </si>
  <si>
    <t>Penha</t>
  </si>
  <si>
    <t>150430705000014</t>
  </si>
  <si>
    <t>150430740000001</t>
  </si>
  <si>
    <t>150430705000001</t>
  </si>
  <si>
    <t>150430705000017</t>
  </si>
  <si>
    <t>Marapanim</t>
  </si>
  <si>
    <t>1504406</t>
  </si>
  <si>
    <t>150440605000001</t>
  </si>
  <si>
    <t>Araticumirim</t>
  </si>
  <si>
    <t>150440622000006</t>
  </si>
  <si>
    <t>Vista Alegre Do Pará</t>
  </si>
  <si>
    <t>150440622000008</t>
  </si>
  <si>
    <t>Camará</t>
  </si>
  <si>
    <t>150440622000009</t>
  </si>
  <si>
    <t>Monte Alegre Do Maú</t>
  </si>
  <si>
    <t>150440620000001</t>
  </si>
  <si>
    <t>Cruzador</t>
  </si>
  <si>
    <t>150440620000004</t>
  </si>
  <si>
    <t>150440610000003</t>
  </si>
  <si>
    <t>150440605000014</t>
  </si>
  <si>
    <t>Matapiquara</t>
  </si>
  <si>
    <t>150440615000001</t>
  </si>
  <si>
    <t>Marudá</t>
  </si>
  <si>
    <t>150440610000001</t>
  </si>
  <si>
    <t>Tamaruteua</t>
  </si>
  <si>
    <t>150440622000010</t>
  </si>
  <si>
    <t>Medicilândia</t>
  </si>
  <si>
    <t>1504455</t>
  </si>
  <si>
    <t>Vila Tiradentes</t>
  </si>
  <si>
    <t>150445505000033</t>
  </si>
  <si>
    <t>Nova Fronteira</t>
  </si>
  <si>
    <t>150445505000014</t>
  </si>
  <si>
    <t>150445505000001</t>
  </si>
  <si>
    <t>Pacal</t>
  </si>
  <si>
    <t>150445505000025</t>
  </si>
  <si>
    <t>Vila Miguel Gustavo</t>
  </si>
  <si>
    <t>150445505000038</t>
  </si>
  <si>
    <t>União Da Floresta</t>
  </si>
  <si>
    <t>150445535000001</t>
  </si>
  <si>
    <t>Verde Floresta</t>
  </si>
  <si>
    <t>150445505000015</t>
  </si>
  <si>
    <t>Vila Jorge Bueno Da Silva</t>
  </si>
  <si>
    <t>150445505000035</t>
  </si>
  <si>
    <t>Vila Nova Esperança</t>
  </si>
  <si>
    <t>150445505000034</t>
  </si>
  <si>
    <t>1504604</t>
  </si>
  <si>
    <t>150460405000001</t>
  </si>
  <si>
    <t>150460415000006</t>
  </si>
  <si>
    <t>São Pedro De Viseu</t>
  </si>
  <si>
    <t>150460415000001</t>
  </si>
  <si>
    <t>Mojuí Dos Campos</t>
  </si>
  <si>
    <t>1504752</t>
  </si>
  <si>
    <t>Mujuí Dos Campos</t>
  </si>
  <si>
    <t>150680735000001</t>
  </si>
  <si>
    <t>150680735000008</t>
  </si>
  <si>
    <t>Vista Alegre Do Moju</t>
  </si>
  <si>
    <t>150680705000190</t>
  </si>
  <si>
    <t>1504802</t>
  </si>
  <si>
    <t>150480205000052</t>
  </si>
  <si>
    <t>Água Branca Do Paulino</t>
  </si>
  <si>
    <t>150480205000053</t>
  </si>
  <si>
    <t>São Diogo</t>
  </si>
  <si>
    <t>150480205000028</t>
  </si>
  <si>
    <t>Cuçaru</t>
  </si>
  <si>
    <t>150480205000029</t>
  </si>
  <si>
    <t>150480205000001</t>
  </si>
  <si>
    <t>Inglês De Souza</t>
  </si>
  <si>
    <t>150480205000032</t>
  </si>
  <si>
    <t>Jacarécapa</t>
  </si>
  <si>
    <t>150480205000040</t>
  </si>
  <si>
    <t>Mulata</t>
  </si>
  <si>
    <t>150480205000037</t>
  </si>
  <si>
    <t>Paricó</t>
  </si>
  <si>
    <t>150480205000065</t>
  </si>
  <si>
    <t>1504901</t>
  </si>
  <si>
    <t>150490105000001</t>
  </si>
  <si>
    <t>Ponta Negra</t>
  </si>
  <si>
    <t>150490105000017</t>
  </si>
  <si>
    <t>São Miguel Do Pracuúba</t>
  </si>
  <si>
    <t>150490115000001</t>
  </si>
  <si>
    <t>São Francisco Da Jararaca</t>
  </si>
  <si>
    <t>150490110000001</t>
  </si>
  <si>
    <t>Nova Esperança Do Piriá</t>
  </si>
  <si>
    <t>1504950</t>
  </si>
  <si>
    <t>150495005000001</t>
  </si>
  <si>
    <t>Cidapar 2 Parte</t>
  </si>
  <si>
    <t>150495005000017</t>
  </si>
  <si>
    <t>150495005000014</t>
  </si>
  <si>
    <t>150495005000013</t>
  </si>
  <si>
    <t>Nova Ipixuna</t>
  </si>
  <si>
    <t>1504976</t>
  </si>
  <si>
    <t>150497605000001</t>
  </si>
  <si>
    <t>150497605000010</t>
  </si>
  <si>
    <t>1505007</t>
  </si>
  <si>
    <t>150500705000001</t>
  </si>
  <si>
    <t>150500710000003</t>
  </si>
  <si>
    <t>150500705000010</t>
  </si>
  <si>
    <t>Timboteua</t>
  </si>
  <si>
    <t>150500710000001</t>
  </si>
  <si>
    <t>1505031</t>
  </si>
  <si>
    <t>150503105000001</t>
  </si>
  <si>
    <t>Alvorada Da Amazônia</t>
  </si>
  <si>
    <t>150503105000021</t>
  </si>
  <si>
    <t>Riozinho</t>
  </si>
  <si>
    <t>150503105000020</t>
  </si>
  <si>
    <t>Novo Repartimento</t>
  </si>
  <si>
    <t>1505064</t>
  </si>
  <si>
    <t>150506405000001</t>
  </si>
  <si>
    <t>Agrovila Do Pa Nova Aliança</t>
  </si>
  <si>
    <t>150506405000037</t>
  </si>
  <si>
    <t>Vila Novo Brasil</t>
  </si>
  <si>
    <t>150506420000010</t>
  </si>
  <si>
    <t>Agrovila Do Pa Vila Nova Dely Ou Capim</t>
  </si>
  <si>
    <t>150506420000017</t>
  </si>
  <si>
    <t>Vila São Vicente Ou União</t>
  </si>
  <si>
    <t>150506420000016</t>
  </si>
  <si>
    <t>Belo Monte Do Pará</t>
  </si>
  <si>
    <t>150506410000001</t>
  </si>
  <si>
    <t>Divinópolis Ou Km-112</t>
  </si>
  <si>
    <t>150506405000030</t>
  </si>
  <si>
    <t>150506420000001</t>
  </si>
  <si>
    <t>Neteolândia Ou Pé De Galinha</t>
  </si>
  <si>
    <t>150506440000003</t>
  </si>
  <si>
    <t>150506440000001</t>
  </si>
  <si>
    <t>150506440000005</t>
  </si>
  <si>
    <t>150506420000011</t>
  </si>
  <si>
    <t>Novo Planalto Ou Quatro Bocas</t>
  </si>
  <si>
    <t>150506420000007</t>
  </si>
  <si>
    <t>Pista Ou Pindorama</t>
  </si>
  <si>
    <t>150506420000009</t>
  </si>
  <si>
    <t>150506440000002</t>
  </si>
  <si>
    <t>Óbidos</t>
  </si>
  <si>
    <t>1505106</t>
  </si>
  <si>
    <t>150510605000001</t>
  </si>
  <si>
    <t>150510605000029</t>
  </si>
  <si>
    <t>150510605000044</t>
  </si>
  <si>
    <t>Flexal</t>
  </si>
  <si>
    <t>150510605000045</t>
  </si>
  <si>
    <t>150510605000057</t>
  </si>
  <si>
    <t>Oeiras Do Pará</t>
  </si>
  <si>
    <t>1505205</t>
  </si>
  <si>
    <t>150520505000001</t>
  </si>
  <si>
    <t>Igarapé Preto</t>
  </si>
  <si>
    <t>150520505000022</t>
  </si>
  <si>
    <t>Ourém</t>
  </si>
  <si>
    <t>1505403</t>
  </si>
  <si>
    <t>150540305000001</t>
  </si>
  <si>
    <t>Arraial Do Caeté</t>
  </si>
  <si>
    <t>150540305000015</t>
  </si>
  <si>
    <t>Pacajá</t>
  </si>
  <si>
    <t>1505486</t>
  </si>
  <si>
    <t>Aratau</t>
  </si>
  <si>
    <t>150548605000028</t>
  </si>
  <si>
    <t>Agrovila Do Pa Vila Moça Bonita</t>
  </si>
  <si>
    <t>150548605000043</t>
  </si>
  <si>
    <t>Agrovila Do Pa Vila Monte Cristo</t>
  </si>
  <si>
    <t>150548605000045</t>
  </si>
  <si>
    <t>150548605000029</t>
  </si>
  <si>
    <t>150548605000027</t>
  </si>
  <si>
    <t>Vila Manoel Baiano</t>
  </si>
  <si>
    <t>150548605000050</t>
  </si>
  <si>
    <t>Palestina Do Pará</t>
  </si>
  <si>
    <t>1505494</t>
  </si>
  <si>
    <t>Posto Fiscal</t>
  </si>
  <si>
    <t>150549405000007</t>
  </si>
  <si>
    <t>Porto Das Balsas</t>
  </si>
  <si>
    <t>150549405000006</t>
  </si>
  <si>
    <t>150549405000001</t>
  </si>
  <si>
    <t>Santa Isabel Do Araguaia</t>
  </si>
  <si>
    <t>150549405000009</t>
  </si>
  <si>
    <t>Paragominas</t>
  </si>
  <si>
    <t>1505502</t>
  </si>
  <si>
    <t>150550205000001</t>
  </si>
  <si>
    <t>Colônia Uraim</t>
  </si>
  <si>
    <t>150550205000061</t>
  </si>
  <si>
    <t>João Buzzi</t>
  </si>
  <si>
    <t>150550205000079</t>
  </si>
  <si>
    <t>Dalsan Ou Jaguare</t>
  </si>
  <si>
    <t>150550205000074</t>
  </si>
  <si>
    <t>Piriá</t>
  </si>
  <si>
    <t>150550205000072</t>
  </si>
  <si>
    <t>São João Ou Km-204</t>
  </si>
  <si>
    <t>150550205000071</t>
  </si>
  <si>
    <t>Serraria Machado Azevedo</t>
  </si>
  <si>
    <t>150550205000080</t>
  </si>
  <si>
    <t>Serraria Domal</t>
  </si>
  <si>
    <t>150550205000082</t>
  </si>
  <si>
    <t>Serraria Dunorte</t>
  </si>
  <si>
    <t>150550205000059</t>
  </si>
  <si>
    <t>Agrovila Do Pa Paragonorte</t>
  </si>
  <si>
    <t>150550205000064</t>
  </si>
  <si>
    <t>150550205000068</t>
  </si>
  <si>
    <t>Parauapebas</t>
  </si>
  <si>
    <t>1505536</t>
  </si>
  <si>
    <t>150553605000001</t>
  </si>
  <si>
    <t>Sedere I</t>
  </si>
  <si>
    <t>150553605000091</t>
  </si>
  <si>
    <t>Núcleo Urbano De Carajás</t>
  </si>
  <si>
    <t>150553605000081</t>
  </si>
  <si>
    <t>Vila Sansão</t>
  </si>
  <si>
    <t>150553605000179</t>
  </si>
  <si>
    <t>1505551</t>
  </si>
  <si>
    <t>150555105000001</t>
  </si>
  <si>
    <t>Boa Sorte</t>
  </si>
  <si>
    <t>150555105000007</t>
  </si>
  <si>
    <t>Marajoara</t>
  </si>
  <si>
    <t>150555105000005</t>
  </si>
  <si>
    <t>Peixe-Boi</t>
  </si>
  <si>
    <t>1505601</t>
  </si>
  <si>
    <t>150560105000001</t>
  </si>
  <si>
    <t>Tauarizinho</t>
  </si>
  <si>
    <t>150560110000001</t>
  </si>
  <si>
    <t>1505635</t>
  </si>
  <si>
    <t>Itaipavas</t>
  </si>
  <si>
    <t>150563505000015</t>
  </si>
  <si>
    <t>Agrovila Do Pa Djalma Castro</t>
  </si>
  <si>
    <t>150563505000025</t>
  </si>
  <si>
    <t>150563505000014</t>
  </si>
  <si>
    <t>Agrovila Do Pa Oziel Pereira Ou Bamerindus</t>
  </si>
  <si>
    <t>150563505000026</t>
  </si>
  <si>
    <t>150563505000001</t>
  </si>
  <si>
    <t>Boa Vista Do Araguaia</t>
  </si>
  <si>
    <t>150563505000007</t>
  </si>
  <si>
    <t>1505650</t>
  </si>
  <si>
    <t>150565005000001</t>
  </si>
  <si>
    <t>150565005000023</t>
  </si>
  <si>
    <t>150565005000027</t>
  </si>
  <si>
    <t>Ponta De Pedras</t>
  </si>
  <si>
    <t>1505700</t>
  </si>
  <si>
    <t>150570005000028</t>
  </si>
  <si>
    <t>150570005000009</t>
  </si>
  <si>
    <t>150570005000001</t>
  </si>
  <si>
    <t>Porto De Moz</t>
  </si>
  <si>
    <t>1505908</t>
  </si>
  <si>
    <t>150590805000001</t>
  </si>
  <si>
    <t>Tapará</t>
  </si>
  <si>
    <t>150590815000002</t>
  </si>
  <si>
    <t>Vilarinho Do Monte</t>
  </si>
  <si>
    <t>150590815000001</t>
  </si>
  <si>
    <t>1506005</t>
  </si>
  <si>
    <t>Jutuarana</t>
  </si>
  <si>
    <t>150600505000016</t>
  </si>
  <si>
    <t>Boa Vista Do Cuçari</t>
  </si>
  <si>
    <t>150600505000012</t>
  </si>
  <si>
    <t>150600505000001</t>
  </si>
  <si>
    <t>Pacoval</t>
  </si>
  <si>
    <t>150600510000001</t>
  </si>
  <si>
    <t>Santa Maria Do Uruará</t>
  </si>
  <si>
    <t>150600505000010</t>
  </si>
  <si>
    <t>1506104</t>
  </si>
  <si>
    <t>150610405000001</t>
  </si>
  <si>
    <t>Jabaroca</t>
  </si>
  <si>
    <t>150610405000006</t>
  </si>
  <si>
    <t>150610405000016</t>
  </si>
  <si>
    <t>1506112</t>
  </si>
  <si>
    <t>150611205000001</t>
  </si>
  <si>
    <t>150611205000007</t>
  </si>
  <si>
    <t>150611205000016</t>
  </si>
  <si>
    <t>1506138</t>
  </si>
  <si>
    <t>150613805000001</t>
  </si>
  <si>
    <t>Agrovila Mata Geral</t>
  </si>
  <si>
    <t>150613805000074</t>
  </si>
  <si>
    <t>150613805000079</t>
  </si>
  <si>
    <t>1506161</t>
  </si>
  <si>
    <t>150616105000001</t>
  </si>
  <si>
    <t>Betel</t>
  </si>
  <si>
    <t>150616105000027</t>
  </si>
  <si>
    <t>Rondon Do Pará</t>
  </si>
  <si>
    <t>1506187</t>
  </si>
  <si>
    <t>Vila Palestina</t>
  </si>
  <si>
    <t>150618705000027</t>
  </si>
  <si>
    <t>Km 68 Ou Vila Pará</t>
  </si>
  <si>
    <t>150618705000026</t>
  </si>
  <si>
    <t>150618705000001</t>
  </si>
  <si>
    <t>150618705000040</t>
  </si>
  <si>
    <t>Vila Gavião</t>
  </si>
  <si>
    <t>150618705000042</t>
  </si>
  <si>
    <t>Km 56</t>
  </si>
  <si>
    <t>150618705000041</t>
  </si>
  <si>
    <t>1506195</t>
  </si>
  <si>
    <t>150619505000001</t>
  </si>
  <si>
    <t>Água Azul</t>
  </si>
  <si>
    <t>150619505000029</t>
  </si>
  <si>
    <t>150619515000013</t>
  </si>
  <si>
    <t>150619515000001</t>
  </si>
  <si>
    <t>Salinópolis</t>
  </si>
  <si>
    <t>1506203</t>
  </si>
  <si>
    <t>Corema</t>
  </si>
  <si>
    <t>150620305000032</t>
  </si>
  <si>
    <t>Alto Pindorama</t>
  </si>
  <si>
    <t>150620305000031</t>
  </si>
  <si>
    <t>150620305000001</t>
  </si>
  <si>
    <t>Cuiarana</t>
  </si>
  <si>
    <t>150620305000030</t>
  </si>
  <si>
    <t>150620305000035</t>
  </si>
  <si>
    <t>Santo Antônio Urindeua</t>
  </si>
  <si>
    <t>150620305000034</t>
  </si>
  <si>
    <t>1506302</t>
  </si>
  <si>
    <t>São Veríssimo</t>
  </si>
  <si>
    <t>150630205000018</t>
  </si>
  <si>
    <t>150630205000017</t>
  </si>
  <si>
    <t>Joanes</t>
  </si>
  <si>
    <t>150630215000001</t>
  </si>
  <si>
    <t>Condeixa</t>
  </si>
  <si>
    <t>150630210000001</t>
  </si>
  <si>
    <t>Jubim</t>
  </si>
  <si>
    <t>150630220000001</t>
  </si>
  <si>
    <t>Passagem Grande</t>
  </si>
  <si>
    <t>150630205000010</t>
  </si>
  <si>
    <t>Monsarás</t>
  </si>
  <si>
    <t>150630225000001</t>
  </si>
  <si>
    <t>150630205000001</t>
  </si>
  <si>
    <t>Santa Bárbara Do Pará</t>
  </si>
  <si>
    <t>1506351</t>
  </si>
  <si>
    <t>150635105000016</t>
  </si>
  <si>
    <t>Denpasa</t>
  </si>
  <si>
    <t>150635105000015</t>
  </si>
  <si>
    <t>150635105000005</t>
  </si>
  <si>
    <t>São Paulo Das Pedrinhas</t>
  </si>
  <si>
    <t>150635105000009</t>
  </si>
  <si>
    <t>Maurícia</t>
  </si>
  <si>
    <t>150635105000011</t>
  </si>
  <si>
    <t>Caiçaua</t>
  </si>
  <si>
    <t>150635105000014</t>
  </si>
  <si>
    <t>Paraíso Do Tamatateua</t>
  </si>
  <si>
    <t>150635105000020</t>
  </si>
  <si>
    <t>150635105000012</t>
  </si>
  <si>
    <t>Xicana</t>
  </si>
  <si>
    <t>150635105000013</t>
  </si>
  <si>
    <t>Santa Cruz Do Arari</t>
  </si>
  <si>
    <t>1506401</t>
  </si>
  <si>
    <t>150640105000001</t>
  </si>
  <si>
    <t>150640105000004</t>
  </si>
  <si>
    <t>Santa Isabel Do Pará</t>
  </si>
  <si>
    <t>1506500</t>
  </si>
  <si>
    <t>Americano</t>
  </si>
  <si>
    <t>150650010000001</t>
  </si>
  <si>
    <t>Conceição Do Ita</t>
  </si>
  <si>
    <t>150650015000007</t>
  </si>
  <si>
    <t>150650005000001</t>
  </si>
  <si>
    <t>Cupuaçu</t>
  </si>
  <si>
    <t>150650005000026</t>
  </si>
  <si>
    <t>Vila Do Carmo</t>
  </si>
  <si>
    <t>150650015000008</t>
  </si>
  <si>
    <t>Tacajós</t>
  </si>
  <si>
    <t>150650015000010</t>
  </si>
  <si>
    <t>150650015000009</t>
  </si>
  <si>
    <t>Santa Luzia Do Pará</t>
  </si>
  <si>
    <t>1506559</t>
  </si>
  <si>
    <t>Km 64</t>
  </si>
  <si>
    <t>150655905000021</t>
  </si>
  <si>
    <t>Broca</t>
  </si>
  <si>
    <t>150655905000022</t>
  </si>
  <si>
    <t>Km 18</t>
  </si>
  <si>
    <t>150655905000010</t>
  </si>
  <si>
    <t>150655905000024</t>
  </si>
  <si>
    <t>Muruteua</t>
  </si>
  <si>
    <t>150655905000014</t>
  </si>
  <si>
    <t>150655905000011</t>
  </si>
  <si>
    <t>150655905000001</t>
  </si>
  <si>
    <t>Km 48</t>
  </si>
  <si>
    <t>150655905000026</t>
  </si>
  <si>
    <t>Pau De Remo</t>
  </si>
  <si>
    <t>150655905000027</t>
  </si>
  <si>
    <t>Tentugal</t>
  </si>
  <si>
    <t>150655905000012</t>
  </si>
  <si>
    <t>Santa Maria Das Barreiras</t>
  </si>
  <si>
    <t>1506583</t>
  </si>
  <si>
    <t>150658315000001</t>
  </si>
  <si>
    <t>Casa De Tábua</t>
  </si>
  <si>
    <t>150658310000001</t>
  </si>
  <si>
    <t>150658315000005</t>
  </si>
  <si>
    <t>Vila Frederico Mendes Ou Prego</t>
  </si>
  <si>
    <t>150658305000014</t>
  </si>
  <si>
    <t>Novo Horizonte Ou Cacete</t>
  </si>
  <si>
    <t>150658305000015</t>
  </si>
  <si>
    <t>150658305000001</t>
  </si>
  <si>
    <t>Santa Maria Do Pará</t>
  </si>
  <si>
    <t>1506609</t>
  </si>
  <si>
    <t>150660905000001</t>
  </si>
  <si>
    <t>150660905000012</t>
  </si>
  <si>
    <t>150660905000019</t>
  </si>
  <si>
    <t>150660905000030</t>
  </si>
  <si>
    <t>Santana Do Araguaia</t>
  </si>
  <si>
    <t>1506708</t>
  </si>
  <si>
    <t>Nova Barreira Do Campo</t>
  </si>
  <si>
    <t>150670805000037</t>
  </si>
  <si>
    <t>Agrovila Do Pa Rio Cristalino</t>
  </si>
  <si>
    <t>150670805000045</t>
  </si>
  <si>
    <t>Barreira Do Campo</t>
  </si>
  <si>
    <t>150670805000038</t>
  </si>
  <si>
    <t>150670805000001</t>
  </si>
  <si>
    <t>Mandi</t>
  </si>
  <si>
    <t>150670805000029</t>
  </si>
  <si>
    <t>1506807</t>
  </si>
  <si>
    <t>150680705000001</t>
  </si>
  <si>
    <t>Aritapera</t>
  </si>
  <si>
    <t>150680705000162</t>
  </si>
  <si>
    <t>150680705000208</t>
  </si>
  <si>
    <t>Boim</t>
  </si>
  <si>
    <t>150680725000001</t>
  </si>
  <si>
    <t>150680705000179</t>
  </si>
  <si>
    <t>Curuá-Una</t>
  </si>
  <si>
    <t>150680705000177</t>
  </si>
  <si>
    <t>Jacamin</t>
  </si>
  <si>
    <t>150680705000172</t>
  </si>
  <si>
    <t>Suruacá</t>
  </si>
  <si>
    <t>150680710000004</t>
  </si>
  <si>
    <t>Surucuá</t>
  </si>
  <si>
    <t>150680725000004</t>
  </si>
  <si>
    <t>1506906</t>
  </si>
  <si>
    <t>150690605000006</t>
  </si>
  <si>
    <t>Jutaizinho</t>
  </si>
  <si>
    <t>150690605000010</t>
  </si>
  <si>
    <t>150690605000001</t>
  </si>
  <si>
    <t>São João Do Peri-Mirim</t>
  </si>
  <si>
    <t>150690605000003</t>
  </si>
  <si>
    <t>Santo Antônio Do Tauá</t>
  </si>
  <si>
    <t>1507003</t>
  </si>
  <si>
    <t>150700305000001</t>
  </si>
  <si>
    <t>150700305000013</t>
  </si>
  <si>
    <t>São Caetano De Odivelas</t>
  </si>
  <si>
    <t>1507102</t>
  </si>
  <si>
    <t>150710205000001</t>
  </si>
  <si>
    <t>Alto Pererú</t>
  </si>
  <si>
    <t>150710205000007</t>
  </si>
  <si>
    <t>Marabitanas</t>
  </si>
  <si>
    <t>150710210000002</t>
  </si>
  <si>
    <t>Ponta Bom Jesus</t>
  </si>
  <si>
    <t>150710205000006</t>
  </si>
  <si>
    <t>Santíssima Trindade Ou Cachoeira</t>
  </si>
  <si>
    <t>150710205000009</t>
  </si>
  <si>
    <t>São João Dos Ramos</t>
  </si>
  <si>
    <t>150710205000012</t>
  </si>
  <si>
    <t>São Domingos Do Araguaia</t>
  </si>
  <si>
    <t>1507151</t>
  </si>
  <si>
    <t>150715105000001</t>
  </si>
  <si>
    <t>150715105000020</t>
  </si>
  <si>
    <t>150715105000015</t>
  </si>
  <si>
    <t>Vila Nazaré</t>
  </si>
  <si>
    <t>150715105000027</t>
  </si>
  <si>
    <t>Vila Diamante</t>
  </si>
  <si>
    <t>150715105000026</t>
  </si>
  <si>
    <t>Vila Santana</t>
  </si>
  <si>
    <t>150715105000028</t>
  </si>
  <si>
    <t>São Domingos Do Capim</t>
  </si>
  <si>
    <t>1507201</t>
  </si>
  <si>
    <t>150720105000001</t>
  </si>
  <si>
    <t>Perseverança</t>
  </si>
  <si>
    <t>150720105000010</t>
  </si>
  <si>
    <t>São Félix Do Xingu</t>
  </si>
  <si>
    <t>1507300</t>
  </si>
  <si>
    <t>150730005000001</t>
  </si>
  <si>
    <t>Carapanã</t>
  </si>
  <si>
    <t>150730005000017</t>
  </si>
  <si>
    <t>Minerasul</t>
  </si>
  <si>
    <t>150730030000002</t>
  </si>
  <si>
    <t>Vila Lindoeste</t>
  </si>
  <si>
    <t>150730035000001</t>
  </si>
  <si>
    <t>Sudoeste</t>
  </si>
  <si>
    <t>150730035000004</t>
  </si>
  <si>
    <t>Vila Nereu</t>
  </si>
  <si>
    <t>150730040000001</t>
  </si>
  <si>
    <t>150730025000001</t>
  </si>
  <si>
    <t>150730005000013</t>
  </si>
  <si>
    <t>Vila Ladeira Vermelha</t>
  </si>
  <si>
    <t>150730030000001</t>
  </si>
  <si>
    <t>São Francisco Do Pará</t>
  </si>
  <si>
    <t>1507409</t>
  </si>
  <si>
    <t>150740905000001</t>
  </si>
  <si>
    <t>Granja Eremita</t>
  </si>
  <si>
    <t>150740905000006</t>
  </si>
  <si>
    <t>Modelo Paracrevea</t>
  </si>
  <si>
    <t>150740905000008</t>
  </si>
  <si>
    <t>Jambuaçu</t>
  </si>
  <si>
    <t>150740905000009</t>
  </si>
  <si>
    <t>São Geraldo Do Araguaia</t>
  </si>
  <si>
    <t>1507458</t>
  </si>
  <si>
    <t>150745805000028</t>
  </si>
  <si>
    <t>150745805000030</t>
  </si>
  <si>
    <t>150745805000021</t>
  </si>
  <si>
    <t>150745805000018</t>
  </si>
  <si>
    <t>150745805000015</t>
  </si>
  <si>
    <t>150745805000001</t>
  </si>
  <si>
    <t>150745805000038</t>
  </si>
  <si>
    <t>São João Da Ponta</t>
  </si>
  <si>
    <t>1507466</t>
  </si>
  <si>
    <t>150746605000001</t>
  </si>
  <si>
    <t>Deolândia</t>
  </si>
  <si>
    <t>150746605000006</t>
  </si>
  <si>
    <t>150746605000003</t>
  </si>
  <si>
    <t>São João De Pirabas</t>
  </si>
  <si>
    <t>1507474</t>
  </si>
  <si>
    <t>Patauá</t>
  </si>
  <si>
    <t>150747410000003</t>
  </si>
  <si>
    <t>Japerica</t>
  </si>
  <si>
    <t>150747410000001</t>
  </si>
  <si>
    <t>Parada Miriti</t>
  </si>
  <si>
    <t>150747405000008</t>
  </si>
  <si>
    <t>Km 42</t>
  </si>
  <si>
    <t>150747405000019</t>
  </si>
  <si>
    <t>150747405000011</t>
  </si>
  <si>
    <t>150747405000001</t>
  </si>
  <si>
    <t>São João Do Araguaia</t>
  </si>
  <si>
    <t>1507508</t>
  </si>
  <si>
    <t>150750805000001</t>
  </si>
  <si>
    <t>150750805000003</t>
  </si>
  <si>
    <t>Vila Ponta De Pedra</t>
  </si>
  <si>
    <t>150750805000009</t>
  </si>
  <si>
    <t>Vila 1º De Março</t>
  </si>
  <si>
    <t>150750805000010</t>
  </si>
  <si>
    <t>Vila José Martins Ferreira</t>
  </si>
  <si>
    <t>150750810000008</t>
  </si>
  <si>
    <t>São Miguel Do Guamá</t>
  </si>
  <si>
    <t>1507607</t>
  </si>
  <si>
    <t>150760705000001</t>
  </si>
  <si>
    <t>150760715000006</t>
  </si>
  <si>
    <t>1507805</t>
  </si>
  <si>
    <t>Ilha Da Fazenda</t>
  </si>
  <si>
    <t>150780505000007</t>
  </si>
  <si>
    <t>Garimpo Do Galo</t>
  </si>
  <si>
    <t>150780505000008</t>
  </si>
  <si>
    <t>Garimpo Ressaca</t>
  </si>
  <si>
    <t>150780505000022</t>
  </si>
  <si>
    <t>Garimpo Itatá</t>
  </si>
  <si>
    <t>150780505000031</t>
  </si>
  <si>
    <t>150780505000030</t>
  </si>
  <si>
    <t>150780505000001</t>
  </si>
  <si>
    <t>Serraria Porbrás</t>
  </si>
  <si>
    <t>150780505000029</t>
  </si>
  <si>
    <t>1507904</t>
  </si>
  <si>
    <t>150790405000001</t>
  </si>
  <si>
    <t>Cajuuna</t>
  </si>
  <si>
    <t>150790405000015</t>
  </si>
  <si>
    <t>Tailândia</t>
  </si>
  <si>
    <t>1507953</t>
  </si>
  <si>
    <t>Agrovila Crai</t>
  </si>
  <si>
    <t>150795305000039</t>
  </si>
  <si>
    <t>Agrovila Agropalma</t>
  </si>
  <si>
    <t>150795305000038</t>
  </si>
  <si>
    <t>Vila Dos Palmares</t>
  </si>
  <si>
    <t>150795305000046</t>
  </si>
  <si>
    <t>Aui-Açu</t>
  </si>
  <si>
    <t>150795305000040</t>
  </si>
  <si>
    <t>1507961</t>
  </si>
  <si>
    <t>150796105000010</t>
  </si>
  <si>
    <t>150796105000011</t>
  </si>
  <si>
    <t>150796105000001</t>
  </si>
  <si>
    <t>Getúlio Vargas</t>
  </si>
  <si>
    <t>150796105000005</t>
  </si>
  <si>
    <t>Km 39</t>
  </si>
  <si>
    <t>150796105000008</t>
  </si>
  <si>
    <t>Tomé-Açu</t>
  </si>
  <si>
    <t>1508001</t>
  </si>
  <si>
    <t>150800105000001</t>
  </si>
  <si>
    <t>150800105000052</t>
  </si>
  <si>
    <t>Breu</t>
  </si>
  <si>
    <t>150800105000032</t>
  </si>
  <si>
    <t>150800105000038</t>
  </si>
  <si>
    <t>150800105000023</t>
  </si>
  <si>
    <t>Tracuateua</t>
  </si>
  <si>
    <t>1508035</t>
  </si>
  <si>
    <t>150803505000007</t>
  </si>
  <si>
    <t>Manoel Dos Santos</t>
  </si>
  <si>
    <t>150803505000008</t>
  </si>
  <si>
    <t>150803505000001</t>
  </si>
  <si>
    <t>Quatipuru Mirim</t>
  </si>
  <si>
    <t>150803505000021</t>
  </si>
  <si>
    <t>Vila Socorro</t>
  </si>
  <si>
    <t>150803505000011</t>
  </si>
  <si>
    <t>1508050</t>
  </si>
  <si>
    <t>150805005000001</t>
  </si>
  <si>
    <t>Agrovila Do Pa Areia</t>
  </si>
  <si>
    <t>150805005000010</t>
  </si>
  <si>
    <t>Bela Vista Do Caracol</t>
  </si>
  <si>
    <t>150805005000008</t>
  </si>
  <si>
    <t>Pimental</t>
  </si>
  <si>
    <t>150805005000009</t>
  </si>
  <si>
    <t>Tucumã</t>
  </si>
  <si>
    <t>1508084</t>
  </si>
  <si>
    <t>150808405000001</t>
  </si>
  <si>
    <t>Agrovila Do Cuca</t>
  </si>
  <si>
    <t>150808405000027</t>
  </si>
  <si>
    <t>1508159</t>
  </si>
  <si>
    <t>150815910000012</t>
  </si>
  <si>
    <t>150815910000001</t>
  </si>
  <si>
    <t>150815905000001</t>
  </si>
  <si>
    <t>Vila Bela Vista</t>
  </si>
  <si>
    <t>150815905000065</t>
  </si>
  <si>
    <t>Vila Monte Sinai</t>
  </si>
  <si>
    <t>150815905000069</t>
  </si>
  <si>
    <t>Vila União Bonita</t>
  </si>
  <si>
    <t>150815905000068</t>
  </si>
  <si>
    <t>Vila São Marcos</t>
  </si>
  <si>
    <t>150815910000014</t>
  </si>
  <si>
    <t>1508209</t>
  </si>
  <si>
    <t>Santa Rosa Da Vigia</t>
  </si>
  <si>
    <t>150820915000009</t>
  </si>
  <si>
    <t>150820915000008</t>
  </si>
  <si>
    <t>150820905000001</t>
  </si>
  <si>
    <t>150820905000019</t>
  </si>
  <si>
    <t>Juçarateua Do Pereira</t>
  </si>
  <si>
    <t>150820915000003</t>
  </si>
  <si>
    <t>Penha Longa</t>
  </si>
  <si>
    <t>150820915000006</t>
  </si>
  <si>
    <t>Porto Salto</t>
  </si>
  <si>
    <t>150820915000001</t>
  </si>
  <si>
    <t>Santa Luzia Da Barreta</t>
  </si>
  <si>
    <t>150820905000021</t>
  </si>
  <si>
    <t>1508308</t>
  </si>
  <si>
    <t>Itaçu</t>
  </si>
  <si>
    <t>150830825000004</t>
  </si>
  <si>
    <t>150830815000008</t>
  </si>
  <si>
    <t>Basília</t>
  </si>
  <si>
    <t>150830825000006</t>
  </si>
  <si>
    <t>Braço Verde</t>
  </si>
  <si>
    <t>150830815000007</t>
  </si>
  <si>
    <t>Curupaiti</t>
  </si>
  <si>
    <t>150830825000011</t>
  </si>
  <si>
    <t>Cacoal Do Peritoró</t>
  </si>
  <si>
    <t>150830825000014</t>
  </si>
  <si>
    <t>Japim</t>
  </si>
  <si>
    <t>150830825000020</t>
  </si>
  <si>
    <t>Cristal</t>
  </si>
  <si>
    <t>150830825000025</t>
  </si>
  <si>
    <t>Marataúna</t>
  </si>
  <si>
    <t>150830805000011</t>
  </si>
  <si>
    <t>150830825000027</t>
  </si>
  <si>
    <t>150830805000001</t>
  </si>
  <si>
    <t>Fazenda Real</t>
  </si>
  <si>
    <t>150830805000014</t>
  </si>
  <si>
    <t>Fernandes Belo</t>
  </si>
  <si>
    <t>150830815000001</t>
  </si>
  <si>
    <t>Km 74</t>
  </si>
  <si>
    <t>150830825000018</t>
  </si>
  <si>
    <t>Km 83</t>
  </si>
  <si>
    <t>150830825000017</t>
  </si>
  <si>
    <t>Limondeua</t>
  </si>
  <si>
    <t>150830805000015</t>
  </si>
  <si>
    <t>Mariana</t>
  </si>
  <si>
    <t>150830820000003</t>
  </si>
  <si>
    <t>Taperebateua</t>
  </si>
  <si>
    <t>150830805000018</t>
  </si>
  <si>
    <t>Praia Do Apeu</t>
  </si>
  <si>
    <t>150830815000005</t>
  </si>
  <si>
    <t>São José Do Gurupi</t>
  </si>
  <si>
    <t>150830820000001</t>
  </si>
  <si>
    <t>150830820000002</t>
  </si>
  <si>
    <t>São José Do Piriá</t>
  </si>
  <si>
    <t>150830825000001</t>
  </si>
  <si>
    <t>Tucundeua</t>
  </si>
  <si>
    <t>150830815000004</t>
  </si>
  <si>
    <t>Vila Nova Do Piquiá</t>
  </si>
  <si>
    <t>150830825000026</t>
  </si>
  <si>
    <t>Vitória Do Xingu</t>
  </si>
  <si>
    <t>1508357</t>
  </si>
  <si>
    <t>150835705000024</t>
  </si>
  <si>
    <t>Agrovila Leonardo Da Vinci</t>
  </si>
  <si>
    <t>150835705000009</t>
  </si>
  <si>
    <t>Belo Monte Ii</t>
  </si>
  <si>
    <t>150835705000006</t>
  </si>
  <si>
    <t>150835705000001</t>
  </si>
  <si>
    <t>Xinguara</t>
  </si>
  <si>
    <t>1508407</t>
  </si>
  <si>
    <t>150840705000001</t>
  </si>
  <si>
    <t>150840705000053</t>
  </si>
  <si>
    <t>150840705000052</t>
  </si>
  <si>
    <t>Alta Floresta D'Oeste</t>
  </si>
  <si>
    <t>1100015</t>
  </si>
  <si>
    <t>Santo Antônio D'Oeste</t>
  </si>
  <si>
    <t>110001535000001</t>
  </si>
  <si>
    <t>Filadélfia D'Oeste</t>
  </si>
  <si>
    <t>110001515000001</t>
  </si>
  <si>
    <t>Izidolândia</t>
  </si>
  <si>
    <t>110001520000001</t>
  </si>
  <si>
    <t>110001505000001</t>
  </si>
  <si>
    <t>Nova Gease D'Oeste</t>
  </si>
  <si>
    <t>110001525000001</t>
  </si>
  <si>
    <t>Rolim De Moura Do Guaporé</t>
  </si>
  <si>
    <t>110001530000001</t>
  </si>
  <si>
    <t>Alto Alegre Dos Parecis</t>
  </si>
  <si>
    <t>1100379</t>
  </si>
  <si>
    <t>110037905000001</t>
  </si>
  <si>
    <t>110037905000014</t>
  </si>
  <si>
    <t>Alvorada D'Oeste</t>
  </si>
  <si>
    <t>1100346</t>
  </si>
  <si>
    <t>110034605000001</t>
  </si>
  <si>
    <t>110034630000001</t>
  </si>
  <si>
    <t>1100031</t>
  </si>
  <si>
    <t>110003105000001</t>
  </si>
  <si>
    <t>Planalto São Luiz</t>
  </si>
  <si>
    <t>110003105000008</t>
  </si>
  <si>
    <t>Campo Novo De Rondônia</t>
  </si>
  <si>
    <t>1100700</t>
  </si>
  <si>
    <t>110070005000001</t>
  </si>
  <si>
    <t>110070005000009</t>
  </si>
  <si>
    <t>Candeias Do Jamari</t>
  </si>
  <si>
    <t>1100809</t>
  </si>
  <si>
    <t>110080905000001</t>
  </si>
  <si>
    <t>Nova Samuel</t>
  </si>
  <si>
    <t>110080905000012</t>
  </si>
  <si>
    <t>Castanheiras</t>
  </si>
  <si>
    <t>1100908</t>
  </si>
  <si>
    <t>110090805000001</t>
  </si>
  <si>
    <t>Jardinópolis</t>
  </si>
  <si>
    <t>110090805000008</t>
  </si>
  <si>
    <t>Chupinguaia</t>
  </si>
  <si>
    <t>1100924</t>
  </si>
  <si>
    <t>Vila Guaporé</t>
  </si>
  <si>
    <t>110092405000013</t>
  </si>
  <si>
    <t>110092405000017</t>
  </si>
  <si>
    <t>110092405000001</t>
  </si>
  <si>
    <t>1100072</t>
  </si>
  <si>
    <t>110007205000001</t>
  </si>
  <si>
    <t>Alto Guarajus</t>
  </si>
  <si>
    <t>110007205000006</t>
  </si>
  <si>
    <t>Vitória Da União</t>
  </si>
  <si>
    <t>110007205000017</t>
  </si>
  <si>
    <t>1100080</t>
  </si>
  <si>
    <t>110008005000001</t>
  </si>
  <si>
    <t>Príncipe Da Beira</t>
  </si>
  <si>
    <t>110008015000001</t>
  </si>
  <si>
    <t>110008015000009</t>
  </si>
  <si>
    <t>Espigão D'Oeste</t>
  </si>
  <si>
    <t>1100098</t>
  </si>
  <si>
    <t>110009812000001</t>
  </si>
  <si>
    <t>110009815000001</t>
  </si>
  <si>
    <t>110009805000001</t>
  </si>
  <si>
    <t>1101005</t>
  </si>
  <si>
    <t>110100505000001</t>
  </si>
  <si>
    <t>Colina Verde</t>
  </si>
  <si>
    <t>110100515000001</t>
  </si>
  <si>
    <t>Guajará-Mirim</t>
  </si>
  <si>
    <t>1100106</t>
  </si>
  <si>
    <t>110010605000001</t>
  </si>
  <si>
    <t>Iata</t>
  </si>
  <si>
    <t>110010612000001</t>
  </si>
  <si>
    <t>1100114</t>
  </si>
  <si>
    <t>110011405000001</t>
  </si>
  <si>
    <t>110011410000001</t>
  </si>
  <si>
    <t>-</t>
  </si>
  <si>
    <t>Santa Cruz Da Serra</t>
  </si>
  <si>
    <t>110011420000001</t>
  </si>
  <si>
    <t>D'Jaru-Uaru</t>
  </si>
  <si>
    <t>110011425000011</t>
  </si>
  <si>
    <t>1100130</t>
  </si>
  <si>
    <t>Quinto Bec</t>
  </si>
  <si>
    <t>110013020000001</t>
  </si>
  <si>
    <t>110013015000001</t>
  </si>
  <si>
    <t>110013005000001</t>
  </si>
  <si>
    <t>Tabajara</t>
  </si>
  <si>
    <t>110013025000001</t>
  </si>
  <si>
    <t>Nova Mamoré</t>
  </si>
  <si>
    <t>1100338</t>
  </si>
  <si>
    <t>110033805000001</t>
  </si>
  <si>
    <t>110033810000001</t>
  </si>
  <si>
    <t>Novo Horizonte Do Oeste</t>
  </si>
  <si>
    <t>1100502</t>
  </si>
  <si>
    <t>110050205000001</t>
  </si>
  <si>
    <t>Migrantinópolis</t>
  </si>
  <si>
    <t>110050205000011</t>
  </si>
  <si>
    <t>1100189</t>
  </si>
  <si>
    <t>110018905000001</t>
  </si>
  <si>
    <t>Marco Rondon</t>
  </si>
  <si>
    <t>110018915000001</t>
  </si>
  <si>
    <t>Porto Velho</t>
  </si>
  <si>
    <t>1100205</t>
  </si>
  <si>
    <t>110020505000001</t>
  </si>
  <si>
    <t>Demarcação</t>
  </si>
  <si>
    <t>110020516000001</t>
  </si>
  <si>
    <t>Abunã</t>
  </si>
  <si>
    <t>110020510000001</t>
  </si>
  <si>
    <t>Fortaleza Do Abunã</t>
  </si>
  <si>
    <t>110020518000001</t>
  </si>
  <si>
    <t>1100254</t>
  </si>
  <si>
    <t>110025405000001</t>
  </si>
  <si>
    <t>Vila Camargo</t>
  </si>
  <si>
    <t>110025430000001</t>
  </si>
  <si>
    <t>Primavera De Rondônia</t>
  </si>
  <si>
    <t>1101476</t>
  </si>
  <si>
    <t>110147605000001</t>
  </si>
  <si>
    <t>Querência Do Norte</t>
  </si>
  <si>
    <t>110147605000010</t>
  </si>
  <si>
    <t>1101484</t>
  </si>
  <si>
    <t>110148405000001</t>
  </si>
  <si>
    <t>110148405000006</t>
  </si>
  <si>
    <t>São Francisco Do Guaporé</t>
  </si>
  <si>
    <t>1101492</t>
  </si>
  <si>
    <t>110149205000001</t>
  </si>
  <si>
    <t>Porto Murtinho</t>
  </si>
  <si>
    <t>110149205000025</t>
  </si>
  <si>
    <t>São Miguel Do Guaporé</t>
  </si>
  <si>
    <t>1100320</t>
  </si>
  <si>
    <t>110032005000001</t>
  </si>
  <si>
    <t>Santana Do Guaporé</t>
  </si>
  <si>
    <t>110032020000001</t>
  </si>
  <si>
    <t>1101500</t>
  </si>
  <si>
    <t>110150005000001</t>
  </si>
  <si>
    <t>Núcleo Urbano Bom Sucesso</t>
  </si>
  <si>
    <t>110150005000021</t>
  </si>
  <si>
    <t>Núcleo Urbano Novo Planalto</t>
  </si>
  <si>
    <t>110150005000022</t>
  </si>
  <si>
    <t>Urupá</t>
  </si>
  <si>
    <t>1101708</t>
  </si>
  <si>
    <t>110170805000001</t>
  </si>
  <si>
    <t>110170805000020</t>
  </si>
  <si>
    <t>Núcleo Primavera</t>
  </si>
  <si>
    <t>110170805000015</t>
  </si>
  <si>
    <t>1101807</t>
  </si>
  <si>
    <t>110180705000001</t>
  </si>
  <si>
    <t>110180705000006</t>
  </si>
  <si>
    <t>1400050</t>
  </si>
  <si>
    <t>140005005000001</t>
  </si>
  <si>
    <t>Vila Do Taiano</t>
  </si>
  <si>
    <t>140005005000019</t>
  </si>
  <si>
    <t>Vila Reislândia</t>
  </si>
  <si>
    <t>140005005000041</t>
  </si>
  <si>
    <t>1400027</t>
  </si>
  <si>
    <t>Vila Tepequem</t>
  </si>
  <si>
    <t>140002705000008</t>
  </si>
  <si>
    <t>Vila Do Trairão</t>
  </si>
  <si>
    <t>140002705000022</t>
  </si>
  <si>
    <t>140002705000001</t>
  </si>
  <si>
    <t>Vila Três Corações</t>
  </si>
  <si>
    <t>140002705000019</t>
  </si>
  <si>
    <t>1400159</t>
  </si>
  <si>
    <t>140015905000001</t>
  </si>
  <si>
    <t>140015905000017</t>
  </si>
  <si>
    <t>140015905000011</t>
  </si>
  <si>
    <t>Vila Vilena</t>
  </si>
  <si>
    <t>140015905000019</t>
  </si>
  <si>
    <t>1400175</t>
  </si>
  <si>
    <t>140017505000001</t>
  </si>
  <si>
    <t>Vila Central</t>
  </si>
  <si>
    <t>140017505000024</t>
  </si>
  <si>
    <t>Vila Felix Pinto</t>
  </si>
  <si>
    <t>140017505000016</t>
  </si>
  <si>
    <t>Vila Do Aguiar</t>
  </si>
  <si>
    <t>140017505000018</t>
  </si>
  <si>
    <t>Vila Santa Rita</t>
  </si>
  <si>
    <t>140017505000023</t>
  </si>
  <si>
    <t>Vila São Raimundo</t>
  </si>
  <si>
    <t>140017505000012</t>
  </si>
  <si>
    <t>Vila Serra Grande I</t>
  </si>
  <si>
    <t>140017505000027</t>
  </si>
  <si>
    <t>Vila Serra Grande Ii</t>
  </si>
  <si>
    <t>140017505000026</t>
  </si>
  <si>
    <t>140017505000019</t>
  </si>
  <si>
    <t>Caracaraí</t>
  </si>
  <si>
    <t>1400209</t>
  </si>
  <si>
    <t>Vila Petrolina Do Norte</t>
  </si>
  <si>
    <t>140020905000030</t>
  </si>
  <si>
    <t>Vila Novo Paraíso</t>
  </si>
  <si>
    <t>140020905000025</t>
  </si>
  <si>
    <t>Vila Vista Alegre</t>
  </si>
  <si>
    <t>140020905000031</t>
  </si>
  <si>
    <t>140020905000001</t>
  </si>
  <si>
    <t>1400233</t>
  </si>
  <si>
    <t>140023305000001</t>
  </si>
  <si>
    <t>Vila Entre Rios</t>
  </si>
  <si>
    <t>140023305000010</t>
  </si>
  <si>
    <t>Mucajaí</t>
  </si>
  <si>
    <t>1400308</t>
  </si>
  <si>
    <t>140030805000001</t>
  </si>
  <si>
    <t>Vila Do Apiaú</t>
  </si>
  <si>
    <t>140030805000016</t>
  </si>
  <si>
    <t>Rorainópolis</t>
  </si>
  <si>
    <t>1400472</t>
  </si>
  <si>
    <t>Vila Nova Colina</t>
  </si>
  <si>
    <t>140047205000017</t>
  </si>
  <si>
    <t>Vila Do Equador</t>
  </si>
  <si>
    <t>140047205000022</t>
  </si>
  <si>
    <t>Vila Do Jundiá</t>
  </si>
  <si>
    <t>140047205000023</t>
  </si>
  <si>
    <t>140047205000001</t>
  </si>
  <si>
    <t>Vila Martins Pereira</t>
  </si>
  <si>
    <t>140047205000012</t>
  </si>
  <si>
    <t>Vila Santa Maria Do Boiaçu</t>
  </si>
  <si>
    <t>140047205000027</t>
  </si>
  <si>
    <t>São João Da Baliza</t>
  </si>
  <si>
    <t>1400506</t>
  </si>
  <si>
    <t>140050605000001</t>
  </si>
  <si>
    <t>Agrovila Do Pa São Luizão</t>
  </si>
  <si>
    <t>140050605000018</t>
  </si>
  <si>
    <t>1400605</t>
  </si>
  <si>
    <t>140060505000001</t>
  </si>
  <si>
    <t>Vila Moderna</t>
  </si>
  <si>
    <t>140060505000010</t>
  </si>
  <si>
    <t>Aguiarnópolis</t>
  </si>
  <si>
    <t>1700301</t>
  </si>
  <si>
    <t>170030105000001</t>
  </si>
  <si>
    <t>170030105000004</t>
  </si>
  <si>
    <t>1701051</t>
  </si>
  <si>
    <t>170105105000001</t>
  </si>
  <si>
    <t>Mato Redondo</t>
  </si>
  <si>
    <t>170105105000004</t>
  </si>
  <si>
    <t>1701309</t>
  </si>
  <si>
    <t>Agrovila Do Pa Dois Corações</t>
  </si>
  <si>
    <t>170130905000008</t>
  </si>
  <si>
    <t>Agrovila Do Pa Baviera</t>
  </si>
  <si>
    <t>170130905000007</t>
  </si>
  <si>
    <t>170130905000001</t>
  </si>
  <si>
    <t>Agrovila Do Pa Mógno</t>
  </si>
  <si>
    <t>170130905000011</t>
  </si>
  <si>
    <t>Agrovila Do Pa Reunidas Ii</t>
  </si>
  <si>
    <t>170130905000013</t>
  </si>
  <si>
    <t>Agrovila Do Pa Reunidas</t>
  </si>
  <si>
    <t>170130905000009</t>
  </si>
  <si>
    <t>Agrovila Do Pa São Gabriel</t>
  </si>
  <si>
    <t>170130905000012</t>
  </si>
  <si>
    <t>Agrovila Do Pa Vitória Régia</t>
  </si>
  <si>
    <t>170130905000010</t>
  </si>
  <si>
    <t>1701903</t>
  </si>
  <si>
    <t>170190305000001</t>
  </si>
  <si>
    <t>Agrovila Do Pa Clara</t>
  </si>
  <si>
    <t>170190305000007</t>
  </si>
  <si>
    <t>Agrovila Do Pa Tarumã</t>
  </si>
  <si>
    <t>170190305000009</t>
  </si>
  <si>
    <t>1702000</t>
  </si>
  <si>
    <t>170200005000001</t>
  </si>
  <si>
    <t>170200005000022</t>
  </si>
  <si>
    <t>170200005000021</t>
  </si>
  <si>
    <t>1702158</t>
  </si>
  <si>
    <t>170215805000001</t>
  </si>
  <si>
    <t>Araguaci</t>
  </si>
  <si>
    <t>170215805000004</t>
  </si>
  <si>
    <t>Jacilândia</t>
  </si>
  <si>
    <t>170215805000006</t>
  </si>
  <si>
    <t>Araguatins</t>
  </si>
  <si>
    <t>1702208</t>
  </si>
  <si>
    <t>Agrovila Do Pa Dona Eunice</t>
  </si>
  <si>
    <t>170220810000005</t>
  </si>
  <si>
    <t>Agrovila Do Pa Atanásio</t>
  </si>
  <si>
    <t>170220810000003</t>
  </si>
  <si>
    <t>Agrovila Do Pa Josimo</t>
  </si>
  <si>
    <t>170220810000004</t>
  </si>
  <si>
    <t>Agrovila Do Pa Marcos Freire</t>
  </si>
  <si>
    <t>170220810000007</t>
  </si>
  <si>
    <t>170220805000021</t>
  </si>
  <si>
    <t>Agrovila Do Pa Santa Cruz Ii</t>
  </si>
  <si>
    <t>170220805000019</t>
  </si>
  <si>
    <t>Macaúba</t>
  </si>
  <si>
    <t>170220805000017</t>
  </si>
  <si>
    <t>Agrovila Do Pa Santa Juliana</t>
  </si>
  <si>
    <t>170220805000032</t>
  </si>
  <si>
    <t>Agrovila Do Pa Maringá</t>
  </si>
  <si>
    <t>170220805000026</t>
  </si>
  <si>
    <t>Agrovila Do Pa São Roque</t>
  </si>
  <si>
    <t>170220805000027</t>
  </si>
  <si>
    <t>170220805000024</t>
  </si>
  <si>
    <t>Arraias</t>
  </si>
  <si>
    <t>1702406</t>
  </si>
  <si>
    <t>170240605000001</t>
  </si>
  <si>
    <t>170240610000001</t>
  </si>
  <si>
    <t>1702554</t>
  </si>
  <si>
    <t>Quilômetro Dezesseis</t>
  </si>
  <si>
    <t>170255405000010</t>
  </si>
  <si>
    <t>Agrovila Do Pa São Silvestre</t>
  </si>
  <si>
    <t>170255405000012</t>
  </si>
  <si>
    <t>Axixá Do Tocantins</t>
  </si>
  <si>
    <t>1702901</t>
  </si>
  <si>
    <t>170290105000001</t>
  </si>
  <si>
    <t>170290105000011</t>
  </si>
  <si>
    <t>Lagoa São Salvador</t>
  </si>
  <si>
    <t>170290105000008</t>
  </si>
  <si>
    <t>170290105000009</t>
  </si>
  <si>
    <t>Bandeirantes Do Tocantins</t>
  </si>
  <si>
    <t>1703057</t>
  </si>
  <si>
    <t>170305705000001</t>
  </si>
  <si>
    <t>Brasilene</t>
  </si>
  <si>
    <t>170305705000006</t>
  </si>
  <si>
    <t>170305705000004</t>
  </si>
  <si>
    <t>Barra Do Ouro</t>
  </si>
  <si>
    <t>1703073</t>
  </si>
  <si>
    <t>170307305000001</t>
  </si>
  <si>
    <t>Morro Grande</t>
  </si>
  <si>
    <t>170307305000004</t>
  </si>
  <si>
    <t>1703206</t>
  </si>
  <si>
    <t>Formiga Ou Vila União</t>
  </si>
  <si>
    <t>170320605000006</t>
  </si>
  <si>
    <t>Agrovila Do Pa Juarina</t>
  </si>
  <si>
    <t>170320605000009</t>
  </si>
  <si>
    <t>170320605000001</t>
  </si>
  <si>
    <t>Agrovila Do Pa Providência</t>
  </si>
  <si>
    <t>170320605000008</t>
  </si>
  <si>
    <t>170320605000007</t>
  </si>
  <si>
    <t>Brasilândia Do Tocantins</t>
  </si>
  <si>
    <t>1703602</t>
  </si>
  <si>
    <t>170360205000001</t>
  </si>
  <si>
    <t>Tupiratã</t>
  </si>
  <si>
    <t>170360205000003</t>
  </si>
  <si>
    <t>Buriti Do Tocantins</t>
  </si>
  <si>
    <t>1703800</t>
  </si>
  <si>
    <t>170380005000007</t>
  </si>
  <si>
    <t>Centro Dos Ferreiras</t>
  </si>
  <si>
    <t>170380005000006</t>
  </si>
  <si>
    <t>170380005000001</t>
  </si>
  <si>
    <t>1703842</t>
  </si>
  <si>
    <t>170384205000001</t>
  </si>
  <si>
    <t>170384205000006</t>
  </si>
  <si>
    <t>1703891</t>
  </si>
  <si>
    <t>170389105000001</t>
  </si>
  <si>
    <t>Cacheado</t>
  </si>
  <si>
    <t>170389105000005</t>
  </si>
  <si>
    <t>Centro Dos Firminos</t>
  </si>
  <si>
    <t>170389105000004</t>
  </si>
  <si>
    <t>Vinte Mil</t>
  </si>
  <si>
    <t>170389105000003</t>
  </si>
  <si>
    <t>1703909</t>
  </si>
  <si>
    <t>170390905000001</t>
  </si>
  <si>
    <t>Agrovila Do Pa Araguaia</t>
  </si>
  <si>
    <t>170390905000005</t>
  </si>
  <si>
    <t>Colméia</t>
  </si>
  <si>
    <t>1716703</t>
  </si>
  <si>
    <t>Goiany Dos Campos</t>
  </si>
  <si>
    <t>171670305000010</t>
  </si>
  <si>
    <t>Agrovila Do Pa Vera Cruz</t>
  </si>
  <si>
    <t>171670305000013</t>
  </si>
  <si>
    <t>171670305000001</t>
  </si>
  <si>
    <t>1706001</t>
  </si>
  <si>
    <t>Peixilândia</t>
  </si>
  <si>
    <t>170600105000007</t>
  </si>
  <si>
    <t>Couto Velho</t>
  </si>
  <si>
    <t>170600105000004</t>
  </si>
  <si>
    <t>170600105000001</t>
  </si>
  <si>
    <t>Divinópolis Do Tocantins</t>
  </si>
  <si>
    <t>1707108</t>
  </si>
  <si>
    <t>170710805000001</t>
  </si>
  <si>
    <t>Agrovila Do Pa Rio Da Prata</t>
  </si>
  <si>
    <t>170710805000010</t>
  </si>
  <si>
    <t>1707405</t>
  </si>
  <si>
    <t>Vila Tocantins</t>
  </si>
  <si>
    <t>170740505000006</t>
  </si>
  <si>
    <t>Agrovila Do Pa Lago Preto</t>
  </si>
  <si>
    <t>170740505000011</t>
  </si>
  <si>
    <t>170740505000001</t>
  </si>
  <si>
    <t>Formoso Do Araguaia</t>
  </si>
  <si>
    <t>1708205</t>
  </si>
  <si>
    <t>170820505000001</t>
  </si>
  <si>
    <t>Agrovila Do Pa Gameleira</t>
  </si>
  <si>
    <t>170820505000030</t>
  </si>
  <si>
    <t>Agrovila Do Pa Araguaia I</t>
  </si>
  <si>
    <t>170820505000035</t>
  </si>
  <si>
    <t>170820505000033</t>
  </si>
  <si>
    <t>Agrovila Do Pa Caracol</t>
  </si>
  <si>
    <t>170820505000031</t>
  </si>
  <si>
    <t>Agrovila Do Pa Pirarucu</t>
  </si>
  <si>
    <t>170820505000032</t>
  </si>
  <si>
    <t>Cobrape</t>
  </si>
  <si>
    <t>170820505000046</t>
  </si>
  <si>
    <t>1709005</t>
  </si>
  <si>
    <t>Cartucho</t>
  </si>
  <si>
    <t>170900510000001</t>
  </si>
  <si>
    <t>170900510000004</t>
  </si>
  <si>
    <t>170900510000007</t>
  </si>
  <si>
    <t>170900505000001</t>
  </si>
  <si>
    <t>Craolândia</t>
  </si>
  <si>
    <t>170900515000001</t>
  </si>
  <si>
    <t>Guaraí</t>
  </si>
  <si>
    <t>1709302</t>
  </si>
  <si>
    <t>170930205000001</t>
  </si>
  <si>
    <t>Agrovila Do Pa Pedra Branca</t>
  </si>
  <si>
    <t>170930205000024</t>
  </si>
  <si>
    <t>170930205000025</t>
  </si>
  <si>
    <t>170930210000001</t>
  </si>
  <si>
    <t>Gurupi</t>
  </si>
  <si>
    <t>1709500</t>
  </si>
  <si>
    <t>170950005000001</t>
  </si>
  <si>
    <t>Agrovila Do Pa Vale Verde</t>
  </si>
  <si>
    <t>170950005000078</t>
  </si>
  <si>
    <t>Trevo Da Praia</t>
  </si>
  <si>
    <t>170950005000074</t>
  </si>
  <si>
    <t>1709807</t>
  </si>
  <si>
    <t>170980705000001</t>
  </si>
  <si>
    <t>170980705000004</t>
  </si>
  <si>
    <t>1710706</t>
  </si>
  <si>
    <t>171070605000001</t>
  </si>
  <si>
    <t>Cocal Grande</t>
  </si>
  <si>
    <t>171070605000005</t>
  </si>
  <si>
    <t>Jaú Do Tocantins</t>
  </si>
  <si>
    <t>1711506</t>
  </si>
  <si>
    <t>171150605000001</t>
  </si>
  <si>
    <t>Boaventura</t>
  </si>
  <si>
    <t>171150605000009</t>
  </si>
  <si>
    <t>Lagoa Da Confusão</t>
  </si>
  <si>
    <t>1711902</t>
  </si>
  <si>
    <t>171190205000001</t>
  </si>
  <si>
    <t>Agrovila Do Pa Agrovila Loroty</t>
  </si>
  <si>
    <t>171190205000009</t>
  </si>
  <si>
    <t>Santa Izabel</t>
  </si>
  <si>
    <t>171190205000008</t>
  </si>
  <si>
    <t>1712405</t>
  </si>
  <si>
    <t>171240505000001</t>
  </si>
  <si>
    <t>171240510000001</t>
  </si>
  <si>
    <t>Marianópolis Do Tocantins</t>
  </si>
  <si>
    <t>1712504</t>
  </si>
  <si>
    <t>171250405000001</t>
  </si>
  <si>
    <t>Agrovila Do Pa Manchete I</t>
  </si>
  <si>
    <t>171250405000006</t>
  </si>
  <si>
    <t>Miracema Do Tocantins</t>
  </si>
  <si>
    <t>1713205</t>
  </si>
  <si>
    <t>171320505000001</t>
  </si>
  <si>
    <t>171320505000027</t>
  </si>
  <si>
    <t>Agrovila Do Pa Irmã Adelaide</t>
  </si>
  <si>
    <t>171320505000026</t>
  </si>
  <si>
    <t>Monte Do Carmo</t>
  </si>
  <si>
    <t>1713601</t>
  </si>
  <si>
    <t>171360105000001</t>
  </si>
  <si>
    <t>Agrovila Do Pa Córrego Fundo</t>
  </si>
  <si>
    <t>171360105000006</t>
  </si>
  <si>
    <t>Monte Santo Do Tocantins</t>
  </si>
  <si>
    <t>1713700</t>
  </si>
  <si>
    <t>171370005000001</t>
  </si>
  <si>
    <t>171370005000003</t>
  </si>
  <si>
    <t>1714302</t>
  </si>
  <si>
    <t>Piaçaba</t>
  </si>
  <si>
    <t>171430205000006</t>
  </si>
  <si>
    <t>171430205000007</t>
  </si>
  <si>
    <t>171430205000001</t>
  </si>
  <si>
    <t>171430205000004</t>
  </si>
  <si>
    <t>171430205000008</t>
  </si>
  <si>
    <t>1714880</t>
  </si>
  <si>
    <t>171488005000001</t>
  </si>
  <si>
    <t>171488005000012</t>
  </si>
  <si>
    <t>171488005000009</t>
  </si>
  <si>
    <t>1715002</t>
  </si>
  <si>
    <t>Rosalândia Do Tocantins</t>
  </si>
  <si>
    <t>171500205000005</t>
  </si>
  <si>
    <t>171500205000006</t>
  </si>
  <si>
    <t>171500205000001</t>
  </si>
  <si>
    <t>1715101</t>
  </si>
  <si>
    <t>171510105000001</t>
  </si>
  <si>
    <t>Agrovila Do Pa Primogênito</t>
  </si>
  <si>
    <t>171510105000006</t>
  </si>
  <si>
    <t>Paraíso Do Tocantins</t>
  </si>
  <si>
    <t>1716109</t>
  </si>
  <si>
    <t>171610905000001</t>
  </si>
  <si>
    <t>171610905000035</t>
  </si>
  <si>
    <t>1716208</t>
  </si>
  <si>
    <t>171620805000001</t>
  </si>
  <si>
    <t>Bom Jesus Da Palma</t>
  </si>
  <si>
    <t>171620805000024</t>
  </si>
  <si>
    <t>171620805000025</t>
  </si>
  <si>
    <t>1716307</t>
  </si>
  <si>
    <t>171630705000001</t>
  </si>
  <si>
    <t>Agrovila Do Pa Filadélfia</t>
  </si>
  <si>
    <t>171630705000008</t>
  </si>
  <si>
    <t>1716505</t>
  </si>
  <si>
    <t>171650505000001</t>
  </si>
  <si>
    <t>Porto Real</t>
  </si>
  <si>
    <t>171650510000001</t>
  </si>
  <si>
    <t>1716604</t>
  </si>
  <si>
    <t>Lagoa Do Romão</t>
  </si>
  <si>
    <t>171660405000013</t>
  </si>
  <si>
    <t>Agrovila Do Pa Penha</t>
  </si>
  <si>
    <t>171660405000019</t>
  </si>
  <si>
    <t>171660405000001</t>
  </si>
  <si>
    <t>1717503</t>
  </si>
  <si>
    <t>Agrovila Do Pa Pericato</t>
  </si>
  <si>
    <t>171750305000011</t>
  </si>
  <si>
    <t>Agrovila Do Pa Barranco Do Mundo</t>
  </si>
  <si>
    <t>171750305000013</t>
  </si>
  <si>
    <t>171750305000001</t>
  </si>
  <si>
    <t>1718204</t>
  </si>
  <si>
    <t>171820405000001</t>
  </si>
  <si>
    <t>171820405000044</t>
  </si>
  <si>
    <t>1718303</t>
  </si>
  <si>
    <t>Agrovila Do Pa Praia Norte</t>
  </si>
  <si>
    <t>171830305000008</t>
  </si>
  <si>
    <t>Agrovila Do Pa Camarão</t>
  </si>
  <si>
    <t>171830305000005</t>
  </si>
  <si>
    <t>Agrovila Do Pa Camarão Ii</t>
  </si>
  <si>
    <t>171830305000010</t>
  </si>
  <si>
    <t>Joverlândia</t>
  </si>
  <si>
    <t>171830305000007</t>
  </si>
  <si>
    <t>Agrovila Do Pa Grotão</t>
  </si>
  <si>
    <t>171830305000009</t>
  </si>
  <si>
    <t>171830305000001</t>
  </si>
  <si>
    <t>171830305000004</t>
  </si>
  <si>
    <t>1718550</t>
  </si>
  <si>
    <t>171855005000001</t>
  </si>
  <si>
    <t>Agrovila Do Pa Casa Do Morro</t>
  </si>
  <si>
    <t>171855005000009</t>
  </si>
  <si>
    <t>Agrovila Do Pa Colorado</t>
  </si>
  <si>
    <t>171855005000008</t>
  </si>
  <si>
    <t>171855005000007</t>
  </si>
  <si>
    <t>Centro Dos Borges</t>
  </si>
  <si>
    <t>171855005000005</t>
  </si>
  <si>
    <t>1718758</t>
  </si>
  <si>
    <t>171875805000001</t>
  </si>
  <si>
    <t>Brejo Fundo</t>
  </si>
  <si>
    <t>171875805000012</t>
  </si>
  <si>
    <t>Mansinha</t>
  </si>
  <si>
    <t>171875805000005</t>
  </si>
  <si>
    <t>171875805000009</t>
  </si>
  <si>
    <t>1718808</t>
  </si>
  <si>
    <t>171880805000001</t>
  </si>
  <si>
    <t>Agrovila Do Pa Cupim</t>
  </si>
  <si>
    <t>171880805000004</t>
  </si>
  <si>
    <t>1718840</t>
  </si>
  <si>
    <t>171884005000001</t>
  </si>
  <si>
    <t>Dorilândia</t>
  </si>
  <si>
    <t>171884005000005</t>
  </si>
  <si>
    <t>Santa Fé Do Araguaia</t>
  </si>
  <si>
    <t>1718865</t>
  </si>
  <si>
    <t>171886505000001</t>
  </si>
  <si>
    <t>171886505000005</t>
  </si>
  <si>
    <t>171886505000007</t>
  </si>
  <si>
    <t>Santa Rosa Do Tocantins</t>
  </si>
  <si>
    <t>1718907</t>
  </si>
  <si>
    <t>171890705000001</t>
  </si>
  <si>
    <t>Morro De São João</t>
  </si>
  <si>
    <t>171890715000001</t>
  </si>
  <si>
    <t>São Miguel Do Tocantins</t>
  </si>
  <si>
    <t>1720200</t>
  </si>
  <si>
    <t>Grota Do Meio</t>
  </si>
  <si>
    <t>172020005000004</t>
  </si>
  <si>
    <t>172020005000005</t>
  </si>
  <si>
    <t>172020005000001</t>
  </si>
  <si>
    <t>Sumauma</t>
  </si>
  <si>
    <t>172020005000011</t>
  </si>
  <si>
    <t>172020005000010</t>
  </si>
  <si>
    <t>172020005000008</t>
  </si>
  <si>
    <t>São Salvador Do Tocantins</t>
  </si>
  <si>
    <t>1720259</t>
  </si>
  <si>
    <t>172025905000001</t>
  </si>
  <si>
    <t>172025905000003</t>
  </si>
  <si>
    <t>São Valério</t>
  </si>
  <si>
    <t>1720499</t>
  </si>
  <si>
    <t>172049905000001</t>
  </si>
  <si>
    <t>172049905000011</t>
  </si>
  <si>
    <t>Apinajé</t>
  </si>
  <si>
    <t>172049905000005</t>
  </si>
  <si>
    <t>Serranópolis</t>
  </si>
  <si>
    <t>172049905000009</t>
  </si>
  <si>
    <t>Sítio Novo Do Tocantins</t>
  </si>
  <si>
    <t>1720804</t>
  </si>
  <si>
    <t>172080405000013</t>
  </si>
  <si>
    <t>Alto Da Cruz</t>
  </si>
  <si>
    <t>172080405000010</t>
  </si>
  <si>
    <t>172080405000001</t>
  </si>
  <si>
    <t>172080405000008</t>
  </si>
  <si>
    <t>172080405000014</t>
  </si>
  <si>
    <t>Olho-D'Água Do Coco</t>
  </si>
  <si>
    <t>172080405000007</t>
  </si>
  <si>
    <t>172080405000009</t>
  </si>
  <si>
    <t>São Pedro Do Sucavão</t>
  </si>
  <si>
    <t>172080405000006</t>
  </si>
  <si>
    <t>Talismã</t>
  </si>
  <si>
    <t>1720978</t>
  </si>
  <si>
    <t>172097805000001</t>
  </si>
  <si>
    <t>172097805000008</t>
  </si>
  <si>
    <t>1722107</t>
  </si>
  <si>
    <t>172210705000001</t>
  </si>
  <si>
    <t>Agrovila Do Pa Grota De Lage</t>
  </si>
  <si>
    <t>172210705000015</t>
  </si>
  <si>
    <t>Manchão Do Meio</t>
  </si>
  <si>
    <t>172210705000012</t>
  </si>
  <si>
    <t>172210705000013</t>
  </si>
  <si>
    <t>Afonso Cláudio</t>
  </si>
  <si>
    <t>3200102</t>
  </si>
  <si>
    <t>São Luís De Boa Sorte</t>
  </si>
  <si>
    <t>320010239000001</t>
  </si>
  <si>
    <t>Fazenda Guandu</t>
  </si>
  <si>
    <t>320010213000001</t>
  </si>
  <si>
    <t>São Francisco Xavier Do Guandu</t>
  </si>
  <si>
    <t>320010237000001</t>
  </si>
  <si>
    <t>Ibicaba</t>
  </si>
  <si>
    <t>320010215000001</t>
  </si>
  <si>
    <t>Piracema</t>
  </si>
  <si>
    <t>320010230000001</t>
  </si>
  <si>
    <t>Pontões</t>
  </si>
  <si>
    <t>320010235000001</t>
  </si>
  <si>
    <t>320010205000001</t>
  </si>
  <si>
    <t>320010240000001</t>
  </si>
  <si>
    <t>Água Doce Do Norte</t>
  </si>
  <si>
    <t>3200169</t>
  </si>
  <si>
    <t>320016920000001</t>
  </si>
  <si>
    <t>Bom Destino</t>
  </si>
  <si>
    <t>320016930000002</t>
  </si>
  <si>
    <t>Governador Lacerda De Aguiar</t>
  </si>
  <si>
    <t>320016910000001</t>
  </si>
  <si>
    <t>320016910000002</t>
  </si>
  <si>
    <t>320016905000001</t>
  </si>
  <si>
    <t>Santa Luzia Do Azul</t>
  </si>
  <si>
    <t>320016915000001</t>
  </si>
  <si>
    <t>Vila Nelita</t>
  </si>
  <si>
    <t>320016930000001</t>
  </si>
  <si>
    <t>Águia Branca</t>
  </si>
  <si>
    <t>3200136</t>
  </si>
  <si>
    <t>320013605000001</t>
  </si>
  <si>
    <t>320013610000001</t>
  </si>
  <si>
    <t>3200201</t>
  </si>
  <si>
    <t>Celina</t>
  </si>
  <si>
    <t>320020125000001</t>
  </si>
  <si>
    <t>Agrovila Do Pa Floresta</t>
  </si>
  <si>
    <t>320020105000020</t>
  </si>
  <si>
    <t>São João Do Norte</t>
  </si>
  <si>
    <t>320020145000001</t>
  </si>
  <si>
    <t>Araraí</t>
  </si>
  <si>
    <t>320020115000001</t>
  </si>
  <si>
    <t>320020105000001</t>
  </si>
  <si>
    <t>Café</t>
  </si>
  <si>
    <t>320020120000001</t>
  </si>
  <si>
    <t>Rive</t>
  </si>
  <si>
    <t>320020135000001</t>
  </si>
  <si>
    <t>Santa Angélica</t>
  </si>
  <si>
    <t>320020140000001</t>
  </si>
  <si>
    <t>Alfredo Chaves</t>
  </si>
  <si>
    <t>3200300</t>
  </si>
  <si>
    <t>320030005000001</t>
  </si>
  <si>
    <t>Crubixá</t>
  </si>
  <si>
    <t>320030010000001</t>
  </si>
  <si>
    <t>Ibitiruí</t>
  </si>
  <si>
    <t>320030015000001</t>
  </si>
  <si>
    <t>Matilde</t>
  </si>
  <si>
    <t>320030020000001</t>
  </si>
  <si>
    <t>Ribeirão Do Cristo</t>
  </si>
  <si>
    <t>320030025000001</t>
  </si>
  <si>
    <t>320030030000001</t>
  </si>
  <si>
    <t>320030035000001</t>
  </si>
  <si>
    <t>3200359</t>
  </si>
  <si>
    <t>320035905000001</t>
  </si>
  <si>
    <t>Monte Carmelo Do Rio Novo</t>
  </si>
  <si>
    <t>320035915000001</t>
  </si>
  <si>
    <t>Palmerino</t>
  </si>
  <si>
    <t>320035920000001</t>
  </si>
  <si>
    <t>Anchieta</t>
  </si>
  <si>
    <t>3200409</t>
  </si>
  <si>
    <t>320040910000005</t>
  </si>
  <si>
    <t>Alto Pongal</t>
  </si>
  <si>
    <t>320040910000001</t>
  </si>
  <si>
    <t>320040905000001</t>
  </si>
  <si>
    <t>Jabaquara</t>
  </si>
  <si>
    <t>320040915000001</t>
  </si>
  <si>
    <t>3200508</t>
  </si>
  <si>
    <t>320050805000001</t>
  </si>
  <si>
    <t>320050807000001</t>
  </si>
  <si>
    <t>José Carlos</t>
  </si>
  <si>
    <t>320050810000001</t>
  </si>
  <si>
    <t>Aracruz</t>
  </si>
  <si>
    <t>3200607</t>
  </si>
  <si>
    <t>320060715000001</t>
  </si>
  <si>
    <t>320060715000008</t>
  </si>
  <si>
    <t>320060705000001</t>
  </si>
  <si>
    <t>320060720000018</t>
  </si>
  <si>
    <t>Atilio Vivacqua</t>
  </si>
  <si>
    <t>3200706</t>
  </si>
  <si>
    <t>320070605000001</t>
  </si>
  <si>
    <t>320070605000015</t>
  </si>
  <si>
    <t>Baixo Guandu</t>
  </si>
  <si>
    <t>3200805</t>
  </si>
  <si>
    <t>Quilômetro 14 Do Mutum</t>
  </si>
  <si>
    <t>320080520000001</t>
  </si>
  <si>
    <t>Alto Mutum Preto</t>
  </si>
  <si>
    <t>320080510000001</t>
  </si>
  <si>
    <t>320080505000001</t>
  </si>
  <si>
    <t>Ibituba</t>
  </si>
  <si>
    <t>320080515000001</t>
  </si>
  <si>
    <t>Mascarenhas</t>
  </si>
  <si>
    <t>320080505000026</t>
  </si>
  <si>
    <t>Vila Nova De Bananal</t>
  </si>
  <si>
    <t>320080525000001</t>
  </si>
  <si>
    <t>Barra De São Francisco</t>
  </si>
  <si>
    <t>3200904</t>
  </si>
  <si>
    <t>320090456000001</t>
  </si>
  <si>
    <t>Cachoeirinha De Itaúna</t>
  </si>
  <si>
    <t>320090415000001</t>
  </si>
  <si>
    <t>320090435000001</t>
  </si>
  <si>
    <t>Itaperuna</t>
  </si>
  <si>
    <t>320090425000001</t>
  </si>
  <si>
    <t>320090450000001</t>
  </si>
  <si>
    <t>Monte Senir</t>
  </si>
  <si>
    <t>320090427000001</t>
  </si>
  <si>
    <t>320090440000001</t>
  </si>
  <si>
    <t>320090405000001</t>
  </si>
  <si>
    <t>3201001</t>
  </si>
  <si>
    <t>320100105000001</t>
  </si>
  <si>
    <t>320100105000010</t>
  </si>
  <si>
    <t>Km 20</t>
  </si>
  <si>
    <t>320100140000004</t>
  </si>
  <si>
    <t>São José Do Sobradinho</t>
  </si>
  <si>
    <t>320100145000001</t>
  </si>
  <si>
    <t>Brejetuba</t>
  </si>
  <si>
    <t>3201159</t>
  </si>
  <si>
    <t>320115905000001</t>
  </si>
  <si>
    <t>Brajaubinha</t>
  </si>
  <si>
    <t>320115905000002</t>
  </si>
  <si>
    <t>Vila Madalena</t>
  </si>
  <si>
    <t>320115905000016</t>
  </si>
  <si>
    <t>320115905000015</t>
  </si>
  <si>
    <t>Santa Rita De Brejetuba</t>
  </si>
  <si>
    <t>320115918000001</t>
  </si>
  <si>
    <t>São Jorge De Oliveira</t>
  </si>
  <si>
    <t>320115920000001</t>
  </si>
  <si>
    <t>Cachoeiro De Itapemirim</t>
  </si>
  <si>
    <t>3201209</t>
  </si>
  <si>
    <t>Pacotuba</t>
  </si>
  <si>
    <t>320120930000001</t>
  </si>
  <si>
    <t>Burarama</t>
  </si>
  <si>
    <t>320120910000001</t>
  </si>
  <si>
    <t>320120905000001</t>
  </si>
  <si>
    <t>320120919000001</t>
  </si>
  <si>
    <t>Gironda</t>
  </si>
  <si>
    <t>320120918000001</t>
  </si>
  <si>
    <t>320120936000001</t>
  </si>
  <si>
    <t>Sem Denominação</t>
  </si>
  <si>
    <t>320120940000002</t>
  </si>
  <si>
    <t>320120918000005</t>
  </si>
  <si>
    <t>320120920000003</t>
  </si>
  <si>
    <t>Vargem Grande Do Soturno</t>
  </si>
  <si>
    <t>320120940000001</t>
  </si>
  <si>
    <t>3201407</t>
  </si>
  <si>
    <t>320140705000001</t>
  </si>
  <si>
    <t>Estrela Do Norte</t>
  </si>
  <si>
    <t>320140715000001</t>
  </si>
  <si>
    <t>320140723000001</t>
  </si>
  <si>
    <t>320140725000001</t>
  </si>
  <si>
    <t>Patrimônio Do Ouro</t>
  </si>
  <si>
    <t>320140730000001</t>
  </si>
  <si>
    <t>3201506</t>
  </si>
  <si>
    <t>Ponte Do Pancas</t>
  </si>
  <si>
    <t>320150605000107</t>
  </si>
  <si>
    <t>Ângelo Frechiani</t>
  </si>
  <si>
    <t>320150610000001</t>
  </si>
  <si>
    <t>Boapaba</t>
  </si>
  <si>
    <t>320150620000001</t>
  </si>
  <si>
    <t>Baunilha</t>
  </si>
  <si>
    <t>320150615000001</t>
  </si>
  <si>
    <t>320150605000001</t>
  </si>
  <si>
    <t>320150630000001</t>
  </si>
  <si>
    <t>Itapina</t>
  </si>
  <si>
    <t>320150635000001</t>
  </si>
  <si>
    <t>São João Pequeno</t>
  </si>
  <si>
    <t>320150605000108</t>
  </si>
  <si>
    <t>Conceição Da Barra</t>
  </si>
  <si>
    <t>3201605</t>
  </si>
  <si>
    <t>Sayonara</t>
  </si>
  <si>
    <t>320160507000007</t>
  </si>
  <si>
    <t>Conceição Do Castelo</t>
  </si>
  <si>
    <t>3201704</t>
  </si>
  <si>
    <t>320170405000001</t>
  </si>
  <si>
    <t>Indaia</t>
  </si>
  <si>
    <t>320170405000019</t>
  </si>
  <si>
    <t>Divino De São Lourenço</t>
  </si>
  <si>
    <t>3201803</t>
  </si>
  <si>
    <t>320180305000001</t>
  </si>
  <si>
    <t>320180305000003</t>
  </si>
  <si>
    <t>Domingos Martins</t>
  </si>
  <si>
    <t>3201902</t>
  </si>
  <si>
    <t>Paraju</t>
  </si>
  <si>
    <t>320190235000001</t>
  </si>
  <si>
    <t>Antiga Sede De Aracê</t>
  </si>
  <si>
    <t>320190210000012</t>
  </si>
  <si>
    <t>320190205000001</t>
  </si>
  <si>
    <t>Biriricas</t>
  </si>
  <si>
    <t>320190213000001</t>
  </si>
  <si>
    <t>Ponto Alto</t>
  </si>
  <si>
    <t>320190235000002</t>
  </si>
  <si>
    <t>320190230000001</t>
  </si>
  <si>
    <t>Parque Das Hortências</t>
  </si>
  <si>
    <t>320190205000005</t>
  </si>
  <si>
    <t>320190205000012</t>
  </si>
  <si>
    <t>Dores Do Rio Preto</t>
  </si>
  <si>
    <t>3202009</t>
  </si>
  <si>
    <t>320200905000001</t>
  </si>
  <si>
    <t>320200910000001</t>
  </si>
  <si>
    <t>São Raimundo Da Pedra Menina</t>
  </si>
  <si>
    <t>320200915000001</t>
  </si>
  <si>
    <t>3202108</t>
  </si>
  <si>
    <t>320210805000001</t>
  </si>
  <si>
    <t>Agrovila Do Pa Miragem</t>
  </si>
  <si>
    <t>320210805000026</t>
  </si>
  <si>
    <t>Imburana</t>
  </si>
  <si>
    <t>320210815000001</t>
  </si>
  <si>
    <t>Cotaxé</t>
  </si>
  <si>
    <t>320210810000001</t>
  </si>
  <si>
    <t>Itapeba</t>
  </si>
  <si>
    <t>320210820000006</t>
  </si>
  <si>
    <t>Joaçuba</t>
  </si>
  <si>
    <t>320210820000001</t>
  </si>
  <si>
    <t>320210822000001</t>
  </si>
  <si>
    <t>Prata Dos Baianos</t>
  </si>
  <si>
    <t>320210823000001</t>
  </si>
  <si>
    <t>320210823000004</t>
  </si>
  <si>
    <t>320210805000020</t>
  </si>
  <si>
    <t>320210805000019</t>
  </si>
  <si>
    <t>320210830000001</t>
  </si>
  <si>
    <t>320210840000001</t>
  </si>
  <si>
    <t>Fundão</t>
  </si>
  <si>
    <t>3202207</t>
  </si>
  <si>
    <t>320220705000001</t>
  </si>
  <si>
    <t>Irundi</t>
  </si>
  <si>
    <t>320220710000001</t>
  </si>
  <si>
    <t>3202256</t>
  </si>
  <si>
    <t>320225605000001</t>
  </si>
  <si>
    <t>Moacir Ávidos</t>
  </si>
  <si>
    <t>320225610000001</t>
  </si>
  <si>
    <t>Morello</t>
  </si>
  <si>
    <t>320225613000001</t>
  </si>
  <si>
    <t>Guaçuí</t>
  </si>
  <si>
    <t>3202306</t>
  </si>
  <si>
    <t>São Tiago</t>
  </si>
  <si>
    <t>320230615000001</t>
  </si>
  <si>
    <t>São Miguel Do Caparaó</t>
  </si>
  <si>
    <t>320230608000001</t>
  </si>
  <si>
    <t>São Pedro De Rates</t>
  </si>
  <si>
    <t>320230610000001</t>
  </si>
  <si>
    <t>320230605000001</t>
  </si>
  <si>
    <t>Guarapari</t>
  </si>
  <si>
    <t>3202405</t>
  </si>
  <si>
    <t>320240505000001</t>
  </si>
  <si>
    <t>320240505000261</t>
  </si>
  <si>
    <t>Rio Calçado</t>
  </si>
  <si>
    <t>320240510000001</t>
  </si>
  <si>
    <t>320240515000001</t>
  </si>
  <si>
    <t>Ibatiba</t>
  </si>
  <si>
    <t>3202454</t>
  </si>
  <si>
    <t>320245405000019</t>
  </si>
  <si>
    <t>Criciúma</t>
  </si>
  <si>
    <t>320245405000020</t>
  </si>
  <si>
    <t>320245405000001</t>
  </si>
  <si>
    <t>Ibiraçu</t>
  </si>
  <si>
    <t>3202504</t>
  </si>
  <si>
    <t>320250405000001</t>
  </si>
  <si>
    <t>Pendanga</t>
  </si>
  <si>
    <t>320250420000001</t>
  </si>
  <si>
    <t>Ibitirama</t>
  </si>
  <si>
    <t>3202553</t>
  </si>
  <si>
    <t>320255305000001</t>
  </si>
  <si>
    <t>Santa Marta</t>
  </si>
  <si>
    <t>320255310000001</t>
  </si>
  <si>
    <t>Iconha</t>
  </si>
  <si>
    <t>3202603</t>
  </si>
  <si>
    <t>320260310000005</t>
  </si>
  <si>
    <t>Duas Barras</t>
  </si>
  <si>
    <t>320260310000001</t>
  </si>
  <si>
    <t>320260305000001</t>
  </si>
  <si>
    <t>3202652</t>
  </si>
  <si>
    <t>320265205000001</t>
  </si>
  <si>
    <t>Santa Cruz De Irupi</t>
  </si>
  <si>
    <t>320265220000001</t>
  </si>
  <si>
    <t>3202702</t>
  </si>
  <si>
    <t>320270225000001</t>
  </si>
  <si>
    <t>320270210000001</t>
  </si>
  <si>
    <t>Itaimbé</t>
  </si>
  <si>
    <t>320270215000001</t>
  </si>
  <si>
    <t>320270205000001</t>
  </si>
  <si>
    <t>3202801</t>
  </si>
  <si>
    <t>Graúna</t>
  </si>
  <si>
    <t>320280105000014</t>
  </si>
  <si>
    <t>Brejo Grande Do Sul</t>
  </si>
  <si>
    <t>320280105000020</t>
  </si>
  <si>
    <t>Itaipava</t>
  </si>
  <si>
    <t>320280109000001</t>
  </si>
  <si>
    <t>320280109000021</t>
  </si>
  <si>
    <t>320280115000004</t>
  </si>
  <si>
    <t>Itapecoá</t>
  </si>
  <si>
    <t>320280110000001</t>
  </si>
  <si>
    <t>Rio Muqui</t>
  </si>
  <si>
    <t>320280115000001</t>
  </si>
  <si>
    <t>3202900</t>
  </si>
  <si>
    <t>320290005000001</t>
  </si>
  <si>
    <t>320290005000019</t>
  </si>
  <si>
    <t>3203007</t>
  </si>
  <si>
    <t>320300705000001</t>
  </si>
  <si>
    <t>Nossa Senhora Das Graças</t>
  </si>
  <si>
    <t>320300723000001</t>
  </si>
  <si>
    <t>Pequiá</t>
  </si>
  <si>
    <t>320300720000001</t>
  </si>
  <si>
    <t>320300725000001</t>
  </si>
  <si>
    <t>São João Do Príncipe</t>
  </si>
  <si>
    <t>320300730000001</t>
  </si>
  <si>
    <t>João Neiva</t>
  </si>
  <si>
    <t>3203130</t>
  </si>
  <si>
    <t>Cavalinho</t>
  </si>
  <si>
    <t>320313010000002</t>
  </si>
  <si>
    <t>Acioli</t>
  </si>
  <si>
    <t>320313010000001</t>
  </si>
  <si>
    <t>Barra Do Triunfo</t>
  </si>
  <si>
    <t>320313010000005</t>
  </si>
  <si>
    <t>320313005000013</t>
  </si>
  <si>
    <t>320313005000011</t>
  </si>
  <si>
    <t>Piraqueaçu</t>
  </si>
  <si>
    <t>320313005000012</t>
  </si>
  <si>
    <t>320313005000001</t>
  </si>
  <si>
    <t>Laranja Da Terra</t>
  </si>
  <si>
    <t>3203163</t>
  </si>
  <si>
    <t>Vila De Laranja Da Terra</t>
  </si>
  <si>
    <t>320316330000001</t>
  </si>
  <si>
    <t>320316315000007</t>
  </si>
  <si>
    <t>320316305000001</t>
  </si>
  <si>
    <t>São Luiz De Miranda</t>
  </si>
  <si>
    <t>320316320000001</t>
  </si>
  <si>
    <t>Linhares</t>
  </si>
  <si>
    <t>3203205</t>
  </si>
  <si>
    <t>Rio Quartel</t>
  </si>
  <si>
    <t>320320523000001</t>
  </si>
  <si>
    <t>Baixo Quartel</t>
  </si>
  <si>
    <t>320320523000003</t>
  </si>
  <si>
    <t>Desengano</t>
  </si>
  <si>
    <t>320320510000001</t>
  </si>
  <si>
    <t>320320505000001</t>
  </si>
  <si>
    <t>Guaxi</t>
  </si>
  <si>
    <t>320320512000012</t>
  </si>
  <si>
    <t>320320525000001</t>
  </si>
  <si>
    <t>3203304</t>
  </si>
  <si>
    <t>320330405000001</t>
  </si>
  <si>
    <t>320330415000001</t>
  </si>
  <si>
    <t>Marechal Floriano</t>
  </si>
  <si>
    <t>3203346</t>
  </si>
  <si>
    <t>320334605000001</t>
  </si>
  <si>
    <t>Santa Maria De Marechal</t>
  </si>
  <si>
    <t>320334625000001</t>
  </si>
  <si>
    <t>3203353</t>
  </si>
  <si>
    <t>320335310000001</t>
  </si>
  <si>
    <t>320335310000002</t>
  </si>
  <si>
    <t>320335305000001</t>
  </si>
  <si>
    <t>São Marcos De Marilândia</t>
  </si>
  <si>
    <t>320335305000015</t>
  </si>
  <si>
    <t>Mimoso Do Sul</t>
  </si>
  <si>
    <t>3203403</t>
  </si>
  <si>
    <t>Santo Antônio Do Muqui</t>
  </si>
  <si>
    <t>320340325000001</t>
  </si>
  <si>
    <t>Conceição Do Muqui</t>
  </si>
  <si>
    <t>320340310000001</t>
  </si>
  <si>
    <t>320340305000001</t>
  </si>
  <si>
    <t>Dona América</t>
  </si>
  <si>
    <t>320340315000001</t>
  </si>
  <si>
    <t>Ponte De Itabapoana</t>
  </si>
  <si>
    <t>320340320000001</t>
  </si>
  <si>
    <t>320340330000008</t>
  </si>
  <si>
    <t>São José Das Torres</t>
  </si>
  <si>
    <t>320340330000001</t>
  </si>
  <si>
    <t>3203502</t>
  </si>
  <si>
    <t>320350205000001</t>
  </si>
  <si>
    <t>São Sebastião Do Norte</t>
  </si>
  <si>
    <t>320350210000003</t>
  </si>
  <si>
    <t>3203601</t>
  </si>
  <si>
    <t>320360105000001</t>
  </si>
  <si>
    <t>Agrovila Do Pa Córrego Da Lage</t>
  </si>
  <si>
    <t>320360105000007</t>
  </si>
  <si>
    <t>320360110000001</t>
  </si>
  <si>
    <t>320360105000006</t>
  </si>
  <si>
    <t>Muniz Freire</t>
  </si>
  <si>
    <t>3203700</t>
  </si>
  <si>
    <t>Piaçu</t>
  </si>
  <si>
    <t>320370020000001</t>
  </si>
  <si>
    <t>Alto Norte</t>
  </si>
  <si>
    <t>320370008000001</t>
  </si>
  <si>
    <t>Itaici</t>
  </si>
  <si>
    <t>320370010000001</t>
  </si>
  <si>
    <t>320370005000005</t>
  </si>
  <si>
    <t>320370023000001</t>
  </si>
  <si>
    <t>Menino Jesus</t>
  </si>
  <si>
    <t>320370015000001</t>
  </si>
  <si>
    <t>320370005000001</t>
  </si>
  <si>
    <t>Vieira Machado</t>
  </si>
  <si>
    <t>320370025000001</t>
  </si>
  <si>
    <t>Muqui</t>
  </si>
  <si>
    <t>3203809</t>
  </si>
  <si>
    <t>320380905000001</t>
  </si>
  <si>
    <t>320380910000001</t>
  </si>
  <si>
    <t>Nova Venécia</t>
  </si>
  <si>
    <t>3203908</t>
  </si>
  <si>
    <t>Cristalino</t>
  </si>
  <si>
    <t>320390805000033</t>
  </si>
  <si>
    <t>320390815000011</t>
  </si>
  <si>
    <t>Guararema</t>
  </si>
  <si>
    <t>320390815000001</t>
  </si>
  <si>
    <t>320390815000003</t>
  </si>
  <si>
    <t>Cedrolândia</t>
  </si>
  <si>
    <t>320390815000002</t>
  </si>
  <si>
    <t>320390805000001</t>
  </si>
  <si>
    <t>Santo Antônio Do Quinze</t>
  </si>
  <si>
    <t>320390830000001</t>
  </si>
  <si>
    <t>Patrimônio Do Bis</t>
  </si>
  <si>
    <t>320390805000034</t>
  </si>
  <si>
    <t>São Luís Dos Reis</t>
  </si>
  <si>
    <t>320390830000002</t>
  </si>
  <si>
    <t>Pedro Canário</t>
  </si>
  <si>
    <t>3204054</t>
  </si>
  <si>
    <t>320405405000001</t>
  </si>
  <si>
    <t>Floresta Do Sul</t>
  </si>
  <si>
    <t>320405405000022</t>
  </si>
  <si>
    <t>Cristal Do Norte</t>
  </si>
  <si>
    <t>320405415000001</t>
  </si>
  <si>
    <t>Taquaras</t>
  </si>
  <si>
    <t>320405415000003</t>
  </si>
  <si>
    <t>3204104</t>
  </si>
  <si>
    <t>320410405000023</t>
  </si>
  <si>
    <t>320410405000024</t>
  </si>
  <si>
    <t>320410405000001</t>
  </si>
  <si>
    <t>Piúma</t>
  </si>
  <si>
    <t>3204203</t>
  </si>
  <si>
    <t>320420305000001</t>
  </si>
  <si>
    <t>Aghá</t>
  </si>
  <si>
    <t>320420310000001</t>
  </si>
  <si>
    <t>Ponto Belo</t>
  </si>
  <si>
    <t>3204252</t>
  </si>
  <si>
    <t>320425205000001</t>
  </si>
  <si>
    <t>320425215000001</t>
  </si>
  <si>
    <t>3204302</t>
  </si>
  <si>
    <t>320430205000001</t>
  </si>
  <si>
    <t>320430205000006</t>
  </si>
  <si>
    <t>Praia Das Neves I</t>
  </si>
  <si>
    <t>320430205000004</t>
  </si>
  <si>
    <t>320430205000020</t>
  </si>
  <si>
    <t>Rio Novo Do Sul</t>
  </si>
  <si>
    <t>3204401</t>
  </si>
  <si>
    <t>320440105000001</t>
  </si>
  <si>
    <t>Princesa</t>
  </si>
  <si>
    <t>320440110000001</t>
  </si>
  <si>
    <t>Santa Leopoldina</t>
  </si>
  <si>
    <t>3204500</t>
  </si>
  <si>
    <t>320450005000001</t>
  </si>
  <si>
    <t>Djalma Coutinho</t>
  </si>
  <si>
    <t>320450010000001</t>
  </si>
  <si>
    <t>Mangaraí</t>
  </si>
  <si>
    <t>320450025000001</t>
  </si>
  <si>
    <t>Santa Maria De Jetibá</t>
  </si>
  <si>
    <t>3204559</t>
  </si>
  <si>
    <t>320455905000001</t>
  </si>
  <si>
    <t>Alto Possmouse</t>
  </si>
  <si>
    <t>320455915000002</t>
  </si>
  <si>
    <t>Alto Rio Possmouse</t>
  </si>
  <si>
    <t>320455905000015</t>
  </si>
  <si>
    <t>São Sebastião De Belém</t>
  </si>
  <si>
    <t>320455905000013</t>
  </si>
  <si>
    <t>320455905000014</t>
  </si>
  <si>
    <t>Garrafão</t>
  </si>
  <si>
    <t>320455915000001</t>
  </si>
  <si>
    <t>320455905000012</t>
  </si>
  <si>
    <t>320455905000016</t>
  </si>
  <si>
    <t>3204609</t>
  </si>
  <si>
    <t>Alto Santa Maria</t>
  </si>
  <si>
    <t>320460910000001</t>
  </si>
  <si>
    <t>Alto Caldeirão</t>
  </si>
  <si>
    <t>320460907000001</t>
  </si>
  <si>
    <t>São João De Petrópolis</t>
  </si>
  <si>
    <t>320460920000001</t>
  </si>
  <si>
    <t>320460905000001</t>
  </si>
  <si>
    <t>Santo Antônio Do Canaã</t>
  </si>
  <si>
    <t>320460917000001</t>
  </si>
  <si>
    <t>Vinte E Cinco De Julho</t>
  </si>
  <si>
    <t>320460925000001</t>
  </si>
  <si>
    <t>São Gabriel Da Palha</t>
  </si>
  <si>
    <t>3204708</t>
  </si>
  <si>
    <t>São Roque Da Terra Roxa</t>
  </si>
  <si>
    <t>320470815000002</t>
  </si>
  <si>
    <t>320470815000001</t>
  </si>
  <si>
    <t>320470805000001</t>
  </si>
  <si>
    <t>São José Do Calçado</t>
  </si>
  <si>
    <t>3204807</t>
  </si>
  <si>
    <t>Alto Calçado</t>
  </si>
  <si>
    <t>320480715000001</t>
  </si>
  <si>
    <t>Airituba</t>
  </si>
  <si>
    <t>320480710000001</t>
  </si>
  <si>
    <t>Divino Espírito Santo</t>
  </si>
  <si>
    <t>320480720000001</t>
  </si>
  <si>
    <t>320480705000001</t>
  </si>
  <si>
    <t>3204906</t>
  </si>
  <si>
    <t>320490620000002</t>
  </si>
  <si>
    <t>Itauninhas</t>
  </si>
  <si>
    <t>320490620000001</t>
  </si>
  <si>
    <t>Nestor Gomes</t>
  </si>
  <si>
    <t>320490630000001</t>
  </si>
  <si>
    <t>Nova Verona</t>
  </si>
  <si>
    <t>320490635000001</t>
  </si>
  <si>
    <t>320490620000005</t>
  </si>
  <si>
    <t>320490620000003</t>
  </si>
  <si>
    <t>São Roque Do Canaã</t>
  </si>
  <si>
    <t>3204955</t>
  </si>
  <si>
    <t>320495505000001</t>
  </si>
  <si>
    <t>Santa Júlia</t>
  </si>
  <si>
    <t>320495520000001</t>
  </si>
  <si>
    <t>São Jacinto</t>
  </si>
  <si>
    <t>320495525000001</t>
  </si>
  <si>
    <t>3205002</t>
  </si>
  <si>
    <t>Loteamento Cidade Nova</t>
  </si>
  <si>
    <t>320500210120001</t>
  </si>
  <si>
    <t>Calogi</t>
  </si>
  <si>
    <t>320500210000001</t>
  </si>
  <si>
    <t>320500205110001</t>
  </si>
  <si>
    <t>Loteamento Nova Almeida 1/11</t>
  </si>
  <si>
    <t>320500220060017</t>
  </si>
  <si>
    <t>Queimado</t>
  </si>
  <si>
    <t>320500225000001</t>
  </si>
  <si>
    <t>Sooretama</t>
  </si>
  <si>
    <t>3205010</t>
  </si>
  <si>
    <t>320501005000001</t>
  </si>
  <si>
    <t>Juncado</t>
  </si>
  <si>
    <t>320501005000020</t>
  </si>
  <si>
    <t>Vargem Alta</t>
  </si>
  <si>
    <t>3205036</t>
  </si>
  <si>
    <t>São José De Fruteiras</t>
  </si>
  <si>
    <t>320503625000001</t>
  </si>
  <si>
    <t>Alto Castelinho</t>
  </si>
  <si>
    <t>320503610000001</t>
  </si>
  <si>
    <t>Jaciguá</t>
  </si>
  <si>
    <t>320503615000001</t>
  </si>
  <si>
    <t>320503615000002</t>
  </si>
  <si>
    <t>320503625000005</t>
  </si>
  <si>
    <t>320503605000001</t>
  </si>
  <si>
    <t>Córrego Alto</t>
  </si>
  <si>
    <t>320503605000007</t>
  </si>
  <si>
    <t>320503620000005</t>
  </si>
  <si>
    <t>3205101</t>
  </si>
  <si>
    <t>Bairro Jucú</t>
  </si>
  <si>
    <t>320510105000050</t>
  </si>
  <si>
    <t>Araçatiba</t>
  </si>
  <si>
    <t>320510110000001</t>
  </si>
  <si>
    <t>Vila Pavão</t>
  </si>
  <si>
    <t>3205150</t>
  </si>
  <si>
    <t>320515005000001</t>
  </si>
  <si>
    <t>Praça Rica</t>
  </si>
  <si>
    <t>320515005000003</t>
  </si>
  <si>
    <t>320515005000004</t>
  </si>
  <si>
    <t>3205176</t>
  </si>
  <si>
    <t>320517605000001</t>
  </si>
  <si>
    <t>Jurama</t>
  </si>
  <si>
    <t>320517615000001</t>
  </si>
  <si>
    <t>São Jorge Da Barra Seca</t>
  </si>
  <si>
    <t>320517630000001</t>
  </si>
  <si>
    <t>3100203</t>
  </si>
  <si>
    <t>310020305000001</t>
  </si>
  <si>
    <t>310020305000024</t>
  </si>
  <si>
    <t>Patos Do Abaeté</t>
  </si>
  <si>
    <t>310020305000029</t>
  </si>
  <si>
    <t>3100302</t>
  </si>
  <si>
    <t>310030205000001</t>
  </si>
  <si>
    <t>Cachoeira Do Livramento</t>
  </si>
  <si>
    <t>310030205000014</t>
  </si>
  <si>
    <t>Granada</t>
  </si>
  <si>
    <t>310030210000001</t>
  </si>
  <si>
    <t>3100401</t>
  </si>
  <si>
    <t>310040105000001</t>
  </si>
  <si>
    <t>Palmeira De Fora</t>
  </si>
  <si>
    <t>310040105000007</t>
  </si>
  <si>
    <t>3100500</t>
  </si>
  <si>
    <t>310050005000012</t>
  </si>
  <si>
    <t>Aramirim</t>
  </si>
  <si>
    <t>310050010000001</t>
  </si>
  <si>
    <t>Felicina</t>
  </si>
  <si>
    <t>310050015000001</t>
  </si>
  <si>
    <t>310050020000001</t>
  </si>
  <si>
    <t>Naque-Nanuque</t>
  </si>
  <si>
    <t>310050028000001</t>
  </si>
  <si>
    <t>310050005000001</t>
  </si>
  <si>
    <t>Ruinha</t>
  </si>
  <si>
    <t>310050005000013</t>
  </si>
  <si>
    <t>3100609</t>
  </si>
  <si>
    <t>Palmeira De Resplendor</t>
  </si>
  <si>
    <t>310060915000001</t>
  </si>
  <si>
    <t>310060915000006</t>
  </si>
  <si>
    <t>310060905000001</t>
  </si>
  <si>
    <t>Catequese</t>
  </si>
  <si>
    <t>310060905000012</t>
  </si>
  <si>
    <t>Santo Antônio Do Surubim</t>
  </si>
  <si>
    <t>310060905000023</t>
  </si>
  <si>
    <t>Graminha</t>
  </si>
  <si>
    <t>310060905000016</t>
  </si>
  <si>
    <t>3100708</t>
  </si>
  <si>
    <t>310070805000001</t>
  </si>
  <si>
    <t>Condomínio Náutico</t>
  </si>
  <si>
    <t>310070805000008</t>
  </si>
  <si>
    <t>Fazenda Quati</t>
  </si>
  <si>
    <t>310070805000009</t>
  </si>
  <si>
    <t>Recanto Dos Colibris</t>
  </si>
  <si>
    <t>310070805000010</t>
  </si>
  <si>
    <t>Aguanil</t>
  </si>
  <si>
    <t>3100807</t>
  </si>
  <si>
    <t>310080705000001</t>
  </si>
  <si>
    <t>Boticão</t>
  </si>
  <si>
    <t>310080705000011</t>
  </si>
  <si>
    <t>Ranchos Cambuí</t>
  </si>
  <si>
    <t>310080705000012</t>
  </si>
  <si>
    <t>Ranchos Lagoa Rica</t>
  </si>
  <si>
    <t>310080705000010</t>
  </si>
  <si>
    <t>3101003</t>
  </si>
  <si>
    <t>Machado Mineiro</t>
  </si>
  <si>
    <t>310100330000001</t>
  </si>
  <si>
    <t>310100330000005</t>
  </si>
  <si>
    <t>Aimorés</t>
  </si>
  <si>
    <t>3101102</t>
  </si>
  <si>
    <t>São Sebastião Da Vala</t>
  </si>
  <si>
    <t>310110235000001</t>
  </si>
  <si>
    <t>Alto Do Capim</t>
  </si>
  <si>
    <t>310110210000001</t>
  </si>
  <si>
    <t>Penha Do Capim</t>
  </si>
  <si>
    <t>310110230000001</t>
  </si>
  <si>
    <t>Conceição Do Capim</t>
  </si>
  <si>
    <t>310110215000001</t>
  </si>
  <si>
    <t>Expedicionário Alício</t>
  </si>
  <si>
    <t>310110220000001</t>
  </si>
  <si>
    <t>Mundo Novo De Minas</t>
  </si>
  <si>
    <t>310110225000001</t>
  </si>
  <si>
    <t>Tabaúna</t>
  </si>
  <si>
    <t>310110240000001</t>
  </si>
  <si>
    <t>Além Paraíba</t>
  </si>
  <si>
    <t>3101508</t>
  </si>
  <si>
    <t>Fernando Lobo</t>
  </si>
  <si>
    <t>310150805000038</t>
  </si>
  <si>
    <t>Angustura</t>
  </si>
  <si>
    <t>310150810000001</t>
  </si>
  <si>
    <t>310150805000001</t>
  </si>
  <si>
    <t>Aterrado</t>
  </si>
  <si>
    <t>310150805000040</t>
  </si>
  <si>
    <t>310150810000002</t>
  </si>
  <si>
    <t>3101607</t>
  </si>
  <si>
    <t>Chácaras Tangará</t>
  </si>
  <si>
    <t>310160705000093</t>
  </si>
  <si>
    <t>Barranco Alto</t>
  </si>
  <si>
    <t>310160710000001</t>
  </si>
  <si>
    <t>310160705000001</t>
  </si>
  <si>
    <t>Cascalho</t>
  </si>
  <si>
    <t>310160705000090</t>
  </si>
  <si>
    <t>Lagoa Prateada</t>
  </si>
  <si>
    <t>310160705000088</t>
  </si>
  <si>
    <t>Chácaras Do Lazer</t>
  </si>
  <si>
    <t>310160705000089</t>
  </si>
  <si>
    <t>Gaspar Lopes</t>
  </si>
  <si>
    <t>310160705000095</t>
  </si>
  <si>
    <t>Chácaras Esmeralda</t>
  </si>
  <si>
    <t>310160705000091</t>
  </si>
  <si>
    <t>Harmonia</t>
  </si>
  <si>
    <t>310160705000092</t>
  </si>
  <si>
    <t>Munjolinho</t>
  </si>
  <si>
    <t>310160705000085</t>
  </si>
  <si>
    <t>Pontal Da Esmeralda</t>
  </si>
  <si>
    <t>310160705000094</t>
  </si>
  <si>
    <t>Vale Do Luar</t>
  </si>
  <si>
    <t>310160705000086</t>
  </si>
  <si>
    <t>Alfredo Vasconcelos</t>
  </si>
  <si>
    <t>3101631</t>
  </si>
  <si>
    <t>310163105000001</t>
  </si>
  <si>
    <t>São José De Pouso Alegre</t>
  </si>
  <si>
    <t>310163125000001</t>
  </si>
  <si>
    <t>3101706</t>
  </si>
  <si>
    <t>310170605000001</t>
  </si>
  <si>
    <t>São José Da Prata</t>
  </si>
  <si>
    <t>310170605000034</t>
  </si>
  <si>
    <t>3101805</t>
  </si>
  <si>
    <t>310180505000001</t>
  </si>
  <si>
    <t>310180505000005</t>
  </si>
  <si>
    <t>3102001</t>
  </si>
  <si>
    <t>310200105000001</t>
  </si>
  <si>
    <t>310200110000001</t>
  </si>
  <si>
    <t>Recanto Das Garças</t>
  </si>
  <si>
    <t>310200105000012</t>
  </si>
  <si>
    <t>Alto Jequitibá</t>
  </si>
  <si>
    <t>3153509</t>
  </si>
  <si>
    <t>315350905000001</t>
  </si>
  <si>
    <t>Padre Júlio Maria</t>
  </si>
  <si>
    <t>315350925000001</t>
  </si>
  <si>
    <t>3102100</t>
  </si>
  <si>
    <t>310210005000001</t>
  </si>
  <si>
    <t>310210010000001</t>
  </si>
  <si>
    <t>3102209</t>
  </si>
  <si>
    <t>310220905000001</t>
  </si>
  <si>
    <t>310220905000010</t>
  </si>
  <si>
    <t>3102308</t>
  </si>
  <si>
    <t>310230805000001</t>
  </si>
  <si>
    <t>Barretos De Alvinópolis</t>
  </si>
  <si>
    <t>310230807000001</t>
  </si>
  <si>
    <t>Fonseca</t>
  </si>
  <si>
    <t>310230810000001</t>
  </si>
  <si>
    <t>Major Ezequiel</t>
  </si>
  <si>
    <t>310230815000001</t>
  </si>
  <si>
    <t>Alvorada De Minas</t>
  </si>
  <si>
    <t>3102407</t>
  </si>
  <si>
    <t>310240705000001</t>
  </si>
  <si>
    <t>Itapanhoacanga</t>
  </si>
  <si>
    <t>310240710000001</t>
  </si>
  <si>
    <t>Amparo Do Serra</t>
  </si>
  <si>
    <t>3102506</t>
  </si>
  <si>
    <t>310250605000001</t>
  </si>
  <si>
    <t>Padre Felisberto</t>
  </si>
  <si>
    <t>310250610000001</t>
  </si>
  <si>
    <t>310250605000004</t>
  </si>
  <si>
    <t>3102605</t>
  </si>
  <si>
    <t>São José Da Cachoeira</t>
  </si>
  <si>
    <t>310260505000055</t>
  </si>
  <si>
    <t>Campestrinho</t>
  </si>
  <si>
    <t>310260515000001</t>
  </si>
  <si>
    <t>310260505000001</t>
  </si>
  <si>
    <t>Clube De Campo (Uva)</t>
  </si>
  <si>
    <t>310260505000035</t>
  </si>
  <si>
    <t>Gramínea</t>
  </si>
  <si>
    <t>310260510000001</t>
  </si>
  <si>
    <t>Oleo</t>
  </si>
  <si>
    <t>310260505000051</t>
  </si>
  <si>
    <t>3102852</t>
  </si>
  <si>
    <t>310285205000001</t>
  </si>
  <si>
    <t>Santo Antônio Dos Moreiras</t>
  </si>
  <si>
    <t>310285205000005</t>
  </si>
  <si>
    <t>3102902</t>
  </si>
  <si>
    <t>310290205000001</t>
  </si>
  <si>
    <t>Curral Novo De Minas</t>
  </si>
  <si>
    <t>310290206000001</t>
  </si>
  <si>
    <t>Dr. Sá Fortes</t>
  </si>
  <si>
    <t>310290207000001</t>
  </si>
  <si>
    <t>São Sebastião De Campolide</t>
  </si>
  <si>
    <t>310290215000001</t>
  </si>
  <si>
    <t>Antônio Dias</t>
  </si>
  <si>
    <t>3103009</t>
  </si>
  <si>
    <t>Porteira Grande</t>
  </si>
  <si>
    <t>310300905000016</t>
  </si>
  <si>
    <t>Cocais Da Estrela</t>
  </si>
  <si>
    <t>310300905000010</t>
  </si>
  <si>
    <t>Severo</t>
  </si>
  <si>
    <t>310300905000005</t>
  </si>
  <si>
    <t>São Joaquim Da Bocaina</t>
  </si>
  <si>
    <t>310300905000017</t>
  </si>
  <si>
    <t>310300905000001</t>
  </si>
  <si>
    <t>3103405</t>
  </si>
  <si>
    <t>310340505000001</t>
  </si>
  <si>
    <t>310340510000003</t>
  </si>
  <si>
    <t>3103504</t>
  </si>
  <si>
    <t>310350405000001</t>
  </si>
  <si>
    <t>Florestina</t>
  </si>
  <si>
    <t>310350415000001</t>
  </si>
  <si>
    <t>3104007</t>
  </si>
  <si>
    <t>310400705000001</t>
  </si>
  <si>
    <t>Itaipu De Araxá</t>
  </si>
  <si>
    <t>310400715000001</t>
  </si>
  <si>
    <t>3104304</t>
  </si>
  <si>
    <t>310430405000001</t>
  </si>
  <si>
    <t>Condomínio Estação</t>
  </si>
  <si>
    <t>310430405000025</t>
  </si>
  <si>
    <t>Jardim Cidade Nova</t>
  </si>
  <si>
    <t>310430405000015</t>
  </si>
  <si>
    <t>Jardim Dos Ipês</t>
  </si>
  <si>
    <t>310430405000014</t>
  </si>
  <si>
    <t>3104502</t>
  </si>
  <si>
    <t>310450205000001</t>
  </si>
  <si>
    <t>Pic Sagarana</t>
  </si>
  <si>
    <t>310450215000001</t>
  </si>
  <si>
    <t>310450220000001</t>
  </si>
  <si>
    <t>Astolfo Dutra</t>
  </si>
  <si>
    <t>3104601</t>
  </si>
  <si>
    <t>Sobral Pinto</t>
  </si>
  <si>
    <t>310460115000001</t>
  </si>
  <si>
    <t>Santana Do Campestre</t>
  </si>
  <si>
    <t>310460110000001</t>
  </si>
  <si>
    <t>310460105000001</t>
  </si>
  <si>
    <t>3104700</t>
  </si>
  <si>
    <t>310470005000001</t>
  </si>
  <si>
    <t>Canaã Do Brasil</t>
  </si>
  <si>
    <t>310470005000015</t>
  </si>
  <si>
    <t>Fidelândia</t>
  </si>
  <si>
    <t>310470010000001</t>
  </si>
  <si>
    <t>310470015000001</t>
  </si>
  <si>
    <t>310470010000006</t>
  </si>
  <si>
    <t>Tipiti</t>
  </si>
  <si>
    <t>310470015000004</t>
  </si>
  <si>
    <t>Augusto De Lima</t>
  </si>
  <si>
    <t>3104809</t>
  </si>
  <si>
    <t>310480905000001</t>
  </si>
  <si>
    <t>Marísia</t>
  </si>
  <si>
    <t>310480905000014</t>
  </si>
  <si>
    <t>Núcleo De Santa Bárbara</t>
  </si>
  <si>
    <t>310480905000010</t>
  </si>
  <si>
    <t>310480905000011</t>
  </si>
  <si>
    <t>3104908</t>
  </si>
  <si>
    <t>310490805000001</t>
  </si>
  <si>
    <t>Vargem</t>
  </si>
  <si>
    <t>310490805000026</t>
  </si>
  <si>
    <t>3105004</t>
  </si>
  <si>
    <t>310500415000001</t>
  </si>
  <si>
    <t>Amanda</t>
  </si>
  <si>
    <t>310500410000001</t>
  </si>
  <si>
    <t>310500405000008</t>
  </si>
  <si>
    <t>310500405000001</t>
  </si>
  <si>
    <t>Sumidouro</t>
  </si>
  <si>
    <t>310500405000010</t>
  </si>
  <si>
    <t>310500410000003</t>
  </si>
  <si>
    <t>3105202</t>
  </si>
  <si>
    <t>310520205000001</t>
  </si>
  <si>
    <t>310520205000004</t>
  </si>
  <si>
    <t>Bandeira Do Sul</t>
  </si>
  <si>
    <t>3105301</t>
  </si>
  <si>
    <t>310530105000001</t>
  </si>
  <si>
    <t>310530105000013</t>
  </si>
  <si>
    <t>Vales Dos Sonhos</t>
  </si>
  <si>
    <t>310530105000015</t>
  </si>
  <si>
    <t>Barão De Cocais</t>
  </si>
  <si>
    <t>3105400</t>
  </si>
  <si>
    <t>310540005000001</t>
  </si>
  <si>
    <t>310540005000025</t>
  </si>
  <si>
    <t>Barão De Monte Alto</t>
  </si>
  <si>
    <t>3105509</t>
  </si>
  <si>
    <t>310550905000001</t>
  </si>
  <si>
    <t>Silveira Carvalho</t>
  </si>
  <si>
    <t>310550915000001</t>
  </si>
  <si>
    <t>3105608</t>
  </si>
  <si>
    <t>Senhora Das Dores</t>
  </si>
  <si>
    <t>310560820000001</t>
  </si>
  <si>
    <t>Costas Da Mantiqueira</t>
  </si>
  <si>
    <t>310560812000001</t>
  </si>
  <si>
    <t>Colônia Rodrigo Silva</t>
  </si>
  <si>
    <t>310560807000001</t>
  </si>
  <si>
    <t>Faria</t>
  </si>
  <si>
    <t>310560814000001</t>
  </si>
  <si>
    <t>Galego</t>
  </si>
  <si>
    <t>310560816000001</t>
  </si>
  <si>
    <t>São Sebastião Dos Torres</t>
  </si>
  <si>
    <t>310560830000001</t>
  </si>
  <si>
    <t>Mantiqueira Do Palmital</t>
  </si>
  <si>
    <t>310560819000001</t>
  </si>
  <si>
    <t>Ponto Chique Do Martelo</t>
  </si>
  <si>
    <t>310560827000001</t>
  </si>
  <si>
    <t>Padre Brito</t>
  </si>
  <si>
    <t>310560815000001</t>
  </si>
  <si>
    <t>Ponte Do Cosme</t>
  </si>
  <si>
    <t>310560825000001</t>
  </si>
  <si>
    <t>Correia De Almeida</t>
  </si>
  <si>
    <t>310560810000001</t>
  </si>
  <si>
    <t>3105707</t>
  </si>
  <si>
    <t>Felipe Dos Santos</t>
  </si>
  <si>
    <t>310570705070001</t>
  </si>
  <si>
    <t>310570705070003</t>
  </si>
  <si>
    <t>310570705060001</t>
  </si>
  <si>
    <t>Bonfim Da Barra</t>
  </si>
  <si>
    <t>310570715000001</t>
  </si>
  <si>
    <t>Gesteira</t>
  </si>
  <si>
    <t>310570705060008</t>
  </si>
  <si>
    <t>310570715000004</t>
  </si>
  <si>
    <t>São José Do Dobla</t>
  </si>
  <si>
    <t>310570715000007</t>
  </si>
  <si>
    <t>3106101</t>
  </si>
  <si>
    <t>Três Ilhas</t>
  </si>
  <si>
    <t>310610115000001</t>
  </si>
  <si>
    <t>Porto Das Flores</t>
  </si>
  <si>
    <t>310610110000001</t>
  </si>
  <si>
    <t>310610105000001</t>
  </si>
  <si>
    <t>Sobragi</t>
  </si>
  <si>
    <t>310610105000004</t>
  </si>
  <si>
    <t>Vila Klabin</t>
  </si>
  <si>
    <t>310610105000007</t>
  </si>
  <si>
    <t>310610105000003</t>
  </si>
  <si>
    <t>3106408</t>
  </si>
  <si>
    <t>310640805000001</t>
  </si>
  <si>
    <t>Santana Do Paraopeba</t>
  </si>
  <si>
    <t>310640810000001</t>
  </si>
  <si>
    <t>3106507</t>
  </si>
  <si>
    <t>Lelivéldia</t>
  </si>
  <si>
    <t>310650720000001</t>
  </si>
  <si>
    <t>310650720000005</t>
  </si>
  <si>
    <t>Vai Lavando</t>
  </si>
  <si>
    <t>310650705000015</t>
  </si>
  <si>
    <t>310650705000001</t>
  </si>
  <si>
    <t>Palmital</t>
  </si>
  <si>
    <t>310650705000005</t>
  </si>
  <si>
    <t>Vila De Santo Isidoro</t>
  </si>
  <si>
    <t>310650705000010</t>
  </si>
  <si>
    <t>3106655</t>
  </si>
  <si>
    <t>310665505000007</t>
  </si>
  <si>
    <t>310665505000006</t>
  </si>
  <si>
    <t>310665505000001</t>
  </si>
  <si>
    <t>3106606</t>
  </si>
  <si>
    <t>310660605000001</t>
  </si>
  <si>
    <t>310660620000001</t>
  </si>
  <si>
    <t>3106804</t>
  </si>
  <si>
    <t>310680405000001</t>
  </si>
  <si>
    <t>Colônia Do Paiol</t>
  </si>
  <si>
    <t>310680405000004</t>
  </si>
  <si>
    <t>3106903</t>
  </si>
  <si>
    <t>310690305000001</t>
  </si>
  <si>
    <t>310690305000024</t>
  </si>
  <si>
    <t>Bocaina De Minas</t>
  </si>
  <si>
    <t>3107208</t>
  </si>
  <si>
    <t>Mirantão</t>
  </si>
  <si>
    <t>310720810000001</t>
  </si>
  <si>
    <t>Maringá</t>
  </si>
  <si>
    <t>310720810000003</t>
  </si>
  <si>
    <t>310720810000002</t>
  </si>
  <si>
    <t>310720805000001</t>
  </si>
  <si>
    <t>3107307</t>
  </si>
  <si>
    <t>310730705000001</t>
  </si>
  <si>
    <t>Alto Belo</t>
  </si>
  <si>
    <t>310730720000001</t>
  </si>
  <si>
    <t>310730725000005</t>
  </si>
  <si>
    <t>310730705000040</t>
  </si>
  <si>
    <t>Nova Dolabela</t>
  </si>
  <si>
    <t>310730705000041</t>
  </si>
  <si>
    <t>Sentinela</t>
  </si>
  <si>
    <t>310730705000044</t>
  </si>
  <si>
    <t>310730725000001</t>
  </si>
  <si>
    <t>Engenheiro Do Labela</t>
  </si>
  <si>
    <t>310730705000037</t>
  </si>
  <si>
    <t>3107406</t>
  </si>
  <si>
    <t>Engenho Do Ribeiro</t>
  </si>
  <si>
    <t>310740610000001</t>
  </si>
  <si>
    <t>310740605000043</t>
  </si>
  <si>
    <t>Bom Jardim De Minas</t>
  </si>
  <si>
    <t>3107505</t>
  </si>
  <si>
    <t>310750505000001</t>
  </si>
  <si>
    <t>Tabuão</t>
  </si>
  <si>
    <t>310750510000001</t>
  </si>
  <si>
    <t>Bom Jesus Do Amparo</t>
  </si>
  <si>
    <t>3107703</t>
  </si>
  <si>
    <t>Fernandes Soares</t>
  </si>
  <si>
    <t>310770305000006</t>
  </si>
  <si>
    <t>310770305000010</t>
  </si>
  <si>
    <t>310770305000001</t>
  </si>
  <si>
    <t>Bom Jesus Do Galho</t>
  </si>
  <si>
    <t>3107802</t>
  </si>
  <si>
    <t>310780205000001</t>
  </si>
  <si>
    <t>Galho Velho</t>
  </si>
  <si>
    <t>310780205000008</t>
  </si>
  <si>
    <t>310780215000003</t>
  </si>
  <si>
    <t>Quartel Do Sacramento</t>
  </si>
  <si>
    <t>310780215000001</t>
  </si>
  <si>
    <t>Passa Dez</t>
  </si>
  <si>
    <t>310780210000001</t>
  </si>
  <si>
    <t>Revés Do Belém</t>
  </si>
  <si>
    <t>310780220000001</t>
  </si>
  <si>
    <t>310780210000004</t>
  </si>
  <si>
    <t>3108008</t>
  </si>
  <si>
    <t>310800805000001</t>
  </si>
  <si>
    <t>Macaia</t>
  </si>
  <si>
    <t>310800810000001</t>
  </si>
  <si>
    <t>310800810000005</t>
  </si>
  <si>
    <t>3108107</t>
  </si>
  <si>
    <t>310810705000001</t>
  </si>
  <si>
    <t>Santo Antônio Da Vargem Alegre</t>
  </si>
  <si>
    <t>310810710000001</t>
  </si>
  <si>
    <t>3108305</t>
  </si>
  <si>
    <t>310830505000001</t>
  </si>
  <si>
    <t>Cervo</t>
  </si>
  <si>
    <t>310830510000001</t>
  </si>
  <si>
    <t>310830515000001</t>
  </si>
  <si>
    <t>3108503</t>
  </si>
  <si>
    <t>310850305000001</t>
  </si>
  <si>
    <t>Santa Cruz De Botumirim</t>
  </si>
  <si>
    <t>310850315000001</t>
  </si>
  <si>
    <t>3108701</t>
  </si>
  <si>
    <t>310870105000001</t>
  </si>
  <si>
    <t>Ribeirão Santo Antônio</t>
  </si>
  <si>
    <t>310870105000009</t>
  </si>
  <si>
    <t>Brasília De Minas</t>
  </si>
  <si>
    <t>3108602</t>
  </si>
  <si>
    <t>310860205000001</t>
  </si>
  <si>
    <t>Angicos De Minas</t>
  </si>
  <si>
    <t>310860210000001</t>
  </si>
  <si>
    <t>Fernão Dias</t>
  </si>
  <si>
    <t>310860220000001</t>
  </si>
  <si>
    <t>Retiro De Santo Antônio</t>
  </si>
  <si>
    <t>310860235000001</t>
  </si>
  <si>
    <t>Vargem Grande Do Bom Jesus</t>
  </si>
  <si>
    <t>310860240000001</t>
  </si>
  <si>
    <t>Ribeirão Do Estreito</t>
  </si>
  <si>
    <t>310860240000003</t>
  </si>
  <si>
    <t>310860245000001</t>
  </si>
  <si>
    <t>Brasópolis</t>
  </si>
  <si>
    <t>3108909</t>
  </si>
  <si>
    <t>310890905000001</t>
  </si>
  <si>
    <t>Cruz Vera</t>
  </si>
  <si>
    <t>310890905000012</t>
  </si>
  <si>
    <t>Dias</t>
  </si>
  <si>
    <t>310890910000001</t>
  </si>
  <si>
    <t>Luminosa</t>
  </si>
  <si>
    <t>310890915000001</t>
  </si>
  <si>
    <t>3108800</t>
  </si>
  <si>
    <t>310880005000001</t>
  </si>
  <si>
    <t>Salto Grande</t>
  </si>
  <si>
    <t>310880005000005</t>
  </si>
  <si>
    <t>Brumadinho</t>
  </si>
  <si>
    <t>3109006</t>
  </si>
  <si>
    <t>310900605000021</t>
  </si>
  <si>
    <t>Alberto Flores / Córrego Flores</t>
  </si>
  <si>
    <t>310900605000023</t>
  </si>
  <si>
    <t>Melo Franco</t>
  </si>
  <si>
    <t>310900610000003</t>
  </si>
  <si>
    <t>Aranha</t>
  </si>
  <si>
    <t>310900610000001</t>
  </si>
  <si>
    <t>Coronel Eurico</t>
  </si>
  <si>
    <t>310900625000002</t>
  </si>
  <si>
    <t>Córrego Do Feijão</t>
  </si>
  <si>
    <t>310900605000022</t>
  </si>
  <si>
    <t>Marinhos</t>
  </si>
  <si>
    <t>310900625000003</t>
  </si>
  <si>
    <t>310900620000003</t>
  </si>
  <si>
    <t>Piedade Do Paraopeba</t>
  </si>
  <si>
    <t>310900620000001</t>
  </si>
  <si>
    <t>Casa Branca</t>
  </si>
  <si>
    <t>310900605000025</t>
  </si>
  <si>
    <t>Recanto Do Lazer</t>
  </si>
  <si>
    <t>310900620000008</t>
  </si>
  <si>
    <t>São José Do Paraopeba</t>
  </si>
  <si>
    <t>310900625000001</t>
  </si>
  <si>
    <t>Suzana</t>
  </si>
  <si>
    <t>310900620000009</t>
  </si>
  <si>
    <t>Tocos De Cima</t>
  </si>
  <si>
    <t>310900605000035</t>
  </si>
  <si>
    <t>Buenópolis</t>
  </si>
  <si>
    <t>3109204</t>
  </si>
  <si>
    <t>310920405000001</t>
  </si>
  <si>
    <t>Curimataí</t>
  </si>
  <si>
    <t>310920410000001</t>
  </si>
  <si>
    <t>3109253</t>
  </si>
  <si>
    <t>São José Do Bugre</t>
  </si>
  <si>
    <t>310925305000002</t>
  </si>
  <si>
    <t>Santo Antônio Do Boachá</t>
  </si>
  <si>
    <t>310925305000003</t>
  </si>
  <si>
    <t>Santo Antônio Do Livramento</t>
  </si>
  <si>
    <t>310925305000009</t>
  </si>
  <si>
    <t>310925305000001</t>
  </si>
  <si>
    <t>São Lourenço Da Escura</t>
  </si>
  <si>
    <t>310925305000004</t>
  </si>
  <si>
    <t>3109303</t>
  </si>
  <si>
    <t>310930305000001</t>
  </si>
  <si>
    <t>310930305000030</t>
  </si>
  <si>
    <t>São Pedro Do Passa Três</t>
  </si>
  <si>
    <t>310930320000001</t>
  </si>
  <si>
    <t>310930305000029</t>
  </si>
  <si>
    <t>310930310000001</t>
  </si>
  <si>
    <t>Vila Serrana</t>
  </si>
  <si>
    <t>310930305000024</t>
  </si>
  <si>
    <t>Buritizeiro</t>
  </si>
  <si>
    <t>3109402</t>
  </si>
  <si>
    <t>Paredão De Minas</t>
  </si>
  <si>
    <t>310940215000001</t>
  </si>
  <si>
    <t>Cachoeira Do Manteiga</t>
  </si>
  <si>
    <t>310940210000001</t>
  </si>
  <si>
    <t>310940205000001</t>
  </si>
  <si>
    <t>Sambaíba De Minas</t>
  </si>
  <si>
    <t>310940220000001</t>
  </si>
  <si>
    <t>3109451</t>
  </si>
  <si>
    <t>310945105000001</t>
  </si>
  <si>
    <t>Palmital De Minas</t>
  </si>
  <si>
    <t>310945120000001</t>
  </si>
  <si>
    <t>Cabo Verde</t>
  </si>
  <si>
    <t>3109501</t>
  </si>
  <si>
    <t>310950105000001</t>
  </si>
  <si>
    <t>Serra Dos Lemes</t>
  </si>
  <si>
    <t>310950110000001</t>
  </si>
  <si>
    <t>Cachoeira De Minas</t>
  </si>
  <si>
    <t>3109709</t>
  </si>
  <si>
    <t>310970905000001</t>
  </si>
  <si>
    <t>Itaim</t>
  </si>
  <si>
    <t>310970910000001</t>
  </si>
  <si>
    <t>Cachoeira De Pajeú</t>
  </si>
  <si>
    <t>3102704</t>
  </si>
  <si>
    <t>310270405000001</t>
  </si>
  <si>
    <t>Águas Altas</t>
  </si>
  <si>
    <t>310270410000001</t>
  </si>
  <si>
    <t>Catéreocongo (Pitangueira)</t>
  </si>
  <si>
    <t>310270405000006</t>
  </si>
  <si>
    <t>Tancredo Neves (Cariri)</t>
  </si>
  <si>
    <t>310270410000002</t>
  </si>
  <si>
    <t>Caetanópolis</t>
  </si>
  <si>
    <t>3109907</t>
  </si>
  <si>
    <t>310990705000001</t>
  </si>
  <si>
    <t>Residencial Itapoã</t>
  </si>
  <si>
    <t>310990705000009</t>
  </si>
  <si>
    <t>3110004</t>
  </si>
  <si>
    <t>Rancho Novo</t>
  </si>
  <si>
    <t>311000420000004</t>
  </si>
  <si>
    <t>Antônio Dos Santos</t>
  </si>
  <si>
    <t>311000410000001</t>
  </si>
  <si>
    <t>Penedia</t>
  </si>
  <si>
    <t>311000420000001</t>
  </si>
  <si>
    <t>Condomínio Quintas Da Serra</t>
  </si>
  <si>
    <t>311000405000034</t>
  </si>
  <si>
    <t>311000405000001</t>
  </si>
  <si>
    <t>311000415000001</t>
  </si>
  <si>
    <t>Caiana</t>
  </si>
  <si>
    <t>3110103</t>
  </si>
  <si>
    <t>311010305000001</t>
  </si>
  <si>
    <t>311010305000010</t>
  </si>
  <si>
    <t>Divininho</t>
  </si>
  <si>
    <t>311010305000011</t>
  </si>
  <si>
    <t>Dores De Minas</t>
  </si>
  <si>
    <t>311010305000012</t>
  </si>
  <si>
    <t>3110202</t>
  </si>
  <si>
    <t>311020205000001</t>
  </si>
  <si>
    <t>311020210000001</t>
  </si>
  <si>
    <t>3110301</t>
  </si>
  <si>
    <t>311030105000001</t>
  </si>
  <si>
    <t>Chacaras Portal Da Serra</t>
  </si>
  <si>
    <t>311030105000022</t>
  </si>
  <si>
    <t>Santana De Caldas</t>
  </si>
  <si>
    <t>311030110000001</t>
  </si>
  <si>
    <t>Chacaras Sol Nascente</t>
  </si>
  <si>
    <t>311030107000005</t>
  </si>
  <si>
    <t>Laranjeiras De Caldas</t>
  </si>
  <si>
    <t>311030107000001</t>
  </si>
  <si>
    <t>São Pedro De Caldas</t>
  </si>
  <si>
    <t>311030115000001</t>
  </si>
  <si>
    <t>Camanducaia</t>
  </si>
  <si>
    <t>3110509</t>
  </si>
  <si>
    <t>311050905000001</t>
  </si>
  <si>
    <t>São Mateus De Minas</t>
  </si>
  <si>
    <t>311050915000001</t>
  </si>
  <si>
    <t>3110608</t>
  </si>
  <si>
    <t>Rio Do Peixe</t>
  </si>
  <si>
    <t>311060805000034</t>
  </si>
  <si>
    <t>Congonhal</t>
  </si>
  <si>
    <t>311060805000032</t>
  </si>
  <si>
    <t>311060805000001</t>
  </si>
  <si>
    <t>Cambuquira</t>
  </si>
  <si>
    <t>3110707</t>
  </si>
  <si>
    <t>311070705000001</t>
  </si>
  <si>
    <t>311070705000022</t>
  </si>
  <si>
    <t>Campo Belo</t>
  </si>
  <si>
    <t>3111200</t>
  </si>
  <si>
    <t>311120005000001</t>
  </si>
  <si>
    <t>311120005000079</t>
  </si>
  <si>
    <t>Porto Dos Mendes</t>
  </si>
  <si>
    <t>311120010000001</t>
  </si>
  <si>
    <t>Cana Verde</t>
  </si>
  <si>
    <t>3111903</t>
  </si>
  <si>
    <t>311190305000001</t>
  </si>
  <si>
    <t>Serradinho</t>
  </si>
  <si>
    <t>311190305000009</t>
  </si>
  <si>
    <t>3112000</t>
  </si>
  <si>
    <t>311200005000001</t>
  </si>
  <si>
    <t>Vieira Bravos</t>
  </si>
  <si>
    <t>311200005000025</t>
  </si>
  <si>
    <t>3112307</t>
  </si>
  <si>
    <t>311230705000036</t>
  </si>
  <si>
    <t>Bom Jesus Do Galego</t>
  </si>
  <si>
    <t>311230705000037</t>
  </si>
  <si>
    <t>311230705000027</t>
  </si>
  <si>
    <t>311230705000024</t>
  </si>
  <si>
    <t>311230705000001</t>
  </si>
  <si>
    <t>Dom João Pimenta</t>
  </si>
  <si>
    <t>311230705000028</t>
  </si>
  <si>
    <t>311230705000033</t>
  </si>
  <si>
    <t>311230705000035</t>
  </si>
  <si>
    <t>Capetinga</t>
  </si>
  <si>
    <t>3112406</t>
  </si>
  <si>
    <t>311240605000001</t>
  </si>
  <si>
    <t>Goianases</t>
  </si>
  <si>
    <t>311240610000001</t>
  </si>
  <si>
    <t>Capim Branco</t>
  </si>
  <si>
    <t>3112505</t>
  </si>
  <si>
    <t>311250505000001</t>
  </si>
  <si>
    <t>311250505000015</t>
  </si>
  <si>
    <t>3112653</t>
  </si>
  <si>
    <t>311265305000001</t>
  </si>
  <si>
    <t>Bom Jesus Da Vista Alegre</t>
  </si>
  <si>
    <t>311265305000008</t>
  </si>
  <si>
    <t>Capitão Enéas</t>
  </si>
  <si>
    <t>3112703</t>
  </si>
  <si>
    <t>Santana Da Serra</t>
  </si>
  <si>
    <t>311270320000001</t>
  </si>
  <si>
    <t>Orion</t>
  </si>
  <si>
    <t>311270305000010</t>
  </si>
  <si>
    <t>Virgilândia</t>
  </si>
  <si>
    <t>311270320000003</t>
  </si>
  <si>
    <t>Caçarema</t>
  </si>
  <si>
    <t>311270310000001</t>
  </si>
  <si>
    <t>3112802</t>
  </si>
  <si>
    <t>311280205000001</t>
  </si>
  <si>
    <t>311280205000013</t>
  </si>
  <si>
    <t>3112901</t>
  </si>
  <si>
    <t>311290105000001</t>
  </si>
  <si>
    <t>Bom Jesus De Pirapetinga</t>
  </si>
  <si>
    <t>311290105000007</t>
  </si>
  <si>
    <t>311290105000010</t>
  </si>
  <si>
    <t>3113008</t>
  </si>
  <si>
    <t>311300805000001</t>
  </si>
  <si>
    <t>Marambainha</t>
  </si>
  <si>
    <t>311300810000001</t>
  </si>
  <si>
    <t>Ponto Do Marambaia</t>
  </si>
  <si>
    <t>311300815000001</t>
  </si>
  <si>
    <t>311300812000001</t>
  </si>
  <si>
    <t>Ribeirão De Santana</t>
  </si>
  <si>
    <t>311300812000005</t>
  </si>
  <si>
    <t>311300805000008</t>
  </si>
  <si>
    <t>Carandaí</t>
  </si>
  <si>
    <t>3113206</t>
  </si>
  <si>
    <t>Hermilo Alves</t>
  </si>
  <si>
    <t>311320610000001</t>
  </si>
  <si>
    <t>311320610000003</t>
  </si>
  <si>
    <t>311320605000001</t>
  </si>
  <si>
    <t>Carangola</t>
  </si>
  <si>
    <t>3113305</t>
  </si>
  <si>
    <t>São Manoel Do Boi</t>
  </si>
  <si>
    <t>311330505000034</t>
  </si>
  <si>
    <t>311330510000001</t>
  </si>
  <si>
    <t>311330505000001</t>
  </si>
  <si>
    <t>Lacerdinha</t>
  </si>
  <si>
    <t>311330520000001</t>
  </si>
  <si>
    <t>Ponte Alta De Minas</t>
  </si>
  <si>
    <t>311330525000001</t>
  </si>
  <si>
    <t>3113404</t>
  </si>
  <si>
    <t>Dom Modesto</t>
  </si>
  <si>
    <t>311340413000001</t>
  </si>
  <si>
    <t>Dom Lara</t>
  </si>
  <si>
    <t>311340410000001</t>
  </si>
  <si>
    <t>311340405000001</t>
  </si>
  <si>
    <t>Cordeiro De Minas</t>
  </si>
  <si>
    <t>311340407000001</t>
  </si>
  <si>
    <t>Ilha Do Rio Doce</t>
  </si>
  <si>
    <t>311340407000005</t>
  </si>
  <si>
    <t>Santa Luzia De Caratinga</t>
  </si>
  <si>
    <t>311340427000001</t>
  </si>
  <si>
    <t>Patrocínio De Caratinga</t>
  </si>
  <si>
    <t>311340424000001</t>
  </si>
  <si>
    <t>Santa Efigênia De Caratinga</t>
  </si>
  <si>
    <t>311340426000001</t>
  </si>
  <si>
    <t>São João Do Jacutinga</t>
  </si>
  <si>
    <t>311340445000001</t>
  </si>
  <si>
    <t>Santo Antônio Do Manhuaçu</t>
  </si>
  <si>
    <t>311340435000001</t>
  </si>
  <si>
    <t>311340450000001</t>
  </si>
  <si>
    <t>3113503</t>
  </si>
  <si>
    <t>311350305000001</t>
  </si>
  <si>
    <t>311350305000015</t>
  </si>
  <si>
    <t>311350305000011</t>
  </si>
  <si>
    <t>311350305000013</t>
  </si>
  <si>
    <t>Santo Antônio Do Mercadinho</t>
  </si>
  <si>
    <t>311350305000009</t>
  </si>
  <si>
    <t>3113701</t>
  </si>
  <si>
    <t>Presidente Pena</t>
  </si>
  <si>
    <t>311370115000001</t>
  </si>
  <si>
    <t>Epaminondas Otoni</t>
  </si>
  <si>
    <t>311370110000001</t>
  </si>
  <si>
    <t>311370105000001</t>
  </si>
  <si>
    <t>Mairinque</t>
  </si>
  <si>
    <t>311370105000023</t>
  </si>
  <si>
    <t>Carmo Da Cachoeira</t>
  </si>
  <si>
    <t>3113909</t>
  </si>
  <si>
    <t>311390905000001</t>
  </si>
  <si>
    <t>Palmital Do Cervo</t>
  </si>
  <si>
    <t>311390920000001</t>
  </si>
  <si>
    <t>Carmo Da Mata</t>
  </si>
  <si>
    <t>3114006</t>
  </si>
  <si>
    <t>311400605000001</t>
  </si>
  <si>
    <t>311400605000016</t>
  </si>
  <si>
    <t>Carmo Do Cajuru</t>
  </si>
  <si>
    <t>3114204</t>
  </si>
  <si>
    <t>311420405000001</t>
  </si>
  <si>
    <t>Bom Jesus De Angicos</t>
  </si>
  <si>
    <t>311420408000001</t>
  </si>
  <si>
    <t>Santo Antônio Da Serra</t>
  </si>
  <si>
    <t>311420409000001</t>
  </si>
  <si>
    <t>Carmo Do Rio Claro</t>
  </si>
  <si>
    <t>3114402</t>
  </si>
  <si>
    <t>Hotel Resort</t>
  </si>
  <si>
    <t>311440205000022</t>
  </si>
  <si>
    <t>Aterro Santa Quitéria</t>
  </si>
  <si>
    <t>311440205000021</t>
  </si>
  <si>
    <t>311440205000001</t>
  </si>
  <si>
    <t>Fazenda Dos Pinheiros</t>
  </si>
  <si>
    <t>311440205000023</t>
  </si>
  <si>
    <t>Fazenda Porto Belo</t>
  </si>
  <si>
    <t>311440205000020</t>
  </si>
  <si>
    <t>Fazenda São Gabriel</t>
  </si>
  <si>
    <t>311440205000019</t>
  </si>
  <si>
    <t>Itaci</t>
  </si>
  <si>
    <t>311440210000001</t>
  </si>
  <si>
    <t>Três Barras</t>
  </si>
  <si>
    <t>311440205000030</t>
  </si>
  <si>
    <t>Carmópolis De Minas</t>
  </si>
  <si>
    <t>3114501</t>
  </si>
  <si>
    <t>311450105000001</t>
  </si>
  <si>
    <t>Bom Jardim Das Pedras</t>
  </si>
  <si>
    <t>311450105000016</t>
  </si>
  <si>
    <t>Carneirinho</t>
  </si>
  <si>
    <t>3114550</t>
  </si>
  <si>
    <t>311455005000001</t>
  </si>
  <si>
    <t>Gracilandia</t>
  </si>
  <si>
    <t>311455005000018</t>
  </si>
  <si>
    <t>São Sebastião Do Pontal</t>
  </si>
  <si>
    <t>311455020000001</t>
  </si>
  <si>
    <t>Vila Barbosa</t>
  </si>
  <si>
    <t>311455005000019</t>
  </si>
  <si>
    <t>3114600</t>
  </si>
  <si>
    <t>311460005000001</t>
  </si>
  <si>
    <t>Capela Do Saco</t>
  </si>
  <si>
    <t>311460005000010</t>
  </si>
  <si>
    <t>Estação De Carrancas</t>
  </si>
  <si>
    <t>311460005000005</t>
  </si>
  <si>
    <t>Carvalhos</t>
  </si>
  <si>
    <t>3114808</t>
  </si>
  <si>
    <t>311480805000001</t>
  </si>
  <si>
    <t>Franceses</t>
  </si>
  <si>
    <t>311480810000001</t>
  </si>
  <si>
    <t>3115003</t>
  </si>
  <si>
    <t>311500305000001</t>
  </si>
  <si>
    <t>311500305000004</t>
  </si>
  <si>
    <t>3115102</t>
  </si>
  <si>
    <t>Espelho D'Água</t>
  </si>
  <si>
    <t>311510205000040</t>
  </si>
  <si>
    <t>Condomínio Itambé</t>
  </si>
  <si>
    <t>311510205000039</t>
  </si>
  <si>
    <t>311510205000001</t>
  </si>
  <si>
    <t>Portal Do Itambé</t>
  </si>
  <si>
    <t>311510205000043</t>
  </si>
  <si>
    <t>Maravilhas Do Toco D'Óleo</t>
  </si>
  <si>
    <t>311510205000041</t>
  </si>
  <si>
    <t>Planeta Água</t>
  </si>
  <si>
    <t>311510205000042</t>
  </si>
  <si>
    <t>Praias Do Lageado I</t>
  </si>
  <si>
    <t>311510205000045</t>
  </si>
  <si>
    <t>311510205000044</t>
  </si>
  <si>
    <t>Refúgio Do Sol</t>
  </si>
  <si>
    <t>311510205000048</t>
  </si>
  <si>
    <t>Praias Do Lageado Ii</t>
  </si>
  <si>
    <t>311510205000046</t>
  </si>
  <si>
    <t>Praias Do Toco D'Óleo</t>
  </si>
  <si>
    <t>311510205000047</t>
  </si>
  <si>
    <t>311510205000049</t>
  </si>
  <si>
    <t>3115300</t>
  </si>
  <si>
    <t>311530005000001</t>
  </si>
  <si>
    <t>Aracati De Minas</t>
  </si>
  <si>
    <t>311530007000001</t>
  </si>
  <si>
    <t>Glória De Cataguases</t>
  </si>
  <si>
    <t>311530012000001</t>
  </si>
  <si>
    <t>Cataguarino</t>
  </si>
  <si>
    <t>311530010000001</t>
  </si>
  <si>
    <t>Sereno</t>
  </si>
  <si>
    <t>311530015000001</t>
  </si>
  <si>
    <t>311530020000001</t>
  </si>
  <si>
    <t>Catas Altas</t>
  </si>
  <si>
    <t>3115359</t>
  </si>
  <si>
    <t>311535905000001</t>
  </si>
  <si>
    <t>Morro D'Água Quente</t>
  </si>
  <si>
    <t>311535905000004</t>
  </si>
  <si>
    <t>3115458</t>
  </si>
  <si>
    <t>Santa Bárbara (Porfírios)</t>
  </si>
  <si>
    <t>311545805000010</t>
  </si>
  <si>
    <t>Jenipapinho</t>
  </si>
  <si>
    <t>311545805000006</t>
  </si>
  <si>
    <t>311545805000001</t>
  </si>
  <si>
    <t>3115474</t>
  </si>
  <si>
    <t>311547405000001</t>
  </si>
  <si>
    <t>Barreiro Branco</t>
  </si>
  <si>
    <t>311547410000001</t>
  </si>
  <si>
    <t>Central De Minas</t>
  </si>
  <si>
    <t>3115706</t>
  </si>
  <si>
    <t>311570605000001</t>
  </si>
  <si>
    <t>311570610000001</t>
  </si>
  <si>
    <t>3116001</t>
  </si>
  <si>
    <t>311600105000001</t>
  </si>
  <si>
    <t>Professor Sperber</t>
  </si>
  <si>
    <t>311600110000001</t>
  </si>
  <si>
    <t>Chapada Do Norte</t>
  </si>
  <si>
    <t>3116100</t>
  </si>
  <si>
    <t>Santa Rita Do Araçuaí</t>
  </si>
  <si>
    <t>311610030000001</t>
  </si>
  <si>
    <t>Cachoeira Do Norte</t>
  </si>
  <si>
    <t>311610010000001</t>
  </si>
  <si>
    <t>Vargem Do Setúbal</t>
  </si>
  <si>
    <t>311610020000004</t>
  </si>
  <si>
    <t>Granjas Do Norte</t>
  </si>
  <si>
    <t>311610020000001</t>
  </si>
  <si>
    <t>311610005000001</t>
  </si>
  <si>
    <t>São Sebastião Da Boa Vista</t>
  </si>
  <si>
    <t>311610040000001</t>
  </si>
  <si>
    <t>3116159</t>
  </si>
  <si>
    <t>311615905000001</t>
  </si>
  <si>
    <t>Vila Bom Jesus De Minas</t>
  </si>
  <si>
    <t>311615930000001</t>
  </si>
  <si>
    <t>Serra Das Araras</t>
  </si>
  <si>
    <t>311615920000001</t>
  </si>
  <si>
    <t>Vila Retiro Velho</t>
  </si>
  <si>
    <t>311615935000001</t>
  </si>
  <si>
    <t>3116209</t>
  </si>
  <si>
    <t>311620905000001</t>
  </si>
  <si>
    <t>Parada Braga</t>
  </si>
  <si>
    <t>311620910000002</t>
  </si>
  <si>
    <t>311620910000001</t>
  </si>
  <si>
    <t>Claro Dos Poções</t>
  </si>
  <si>
    <t>3116506</t>
  </si>
  <si>
    <t>311650605000001</t>
  </si>
  <si>
    <t>311650610000003</t>
  </si>
  <si>
    <t>311650610000001</t>
  </si>
  <si>
    <t>Cláudio</t>
  </si>
  <si>
    <t>3116605</t>
  </si>
  <si>
    <t>Veredas E Balneário Quintas Do Lago</t>
  </si>
  <si>
    <t>311660510000006</t>
  </si>
  <si>
    <t>311660505000025</t>
  </si>
  <si>
    <t>311660505000001</t>
  </si>
  <si>
    <t>311660510000003</t>
  </si>
  <si>
    <t>Monsenhor João Alexandre</t>
  </si>
  <si>
    <t>311660510000001</t>
  </si>
  <si>
    <t>3116803</t>
  </si>
  <si>
    <t>311680305000001</t>
  </si>
  <si>
    <t>311680305000007</t>
  </si>
  <si>
    <t>Vila Dos Crentes Ou Jacome Ii</t>
  </si>
  <si>
    <t>311680305000018</t>
  </si>
  <si>
    <t>3117009</t>
  </si>
  <si>
    <t>Retiro Da Saudade</t>
  </si>
  <si>
    <t>311700905000004</t>
  </si>
  <si>
    <t>Água Branca De Minas</t>
  </si>
  <si>
    <t>311700910000001</t>
  </si>
  <si>
    <t>311700905000001</t>
  </si>
  <si>
    <t>Conceição Das Alagoas</t>
  </si>
  <si>
    <t>3117306</t>
  </si>
  <si>
    <t>311730605000001</t>
  </si>
  <si>
    <t>Poncianos</t>
  </si>
  <si>
    <t>311730610000001</t>
  </si>
  <si>
    <t>Conceição De Ipanema</t>
  </si>
  <si>
    <t>3117405</t>
  </si>
  <si>
    <t>311740505000001</t>
  </si>
  <si>
    <t>Alto São Luiz</t>
  </si>
  <si>
    <t>311740505000007</t>
  </si>
  <si>
    <t>São Barnabé</t>
  </si>
  <si>
    <t>311740505000005</t>
  </si>
  <si>
    <t>311740505000009</t>
  </si>
  <si>
    <t>Conceição Do Mato Dentro</t>
  </si>
  <si>
    <t>3117504</t>
  </si>
  <si>
    <t>Senhora Do Socorro</t>
  </si>
  <si>
    <t>311750436000001</t>
  </si>
  <si>
    <t>Brejaúba</t>
  </si>
  <si>
    <t>311750410000001</t>
  </si>
  <si>
    <t>São Sebastião Do Bom Sucesso</t>
  </si>
  <si>
    <t>311750435000001</t>
  </si>
  <si>
    <t>Córregos</t>
  </si>
  <si>
    <t>311750415000001</t>
  </si>
  <si>
    <t>Santo Antônio Do Cruzeiro</t>
  </si>
  <si>
    <t>311750432000001</t>
  </si>
  <si>
    <t>Costa Sena</t>
  </si>
  <si>
    <t>311750420000001</t>
  </si>
  <si>
    <t>311750405000001</t>
  </si>
  <si>
    <t>Itacolomi</t>
  </si>
  <si>
    <t>311750425000001</t>
  </si>
  <si>
    <t>Ouro Fino Do Mato Dentro</t>
  </si>
  <si>
    <t>311750428000001</t>
  </si>
  <si>
    <t>Santo Antônio Do Norte</t>
  </si>
  <si>
    <t>311750430000001</t>
  </si>
  <si>
    <t>Tabuleiro Do Mato Dentro</t>
  </si>
  <si>
    <t>311750440000001</t>
  </si>
  <si>
    <t>Conceição Do Pará</t>
  </si>
  <si>
    <t>3117603</t>
  </si>
  <si>
    <t>Santana Da Prata</t>
  </si>
  <si>
    <t>311760305000008</t>
  </si>
  <si>
    <t>Bom Jesus Do Oeste</t>
  </si>
  <si>
    <t>311760305000009</t>
  </si>
  <si>
    <t>311760305000001</t>
  </si>
  <si>
    <t>Casquilho</t>
  </si>
  <si>
    <t>311760305000005</t>
  </si>
  <si>
    <t>Cunhas</t>
  </si>
  <si>
    <t>311760305000012</t>
  </si>
  <si>
    <t>São João De Cima</t>
  </si>
  <si>
    <t>311760305000006</t>
  </si>
  <si>
    <t>3117836</t>
  </si>
  <si>
    <t>311783605000001</t>
  </si>
  <si>
    <t>Cruz Dos Araújos</t>
  </si>
  <si>
    <t>311783615000001</t>
  </si>
  <si>
    <t>Olhos D'Água Do Bom Jesus</t>
  </si>
  <si>
    <t>311783625000001</t>
  </si>
  <si>
    <t>Congonhas</t>
  </si>
  <si>
    <t>3118007</t>
  </si>
  <si>
    <t>Macaquinhos</t>
  </si>
  <si>
    <t>311800710000002</t>
  </si>
  <si>
    <t>311800710000009</t>
  </si>
  <si>
    <t>311800710000012</t>
  </si>
  <si>
    <t>Congonhas Do Norte</t>
  </si>
  <si>
    <t>3118106</t>
  </si>
  <si>
    <t>311810605000001</t>
  </si>
  <si>
    <t>Santa Cruz De Alves</t>
  </si>
  <si>
    <t>311810605000006</t>
  </si>
  <si>
    <t>3118205</t>
  </si>
  <si>
    <t>Jubaí</t>
  </si>
  <si>
    <t>311820515000001</t>
  </si>
  <si>
    <t>Águas Da Ribalta</t>
  </si>
  <si>
    <t>311820515000006</t>
  </si>
  <si>
    <t>311820505000001</t>
  </si>
  <si>
    <t>Guaxima</t>
  </si>
  <si>
    <t>311820510000001</t>
  </si>
  <si>
    <t>3118304</t>
  </si>
  <si>
    <t>311830405000001</t>
  </si>
  <si>
    <t>311830405000123</t>
  </si>
  <si>
    <t>3118403</t>
  </si>
  <si>
    <t>Chapada Do Bueno</t>
  </si>
  <si>
    <t>311840320000002</t>
  </si>
  <si>
    <t>Bueno</t>
  </si>
  <si>
    <t>311840320000001</t>
  </si>
  <si>
    <t>311840305000001</t>
  </si>
  <si>
    <t>Barra Do Cuieté</t>
  </si>
  <si>
    <t>311840315000001</t>
  </si>
  <si>
    <t>Cuieté Velho</t>
  </si>
  <si>
    <t>311840325000001</t>
  </si>
  <si>
    <t>Penha Do Norte</t>
  </si>
  <si>
    <t>311840345000001</t>
  </si>
  <si>
    <t>Pólo Industrial Manoel Calhau</t>
  </si>
  <si>
    <t>311840305000029</t>
  </si>
  <si>
    <t>Coqueiral</t>
  </si>
  <si>
    <t>3118700</t>
  </si>
  <si>
    <t>311870005000001</t>
  </si>
  <si>
    <t>Campo De Pouso</t>
  </si>
  <si>
    <t>311870005000008</t>
  </si>
  <si>
    <t>Frei Eustáquio</t>
  </si>
  <si>
    <t>311870010000001</t>
  </si>
  <si>
    <t>Coração De Jesus</t>
  </si>
  <si>
    <t>3118809</t>
  </si>
  <si>
    <t>Luiz Pires De Minas</t>
  </si>
  <si>
    <t>311880915000001</t>
  </si>
  <si>
    <t>Alvação</t>
  </si>
  <si>
    <t>311880910000001</t>
  </si>
  <si>
    <t>Aristides Batista</t>
  </si>
  <si>
    <t>311880913000001</t>
  </si>
  <si>
    <t>311880910000003</t>
  </si>
  <si>
    <t>Ponte Dos Ciganos</t>
  </si>
  <si>
    <t>311880920000001</t>
  </si>
  <si>
    <t>311880915000003</t>
  </si>
  <si>
    <t>311880905000001</t>
  </si>
  <si>
    <t>311880925000001</t>
  </si>
  <si>
    <t>311880940000001</t>
  </si>
  <si>
    <t>3118908</t>
  </si>
  <si>
    <t>São José Das Lajes</t>
  </si>
  <si>
    <t>311890810000003</t>
  </si>
  <si>
    <t>Barra Do Luis Pereira</t>
  </si>
  <si>
    <t>311890810000006</t>
  </si>
  <si>
    <t>311890805010001</t>
  </si>
  <si>
    <t>311890810000001</t>
  </si>
  <si>
    <t>3119104</t>
  </si>
  <si>
    <t>Contria</t>
  </si>
  <si>
    <t>311910410000001</t>
  </si>
  <si>
    <t>Beltrão</t>
  </si>
  <si>
    <t>311910408000001</t>
  </si>
  <si>
    <t>311910405000001</t>
  </si>
  <si>
    <t>3119203</t>
  </si>
  <si>
    <t>311920305000001</t>
  </si>
  <si>
    <t>Conceição De Tronqueiras</t>
  </si>
  <si>
    <t>311920310000001</t>
  </si>
  <si>
    <t>São Sebastião Do Bugre</t>
  </si>
  <si>
    <t>311920315000001</t>
  </si>
  <si>
    <t>Coromandel</t>
  </si>
  <si>
    <t>3119302</t>
  </si>
  <si>
    <t>311930205000001</t>
  </si>
  <si>
    <t>311930210000001</t>
  </si>
  <si>
    <t>Lagamar Dos Coqueiros</t>
  </si>
  <si>
    <t>311930212000001</t>
  </si>
  <si>
    <t>Mateiro</t>
  </si>
  <si>
    <t>311930214000001</t>
  </si>
  <si>
    <t>Santa Rosa Dos Dourados</t>
  </si>
  <si>
    <t>311930215000001</t>
  </si>
  <si>
    <t>Coronel Fabriciano</t>
  </si>
  <si>
    <t>3119401</t>
  </si>
  <si>
    <t>Senador Melo Viana</t>
  </si>
  <si>
    <t>311940110000001</t>
  </si>
  <si>
    <t>Santa Vitória Dos Cocais I</t>
  </si>
  <si>
    <t>311940105000059</t>
  </si>
  <si>
    <t>São José Dos Cocais</t>
  </si>
  <si>
    <t>311940105000060</t>
  </si>
  <si>
    <t>3119500</t>
  </si>
  <si>
    <t>311950005000001</t>
  </si>
  <si>
    <t>Barra Do Salinas</t>
  </si>
  <si>
    <t>311950007000001</t>
  </si>
  <si>
    <t>Freire Cardoso</t>
  </si>
  <si>
    <t>311950010000001</t>
  </si>
  <si>
    <t>3119609</t>
  </si>
  <si>
    <t>311960905000001</t>
  </si>
  <si>
    <t>Loteamento Jardins Do Continente</t>
  </si>
  <si>
    <t>311960905000007</t>
  </si>
  <si>
    <t>3119708</t>
  </si>
  <si>
    <t>311970805000001</t>
  </si>
  <si>
    <t>Condomínio Nelson Longati</t>
  </si>
  <si>
    <t>311970805000003</t>
  </si>
  <si>
    <t>3119955</t>
  </si>
  <si>
    <t>311995505000001</t>
  </si>
  <si>
    <t>311995505000005</t>
  </si>
  <si>
    <t>3120300</t>
  </si>
  <si>
    <t>312030005000001</t>
  </si>
  <si>
    <t>Boa Vista Do Bananal</t>
  </si>
  <si>
    <t>312030005000005</t>
  </si>
  <si>
    <t>Cristiano Otoni</t>
  </si>
  <si>
    <t>3120409</t>
  </si>
  <si>
    <t>312040905000001</t>
  </si>
  <si>
    <t>312040920000001</t>
  </si>
  <si>
    <t>Cristina</t>
  </si>
  <si>
    <t>3120508</t>
  </si>
  <si>
    <t>312050805000016</t>
  </si>
  <si>
    <t>312050805000014</t>
  </si>
  <si>
    <t>312050805000001</t>
  </si>
  <si>
    <t>3120839</t>
  </si>
  <si>
    <t>312083905000001</t>
  </si>
  <si>
    <t>312083910000001</t>
  </si>
  <si>
    <t>Curral De Dentro</t>
  </si>
  <si>
    <t>3120870</t>
  </si>
  <si>
    <t>312087005000001</t>
  </si>
  <si>
    <t>Maristela De Minas</t>
  </si>
  <si>
    <t>312087020000001</t>
  </si>
  <si>
    <t>Curvelo</t>
  </si>
  <si>
    <t>3120904</t>
  </si>
  <si>
    <t>312090405000001</t>
  </si>
  <si>
    <t>Angicos</t>
  </si>
  <si>
    <t>312090405000087</t>
  </si>
  <si>
    <t>J.K.</t>
  </si>
  <si>
    <t>312090412000001</t>
  </si>
  <si>
    <t>Angueretá</t>
  </si>
  <si>
    <t>312090410000001</t>
  </si>
  <si>
    <t>Cachoeira Do Choro</t>
  </si>
  <si>
    <t>312090410000005</t>
  </si>
  <si>
    <t>312090420000003</t>
  </si>
  <si>
    <t>312090405000069</t>
  </si>
  <si>
    <t>São José Do Jataí</t>
  </si>
  <si>
    <t>312090415000006</t>
  </si>
  <si>
    <t>Santa Rita Do Cedro</t>
  </si>
  <si>
    <t>312090415000001</t>
  </si>
  <si>
    <t>São José Das Pedras</t>
  </si>
  <si>
    <t>312090410000006</t>
  </si>
  <si>
    <t>Tomás Gonzaga</t>
  </si>
  <si>
    <t>312090420000001</t>
  </si>
  <si>
    <t>Trevão</t>
  </si>
  <si>
    <t>312090412000005</t>
  </si>
  <si>
    <t>Datas</t>
  </si>
  <si>
    <t>3121001</t>
  </si>
  <si>
    <t>312100105000001</t>
  </si>
  <si>
    <t>Tombadouro</t>
  </si>
  <si>
    <t>312100105000007</t>
  </si>
  <si>
    <t>3121100</t>
  </si>
  <si>
    <t>312110005000001</t>
  </si>
  <si>
    <t>312110005060001</t>
  </si>
  <si>
    <t>3121209</t>
  </si>
  <si>
    <t>Olhos D'Água Da Canastra</t>
  </si>
  <si>
    <t>312120920000001</t>
  </si>
  <si>
    <t>Babilônia</t>
  </si>
  <si>
    <t>312120910000001</t>
  </si>
  <si>
    <t>Refúgio Ecológico Da Canastra</t>
  </si>
  <si>
    <t>312120920000003</t>
  </si>
  <si>
    <t>Recanto Do Porto</t>
  </si>
  <si>
    <t>312120905000013</t>
  </si>
  <si>
    <t>Pontal Do Lago</t>
  </si>
  <si>
    <t>312120905000012</t>
  </si>
  <si>
    <t>Village Das Águas Claras</t>
  </si>
  <si>
    <t>312120905000014</t>
  </si>
  <si>
    <t>312120905000001</t>
  </si>
  <si>
    <t>Desterro De Entre Rios</t>
  </si>
  <si>
    <t>3121407</t>
  </si>
  <si>
    <t>312140705000001</t>
  </si>
  <si>
    <t>Pereirinhas</t>
  </si>
  <si>
    <t>312140707000001</t>
  </si>
  <si>
    <t>São Sebastião Do Gil</t>
  </si>
  <si>
    <t>312140710000001</t>
  </si>
  <si>
    <t>3121605</t>
  </si>
  <si>
    <t>Planalto De Minas</t>
  </si>
  <si>
    <t>312160540000001</t>
  </si>
  <si>
    <t>Baixadão</t>
  </si>
  <si>
    <t>312160540000003</t>
  </si>
  <si>
    <t>Guinda</t>
  </si>
  <si>
    <t>312160525000001</t>
  </si>
  <si>
    <t>Conselheiro Mata</t>
  </si>
  <si>
    <t>312160510000001</t>
  </si>
  <si>
    <t>312160505000001</t>
  </si>
  <si>
    <t>Extração</t>
  </si>
  <si>
    <t>312160520000001</t>
  </si>
  <si>
    <t>Mendanha</t>
  </si>
  <si>
    <t>312160535000001</t>
  </si>
  <si>
    <t>Maria Nunes</t>
  </si>
  <si>
    <t>312160530000003</t>
  </si>
  <si>
    <t>Sopa</t>
  </si>
  <si>
    <t>312160555000001</t>
  </si>
  <si>
    <t>Váu</t>
  </si>
  <si>
    <t>312160520000003</t>
  </si>
  <si>
    <t>Diogo De Vasconcelos</t>
  </si>
  <si>
    <t>3121704</t>
  </si>
  <si>
    <t>312170405000001</t>
  </si>
  <si>
    <t>Miguel Rodrigues</t>
  </si>
  <si>
    <t>312170405000009</t>
  </si>
  <si>
    <t>3121803</t>
  </si>
  <si>
    <t>312180305000001</t>
  </si>
  <si>
    <t>312180308000001</t>
  </si>
  <si>
    <t>Conceição De Minas</t>
  </si>
  <si>
    <t>312180310000001</t>
  </si>
  <si>
    <t>3122009</t>
  </si>
  <si>
    <t>Vila Mônica</t>
  </si>
  <si>
    <t>312200905000031</t>
  </si>
  <si>
    <t>Bom Jesus Do Divino</t>
  </si>
  <si>
    <t>312200910000001</t>
  </si>
  <si>
    <t>312200905000001</t>
  </si>
  <si>
    <t>Viletes</t>
  </si>
  <si>
    <t>312200925000001</t>
  </si>
  <si>
    <t>Divino Das Laranjeiras</t>
  </si>
  <si>
    <t>3122108</t>
  </si>
  <si>
    <t>Linópolis</t>
  </si>
  <si>
    <t>312210805000005</t>
  </si>
  <si>
    <t>Central De Santa Helena</t>
  </si>
  <si>
    <t>312210810000001</t>
  </si>
  <si>
    <t>312210805000001</t>
  </si>
  <si>
    <t>312210805000006</t>
  </si>
  <si>
    <t>Divinolândia De Minas</t>
  </si>
  <si>
    <t>3122207</t>
  </si>
  <si>
    <t>312220705000001</t>
  </si>
  <si>
    <t>Santana Do Barro</t>
  </si>
  <si>
    <t>312220705000008</t>
  </si>
  <si>
    <t>3122306</t>
  </si>
  <si>
    <t>Djalma Dutra</t>
  </si>
  <si>
    <t>312230610000010</t>
  </si>
  <si>
    <t>Amadeu Lacerda</t>
  </si>
  <si>
    <t>312230610000007</t>
  </si>
  <si>
    <t>Santo Antônio Dos Campos</t>
  </si>
  <si>
    <t>312230610000001</t>
  </si>
  <si>
    <t>Branquinhos</t>
  </si>
  <si>
    <t>312230610000012</t>
  </si>
  <si>
    <t>312230605000001</t>
  </si>
  <si>
    <t>312230605000205</t>
  </si>
  <si>
    <t>Choro</t>
  </si>
  <si>
    <t>312230605000278</t>
  </si>
  <si>
    <t>Costas</t>
  </si>
  <si>
    <t>312230605000202</t>
  </si>
  <si>
    <t>Lago Das Roseiras</t>
  </si>
  <si>
    <t>312230605000277</t>
  </si>
  <si>
    <t>3122454</t>
  </si>
  <si>
    <t>312245405000001</t>
  </si>
  <si>
    <t>312245405000013</t>
  </si>
  <si>
    <t>3122470</t>
  </si>
  <si>
    <t>312247005000001</t>
  </si>
  <si>
    <t>312247005000008</t>
  </si>
  <si>
    <t>3122603</t>
  </si>
  <si>
    <t>312260305000001</t>
  </si>
  <si>
    <t>Gororós</t>
  </si>
  <si>
    <t>312260310000001</t>
  </si>
  <si>
    <t>São José Da Ilha</t>
  </si>
  <si>
    <t>312260305000010</t>
  </si>
  <si>
    <t>Dores De Guanhães</t>
  </si>
  <si>
    <t>3123106</t>
  </si>
  <si>
    <t>312310605000001</t>
  </si>
  <si>
    <t>312310605000010</t>
  </si>
  <si>
    <t>Vila Esperança</t>
  </si>
  <si>
    <t>312310605000009</t>
  </si>
  <si>
    <t>3123528</t>
  </si>
  <si>
    <t>São João Da Figueira</t>
  </si>
  <si>
    <t>312352815000001</t>
  </si>
  <si>
    <t>Dores Do José Do Pedro</t>
  </si>
  <si>
    <t>312352805000005</t>
  </si>
  <si>
    <t>São José Da Figueira</t>
  </si>
  <si>
    <t>312352820000001</t>
  </si>
  <si>
    <t>312352805000001</t>
  </si>
  <si>
    <t>Engenheiro Navarro</t>
  </si>
  <si>
    <t>3123809</t>
  </si>
  <si>
    <t>312380905000001</t>
  </si>
  <si>
    <t>São Noberto</t>
  </si>
  <si>
    <t>312380905000006</t>
  </si>
  <si>
    <t>Entre Rios De Minas</t>
  </si>
  <si>
    <t>3123908</t>
  </si>
  <si>
    <t>312390805000001</t>
  </si>
  <si>
    <t>312390805000015</t>
  </si>
  <si>
    <t>Serra Do Camapuã</t>
  </si>
  <si>
    <t>312390810000001</t>
  </si>
  <si>
    <t>3124005</t>
  </si>
  <si>
    <t>312400505000001</t>
  </si>
  <si>
    <t>Careço</t>
  </si>
  <si>
    <t>312400505000018</t>
  </si>
  <si>
    <t>Dom Viçoso</t>
  </si>
  <si>
    <t>312400505000017</t>
  </si>
  <si>
    <t>Santo Antônio Da Ventania</t>
  </si>
  <si>
    <t>312400505000022</t>
  </si>
  <si>
    <t>312400505000023</t>
  </si>
  <si>
    <t>Esmeraldas</t>
  </si>
  <si>
    <t>3124104</t>
  </si>
  <si>
    <t>Caio Martins</t>
  </si>
  <si>
    <t>312410405000096</t>
  </si>
  <si>
    <t>Bambus</t>
  </si>
  <si>
    <t>312410405000098</t>
  </si>
  <si>
    <t>312410405000001</t>
  </si>
  <si>
    <t>312410405000088</t>
  </si>
  <si>
    <t>312410405000057</t>
  </si>
  <si>
    <t>312410405000056</t>
  </si>
  <si>
    <t>312410405000093</t>
  </si>
  <si>
    <t>Padre João</t>
  </si>
  <si>
    <t>312410405000097</t>
  </si>
  <si>
    <t>Porteira De Chaves</t>
  </si>
  <si>
    <t>312410405000095</t>
  </si>
  <si>
    <t>Vale Das Garças</t>
  </si>
  <si>
    <t>312410405000092</t>
  </si>
  <si>
    <t>312410410000005</t>
  </si>
  <si>
    <t>Vargem Bento Da Costa</t>
  </si>
  <si>
    <t>312410405000058</t>
  </si>
  <si>
    <t>Andiroba</t>
  </si>
  <si>
    <t>312410410000001</t>
  </si>
  <si>
    <t>Vale Do Bom Jesus</t>
  </si>
  <si>
    <t>312410410000004</t>
  </si>
  <si>
    <t>312410405000099</t>
  </si>
  <si>
    <t>Espera Feliz</t>
  </si>
  <si>
    <t>3124203</t>
  </si>
  <si>
    <t>312420305000001</t>
  </si>
  <si>
    <t>São José Da Pedra Menina</t>
  </si>
  <si>
    <t>312420310000001</t>
  </si>
  <si>
    <t>São Sebastião Da Barra</t>
  </si>
  <si>
    <t>312420305000031</t>
  </si>
  <si>
    <t>Espinosa</t>
  </si>
  <si>
    <t>3124302</t>
  </si>
  <si>
    <t>Mingu</t>
  </si>
  <si>
    <t>312430205000026</t>
  </si>
  <si>
    <t>Charco</t>
  </si>
  <si>
    <t>312430205000045</t>
  </si>
  <si>
    <t>312430205000001</t>
  </si>
  <si>
    <t>312430205000020</t>
  </si>
  <si>
    <t>Itamirim</t>
  </si>
  <si>
    <t>312430210000001</t>
  </si>
  <si>
    <t>312430205000027</t>
  </si>
  <si>
    <t>Espírito Santo Do Dourado</t>
  </si>
  <si>
    <t>3124401</t>
  </si>
  <si>
    <t>312440105000001</t>
  </si>
  <si>
    <t>Passa-Quatro</t>
  </si>
  <si>
    <t>312440105000009</t>
  </si>
  <si>
    <t>3124500</t>
  </si>
  <si>
    <t>312450005000001</t>
  </si>
  <si>
    <t>312450005000011</t>
  </si>
  <si>
    <t>Córrego Dos Mulatos</t>
  </si>
  <si>
    <t>312450005000006</t>
  </si>
  <si>
    <t>Pântano</t>
  </si>
  <si>
    <t>312450010000001</t>
  </si>
  <si>
    <t>3124609</t>
  </si>
  <si>
    <t>312460905000001</t>
  </si>
  <si>
    <t>312460910000001</t>
  </si>
  <si>
    <t>Estrela Do Indaiá</t>
  </si>
  <si>
    <t>3124708</t>
  </si>
  <si>
    <t>312470805000001</t>
  </si>
  <si>
    <t>312470810000001</t>
  </si>
  <si>
    <t>Estrela Do Sul</t>
  </si>
  <si>
    <t>3124807</t>
  </si>
  <si>
    <t>Santa Rita Da Estrela</t>
  </si>
  <si>
    <t>312480715000001</t>
  </si>
  <si>
    <t>Chapada De Minas</t>
  </si>
  <si>
    <t>312480710000001</t>
  </si>
  <si>
    <t>São Félix De Estrela</t>
  </si>
  <si>
    <t>312480720000001</t>
  </si>
  <si>
    <t>3124906</t>
  </si>
  <si>
    <t>Pinhotiba</t>
  </si>
  <si>
    <t>312490615000001</t>
  </si>
  <si>
    <t>312490610000001</t>
  </si>
  <si>
    <t>312490605000001</t>
  </si>
  <si>
    <t>Queirozes</t>
  </si>
  <si>
    <t>312490620000001</t>
  </si>
  <si>
    <t>Ewbank Da Câmara</t>
  </si>
  <si>
    <t>3125002</t>
  </si>
  <si>
    <t>312500205000001</t>
  </si>
  <si>
    <t>Colônia De São Firmino</t>
  </si>
  <si>
    <t>312500205000005</t>
  </si>
  <si>
    <t>3125200</t>
  </si>
  <si>
    <t>312520005000001</t>
  </si>
  <si>
    <t>Dos Rochas</t>
  </si>
  <si>
    <t>312520005000006</t>
  </si>
  <si>
    <t>Faria Lemos</t>
  </si>
  <si>
    <t>3125309</t>
  </si>
  <si>
    <t>312530905000001</t>
  </si>
  <si>
    <t>312530905000007</t>
  </si>
  <si>
    <t>Felixlândia</t>
  </si>
  <si>
    <t>3125705</t>
  </si>
  <si>
    <t>São Geraldo Do Salto</t>
  </si>
  <si>
    <t>312570508000001</t>
  </si>
  <si>
    <t>312570510000004</t>
  </si>
  <si>
    <t>312570505000001</t>
  </si>
  <si>
    <t>São José Do Buriti</t>
  </si>
  <si>
    <t>312570510000001</t>
  </si>
  <si>
    <t>3125804</t>
  </si>
  <si>
    <t>312580405000001</t>
  </si>
  <si>
    <t>Senhora Da Penha</t>
  </si>
  <si>
    <t>312580410000001</t>
  </si>
  <si>
    <t>3125903</t>
  </si>
  <si>
    <t>Povoado De Mar Vermelho</t>
  </si>
  <si>
    <t>312590325000006</t>
  </si>
  <si>
    <t>Borba Gato</t>
  </si>
  <si>
    <t>312590310000001</t>
  </si>
  <si>
    <t>Esmeraldas De Ferros</t>
  </si>
  <si>
    <t>312590320000001</t>
  </si>
  <si>
    <t>Cubas</t>
  </si>
  <si>
    <t>312590315000001</t>
  </si>
  <si>
    <t>Sete Cachoeiras</t>
  </si>
  <si>
    <t>312590335000001</t>
  </si>
  <si>
    <t>312590305000001</t>
  </si>
  <si>
    <t>Santa Rita Do Rio Do Peixe</t>
  </si>
  <si>
    <t>312590325000001</t>
  </si>
  <si>
    <t>Santo Antônio Da Fortaleza</t>
  </si>
  <si>
    <t>312590330000001</t>
  </si>
  <si>
    <t>3125952</t>
  </si>
  <si>
    <t>São Pedro Do Glória</t>
  </si>
  <si>
    <t>312595220000001</t>
  </si>
  <si>
    <t>Bom Jesus Do Madeira</t>
  </si>
  <si>
    <t>312595210000001</t>
  </si>
  <si>
    <t>312595205000001</t>
  </si>
  <si>
    <t>3126000</t>
  </si>
  <si>
    <t>312600005000009</t>
  </si>
  <si>
    <t>Cachoeira Das Almas</t>
  </si>
  <si>
    <t>312600005000007</t>
  </si>
  <si>
    <t>312600005000001</t>
  </si>
  <si>
    <t>Formiga</t>
  </si>
  <si>
    <t>3126109</t>
  </si>
  <si>
    <t>312610905000001</t>
  </si>
  <si>
    <t>Albertos</t>
  </si>
  <si>
    <t>312610910000001</t>
  </si>
  <si>
    <t>Baiões</t>
  </si>
  <si>
    <t>312610915000001</t>
  </si>
  <si>
    <t>Pontevila</t>
  </si>
  <si>
    <t>312610925000001</t>
  </si>
  <si>
    <t>Furnas Nautico Clube</t>
  </si>
  <si>
    <t>312610925000002</t>
  </si>
  <si>
    <t>Recanto Da Lagoa</t>
  </si>
  <si>
    <t>312610925000003</t>
  </si>
  <si>
    <t>3126208</t>
  </si>
  <si>
    <t>312620805000001</t>
  </si>
  <si>
    <t>Goiasminas</t>
  </si>
  <si>
    <t>312620815000001</t>
  </si>
  <si>
    <t>3126505</t>
  </si>
  <si>
    <t>312650505000001</t>
  </si>
  <si>
    <t>312650505000003</t>
  </si>
  <si>
    <t>Tocoiós De Minas</t>
  </si>
  <si>
    <t>312650530000001</t>
  </si>
  <si>
    <t>3126604</t>
  </si>
  <si>
    <t>312660405000001</t>
  </si>
  <si>
    <t>Covancas</t>
  </si>
  <si>
    <t>312660405000006</t>
  </si>
  <si>
    <t>Francisco Sá</t>
  </si>
  <si>
    <t>3126703</t>
  </si>
  <si>
    <t>Loteamento Jair De Sá Miranda</t>
  </si>
  <si>
    <t>312670305000011</t>
  </si>
  <si>
    <t>Camarinhas</t>
  </si>
  <si>
    <t>312670305000029</t>
  </si>
  <si>
    <t>312670305000001</t>
  </si>
  <si>
    <t>312670310000001</t>
  </si>
  <si>
    <t>312670310000005</t>
  </si>
  <si>
    <t>Sítio Recreio Lagoa Da Barra</t>
  </si>
  <si>
    <t>312670305000012</t>
  </si>
  <si>
    <t>3126752</t>
  </si>
  <si>
    <t>312675205000001</t>
  </si>
  <si>
    <t>Antônio Ferreira</t>
  </si>
  <si>
    <t>312675210000001</t>
  </si>
  <si>
    <t>Norete</t>
  </si>
  <si>
    <t>312675210000006</t>
  </si>
  <si>
    <t>3126802</t>
  </si>
  <si>
    <t>Cachoeira De Arana</t>
  </si>
  <si>
    <t>312680205000013</t>
  </si>
  <si>
    <t>Cibrão</t>
  </si>
  <si>
    <t>312680205000010</t>
  </si>
  <si>
    <t>3126901</t>
  </si>
  <si>
    <t>312690105000001</t>
  </si>
  <si>
    <t>Bom Jesus Do Prata</t>
  </si>
  <si>
    <t>312690105000014</t>
  </si>
  <si>
    <t>312690105000009</t>
  </si>
  <si>
    <t>3126950</t>
  </si>
  <si>
    <t>312695005000001</t>
  </si>
  <si>
    <t>312695005000008</t>
  </si>
  <si>
    <t>3127008</t>
  </si>
  <si>
    <t>312700805000001</t>
  </si>
  <si>
    <t>Enseada Azul</t>
  </si>
  <si>
    <t>312700805000014</t>
  </si>
  <si>
    <t>Enseada Azul Iii</t>
  </si>
  <si>
    <t>312700805000027</t>
  </si>
  <si>
    <t>Jardim Veraneio</t>
  </si>
  <si>
    <t>312700820000004</t>
  </si>
  <si>
    <t>Meu Chão</t>
  </si>
  <si>
    <t>312700820000005</t>
  </si>
  <si>
    <t>Santo Antônio Do Rio Grande</t>
  </si>
  <si>
    <t>312700820000001</t>
  </si>
  <si>
    <t>Nautico Clube</t>
  </si>
  <si>
    <t>312700805000028</t>
  </si>
  <si>
    <t>Parque Florianópolis</t>
  </si>
  <si>
    <t>312700805000012</t>
  </si>
  <si>
    <t>Parque Santa Monica</t>
  </si>
  <si>
    <t>312700820000006</t>
  </si>
  <si>
    <t>Fronteira Dos Vales</t>
  </si>
  <si>
    <t>3127057</t>
  </si>
  <si>
    <t>312705705000001</t>
  </si>
  <si>
    <t>312705705000009</t>
  </si>
  <si>
    <t>Fruta De Leite</t>
  </si>
  <si>
    <t>3127073</t>
  </si>
  <si>
    <t>312707305000005</t>
  </si>
  <si>
    <t>312707305000004</t>
  </si>
  <si>
    <t>312707305000001</t>
  </si>
  <si>
    <t>3127206</t>
  </si>
  <si>
    <t>312720605000001</t>
  </si>
  <si>
    <t>Fazenda Patronato</t>
  </si>
  <si>
    <t>312720605000004</t>
  </si>
  <si>
    <t>312720605000007</t>
  </si>
  <si>
    <t>3127305</t>
  </si>
  <si>
    <t>312730505000001</t>
  </si>
  <si>
    <t>Santa Cruz De Galiléia</t>
  </si>
  <si>
    <t>312730508000001</t>
  </si>
  <si>
    <t>São Sebastião Das Laranjeiras</t>
  </si>
  <si>
    <t>312730505000011</t>
  </si>
  <si>
    <t>Sapucaia Do Norte</t>
  </si>
  <si>
    <t>312730515000001</t>
  </si>
  <si>
    <t>3127339</t>
  </si>
  <si>
    <t>312733905000001</t>
  </si>
  <si>
    <t>312733905000004</t>
  </si>
  <si>
    <t>Jacu Das Piranhas</t>
  </si>
  <si>
    <t>312733915000001</t>
  </si>
  <si>
    <t>3127354</t>
  </si>
  <si>
    <t>312735405000001</t>
  </si>
  <si>
    <t>312735405000004</t>
  </si>
  <si>
    <t>3127503</t>
  </si>
  <si>
    <t>312750305000001</t>
  </si>
  <si>
    <t>Conceição Da Brejaúba</t>
  </si>
  <si>
    <t>312750310000001</t>
  </si>
  <si>
    <t>3127701</t>
  </si>
  <si>
    <t>São José Do Itapinoã</t>
  </si>
  <si>
    <t>312770142000001</t>
  </si>
  <si>
    <t>Alto De Santa Helena</t>
  </si>
  <si>
    <t>312770110000001</t>
  </si>
  <si>
    <t>Santo Antônio Do Porto</t>
  </si>
  <si>
    <t>312770120000003</t>
  </si>
  <si>
    <t>Brejaubinha</t>
  </si>
  <si>
    <t>312770120000001</t>
  </si>
  <si>
    <t>312770105000001</t>
  </si>
  <si>
    <t>Derribadinha</t>
  </si>
  <si>
    <t>312770130000001</t>
  </si>
  <si>
    <t>Goiabal</t>
  </si>
  <si>
    <t>312770140000001</t>
  </si>
  <si>
    <t>São Vítor</t>
  </si>
  <si>
    <t>312770145000001</t>
  </si>
  <si>
    <t>312770145000006</t>
  </si>
  <si>
    <t>Vila Nova Floresta</t>
  </si>
  <si>
    <t>312770155000001</t>
  </si>
  <si>
    <t>Penha Do Cassiano</t>
  </si>
  <si>
    <t>312770135000001</t>
  </si>
  <si>
    <t>Recanto Dos Sonhos</t>
  </si>
  <si>
    <t>312770105000260</t>
  </si>
  <si>
    <t>Santo Antônio Do Pontal</t>
  </si>
  <si>
    <t>312770137000001</t>
  </si>
  <si>
    <t>3127800</t>
  </si>
  <si>
    <t>312780005000001</t>
  </si>
  <si>
    <t>312780010000001</t>
  </si>
  <si>
    <t>312780010000003</t>
  </si>
  <si>
    <t>3128006</t>
  </si>
  <si>
    <t>Taquaral De Guanhães</t>
  </si>
  <si>
    <t>312800625000001</t>
  </si>
  <si>
    <t>Correntinho</t>
  </si>
  <si>
    <t>312800610000001</t>
  </si>
  <si>
    <t>312800605000001</t>
  </si>
  <si>
    <t>Cruzeiro Do Aricanga</t>
  </si>
  <si>
    <t>312800605000026</t>
  </si>
  <si>
    <t>Farias</t>
  </si>
  <si>
    <t>312800615000001</t>
  </si>
  <si>
    <t>Sapucaia De Guanhães</t>
  </si>
  <si>
    <t>312800620000001</t>
  </si>
  <si>
    <t>3128105</t>
  </si>
  <si>
    <t>312810505000001</t>
  </si>
  <si>
    <t>Aparecida Do Sul</t>
  </si>
  <si>
    <t>312810505000018</t>
  </si>
  <si>
    <t>Araúna</t>
  </si>
  <si>
    <t>312810510000001</t>
  </si>
  <si>
    <t>Capoeirinha</t>
  </si>
  <si>
    <t>312810505000009</t>
  </si>
  <si>
    <t>Santo Antônio Das Posses</t>
  </si>
  <si>
    <t>312810505000015</t>
  </si>
  <si>
    <t>3128204</t>
  </si>
  <si>
    <t>312820405000001</t>
  </si>
  <si>
    <t>312820405000011</t>
  </si>
  <si>
    <t>312820405000014</t>
  </si>
  <si>
    <t>3129004</t>
  </si>
  <si>
    <t>Vilas Boas</t>
  </si>
  <si>
    <t>312900415000001</t>
  </si>
  <si>
    <t>312900415000004</t>
  </si>
  <si>
    <t>312900405000001</t>
  </si>
  <si>
    <t>Tuiutinga</t>
  </si>
  <si>
    <t>312900410000001</t>
  </si>
  <si>
    <t>3129301</t>
  </si>
  <si>
    <t>312930105000001</t>
  </si>
  <si>
    <t>312930115000001</t>
  </si>
  <si>
    <t>Ibiá</t>
  </si>
  <si>
    <t>3129509</t>
  </si>
  <si>
    <t>Tobati</t>
  </si>
  <si>
    <t>312950915000001</t>
  </si>
  <si>
    <t>Argenita</t>
  </si>
  <si>
    <t>312950910000001</t>
  </si>
  <si>
    <t>312950905000001</t>
  </si>
  <si>
    <t>3129608</t>
  </si>
  <si>
    <t>312960805000001</t>
  </si>
  <si>
    <t>Barra Do Pacuí</t>
  </si>
  <si>
    <t>312960805000007</t>
  </si>
  <si>
    <t>Bom Jesus Da Boa Vista</t>
  </si>
  <si>
    <t>312960805000009</t>
  </si>
  <si>
    <t>Bom Jesus Da Vereda</t>
  </si>
  <si>
    <t>312960815000001</t>
  </si>
  <si>
    <t>3129657</t>
  </si>
  <si>
    <t>312965705000004</t>
  </si>
  <si>
    <t>312965710000001</t>
  </si>
  <si>
    <t>312965705000001</t>
  </si>
  <si>
    <t>Campo Alegre De Minas</t>
  </si>
  <si>
    <t>312965715000001</t>
  </si>
  <si>
    <t>312965715000003</t>
  </si>
  <si>
    <t>Ibiraci</t>
  </si>
  <si>
    <t>3129707</t>
  </si>
  <si>
    <t>312970705000001</t>
  </si>
  <si>
    <t>312970705000014</t>
  </si>
  <si>
    <t>Ibituruna</t>
  </si>
  <si>
    <t>3130002</t>
  </si>
  <si>
    <t>313000205000001</t>
  </si>
  <si>
    <t>Loteamento Novo</t>
  </si>
  <si>
    <t>313000205000007</t>
  </si>
  <si>
    <t>Icaraí De Minas</t>
  </si>
  <si>
    <t>3130051</t>
  </si>
  <si>
    <t>313005105000001</t>
  </si>
  <si>
    <t>Conceição Da Vargem</t>
  </si>
  <si>
    <t>313005105000012</t>
  </si>
  <si>
    <t>Nova Aparecida</t>
  </si>
  <si>
    <t>313005105000007</t>
  </si>
  <si>
    <t>Morrinhos Do Bom Jesus</t>
  </si>
  <si>
    <t>313005105000005</t>
  </si>
  <si>
    <t>Santos Reis</t>
  </si>
  <si>
    <t>313005105000011</t>
  </si>
  <si>
    <t>3130200</t>
  </si>
  <si>
    <t>313020005000001</t>
  </si>
  <si>
    <t>313020010000006</t>
  </si>
  <si>
    <t>Ijaci</t>
  </si>
  <si>
    <t>3130408</t>
  </si>
  <si>
    <t>313040805000001</t>
  </si>
  <si>
    <t>313040805000011</t>
  </si>
  <si>
    <t>Imbé De Minas</t>
  </si>
  <si>
    <t>3130556</t>
  </si>
  <si>
    <t>313055605000001</t>
  </si>
  <si>
    <t>Manducas</t>
  </si>
  <si>
    <t>313055605000003</t>
  </si>
  <si>
    <t>3130655</t>
  </si>
  <si>
    <t>313065505000001</t>
  </si>
  <si>
    <t>Barra De Alegria</t>
  </si>
  <si>
    <t>313065510000001</t>
  </si>
  <si>
    <t>313065505000006</t>
  </si>
  <si>
    <t>313065505000004</t>
  </si>
  <si>
    <t>3130903</t>
  </si>
  <si>
    <t>Itajutiba</t>
  </si>
  <si>
    <t>313090310000001</t>
  </si>
  <si>
    <t>Bom Jesus Do Rio Preto</t>
  </si>
  <si>
    <t>313090307000001</t>
  </si>
  <si>
    <t>Novo Horizonte De Inhapim</t>
  </si>
  <si>
    <t>313090319000001</t>
  </si>
  <si>
    <t>Macadame</t>
  </si>
  <si>
    <t>313090316000001</t>
  </si>
  <si>
    <t>Jerusalém</t>
  </si>
  <si>
    <t>313090313000001</t>
  </si>
  <si>
    <t>313090305000001</t>
  </si>
  <si>
    <t>Santo Antônio Do Alegre</t>
  </si>
  <si>
    <t>313090321000001</t>
  </si>
  <si>
    <t>313090307000004</t>
  </si>
  <si>
    <t>São José Do Taquaral</t>
  </si>
  <si>
    <t>313090305000032</t>
  </si>
  <si>
    <t>São Tomé De Minas</t>
  </si>
  <si>
    <t>313090323000001</t>
  </si>
  <si>
    <t>313090325000001</t>
  </si>
  <si>
    <t>Inimutaba</t>
  </si>
  <si>
    <t>3131109</t>
  </si>
  <si>
    <t>313110905000001</t>
  </si>
  <si>
    <t>Gentil De Matos</t>
  </si>
  <si>
    <t>313110905000008</t>
  </si>
  <si>
    <t>3131158</t>
  </si>
  <si>
    <t>313115805000001</t>
  </si>
  <si>
    <t>Boacha</t>
  </si>
  <si>
    <t>313115805000015</t>
  </si>
  <si>
    <t>Vale Verde De Minas</t>
  </si>
  <si>
    <t>313115815000001</t>
  </si>
  <si>
    <t>3131505</t>
  </si>
  <si>
    <t>313150505000001</t>
  </si>
  <si>
    <t>Vila Barreiro</t>
  </si>
  <si>
    <t>313150505000016</t>
  </si>
  <si>
    <t>Itabira</t>
  </si>
  <si>
    <t>3131703</t>
  </si>
  <si>
    <t>Chapada Dos Tanoeiros</t>
  </si>
  <si>
    <t>313170305000100</t>
  </si>
  <si>
    <t>313170305000099</t>
  </si>
  <si>
    <t>313170305000001</t>
  </si>
  <si>
    <t>Candidópolis</t>
  </si>
  <si>
    <t>313170305000113</t>
  </si>
  <si>
    <t>Ipoema</t>
  </si>
  <si>
    <t>313170310000001</t>
  </si>
  <si>
    <t>Condomínio Retiro Garapa</t>
  </si>
  <si>
    <t>313170310000006</t>
  </si>
  <si>
    <t>313170305000115</t>
  </si>
  <si>
    <t>Quintas Da Rocinha</t>
  </si>
  <si>
    <t>313170305000114</t>
  </si>
  <si>
    <t>São José Do Macuco</t>
  </si>
  <si>
    <t>313170310000007</t>
  </si>
  <si>
    <t>Senhora Do Carmo</t>
  </si>
  <si>
    <t>313170315000001</t>
  </si>
  <si>
    <t>Serra Dos Alves</t>
  </si>
  <si>
    <t>313170315000009</t>
  </si>
  <si>
    <t>Turvo</t>
  </si>
  <si>
    <t>313170310000009</t>
  </si>
  <si>
    <t>3131802</t>
  </si>
  <si>
    <t>São Sebastião Do Itabirinha</t>
  </si>
  <si>
    <t>313180205000008</t>
  </si>
  <si>
    <t>Boa União De Itabirinha</t>
  </si>
  <si>
    <t>313180210000001</t>
  </si>
  <si>
    <t>313180210000003</t>
  </si>
  <si>
    <t>313180205000001</t>
  </si>
  <si>
    <t>Itabirito</t>
  </si>
  <si>
    <t>3131901</t>
  </si>
  <si>
    <t>Ribeirão Do Eixo</t>
  </si>
  <si>
    <t>313190115000002</t>
  </si>
  <si>
    <t>Aconchego Da Serra</t>
  </si>
  <si>
    <t>313190105000048</t>
  </si>
  <si>
    <t>São Gonçalo Do Monte</t>
  </si>
  <si>
    <t>313190120000001</t>
  </si>
  <si>
    <t>Acuruí</t>
  </si>
  <si>
    <t>313190110000001</t>
  </si>
  <si>
    <t>Córrego Do Bação</t>
  </si>
  <si>
    <t>313190105000047</t>
  </si>
  <si>
    <t>Bação</t>
  </si>
  <si>
    <t>313190115000001</t>
  </si>
  <si>
    <t>313190105000001</t>
  </si>
  <si>
    <t>313190105000046</t>
  </si>
  <si>
    <t>313190105000044</t>
  </si>
  <si>
    <t>Potões</t>
  </si>
  <si>
    <t>313190105000045</t>
  </si>
  <si>
    <t>Portões</t>
  </si>
  <si>
    <t>313190120000002</t>
  </si>
  <si>
    <t>3132206</t>
  </si>
  <si>
    <t>313220605000001</t>
  </si>
  <si>
    <t>Pará Dos Vilelas</t>
  </si>
  <si>
    <t>313220605000018</t>
  </si>
  <si>
    <t>3132404</t>
  </si>
  <si>
    <t>313240405060001</t>
  </si>
  <si>
    <t>Ano Bom</t>
  </si>
  <si>
    <t>313240405000028</t>
  </si>
  <si>
    <t>Lourenço Velho</t>
  </si>
  <si>
    <t>313240460000001</t>
  </si>
  <si>
    <t>3132503</t>
  </si>
  <si>
    <t>313250305000001</t>
  </si>
  <si>
    <t>Contrato</t>
  </si>
  <si>
    <t>313250313000001</t>
  </si>
  <si>
    <t>Dom Serafim</t>
  </si>
  <si>
    <t>313250305000024</t>
  </si>
  <si>
    <t>Padre João Afonso</t>
  </si>
  <si>
    <t>313250315000001</t>
  </si>
  <si>
    <t>Santo Antônio Da Várzea</t>
  </si>
  <si>
    <t>313250320000006</t>
  </si>
  <si>
    <t>Penha De França</t>
  </si>
  <si>
    <t>313250320000001</t>
  </si>
  <si>
    <t>313250320000010</t>
  </si>
  <si>
    <t>Santa Joana</t>
  </si>
  <si>
    <t>313250305000021</t>
  </si>
  <si>
    <t>3132701</t>
  </si>
  <si>
    <t>São José Da Fortuna</t>
  </si>
  <si>
    <t>313270105000019</t>
  </si>
  <si>
    <t>313270105000021</t>
  </si>
  <si>
    <t>Frei Serafim</t>
  </si>
  <si>
    <t>313270110000001</t>
  </si>
  <si>
    <t>313270105000001</t>
  </si>
  <si>
    <t>Guarataia</t>
  </si>
  <si>
    <t>313270115000001</t>
  </si>
  <si>
    <t>3133204</t>
  </si>
  <si>
    <t>Santa Luzia Do Carneiro</t>
  </si>
  <si>
    <t>313320405000013</t>
  </si>
  <si>
    <t>Divino Do Sul</t>
  </si>
  <si>
    <t>313320405000014</t>
  </si>
  <si>
    <t>313320405000001</t>
  </si>
  <si>
    <t>Edgard Melo</t>
  </si>
  <si>
    <t>313320415000001</t>
  </si>
  <si>
    <t>São Francisco Do Jataí</t>
  </si>
  <si>
    <t>313320425000001</t>
  </si>
  <si>
    <t>3133303</t>
  </si>
  <si>
    <t>313330305000001</t>
  </si>
  <si>
    <t>São João Grande</t>
  </si>
  <si>
    <t>313330305000017</t>
  </si>
  <si>
    <t>3133501</t>
  </si>
  <si>
    <t>313350105000001</t>
  </si>
  <si>
    <t>Lamounier</t>
  </si>
  <si>
    <t>313350110000001</t>
  </si>
  <si>
    <t>313350115000001</t>
  </si>
  <si>
    <t>Neolândia</t>
  </si>
  <si>
    <t>313350120000001</t>
  </si>
  <si>
    <t>Itatiaiuçu</t>
  </si>
  <si>
    <t>3133709</t>
  </si>
  <si>
    <t>Santa Terezinha De Minas</t>
  </si>
  <si>
    <t>313370910000001</t>
  </si>
  <si>
    <t>313370905000009</t>
  </si>
  <si>
    <t>3133808</t>
  </si>
  <si>
    <t>313380805000001</t>
  </si>
  <si>
    <t>Brejo Alegre</t>
  </si>
  <si>
    <t>313380805000115</t>
  </si>
  <si>
    <t>313380805000112</t>
  </si>
  <si>
    <t>313380805000111</t>
  </si>
  <si>
    <t>Córrego Do Soldado</t>
  </si>
  <si>
    <t>313380805000108</t>
  </si>
  <si>
    <t>3134004</t>
  </si>
  <si>
    <t>313400405000001</t>
  </si>
  <si>
    <t>313400410000001</t>
  </si>
  <si>
    <t>Itueta</t>
  </si>
  <si>
    <t>3134103</t>
  </si>
  <si>
    <t>313410305000001</t>
  </si>
  <si>
    <t>Barra De Santo Antônio</t>
  </si>
  <si>
    <t>313410305000009</t>
  </si>
  <si>
    <t>3134301</t>
  </si>
  <si>
    <t>313430110000004</t>
  </si>
  <si>
    <t>Macuco De Minas</t>
  </si>
  <si>
    <t>313430110000001</t>
  </si>
  <si>
    <t>313430105000001</t>
  </si>
  <si>
    <t>3134608</t>
  </si>
  <si>
    <t>Caminho Da Serra</t>
  </si>
  <si>
    <t>313460810000011</t>
  </si>
  <si>
    <t>Aldeia Da Jaguara</t>
  </si>
  <si>
    <t>313460810000007</t>
  </si>
  <si>
    <t>Santa Felicidade</t>
  </si>
  <si>
    <t>313460810000028</t>
  </si>
  <si>
    <t>313460810000001</t>
  </si>
  <si>
    <t>313460805000001</t>
  </si>
  <si>
    <t>313460805000008</t>
  </si>
  <si>
    <t>Recanto Das Araras</t>
  </si>
  <si>
    <t>313460805000011</t>
  </si>
  <si>
    <t>Cachoeira Dos Palmares</t>
  </si>
  <si>
    <t>313460805000017</t>
  </si>
  <si>
    <t>São Sebastião Do Campinho</t>
  </si>
  <si>
    <t>313460805000015</t>
  </si>
  <si>
    <t>Canto Da Siriema</t>
  </si>
  <si>
    <t>313460805000009</t>
  </si>
  <si>
    <t>Parque Das Flores</t>
  </si>
  <si>
    <t>313460805000031</t>
  </si>
  <si>
    <t>Condomínio Morada Do Lago</t>
  </si>
  <si>
    <t>313460805000012</t>
  </si>
  <si>
    <t>313460810000015</t>
  </si>
  <si>
    <t>313460810000029</t>
  </si>
  <si>
    <t>Morada Da Lua</t>
  </si>
  <si>
    <t>313460810000017</t>
  </si>
  <si>
    <t>João Congo</t>
  </si>
  <si>
    <t>313460805000016</t>
  </si>
  <si>
    <t>Monte Verde</t>
  </si>
  <si>
    <t>313460810000005</t>
  </si>
  <si>
    <t>Recanto Da Serra</t>
  </si>
  <si>
    <t>313460810000018</t>
  </si>
  <si>
    <t>Recanto Do Rio I</t>
  </si>
  <si>
    <t>313460810000013</t>
  </si>
  <si>
    <t>Santo Antônio De Palmas</t>
  </si>
  <si>
    <t>313460810000020</t>
  </si>
  <si>
    <t>São José Da Serra</t>
  </si>
  <si>
    <t>313460805000034</t>
  </si>
  <si>
    <t>Terra De Arroz</t>
  </si>
  <si>
    <t>313460810000016</t>
  </si>
  <si>
    <t>3134707</t>
  </si>
  <si>
    <t>313470705000001</t>
  </si>
  <si>
    <t>Avaí Do Jacinto</t>
  </si>
  <si>
    <t>313470707000001</t>
  </si>
  <si>
    <t>313470710000001</t>
  </si>
  <si>
    <t>313470710000002</t>
  </si>
  <si>
    <t>313470705000008</t>
  </si>
  <si>
    <t>3134905</t>
  </si>
  <si>
    <t>313490505000001</t>
  </si>
  <si>
    <t>313490505000031</t>
  </si>
  <si>
    <t>São Sebastião Dos Robertos</t>
  </si>
  <si>
    <t>313490510000001</t>
  </si>
  <si>
    <t>Sapucaí</t>
  </si>
  <si>
    <t>313490515000001</t>
  </si>
  <si>
    <t>Jaguaraçu</t>
  </si>
  <si>
    <t>3135001</t>
  </si>
  <si>
    <t>313500105000001</t>
  </si>
  <si>
    <t>Lagoa De Pau</t>
  </si>
  <si>
    <t>313500116000001</t>
  </si>
  <si>
    <t>3135050</t>
  </si>
  <si>
    <t>Núcleo Habitacional 1 - Área F</t>
  </si>
  <si>
    <t>313505005000031</t>
  </si>
  <si>
    <t>Frente Três</t>
  </si>
  <si>
    <t>313505005000023</t>
  </si>
  <si>
    <t>Núcleo Habitacional 2 - Área F</t>
  </si>
  <si>
    <t>313505005000029</t>
  </si>
  <si>
    <t>Núcleo Habitacional 2 (Ns-2)</t>
  </si>
  <si>
    <t>313505005000022</t>
  </si>
  <si>
    <t>313505005000018</t>
  </si>
  <si>
    <t>313505005000001</t>
  </si>
  <si>
    <t>Jampruca</t>
  </si>
  <si>
    <t>3135076</t>
  </si>
  <si>
    <t>313507605000001</t>
  </si>
  <si>
    <t>São Sebastião Do Barroso</t>
  </si>
  <si>
    <t>313507615000001</t>
  </si>
  <si>
    <t>3135100</t>
  </si>
  <si>
    <t>313510005000001</t>
  </si>
  <si>
    <t>Barreiro Da Raiz</t>
  </si>
  <si>
    <t>313510010000001</t>
  </si>
  <si>
    <t>Loteamento Bico Da Pedra</t>
  </si>
  <si>
    <t>313510005000060</t>
  </si>
  <si>
    <t>3135209</t>
  </si>
  <si>
    <t>Brejo Do Amparo</t>
  </si>
  <si>
    <t>313520915000001</t>
  </si>
  <si>
    <t>313520905000038</t>
  </si>
  <si>
    <t>Tejuco</t>
  </si>
  <si>
    <t>313520945000001</t>
  </si>
  <si>
    <t>313520945000009</t>
  </si>
  <si>
    <t>Levinópolis</t>
  </si>
  <si>
    <t>313520925000001</t>
  </si>
  <si>
    <t>Fabião</t>
  </si>
  <si>
    <t>313520935000008</t>
  </si>
  <si>
    <t>Riacho Da Cruz</t>
  </si>
  <si>
    <t>313520935000001</t>
  </si>
  <si>
    <t>Jatobá Novo</t>
  </si>
  <si>
    <t>313520935000009</t>
  </si>
  <si>
    <t>Pandeiros</t>
  </si>
  <si>
    <t>313520933000001</t>
  </si>
  <si>
    <t>313520945000003</t>
  </si>
  <si>
    <t>313520940000001</t>
  </si>
  <si>
    <t>Várzea Bonita</t>
  </si>
  <si>
    <t>313520950000001</t>
  </si>
  <si>
    <t>Japaraíba</t>
  </si>
  <si>
    <t>3135308</t>
  </si>
  <si>
    <t>313530805000001</t>
  </si>
  <si>
    <t>Capoeirão</t>
  </si>
  <si>
    <t>313530805000004</t>
  </si>
  <si>
    <t>3135357</t>
  </si>
  <si>
    <t>313535705000001</t>
  </si>
  <si>
    <t>Melâncias</t>
  </si>
  <si>
    <t>313535720000005</t>
  </si>
  <si>
    <t>Nova Minda</t>
  </si>
  <si>
    <t>313535720000001</t>
  </si>
  <si>
    <t>Jeceaba</t>
  </si>
  <si>
    <t>3135407</t>
  </si>
  <si>
    <t>313540705000001</t>
  </si>
  <si>
    <t>Caetano Lopes</t>
  </si>
  <si>
    <t>313540715000001</t>
  </si>
  <si>
    <t>3135506</t>
  </si>
  <si>
    <t>313550605000001</t>
  </si>
  <si>
    <t>Grota</t>
  </si>
  <si>
    <t>313550610000001</t>
  </si>
  <si>
    <t>Piscamba</t>
  </si>
  <si>
    <t>313550615000001</t>
  </si>
  <si>
    <t>São Vicente Do Grama</t>
  </si>
  <si>
    <t>313550620000001</t>
  </si>
  <si>
    <t>Pouso Alegre Da Mata</t>
  </si>
  <si>
    <t>313550617000001</t>
  </si>
  <si>
    <t>3135605</t>
  </si>
  <si>
    <t>313560505000001</t>
  </si>
  <si>
    <t>313560505000008</t>
  </si>
  <si>
    <t>3135704</t>
  </si>
  <si>
    <t>313570405000009</t>
  </si>
  <si>
    <t>313570405000010</t>
  </si>
  <si>
    <t>313570405000001</t>
  </si>
  <si>
    <t>Chacreamento São Judas Tadeu</t>
  </si>
  <si>
    <t>313570405000003</t>
  </si>
  <si>
    <t>Santo Antônio / Ex-Lagoa Dos Veados</t>
  </si>
  <si>
    <t>313570405000004</t>
  </si>
  <si>
    <t>Doutor Campolina</t>
  </si>
  <si>
    <t>313570410000001</t>
  </si>
  <si>
    <t>313570405000008</t>
  </si>
  <si>
    <t>313570405000005</t>
  </si>
  <si>
    <t>3135803</t>
  </si>
  <si>
    <t>São Pedro Do Jequitinhonha</t>
  </si>
  <si>
    <t>313580315000001</t>
  </si>
  <si>
    <t>Caju</t>
  </si>
  <si>
    <t>313580315000002</t>
  </si>
  <si>
    <t>313580305000001</t>
  </si>
  <si>
    <t>313580305000023</t>
  </si>
  <si>
    <t>Guaranilândia</t>
  </si>
  <si>
    <t>313580310000001</t>
  </si>
  <si>
    <t>3136108</t>
  </si>
  <si>
    <t>313610805000001</t>
  </si>
  <si>
    <t>Ponte De Santo Antônio</t>
  </si>
  <si>
    <t>313610805000012</t>
  </si>
  <si>
    <t>João Pinheiro</t>
  </si>
  <si>
    <t>3136306</t>
  </si>
  <si>
    <t>313630615000001</t>
  </si>
  <si>
    <t>313630610000001</t>
  </si>
  <si>
    <t>Olhos D'Água Do Oeste</t>
  </si>
  <si>
    <t>313630620000001</t>
  </si>
  <si>
    <t>313630605000046</t>
  </si>
  <si>
    <t>Luizlândia Do Oeste</t>
  </si>
  <si>
    <t>313630617000001</t>
  </si>
  <si>
    <t>Parque Das Andorinhas</t>
  </si>
  <si>
    <t>313630605000033</t>
  </si>
  <si>
    <t>Olaria</t>
  </si>
  <si>
    <t>313630605000031</t>
  </si>
  <si>
    <t>Santa Luzia Da Serra</t>
  </si>
  <si>
    <t>313630623000001</t>
  </si>
  <si>
    <t>313630605000001</t>
  </si>
  <si>
    <t>Veredas</t>
  </si>
  <si>
    <t>313630625000001</t>
  </si>
  <si>
    <t>3136504</t>
  </si>
  <si>
    <t>313650405000001</t>
  </si>
  <si>
    <t>Estrela De Jordânia</t>
  </si>
  <si>
    <t>313650410000001</t>
  </si>
  <si>
    <t>Ribeira Do Capim-Açu</t>
  </si>
  <si>
    <t>313650410000002</t>
  </si>
  <si>
    <t>José Gonçalves De Minas</t>
  </si>
  <si>
    <t>3136520</t>
  </si>
  <si>
    <t>313652005000001</t>
  </si>
  <si>
    <t>Igicatu</t>
  </si>
  <si>
    <t>313652005000006</t>
  </si>
  <si>
    <t>Povoado De Catutiba</t>
  </si>
  <si>
    <t>313652005000008</t>
  </si>
  <si>
    <t>313652005000005</t>
  </si>
  <si>
    <t>3136553</t>
  </si>
  <si>
    <t>313655305000001</t>
  </si>
  <si>
    <t>313655305000005</t>
  </si>
  <si>
    <t>Juiz De Fora</t>
  </si>
  <si>
    <t>3136702</t>
  </si>
  <si>
    <t>313670205060001</t>
  </si>
  <si>
    <t>313670270000002</t>
  </si>
  <si>
    <t>Torreões</t>
  </si>
  <si>
    <t>313670280000001</t>
  </si>
  <si>
    <t>313670280000002</t>
  </si>
  <si>
    <t>313670280000003</t>
  </si>
  <si>
    <t>Penido Valadares</t>
  </si>
  <si>
    <t>313670260000002</t>
  </si>
  <si>
    <t>Rosário De Minas</t>
  </si>
  <si>
    <t>313670260000001</t>
  </si>
  <si>
    <t>Sarandira</t>
  </si>
  <si>
    <t>313670270000001</t>
  </si>
  <si>
    <t>Toledo</t>
  </si>
  <si>
    <t>313670280000007</t>
  </si>
  <si>
    <t>3136801</t>
  </si>
  <si>
    <t>313680105000001</t>
  </si>
  <si>
    <t>Pau D'Óleo</t>
  </si>
  <si>
    <t>313680105000008</t>
  </si>
  <si>
    <t>Santana Do Mundo Novo</t>
  </si>
  <si>
    <t>313680105000004</t>
  </si>
  <si>
    <t>3136900</t>
  </si>
  <si>
    <t>313690005000001</t>
  </si>
  <si>
    <t>Mata Do Sino</t>
  </si>
  <si>
    <t>313690005000007</t>
  </si>
  <si>
    <t>3136959</t>
  </si>
  <si>
    <t>313695905000001</t>
  </si>
  <si>
    <t>Monte Rei</t>
  </si>
  <si>
    <t>313695915000001</t>
  </si>
  <si>
    <t>Porto Agrário</t>
  </si>
  <si>
    <t>313695920000001</t>
  </si>
  <si>
    <t>3137007</t>
  </si>
  <si>
    <t>313700705000001</t>
  </si>
  <si>
    <t>Concórdia Do Mucuri</t>
  </si>
  <si>
    <t>313700710000001</t>
  </si>
  <si>
    <t>3137106</t>
  </si>
  <si>
    <t>313710605000001</t>
  </si>
  <si>
    <t>Retiro Da Roça</t>
  </si>
  <si>
    <t>313710620000004</t>
  </si>
  <si>
    <t>Lagoa Da Prata</t>
  </si>
  <si>
    <t>3137205</t>
  </si>
  <si>
    <t>313720505000001</t>
  </si>
  <si>
    <t>Martins Guimarães</t>
  </si>
  <si>
    <t>313720515000001</t>
  </si>
  <si>
    <t>Lagoa Dourada</t>
  </si>
  <si>
    <t>3137403</t>
  </si>
  <si>
    <t>Banderinhas</t>
  </si>
  <si>
    <t>313740305000011</t>
  </si>
  <si>
    <t>313740305000010</t>
  </si>
  <si>
    <t>313740305000001</t>
  </si>
  <si>
    <t>3137601</t>
  </si>
  <si>
    <t>313760105000001</t>
  </si>
  <si>
    <t>Lagoinha De Fora</t>
  </si>
  <si>
    <t>313760114000001</t>
  </si>
  <si>
    <t>3137700</t>
  </si>
  <si>
    <t>313770005000001</t>
  </si>
  <si>
    <t>313770005000024</t>
  </si>
  <si>
    <t>Prata De Lajinha</t>
  </si>
  <si>
    <t>313770020000001</t>
  </si>
  <si>
    <t>3138005</t>
  </si>
  <si>
    <t>313800505000001</t>
  </si>
  <si>
    <t>Córrego São João</t>
  </si>
  <si>
    <t>313800505000009</t>
  </si>
  <si>
    <t>São João Da Sapucaia</t>
  </si>
  <si>
    <t>313800510000001</t>
  </si>
  <si>
    <t>3138104</t>
  </si>
  <si>
    <t>313810405000001</t>
  </si>
  <si>
    <t>313810405000006</t>
  </si>
  <si>
    <t>Gama I</t>
  </si>
  <si>
    <t>313810405000011</t>
  </si>
  <si>
    <t>3138203</t>
  </si>
  <si>
    <t>313820305000001</t>
  </si>
  <si>
    <t>Comunidade Do Funil</t>
  </si>
  <si>
    <t>313820305000119</t>
  </si>
  <si>
    <t>Leme Do Prado</t>
  </si>
  <si>
    <t>3138351</t>
  </si>
  <si>
    <t>313835105000001</t>
  </si>
  <si>
    <t>Gouveia</t>
  </si>
  <si>
    <t>313835105000004</t>
  </si>
  <si>
    <t>313835105000005</t>
  </si>
  <si>
    <t>Posses</t>
  </si>
  <si>
    <t>313835120000001</t>
  </si>
  <si>
    <t>3138401</t>
  </si>
  <si>
    <t>Arraial Dos Montes</t>
  </si>
  <si>
    <t>313840105000074</t>
  </si>
  <si>
    <t>Abaíba</t>
  </si>
  <si>
    <t>313840110000001</t>
  </si>
  <si>
    <t>313840105000001</t>
  </si>
  <si>
    <t>Tebas</t>
  </si>
  <si>
    <t>313840130000001</t>
  </si>
  <si>
    <t>Piacatuba</t>
  </si>
  <si>
    <t>313840115000001</t>
  </si>
  <si>
    <t>313840120000003</t>
  </si>
  <si>
    <t>Providência</t>
  </si>
  <si>
    <t>313840120000001</t>
  </si>
  <si>
    <t>Ribeiro Junqueira</t>
  </si>
  <si>
    <t>313840125000001</t>
  </si>
  <si>
    <t>3138609</t>
  </si>
  <si>
    <t>313860920000001</t>
  </si>
  <si>
    <t>Conceição Da Ibitipoca</t>
  </si>
  <si>
    <t>313860910000001</t>
  </si>
  <si>
    <t>313860905000001</t>
  </si>
  <si>
    <t>Manejo</t>
  </si>
  <si>
    <t>313860905000017</t>
  </si>
  <si>
    <t>Orvalho</t>
  </si>
  <si>
    <t>313860905000018</t>
  </si>
  <si>
    <t>São Domingos Da Bocaina</t>
  </si>
  <si>
    <t>313860915000001</t>
  </si>
  <si>
    <t>Lontra</t>
  </si>
  <si>
    <t>3138658</t>
  </si>
  <si>
    <t>313865805000001</t>
  </si>
  <si>
    <t>313865805000012</t>
  </si>
  <si>
    <t>313865815000001</t>
  </si>
  <si>
    <t>3138682</t>
  </si>
  <si>
    <t>313868205000001</t>
  </si>
  <si>
    <t>São Judas Tadeu De Minas</t>
  </si>
  <si>
    <t>313868225000001</t>
  </si>
  <si>
    <t>3139003</t>
  </si>
  <si>
    <t>313900305000001</t>
  </si>
  <si>
    <t>313900305000037</t>
  </si>
  <si>
    <t>Douradinho</t>
  </si>
  <si>
    <t>313900310000001</t>
  </si>
  <si>
    <t>Madre De Deus De Minas</t>
  </si>
  <si>
    <t>3139102</t>
  </si>
  <si>
    <t>313910205000001</t>
  </si>
  <si>
    <t>Brasilinha</t>
  </si>
  <si>
    <t>313910205000007</t>
  </si>
  <si>
    <t>3139201</t>
  </si>
  <si>
    <t>313920105000001</t>
  </si>
  <si>
    <t>Jaguaritira</t>
  </si>
  <si>
    <t>313920120000001</t>
  </si>
  <si>
    <t>Junco De Minas</t>
  </si>
  <si>
    <t>313920125000001</t>
  </si>
  <si>
    <t>Santo Antônio Do Mucuri</t>
  </si>
  <si>
    <t>313920130000001</t>
  </si>
  <si>
    <t>3139250</t>
  </si>
  <si>
    <t>313925005000001</t>
  </si>
  <si>
    <t>313925010000001</t>
  </si>
  <si>
    <t>3139300</t>
  </si>
  <si>
    <t>313930005000001</t>
  </si>
  <si>
    <t>Brejo São Caetano</t>
  </si>
  <si>
    <t>313930005000017</t>
  </si>
  <si>
    <t>Nhandutiba</t>
  </si>
  <si>
    <t>313930020000001</t>
  </si>
  <si>
    <t>Cachoeirinha I</t>
  </si>
  <si>
    <t>313930020000004</t>
  </si>
  <si>
    <t>3139409</t>
  </si>
  <si>
    <t>313940914000003</t>
  </si>
  <si>
    <t>313940914000006</t>
  </si>
  <si>
    <t>São Sebastião Do Sacramento</t>
  </si>
  <si>
    <t>313940930000001</t>
  </si>
  <si>
    <t>Palmeiras Do Manhuaçu</t>
  </si>
  <si>
    <t>313940913000001</t>
  </si>
  <si>
    <t>Vila Formosa</t>
  </si>
  <si>
    <t>313940905000049</t>
  </si>
  <si>
    <t>Ponte Do Silva</t>
  </si>
  <si>
    <t>313940911000001</t>
  </si>
  <si>
    <t>313940905000001</t>
  </si>
  <si>
    <t>3139607</t>
  </si>
  <si>
    <t>Nazário</t>
  </si>
  <si>
    <t>313960705000027</t>
  </si>
  <si>
    <t>Barra Do Ariranha</t>
  </si>
  <si>
    <t>313960710000001</t>
  </si>
  <si>
    <t>Limeira De Mantena</t>
  </si>
  <si>
    <t>313960715000001</t>
  </si>
  <si>
    <t>313960705000001</t>
  </si>
  <si>
    <t>Mar De Espanha</t>
  </si>
  <si>
    <t>3139805</t>
  </si>
  <si>
    <t>313980505000001</t>
  </si>
  <si>
    <t>Engenho Novo</t>
  </si>
  <si>
    <t>313980510000001</t>
  </si>
  <si>
    <t>Saudade</t>
  </si>
  <si>
    <t>313980515000001</t>
  </si>
  <si>
    <t>Maria Da Fé</t>
  </si>
  <si>
    <t>3139904</t>
  </si>
  <si>
    <t>313990405000001</t>
  </si>
  <si>
    <t>313990405000019</t>
  </si>
  <si>
    <t>313990405000013</t>
  </si>
  <si>
    <t>Mata Do Isidoro</t>
  </si>
  <si>
    <t>313990405000016</t>
  </si>
  <si>
    <t>Pintos Negreiros</t>
  </si>
  <si>
    <t>313990410000001</t>
  </si>
  <si>
    <t>3140001</t>
  </si>
  <si>
    <t>Monsenhor Horta</t>
  </si>
  <si>
    <t>314000135000001</t>
  </si>
  <si>
    <t>314000125000003</t>
  </si>
  <si>
    <t>Padre Viegas</t>
  </si>
  <si>
    <t>314000140000001</t>
  </si>
  <si>
    <t>314000110000001</t>
  </si>
  <si>
    <t>Cachoeira Do Brumado</t>
  </si>
  <si>
    <t>314000115000001</t>
  </si>
  <si>
    <t>314000140000003</t>
  </si>
  <si>
    <t>Santa Rita Durão</t>
  </si>
  <si>
    <t>314000150000001</t>
  </si>
  <si>
    <t>Bento Rodrigues</t>
  </si>
  <si>
    <t>314000150000003</t>
  </si>
  <si>
    <t>Camargos</t>
  </si>
  <si>
    <t>314000120000001</t>
  </si>
  <si>
    <t>Cláudio Manuel</t>
  </si>
  <si>
    <t>314000125000001</t>
  </si>
  <si>
    <t>Furquim</t>
  </si>
  <si>
    <t>314000130000001</t>
  </si>
  <si>
    <t>314000105000001</t>
  </si>
  <si>
    <t>3140100</t>
  </si>
  <si>
    <t>314010005000001</t>
  </si>
  <si>
    <t>314010005000006</t>
  </si>
  <si>
    <t>Martinho Campos</t>
  </si>
  <si>
    <t>3140506</t>
  </si>
  <si>
    <t>Monjolinhos</t>
  </si>
  <si>
    <t>314050610000003</t>
  </si>
  <si>
    <t>Alberto Isaacson</t>
  </si>
  <si>
    <t>314050610000001</t>
  </si>
  <si>
    <t>314050605000001</t>
  </si>
  <si>
    <t>314050605000011</t>
  </si>
  <si>
    <t>314050615000001</t>
  </si>
  <si>
    <t>3140530</t>
  </si>
  <si>
    <t>314053005000001</t>
  </si>
  <si>
    <t>Pinheiro De Minas</t>
  </si>
  <si>
    <t>314053020000001</t>
  </si>
  <si>
    <t>Mateus Leme</t>
  </si>
  <si>
    <t>3140704</t>
  </si>
  <si>
    <t>314070405000001</t>
  </si>
  <si>
    <t>314070405000026</t>
  </si>
  <si>
    <t>3140852</t>
  </si>
  <si>
    <t>314085205000001</t>
  </si>
  <si>
    <t>Rio Verde De Minas</t>
  </si>
  <si>
    <t>314085235000001</t>
  </si>
  <si>
    <t>3140902</t>
  </si>
  <si>
    <t>314090205000001</t>
  </si>
  <si>
    <t>Padre Fialho</t>
  </si>
  <si>
    <t>314090210000001</t>
  </si>
  <si>
    <t>3141009</t>
  </si>
  <si>
    <t>314100905000001</t>
  </si>
  <si>
    <t>Cristino</t>
  </si>
  <si>
    <t>314100905000017</t>
  </si>
  <si>
    <t>São João Do Bonito</t>
  </si>
  <si>
    <t>314100910000001</t>
  </si>
  <si>
    <t>3141207</t>
  </si>
  <si>
    <t>314120705000001</t>
  </si>
  <si>
    <t>Abaeté De Baixo</t>
  </si>
  <si>
    <t>314120705000006</t>
  </si>
  <si>
    <t>3141405</t>
  </si>
  <si>
    <t>314140505000001</t>
  </si>
  <si>
    <t>General Dutra</t>
  </si>
  <si>
    <t>314140505000015</t>
  </si>
  <si>
    <t>Tuparecê</t>
  </si>
  <si>
    <t>314140510000001</t>
  </si>
  <si>
    <t>3141702</t>
  </si>
  <si>
    <t>314170205000001</t>
  </si>
  <si>
    <t>Barra Grande De Mesquita</t>
  </si>
  <si>
    <t>314170211000001</t>
  </si>
  <si>
    <t>3141801</t>
  </si>
  <si>
    <t>Cruzinha</t>
  </si>
  <si>
    <t>314180115000001</t>
  </si>
  <si>
    <t>Baixa Quente</t>
  </si>
  <si>
    <t>314180106000001</t>
  </si>
  <si>
    <t>Lagoa Grande De Minas Novas</t>
  </si>
  <si>
    <t>314180120000001</t>
  </si>
  <si>
    <t>Bem Posta</t>
  </si>
  <si>
    <t>314180120000007</t>
  </si>
  <si>
    <t>Embiruçu</t>
  </si>
  <si>
    <t>314180115000004</t>
  </si>
  <si>
    <t>314180115000007</t>
  </si>
  <si>
    <t>Furquilha</t>
  </si>
  <si>
    <t>314180120000003</t>
  </si>
  <si>
    <t>314180105000001</t>
  </si>
  <si>
    <t>314180106000006</t>
  </si>
  <si>
    <t>Ribeirão Da Folha</t>
  </si>
  <si>
    <t>314180125000001</t>
  </si>
  <si>
    <t>3142007</t>
  </si>
  <si>
    <t>314200705000001</t>
  </si>
  <si>
    <t>314200710000001</t>
  </si>
  <si>
    <t>314200710000003</t>
  </si>
  <si>
    <t>3142106</t>
  </si>
  <si>
    <t>314210605000001</t>
  </si>
  <si>
    <t>314210605000010</t>
  </si>
  <si>
    <t>Santa Cruz De Monte Alverne</t>
  </si>
  <si>
    <t>314210605000017</t>
  </si>
  <si>
    <t>314210605000013</t>
  </si>
  <si>
    <t>Miraí</t>
  </si>
  <si>
    <t>3142205</t>
  </si>
  <si>
    <t>314220505000001</t>
  </si>
  <si>
    <t>Dores Da Vitória</t>
  </si>
  <si>
    <t>314220510000001</t>
  </si>
  <si>
    <t>Santo Antônio Do Rio Preto</t>
  </si>
  <si>
    <t>314220510000003</t>
  </si>
  <si>
    <t>São José Do Alegre (Careço)</t>
  </si>
  <si>
    <t>314220505000020</t>
  </si>
  <si>
    <t>3142254</t>
  </si>
  <si>
    <t>314225405000001</t>
  </si>
  <si>
    <t>Virgínio</t>
  </si>
  <si>
    <t>314225405000007</t>
  </si>
  <si>
    <t>Moeda</t>
  </si>
  <si>
    <t>3142304</t>
  </si>
  <si>
    <t>314230405000001</t>
  </si>
  <si>
    <t>Coco</t>
  </si>
  <si>
    <t>314230410000001</t>
  </si>
  <si>
    <t>314230405000009</t>
  </si>
  <si>
    <t>3142502</t>
  </si>
  <si>
    <t>314250205000001</t>
  </si>
  <si>
    <t>314250210000001</t>
  </si>
  <si>
    <t>3142700</t>
  </si>
  <si>
    <t>314270005000001</t>
  </si>
  <si>
    <t>Capitania</t>
  </si>
  <si>
    <t>314270030000001</t>
  </si>
  <si>
    <t>314270030000004</t>
  </si>
  <si>
    <t>Pitarana</t>
  </si>
  <si>
    <t>314270020000001</t>
  </si>
  <si>
    <t>São Sebastião Dos Poções</t>
  </si>
  <si>
    <t>314270025000001</t>
  </si>
  <si>
    <t>3142908</t>
  </si>
  <si>
    <t>Rebentão</t>
  </si>
  <si>
    <t>314290805000025</t>
  </si>
  <si>
    <t>314290805000027</t>
  </si>
  <si>
    <t>314290805000037</t>
  </si>
  <si>
    <t>314290805000036</t>
  </si>
  <si>
    <t>314290805000022</t>
  </si>
  <si>
    <t>314290805000026</t>
  </si>
  <si>
    <t>314290805000032</t>
  </si>
  <si>
    <t>314290805000001</t>
  </si>
  <si>
    <t>3143005</t>
  </si>
  <si>
    <t>Santa Cruz Da Aparecida</t>
  </si>
  <si>
    <t>314300515000001</t>
  </si>
  <si>
    <t>Fazenda Taquarinha</t>
  </si>
  <si>
    <t>314300505000014</t>
  </si>
  <si>
    <t>314300505000001</t>
  </si>
  <si>
    <t>Juréia</t>
  </si>
  <si>
    <t>314300510000001</t>
  </si>
  <si>
    <t>Usina Monte Alegre</t>
  </si>
  <si>
    <t>314300505000015</t>
  </si>
  <si>
    <t>3143104</t>
  </si>
  <si>
    <t>Celso Bueno</t>
  </si>
  <si>
    <t>314310405000063</t>
  </si>
  <si>
    <t>314310405000060</t>
  </si>
  <si>
    <t>Monte Sião</t>
  </si>
  <si>
    <t>3143401</t>
  </si>
  <si>
    <t>314340105000001</t>
  </si>
  <si>
    <t>Recanto De São Marcos</t>
  </si>
  <si>
    <t>314340105000019</t>
  </si>
  <si>
    <t>Montes Claros</t>
  </si>
  <si>
    <t>3143302</t>
  </si>
  <si>
    <t>São Pedro Da Garça</t>
  </si>
  <si>
    <t>314330235000001</t>
  </si>
  <si>
    <t>Aparecida Do Mundo Novo</t>
  </si>
  <si>
    <t>314330208000001</t>
  </si>
  <si>
    <t>314330220000001</t>
  </si>
  <si>
    <t>Buriti Do Campo Santo</t>
  </si>
  <si>
    <t>314330230000004</t>
  </si>
  <si>
    <t>314330205000273</t>
  </si>
  <si>
    <t>Canto Do Engenho</t>
  </si>
  <si>
    <t>314330205000382</t>
  </si>
  <si>
    <t>Panorâmica</t>
  </si>
  <si>
    <t>314330222000001</t>
  </si>
  <si>
    <t>Ermidinha</t>
  </si>
  <si>
    <t>314330210000001</t>
  </si>
  <si>
    <t>Miralta</t>
  </si>
  <si>
    <t>314330215000001</t>
  </si>
  <si>
    <t>314330225000001</t>
  </si>
  <si>
    <t>314330210000004</t>
  </si>
  <si>
    <t>Vila Nova De Minas</t>
  </si>
  <si>
    <t>314330240000001</t>
  </si>
  <si>
    <t>São João Da Vereda</t>
  </si>
  <si>
    <t>314330230000001</t>
  </si>
  <si>
    <t>3143450</t>
  </si>
  <si>
    <t>314345005000001</t>
  </si>
  <si>
    <t>Povoado De Areião</t>
  </si>
  <si>
    <t>314345005000011</t>
  </si>
  <si>
    <t>Morada Nova De Minas</t>
  </si>
  <si>
    <t>3143500</t>
  </si>
  <si>
    <t>Val De Flores</t>
  </si>
  <si>
    <t>314350010000002</t>
  </si>
  <si>
    <t>314350010000004</t>
  </si>
  <si>
    <t>Frei Orlando</t>
  </si>
  <si>
    <t>314350010000001</t>
  </si>
  <si>
    <t>314350005000001</t>
  </si>
  <si>
    <t>3143906</t>
  </si>
  <si>
    <t>Boa Família</t>
  </si>
  <si>
    <t>314390615000001</t>
  </si>
  <si>
    <t>Macuco</t>
  </si>
  <si>
    <t>314390615000007</t>
  </si>
  <si>
    <t>314390640000001</t>
  </si>
  <si>
    <t>Pirapanema</t>
  </si>
  <si>
    <t>314390630000001</t>
  </si>
  <si>
    <t>Belisário</t>
  </si>
  <si>
    <t>314390610000001</t>
  </si>
  <si>
    <t>314390610000004</t>
  </si>
  <si>
    <t>314390615000004</t>
  </si>
  <si>
    <t>3144003</t>
  </si>
  <si>
    <t>314400310000003</t>
  </si>
  <si>
    <t>314400310000001</t>
  </si>
  <si>
    <t>São Francisco Do Humaitá</t>
  </si>
  <si>
    <t>314400325000001</t>
  </si>
  <si>
    <t>Imbiruçu</t>
  </si>
  <si>
    <t>314400312000001</t>
  </si>
  <si>
    <t>314400305000001</t>
  </si>
  <si>
    <t>Roseiral</t>
  </si>
  <si>
    <t>314400320000001</t>
  </si>
  <si>
    <t>Ocidente</t>
  </si>
  <si>
    <t>314400315000001</t>
  </si>
  <si>
    <t>314400305000022</t>
  </si>
  <si>
    <t>3144201</t>
  </si>
  <si>
    <t>314420105000001</t>
  </si>
  <si>
    <t>São Pedro Do Taperão</t>
  </si>
  <si>
    <t>314420105000005</t>
  </si>
  <si>
    <t>3144300</t>
  </si>
  <si>
    <t>314430005000001</t>
  </si>
  <si>
    <t>Vila Gabriel Passos</t>
  </si>
  <si>
    <t>314430005000055</t>
  </si>
  <si>
    <t>Vila Pereira</t>
  </si>
  <si>
    <t>314430010000001</t>
  </si>
  <si>
    <t>Nepomuceno</t>
  </si>
  <si>
    <t>3144607</t>
  </si>
  <si>
    <t>314460725000001</t>
  </si>
  <si>
    <t>Nazaré De Minas</t>
  </si>
  <si>
    <t>314460720000001</t>
  </si>
  <si>
    <t>314460720000003</t>
  </si>
  <si>
    <t>314460705000001</t>
  </si>
  <si>
    <t>3144656</t>
  </si>
  <si>
    <t>314465605000001</t>
  </si>
  <si>
    <t>Vereda Do Paraíso</t>
  </si>
  <si>
    <t>314465605000009</t>
  </si>
  <si>
    <t>3144672</t>
  </si>
  <si>
    <t>314467205000001</t>
  </si>
  <si>
    <t>Santo Antônio De Nova Belém</t>
  </si>
  <si>
    <t>314467220000001</t>
  </si>
  <si>
    <t>3145059</t>
  </si>
  <si>
    <t>Vila Calumbi-Colonização Iii</t>
  </si>
  <si>
    <t>314505905000009</t>
  </si>
  <si>
    <t>Paraguaçu-Colonização 1</t>
  </si>
  <si>
    <t>314505905000011</t>
  </si>
  <si>
    <t>314505905000001</t>
  </si>
  <si>
    <t>3145109</t>
  </si>
  <si>
    <t>314510905000001</t>
  </si>
  <si>
    <t>Petúnia</t>
  </si>
  <si>
    <t>314510910000001</t>
  </si>
  <si>
    <t>3136603</t>
  </si>
  <si>
    <t>Carmo Da União</t>
  </si>
  <si>
    <t>313660305000009</t>
  </si>
  <si>
    <t>313660305000011</t>
  </si>
  <si>
    <t>313660305000001</t>
  </si>
  <si>
    <t>3145307</t>
  </si>
  <si>
    <t>Novilhona</t>
  </si>
  <si>
    <t>314530715000001</t>
  </si>
  <si>
    <t>Lambari</t>
  </si>
  <si>
    <t>314530715000003</t>
  </si>
  <si>
    <t>314530705000001</t>
  </si>
  <si>
    <t>314530705000016</t>
  </si>
  <si>
    <t>Novo Oriente De Minas</t>
  </si>
  <si>
    <t>3145356</t>
  </si>
  <si>
    <t>314535605000001</t>
  </si>
  <si>
    <t>Americaninha</t>
  </si>
  <si>
    <t>314535605000012</t>
  </si>
  <si>
    <t>Frei Gonzaga</t>
  </si>
  <si>
    <t>314535605000006</t>
  </si>
  <si>
    <t>3145372</t>
  </si>
  <si>
    <t>314537205000001</t>
  </si>
  <si>
    <t>Indaiá</t>
  </si>
  <si>
    <t>314537205000007</t>
  </si>
  <si>
    <t>Entroncamento De Taiobeiras</t>
  </si>
  <si>
    <t>314537205000005</t>
  </si>
  <si>
    <t>São João Do Pequi</t>
  </si>
  <si>
    <t>314537205000009</t>
  </si>
  <si>
    <t>Oliveira</t>
  </si>
  <si>
    <t>3145604</t>
  </si>
  <si>
    <t>314560405000001</t>
  </si>
  <si>
    <t>Fradiques</t>
  </si>
  <si>
    <t>314560405000059</t>
  </si>
  <si>
    <t>Onça De Pitangui</t>
  </si>
  <si>
    <t>3145802</t>
  </si>
  <si>
    <t>314580205000001</t>
  </si>
  <si>
    <t>314580205000003</t>
  </si>
  <si>
    <t>314580205000007</t>
  </si>
  <si>
    <t>3145877</t>
  </si>
  <si>
    <t>314587705000001</t>
  </si>
  <si>
    <t>De Departamento</t>
  </si>
  <si>
    <t>314587705000006</t>
  </si>
  <si>
    <t>Santo Antônio Arrozal</t>
  </si>
  <si>
    <t>314587705000012</t>
  </si>
  <si>
    <t>Santo Antônio Do Indaiá</t>
  </si>
  <si>
    <t>314587705000008</t>
  </si>
  <si>
    <t>Ouro Fino</t>
  </si>
  <si>
    <t>3146008</t>
  </si>
  <si>
    <t>São José Do Mato Dentro</t>
  </si>
  <si>
    <t>314600815000001</t>
  </si>
  <si>
    <t>Caneleiras</t>
  </si>
  <si>
    <t>314600805000041</t>
  </si>
  <si>
    <t>314600805000001</t>
  </si>
  <si>
    <t>Crisólia</t>
  </si>
  <si>
    <t>314600810000001</t>
  </si>
  <si>
    <t>Peitudos</t>
  </si>
  <si>
    <t>314600805000039</t>
  </si>
  <si>
    <t>Pinhalzinho Dos Góis</t>
  </si>
  <si>
    <t>314600805000035</t>
  </si>
  <si>
    <t>Ouro Preto</t>
  </si>
  <si>
    <t>3146107</t>
  </si>
  <si>
    <t>Amarantina</t>
  </si>
  <si>
    <t>314610710000001</t>
  </si>
  <si>
    <t>Engenheiro Correia</t>
  </si>
  <si>
    <t>314610725000001</t>
  </si>
  <si>
    <t>Paragem Do Tripuí</t>
  </si>
  <si>
    <t>314610710000005</t>
  </si>
  <si>
    <t>Glaura</t>
  </si>
  <si>
    <t>314610730000001</t>
  </si>
  <si>
    <t>Santo Antônio Do Salto</t>
  </si>
  <si>
    <t>314610752000001</t>
  </si>
  <si>
    <t>Lavras Novas</t>
  </si>
  <si>
    <t>314610734000001</t>
  </si>
  <si>
    <t>Miguel Burnier</t>
  </si>
  <si>
    <t>314610735000001</t>
  </si>
  <si>
    <t>Rodrigo Silva</t>
  </si>
  <si>
    <t>314610740000001</t>
  </si>
  <si>
    <t>Santa Rita De Ouro Preto</t>
  </si>
  <si>
    <t>314610745000001</t>
  </si>
  <si>
    <t>314610755000001</t>
  </si>
  <si>
    <t>3146255</t>
  </si>
  <si>
    <t>Curral De Varas</t>
  </si>
  <si>
    <t>314625505000004</t>
  </si>
  <si>
    <t>Campo De Vacaria</t>
  </si>
  <si>
    <t>314625505000006</t>
  </si>
  <si>
    <t>314625505000001</t>
  </si>
  <si>
    <t>3146305</t>
  </si>
  <si>
    <t>314630505000001</t>
  </si>
  <si>
    <t>Encachoeirado</t>
  </si>
  <si>
    <t>314630505000015</t>
  </si>
  <si>
    <t>3146552</t>
  </si>
  <si>
    <t>314655205000001</t>
  </si>
  <si>
    <t>314655205000012</t>
  </si>
  <si>
    <t>3146404</t>
  </si>
  <si>
    <t>314640405000001</t>
  </si>
  <si>
    <t>Poções De Paineiras</t>
  </si>
  <si>
    <t>314640410000001</t>
  </si>
  <si>
    <t>3146503</t>
  </si>
  <si>
    <t>314650305000001</t>
  </si>
  <si>
    <t>Vila Costina</t>
  </si>
  <si>
    <t>314650310000001</t>
  </si>
  <si>
    <t>3146701</t>
  </si>
  <si>
    <t>314670105000001</t>
  </si>
  <si>
    <t>Cisneiros</t>
  </si>
  <si>
    <t>314670110000001</t>
  </si>
  <si>
    <t>Itapiruçu</t>
  </si>
  <si>
    <t>314670115000001</t>
  </si>
  <si>
    <t>3146750</t>
  </si>
  <si>
    <t>Dois De Abril</t>
  </si>
  <si>
    <t>314675010000001</t>
  </si>
  <si>
    <t>Jeribá</t>
  </si>
  <si>
    <t>314675005000004</t>
  </si>
  <si>
    <t>Pará De Minas</t>
  </si>
  <si>
    <t>3147105</t>
  </si>
  <si>
    <t>Tavares De Minas</t>
  </si>
  <si>
    <t>314710522000001</t>
  </si>
  <si>
    <t>Córrego Do Barro</t>
  </si>
  <si>
    <t>314710520000001</t>
  </si>
  <si>
    <t>Paracatu</t>
  </si>
  <si>
    <t>3147006</t>
  </si>
  <si>
    <t>314700605000001</t>
  </si>
  <si>
    <t>Fazenda Riacho</t>
  </si>
  <si>
    <t>314700605000083</t>
  </si>
  <si>
    <t>314700605000073</t>
  </si>
  <si>
    <t>Lagoa Do Santo Antônio</t>
  </si>
  <si>
    <t>314700605000072</t>
  </si>
  <si>
    <t>Paraguaçu</t>
  </si>
  <si>
    <t>3147204</t>
  </si>
  <si>
    <t>314720405000001</t>
  </si>
  <si>
    <t>Guaipava</t>
  </si>
  <si>
    <t>314720410000001</t>
  </si>
  <si>
    <t>3147303</t>
  </si>
  <si>
    <t>314730305000001</t>
  </si>
  <si>
    <t>314730310000001</t>
  </si>
  <si>
    <t>Paraopeba</t>
  </si>
  <si>
    <t>3147402</t>
  </si>
  <si>
    <t>314740205000001</t>
  </si>
  <si>
    <t>314740205000024</t>
  </si>
  <si>
    <t>Pontinha</t>
  </si>
  <si>
    <t>314740205000026</t>
  </si>
  <si>
    <t>3147808</t>
  </si>
  <si>
    <t>314780805000001</t>
  </si>
  <si>
    <t>Carlos Euler</t>
  </si>
  <si>
    <t>314780805000003</t>
  </si>
  <si>
    <t>Patos De Minas</t>
  </si>
  <si>
    <t>3148004</t>
  </si>
  <si>
    <t>Major Porto</t>
  </si>
  <si>
    <t>314800420000001</t>
  </si>
  <si>
    <t>Bom Sucesso De Patos</t>
  </si>
  <si>
    <t>314800410000003</t>
  </si>
  <si>
    <t>3148103</t>
  </si>
  <si>
    <t>Silvano</t>
  </si>
  <si>
    <t>314810320000001</t>
  </si>
  <si>
    <t>314810315000004</t>
  </si>
  <si>
    <t>São João Da Serra Negra</t>
  </si>
  <si>
    <t>314810315000001</t>
  </si>
  <si>
    <t>Chapadão De Ferro</t>
  </si>
  <si>
    <t>314810305000093</t>
  </si>
  <si>
    <t>Córrego Feio</t>
  </si>
  <si>
    <t>314810315000003</t>
  </si>
  <si>
    <t>Pedros</t>
  </si>
  <si>
    <t>314810320000002</t>
  </si>
  <si>
    <t>314810320000005</t>
  </si>
  <si>
    <t>Macaúbas De Baixo</t>
  </si>
  <si>
    <t>314810320000004</t>
  </si>
  <si>
    <t>314810305000001</t>
  </si>
  <si>
    <t>Santa Luzia Dos Barros</t>
  </si>
  <si>
    <t>314810313000001</t>
  </si>
  <si>
    <t>Santo Antônio Do Quebranzol</t>
  </si>
  <si>
    <t>314810320000003</t>
  </si>
  <si>
    <t>Salitre De Minas</t>
  </si>
  <si>
    <t>314810310000001</t>
  </si>
  <si>
    <t>314810310000002</t>
  </si>
  <si>
    <t>314810305000092</t>
  </si>
  <si>
    <t>3148301</t>
  </si>
  <si>
    <t>314830105000001</t>
  </si>
  <si>
    <t>Airões</t>
  </si>
  <si>
    <t>314830110000001</t>
  </si>
  <si>
    <t>3148509</t>
  </si>
  <si>
    <t>314850905000001</t>
  </si>
  <si>
    <t>314850905000012</t>
  </si>
  <si>
    <t>3148608</t>
  </si>
  <si>
    <t>314860805000001</t>
  </si>
  <si>
    <t>Santa Teresa Do Bonito</t>
  </si>
  <si>
    <t>314860815000001</t>
  </si>
  <si>
    <t>3148707</t>
  </si>
  <si>
    <t>314870705000001</t>
  </si>
  <si>
    <t>Araçaji De Minas</t>
  </si>
  <si>
    <t>314870710000001</t>
  </si>
  <si>
    <t>Gissaras</t>
  </si>
  <si>
    <t>314870710000002</t>
  </si>
  <si>
    <t>Pedra Do Indaiá</t>
  </si>
  <si>
    <t>3148905</t>
  </si>
  <si>
    <t>314890505000001</t>
  </si>
  <si>
    <t>314890505000005</t>
  </si>
  <si>
    <t>314890505000009</t>
  </si>
  <si>
    <t>Pedras De Maria Da Cruz</t>
  </si>
  <si>
    <t>3149150</t>
  </si>
  <si>
    <t>314915005000001</t>
  </si>
  <si>
    <t>São Pedro Das Tabocas</t>
  </si>
  <si>
    <t>314915010000001</t>
  </si>
  <si>
    <t>Pedro Leopoldo</t>
  </si>
  <si>
    <t>3149309</t>
  </si>
  <si>
    <t>Vera Cruz De Minas</t>
  </si>
  <si>
    <t>314930920000001</t>
  </si>
  <si>
    <t>314930920000003</t>
  </si>
  <si>
    <t>Perdigão</t>
  </si>
  <si>
    <t>3149705</t>
  </si>
  <si>
    <t>314970505000001</t>
  </si>
  <si>
    <t>314970505000009</t>
  </si>
  <si>
    <t>3149804</t>
  </si>
  <si>
    <t>314980405000001</t>
  </si>
  <si>
    <t>Macega</t>
  </si>
  <si>
    <t>314980405000012</t>
  </si>
  <si>
    <t>Pau De Óleo</t>
  </si>
  <si>
    <t>314980405000011</t>
  </si>
  <si>
    <t>Perdizinha</t>
  </si>
  <si>
    <t>314980405000014</t>
  </si>
  <si>
    <t>São José Da Antinha</t>
  </si>
  <si>
    <t>314980405000013</t>
  </si>
  <si>
    <t>Perdões</t>
  </si>
  <si>
    <t>3149903</t>
  </si>
  <si>
    <t>314990305000001</t>
  </si>
  <si>
    <t>314990305000031</t>
  </si>
  <si>
    <t>Retiro Dos Pimentas</t>
  </si>
  <si>
    <t>314990305000024</t>
  </si>
  <si>
    <t>Periquito</t>
  </si>
  <si>
    <t>3149952</t>
  </si>
  <si>
    <t>314995205000001</t>
  </si>
  <si>
    <t>São Sebastião Do Baixio</t>
  </si>
  <si>
    <t>314995220000001</t>
  </si>
  <si>
    <t>Piedade De Caratinga</t>
  </si>
  <si>
    <t>3150158</t>
  </si>
  <si>
    <t>315015805000001</t>
  </si>
  <si>
    <t>Santa Cruz Do Rio Preto</t>
  </si>
  <si>
    <t>315015805000012</t>
  </si>
  <si>
    <t>Piedade Do Rio Grande</t>
  </si>
  <si>
    <t>3150307</t>
  </si>
  <si>
    <t>315030705000001</t>
  </si>
  <si>
    <t>Paraíso Da Piedade</t>
  </si>
  <si>
    <t>315030720000001</t>
  </si>
  <si>
    <t>315030725000001</t>
  </si>
  <si>
    <t>3150505</t>
  </si>
  <si>
    <t>315050505000001</t>
  </si>
  <si>
    <t>315050510000001</t>
  </si>
  <si>
    <t>3150570</t>
  </si>
  <si>
    <t>315057005000001</t>
  </si>
  <si>
    <t>Vila Acari</t>
  </si>
  <si>
    <t>315057035000001</t>
  </si>
  <si>
    <t>3150802</t>
  </si>
  <si>
    <t>Santo Antônio Do Pirapetinga</t>
  </si>
  <si>
    <t>315080215000001</t>
  </si>
  <si>
    <t>Pinheiros Altos</t>
  </si>
  <si>
    <t>315080210000001</t>
  </si>
  <si>
    <t>315080205000001</t>
  </si>
  <si>
    <t>Piranguçu</t>
  </si>
  <si>
    <t>3150901</t>
  </si>
  <si>
    <t>315090105000001</t>
  </si>
  <si>
    <t>Centro</t>
  </si>
  <si>
    <t>315090105000006</t>
  </si>
  <si>
    <t>3151008</t>
  </si>
  <si>
    <t>Santa Bárbara Do Sapucaí</t>
  </si>
  <si>
    <t>315100820000001</t>
  </si>
  <si>
    <t>Olegário Maciel</t>
  </si>
  <si>
    <t>315100810000001</t>
  </si>
  <si>
    <t>3151107</t>
  </si>
  <si>
    <t>315110705000001</t>
  </si>
  <si>
    <t>Caiapó</t>
  </si>
  <si>
    <t>315110710000001</t>
  </si>
  <si>
    <t>Valão Quente</t>
  </si>
  <si>
    <t>315110720000001</t>
  </si>
  <si>
    <t>3151503</t>
  </si>
  <si>
    <t>315150305000001</t>
  </si>
  <si>
    <t>Penedos</t>
  </si>
  <si>
    <t>315150305000041</t>
  </si>
  <si>
    <t>3151701</t>
  </si>
  <si>
    <t>315170105000001</t>
  </si>
  <si>
    <t>Paiolinho</t>
  </si>
  <si>
    <t>315170110000001</t>
  </si>
  <si>
    <t>Poços De Caldas</t>
  </si>
  <si>
    <t>3151800</t>
  </si>
  <si>
    <t>315180005000001</t>
  </si>
  <si>
    <t>Chácara Alto Da Boa Vista</t>
  </si>
  <si>
    <t>315180005000234</t>
  </si>
  <si>
    <t>Corrego D'Antas</t>
  </si>
  <si>
    <t>315180005000237</t>
  </si>
  <si>
    <t>3151909</t>
  </si>
  <si>
    <t>Barra Da Figueira</t>
  </si>
  <si>
    <t>315190915000001</t>
  </si>
  <si>
    <t>Assaraí</t>
  </si>
  <si>
    <t>315190910000001</t>
  </si>
  <si>
    <t>315190905000001</t>
  </si>
  <si>
    <t>Cachoeirão</t>
  </si>
  <si>
    <t>315190915000005</t>
  </si>
  <si>
    <t>315190905000007</t>
  </si>
  <si>
    <t>Pompéu</t>
  </si>
  <si>
    <t>3152006</t>
  </si>
  <si>
    <t>315200605000001</t>
  </si>
  <si>
    <t>Silva Campos</t>
  </si>
  <si>
    <t>315200610000001</t>
  </si>
  <si>
    <t>3152105</t>
  </si>
  <si>
    <t>315210505060001</t>
  </si>
  <si>
    <t>Quintas Do Passa Tempo</t>
  </si>
  <si>
    <t>315210505060054</t>
  </si>
  <si>
    <t>Rosário Do Pontal</t>
  </si>
  <si>
    <t>315210513000001</t>
  </si>
  <si>
    <t>Ponto Dos Volantes</t>
  </si>
  <si>
    <t>3152170</t>
  </si>
  <si>
    <t>Virgem Das Graças</t>
  </si>
  <si>
    <t>315217020000005</t>
  </si>
  <si>
    <t>315217020000007</t>
  </si>
  <si>
    <t>315217005000001</t>
  </si>
  <si>
    <t>Santana Do Araçuaí</t>
  </si>
  <si>
    <t>315217020000001</t>
  </si>
  <si>
    <t>3152204</t>
  </si>
  <si>
    <t>315220412000001</t>
  </si>
  <si>
    <t>Alto Jatobá</t>
  </si>
  <si>
    <t>315220410000007</t>
  </si>
  <si>
    <t>315220405000001</t>
  </si>
  <si>
    <t>Gorutuba</t>
  </si>
  <si>
    <t>315220410000001</t>
  </si>
  <si>
    <t>315220414000001</t>
  </si>
  <si>
    <t>Mulungu De Minas</t>
  </si>
  <si>
    <t>315220416000001</t>
  </si>
  <si>
    <t>Serra Branca De Minas</t>
  </si>
  <si>
    <t>315220422000001</t>
  </si>
  <si>
    <t>Tanque I</t>
  </si>
  <si>
    <t>315220422000015</t>
  </si>
  <si>
    <t>Tocandira</t>
  </si>
  <si>
    <t>315220425000001</t>
  </si>
  <si>
    <t>3152303</t>
  </si>
  <si>
    <t>315230305000001</t>
  </si>
  <si>
    <t>Vinte Alqueires</t>
  </si>
  <si>
    <t>315230305000009</t>
  </si>
  <si>
    <t>3152402</t>
  </si>
  <si>
    <t>Valão</t>
  </si>
  <si>
    <t>315240210000001</t>
  </si>
  <si>
    <t>315240210000005</t>
  </si>
  <si>
    <t>315240205000001</t>
  </si>
  <si>
    <t>Sucanga</t>
  </si>
  <si>
    <t>315240207000001</t>
  </si>
  <si>
    <t>3152501</t>
  </si>
  <si>
    <t>315250105010001</t>
  </si>
  <si>
    <t>315250105020021</t>
  </si>
  <si>
    <t>3152709</t>
  </si>
  <si>
    <t>315270905000001</t>
  </si>
  <si>
    <t>Ribeirão Do Elvas</t>
  </si>
  <si>
    <t>315270905000012</t>
  </si>
  <si>
    <t>Vitoriano Veloso</t>
  </si>
  <si>
    <t>315270905000007</t>
  </si>
  <si>
    <t>3152907</t>
  </si>
  <si>
    <t>315290705000001</t>
  </si>
  <si>
    <t>Vila Três Fontes</t>
  </si>
  <si>
    <t>315290705000011</t>
  </si>
  <si>
    <t>3153202</t>
  </si>
  <si>
    <t>315320205000001</t>
  </si>
  <si>
    <t>Vila São Joaquim</t>
  </si>
  <si>
    <t>315320205000010</t>
  </si>
  <si>
    <t>3153301</t>
  </si>
  <si>
    <t>315330105000001</t>
  </si>
  <si>
    <t>Andrequicé</t>
  </si>
  <si>
    <t>315330105000003</t>
  </si>
  <si>
    <t>Presidente Olegário</t>
  </si>
  <si>
    <t>3153400</t>
  </si>
  <si>
    <t>Ponte Firme</t>
  </si>
  <si>
    <t>315340020000001</t>
  </si>
  <si>
    <t>315340020000007</t>
  </si>
  <si>
    <t>Cruzeiro Da Prata</t>
  </si>
  <si>
    <t>315340005000025</t>
  </si>
  <si>
    <t>315340020000006</t>
  </si>
  <si>
    <t>3153707</t>
  </si>
  <si>
    <t>315370705000001</t>
  </si>
  <si>
    <t>Quartel De São João</t>
  </si>
  <si>
    <t>315370710000001</t>
  </si>
  <si>
    <t>3154002</t>
  </si>
  <si>
    <t>315400205000001</t>
  </si>
  <si>
    <t>315400210000001</t>
  </si>
  <si>
    <t>São Sebastião Do Óculo</t>
  </si>
  <si>
    <t>315400220000001</t>
  </si>
  <si>
    <t>Santana Do Tabuleiro</t>
  </si>
  <si>
    <t>315400215000001</t>
  </si>
  <si>
    <t>São Vicente Da Estrela</t>
  </si>
  <si>
    <t>315400225000001</t>
  </si>
  <si>
    <t>Vermelho Velho</t>
  </si>
  <si>
    <t>315400235000001</t>
  </si>
  <si>
    <t>3154101</t>
  </si>
  <si>
    <t>315410115000004</t>
  </si>
  <si>
    <t>Angaturama</t>
  </si>
  <si>
    <t>315410110000001</t>
  </si>
  <si>
    <t>Conceição Da Boa Vista</t>
  </si>
  <si>
    <t>315410115000001</t>
  </si>
  <si>
    <t>315410105000001</t>
  </si>
  <si>
    <t>3154150</t>
  </si>
  <si>
    <t>315415005000001</t>
  </si>
  <si>
    <t>Jaguaraí</t>
  </si>
  <si>
    <t>315415005000006</t>
  </si>
  <si>
    <t>Resende Costa</t>
  </si>
  <si>
    <t>3154200</t>
  </si>
  <si>
    <t>315420005000001</t>
  </si>
  <si>
    <t>Jacarandira</t>
  </si>
  <si>
    <t>315420010000001</t>
  </si>
  <si>
    <t>Resplendor</t>
  </si>
  <si>
    <t>3154309</t>
  </si>
  <si>
    <t>Calixto</t>
  </si>
  <si>
    <t>315430915000001</t>
  </si>
  <si>
    <t>Bom Pastor</t>
  </si>
  <si>
    <t>315430910000001</t>
  </si>
  <si>
    <t>315430905000001</t>
  </si>
  <si>
    <t>315430920000001</t>
  </si>
  <si>
    <t>315430925000001</t>
  </si>
  <si>
    <t>Nicolândia</t>
  </si>
  <si>
    <t>315430930000001</t>
  </si>
  <si>
    <t>3154408</t>
  </si>
  <si>
    <t>315440805000001</t>
  </si>
  <si>
    <t>Canjamba</t>
  </si>
  <si>
    <t>315440807000001</t>
  </si>
  <si>
    <t>Vargem Do Amargoso</t>
  </si>
  <si>
    <t>315440835000001</t>
  </si>
  <si>
    <t>Simão Tamm</t>
  </si>
  <si>
    <t>315440830000001</t>
  </si>
  <si>
    <t>3154457</t>
  </si>
  <si>
    <t>315445705000001</t>
  </si>
  <si>
    <t>315445705000010</t>
  </si>
  <si>
    <t>315445705000012</t>
  </si>
  <si>
    <t>Riacho Dos Machados</t>
  </si>
  <si>
    <t>3154507</t>
  </si>
  <si>
    <t>315450705000001</t>
  </si>
  <si>
    <t>Bem-Querer</t>
  </si>
  <si>
    <t>315450710000001</t>
  </si>
  <si>
    <t>315450705000009</t>
  </si>
  <si>
    <t>3154903</t>
  </si>
  <si>
    <t>315490305000001</t>
  </si>
  <si>
    <t>Jurumirim</t>
  </si>
  <si>
    <t>315490310000001</t>
  </si>
  <si>
    <t>315490310000005</t>
  </si>
  <si>
    <t>Rio Do Prado</t>
  </si>
  <si>
    <t>3155108</t>
  </si>
  <si>
    <t>315510805000001</t>
  </si>
  <si>
    <t>315510805000004</t>
  </si>
  <si>
    <t>3155009</t>
  </si>
  <si>
    <t>315500905000001</t>
  </si>
  <si>
    <t>Santana Do Deserto</t>
  </si>
  <si>
    <t>315500905000005</t>
  </si>
  <si>
    <t>3155207</t>
  </si>
  <si>
    <t>Rio Melo</t>
  </si>
  <si>
    <t>315520715000001</t>
  </si>
  <si>
    <t>Piranguita</t>
  </si>
  <si>
    <t>315520710000001</t>
  </si>
  <si>
    <t>315520705000001</t>
  </si>
  <si>
    <t>3155306</t>
  </si>
  <si>
    <t>315530605000001</t>
  </si>
  <si>
    <t>Bernardas</t>
  </si>
  <si>
    <t>315530605000003</t>
  </si>
  <si>
    <t>Souza</t>
  </si>
  <si>
    <t>315530610000001</t>
  </si>
  <si>
    <t>3155405</t>
  </si>
  <si>
    <t>315540505000001</t>
  </si>
  <si>
    <t>Furtado De Campos</t>
  </si>
  <si>
    <t>315540505000016</t>
  </si>
  <si>
    <t>Rio Pardo De Minas</t>
  </si>
  <si>
    <t>3155603</t>
  </si>
  <si>
    <t>315560305000001</t>
  </si>
  <si>
    <t>Natanael</t>
  </si>
  <si>
    <t>315560325000008</t>
  </si>
  <si>
    <t>Nova Aurora</t>
  </si>
  <si>
    <t>315560305000029</t>
  </si>
  <si>
    <t>Serra Nova</t>
  </si>
  <si>
    <t>315560325000001</t>
  </si>
  <si>
    <t>Rio Piracicaba</t>
  </si>
  <si>
    <t>3155702</t>
  </si>
  <si>
    <t>315570205000001</t>
  </si>
  <si>
    <t>Conceição De Piracicaba</t>
  </si>
  <si>
    <t>315570210000001</t>
  </si>
  <si>
    <t>Rio Preto</t>
  </si>
  <si>
    <t>3155900</t>
  </si>
  <si>
    <t>315590005000012</t>
  </si>
  <si>
    <t>315590005000011</t>
  </si>
  <si>
    <t>315590005000013</t>
  </si>
  <si>
    <t>315590005000001</t>
  </si>
  <si>
    <t>Porto Dos Índios</t>
  </si>
  <si>
    <t>315590005000014</t>
  </si>
  <si>
    <t>315590005000009</t>
  </si>
  <si>
    <t>315590005000010</t>
  </si>
  <si>
    <t>315590005000008</t>
  </si>
  <si>
    <t>3156007</t>
  </si>
  <si>
    <t>315600705000001</t>
  </si>
  <si>
    <t>Pedra Menina</t>
  </si>
  <si>
    <t>315600710000001</t>
  </si>
  <si>
    <t>3156502</t>
  </si>
  <si>
    <t>315650205000001</t>
  </si>
  <si>
    <t>Amparo Do Sítio</t>
  </si>
  <si>
    <t>315650205000007</t>
  </si>
  <si>
    <t>315650205000015</t>
  </si>
  <si>
    <t>3156601</t>
  </si>
  <si>
    <t>315660105000001</t>
  </si>
  <si>
    <t>Itapiru</t>
  </si>
  <si>
    <t>315660110000001</t>
  </si>
  <si>
    <t>Sabará</t>
  </si>
  <si>
    <t>3156700</t>
  </si>
  <si>
    <t>315670015000002</t>
  </si>
  <si>
    <t>Mestre Caetano</t>
  </si>
  <si>
    <t>315670015000001</t>
  </si>
  <si>
    <t>315670005000001</t>
  </si>
  <si>
    <t>3156809</t>
  </si>
  <si>
    <t>315680905000001</t>
  </si>
  <si>
    <t>Euxenita</t>
  </si>
  <si>
    <t>315680910000001</t>
  </si>
  <si>
    <t>Quilombo</t>
  </si>
  <si>
    <t>315680915000001</t>
  </si>
  <si>
    <t>3156908</t>
  </si>
  <si>
    <t>Sete Voltas</t>
  </si>
  <si>
    <t>315690810000011</t>
  </si>
  <si>
    <t>Desemboque</t>
  </si>
  <si>
    <t>315690810000001</t>
  </si>
  <si>
    <t>Vila Operadores</t>
  </si>
  <si>
    <t>315690805000038</t>
  </si>
  <si>
    <t>Quenta Sol</t>
  </si>
  <si>
    <t>315690810000012</t>
  </si>
  <si>
    <t>315690805000001</t>
  </si>
  <si>
    <t>3157005</t>
  </si>
  <si>
    <t>315700505000036</t>
  </si>
  <si>
    <t>315700505000032</t>
  </si>
  <si>
    <t>Nova Matrona</t>
  </si>
  <si>
    <t>315700525000001</t>
  </si>
  <si>
    <t>Ferreirópolis</t>
  </si>
  <si>
    <t>315700510000001</t>
  </si>
  <si>
    <t>Montesclarinhos</t>
  </si>
  <si>
    <t>315700510000003</t>
  </si>
  <si>
    <t>315700505000001</t>
  </si>
  <si>
    <t>315700505000037</t>
  </si>
  <si>
    <t>3157203</t>
  </si>
  <si>
    <t>Brumal</t>
  </si>
  <si>
    <t>315720315000001</t>
  </si>
  <si>
    <t>Barra Feliz</t>
  </si>
  <si>
    <t>315720310000001</t>
  </si>
  <si>
    <t>315720305000001</t>
  </si>
  <si>
    <t>Conceição Do Rio Acima</t>
  </si>
  <si>
    <t>315720325000001</t>
  </si>
  <si>
    <t>Florália</t>
  </si>
  <si>
    <t>315720330000001</t>
  </si>
  <si>
    <t>Santa Bárbara Do Monte Verde</t>
  </si>
  <si>
    <t>3157278</t>
  </si>
  <si>
    <t>315727805000001</t>
  </si>
  <si>
    <t>São Sebastião Do Barreado</t>
  </si>
  <si>
    <t>315727820000001</t>
  </si>
  <si>
    <t>Santa Bárbara Do Tugúrio</t>
  </si>
  <si>
    <t>3157302</t>
  </si>
  <si>
    <t>315730205000001</t>
  </si>
  <si>
    <t>315730210000001</t>
  </si>
  <si>
    <t>Santa Cruz De Salinas</t>
  </si>
  <si>
    <t>3157377</t>
  </si>
  <si>
    <t>315737705000001</t>
  </si>
  <si>
    <t>315737705000004</t>
  </si>
  <si>
    <t>Santo Antônio Do Itinga</t>
  </si>
  <si>
    <t>315737705000007</t>
  </si>
  <si>
    <t>Santa Cruz Do Escalvado</t>
  </si>
  <si>
    <t>3157401</t>
  </si>
  <si>
    <t>São Sebastião Do Soberbo</t>
  </si>
  <si>
    <t>315740110000001</t>
  </si>
  <si>
    <t>São José Da Vargem Alegre</t>
  </si>
  <si>
    <t>315740105000005</t>
  </si>
  <si>
    <t>315740105000001</t>
  </si>
  <si>
    <t>Zito Soares</t>
  </si>
  <si>
    <t>315740115000001</t>
  </si>
  <si>
    <t>Santa Helena De Minas</t>
  </si>
  <si>
    <t>3157658</t>
  </si>
  <si>
    <t>315765805000001</t>
  </si>
  <si>
    <t>Bom Jesus Da Vitória</t>
  </si>
  <si>
    <t>315765810000001</t>
  </si>
  <si>
    <t>3157906</t>
  </si>
  <si>
    <t>315790605000001</t>
  </si>
  <si>
    <t>Ribeirão De São Domingos</t>
  </si>
  <si>
    <t>315790610000001</t>
  </si>
  <si>
    <t>Santa Maria De Itabira</t>
  </si>
  <si>
    <t>3158003</t>
  </si>
  <si>
    <t>315800305000001</t>
  </si>
  <si>
    <t>315800305000008</t>
  </si>
  <si>
    <t>Itauninha</t>
  </si>
  <si>
    <t>315800310000001</t>
  </si>
  <si>
    <t>Santa Maria Do Salto</t>
  </si>
  <si>
    <t>3158102</t>
  </si>
  <si>
    <t>315810205000001</t>
  </si>
  <si>
    <t>315810205000010</t>
  </si>
  <si>
    <t>Santa Maria Do Suaçuí</t>
  </si>
  <si>
    <t>3158201</t>
  </si>
  <si>
    <t>315820105000001</t>
  </si>
  <si>
    <t>Brejo De Minas</t>
  </si>
  <si>
    <t>315820107000001</t>
  </si>
  <si>
    <t>Glucínio</t>
  </si>
  <si>
    <t>315820110000001</t>
  </si>
  <si>
    <t>Poaia</t>
  </si>
  <si>
    <t>315820120000001</t>
  </si>
  <si>
    <t>Santa Rita De Caldas</t>
  </si>
  <si>
    <t>3159209</t>
  </si>
  <si>
    <t>315920905000001</t>
  </si>
  <si>
    <t>Pião</t>
  </si>
  <si>
    <t>315920907000001</t>
  </si>
  <si>
    <t>São Bento De Caldas</t>
  </si>
  <si>
    <t>315920910000001</t>
  </si>
  <si>
    <t>Santa Rita De Ibitipoca</t>
  </si>
  <si>
    <t>3159407</t>
  </si>
  <si>
    <t>315940705000001</t>
  </si>
  <si>
    <t>Bom Jesus Do Vermelho</t>
  </si>
  <si>
    <t>315940710000001</t>
  </si>
  <si>
    <t>Paraíso Garcia</t>
  </si>
  <si>
    <t>315940715000001</t>
  </si>
  <si>
    <t>Santa Rita De Jacutinga</t>
  </si>
  <si>
    <t>3159308</t>
  </si>
  <si>
    <t>315930805000001</t>
  </si>
  <si>
    <t>Itaboca</t>
  </si>
  <si>
    <t>315930810000001</t>
  </si>
  <si>
    <t>Santa Rita Do Itueto</t>
  </si>
  <si>
    <t>3159506</t>
  </si>
  <si>
    <t>315950605000001</t>
  </si>
  <si>
    <t>Alto Pião</t>
  </si>
  <si>
    <t>315950607000001</t>
  </si>
  <si>
    <t>São José Do Itueto</t>
  </si>
  <si>
    <t>315950610000001</t>
  </si>
  <si>
    <t>Santa Rosa Da Serra</t>
  </si>
  <si>
    <t>3159704</t>
  </si>
  <si>
    <t>315970405000001</t>
  </si>
  <si>
    <t>315970405000007</t>
  </si>
  <si>
    <t>Santana De Pirapama</t>
  </si>
  <si>
    <t>3158508</t>
  </si>
  <si>
    <t>315850805000001</t>
  </si>
  <si>
    <t>Fechados</t>
  </si>
  <si>
    <t>315850810000001</t>
  </si>
  <si>
    <t>3158607</t>
  </si>
  <si>
    <t>315860705000006</t>
  </si>
  <si>
    <t>Bairro Das Flores</t>
  </si>
  <si>
    <t>315860705000007</t>
  </si>
  <si>
    <t>315860705000001</t>
  </si>
  <si>
    <t>Ericeira</t>
  </si>
  <si>
    <t>315860705000004</t>
  </si>
  <si>
    <t>Sossego</t>
  </si>
  <si>
    <t>315860705000009</t>
  </si>
  <si>
    <t>Santana Do Manhuaçu</t>
  </si>
  <si>
    <t>3158904</t>
  </si>
  <si>
    <t>315890405000001</t>
  </si>
  <si>
    <t>315890410000001</t>
  </si>
  <si>
    <t>Santana Do Riacho</t>
  </si>
  <si>
    <t>3159001</t>
  </si>
  <si>
    <t>315900105000001</t>
  </si>
  <si>
    <t>Lapinha</t>
  </si>
  <si>
    <t>315900105000003</t>
  </si>
  <si>
    <t>Mangabeiras</t>
  </si>
  <si>
    <t>315900105000007</t>
  </si>
  <si>
    <t>Santo Antônio Do Amparo</t>
  </si>
  <si>
    <t>3159902</t>
  </si>
  <si>
    <t>São Sebastião Da Estrela</t>
  </si>
  <si>
    <t>315990230000001</t>
  </si>
  <si>
    <t>Fagundes</t>
  </si>
  <si>
    <t>315990205000019</t>
  </si>
  <si>
    <t>Guarita / Aparecida Do Oeste</t>
  </si>
  <si>
    <t>315990205000018</t>
  </si>
  <si>
    <t>Santo Antônio Do Aventureiro</t>
  </si>
  <si>
    <t>3160009</t>
  </si>
  <si>
    <t>316000905000001</t>
  </si>
  <si>
    <t>Alto Da Conceição</t>
  </si>
  <si>
    <t>316000905000003</t>
  </si>
  <si>
    <t>316000910000001</t>
  </si>
  <si>
    <t>Santo Antônio Do Jacinto</t>
  </si>
  <si>
    <t>3160306</t>
  </si>
  <si>
    <t>316030610000002</t>
  </si>
  <si>
    <t>Catajás</t>
  </si>
  <si>
    <t>316030610000001</t>
  </si>
  <si>
    <t>316030605000001</t>
  </si>
  <si>
    <t>Santo Antônio Do Monte</t>
  </si>
  <si>
    <t>3160405</t>
  </si>
  <si>
    <t>316040505000001</t>
  </si>
  <si>
    <t>316040505000035</t>
  </si>
  <si>
    <t>São José Dos Rosas</t>
  </si>
  <si>
    <t>316040505000034</t>
  </si>
  <si>
    <t>Santo Antônio Do Retiro</t>
  </si>
  <si>
    <t>3160454</t>
  </si>
  <si>
    <t>316045405000001</t>
  </si>
  <si>
    <t>316045405000006</t>
  </si>
  <si>
    <t>316045405000004</t>
  </si>
  <si>
    <t>3160603</t>
  </si>
  <si>
    <t>316060305000001</t>
  </si>
  <si>
    <t>Senhora Da Glória</t>
  </si>
  <si>
    <t>316060310000001</t>
  </si>
  <si>
    <t>Valo Fundo</t>
  </si>
  <si>
    <t>316060320000001</t>
  </si>
  <si>
    <t>3160702</t>
  </si>
  <si>
    <t>Dores Do Paraibuna</t>
  </si>
  <si>
    <t>316070215000001</t>
  </si>
  <si>
    <t>316070215000003</t>
  </si>
  <si>
    <t>316070205000001</t>
  </si>
  <si>
    <t>316070205000050</t>
  </si>
  <si>
    <t>São João Da Serra</t>
  </si>
  <si>
    <t>316070220000001</t>
  </si>
  <si>
    <t>Conceição Do Formoso</t>
  </si>
  <si>
    <t>316070210000001</t>
  </si>
  <si>
    <t>Mantiqueira</t>
  </si>
  <si>
    <t>316070217000001</t>
  </si>
  <si>
    <t>Patrimônio Dos Paivas</t>
  </si>
  <si>
    <t>316070217000005</t>
  </si>
  <si>
    <t>São Domingos Do Prata</t>
  </si>
  <si>
    <t>3161007</t>
  </si>
  <si>
    <t>Vargem Linda</t>
  </si>
  <si>
    <t>316100730000001</t>
  </si>
  <si>
    <t>Cônego João Pio</t>
  </si>
  <si>
    <t>316100710000001</t>
  </si>
  <si>
    <t>316100710000002</t>
  </si>
  <si>
    <t>Ilhéus Do Prata</t>
  </si>
  <si>
    <t>316100715000001</t>
  </si>
  <si>
    <t>Juiraçu</t>
  </si>
  <si>
    <t>316100720000001</t>
  </si>
  <si>
    <t>316100705000001</t>
  </si>
  <si>
    <t>316100705000009</t>
  </si>
  <si>
    <t>Santana Do Alfié</t>
  </si>
  <si>
    <t>316100725000001</t>
  </si>
  <si>
    <t>316100705000013</t>
  </si>
  <si>
    <t>3161106</t>
  </si>
  <si>
    <t>316110605000001</t>
  </si>
  <si>
    <t>Alto São João</t>
  </si>
  <si>
    <t>316110618000007</t>
  </si>
  <si>
    <t>Morro</t>
  </si>
  <si>
    <t>316110615000001</t>
  </si>
  <si>
    <t>Lapa Do Espírito Santo</t>
  </si>
  <si>
    <t>316110612000001</t>
  </si>
  <si>
    <t>316110615000007</t>
  </si>
  <si>
    <t>316110618000001</t>
  </si>
  <si>
    <t>Santa Isabel De Minas</t>
  </si>
  <si>
    <t>316110630000001</t>
  </si>
  <si>
    <t>Santana De São Francisco</t>
  </si>
  <si>
    <t>316110635000001</t>
  </si>
  <si>
    <t>Travessão De Minas</t>
  </si>
  <si>
    <t>316110640000001</t>
  </si>
  <si>
    <t>São Francisco Do Glória</t>
  </si>
  <si>
    <t>3161403</t>
  </si>
  <si>
    <t>316140305000001</t>
  </si>
  <si>
    <t>316140305000009</t>
  </si>
  <si>
    <t>3161502</t>
  </si>
  <si>
    <t>316150205000001</t>
  </si>
  <si>
    <t>Monte Celeste</t>
  </si>
  <si>
    <t>316150210000001</t>
  </si>
  <si>
    <t>São Geraldo Da Piedade</t>
  </si>
  <si>
    <t>3161601</t>
  </si>
  <si>
    <t>Vinhático</t>
  </si>
  <si>
    <t>316160105000006</t>
  </si>
  <si>
    <t>Beija-Flor</t>
  </si>
  <si>
    <t>316160105000007</t>
  </si>
  <si>
    <t>316160105000001</t>
  </si>
  <si>
    <t>316160105000004</t>
  </si>
  <si>
    <t>São Geraldo Do Baixio</t>
  </si>
  <si>
    <t>3161650</t>
  </si>
  <si>
    <t>316165005000001</t>
  </si>
  <si>
    <t>Conceição Das Laranjeiras</t>
  </si>
  <si>
    <t>316165015000001</t>
  </si>
  <si>
    <t>São Gonçalo Do Abaeté</t>
  </si>
  <si>
    <t>3161700</t>
  </si>
  <si>
    <t>Canoeiros</t>
  </si>
  <si>
    <t>316170010000001</t>
  </si>
  <si>
    <t>Beira-Rio</t>
  </si>
  <si>
    <t>316170010000004</t>
  </si>
  <si>
    <t>316170005000001</t>
  </si>
  <si>
    <t>São Gonçalo Do Pará</t>
  </si>
  <si>
    <t>3161809</t>
  </si>
  <si>
    <t>Chácara De Santa Rita De Cássia</t>
  </si>
  <si>
    <t>316180905000009</t>
  </si>
  <si>
    <t>316180905000013</t>
  </si>
  <si>
    <t>Prata De Cima</t>
  </si>
  <si>
    <t>316180905000014</t>
  </si>
  <si>
    <t>316180905000001</t>
  </si>
  <si>
    <t>Prata De Baixo</t>
  </si>
  <si>
    <t>316180905000022</t>
  </si>
  <si>
    <t>316180905000023</t>
  </si>
  <si>
    <t>São Gonçalo Do Rio Abaixo</t>
  </si>
  <si>
    <t>3161908</t>
  </si>
  <si>
    <t>316190805000001</t>
  </si>
  <si>
    <t>Una De Cima</t>
  </si>
  <si>
    <t>316190805000012</t>
  </si>
  <si>
    <t>São Gonçalo Do Sapucaí</t>
  </si>
  <si>
    <t>3162005</t>
  </si>
  <si>
    <t>316200505000001</t>
  </si>
  <si>
    <t>Carneiros</t>
  </si>
  <si>
    <t>316200515000003</t>
  </si>
  <si>
    <t>Ribeiros</t>
  </si>
  <si>
    <t>316200515000001</t>
  </si>
  <si>
    <t>Ferreiras</t>
  </si>
  <si>
    <t>316200510000001</t>
  </si>
  <si>
    <t>3162104</t>
  </si>
  <si>
    <t>316210405000001</t>
  </si>
  <si>
    <t>Abaeté Dos Venâncios</t>
  </si>
  <si>
    <t>316210407000001</t>
  </si>
  <si>
    <t>Funchal</t>
  </si>
  <si>
    <t>316210410000001</t>
  </si>
  <si>
    <t>Guarda Dos Ferreiros</t>
  </si>
  <si>
    <t>316210415000001</t>
  </si>
  <si>
    <t>São José Da Bela Vista</t>
  </si>
  <si>
    <t>316210420000001</t>
  </si>
  <si>
    <t>São João Da Lagoa</t>
  </si>
  <si>
    <t>3162252</t>
  </si>
  <si>
    <t>316225205000001</t>
  </si>
  <si>
    <t>São Roberto De Minas</t>
  </si>
  <si>
    <t>316225220000001</t>
  </si>
  <si>
    <t>São João Da Ponte</t>
  </si>
  <si>
    <t>3162401</t>
  </si>
  <si>
    <t>316240105000019</t>
  </si>
  <si>
    <t>316240105000024</t>
  </si>
  <si>
    <t>Araruba</t>
  </si>
  <si>
    <t>316240105000022</t>
  </si>
  <si>
    <t>Olímpio Campos</t>
  </si>
  <si>
    <t>316240120000001</t>
  </si>
  <si>
    <t>Condado Do Norte</t>
  </si>
  <si>
    <t>316240110000001</t>
  </si>
  <si>
    <t>316240105000017</t>
  </si>
  <si>
    <t>316240105000001</t>
  </si>
  <si>
    <t>Santo Antônio Da Boa Vista</t>
  </si>
  <si>
    <t>316240125000001</t>
  </si>
  <si>
    <t>316240105000011</t>
  </si>
  <si>
    <t>Simão Campos</t>
  </si>
  <si>
    <t>316240130000001</t>
  </si>
  <si>
    <t>São João Del Rei</t>
  </si>
  <si>
    <t>3162500</t>
  </si>
  <si>
    <t>Rio Das Mortes</t>
  </si>
  <si>
    <t>316250025000001</t>
  </si>
  <si>
    <t>Arcângelo</t>
  </si>
  <si>
    <t>316250010000001</t>
  </si>
  <si>
    <t>Caquendê</t>
  </si>
  <si>
    <t>316250030000004</t>
  </si>
  <si>
    <t>316250005000001</t>
  </si>
  <si>
    <t>Emboabas</t>
  </si>
  <si>
    <t>316250020000001</t>
  </si>
  <si>
    <t>316250015000001</t>
  </si>
  <si>
    <t>São João Do Manhuaçu</t>
  </si>
  <si>
    <t>3162559</t>
  </si>
  <si>
    <t>316255905000001</t>
  </si>
  <si>
    <t>316255905000007</t>
  </si>
  <si>
    <t>São João Do Manteninha</t>
  </si>
  <si>
    <t>3162575</t>
  </si>
  <si>
    <t>316257505000001</t>
  </si>
  <si>
    <t>Divino Das Palmeiras / Canivete</t>
  </si>
  <si>
    <t>316257505000006</t>
  </si>
  <si>
    <t>316257505000009</t>
  </si>
  <si>
    <t>São João Do Oriente</t>
  </si>
  <si>
    <t>3162609</t>
  </si>
  <si>
    <t>316260905000001</t>
  </si>
  <si>
    <t>Santa Maria Do Baixio</t>
  </si>
  <si>
    <t>316260930000001</t>
  </si>
  <si>
    <t>São João Do Pacuí</t>
  </si>
  <si>
    <t>3162658</t>
  </si>
  <si>
    <t>316265805000001</t>
  </si>
  <si>
    <t>Santa Da Pedra</t>
  </si>
  <si>
    <t>316265820000001</t>
  </si>
  <si>
    <t>3162708</t>
  </si>
  <si>
    <t>316270805000001</t>
  </si>
  <si>
    <t>316270805000015</t>
  </si>
  <si>
    <t>316270805000023</t>
  </si>
  <si>
    <t>Mandacarú</t>
  </si>
  <si>
    <t>316270805000019</t>
  </si>
  <si>
    <t>316270805000011</t>
  </si>
  <si>
    <t>3162807</t>
  </si>
  <si>
    <t>316280705000001</t>
  </si>
  <si>
    <t>Bom Jesus De Cana-Brava</t>
  </si>
  <si>
    <t>316280705000017</t>
  </si>
  <si>
    <t>São Geraldo Do Baguari</t>
  </si>
  <si>
    <t>316280715000001</t>
  </si>
  <si>
    <t>Nelson De Sena</t>
  </si>
  <si>
    <t>316280710000001</t>
  </si>
  <si>
    <t>São João Nepomuceno</t>
  </si>
  <si>
    <t>3162906</t>
  </si>
  <si>
    <t>316290620000001</t>
  </si>
  <si>
    <t>Bairro Aracy</t>
  </si>
  <si>
    <t>316290615000002</t>
  </si>
  <si>
    <t>316290605000001</t>
  </si>
  <si>
    <t>Carlos Alves</t>
  </si>
  <si>
    <t>316290610000001</t>
  </si>
  <si>
    <t>Ituí</t>
  </si>
  <si>
    <t>316290615000001</t>
  </si>
  <si>
    <t>Taruaçu</t>
  </si>
  <si>
    <t>316290625000001</t>
  </si>
  <si>
    <t>São José Da Barra</t>
  </si>
  <si>
    <t>3162948</t>
  </si>
  <si>
    <t>316294805000001</t>
  </si>
  <si>
    <t>Bom Jesus Dos Campos</t>
  </si>
  <si>
    <t>316294805000008</t>
  </si>
  <si>
    <t>Cachoeira Da Laje</t>
  </si>
  <si>
    <t>316294805000007</t>
  </si>
  <si>
    <t>Furnas</t>
  </si>
  <si>
    <t>316294805000003</t>
  </si>
  <si>
    <t>316294805000006</t>
  </si>
  <si>
    <t>Shangryla</t>
  </si>
  <si>
    <t>316294805000010</t>
  </si>
  <si>
    <t>Península Do Sol</t>
  </si>
  <si>
    <t>316294805000009</t>
  </si>
  <si>
    <t>São José Da Lapa</t>
  </si>
  <si>
    <t>3162955</t>
  </si>
  <si>
    <t>Inácio De Carvalho</t>
  </si>
  <si>
    <t>316295505000010</t>
  </si>
  <si>
    <t>Vila Maravilha</t>
  </si>
  <si>
    <t>316295505000024</t>
  </si>
  <si>
    <t>São José Da Safira</t>
  </si>
  <si>
    <t>3163003</t>
  </si>
  <si>
    <t>316300305000001</t>
  </si>
  <si>
    <t>Bom Jesus Do Rosendo</t>
  </si>
  <si>
    <t>316300305000006</t>
  </si>
  <si>
    <t>316300305000004</t>
  </si>
  <si>
    <t>São José Do Divino</t>
  </si>
  <si>
    <t>3163300</t>
  </si>
  <si>
    <t>316330005000001</t>
  </si>
  <si>
    <t>316330005000007</t>
  </si>
  <si>
    <t>São José Do Jacuri</t>
  </si>
  <si>
    <t>3163508</t>
  </si>
  <si>
    <t>316350805000001</t>
  </si>
  <si>
    <t>Bom Jesus Do Tabuleiro</t>
  </si>
  <si>
    <t>316350805000009</t>
  </si>
  <si>
    <t>316350805000014</t>
  </si>
  <si>
    <t>São Pedro Da União</t>
  </si>
  <si>
    <t>3163904</t>
  </si>
  <si>
    <t>316390405000001</t>
  </si>
  <si>
    <t>Biguatinga</t>
  </si>
  <si>
    <t>316390405000011</t>
  </si>
  <si>
    <t>São Pedro Do Suaçuí</t>
  </si>
  <si>
    <t>3164100</t>
  </si>
  <si>
    <t>316410005000001</t>
  </si>
  <si>
    <t>Cinco Ilhas</t>
  </si>
  <si>
    <t>316410005000005</t>
  </si>
  <si>
    <t>Córrego Dantas</t>
  </si>
  <si>
    <t>316410005000006</t>
  </si>
  <si>
    <t>3164209</t>
  </si>
  <si>
    <t>316420905000001</t>
  </si>
  <si>
    <t>Ribanceira</t>
  </si>
  <si>
    <t>316420915000001</t>
  </si>
  <si>
    <t>São Roque De Minas</t>
  </si>
  <si>
    <t>3164308</t>
  </si>
  <si>
    <t>316430805000001</t>
  </si>
  <si>
    <t>São José Do Barreiro</t>
  </si>
  <si>
    <t>316430810000001</t>
  </si>
  <si>
    <t>Serra Da Canastra</t>
  </si>
  <si>
    <t>316430815000001</t>
  </si>
  <si>
    <t>São Sebastião Do Maranhão</t>
  </si>
  <si>
    <t>3164506</t>
  </si>
  <si>
    <t>316450605000001</t>
  </si>
  <si>
    <t>316450605000008</t>
  </si>
  <si>
    <t>Mãe Dos Homens</t>
  </si>
  <si>
    <t>316450610000001</t>
  </si>
  <si>
    <t>Santo Antônio Dos Araújos</t>
  </si>
  <si>
    <t>316450615000001</t>
  </si>
  <si>
    <t>São Sebastião Do Oeste</t>
  </si>
  <si>
    <t>3164605</t>
  </si>
  <si>
    <t>316460505000010</t>
  </si>
  <si>
    <t>316460505000008</t>
  </si>
  <si>
    <t>316460505000001</t>
  </si>
  <si>
    <t>São Sebastião Do Paraíso</t>
  </si>
  <si>
    <t>3164704</t>
  </si>
  <si>
    <t>Morro Do Baú</t>
  </si>
  <si>
    <t>316470405000070</t>
  </si>
  <si>
    <t>Condomínio Cachoeira</t>
  </si>
  <si>
    <t>316470405000074</t>
  </si>
  <si>
    <t>316470405000001</t>
  </si>
  <si>
    <t>Condomínio Campo Alegre</t>
  </si>
  <si>
    <t>316470405000081</t>
  </si>
  <si>
    <t>Termópolis</t>
  </si>
  <si>
    <t>316470405000071</t>
  </si>
  <si>
    <t>São Thomé Das Letras</t>
  </si>
  <si>
    <t>3165206</t>
  </si>
  <si>
    <t>316520605000001</t>
  </si>
  <si>
    <t>316520605000009</t>
  </si>
  <si>
    <t>3165008</t>
  </si>
  <si>
    <t>316500805000001</t>
  </si>
  <si>
    <t>Mercês De Água Limpa</t>
  </si>
  <si>
    <t>316500810000001</t>
  </si>
  <si>
    <t>3165560</t>
  </si>
  <si>
    <t>316556005000001</t>
  </si>
  <si>
    <t>São Bartolomeu De Sem Peixe</t>
  </si>
  <si>
    <t>316556030000001</t>
  </si>
  <si>
    <t>3165578</t>
  </si>
  <si>
    <t>316557805000001</t>
  </si>
  <si>
    <t>Ponte Segura</t>
  </si>
  <si>
    <t>316557815000001</t>
  </si>
  <si>
    <t>3165602</t>
  </si>
  <si>
    <t>316560205000001</t>
  </si>
  <si>
    <t>Pregos</t>
  </si>
  <si>
    <t>316560220000001</t>
  </si>
  <si>
    <t>Senhora Do Porto</t>
  </si>
  <si>
    <t>3166105</t>
  </si>
  <si>
    <t>316610505000001</t>
  </si>
  <si>
    <t>São José Do Jacaré</t>
  </si>
  <si>
    <t>316610530000001</t>
  </si>
  <si>
    <t>3166303</t>
  </si>
  <si>
    <t>316630305000001</t>
  </si>
  <si>
    <t>Maria Madalena</t>
  </si>
  <si>
    <t>316630305000013</t>
  </si>
  <si>
    <t>316630305000010</t>
  </si>
  <si>
    <t>Serra Do Salitre</t>
  </si>
  <si>
    <t>3166808</t>
  </si>
  <si>
    <t>316680805000001</t>
  </si>
  <si>
    <t>Catiara</t>
  </si>
  <si>
    <t>316680810000001</t>
  </si>
  <si>
    <t>Serra Dos Aimorés</t>
  </si>
  <si>
    <t>3166709</t>
  </si>
  <si>
    <t>316670905000001</t>
  </si>
  <si>
    <t>316670905000014</t>
  </si>
  <si>
    <t>316670905000016</t>
  </si>
  <si>
    <t>3167103</t>
  </si>
  <si>
    <t>316710305000001</t>
  </si>
  <si>
    <t>Deputado Augusto Clementino</t>
  </si>
  <si>
    <t>316710310000001</t>
  </si>
  <si>
    <t>Três Barras Da Estrada Real</t>
  </si>
  <si>
    <t>316710330000001</t>
  </si>
  <si>
    <t>Milho Verde</t>
  </si>
  <si>
    <t>316710315000001</t>
  </si>
  <si>
    <t>Pedro Lessa</t>
  </si>
  <si>
    <t>316710320000001</t>
  </si>
  <si>
    <t>São Gonçalo Do Rio Das Pedras</t>
  </si>
  <si>
    <t>316710325000001</t>
  </si>
  <si>
    <t>Sete Lagoas</t>
  </si>
  <si>
    <t>3167202</t>
  </si>
  <si>
    <t>Silva Xavier</t>
  </si>
  <si>
    <t>316720210000001</t>
  </si>
  <si>
    <t>316720210000003</t>
  </si>
  <si>
    <t>316720205010001</t>
  </si>
  <si>
    <t>Fiat / Iveco</t>
  </si>
  <si>
    <t>316720205000004</t>
  </si>
  <si>
    <t>Pôr Do Sol</t>
  </si>
  <si>
    <t>316720205000007</t>
  </si>
  <si>
    <t>Lontrinha</t>
  </si>
  <si>
    <t>316720205000017</t>
  </si>
  <si>
    <t>316720205000001</t>
  </si>
  <si>
    <t>Quintas Da Varginha</t>
  </si>
  <si>
    <t>316720205000013</t>
  </si>
  <si>
    <t>Riacho Do Campo</t>
  </si>
  <si>
    <t>316720205000016</t>
  </si>
  <si>
    <t>3165552</t>
  </si>
  <si>
    <t>316555205000001</t>
  </si>
  <si>
    <t>Palmeiras Do Vale</t>
  </si>
  <si>
    <t>316555220000001</t>
  </si>
  <si>
    <t>3167301</t>
  </si>
  <si>
    <t>316730105000001</t>
  </si>
  <si>
    <t>São José Da Soledade</t>
  </si>
  <si>
    <t>316730105000002</t>
  </si>
  <si>
    <t>3167509</t>
  </si>
  <si>
    <t>316750905000001</t>
  </si>
  <si>
    <t>316750905000004</t>
  </si>
  <si>
    <t>Souza Aguiar</t>
  </si>
  <si>
    <t>316750905000005</t>
  </si>
  <si>
    <t>3167608</t>
  </si>
  <si>
    <t>São Simão Do Rio Preto</t>
  </si>
  <si>
    <t>316760820000001</t>
  </si>
  <si>
    <t>316760810000001</t>
  </si>
  <si>
    <t>316760805000001</t>
  </si>
  <si>
    <t>3167707</t>
  </si>
  <si>
    <t>316770705000001</t>
  </si>
  <si>
    <t>Parque Das Nações</t>
  </si>
  <si>
    <t>316770705000007</t>
  </si>
  <si>
    <t>Plautino Soares</t>
  </si>
  <si>
    <t>316770710000001</t>
  </si>
  <si>
    <t>3167905</t>
  </si>
  <si>
    <t>316790505000001</t>
  </si>
  <si>
    <t>316790505000010</t>
  </si>
  <si>
    <t>Paraíso De Santa Rita</t>
  </si>
  <si>
    <t>316790505000007</t>
  </si>
  <si>
    <t>3168002</t>
  </si>
  <si>
    <t>316800205000001</t>
  </si>
  <si>
    <t>316800205000032</t>
  </si>
  <si>
    <t>316800205000026</t>
  </si>
  <si>
    <t>Taparuba</t>
  </si>
  <si>
    <t>3168051</t>
  </si>
  <si>
    <t>316805105000001</t>
  </si>
  <si>
    <t>316805105000005</t>
  </si>
  <si>
    <t>3168200</t>
  </si>
  <si>
    <t>316820005000001</t>
  </si>
  <si>
    <t>Altolândia</t>
  </si>
  <si>
    <t>316820010000001</t>
  </si>
  <si>
    <t>Taquaraçu De Minas</t>
  </si>
  <si>
    <t>3168309</t>
  </si>
  <si>
    <t>316830905000001</t>
  </si>
  <si>
    <t>316830905000005</t>
  </si>
  <si>
    <t>Morada Da Serra</t>
  </si>
  <si>
    <t>316830905000004</t>
  </si>
  <si>
    <t>Vargem Formosa</t>
  </si>
  <si>
    <t>316830905000003</t>
  </si>
  <si>
    <t>3168408</t>
  </si>
  <si>
    <t>Vai-Volta</t>
  </si>
  <si>
    <t>316840815000001</t>
  </si>
  <si>
    <t>Bananal De Baixo</t>
  </si>
  <si>
    <t>316840815000007</t>
  </si>
  <si>
    <t>Bananal De Cima</t>
  </si>
  <si>
    <t>316840815000006</t>
  </si>
  <si>
    <t>316840805000001</t>
  </si>
  <si>
    <t>Café-Mirim</t>
  </si>
  <si>
    <t>316840807000001</t>
  </si>
  <si>
    <t>Taruaçu De Minas</t>
  </si>
  <si>
    <t>316840812000001</t>
  </si>
  <si>
    <t>Dom Carloto</t>
  </si>
  <si>
    <t>316840812000003</t>
  </si>
  <si>
    <t>316840810000005</t>
  </si>
  <si>
    <t>Pega-Bem</t>
  </si>
  <si>
    <t>316840810000004</t>
  </si>
  <si>
    <t>São Vicente Do Rio Doce</t>
  </si>
  <si>
    <t>316840810000001</t>
  </si>
  <si>
    <t>3168606</t>
  </si>
  <si>
    <t>Pedro Versiani</t>
  </si>
  <si>
    <t>316860620000001</t>
  </si>
  <si>
    <t>316860610000004</t>
  </si>
  <si>
    <t>Crispim Jacques</t>
  </si>
  <si>
    <t>316860610000001</t>
  </si>
  <si>
    <t>Poton</t>
  </si>
  <si>
    <t>316860605000122</t>
  </si>
  <si>
    <t>316860605000166</t>
  </si>
  <si>
    <t>316860625000008</t>
  </si>
  <si>
    <t>316860605000001</t>
  </si>
  <si>
    <t>316860630000001</t>
  </si>
  <si>
    <t>Rio Pretinho</t>
  </si>
  <si>
    <t>316860635000001</t>
  </si>
  <si>
    <t>3168804</t>
  </si>
  <si>
    <t>316880405000001</t>
  </si>
  <si>
    <t>Caixa D'Água Da Esperança</t>
  </si>
  <si>
    <t>316880412000001</t>
  </si>
  <si>
    <t>Elvas</t>
  </si>
  <si>
    <t>316880415000001</t>
  </si>
  <si>
    <t>3168903</t>
  </si>
  <si>
    <t>316890305000001</t>
  </si>
  <si>
    <t>Canastrão</t>
  </si>
  <si>
    <t>316890310000001</t>
  </si>
  <si>
    <t>Tocos Do Moji</t>
  </si>
  <si>
    <t>3169059</t>
  </si>
  <si>
    <t>316905905000001</t>
  </si>
  <si>
    <t>Bairro Fernandes</t>
  </si>
  <si>
    <t>316905905000003</t>
  </si>
  <si>
    <t>Sertão De Bernardina</t>
  </si>
  <si>
    <t>316905905000005</t>
  </si>
  <si>
    <t>3169109</t>
  </si>
  <si>
    <t>316910905000001</t>
  </si>
  <si>
    <t>Pereiras</t>
  </si>
  <si>
    <t>316910905000009</t>
  </si>
  <si>
    <t>Tombos</t>
  </si>
  <si>
    <t>3169208</t>
  </si>
  <si>
    <t>316920805000001</t>
  </si>
  <si>
    <t>Água Santa De Minas</t>
  </si>
  <si>
    <t>316920807000001</t>
  </si>
  <si>
    <t>Catuné</t>
  </si>
  <si>
    <t>316920810000001</t>
  </si>
  <si>
    <t>3169307</t>
  </si>
  <si>
    <t>316930705000001</t>
  </si>
  <si>
    <t>316930705000070</t>
  </si>
  <si>
    <t>Três Pontas</t>
  </si>
  <si>
    <t>3169406</t>
  </si>
  <si>
    <t>316940605000001</t>
  </si>
  <si>
    <t>316940605000052</t>
  </si>
  <si>
    <t>316940610000003</t>
  </si>
  <si>
    <t>Pontalete</t>
  </si>
  <si>
    <t>316940610000001</t>
  </si>
  <si>
    <t>3169505</t>
  </si>
  <si>
    <t>316950505000001</t>
  </si>
  <si>
    <t>316950505000008</t>
  </si>
  <si>
    <t>Tupaciguara</t>
  </si>
  <si>
    <t>3169604</t>
  </si>
  <si>
    <t>316960405000001</t>
  </si>
  <si>
    <t>316960405000038</t>
  </si>
  <si>
    <t>3169703</t>
  </si>
  <si>
    <t>316970305000017</t>
  </si>
  <si>
    <t>Caçaratiba</t>
  </si>
  <si>
    <t>316970310000001</t>
  </si>
  <si>
    <t>José Silva</t>
  </si>
  <si>
    <t>316970305000021</t>
  </si>
  <si>
    <t>316970305000026</t>
  </si>
  <si>
    <t>Campo Do Burití</t>
  </si>
  <si>
    <t>316970305000020</t>
  </si>
  <si>
    <t>316970305000001</t>
  </si>
  <si>
    <t>3169901</t>
  </si>
  <si>
    <t>316990112000003</t>
  </si>
  <si>
    <t>Miragaia</t>
  </si>
  <si>
    <t>316990112000001</t>
  </si>
  <si>
    <t>Ubari</t>
  </si>
  <si>
    <t>316990115000001</t>
  </si>
  <si>
    <t>3170008</t>
  </si>
  <si>
    <t>Veloslândia</t>
  </si>
  <si>
    <t>317000810000005</t>
  </si>
  <si>
    <t>Bentópolis De Minas</t>
  </si>
  <si>
    <t>317000810000001</t>
  </si>
  <si>
    <t>317000805000001</t>
  </si>
  <si>
    <t>3170057</t>
  </si>
  <si>
    <t>317005705000001</t>
  </si>
  <si>
    <t>São José Do Batatal</t>
  </si>
  <si>
    <t>317005735000001</t>
  </si>
  <si>
    <t>São Sebastião Do Batatal</t>
  </si>
  <si>
    <t>317005740000001</t>
  </si>
  <si>
    <t>Uberaba</t>
  </si>
  <si>
    <t>3170107</t>
  </si>
  <si>
    <t>317010705010001</t>
  </si>
  <si>
    <t>Parque Do Café</t>
  </si>
  <si>
    <t>317010705000022</t>
  </si>
  <si>
    <t>3170305</t>
  </si>
  <si>
    <t>317030505000001</t>
  </si>
  <si>
    <t>317030505000005</t>
  </si>
  <si>
    <t>3170404</t>
  </si>
  <si>
    <t>317040405000001</t>
  </si>
  <si>
    <t>317040405000071</t>
  </si>
  <si>
    <t>Garapuava</t>
  </si>
  <si>
    <t>317040415000001</t>
  </si>
  <si>
    <t>317040418000001</t>
  </si>
  <si>
    <t>Pedras De Marilândia</t>
  </si>
  <si>
    <t>317040417000001</t>
  </si>
  <si>
    <t>Santo Antônio Do Boqueirão</t>
  </si>
  <si>
    <t>317040420000001</t>
  </si>
  <si>
    <t>Ruralminas</t>
  </si>
  <si>
    <t>317040419000001</t>
  </si>
  <si>
    <t>Uruana De Minas</t>
  </si>
  <si>
    <t>3170479</t>
  </si>
  <si>
    <t>317047905000001</t>
  </si>
  <si>
    <t>Cercado</t>
  </si>
  <si>
    <t>317047905000006</t>
  </si>
  <si>
    <t>3170503</t>
  </si>
  <si>
    <t>317050305000001</t>
  </si>
  <si>
    <t>Bandeiras</t>
  </si>
  <si>
    <t>317050305000012</t>
  </si>
  <si>
    <t>3170602</t>
  </si>
  <si>
    <t>317060205000001</t>
  </si>
  <si>
    <t>São Sebastião Dos Cabrestos</t>
  </si>
  <si>
    <t>317060205000005</t>
  </si>
  <si>
    <t>Vargem Grande Do Rio Pardo</t>
  </si>
  <si>
    <t>3170651</t>
  </si>
  <si>
    <t>317065105000001</t>
  </si>
  <si>
    <t>317065105000005</t>
  </si>
  <si>
    <t>3170701</t>
  </si>
  <si>
    <t>317070105000001</t>
  </si>
  <si>
    <t>Condomínio Lagamar</t>
  </si>
  <si>
    <t>317070105000136</t>
  </si>
  <si>
    <t>Varjão De Minas</t>
  </si>
  <si>
    <t>3170750</t>
  </si>
  <si>
    <t>317075005000001</t>
  </si>
  <si>
    <t>317075005000012</t>
  </si>
  <si>
    <t>Várzea Da Palma</t>
  </si>
  <si>
    <t>3170800</t>
  </si>
  <si>
    <t>317080005000001</t>
  </si>
  <si>
    <t>Buritis Das Mulatas</t>
  </si>
  <si>
    <t>317080005000028</t>
  </si>
  <si>
    <t>Guaicuí</t>
  </si>
  <si>
    <t>317080010000001</t>
  </si>
  <si>
    <t>317080010000003</t>
  </si>
  <si>
    <t>3170909</t>
  </si>
  <si>
    <t>317090905000001</t>
  </si>
  <si>
    <t>317090905000010</t>
  </si>
  <si>
    <t>317090915000004</t>
  </si>
  <si>
    <t>Brejo Do Mutambal</t>
  </si>
  <si>
    <t>317090912000001</t>
  </si>
  <si>
    <t>São Vicente I</t>
  </si>
  <si>
    <t>317090905000014</t>
  </si>
  <si>
    <t>317090912000003</t>
  </si>
  <si>
    <t>3171006</t>
  </si>
  <si>
    <t>317100605000001</t>
  </si>
  <si>
    <t>Cabeludo</t>
  </si>
  <si>
    <t>317100605000025</t>
  </si>
  <si>
    <t>Companhia De Reflorestamento Rio Escuro Ltda</t>
  </si>
  <si>
    <t>317100605000027</t>
  </si>
  <si>
    <t>3171071</t>
  </si>
  <si>
    <t>317107105000001</t>
  </si>
  <si>
    <t>317107115000001</t>
  </si>
  <si>
    <t>317107105000008</t>
  </si>
  <si>
    <t>Veríssimo</t>
  </si>
  <si>
    <t>3171105</t>
  </si>
  <si>
    <t>317110505000001</t>
  </si>
  <si>
    <t>Rufinópolis</t>
  </si>
  <si>
    <t>317110505000007</t>
  </si>
  <si>
    <t>3171402</t>
  </si>
  <si>
    <t>317140205000001</t>
  </si>
  <si>
    <t>Santo Antônio Do Glória</t>
  </si>
  <si>
    <t>317140210000001</t>
  </si>
  <si>
    <t>Virgem Da Lapa</t>
  </si>
  <si>
    <t>3171600</t>
  </si>
  <si>
    <t>317160005000001</t>
  </si>
  <si>
    <t>São João Do Vacaria</t>
  </si>
  <si>
    <t>317160020000001</t>
  </si>
  <si>
    <t>3171709</t>
  </si>
  <si>
    <t>317170905000001</t>
  </si>
  <si>
    <t>317170905000012</t>
  </si>
  <si>
    <t>3171808</t>
  </si>
  <si>
    <t>317180805000001</t>
  </si>
  <si>
    <t>317180805000010</t>
  </si>
  <si>
    <t>3171907</t>
  </si>
  <si>
    <t>Empossado</t>
  </si>
  <si>
    <t>317190705000004</t>
  </si>
  <si>
    <t>Divino De Virgolândia</t>
  </si>
  <si>
    <t>317190710000001</t>
  </si>
  <si>
    <t>317190705000001</t>
  </si>
  <si>
    <t>Visconde Do Rio Branco</t>
  </si>
  <si>
    <t>3172004</t>
  </si>
  <si>
    <t>317200405000001</t>
  </si>
  <si>
    <t>317200405000047</t>
  </si>
  <si>
    <t>3172103</t>
  </si>
  <si>
    <t>317210305000001</t>
  </si>
  <si>
    <t>317210305000006</t>
  </si>
  <si>
    <t>Vila Santa Elisa</t>
  </si>
  <si>
    <t>317210310000003</t>
  </si>
  <si>
    <t>Trimonte</t>
  </si>
  <si>
    <t>317210310000001</t>
  </si>
  <si>
    <t>3172202</t>
  </si>
  <si>
    <t>317220205000001</t>
  </si>
  <si>
    <t>317220210000001</t>
  </si>
  <si>
    <t>Aperibé</t>
  </si>
  <si>
    <t>3300159</t>
  </si>
  <si>
    <t>330015905000001</t>
  </si>
  <si>
    <t>Boca Da Ponte</t>
  </si>
  <si>
    <t>330015905000012</t>
  </si>
  <si>
    <t>Araruama</t>
  </si>
  <si>
    <t>3300209</t>
  </si>
  <si>
    <t>330020915000011</t>
  </si>
  <si>
    <t>Morubay</t>
  </si>
  <si>
    <t>330020915000013</t>
  </si>
  <si>
    <t>Iguabinha</t>
  </si>
  <si>
    <t>330020908000001</t>
  </si>
  <si>
    <t>330020915000014</t>
  </si>
  <si>
    <t>330020915000012</t>
  </si>
  <si>
    <t>3300225</t>
  </si>
  <si>
    <t>330022505000001</t>
  </si>
  <si>
    <t>Posse Dos Coqueiros</t>
  </si>
  <si>
    <t>330022505000014</t>
  </si>
  <si>
    <t>Barra Do Piraí</t>
  </si>
  <si>
    <t>3300308</t>
  </si>
  <si>
    <t>Dorândia</t>
  </si>
  <si>
    <t>330030810000001</t>
  </si>
  <si>
    <t>São José Do Turvo</t>
  </si>
  <si>
    <t>330030820000001</t>
  </si>
  <si>
    <t>Barra Mansa</t>
  </si>
  <si>
    <t>3300407</t>
  </si>
  <si>
    <t>330040705010001</t>
  </si>
  <si>
    <t>Antônio Rocha</t>
  </si>
  <si>
    <t>330040709000001</t>
  </si>
  <si>
    <t>330040740000001</t>
  </si>
  <si>
    <t>Jardim Alvorada</t>
  </si>
  <si>
    <t>330040705000016</t>
  </si>
  <si>
    <t>3300506</t>
  </si>
  <si>
    <t>São José Do Ribeirão</t>
  </si>
  <si>
    <t>330050620000001</t>
  </si>
  <si>
    <t>Barra Alegre</t>
  </si>
  <si>
    <t>330050615000001</t>
  </si>
  <si>
    <t>Bom Jesus Do Itabapoana</t>
  </si>
  <si>
    <t>3300605</t>
  </si>
  <si>
    <t>Pirapetinga De Bom Jesus</t>
  </si>
  <si>
    <t>330060520000001</t>
  </si>
  <si>
    <t>Calheiros</t>
  </si>
  <si>
    <t>330060510000001</t>
  </si>
  <si>
    <t>330060505000001</t>
  </si>
  <si>
    <t>Rosal</t>
  </si>
  <si>
    <t>330060525000001</t>
  </si>
  <si>
    <t>Carabuçu</t>
  </si>
  <si>
    <t>330060515000001</t>
  </si>
  <si>
    <t>330060530000001</t>
  </si>
  <si>
    <t>Cachoeiras De Macacu</t>
  </si>
  <si>
    <t>3300803</t>
  </si>
  <si>
    <t>330080305000001</t>
  </si>
  <si>
    <t>330080305000024</t>
  </si>
  <si>
    <t>Cambuci</t>
  </si>
  <si>
    <t>3300902</t>
  </si>
  <si>
    <t>330090220000001</t>
  </si>
  <si>
    <t>330090207000001</t>
  </si>
  <si>
    <t>330090215000001</t>
  </si>
  <si>
    <t>330090210000001</t>
  </si>
  <si>
    <t>330090230000001</t>
  </si>
  <si>
    <t>Campos Dos Goytacazes</t>
  </si>
  <si>
    <t>3301009</t>
  </si>
  <si>
    <t>Venda Nova/Campo Novo</t>
  </si>
  <si>
    <t>330100965000012</t>
  </si>
  <si>
    <t>Cambaíba</t>
  </si>
  <si>
    <t>330100905070131</t>
  </si>
  <si>
    <t>Conselheiro Josino</t>
  </si>
  <si>
    <t>330100985000007</t>
  </si>
  <si>
    <t>Guandu</t>
  </si>
  <si>
    <t>330100980000019</t>
  </si>
  <si>
    <t>Ibitioca</t>
  </si>
  <si>
    <t>330100920000001</t>
  </si>
  <si>
    <t>330100920000002</t>
  </si>
  <si>
    <t>Vila Nova De Campos</t>
  </si>
  <si>
    <t>330100985000001</t>
  </si>
  <si>
    <t>Murundu</t>
  </si>
  <si>
    <t>330100955000010</t>
  </si>
  <si>
    <t>Dores De Macabu</t>
  </si>
  <si>
    <t>330100915000001</t>
  </si>
  <si>
    <t>330100970000001</t>
  </si>
  <si>
    <t>3301108</t>
  </si>
  <si>
    <t>330110810000001</t>
  </si>
  <si>
    <t>São Sebastião Do Paraíba</t>
  </si>
  <si>
    <t>330110825000001</t>
  </si>
  <si>
    <t>Carapebus</t>
  </si>
  <si>
    <t>3300936</t>
  </si>
  <si>
    <t>330093605010001</t>
  </si>
  <si>
    <t>Condomínio Agro Industrial</t>
  </si>
  <si>
    <t>330093605010010</t>
  </si>
  <si>
    <t>330093605030001</t>
  </si>
  <si>
    <t>Praia De Carapebus</t>
  </si>
  <si>
    <t>330093605040001</t>
  </si>
  <si>
    <t>Cardoso Moreira</t>
  </si>
  <si>
    <t>3301157</t>
  </si>
  <si>
    <t>330115705000001</t>
  </si>
  <si>
    <t>330115705000012</t>
  </si>
  <si>
    <t>3301207</t>
  </si>
  <si>
    <t>330120705000001</t>
  </si>
  <si>
    <t>Córrego Da Prata</t>
  </si>
  <si>
    <t>330120710000001</t>
  </si>
  <si>
    <t>Porto Velho Do Cunha</t>
  </si>
  <si>
    <t>330120715000001</t>
  </si>
  <si>
    <t>Ilha Dos Pombos</t>
  </si>
  <si>
    <t>330120715000002</t>
  </si>
  <si>
    <t>Casimiro De Abreu</t>
  </si>
  <si>
    <t>3301306</t>
  </si>
  <si>
    <t>Condomínio Recanto Dos Paratis</t>
  </si>
  <si>
    <t>330130610000022</t>
  </si>
  <si>
    <t>Condomínio Grenn Village</t>
  </si>
  <si>
    <t>330130610000021</t>
  </si>
  <si>
    <t>Barra De São João</t>
  </si>
  <si>
    <t>330130610000001</t>
  </si>
  <si>
    <t>Rio Dourado</t>
  </si>
  <si>
    <t>330130620000001</t>
  </si>
  <si>
    <t>De Boa Esperança</t>
  </si>
  <si>
    <t>330130618000003</t>
  </si>
  <si>
    <t>Conceição De Macabu</t>
  </si>
  <si>
    <t>3301405</t>
  </si>
  <si>
    <t>330140505000001</t>
  </si>
  <si>
    <t>Macabuzinho</t>
  </si>
  <si>
    <t>330140510000001</t>
  </si>
  <si>
    <t>3301603</t>
  </si>
  <si>
    <t>330160305000001</t>
  </si>
  <si>
    <t>Fazenda Do Campo</t>
  </si>
  <si>
    <t>330160315000001</t>
  </si>
  <si>
    <t>330160335000001</t>
  </si>
  <si>
    <t>Duque De Caxias</t>
  </si>
  <si>
    <t>3301702</t>
  </si>
  <si>
    <t>330170205000001</t>
  </si>
  <si>
    <t>Tinguá</t>
  </si>
  <si>
    <t>330170220000088</t>
  </si>
  <si>
    <t>Engenheiro Paulo De Frontin</t>
  </si>
  <si>
    <t>3301801</t>
  </si>
  <si>
    <t>330180105000001</t>
  </si>
  <si>
    <t>330180110000010</t>
  </si>
  <si>
    <t>Palmeira Da Serra</t>
  </si>
  <si>
    <t>330180105000016</t>
  </si>
  <si>
    <t>Guapimirim</t>
  </si>
  <si>
    <t>3301850</t>
  </si>
  <si>
    <t>330185005000001</t>
  </si>
  <si>
    <t>330185005000056</t>
  </si>
  <si>
    <t>Orindi</t>
  </si>
  <si>
    <t>330185005000058</t>
  </si>
  <si>
    <t>330185005000064</t>
  </si>
  <si>
    <t>Itaguaí</t>
  </si>
  <si>
    <t>3302007</t>
  </si>
  <si>
    <t>Mazombinha</t>
  </si>
  <si>
    <t>330200705000125</t>
  </si>
  <si>
    <t>Ibituporanga</t>
  </si>
  <si>
    <t>330200715000001</t>
  </si>
  <si>
    <t>Mazomba</t>
  </si>
  <si>
    <t>330200705000127</t>
  </si>
  <si>
    <t>330200705000001</t>
  </si>
  <si>
    <t>Italva</t>
  </si>
  <si>
    <t>3302056</t>
  </si>
  <si>
    <t>330205605000001</t>
  </si>
  <si>
    <t>330205605000018</t>
  </si>
  <si>
    <t>Itaocara</t>
  </si>
  <si>
    <t>3302106</t>
  </si>
  <si>
    <t>Laranjais</t>
  </si>
  <si>
    <t>330210620000001</t>
  </si>
  <si>
    <t>Batatal</t>
  </si>
  <si>
    <t>330210607000001</t>
  </si>
  <si>
    <t>Estrada Nova</t>
  </si>
  <si>
    <t>330210610000001</t>
  </si>
  <si>
    <t>3302205</t>
  </si>
  <si>
    <t>330220505000001</t>
  </si>
  <si>
    <t>Avaí</t>
  </si>
  <si>
    <t>330220505000117</t>
  </si>
  <si>
    <t>Comendador Venâncio</t>
  </si>
  <si>
    <t>330220515000001</t>
  </si>
  <si>
    <t>Bairro Realengo</t>
  </si>
  <si>
    <t>330220515000004</t>
  </si>
  <si>
    <t>330220510000001</t>
  </si>
  <si>
    <t>Córrego Da Chica</t>
  </si>
  <si>
    <t>330220510000003</t>
  </si>
  <si>
    <t>330220520000003</t>
  </si>
  <si>
    <t>Itajara</t>
  </si>
  <si>
    <t>330220520000001</t>
  </si>
  <si>
    <t>Nossa Senhora Da Penha</t>
  </si>
  <si>
    <t>330220525000001</t>
  </si>
  <si>
    <t>330220525000004</t>
  </si>
  <si>
    <t>Itatiaia</t>
  </si>
  <si>
    <t>3302254</t>
  </si>
  <si>
    <t>330225405000001</t>
  </si>
  <si>
    <t>Granja Itauna (Vila Benfica)</t>
  </si>
  <si>
    <t>330225405000060</t>
  </si>
  <si>
    <t>Macaé</t>
  </si>
  <si>
    <t>3302403</t>
  </si>
  <si>
    <t>Córrego Do Ouro</t>
  </si>
  <si>
    <t>330240325000001</t>
  </si>
  <si>
    <t>330240315000002</t>
  </si>
  <si>
    <t>Frade</t>
  </si>
  <si>
    <t>330240327000001</t>
  </si>
  <si>
    <t>Cachoeiros De Macaé</t>
  </si>
  <si>
    <t>330240315000001</t>
  </si>
  <si>
    <t>Magé</t>
  </si>
  <si>
    <t>3302502</t>
  </si>
  <si>
    <t>330250230000030</t>
  </si>
  <si>
    <t>Rio Do Ouro</t>
  </si>
  <si>
    <t>330250220000118</t>
  </si>
  <si>
    <t>Mangaratiba</t>
  </si>
  <si>
    <t>3302601</t>
  </si>
  <si>
    <t>330260105000001</t>
  </si>
  <si>
    <t>330260120000030</t>
  </si>
  <si>
    <t>3303005</t>
  </si>
  <si>
    <t>330300505000001</t>
  </si>
  <si>
    <t>Paraíso Do Tobias</t>
  </si>
  <si>
    <t>330300510000001</t>
  </si>
  <si>
    <t>Venda Das Flores</t>
  </si>
  <si>
    <t>330300515000001</t>
  </si>
  <si>
    <t>Paracambi</t>
  </si>
  <si>
    <t>3303609</t>
  </si>
  <si>
    <t>330360905000001</t>
  </si>
  <si>
    <t>Ponte Coberta</t>
  </si>
  <si>
    <t>330360905000068</t>
  </si>
  <si>
    <t>Paraíba Do Sul</t>
  </si>
  <si>
    <t>3303708</t>
  </si>
  <si>
    <t>Werneck</t>
  </si>
  <si>
    <t>330370820000001</t>
  </si>
  <si>
    <t>De Sardoal</t>
  </si>
  <si>
    <t>330370810000002</t>
  </si>
  <si>
    <t>Paraty</t>
  </si>
  <si>
    <t>3303807</t>
  </si>
  <si>
    <t>330380705000001</t>
  </si>
  <si>
    <t>Parati Mirim</t>
  </si>
  <si>
    <t>330380710000001</t>
  </si>
  <si>
    <t>330380710000011</t>
  </si>
  <si>
    <t>Ponta Da Trindade</t>
  </si>
  <si>
    <t>330380710000009</t>
  </si>
  <si>
    <t>Paty Do Alferes</t>
  </si>
  <si>
    <t>3303856</t>
  </si>
  <si>
    <t>Rio Pardo</t>
  </si>
  <si>
    <t>330385605000046</t>
  </si>
  <si>
    <t>Aquenta Sol</t>
  </si>
  <si>
    <t>330385610000016</t>
  </si>
  <si>
    <t>Avelar</t>
  </si>
  <si>
    <t>330385610000001</t>
  </si>
  <si>
    <t>330385605000042</t>
  </si>
  <si>
    <t>330385605000043</t>
  </si>
  <si>
    <t>330385605000044</t>
  </si>
  <si>
    <t>330385605000001</t>
  </si>
  <si>
    <t>Loteamento Chave De Ouro</t>
  </si>
  <si>
    <t>330385605000020</t>
  </si>
  <si>
    <t>330385605000041</t>
  </si>
  <si>
    <t>330385610000014</t>
  </si>
  <si>
    <t>Pinheiral</t>
  </si>
  <si>
    <t>3303955</t>
  </si>
  <si>
    <t>330395505000001</t>
  </si>
  <si>
    <t>330395505000025</t>
  </si>
  <si>
    <t>Piraí</t>
  </si>
  <si>
    <t>3304003</t>
  </si>
  <si>
    <t>330400305000001</t>
  </si>
  <si>
    <t>Monumento</t>
  </si>
  <si>
    <t>330400315000001</t>
  </si>
  <si>
    <t>3304102</t>
  </si>
  <si>
    <t>330410205000001</t>
  </si>
  <si>
    <t>Purilândia</t>
  </si>
  <si>
    <t>330410210000001</t>
  </si>
  <si>
    <t>3304128</t>
  </si>
  <si>
    <t>330412805000001</t>
  </si>
  <si>
    <t>Falcão</t>
  </si>
  <si>
    <t>330412810000001</t>
  </si>
  <si>
    <t>Ribeirão De São Joaquim</t>
  </si>
  <si>
    <t>330412820000001</t>
  </si>
  <si>
    <t>Resende</t>
  </si>
  <si>
    <t>3304201</t>
  </si>
  <si>
    <t>Visconde De Mauá</t>
  </si>
  <si>
    <t>330420130000003</t>
  </si>
  <si>
    <t>330420130000002</t>
  </si>
  <si>
    <t>Pedra Selada</t>
  </si>
  <si>
    <t>330420130000001</t>
  </si>
  <si>
    <t>Fumaça</t>
  </si>
  <si>
    <t>330420120000001</t>
  </si>
  <si>
    <t>Serrinha Do Alambari</t>
  </si>
  <si>
    <t>330420110000055</t>
  </si>
  <si>
    <t>Rio Claro</t>
  </si>
  <si>
    <t>3304409</t>
  </si>
  <si>
    <t>Getulândia</t>
  </si>
  <si>
    <t>330440910000001</t>
  </si>
  <si>
    <t>Altos Dos Negros</t>
  </si>
  <si>
    <t>330440910000002</t>
  </si>
  <si>
    <t>São Joaquim Da Grama</t>
  </si>
  <si>
    <t>330440920000007</t>
  </si>
  <si>
    <t>Passa Três</t>
  </si>
  <si>
    <t>330440920000001</t>
  </si>
  <si>
    <t>Loteamento Vila Shubinho</t>
  </si>
  <si>
    <t>330440920000014</t>
  </si>
  <si>
    <t>Represa De São João Marcos(Represa De Lajes)</t>
  </si>
  <si>
    <t>330440920000008</t>
  </si>
  <si>
    <t>330440905000001</t>
  </si>
  <si>
    <t>São João Marcos</t>
  </si>
  <si>
    <t>330440925000001</t>
  </si>
  <si>
    <t>Rio Das Flores</t>
  </si>
  <si>
    <t>3304508</t>
  </si>
  <si>
    <t>330450805000001</t>
  </si>
  <si>
    <t>Abarracamento</t>
  </si>
  <si>
    <t>330450810000001</t>
  </si>
  <si>
    <t>Estap - Estação Tapinhoa Da Petrobrás</t>
  </si>
  <si>
    <t>330450810000003</t>
  </si>
  <si>
    <t>Manuel Duarte</t>
  </si>
  <si>
    <t>330450815000001</t>
  </si>
  <si>
    <t>330450815000004</t>
  </si>
  <si>
    <t>Taboas</t>
  </si>
  <si>
    <t>330450820000001</t>
  </si>
  <si>
    <t>Sebastião De Lacerda</t>
  </si>
  <si>
    <t>330450820000003</t>
  </si>
  <si>
    <t>330450815000005</t>
  </si>
  <si>
    <t>Rio Das Ostras</t>
  </si>
  <si>
    <t>3304524</t>
  </si>
  <si>
    <t>Rocha Leão</t>
  </si>
  <si>
    <t>330452405000204</t>
  </si>
  <si>
    <t>330452405000206</t>
  </si>
  <si>
    <t>Santa Maria Madalena</t>
  </si>
  <si>
    <t>3304607</t>
  </si>
  <si>
    <t>330460705000001</t>
  </si>
  <si>
    <t>Doutor Loréti</t>
  </si>
  <si>
    <t>330460710000001</t>
  </si>
  <si>
    <t>Manoel De Morais</t>
  </si>
  <si>
    <t>330460710000003</t>
  </si>
  <si>
    <t>330460715000001</t>
  </si>
  <si>
    <t>330460730000001</t>
  </si>
  <si>
    <t>Santo Antônio Do Imbé</t>
  </si>
  <si>
    <t>330460720000001</t>
  </si>
  <si>
    <t>330460725000001</t>
  </si>
  <si>
    <t>Santo Antônio De Pádua</t>
  </si>
  <si>
    <t>3304706</t>
  </si>
  <si>
    <t>330470605000001</t>
  </si>
  <si>
    <t>Baltazar</t>
  </si>
  <si>
    <t>330470615000001</t>
  </si>
  <si>
    <t>Paraoquena</t>
  </si>
  <si>
    <t>330470635000001</t>
  </si>
  <si>
    <t>Campelo</t>
  </si>
  <si>
    <t>330470617000001</t>
  </si>
  <si>
    <t>330470630000001</t>
  </si>
  <si>
    <t>Ibitiguaçu</t>
  </si>
  <si>
    <t>330470620000001</t>
  </si>
  <si>
    <t>Marangatu</t>
  </si>
  <si>
    <t>330470625000001</t>
  </si>
  <si>
    <t>330470635000002</t>
  </si>
  <si>
    <t>330470640000001</t>
  </si>
  <si>
    <t>São Pedro De Alcântara</t>
  </si>
  <si>
    <t>330470650000002</t>
  </si>
  <si>
    <t>330470650000001</t>
  </si>
  <si>
    <t>São Fidélis</t>
  </si>
  <si>
    <t>3304805</t>
  </si>
  <si>
    <t>330480515000001</t>
  </si>
  <si>
    <t>Cambiasca</t>
  </si>
  <si>
    <t>330480510000001</t>
  </si>
  <si>
    <t>330480505000001</t>
  </si>
  <si>
    <t>Ernesto Machado</t>
  </si>
  <si>
    <t>330480505000025</t>
  </si>
  <si>
    <t>Ipuca</t>
  </si>
  <si>
    <t>330480520000001</t>
  </si>
  <si>
    <t>Grumarim</t>
  </si>
  <si>
    <t>330480520000006</t>
  </si>
  <si>
    <t>330480525000003</t>
  </si>
  <si>
    <t>Valão Dos Milagres</t>
  </si>
  <si>
    <t>330480510000002</t>
  </si>
  <si>
    <t>São Francisco De Itabapoana</t>
  </si>
  <si>
    <t>3304755</t>
  </si>
  <si>
    <t>Guaxindiba</t>
  </si>
  <si>
    <t>330475510000011</t>
  </si>
  <si>
    <t>330475510000010</t>
  </si>
  <si>
    <t>Buena</t>
  </si>
  <si>
    <t>330475510000009</t>
  </si>
  <si>
    <t>330475505000001</t>
  </si>
  <si>
    <t>Imburi De Cacimbas</t>
  </si>
  <si>
    <t>330475505000037</t>
  </si>
  <si>
    <t>Travessão Da Barra</t>
  </si>
  <si>
    <t>330475510000006</t>
  </si>
  <si>
    <t>São João Da Barra</t>
  </si>
  <si>
    <t>3305000</t>
  </si>
  <si>
    <t>330500005000001</t>
  </si>
  <si>
    <t>330500016000001</t>
  </si>
  <si>
    <t>Pipeiras</t>
  </si>
  <si>
    <t>330500030000001</t>
  </si>
  <si>
    <t>São José Do Vale Do Rio Preto</t>
  </si>
  <si>
    <t>3305158</t>
  </si>
  <si>
    <t>330515805000001</t>
  </si>
  <si>
    <t>Volta Do Pião</t>
  </si>
  <si>
    <t>330515805000018</t>
  </si>
  <si>
    <t>São Pedro Da Aldeia</t>
  </si>
  <si>
    <t>3305208</t>
  </si>
  <si>
    <t>330520805000004</t>
  </si>
  <si>
    <t>330520805000003</t>
  </si>
  <si>
    <t>330520805000002</t>
  </si>
  <si>
    <t>330520805060001</t>
  </si>
  <si>
    <t>São Sebastião Do Alto</t>
  </si>
  <si>
    <t>3305307</t>
  </si>
  <si>
    <t>Valão Do Barro</t>
  </si>
  <si>
    <t>330530710000001</t>
  </si>
  <si>
    <t>Ipituna</t>
  </si>
  <si>
    <t>330530707000001</t>
  </si>
  <si>
    <t>Silva Jardim</t>
  </si>
  <si>
    <t>3305604</t>
  </si>
  <si>
    <t>Gaviões</t>
  </si>
  <si>
    <t>330560415000001</t>
  </si>
  <si>
    <t>Correntezas</t>
  </si>
  <si>
    <t>330560410000001</t>
  </si>
  <si>
    <t>Cezário Alvim / Varginha</t>
  </si>
  <si>
    <t>330560405000021</t>
  </si>
  <si>
    <t>3305703</t>
  </si>
  <si>
    <t>330570325000001</t>
  </si>
  <si>
    <t>330570310000001</t>
  </si>
  <si>
    <t>Dona Mariana</t>
  </si>
  <si>
    <t>330570315000001</t>
  </si>
  <si>
    <t>330570305000001</t>
  </si>
  <si>
    <t>Teresópolis</t>
  </si>
  <si>
    <t>3305802</t>
  </si>
  <si>
    <t>Vale Do Paquequer</t>
  </si>
  <si>
    <t>330580215000001</t>
  </si>
  <si>
    <t>Biquinha</t>
  </si>
  <si>
    <t>330580215000005</t>
  </si>
  <si>
    <t>Vale De Bonsucesso</t>
  </si>
  <si>
    <t>330580210000001</t>
  </si>
  <si>
    <t>330580215000006</t>
  </si>
  <si>
    <t>Trajano De Moraes</t>
  </si>
  <si>
    <t>3305901</t>
  </si>
  <si>
    <t>Visconde De Imbé</t>
  </si>
  <si>
    <t>330590125000001</t>
  </si>
  <si>
    <t>Barra Dos Passos</t>
  </si>
  <si>
    <t>330590125000002</t>
  </si>
  <si>
    <t>Doutor Elias</t>
  </si>
  <si>
    <t>330590110000001</t>
  </si>
  <si>
    <t>330590105000001</t>
  </si>
  <si>
    <t>330590115000001</t>
  </si>
  <si>
    <t>Vila Da Grama</t>
  </si>
  <si>
    <t>330590120000001</t>
  </si>
  <si>
    <t>3306008</t>
  </si>
  <si>
    <t>330600805000001</t>
  </si>
  <si>
    <t>Hermogênio Silva</t>
  </si>
  <si>
    <t>330600820000003</t>
  </si>
  <si>
    <t>3306107</t>
  </si>
  <si>
    <t>Pentagna</t>
  </si>
  <si>
    <t>330610725000001</t>
  </si>
  <si>
    <t>Parapeúna</t>
  </si>
  <si>
    <t>330610720000001</t>
  </si>
  <si>
    <t>330610705000001</t>
  </si>
  <si>
    <t>Barão De Juparanã</t>
  </si>
  <si>
    <t>330610710000001</t>
  </si>
  <si>
    <t>Quirino</t>
  </si>
  <si>
    <t>330610710000006</t>
  </si>
  <si>
    <t>3306206</t>
  </si>
  <si>
    <t>Andrade Pinto</t>
  </si>
  <si>
    <t>330620610000001</t>
  </si>
  <si>
    <t>Andrade Costa</t>
  </si>
  <si>
    <t>330620610000006</t>
  </si>
  <si>
    <t>Itakamosy</t>
  </si>
  <si>
    <t>330620605000042</t>
  </si>
  <si>
    <t>Aristides Lobo</t>
  </si>
  <si>
    <t>330620605000041</t>
  </si>
  <si>
    <t>Demétrio Ribeiro</t>
  </si>
  <si>
    <t>330620605000043</t>
  </si>
  <si>
    <t>330620605000001</t>
  </si>
  <si>
    <t>330620605000031</t>
  </si>
  <si>
    <t>Massambara</t>
  </si>
  <si>
    <t>330620635000003</t>
  </si>
  <si>
    <t>São Sebastião Dos Ferreiros</t>
  </si>
  <si>
    <t>330620630000001</t>
  </si>
  <si>
    <t>330620635000001</t>
  </si>
  <si>
    <t>Adamantina</t>
  </si>
  <si>
    <t>3500105</t>
  </si>
  <si>
    <t>350010505000001</t>
  </si>
  <si>
    <t>Adasebo</t>
  </si>
  <si>
    <t>350010505000047</t>
  </si>
  <si>
    <t>Restaurante</t>
  </si>
  <si>
    <t>350010505000045</t>
  </si>
  <si>
    <t>350010505000048</t>
  </si>
  <si>
    <t>Motéis</t>
  </si>
  <si>
    <t>350010505000046</t>
  </si>
  <si>
    <t>Parque Dos Lagos</t>
  </si>
  <si>
    <t>350010505000043</t>
  </si>
  <si>
    <t>Adolfo</t>
  </si>
  <si>
    <t>3500204</t>
  </si>
  <si>
    <t>350020405000001</t>
  </si>
  <si>
    <t>350020405000005</t>
  </si>
  <si>
    <t>Águas Da Prata</t>
  </si>
  <si>
    <t>3500402</t>
  </si>
  <si>
    <t>350040205000001</t>
  </si>
  <si>
    <t>350040210000003</t>
  </si>
  <si>
    <t>Águas De Santa Bárbara</t>
  </si>
  <si>
    <t>3500550</t>
  </si>
  <si>
    <t>350055005000001</t>
  </si>
  <si>
    <t>Altos De Santa Bárbara</t>
  </si>
  <si>
    <t>350055005000011</t>
  </si>
  <si>
    <t>Campo De Aviação</t>
  </si>
  <si>
    <t>350055005000012</t>
  </si>
  <si>
    <t>350055005000013</t>
  </si>
  <si>
    <t>Portal Das Águas</t>
  </si>
  <si>
    <t>350055005000020</t>
  </si>
  <si>
    <t>Sebastião Furigo</t>
  </si>
  <si>
    <t>350055005000015</t>
  </si>
  <si>
    <t>Termas De Santa Bárbara</t>
  </si>
  <si>
    <t>350055005000008</t>
  </si>
  <si>
    <t>Vale Das Águas</t>
  </si>
  <si>
    <t>350055005000010</t>
  </si>
  <si>
    <t>Alambari</t>
  </si>
  <si>
    <t>3500758</t>
  </si>
  <si>
    <t>Terras De Alambari</t>
  </si>
  <si>
    <t>350075805000016</t>
  </si>
  <si>
    <t>Recanto Dos Pássaros</t>
  </si>
  <si>
    <t>350075805000003</t>
  </si>
  <si>
    <t>350075805000001</t>
  </si>
  <si>
    <t>3500907</t>
  </si>
  <si>
    <t>350090705000001</t>
  </si>
  <si>
    <t>Suinana</t>
  </si>
  <si>
    <t>350090715000001</t>
  </si>
  <si>
    <t>3501103</t>
  </si>
  <si>
    <t>350110305000001</t>
  </si>
  <si>
    <t>350110305000005</t>
  </si>
  <si>
    <t>Alumínio</t>
  </si>
  <si>
    <t>3501152</t>
  </si>
  <si>
    <t>350115205000001</t>
  </si>
  <si>
    <t>Briquituba</t>
  </si>
  <si>
    <t>350115205000015</t>
  </si>
  <si>
    <t>350115205000014</t>
  </si>
  <si>
    <t>3501905</t>
  </si>
  <si>
    <t>350190505000001</t>
  </si>
  <si>
    <t>Alto Da Serra</t>
  </si>
  <si>
    <t>350190505000082</t>
  </si>
  <si>
    <t>Parque Do Sol</t>
  </si>
  <si>
    <t>350190505000078</t>
  </si>
  <si>
    <t>350190505000086</t>
  </si>
  <si>
    <t>Dos Pedrosos Ou Jaguari</t>
  </si>
  <si>
    <t>350190505000084</t>
  </si>
  <si>
    <t>Camping</t>
  </si>
  <si>
    <t>350190505000085</t>
  </si>
  <si>
    <t>Estância Netinho</t>
  </si>
  <si>
    <t>350190505000083</t>
  </si>
  <si>
    <t>Jardim Cachoeira Chácara Climática Bocaina Planalto Da Serra</t>
  </si>
  <si>
    <t>350190505000081</t>
  </si>
  <si>
    <t>Haydee E Estância Seabra</t>
  </si>
  <si>
    <t>350190505000080</t>
  </si>
  <si>
    <t>Flor De Porcelana</t>
  </si>
  <si>
    <t>350190510000014</t>
  </si>
  <si>
    <t>Parque Industrial</t>
  </si>
  <si>
    <t>350190505000077</t>
  </si>
  <si>
    <t>Parque Mun. Adalgiso Batoni E Parque Turístico</t>
  </si>
  <si>
    <t>350190505000087</t>
  </si>
  <si>
    <t>Analândia</t>
  </si>
  <si>
    <t>3502002</t>
  </si>
  <si>
    <t>350200205000001</t>
  </si>
  <si>
    <t>Planalto Da Serra Verde</t>
  </si>
  <si>
    <t>350200205000015</t>
  </si>
  <si>
    <t>Anhembi</t>
  </si>
  <si>
    <t>3502309</t>
  </si>
  <si>
    <t>350230905000001</t>
  </si>
  <si>
    <t>Colônia Dos Pescadores</t>
  </si>
  <si>
    <t>350230905000011</t>
  </si>
  <si>
    <t>Pirambóia</t>
  </si>
  <si>
    <t>350230910000001</t>
  </si>
  <si>
    <t>Araçatuba</t>
  </si>
  <si>
    <t>3502804</t>
  </si>
  <si>
    <t>Chácaras Caserta</t>
  </si>
  <si>
    <t>350280405000280</t>
  </si>
  <si>
    <t>Antiga Estação Ferroviária Ferdinando Laboreaux</t>
  </si>
  <si>
    <t>350280405000281</t>
  </si>
  <si>
    <t>350280405000001</t>
  </si>
  <si>
    <t>Chácaras Água Limpa</t>
  </si>
  <si>
    <t>350280405000279</t>
  </si>
  <si>
    <t>Chácaras Recreio Monteiro</t>
  </si>
  <si>
    <t>350280405000282</t>
  </si>
  <si>
    <t>Chácaras Recreio Tropical</t>
  </si>
  <si>
    <t>350280405000283</t>
  </si>
  <si>
    <t>Condomínio Porto Seguro</t>
  </si>
  <si>
    <t>350280405000347</t>
  </si>
  <si>
    <t>Condomínio Paquetá I</t>
  </si>
  <si>
    <t>350280405000349</t>
  </si>
  <si>
    <t>Engenheiro Taveira</t>
  </si>
  <si>
    <t>350280405000278</t>
  </si>
  <si>
    <t>Condomínio Santa Fé</t>
  </si>
  <si>
    <t>350280405000354</t>
  </si>
  <si>
    <t>Hotel Fazenda Estância Lago Dourado</t>
  </si>
  <si>
    <t>350280405000352</t>
  </si>
  <si>
    <t>Condomínio Sítio Copacabana</t>
  </si>
  <si>
    <t>350280405000353</t>
  </si>
  <si>
    <t>Condomínio Ventura</t>
  </si>
  <si>
    <t>350280405000348</t>
  </si>
  <si>
    <t>Faculdade Salesiana De Araçatuba</t>
  </si>
  <si>
    <t>350280405000287</t>
  </si>
  <si>
    <t>Araçoiaba Da Serra</t>
  </si>
  <si>
    <t>3502903</t>
  </si>
  <si>
    <t>350290305000001</t>
  </si>
  <si>
    <t>Clube De Campo Pró-Vida</t>
  </si>
  <si>
    <t>350290305000032</t>
  </si>
  <si>
    <t>Aramina</t>
  </si>
  <si>
    <t>3503000</t>
  </si>
  <si>
    <t>350300005000001</t>
  </si>
  <si>
    <t>Bairro Brejão</t>
  </si>
  <si>
    <t>350300005000006</t>
  </si>
  <si>
    <t>Bairro Canindé</t>
  </si>
  <si>
    <t>350300005000015</t>
  </si>
  <si>
    <t>Arandu</t>
  </si>
  <si>
    <t>3503109</t>
  </si>
  <si>
    <t>Terras De Santa Cristina - Gleba I</t>
  </si>
  <si>
    <t>350310905000008</t>
  </si>
  <si>
    <t>Chácara Canaã</t>
  </si>
  <si>
    <t>350310905000009</t>
  </si>
  <si>
    <t>Portal Do Catavento</t>
  </si>
  <si>
    <t>350310905000018</t>
  </si>
  <si>
    <t>Costa Do Sol</t>
  </si>
  <si>
    <t>350310905000019</t>
  </si>
  <si>
    <t>350310905000010</t>
  </si>
  <si>
    <t>Loteamento Maremar</t>
  </si>
  <si>
    <t>350310905000016</t>
  </si>
  <si>
    <t>Loteamento Costa Esmeralda</t>
  </si>
  <si>
    <t>350310905000015</t>
  </si>
  <si>
    <t>350310905000001</t>
  </si>
  <si>
    <t>Loteamento Praia Do Sol</t>
  </si>
  <si>
    <t>350310905000014</t>
  </si>
  <si>
    <t>Loteamento Praia Morena</t>
  </si>
  <si>
    <t>350310905000017</t>
  </si>
  <si>
    <t>Loteamento Riviera Norte</t>
  </si>
  <si>
    <t>350310905000011</t>
  </si>
  <si>
    <t>Recanto Do Sol</t>
  </si>
  <si>
    <t>350310905000013</t>
  </si>
  <si>
    <t>Terras De Santa Cristina - Gleba Iv</t>
  </si>
  <si>
    <t>350310905000012</t>
  </si>
  <si>
    <t>Arealva</t>
  </si>
  <si>
    <t>3503406</t>
  </si>
  <si>
    <t>350340610000003</t>
  </si>
  <si>
    <t>Chácaras São Francisco</t>
  </si>
  <si>
    <t>350340605000008</t>
  </si>
  <si>
    <t>Vale Do Sol</t>
  </si>
  <si>
    <t>350340605000007</t>
  </si>
  <si>
    <t>350340605000009</t>
  </si>
  <si>
    <t>Residencial Palmas Del Rey</t>
  </si>
  <si>
    <t>350340610000004</t>
  </si>
  <si>
    <t>350340605000001</t>
  </si>
  <si>
    <t>Areiópolis</t>
  </si>
  <si>
    <t>3503604</t>
  </si>
  <si>
    <t>350360405000001</t>
  </si>
  <si>
    <t>Fazenda São João Da Areia Branca</t>
  </si>
  <si>
    <t>350360405000016</t>
  </si>
  <si>
    <t>Arujá</t>
  </si>
  <si>
    <t>3503901</t>
  </si>
  <si>
    <t>350390105000001</t>
  </si>
  <si>
    <t>Estância São Domingos</t>
  </si>
  <si>
    <t>350390105000073</t>
  </si>
  <si>
    <t>3504008</t>
  </si>
  <si>
    <t>350400805000001</t>
  </si>
  <si>
    <t>Condomínio Chácara Alvorada</t>
  </si>
  <si>
    <t>350400805000139</t>
  </si>
  <si>
    <t>Condomínio Quinta Dos Flamboyants</t>
  </si>
  <si>
    <t>350400805000138</t>
  </si>
  <si>
    <t>Residencial Esmeralda Park</t>
  </si>
  <si>
    <t>350400805000136</t>
  </si>
  <si>
    <t>Atibaia</t>
  </si>
  <si>
    <t>3504107</t>
  </si>
  <si>
    <t>350410705000001</t>
  </si>
  <si>
    <t>Bairro Boa Vista</t>
  </si>
  <si>
    <t>350410705000162</t>
  </si>
  <si>
    <t>Condomínio Rancho Maringá Ii</t>
  </si>
  <si>
    <t>350410705000333</t>
  </si>
  <si>
    <t>Condomínio Clube Da Montanha</t>
  </si>
  <si>
    <t>350410705000164</t>
  </si>
  <si>
    <t>Condomínio Village D'Atibaia</t>
  </si>
  <si>
    <t>350410705000170</t>
  </si>
  <si>
    <t>Condomínio Lituanika</t>
  </si>
  <si>
    <t>350410705000169</t>
  </si>
  <si>
    <t>Condomínio Recanto Dos Palmares</t>
  </si>
  <si>
    <t>350410705000332</t>
  </si>
  <si>
    <t>Condomínio Vale Dos Pinheiros</t>
  </si>
  <si>
    <t>350410705000163</t>
  </si>
  <si>
    <t>Condomínio Vale Eldorado</t>
  </si>
  <si>
    <t>350410705000168</t>
  </si>
  <si>
    <t>Condomínio Vitória Régia</t>
  </si>
  <si>
    <t>350410705000166</t>
  </si>
  <si>
    <t>3504305</t>
  </si>
  <si>
    <t>350430505000001</t>
  </si>
  <si>
    <t>Chácaras Batalha</t>
  </si>
  <si>
    <t>350430505000005</t>
  </si>
  <si>
    <t>350430510000001</t>
  </si>
  <si>
    <t>Avaré</t>
  </si>
  <si>
    <t>3504503</t>
  </si>
  <si>
    <t>350450305000001</t>
  </si>
  <si>
    <t>Colinas De Avaré</t>
  </si>
  <si>
    <t>350450305000147</t>
  </si>
  <si>
    <t>Quinta Do Sol</t>
  </si>
  <si>
    <t>350450305000139</t>
  </si>
  <si>
    <t>Costa Verde</t>
  </si>
  <si>
    <t>350450305000149</t>
  </si>
  <si>
    <t>Loteamento Porto Miramar</t>
  </si>
  <si>
    <t>350450305000166</t>
  </si>
  <si>
    <t>Loteamento Ilha Verde Residencial</t>
  </si>
  <si>
    <t>350450305000169</t>
  </si>
  <si>
    <t>Terras De São Marcos Ii</t>
  </si>
  <si>
    <t>350450305000142</t>
  </si>
  <si>
    <t>Loteamento Parque Aruanã</t>
  </si>
  <si>
    <t>350450305000173</t>
  </si>
  <si>
    <t>Loteamento Pontão Do Remanso</t>
  </si>
  <si>
    <t>350450305000174</t>
  </si>
  <si>
    <t>Quinta Do Rio Novo</t>
  </si>
  <si>
    <t>350450305000148</t>
  </si>
  <si>
    <t>Recreio Eldorado</t>
  </si>
  <si>
    <t>350450305000138</t>
  </si>
  <si>
    <t>3505104</t>
  </si>
  <si>
    <t>350510405000010</t>
  </si>
  <si>
    <t>Clube De Pesca</t>
  </si>
  <si>
    <t>350510405000013</t>
  </si>
  <si>
    <t>Pousada Da Garça</t>
  </si>
  <si>
    <t>350510405000014</t>
  </si>
  <si>
    <t>350510405000007</t>
  </si>
  <si>
    <t>Bariri</t>
  </si>
  <si>
    <t>3505203</t>
  </si>
  <si>
    <t>350520305000001</t>
  </si>
  <si>
    <t>Área Industrial</t>
  </si>
  <si>
    <t>350520305000038</t>
  </si>
  <si>
    <t>Cesp</t>
  </si>
  <si>
    <t>350520305000039</t>
  </si>
  <si>
    <t>Jardim Balneário Vale Do Tietê</t>
  </si>
  <si>
    <t>350520305000040</t>
  </si>
  <si>
    <t>Viuval</t>
  </si>
  <si>
    <t>350520305000065</t>
  </si>
  <si>
    <t>3505609</t>
  </si>
  <si>
    <t>Sítio Santa Zulmira</t>
  </si>
  <si>
    <t>350560905000037</t>
  </si>
  <si>
    <t>Sítio Piquini</t>
  </si>
  <si>
    <t>350560905000038</t>
  </si>
  <si>
    <t>350560905000001</t>
  </si>
  <si>
    <t>Bastos</t>
  </si>
  <si>
    <t>3505807</t>
  </si>
  <si>
    <t>Granja Shida</t>
  </si>
  <si>
    <t>350580705000025</t>
  </si>
  <si>
    <t>350580705000026</t>
  </si>
  <si>
    <t>350580705000001</t>
  </si>
  <si>
    <t>Distrito Industrial Ii</t>
  </si>
  <si>
    <t>350580705000028</t>
  </si>
  <si>
    <t>Distrito Industrial Iii</t>
  </si>
  <si>
    <t>350580705000027</t>
  </si>
  <si>
    <t>Bauru</t>
  </si>
  <si>
    <t>3506003</t>
  </si>
  <si>
    <t>Sítios Reunidos Santa Maria</t>
  </si>
  <si>
    <t>350600305000454</t>
  </si>
  <si>
    <t>Chácaras Arco-Íris</t>
  </si>
  <si>
    <t>350600310000002</t>
  </si>
  <si>
    <t>Bertioga</t>
  </si>
  <si>
    <t>3506359</t>
  </si>
  <si>
    <t>350635905000001</t>
  </si>
  <si>
    <t>Vila Itatinga</t>
  </si>
  <si>
    <t>350635905000053</t>
  </si>
  <si>
    <t>Bofete</t>
  </si>
  <si>
    <t>3506904</t>
  </si>
  <si>
    <t>Alpes Da Castelo Ii</t>
  </si>
  <si>
    <t>350690405000012</t>
  </si>
  <si>
    <t>Alpes Da Castelo I</t>
  </si>
  <si>
    <t>350690405000011</t>
  </si>
  <si>
    <t>350690405000001</t>
  </si>
  <si>
    <t>350690405000014</t>
  </si>
  <si>
    <t>Recanto Dos Pássaros Ii</t>
  </si>
  <si>
    <t>350690405000015</t>
  </si>
  <si>
    <t>São Roque Novo</t>
  </si>
  <si>
    <t>350690410000001</t>
  </si>
  <si>
    <t>Boituva</t>
  </si>
  <si>
    <t>3507001</t>
  </si>
  <si>
    <t>350700105000001</t>
  </si>
  <si>
    <t>Bb</t>
  </si>
  <si>
    <t>350700105000130</t>
  </si>
  <si>
    <t>Ravache</t>
  </si>
  <si>
    <t>350700105000040</t>
  </si>
  <si>
    <t>Boituville</t>
  </si>
  <si>
    <t>350700105000138</t>
  </si>
  <si>
    <t>350700105000127</t>
  </si>
  <si>
    <t>Estância Ubaitaba</t>
  </si>
  <si>
    <t>350700105000129</t>
  </si>
  <si>
    <t>Nova Rheata</t>
  </si>
  <si>
    <t>350700105000039</t>
  </si>
  <si>
    <t>Pesqueiro Nova Cachoeirinha</t>
  </si>
  <si>
    <t>350700105000041</t>
  </si>
  <si>
    <t>São José De Boituva</t>
  </si>
  <si>
    <t>350700105000126</t>
  </si>
  <si>
    <t>Terras De São Francisco</t>
  </si>
  <si>
    <t>350700105000128</t>
  </si>
  <si>
    <t>Bom Jesus Dos Perdões</t>
  </si>
  <si>
    <t>3507100</t>
  </si>
  <si>
    <t>350710005000020</t>
  </si>
  <si>
    <t>350710005000018</t>
  </si>
  <si>
    <t>350710005000001</t>
  </si>
  <si>
    <t>Boracéia</t>
  </si>
  <si>
    <t>3507308</t>
  </si>
  <si>
    <t>350730805000001</t>
  </si>
  <si>
    <t>Cdhu Antônio Lorenzeti</t>
  </si>
  <si>
    <t>350730805000006</t>
  </si>
  <si>
    <t>350730805000007</t>
  </si>
  <si>
    <t>3507407</t>
  </si>
  <si>
    <t>350740705000001</t>
  </si>
  <si>
    <t>Área A</t>
  </si>
  <si>
    <t>350740705000032</t>
  </si>
  <si>
    <t>Área B</t>
  </si>
  <si>
    <t>350740705000031</t>
  </si>
  <si>
    <t>Vila Orestina</t>
  </si>
  <si>
    <t>350740705000017</t>
  </si>
  <si>
    <t>Condomínio Estância Do Espírito Santo</t>
  </si>
  <si>
    <t>350740705000019</t>
  </si>
  <si>
    <t>Condomínio Piracema / Praia Pio Xi</t>
  </si>
  <si>
    <t>350740705000018</t>
  </si>
  <si>
    <t>Loteamento Jardim São Domingos</t>
  </si>
  <si>
    <t>350740705000020</t>
  </si>
  <si>
    <t>Loteamento Alto Do Tietê</t>
  </si>
  <si>
    <t>350740705000021</t>
  </si>
  <si>
    <t>Onça I E Ii</t>
  </si>
  <si>
    <t>350740705000033</t>
  </si>
  <si>
    <t>Loteamento Recanto Da Onça</t>
  </si>
  <si>
    <t>350740705000034</t>
  </si>
  <si>
    <t>Botucatu</t>
  </si>
  <si>
    <t>3507506</t>
  </si>
  <si>
    <t>350750605000001</t>
  </si>
  <si>
    <t>Piapara</t>
  </si>
  <si>
    <t>350750615000005</t>
  </si>
  <si>
    <t>3507753</t>
  </si>
  <si>
    <t>350775305000001</t>
  </si>
  <si>
    <t>Águas Da Ponte Velha</t>
  </si>
  <si>
    <t>350775305000005</t>
  </si>
  <si>
    <t>3508009</t>
  </si>
  <si>
    <t>350800905000001</t>
  </si>
  <si>
    <t>João Domingues</t>
  </si>
  <si>
    <t>350800905000026</t>
  </si>
  <si>
    <t>Buritama</t>
  </si>
  <si>
    <t>3508108</t>
  </si>
  <si>
    <t>Mirante Do Tietê</t>
  </si>
  <si>
    <t>350810805000021</t>
  </si>
  <si>
    <t>Ilha Do Sol</t>
  </si>
  <si>
    <t>350810805000028</t>
  </si>
  <si>
    <t>Residencial San Diego</t>
  </si>
  <si>
    <t>350810805000038</t>
  </si>
  <si>
    <t>Jardim Itaparica</t>
  </si>
  <si>
    <t>350810805000027</t>
  </si>
  <si>
    <t>350810805000020</t>
  </si>
  <si>
    <t>Portal Da Praia</t>
  </si>
  <si>
    <t>350810805000022</t>
  </si>
  <si>
    <t>350810805000001</t>
  </si>
  <si>
    <t>Riviera De Santa Barbara Ii</t>
  </si>
  <si>
    <t>350810805000024</t>
  </si>
  <si>
    <t>3508801</t>
  </si>
  <si>
    <t>350880105000001</t>
  </si>
  <si>
    <t>Cafesópolis</t>
  </si>
  <si>
    <t>350880115000001</t>
  </si>
  <si>
    <t>Caieiras</t>
  </si>
  <si>
    <t>3509007</t>
  </si>
  <si>
    <t>Parque Santa Inês</t>
  </si>
  <si>
    <t>350900705000128</t>
  </si>
  <si>
    <t>Sitiolândia</t>
  </si>
  <si>
    <t>350900705000131</t>
  </si>
  <si>
    <t>Campina Do Monte Alegre</t>
  </si>
  <si>
    <t>3509452</t>
  </si>
  <si>
    <t>350945205000001</t>
  </si>
  <si>
    <t>Salto</t>
  </si>
  <si>
    <t>350945215000001</t>
  </si>
  <si>
    <t>Cananéia</t>
  </si>
  <si>
    <t>3509908</t>
  </si>
  <si>
    <t>350990805000001</t>
  </si>
  <si>
    <t>350990810000001</t>
  </si>
  <si>
    <t>Capela Do Alto</t>
  </si>
  <si>
    <t>3510302</t>
  </si>
  <si>
    <t>351030205000001</t>
  </si>
  <si>
    <t>Bairro Da Canguera</t>
  </si>
  <si>
    <t>351030205000012</t>
  </si>
  <si>
    <t>Iperozinho</t>
  </si>
  <si>
    <t>351030205000011</t>
  </si>
  <si>
    <t>Bairro Do Iperó</t>
  </si>
  <si>
    <t>351030205000013</t>
  </si>
  <si>
    <t>351030205000016</t>
  </si>
  <si>
    <t>Bairro Dos Corrêas</t>
  </si>
  <si>
    <t>351030205000014</t>
  </si>
  <si>
    <t>Porto Das Palmeiras</t>
  </si>
  <si>
    <t>351030220000003</t>
  </si>
  <si>
    <t>Jardim Das Flores</t>
  </si>
  <si>
    <t>351030220000002</t>
  </si>
  <si>
    <t>351030220000001</t>
  </si>
  <si>
    <t>Bairro Do Cercadinho</t>
  </si>
  <si>
    <t>351030205000015</t>
  </si>
  <si>
    <t>351030205000017</t>
  </si>
  <si>
    <t>Castilho</t>
  </si>
  <si>
    <t>3511003</t>
  </si>
  <si>
    <t>Vila Dos Operários</t>
  </si>
  <si>
    <t>351100305000017</t>
  </si>
  <si>
    <t>Grande Lago Urubupungá</t>
  </si>
  <si>
    <t>351100305000018</t>
  </si>
  <si>
    <t>351100305000021</t>
  </si>
  <si>
    <t>351100305000001</t>
  </si>
  <si>
    <t>Porto Independência</t>
  </si>
  <si>
    <t>351100305000020</t>
  </si>
  <si>
    <t>Cerqueira César</t>
  </si>
  <si>
    <t>3511409</t>
  </si>
  <si>
    <t>351140905000001</t>
  </si>
  <si>
    <t>Fazenda Macuco Gleba D-04</t>
  </si>
  <si>
    <t>351140905000035</t>
  </si>
  <si>
    <t>Recanto Do Pontal</t>
  </si>
  <si>
    <t>351140905000036</t>
  </si>
  <si>
    <t>Parque Ecológico Paranapanema</t>
  </si>
  <si>
    <t>351140905000025</t>
  </si>
  <si>
    <t>Charqueada</t>
  </si>
  <si>
    <t>3511706</t>
  </si>
  <si>
    <t>351170605000001</t>
  </si>
  <si>
    <t>Chácaras Portal Do Itaqueri</t>
  </si>
  <si>
    <t>351170605000021</t>
  </si>
  <si>
    <t>3512001</t>
  </si>
  <si>
    <t>Área Da Cutrale</t>
  </si>
  <si>
    <t>351200105000029</t>
  </si>
  <si>
    <t>Área Da Companhia Energética São José</t>
  </si>
  <si>
    <t>351200105000030</t>
  </si>
  <si>
    <t>351200105000001</t>
  </si>
  <si>
    <t>Área Record / Telesp / Tupi</t>
  </si>
  <si>
    <t>351200105000028</t>
  </si>
  <si>
    <t>3512100</t>
  </si>
  <si>
    <t>351210005000001</t>
  </si>
  <si>
    <t>351210005000008</t>
  </si>
  <si>
    <t>3512308</t>
  </si>
  <si>
    <t>Juquiratiba</t>
  </si>
  <si>
    <t>351230810000001</t>
  </si>
  <si>
    <t>Fazenda Da Barra</t>
  </si>
  <si>
    <t>351230810000003</t>
  </si>
  <si>
    <t>351230805000001</t>
  </si>
  <si>
    <t>Sítios E Recreios Vitória</t>
  </si>
  <si>
    <t>351230805000026</t>
  </si>
  <si>
    <t>Corumbataí</t>
  </si>
  <si>
    <t>3512704</t>
  </si>
  <si>
    <t>351270405000001</t>
  </si>
  <si>
    <t>Sítio Vale Verde</t>
  </si>
  <si>
    <t>351270405000005</t>
  </si>
  <si>
    <t>Cosmópolis</t>
  </si>
  <si>
    <t>3512803</t>
  </si>
  <si>
    <t>Chácaras Recreio Cosmópolis</t>
  </si>
  <si>
    <t>351280305000055</t>
  </si>
  <si>
    <t>Chácaras Itália</t>
  </si>
  <si>
    <t>351280305000057</t>
  </si>
  <si>
    <t>351280305000001</t>
  </si>
  <si>
    <t>Chácaras Morada De Carolina</t>
  </si>
  <si>
    <t>351280305000058</t>
  </si>
  <si>
    <t>Chácaras Recanto Feliz</t>
  </si>
  <si>
    <t>351280305000066</t>
  </si>
  <si>
    <t>Loteamento Recreio Do Uirapuru</t>
  </si>
  <si>
    <t>351280305000064</t>
  </si>
  <si>
    <t>Chácaras Recreio Danúbio Azul</t>
  </si>
  <si>
    <t>351280305000063</t>
  </si>
  <si>
    <t>Chácaras Recreio Do Jaguari</t>
  </si>
  <si>
    <t>351280305000056</t>
  </si>
  <si>
    <t>Chácaras Recreio Mirante Do Jaguari</t>
  </si>
  <si>
    <t>351280305000065</t>
  </si>
  <si>
    <t>Chácaras San Remos</t>
  </si>
  <si>
    <t>351280305000061</t>
  </si>
  <si>
    <t>Chácaras Recreio Montreal</t>
  </si>
  <si>
    <t>351280305000062</t>
  </si>
  <si>
    <t>Chácaras Santo Olívio</t>
  </si>
  <si>
    <t>351280305000059</t>
  </si>
  <si>
    <t>Propriedade Da Unimetal</t>
  </si>
  <si>
    <t>351280305000060</t>
  </si>
  <si>
    <t>3513207</t>
  </si>
  <si>
    <t>Estância Tropical</t>
  </si>
  <si>
    <t>351320705000016</t>
  </si>
  <si>
    <t>351320705000007</t>
  </si>
  <si>
    <t>351320705000001</t>
  </si>
  <si>
    <t>Recanto Nova Alvorada</t>
  </si>
  <si>
    <t>351320705000006</t>
  </si>
  <si>
    <t>Residencial Bosque Do Saguí</t>
  </si>
  <si>
    <t>351320705000015</t>
  </si>
  <si>
    <t>Vereda Dos Cristais</t>
  </si>
  <si>
    <t>351320705000005</t>
  </si>
  <si>
    <t>3513405</t>
  </si>
  <si>
    <t>Chácara Colinas Da Mantiqueira</t>
  </si>
  <si>
    <t>351340505000098</t>
  </si>
  <si>
    <t>Bairro Passa Vinte</t>
  </si>
  <si>
    <t>351340505000097</t>
  </si>
  <si>
    <t>351340505000001</t>
  </si>
  <si>
    <t>Cunha</t>
  </si>
  <si>
    <t>3513603</t>
  </si>
  <si>
    <t>351360305000001</t>
  </si>
  <si>
    <t>Paraitinga</t>
  </si>
  <si>
    <t>351360305000018</t>
  </si>
  <si>
    <t>Vila Bocaina De São Roque</t>
  </si>
  <si>
    <t>351360310000012</t>
  </si>
  <si>
    <t>Descalvado</t>
  </si>
  <si>
    <t>3513702</t>
  </si>
  <si>
    <t>351370205000001</t>
  </si>
  <si>
    <t>Distrito Industrial Cosmo Fuzaro</t>
  </si>
  <si>
    <t>351370205000054</t>
  </si>
  <si>
    <t>Divinolândia</t>
  </si>
  <si>
    <t>3513900</t>
  </si>
  <si>
    <t>351390005000001</t>
  </si>
  <si>
    <t>351390005000011</t>
  </si>
  <si>
    <t>Dois Córregos</t>
  </si>
  <si>
    <t>3514106</t>
  </si>
  <si>
    <t>Guarapuã</t>
  </si>
  <si>
    <t>351410610000001</t>
  </si>
  <si>
    <t>Chácaras Eldorado - Guarapuã</t>
  </si>
  <si>
    <t>351410610000002</t>
  </si>
  <si>
    <t>351410605000001</t>
  </si>
  <si>
    <t>Estância Do Bosque</t>
  </si>
  <si>
    <t>351410605000027</t>
  </si>
  <si>
    <t>Dracena</t>
  </si>
  <si>
    <t>3514403</t>
  </si>
  <si>
    <t>351440305000001</t>
  </si>
  <si>
    <t>Oásis Motel</t>
  </si>
  <si>
    <t>351440305000052</t>
  </si>
  <si>
    <t>351440305000051</t>
  </si>
  <si>
    <t>Jamaica</t>
  </si>
  <si>
    <t>351440315000001</t>
  </si>
  <si>
    <t>351440315000002</t>
  </si>
  <si>
    <t>Echaporã</t>
  </si>
  <si>
    <t>3514700</t>
  </si>
  <si>
    <t>351470005000001</t>
  </si>
  <si>
    <t>Loteamento Fechado Altos Da Figueira</t>
  </si>
  <si>
    <t>351470005000016</t>
  </si>
  <si>
    <t>Núcleo Da Granja Mizumoto</t>
  </si>
  <si>
    <t>351470005000013</t>
  </si>
  <si>
    <t>Elias Fausto</t>
  </si>
  <si>
    <t>3514908</t>
  </si>
  <si>
    <t>351490805000001</t>
  </si>
  <si>
    <t>351490805000013</t>
  </si>
  <si>
    <t>351490805000014</t>
  </si>
  <si>
    <t>Estiva Gerbi</t>
  </si>
  <si>
    <t>3557303</t>
  </si>
  <si>
    <t>355730305000001</t>
  </si>
  <si>
    <t>355730305000009</t>
  </si>
  <si>
    <t>Recanto Do Oriçanga</t>
  </si>
  <si>
    <t>355730305000010</t>
  </si>
  <si>
    <t>Flórida Paulista</t>
  </si>
  <si>
    <t>3516002</t>
  </si>
  <si>
    <t>351600205000001</t>
  </si>
  <si>
    <t>Distrito Comercial</t>
  </si>
  <si>
    <t>351600205000023</t>
  </si>
  <si>
    <t>Loteamento</t>
  </si>
  <si>
    <t>351600205000022</t>
  </si>
  <si>
    <t>Florínia</t>
  </si>
  <si>
    <t>3516101</t>
  </si>
  <si>
    <t>351610105000001</t>
  </si>
  <si>
    <t>Cantinho Do Lazer</t>
  </si>
  <si>
    <t>351610105000005</t>
  </si>
  <si>
    <t>Recanto Das Flores</t>
  </si>
  <si>
    <t>351610105000006</t>
  </si>
  <si>
    <t>Franco Da Rocha</t>
  </si>
  <si>
    <t>3516408</t>
  </si>
  <si>
    <t>351640805000001</t>
  </si>
  <si>
    <t>Cristal Parque</t>
  </si>
  <si>
    <t>351640805000175</t>
  </si>
  <si>
    <t>Garça</t>
  </si>
  <si>
    <t>3516705</t>
  </si>
  <si>
    <t>Jardim Giselle</t>
  </si>
  <si>
    <t>351670505000058</t>
  </si>
  <si>
    <t>Jardim Adrianita</t>
  </si>
  <si>
    <t>351670505000057</t>
  </si>
  <si>
    <t>351670505000001</t>
  </si>
  <si>
    <t>3516804</t>
  </si>
  <si>
    <t>351680405000001</t>
  </si>
  <si>
    <t>Parque Industrial E Comercial De Gastão Vidigal</t>
  </si>
  <si>
    <t>351680405000006</t>
  </si>
  <si>
    <t>Getulina</t>
  </si>
  <si>
    <t>3517000</t>
  </si>
  <si>
    <t>Macucos</t>
  </si>
  <si>
    <t>351700010000001</t>
  </si>
  <si>
    <t>Santa América</t>
  </si>
  <si>
    <t>351700015000001</t>
  </si>
  <si>
    <t>Glicério</t>
  </si>
  <si>
    <t>3517109</t>
  </si>
  <si>
    <t>Juritis</t>
  </si>
  <si>
    <t>351710910000001</t>
  </si>
  <si>
    <t>Condomínios: Paraíso I, Paraíso Ii, Guarujá, Castelamar</t>
  </si>
  <si>
    <t>351710910000003</t>
  </si>
  <si>
    <t>Park Mirante Do Bonito</t>
  </si>
  <si>
    <t>351710910000002</t>
  </si>
  <si>
    <t>Recanto Do Sol Nascente</t>
  </si>
  <si>
    <t>351710905000004</t>
  </si>
  <si>
    <t>351710905000001</t>
  </si>
  <si>
    <t>Residencial San Marino</t>
  </si>
  <si>
    <t>351710905000007</t>
  </si>
  <si>
    <t>Guará</t>
  </si>
  <si>
    <t>3517703</t>
  </si>
  <si>
    <t>351770305000001</t>
  </si>
  <si>
    <t>Pioneiros</t>
  </si>
  <si>
    <t>351770310000001</t>
  </si>
  <si>
    <t>3517901</t>
  </si>
  <si>
    <t>Iate Clube Pedregal</t>
  </si>
  <si>
    <t>351790105000009</t>
  </si>
  <si>
    <t>Ranchos Riviera I</t>
  </si>
  <si>
    <t>351790105000014</t>
  </si>
  <si>
    <t>Riviera De Toscana</t>
  </si>
  <si>
    <t>351790105000016</t>
  </si>
  <si>
    <t>Guararapes</t>
  </si>
  <si>
    <t>3518206</t>
  </si>
  <si>
    <t>351820605000001</t>
  </si>
  <si>
    <t>Ribeiro Do Vale</t>
  </si>
  <si>
    <t>351820610000001</t>
  </si>
  <si>
    <t>Holambra</t>
  </si>
  <si>
    <t>3519055</t>
  </si>
  <si>
    <t>351905505000007</t>
  </si>
  <si>
    <t>351905505000006</t>
  </si>
  <si>
    <t>351905505000001</t>
  </si>
  <si>
    <t>Chácaras Camanducaia</t>
  </si>
  <si>
    <t>351905505000008</t>
  </si>
  <si>
    <t>351905505000009</t>
  </si>
  <si>
    <t>Chácaras De Recreio Danúbio Azul</t>
  </si>
  <si>
    <t>351905505000010</t>
  </si>
  <si>
    <t>Iacanga</t>
  </si>
  <si>
    <t>3519105</t>
  </si>
  <si>
    <t>351910505000013</t>
  </si>
  <si>
    <t>351910505000012</t>
  </si>
  <si>
    <t>351910505000014</t>
  </si>
  <si>
    <t>Sítio São João</t>
  </si>
  <si>
    <t>351910505000020</t>
  </si>
  <si>
    <t>351910505000001</t>
  </si>
  <si>
    <t>Iacri</t>
  </si>
  <si>
    <t>3519204</t>
  </si>
  <si>
    <t>351920405000001</t>
  </si>
  <si>
    <t>351920410000001</t>
  </si>
  <si>
    <t>Ibirá</t>
  </si>
  <si>
    <t>3519402</t>
  </si>
  <si>
    <t>351940205000001</t>
  </si>
  <si>
    <t>Vila Ventura</t>
  </si>
  <si>
    <t>351940205000013</t>
  </si>
  <si>
    <t>Ibitinga</t>
  </si>
  <si>
    <t>3519600</t>
  </si>
  <si>
    <t>Tropical Náutico</t>
  </si>
  <si>
    <t>351960005000069</t>
  </si>
  <si>
    <t>Residencial Riviera Ibitinguense</t>
  </si>
  <si>
    <t>351960005000068</t>
  </si>
  <si>
    <t>Cambaratiba</t>
  </si>
  <si>
    <t>351960010000001</t>
  </si>
  <si>
    <t>351960010000002</t>
  </si>
  <si>
    <t>351960010000003</t>
  </si>
  <si>
    <t>351960005000001</t>
  </si>
  <si>
    <t>3519808</t>
  </si>
  <si>
    <t>351980805000001</t>
  </si>
  <si>
    <t>Agrovila Do Condomínio Agrícola Adib Said Aidar</t>
  </si>
  <si>
    <t>351980805000011</t>
  </si>
  <si>
    <t>Aldeia Dos Lagos</t>
  </si>
  <si>
    <t>351980805000014</t>
  </si>
  <si>
    <t>Ilhabela</t>
  </si>
  <si>
    <t>3520400</t>
  </si>
  <si>
    <t>352040005000001</t>
  </si>
  <si>
    <t>Paranabi</t>
  </si>
  <si>
    <t>352040015000001</t>
  </si>
  <si>
    <t>Indaiatuba</t>
  </si>
  <si>
    <t>3520509</t>
  </si>
  <si>
    <t>Estância Hidromineral Santa Eliza</t>
  </si>
  <si>
    <t>352050905000183</t>
  </si>
  <si>
    <t>Parque Da Grama</t>
  </si>
  <si>
    <t>352050905000182</t>
  </si>
  <si>
    <t>Indiaporã</t>
  </si>
  <si>
    <t>3520707</t>
  </si>
  <si>
    <t>352070705000001</t>
  </si>
  <si>
    <t>Condomínio Beira Rio</t>
  </si>
  <si>
    <t>352070705000007</t>
  </si>
  <si>
    <t>Vale Do Formoso</t>
  </si>
  <si>
    <t>352070705000014</t>
  </si>
  <si>
    <t>Iperó</t>
  </si>
  <si>
    <t>3521002</t>
  </si>
  <si>
    <t>352100205000001</t>
  </si>
  <si>
    <t>352100205000011</t>
  </si>
  <si>
    <t>Itaí</t>
  </si>
  <si>
    <t>3521804</t>
  </si>
  <si>
    <t>Enseada Santa Madalena - Gleba I</t>
  </si>
  <si>
    <t>352180405000034</t>
  </si>
  <si>
    <t>Água Do Aranha</t>
  </si>
  <si>
    <t>352180405000041</t>
  </si>
  <si>
    <t>Quinta Do Porto</t>
  </si>
  <si>
    <t>352180405000033</t>
  </si>
  <si>
    <t>Capitânia I</t>
  </si>
  <si>
    <t>352180405000037</t>
  </si>
  <si>
    <t>Recantos Dos Pinheiros</t>
  </si>
  <si>
    <t>352180405000040</t>
  </si>
  <si>
    <t>Parque Balneário Jurumim</t>
  </si>
  <si>
    <t>352180405000031</t>
  </si>
  <si>
    <t>Residencial Lazer Costa Esmeralda</t>
  </si>
  <si>
    <t>352180405000039</t>
  </si>
  <si>
    <t>Parque Náutico</t>
  </si>
  <si>
    <t>352180405000032</t>
  </si>
  <si>
    <t>Terras De Santa Cristina - Gleba Ii</t>
  </si>
  <si>
    <t>352180405000027</t>
  </si>
  <si>
    <t>Praia Das Graças</t>
  </si>
  <si>
    <t>352180405000026</t>
  </si>
  <si>
    <t>Roberto Righi</t>
  </si>
  <si>
    <t>352180405000035</t>
  </si>
  <si>
    <t>Zillo (Balança)</t>
  </si>
  <si>
    <t>352180405000028</t>
  </si>
  <si>
    <t>Serrito</t>
  </si>
  <si>
    <t>352180405000030</t>
  </si>
  <si>
    <t>352180405000001</t>
  </si>
  <si>
    <t>3521903</t>
  </si>
  <si>
    <t>352190305000001</t>
  </si>
  <si>
    <t>Vila Açaí</t>
  </si>
  <si>
    <t>352190305000031</t>
  </si>
  <si>
    <t>Itanhaém</t>
  </si>
  <si>
    <t>3522109</t>
  </si>
  <si>
    <t>352210905000001</t>
  </si>
  <si>
    <t>Terras De Santa Rosa</t>
  </si>
  <si>
    <t>352210905000222</t>
  </si>
  <si>
    <t>Itaóca</t>
  </si>
  <si>
    <t>3522158</t>
  </si>
  <si>
    <t>352215805000001</t>
  </si>
  <si>
    <t>352215805000004</t>
  </si>
  <si>
    <t>Itapetininga</t>
  </si>
  <si>
    <t>3522307</t>
  </si>
  <si>
    <t>352230735000001</t>
  </si>
  <si>
    <t>Bairro Gramadão</t>
  </si>
  <si>
    <t>352230715000002</t>
  </si>
  <si>
    <t>3522406</t>
  </si>
  <si>
    <t>Alto Da Brancal</t>
  </si>
  <si>
    <t>352240611000001</t>
  </si>
  <si>
    <t>352240613000001</t>
  </si>
  <si>
    <t>Itápolis</t>
  </si>
  <si>
    <t>3522703</t>
  </si>
  <si>
    <t>352270310000001</t>
  </si>
  <si>
    <t>Branco Peres</t>
  </si>
  <si>
    <t>352270305000039</t>
  </si>
  <si>
    <t>Vila Cajado</t>
  </si>
  <si>
    <t>352270305000040</t>
  </si>
  <si>
    <t>Monjolinho</t>
  </si>
  <si>
    <t>352270315000004</t>
  </si>
  <si>
    <t>Itapuí</t>
  </si>
  <si>
    <t>3522901</t>
  </si>
  <si>
    <t>Poli Frigor</t>
  </si>
  <si>
    <t>352290105000020</t>
  </si>
  <si>
    <t>Pamonha</t>
  </si>
  <si>
    <t>352290105000017</t>
  </si>
  <si>
    <t>352290105000001</t>
  </si>
  <si>
    <t>Itararé</t>
  </si>
  <si>
    <t>3523206</t>
  </si>
  <si>
    <t>352320605000001</t>
  </si>
  <si>
    <t>Pedra Branca De Itararé</t>
  </si>
  <si>
    <t>352320625000001</t>
  </si>
  <si>
    <t>Santa Cruz Dos Lopes</t>
  </si>
  <si>
    <t>352320630000001</t>
  </si>
  <si>
    <t>Itariri</t>
  </si>
  <si>
    <t>3523305</t>
  </si>
  <si>
    <t>352330505000001</t>
  </si>
  <si>
    <t>352330505000018</t>
  </si>
  <si>
    <t>Itatiba</t>
  </si>
  <si>
    <t>3523404</t>
  </si>
  <si>
    <t>Recanto Beira Rio</t>
  </si>
  <si>
    <t>352340405000132</t>
  </si>
  <si>
    <t>Terras De San Marco</t>
  </si>
  <si>
    <t>352340405000131</t>
  </si>
  <si>
    <t>Itatinga</t>
  </si>
  <si>
    <t>3523503</t>
  </si>
  <si>
    <t>352350305000001</t>
  </si>
  <si>
    <t>Engenheiro Serra</t>
  </si>
  <si>
    <t>352350305000022</t>
  </si>
  <si>
    <t>Recantos Dos Cambarás</t>
  </si>
  <si>
    <t>352350305000023</t>
  </si>
  <si>
    <t>Itirapina</t>
  </si>
  <si>
    <t>3523602</t>
  </si>
  <si>
    <t>352360205000001</t>
  </si>
  <si>
    <t>Estância De Ubá</t>
  </si>
  <si>
    <t>352360205000025</t>
  </si>
  <si>
    <t>Itaqueri Da Serra</t>
  </si>
  <si>
    <t>352360210000001</t>
  </si>
  <si>
    <t>Núcleo Urbano Do Planalto Da Serra Verde</t>
  </si>
  <si>
    <t>352360205000024</t>
  </si>
  <si>
    <t>Jaboticabal</t>
  </si>
  <si>
    <t>3524303</t>
  </si>
  <si>
    <t>352430310000001</t>
  </si>
  <si>
    <t>Usina São Carlos</t>
  </si>
  <si>
    <t>352430310000004</t>
  </si>
  <si>
    <t>3524402</t>
  </si>
  <si>
    <t>22 De Abril</t>
  </si>
  <si>
    <t>352440205000232</t>
  </si>
  <si>
    <t>Águas De Igaratá</t>
  </si>
  <si>
    <t>352440205000333</t>
  </si>
  <si>
    <t>Urbanova</t>
  </si>
  <si>
    <t>352440205000336</t>
  </si>
  <si>
    <t>Avibrás</t>
  </si>
  <si>
    <t>352440205000321</t>
  </si>
  <si>
    <t>São Silvestre De Jacareí</t>
  </si>
  <si>
    <t>352440210000001</t>
  </si>
  <si>
    <t>Vale Encantado</t>
  </si>
  <si>
    <t>352440210000027</t>
  </si>
  <si>
    <t>Vista Azul</t>
  </si>
  <si>
    <t>352440205000332</t>
  </si>
  <si>
    <t>Jarinu</t>
  </si>
  <si>
    <t>3525201</t>
  </si>
  <si>
    <t>352520105000001</t>
  </si>
  <si>
    <t>Bairro Pitanga</t>
  </si>
  <si>
    <t>352520105000025</t>
  </si>
  <si>
    <t>352520105000032</t>
  </si>
  <si>
    <t>Cambarah</t>
  </si>
  <si>
    <t>352520105000054</t>
  </si>
  <si>
    <t>Chácara Jk E Terras De Dom Pedro</t>
  </si>
  <si>
    <t>352520105000011</t>
  </si>
  <si>
    <t>Estância São Miguel</t>
  </si>
  <si>
    <t>352520105000014</t>
  </si>
  <si>
    <t>Chácara Santo Antônio</t>
  </si>
  <si>
    <t>352520105000016</t>
  </si>
  <si>
    <t>Estância Bela Vista - Yporanga</t>
  </si>
  <si>
    <t>352520105000013</t>
  </si>
  <si>
    <t>Estância Diory</t>
  </si>
  <si>
    <t>352520105000015</t>
  </si>
  <si>
    <t>Bairro Maracanã</t>
  </si>
  <si>
    <t>352520105000020</t>
  </si>
  <si>
    <t>Estância São Paulo</t>
  </si>
  <si>
    <t>352520105000017</t>
  </si>
  <si>
    <t>Sebastião</t>
  </si>
  <si>
    <t>352520105000026</t>
  </si>
  <si>
    <t>Recreio More</t>
  </si>
  <si>
    <t>352520105000024</t>
  </si>
  <si>
    <t>Terras De Jarinu</t>
  </si>
  <si>
    <t>352520105000052</t>
  </si>
  <si>
    <t>Jaú</t>
  </si>
  <si>
    <t>3525300</t>
  </si>
  <si>
    <t>Riacho Doce</t>
  </si>
  <si>
    <t>352530005000152</t>
  </si>
  <si>
    <t>Água De Santa Jovita</t>
  </si>
  <si>
    <t>352530005000151</t>
  </si>
  <si>
    <t>352530005000001</t>
  </si>
  <si>
    <t>Ash - La - Ra/Village Colina</t>
  </si>
  <si>
    <t>352530005000149</t>
  </si>
  <si>
    <t>Estância Soave</t>
  </si>
  <si>
    <t>352530005000150</t>
  </si>
  <si>
    <t>352530005000154</t>
  </si>
  <si>
    <t>Pouso Alegre De Baixo</t>
  </si>
  <si>
    <t>352530005000164</t>
  </si>
  <si>
    <t>Jundiaí</t>
  </si>
  <si>
    <t>3525904</t>
  </si>
  <si>
    <t>Corrupira</t>
  </si>
  <si>
    <t>352590405000532</t>
  </si>
  <si>
    <t>Hotel Vale Das Vinhas</t>
  </si>
  <si>
    <t>352590405000592</t>
  </si>
  <si>
    <t>352590405000001</t>
  </si>
  <si>
    <t>Klabin</t>
  </si>
  <si>
    <t>352590405000590</t>
  </si>
  <si>
    <t>Junqueirópolis</t>
  </si>
  <si>
    <t>3526001</t>
  </si>
  <si>
    <t>352600105000001</t>
  </si>
  <si>
    <t>352600105000038</t>
  </si>
  <si>
    <t>Lavínia</t>
  </si>
  <si>
    <t>3526506</t>
  </si>
  <si>
    <t>352650605000001</t>
  </si>
  <si>
    <t>352650610000001</t>
  </si>
  <si>
    <t>Lençóis Paulista</t>
  </si>
  <si>
    <t>3526803</t>
  </si>
  <si>
    <t>352680305000001</t>
  </si>
  <si>
    <t>Chácara Tia Emilia</t>
  </si>
  <si>
    <t>352680305000065</t>
  </si>
  <si>
    <t>3526902</t>
  </si>
  <si>
    <t>Jardim Chácara Morro Alto</t>
  </si>
  <si>
    <t>352690205000468</t>
  </si>
  <si>
    <t>Bairro Do Porto I, Ii E Iii</t>
  </si>
  <si>
    <t>352690205000488</t>
  </si>
  <si>
    <t>Condomínio Santa Mônica</t>
  </si>
  <si>
    <t>352690205000487</t>
  </si>
  <si>
    <t>Chácara Estância Recanto Da Natureza</t>
  </si>
  <si>
    <t>352690205000489</t>
  </si>
  <si>
    <t>352690205000473</t>
  </si>
  <si>
    <t>Chácara Santa Paula</t>
  </si>
  <si>
    <t>352690205000472</t>
  </si>
  <si>
    <t>Condomínio São Benedito</t>
  </si>
  <si>
    <t>352690205000481</t>
  </si>
  <si>
    <t>Cond. Pau-Brasil / Cond. Raios De Outono / Cond. Laranjal</t>
  </si>
  <si>
    <t>352690205000480</t>
  </si>
  <si>
    <t>Estância Wolf</t>
  </si>
  <si>
    <t>352690205000479</t>
  </si>
  <si>
    <t>Condomínio Água Espraiada</t>
  </si>
  <si>
    <t>352690205000477</t>
  </si>
  <si>
    <t>Condomínio Altos Da Colina</t>
  </si>
  <si>
    <t>352690205000492</t>
  </si>
  <si>
    <t>São José / Rancho Alegre / Pingo De Ouro / Colina Azul</t>
  </si>
  <si>
    <t>352690205000483</t>
  </si>
  <si>
    <t>Bairro Do Tatu / Vila Pecin</t>
  </si>
  <si>
    <t>352690205000390</t>
  </si>
  <si>
    <t>Condomínio Vale Do Sol / Condomínio Bela Vista</t>
  </si>
  <si>
    <t>352690205000491</t>
  </si>
  <si>
    <t>Residencial Vale Dos Ipês</t>
  </si>
  <si>
    <t>352690205000485</t>
  </si>
  <si>
    <t>Estância Paraíso I E Ii</t>
  </si>
  <si>
    <t>352690205000484</t>
  </si>
  <si>
    <t>Estância Sorrento / Estância Ouro Verde</t>
  </si>
  <si>
    <t>352690205000486</t>
  </si>
  <si>
    <t>Estância Tais / Clube Recreativo São Bernardo</t>
  </si>
  <si>
    <t>352690205000482</t>
  </si>
  <si>
    <t>Jardim Vale Verde</t>
  </si>
  <si>
    <t>352690205000369</t>
  </si>
  <si>
    <t>Chácara Monte Verde</t>
  </si>
  <si>
    <t>352690205000469</t>
  </si>
  <si>
    <t>Recanto Dos Laranjais / Estância Dois Córregos / Santa Lucia</t>
  </si>
  <si>
    <t>352690205000493</t>
  </si>
  <si>
    <t>Recanto Dos Pássaros / Condomínio Cuca Fresca</t>
  </si>
  <si>
    <t>352690205000478</t>
  </si>
  <si>
    <t>352690205000001</t>
  </si>
  <si>
    <t>Vila São Vicente</t>
  </si>
  <si>
    <t>352690205000370</t>
  </si>
  <si>
    <t>Louveira</t>
  </si>
  <si>
    <t>3527306</t>
  </si>
  <si>
    <t>352730605000001</t>
  </si>
  <si>
    <t>352730605000031</t>
  </si>
  <si>
    <t>Macatuba</t>
  </si>
  <si>
    <t>3528007</t>
  </si>
  <si>
    <t>352800705000001</t>
  </si>
  <si>
    <t>352800705000024</t>
  </si>
  <si>
    <t>Mairiporã</t>
  </si>
  <si>
    <t>3528502</t>
  </si>
  <si>
    <t>Portal Casa Grande</t>
  </si>
  <si>
    <t>352850205000017</t>
  </si>
  <si>
    <t>Anésio Barbosa</t>
  </si>
  <si>
    <t>352850205000031</t>
  </si>
  <si>
    <t>Cidade Jardim</t>
  </si>
  <si>
    <t>352850205000050</t>
  </si>
  <si>
    <t>Canadá Village</t>
  </si>
  <si>
    <t>352850205000054</t>
  </si>
  <si>
    <t>Parque Germânia</t>
  </si>
  <si>
    <t>352850205000037</t>
  </si>
  <si>
    <t>Chácara Belverde</t>
  </si>
  <si>
    <t>352850205000040</t>
  </si>
  <si>
    <t>Estância Lady Elisa</t>
  </si>
  <si>
    <t>352850205000095</t>
  </si>
  <si>
    <t>Chácara Canário Belga</t>
  </si>
  <si>
    <t>352850205000096</t>
  </si>
  <si>
    <t>Ypeville</t>
  </si>
  <si>
    <t>352850205000098</t>
  </si>
  <si>
    <t>Chácara Eucaliptos</t>
  </si>
  <si>
    <t>352850205000097</t>
  </si>
  <si>
    <t>Baia Branca</t>
  </si>
  <si>
    <t>352850205000086</t>
  </si>
  <si>
    <t>Chácara Mairiflores</t>
  </si>
  <si>
    <t>352850205000085</t>
  </si>
  <si>
    <t>Parque Lagoa Do Barreiro</t>
  </si>
  <si>
    <t>352850205000042</t>
  </si>
  <si>
    <t>Colinas Da Cantareira</t>
  </si>
  <si>
    <t>352850205000041</t>
  </si>
  <si>
    <t>Jardim São Gabriel Das Jaboticabeiras 1ª Seção</t>
  </si>
  <si>
    <t>352850205000045</t>
  </si>
  <si>
    <t>David Simonovitch</t>
  </si>
  <si>
    <t>352850205000089</t>
  </si>
  <si>
    <t>Fazenda Tocantins</t>
  </si>
  <si>
    <t>352850205000062</t>
  </si>
  <si>
    <t>Jardim Boa Vista</t>
  </si>
  <si>
    <t>352850205000038</t>
  </si>
  <si>
    <t>Jardim Augusto Coimbra</t>
  </si>
  <si>
    <t>352850205000055</t>
  </si>
  <si>
    <t>Jardim Gramado De Mairiporã</t>
  </si>
  <si>
    <t>352850205000056</t>
  </si>
  <si>
    <t>Jardim Mon Chateau</t>
  </si>
  <si>
    <t>352850205000101</t>
  </si>
  <si>
    <t>Residencial Socimar</t>
  </si>
  <si>
    <t>352850205000048</t>
  </si>
  <si>
    <t>Jardim Primavera</t>
  </si>
  <si>
    <t>352850205000047</t>
  </si>
  <si>
    <t>Jardim Prince</t>
  </si>
  <si>
    <t>352850205000046</t>
  </si>
  <si>
    <t>Jardins De Mairiporã</t>
  </si>
  <si>
    <t>352850205000090</t>
  </si>
  <si>
    <t>Vila Paula</t>
  </si>
  <si>
    <t>352850205000083</t>
  </si>
  <si>
    <t>Mirante Do Lago Azul</t>
  </si>
  <si>
    <t>352850205000084</t>
  </si>
  <si>
    <t>Mont Blanc</t>
  </si>
  <si>
    <t>352850205000093</t>
  </si>
  <si>
    <t>Paineira De Mairiporã</t>
  </si>
  <si>
    <t>352850205000094</t>
  </si>
  <si>
    <t>Parque Das Fontes</t>
  </si>
  <si>
    <t>352850205000100</t>
  </si>
  <si>
    <t>Sítio Morro Das Primaveras</t>
  </si>
  <si>
    <t>352850205000068</t>
  </si>
  <si>
    <t>Parque Petrópolis Paulista</t>
  </si>
  <si>
    <t>352850205000071</t>
  </si>
  <si>
    <t>Parque Residencial Igapó</t>
  </si>
  <si>
    <t>352850205000070</t>
  </si>
  <si>
    <t>Vila Renascença</t>
  </si>
  <si>
    <t>352850205000035</t>
  </si>
  <si>
    <t>Parque Residencial Sossego</t>
  </si>
  <si>
    <t>352850205000034</t>
  </si>
  <si>
    <t>Residencial Belópolis</t>
  </si>
  <si>
    <t>352850205000067</t>
  </si>
  <si>
    <t>Parque Vale Dos Pinheiros</t>
  </si>
  <si>
    <t>352850205000066</t>
  </si>
  <si>
    <t>Parques Da Aclimação</t>
  </si>
  <si>
    <t>352850205000102</t>
  </si>
  <si>
    <t>Prince Condomínio 2</t>
  </si>
  <si>
    <t>352850205000099</t>
  </si>
  <si>
    <t>352850205000057</t>
  </si>
  <si>
    <t>Parque Náutico Da Cantareira - Gleba 1</t>
  </si>
  <si>
    <t>352850205000019</t>
  </si>
  <si>
    <t>Quinta Dos Carvalhos</t>
  </si>
  <si>
    <t>352850205000018</t>
  </si>
  <si>
    <t>Jardim São Gonçalo</t>
  </si>
  <si>
    <t>352850205000043</t>
  </si>
  <si>
    <t>Recanto Do Lago</t>
  </si>
  <si>
    <t>352850205000044</t>
  </si>
  <si>
    <t>Portal Das Colinas</t>
  </si>
  <si>
    <t>352850205000058</t>
  </si>
  <si>
    <t>Manduri</t>
  </si>
  <si>
    <t>3528601</t>
  </si>
  <si>
    <t>352860105000001</t>
  </si>
  <si>
    <t>Fazenda Ataliba Leonel</t>
  </si>
  <si>
    <t>352860105000014</t>
  </si>
  <si>
    <t>Mariápolis</t>
  </si>
  <si>
    <t>3528908</t>
  </si>
  <si>
    <t>352890805000001</t>
  </si>
  <si>
    <t>Mourão</t>
  </si>
  <si>
    <t>352890810000001</t>
  </si>
  <si>
    <t>Marília</t>
  </si>
  <si>
    <t>3529005</t>
  </si>
  <si>
    <t>Estância Paraíso</t>
  </si>
  <si>
    <t>352900520000008</t>
  </si>
  <si>
    <t>Dirceu</t>
  </si>
  <si>
    <t>352900520000001</t>
  </si>
  <si>
    <t>Sítio De Recreio Vila Real I, Ii E Iii</t>
  </si>
  <si>
    <t>352900520000009</t>
  </si>
  <si>
    <t>Padre Nóbrega</t>
  </si>
  <si>
    <t>352900530000001</t>
  </si>
  <si>
    <t>Oralina</t>
  </si>
  <si>
    <t>352900530000013</t>
  </si>
  <si>
    <t>Meridiano</t>
  </si>
  <si>
    <t>3529609</t>
  </si>
  <si>
    <t>Santo Antônio Do Viradouro</t>
  </si>
  <si>
    <t>352960905000009</t>
  </si>
  <si>
    <t>352960905000004</t>
  </si>
  <si>
    <t>Miguelópolis</t>
  </si>
  <si>
    <t>3529708</t>
  </si>
  <si>
    <t>352970805000001</t>
  </si>
  <si>
    <t>352970805000039</t>
  </si>
  <si>
    <t>Sítio Recreio</t>
  </si>
  <si>
    <t>352970805000040</t>
  </si>
  <si>
    <t>Mineiros Do Tietê</t>
  </si>
  <si>
    <t>3529807</t>
  </si>
  <si>
    <t>352980705000001</t>
  </si>
  <si>
    <t>Desmembramento Estância Jm</t>
  </si>
  <si>
    <t>352980705000015</t>
  </si>
  <si>
    <t>Mira Estrela</t>
  </si>
  <si>
    <t>3530003</t>
  </si>
  <si>
    <t>Condomínio Pádua Diniz</t>
  </si>
  <si>
    <t>353000305000003</t>
  </si>
  <si>
    <t>353000305000004</t>
  </si>
  <si>
    <t>353000305000001</t>
  </si>
  <si>
    <t>Condomínio Das Palmeiras</t>
  </si>
  <si>
    <t>353000305000009</t>
  </si>
  <si>
    <t>Parque Paraíso</t>
  </si>
  <si>
    <t>353000305000005</t>
  </si>
  <si>
    <t>353000305000007</t>
  </si>
  <si>
    <t>Recanto Dos Eucaliptos</t>
  </si>
  <si>
    <t>353000305000008</t>
  </si>
  <si>
    <t>353000305000006</t>
  </si>
  <si>
    <t>Miracatu</t>
  </si>
  <si>
    <t>3529906</t>
  </si>
  <si>
    <t>352990608000004</t>
  </si>
  <si>
    <t>Núcleo Habitacional Da Hidrelétrica Alecrim</t>
  </si>
  <si>
    <t>352990605000018</t>
  </si>
  <si>
    <t>3530102</t>
  </si>
  <si>
    <t>Três Alianças</t>
  </si>
  <si>
    <t>353010215000001</t>
  </si>
  <si>
    <t>353010215000002</t>
  </si>
  <si>
    <t>Mogi Das Cruzes</t>
  </si>
  <si>
    <t>3530607</t>
  </si>
  <si>
    <t>Taboão</t>
  </si>
  <si>
    <t>353060705000162</t>
  </si>
  <si>
    <t>Centro De Detenção Provisória De Mogi Das Cruzes</t>
  </si>
  <si>
    <t>353060705000170</t>
  </si>
  <si>
    <t>Conjunto Habitacional Vereador Jefferson Da Silva "Jé"</t>
  </si>
  <si>
    <t>353060713000029</t>
  </si>
  <si>
    <t>Estrada Do Procópio Em César De Souza</t>
  </si>
  <si>
    <t>353060713000041</t>
  </si>
  <si>
    <t>Estrada Do Procópio Em Sabaúna</t>
  </si>
  <si>
    <t>353060720000019</t>
  </si>
  <si>
    <t>Indústria De Conservas Lucca</t>
  </si>
  <si>
    <t>353060713000040</t>
  </si>
  <si>
    <t>Mogi Guaçu</t>
  </si>
  <si>
    <t>3530706</t>
  </si>
  <si>
    <t>353070605000001</t>
  </si>
  <si>
    <t>Fazenda Campininha</t>
  </si>
  <si>
    <t>353070615000005</t>
  </si>
  <si>
    <t>Monte Alegre Do Sul</t>
  </si>
  <si>
    <t>3531209</t>
  </si>
  <si>
    <t>Gleba 1 Ronaldo Deprê De Freitas</t>
  </si>
  <si>
    <t>353120905000010</t>
  </si>
  <si>
    <t>Bairro Dos Alves</t>
  </si>
  <si>
    <t>353120905000009</t>
  </si>
  <si>
    <t>353120905000001</t>
  </si>
  <si>
    <t>Monte Mor</t>
  </si>
  <si>
    <t>3531803</t>
  </si>
  <si>
    <t>Chácaras Planalto</t>
  </si>
  <si>
    <t>353180305000025</t>
  </si>
  <si>
    <t>Estância Das Siriemas</t>
  </si>
  <si>
    <t>353180305000026</t>
  </si>
  <si>
    <t>Morungaba</t>
  </si>
  <si>
    <t>3532009</t>
  </si>
  <si>
    <t>Parque Das Estâncias</t>
  </si>
  <si>
    <t>353200905000015</t>
  </si>
  <si>
    <t>Condomínio A Montanha</t>
  </si>
  <si>
    <t>353200905000017</t>
  </si>
  <si>
    <t>353200905000001</t>
  </si>
  <si>
    <t>Jardim Repouso</t>
  </si>
  <si>
    <t>353200905000016</t>
  </si>
  <si>
    <t>São Silvano</t>
  </si>
  <si>
    <t>353200905000018</t>
  </si>
  <si>
    <t>Vereda Paraíso</t>
  </si>
  <si>
    <t>353200905000028</t>
  </si>
  <si>
    <t>Motuca</t>
  </si>
  <si>
    <t>3532058</t>
  </si>
  <si>
    <t>353205805000001</t>
  </si>
  <si>
    <t>Agrovila Do Pa Monte Alegre Ii</t>
  </si>
  <si>
    <t>353205805000005</t>
  </si>
  <si>
    <t>Nhandeara</t>
  </si>
  <si>
    <t>3532603</t>
  </si>
  <si>
    <t>353260305000001</t>
  </si>
  <si>
    <t>Sítio Barbosa</t>
  </si>
  <si>
    <t>353260305000017</t>
  </si>
  <si>
    <t>Nova Granada</t>
  </si>
  <si>
    <t>3533007</t>
  </si>
  <si>
    <t>353300705000001</t>
  </si>
  <si>
    <t>Onda Branca</t>
  </si>
  <si>
    <t>353300720000001</t>
  </si>
  <si>
    <t>Pousada Das Garças</t>
  </si>
  <si>
    <t>353300715000002</t>
  </si>
  <si>
    <t>Nova Odessa</t>
  </si>
  <si>
    <t>3533403</t>
  </si>
  <si>
    <t>353340305000001</t>
  </si>
  <si>
    <t>Bosque Dos Eucaliptos</t>
  </si>
  <si>
    <t>353340305000061</t>
  </si>
  <si>
    <t>Vale Dos Lírios</t>
  </si>
  <si>
    <t>353340305000059</t>
  </si>
  <si>
    <t>Chácara Recanto Solar</t>
  </si>
  <si>
    <t>353340305000058</t>
  </si>
  <si>
    <t>Chácaras Central</t>
  </si>
  <si>
    <t>353340305000057</t>
  </si>
  <si>
    <t>Parque Dos Pinheiros</t>
  </si>
  <si>
    <t>353340305000060</t>
  </si>
  <si>
    <t>Recanto Do Guarapari</t>
  </si>
  <si>
    <t>353340305000056</t>
  </si>
  <si>
    <t>3533502</t>
  </si>
  <si>
    <t>353350205000001</t>
  </si>
  <si>
    <t>Agrovila Do Pa Banco Da Terra</t>
  </si>
  <si>
    <t>353350205000055</t>
  </si>
  <si>
    <t>Praias De Novo Horizonte</t>
  </si>
  <si>
    <t>353350205000052</t>
  </si>
  <si>
    <t>353350205000064</t>
  </si>
  <si>
    <t>Lago Das Garças</t>
  </si>
  <si>
    <t>353350205000049</t>
  </si>
  <si>
    <t>Loteamento Recanto Dos Pescadores</t>
  </si>
  <si>
    <t>353350205000051</t>
  </si>
  <si>
    <t>Plataforma</t>
  </si>
  <si>
    <t>353350205000062</t>
  </si>
  <si>
    <t>353350205000063</t>
  </si>
  <si>
    <t>353350205000065</t>
  </si>
  <si>
    <t>353350205000048</t>
  </si>
  <si>
    <t>Óleo</t>
  </si>
  <si>
    <t>3533809</t>
  </si>
  <si>
    <t>Batista Botelho</t>
  </si>
  <si>
    <t>353380910000001</t>
  </si>
  <si>
    <t>Mandaguari</t>
  </si>
  <si>
    <t>353380905000007</t>
  </si>
  <si>
    <t>3534104</t>
  </si>
  <si>
    <t>353410405000001</t>
  </si>
  <si>
    <t>Parque Das Árvores</t>
  </si>
  <si>
    <t>353410405000012</t>
  </si>
  <si>
    <t>Sítio De Recreio São Francisco</t>
  </si>
  <si>
    <t>353410405000010</t>
  </si>
  <si>
    <t>Sítio De Recreio São Francisco De Assis</t>
  </si>
  <si>
    <t>353410405000011</t>
  </si>
  <si>
    <t>Osvaldo Cruz</t>
  </si>
  <si>
    <t>3534609</t>
  </si>
  <si>
    <t>353460905000039</t>
  </si>
  <si>
    <t>Dicoc I</t>
  </si>
  <si>
    <t>353460905000050</t>
  </si>
  <si>
    <t>Posto Thl</t>
  </si>
  <si>
    <t>353460905000038</t>
  </si>
  <si>
    <t>Lagoa Azul</t>
  </si>
  <si>
    <t>353460910000001</t>
  </si>
  <si>
    <t>353460905000001</t>
  </si>
  <si>
    <t>Trevo</t>
  </si>
  <si>
    <t>353460905000040</t>
  </si>
  <si>
    <t>3535309</t>
  </si>
  <si>
    <t>353530905000001</t>
  </si>
  <si>
    <t>Sussuí</t>
  </si>
  <si>
    <t>353530910000001</t>
  </si>
  <si>
    <t>3535408</t>
  </si>
  <si>
    <t>353540805000001</t>
  </si>
  <si>
    <t>Aldeia Do Lago I E Ii</t>
  </si>
  <si>
    <t>353540805000021</t>
  </si>
  <si>
    <t>3535507</t>
  </si>
  <si>
    <t>353550705000001</t>
  </si>
  <si>
    <t>Sapezal</t>
  </si>
  <si>
    <t>353550715000001</t>
  </si>
  <si>
    <t>Paranapanema</t>
  </si>
  <si>
    <t>3535804</t>
  </si>
  <si>
    <t>Terras De Santa Cristina - Glebas Vi E Vii</t>
  </si>
  <si>
    <t>353580405000028</t>
  </si>
  <si>
    <t>353580405000029</t>
  </si>
  <si>
    <t>Terras De Jurumirim</t>
  </si>
  <si>
    <t>353580405000026</t>
  </si>
  <si>
    <t>Miralago</t>
  </si>
  <si>
    <t>353580405000027</t>
  </si>
  <si>
    <t>353580405000001</t>
  </si>
  <si>
    <t>Ortoquímica</t>
  </si>
  <si>
    <t>353580405000034</t>
  </si>
  <si>
    <t>Portal Do Paranapanema</t>
  </si>
  <si>
    <t>353580405000032</t>
  </si>
  <si>
    <t>Parque Riviera</t>
  </si>
  <si>
    <t>353580405000031</t>
  </si>
  <si>
    <t>Pesqueiro Do Apiaí</t>
  </si>
  <si>
    <t>353580405000014</t>
  </si>
  <si>
    <t>Recanto Do Paranapanema</t>
  </si>
  <si>
    <t>353580405000033</t>
  </si>
  <si>
    <t>Bairro Serra Velha</t>
  </si>
  <si>
    <t>353580405000025</t>
  </si>
  <si>
    <t>Terras De Santa Cristina - Gleba V</t>
  </si>
  <si>
    <t>353580405000013</t>
  </si>
  <si>
    <t>Village Swiss</t>
  </si>
  <si>
    <t>353580405000030</t>
  </si>
  <si>
    <t>Parapuã</t>
  </si>
  <si>
    <t>3536000</t>
  </si>
  <si>
    <t>Nova Parapuã</t>
  </si>
  <si>
    <t>353600005000013</t>
  </si>
  <si>
    <t>Bairro Vitória Paulista</t>
  </si>
  <si>
    <t>353600005000015</t>
  </si>
  <si>
    <t>Posto De Gasolina Nossa Senhora Aparecida</t>
  </si>
  <si>
    <t>353600005000016</t>
  </si>
  <si>
    <t>Esplanada Dos Leilões</t>
  </si>
  <si>
    <t>353600005000014</t>
  </si>
  <si>
    <t>Pardinho</t>
  </si>
  <si>
    <t>3536109</t>
  </si>
  <si>
    <t>Auto Posto Bpa Ltda.</t>
  </si>
  <si>
    <t>353610905000008</t>
  </si>
  <si>
    <t>Distrito Industrial I</t>
  </si>
  <si>
    <t>353610905000009</t>
  </si>
  <si>
    <t>353610905000001</t>
  </si>
  <si>
    <t>353610905000010</t>
  </si>
  <si>
    <t>Serra Italiana</t>
  </si>
  <si>
    <t>353610905000012</t>
  </si>
  <si>
    <t>3536307</t>
  </si>
  <si>
    <t>353630705000001</t>
  </si>
  <si>
    <t>Recanto Arizona</t>
  </si>
  <si>
    <t>353630705000021</t>
  </si>
  <si>
    <t>Paulicéia</t>
  </si>
  <si>
    <t>3536406</t>
  </si>
  <si>
    <t>353640605000001</t>
  </si>
  <si>
    <t>Portão De Ferro</t>
  </si>
  <si>
    <t>353640605000009</t>
  </si>
  <si>
    <t>353640605000020</t>
  </si>
  <si>
    <t>Pederneiras</t>
  </si>
  <si>
    <t>3536703</t>
  </si>
  <si>
    <t>353670305000001</t>
  </si>
  <si>
    <t>Clube De Campo Da Usina</t>
  </si>
  <si>
    <t>353670305000043</t>
  </si>
  <si>
    <t>Lago Dos Paturis</t>
  </si>
  <si>
    <t>353670305000042</t>
  </si>
  <si>
    <t>3537107</t>
  </si>
  <si>
    <t>353710705000001</t>
  </si>
  <si>
    <t>Núcleo Entre Montes</t>
  </si>
  <si>
    <t>353710705000062</t>
  </si>
  <si>
    <t>Núcleo Represa</t>
  </si>
  <si>
    <t>353710705000063</t>
  </si>
  <si>
    <t>Penápolis</t>
  </si>
  <si>
    <t>3537305</t>
  </si>
  <si>
    <t>Zona Do Meretrício</t>
  </si>
  <si>
    <t>353730505000077</t>
  </si>
  <si>
    <t>Campo De Aeromodelismo</t>
  </si>
  <si>
    <t>353730505000078</t>
  </si>
  <si>
    <t>353730505000001</t>
  </si>
  <si>
    <t>Condomínio Belvedere</t>
  </si>
  <si>
    <t>353730505000092</t>
  </si>
  <si>
    <t>3537800</t>
  </si>
  <si>
    <t>Vila Moraes - Campininha</t>
  </si>
  <si>
    <t>353780005000023</t>
  </si>
  <si>
    <t>Vila Élvio</t>
  </si>
  <si>
    <t>353780005000048</t>
  </si>
  <si>
    <t>Pinhalzinho</t>
  </si>
  <si>
    <t>3538204</t>
  </si>
  <si>
    <t>353820405000001</t>
  </si>
  <si>
    <t>353820405000009</t>
  </si>
  <si>
    <t>Piracicaba</t>
  </si>
  <si>
    <t>3538709</t>
  </si>
  <si>
    <t>Vila Belém</t>
  </si>
  <si>
    <t>353870935000080</t>
  </si>
  <si>
    <t>Fazenda São José</t>
  </si>
  <si>
    <t>353870935000082</t>
  </si>
  <si>
    <t>353870915000002</t>
  </si>
  <si>
    <t>Ibitiruna</t>
  </si>
  <si>
    <t>353870915000001</t>
  </si>
  <si>
    <t>353870915000008</t>
  </si>
  <si>
    <t>Tanquã</t>
  </si>
  <si>
    <t>353870915000007</t>
  </si>
  <si>
    <t>3538808</t>
  </si>
  <si>
    <t>Tibiriçá Do Paranapanema</t>
  </si>
  <si>
    <t>353880825000001</t>
  </si>
  <si>
    <t>Enseada Piraju</t>
  </si>
  <si>
    <t>353880825000005</t>
  </si>
  <si>
    <t>Pirajuí</t>
  </si>
  <si>
    <t>3538907</t>
  </si>
  <si>
    <t>353890705000023</t>
  </si>
  <si>
    <t>353890710000001</t>
  </si>
  <si>
    <t>353890705000001</t>
  </si>
  <si>
    <t>3539400</t>
  </si>
  <si>
    <t>353940005000001</t>
  </si>
  <si>
    <t>Chácaras Ibituruna</t>
  </si>
  <si>
    <t>353940005000017</t>
  </si>
  <si>
    <t>Portal De Piratininga</t>
  </si>
  <si>
    <t>353940005000016</t>
  </si>
  <si>
    <t>Recanto Santa Cristina</t>
  </si>
  <si>
    <t>353940005000014</t>
  </si>
  <si>
    <t>353940005000013</t>
  </si>
  <si>
    <t>Vila Brasília</t>
  </si>
  <si>
    <t>353940005000019</t>
  </si>
  <si>
    <t>Pitangueiras</t>
  </si>
  <si>
    <t>3539509</t>
  </si>
  <si>
    <t>353950905000001</t>
  </si>
  <si>
    <t>Chácara Vale Do Moji</t>
  </si>
  <si>
    <t>353950905000042</t>
  </si>
  <si>
    <t>Fazenda São Vicente - Núcleo</t>
  </si>
  <si>
    <t>353950905000045</t>
  </si>
  <si>
    <t>Posto São João</t>
  </si>
  <si>
    <t>353950910000007</t>
  </si>
  <si>
    <t>Pompéia</t>
  </si>
  <si>
    <t>3540002</t>
  </si>
  <si>
    <t>354000205000001</t>
  </si>
  <si>
    <t>Novo Cravinhos</t>
  </si>
  <si>
    <t>354000210000001</t>
  </si>
  <si>
    <t>Pongaí</t>
  </si>
  <si>
    <t>3540101</t>
  </si>
  <si>
    <t>354010105000001</t>
  </si>
  <si>
    <t>Matadouro Municipal</t>
  </si>
  <si>
    <t>354010105000005</t>
  </si>
  <si>
    <t>3540200</t>
  </si>
  <si>
    <t>354020005000001</t>
  </si>
  <si>
    <t>Usina Nossa Senhora Aparecida</t>
  </si>
  <si>
    <t>354020005000036</t>
  </si>
  <si>
    <t>3540408</t>
  </si>
  <si>
    <t>354040805000001</t>
  </si>
  <si>
    <t>Povoado Do Sol</t>
  </si>
  <si>
    <t>354040805000013</t>
  </si>
  <si>
    <t>3540507</t>
  </si>
  <si>
    <t>Sítios E Recreios Estância Irene</t>
  </si>
  <si>
    <t>354050705000021</t>
  </si>
  <si>
    <t>Fazenda Victória</t>
  </si>
  <si>
    <t>354050705000013</t>
  </si>
  <si>
    <t>354050705000001</t>
  </si>
  <si>
    <t>Ipê I E Recanto Dos Ipês</t>
  </si>
  <si>
    <t>354050705000022</t>
  </si>
  <si>
    <t>Sítio E Recreio Primavera</t>
  </si>
  <si>
    <t>354050705000005</t>
  </si>
  <si>
    <t>Recanto Colina Dos Alpes</t>
  </si>
  <si>
    <t>354050705000006</t>
  </si>
  <si>
    <t>Sítio E Recreio Ipê Gleba Ii</t>
  </si>
  <si>
    <t>354050705000011</t>
  </si>
  <si>
    <t>Sítio E Recreio Recanto Do Bosque</t>
  </si>
  <si>
    <t>354050705000012</t>
  </si>
  <si>
    <t>Sítios E Recreios Vida Nova</t>
  </si>
  <si>
    <t>354050705000020</t>
  </si>
  <si>
    <t>3540606</t>
  </si>
  <si>
    <t>Chácaras Estância Araruna</t>
  </si>
  <si>
    <t>354060605000043</t>
  </si>
  <si>
    <t>Campo Real</t>
  </si>
  <si>
    <t>354060605000076</t>
  </si>
  <si>
    <t>354060605000042</t>
  </si>
  <si>
    <t>Gramadinho</t>
  </si>
  <si>
    <t>354060605000074</t>
  </si>
  <si>
    <t>354060605000001</t>
  </si>
  <si>
    <t>Recanto Portela</t>
  </si>
  <si>
    <t>354060605000077</t>
  </si>
  <si>
    <t>Agrovila Do Pa Porto Feliz</t>
  </si>
  <si>
    <t>354060605000063</t>
  </si>
  <si>
    <t>Spring Valley</t>
  </si>
  <si>
    <t>354060605000047</t>
  </si>
  <si>
    <t>3541208</t>
  </si>
  <si>
    <t>354120805000001</t>
  </si>
  <si>
    <t>Chácara Aguiar</t>
  </si>
  <si>
    <t>354120805000016</t>
  </si>
  <si>
    <t>Presidente Epitácio</t>
  </si>
  <si>
    <t>3541307</t>
  </si>
  <si>
    <t>Campinal</t>
  </si>
  <si>
    <t>354130715000001</t>
  </si>
  <si>
    <t>Km. 17</t>
  </si>
  <si>
    <t>354130715000014</t>
  </si>
  <si>
    <t>Presidente Prudente</t>
  </si>
  <si>
    <t>3541406</t>
  </si>
  <si>
    <t>354140605000001</t>
  </si>
  <si>
    <t>Chácara Arilena</t>
  </si>
  <si>
    <t>354140605000261</t>
  </si>
  <si>
    <t>Quadra</t>
  </si>
  <si>
    <t>3541653</t>
  </si>
  <si>
    <t>354165305000001</t>
  </si>
  <si>
    <t>Ninho Verde</t>
  </si>
  <si>
    <t>354165305000002</t>
  </si>
  <si>
    <t>Quatá</t>
  </si>
  <si>
    <t>3541703</t>
  </si>
  <si>
    <t>354170305000001</t>
  </si>
  <si>
    <t>Balneário Público Municipal</t>
  </si>
  <si>
    <t>354170305000020</t>
  </si>
  <si>
    <t>3542206</t>
  </si>
  <si>
    <t>354220605000001</t>
  </si>
  <si>
    <t>354220605000040</t>
  </si>
  <si>
    <t>Regente Feijó</t>
  </si>
  <si>
    <t>3542404</t>
  </si>
  <si>
    <t>354240410000004</t>
  </si>
  <si>
    <t>Chácara Suzana - Bairro Memória</t>
  </si>
  <si>
    <t>354240410000002</t>
  </si>
  <si>
    <t>354240405000035</t>
  </si>
  <si>
    <t>Condominio Residencial Garden Village</t>
  </si>
  <si>
    <t>354240405000034</t>
  </si>
  <si>
    <t>354240405000001</t>
  </si>
  <si>
    <t>354240405000026</t>
  </si>
  <si>
    <t>Posto Intercooler</t>
  </si>
  <si>
    <t>354240405000027</t>
  </si>
  <si>
    <t>Povoado São Sebastião</t>
  </si>
  <si>
    <t>354240405000028</t>
  </si>
  <si>
    <t>3542503</t>
  </si>
  <si>
    <t>354250305000001</t>
  </si>
  <si>
    <t>Conjunto Habitacional Reginópolis Iii</t>
  </si>
  <si>
    <t>354250305000011</t>
  </si>
  <si>
    <t>Ribeirão Preto</t>
  </si>
  <si>
    <t>3543402</t>
  </si>
  <si>
    <t>354340205000001</t>
  </si>
  <si>
    <t>Condomínio Associação Mil Pássaros</t>
  </si>
  <si>
    <t>354340205000963</t>
  </si>
  <si>
    <t>Condomínio Estância Ouro Verde</t>
  </si>
  <si>
    <t>354340205000964</t>
  </si>
  <si>
    <t>Condomínio Recreio Panorama</t>
  </si>
  <si>
    <t>354340210000018</t>
  </si>
  <si>
    <t>Condomínio Vale Do Piripau</t>
  </si>
  <si>
    <t>354340205000965</t>
  </si>
  <si>
    <t>Rifaina</t>
  </si>
  <si>
    <t>3543600</t>
  </si>
  <si>
    <t>354360005000001</t>
  </si>
  <si>
    <t>Mergulhão</t>
  </si>
  <si>
    <t>354360005000004</t>
  </si>
  <si>
    <t>Rancho Fundo</t>
  </si>
  <si>
    <t>354360005000005</t>
  </si>
  <si>
    <t>354360005000007</t>
  </si>
  <si>
    <t>3544202</t>
  </si>
  <si>
    <t>354420205000001</t>
  </si>
  <si>
    <t>354420205000011</t>
  </si>
  <si>
    <t>Rubinéia</t>
  </si>
  <si>
    <t>3544509</t>
  </si>
  <si>
    <t>Residencial Rubinéia</t>
  </si>
  <si>
    <t>354450905000007</t>
  </si>
  <si>
    <t>Brisa D'Oeste I</t>
  </si>
  <si>
    <t>354450905000012</t>
  </si>
  <si>
    <t>Tomonari</t>
  </si>
  <si>
    <t>354450905000003</t>
  </si>
  <si>
    <t>Porto Do Sol</t>
  </si>
  <si>
    <t>354450905000004</t>
  </si>
  <si>
    <t>354450905000001</t>
  </si>
  <si>
    <t>Praia Ilha Do Sol</t>
  </si>
  <si>
    <t>354450905000008</t>
  </si>
  <si>
    <t>354450905000009</t>
  </si>
  <si>
    <t>Sanches</t>
  </si>
  <si>
    <t>354450905000015</t>
  </si>
  <si>
    <t>3544608</t>
  </si>
  <si>
    <t>354460805000001</t>
  </si>
  <si>
    <t>Recanto Vista Alegre</t>
  </si>
  <si>
    <t>354460805000008</t>
  </si>
  <si>
    <t>3544806</t>
  </si>
  <si>
    <t>354480605000001</t>
  </si>
  <si>
    <t>Chácara Lopes</t>
  </si>
  <si>
    <t>354480605000008</t>
  </si>
  <si>
    <t>Condomínio Lago Azul</t>
  </si>
  <si>
    <t>354480605000012</t>
  </si>
  <si>
    <t>Jardim Beira Rio</t>
  </si>
  <si>
    <t>354480605000005</t>
  </si>
  <si>
    <t>Estância Esplanada</t>
  </si>
  <si>
    <t>354480605000018</t>
  </si>
  <si>
    <t>Jardim Areira</t>
  </si>
  <si>
    <t>354480605000021</t>
  </si>
  <si>
    <t>Praias Richilieu</t>
  </si>
  <si>
    <t>354480605000009</t>
  </si>
  <si>
    <t>Recreativo Barra Mansa</t>
  </si>
  <si>
    <t>354480605000011</t>
  </si>
  <si>
    <t>Residencial Morumbi</t>
  </si>
  <si>
    <t>354480605000010</t>
  </si>
  <si>
    <t>3545407</t>
  </si>
  <si>
    <t>354540705000001</t>
  </si>
  <si>
    <t>Delta Park</t>
  </si>
  <si>
    <t>354540705000011</t>
  </si>
  <si>
    <t>Santa Bárbara D'Oeste</t>
  </si>
  <si>
    <t>3545803</t>
  </si>
  <si>
    <t>354580305000235</t>
  </si>
  <si>
    <t>354580305000234</t>
  </si>
  <si>
    <t>Vale Das Cigarras</t>
  </si>
  <si>
    <t>354580305000232</t>
  </si>
  <si>
    <t>Chácaras Hélico</t>
  </si>
  <si>
    <t>354580305000231</t>
  </si>
  <si>
    <t>354580305000001</t>
  </si>
  <si>
    <t>Recanto Das Andorinhas</t>
  </si>
  <si>
    <t>354580305000229</t>
  </si>
  <si>
    <t>Recreio Chácaras Paraíso</t>
  </si>
  <si>
    <t>354580305000233</t>
  </si>
  <si>
    <t>Santo Antônio Sapezeiro</t>
  </si>
  <si>
    <t>354580305000254</t>
  </si>
  <si>
    <t>Santa Cruz Das Palmeiras</t>
  </si>
  <si>
    <t>3546306</t>
  </si>
  <si>
    <t>354630605000001</t>
  </si>
  <si>
    <t>Fazenda Palmares</t>
  </si>
  <si>
    <t>354630605000040</t>
  </si>
  <si>
    <t>Santa Cruz Do Rio Pardo</t>
  </si>
  <si>
    <t>3546405</t>
  </si>
  <si>
    <t>354640505000001</t>
  </si>
  <si>
    <t>Centro Educacional Sesi</t>
  </si>
  <si>
    <t>354640505000071</t>
  </si>
  <si>
    <t>Caporanga</t>
  </si>
  <si>
    <t>354640510000001</t>
  </si>
  <si>
    <t>Clarínia</t>
  </si>
  <si>
    <t>354640515000001</t>
  </si>
  <si>
    <t>Distrito Empresarial Michiyoshi Suzuki</t>
  </si>
  <si>
    <t>354640505000070</t>
  </si>
  <si>
    <t>Santa Ernestina</t>
  </si>
  <si>
    <t>3546504</t>
  </si>
  <si>
    <t>354650405000001</t>
  </si>
  <si>
    <t>Colônia Da Fazenda Água Santa</t>
  </si>
  <si>
    <t>354650405000010</t>
  </si>
  <si>
    <t>Santa Fé Do Sul</t>
  </si>
  <si>
    <t>3546603</t>
  </si>
  <si>
    <t>354660305000039</t>
  </si>
  <si>
    <t>Jeromão</t>
  </si>
  <si>
    <t>354660305000038</t>
  </si>
  <si>
    <t>354660305000001</t>
  </si>
  <si>
    <t>Pitaro</t>
  </si>
  <si>
    <t>354660305000037</t>
  </si>
  <si>
    <t>Pousada Da Paz</t>
  </si>
  <si>
    <t>354660305000036</t>
  </si>
  <si>
    <t>354660305000034</t>
  </si>
  <si>
    <t>3546801</t>
  </si>
  <si>
    <t>Chácaras Sinhá Isabel</t>
  </si>
  <si>
    <t>354680105000056</t>
  </si>
  <si>
    <t>Chácaras Aquarius</t>
  </si>
  <si>
    <t>354680105000043</t>
  </si>
  <si>
    <t>Sítio Sossego</t>
  </si>
  <si>
    <t>354680105000047</t>
  </si>
  <si>
    <t>Chácaras Itapeti</t>
  </si>
  <si>
    <t>354680105000048</t>
  </si>
  <si>
    <t>Condomínio Santa Isabel</t>
  </si>
  <si>
    <t>354680105000052</t>
  </si>
  <si>
    <t>Chácaras Panorama</t>
  </si>
  <si>
    <t>354680105000044</t>
  </si>
  <si>
    <t>Chácaras Boa Vista</t>
  </si>
  <si>
    <t>354680105000046</t>
  </si>
  <si>
    <t>Chácaras Rincão Feliz</t>
  </si>
  <si>
    <t>354680105000045</t>
  </si>
  <si>
    <t>Condomínio Mont Clair</t>
  </si>
  <si>
    <t>354680105000051</t>
  </si>
  <si>
    <t>Recanto Bonanza</t>
  </si>
  <si>
    <t>354680105000050</t>
  </si>
  <si>
    <t>Santa Maria Da Serra</t>
  </si>
  <si>
    <t>3547007</t>
  </si>
  <si>
    <t>354700705000001</t>
  </si>
  <si>
    <t>Loteamento Estância Tamanduá</t>
  </si>
  <si>
    <t>354700705000010</t>
  </si>
  <si>
    <t>Serelepe</t>
  </si>
  <si>
    <t>354700705000007</t>
  </si>
  <si>
    <t>Santa Rita D'Oeste</t>
  </si>
  <si>
    <t>3547403</t>
  </si>
  <si>
    <t>354740305000001</t>
  </si>
  <si>
    <t>Aparecida Do Bonito</t>
  </si>
  <si>
    <t>354740310000001</t>
  </si>
  <si>
    <t>Santa Rita Do Passa Quatro</t>
  </si>
  <si>
    <t>3547502</t>
  </si>
  <si>
    <t>354750205000001</t>
  </si>
  <si>
    <t>Colônia Córrego Rico</t>
  </si>
  <si>
    <t>354750205000040</t>
  </si>
  <si>
    <t>Santo Antônio De Posse</t>
  </si>
  <si>
    <t>3548005</t>
  </si>
  <si>
    <t>Recanto Do Vale Verde</t>
  </si>
  <si>
    <t>354800505000019</t>
  </si>
  <si>
    <t>Jardim Córrego Bonito</t>
  </si>
  <si>
    <t>354800505000020</t>
  </si>
  <si>
    <t>Santo Antônio Do Aracanguá</t>
  </si>
  <si>
    <t>3548054</t>
  </si>
  <si>
    <t>Condomínio Estância Oggi</t>
  </si>
  <si>
    <t>354805405000007</t>
  </si>
  <si>
    <t>Águas Da Mata</t>
  </si>
  <si>
    <t>354805405000008</t>
  </si>
  <si>
    <t>354805415000001</t>
  </si>
  <si>
    <t>Cemitério</t>
  </si>
  <si>
    <t>354805415000008</t>
  </si>
  <si>
    <t>Condomínio Claito Bistafra</t>
  </si>
  <si>
    <t>354805405000006</t>
  </si>
  <si>
    <t>354805405000001</t>
  </si>
  <si>
    <t>Condomínio Rancho Amigos Do Rio</t>
  </si>
  <si>
    <t>354805405000014</t>
  </si>
  <si>
    <t>Condomínio Fazenda Das Paineiras Gleba D</t>
  </si>
  <si>
    <t>354805405000015</t>
  </si>
  <si>
    <t>Condomínio Riviera Da Barra</t>
  </si>
  <si>
    <t>354805405000010</t>
  </si>
  <si>
    <t>Condomínio Parque Recreio Beira Rio</t>
  </si>
  <si>
    <t>354805405000013</t>
  </si>
  <si>
    <t>Condomínio São José Dos Macaúbas</t>
  </si>
  <si>
    <t>354805405000009</t>
  </si>
  <si>
    <t>Major Prado</t>
  </si>
  <si>
    <t>354805410000001</t>
  </si>
  <si>
    <t>Residencial Natural Vale I E Ii</t>
  </si>
  <si>
    <t>354805405000023</t>
  </si>
  <si>
    <t>São Bento Do Sapucaí</t>
  </si>
  <si>
    <t>3548609</t>
  </si>
  <si>
    <t>354860905000001</t>
  </si>
  <si>
    <t>354860905000009</t>
  </si>
  <si>
    <t>3549607</t>
  </si>
  <si>
    <t>354960705000001</t>
  </si>
  <si>
    <t>354960705000012</t>
  </si>
  <si>
    <t>São José Do Rio Pardo</t>
  </si>
  <si>
    <t>3549706</t>
  </si>
  <si>
    <t>354970605000001</t>
  </si>
  <si>
    <t>Recanto Da Espuma</t>
  </si>
  <si>
    <t>354970605000095</t>
  </si>
  <si>
    <t>São Luís Do Paraitinga</t>
  </si>
  <si>
    <t>3550001</t>
  </si>
  <si>
    <t>355000105000001</t>
  </si>
  <si>
    <t>Catuçaba</t>
  </si>
  <si>
    <t>355000110000001</t>
  </si>
  <si>
    <t>São Manuel</t>
  </si>
  <si>
    <t>3550100</t>
  </si>
  <si>
    <t>Usina Açucareira São Manoel</t>
  </si>
  <si>
    <t>355010005000059</t>
  </si>
  <si>
    <t>Gleba Pujol</t>
  </si>
  <si>
    <t>355010005000056</t>
  </si>
  <si>
    <t>Gleba Quebra Pote</t>
  </si>
  <si>
    <t>355010005000057</t>
  </si>
  <si>
    <t>355010005000001</t>
  </si>
  <si>
    <t>3550308</t>
  </si>
  <si>
    <t>355030801000001</t>
  </si>
  <si>
    <t>Conjunto Habitacional Itaguaçu / Cantareira</t>
  </si>
  <si>
    <t>355030811000254</t>
  </si>
  <si>
    <t>São Pedro Do Turvo</t>
  </si>
  <si>
    <t>3550506</t>
  </si>
  <si>
    <t>355050605000001</t>
  </si>
  <si>
    <t>355050605000014</t>
  </si>
  <si>
    <t>3551603</t>
  </si>
  <si>
    <t>355160305000001</t>
  </si>
  <si>
    <t>355160305000028</t>
  </si>
  <si>
    <t>3551702</t>
  </si>
  <si>
    <t>355170205000001</t>
  </si>
  <si>
    <t>Usina Albertina</t>
  </si>
  <si>
    <t>355170210000009</t>
  </si>
  <si>
    <t>Usina Santa Elisa</t>
  </si>
  <si>
    <t>355170205000126</t>
  </si>
  <si>
    <t>Usina Santo Antônio</t>
  </si>
  <si>
    <t>355170205000127</t>
  </si>
  <si>
    <t>3552304</t>
  </si>
  <si>
    <t>355230405000001</t>
  </si>
  <si>
    <t>Bandeirantes D'Oeste</t>
  </si>
  <si>
    <t>355230410000001</t>
  </si>
  <si>
    <t>3552403</t>
  </si>
  <si>
    <t>Chácaras Cruzeiro Do Sul</t>
  </si>
  <si>
    <t>355240305000112</t>
  </si>
  <si>
    <t>Parque São Bento</t>
  </si>
  <si>
    <t>355240305000111</t>
  </si>
  <si>
    <t>Tabapuã</t>
  </si>
  <si>
    <t>3552601</t>
  </si>
  <si>
    <t>355260105000001</t>
  </si>
  <si>
    <t>Japura</t>
  </si>
  <si>
    <t>355260105000016</t>
  </si>
  <si>
    <t>Tanabi</t>
  </si>
  <si>
    <t>3553401</t>
  </si>
  <si>
    <t>355340105000001</t>
  </si>
  <si>
    <t>Rincão</t>
  </si>
  <si>
    <t>355340105000043</t>
  </si>
  <si>
    <t>3553609</t>
  </si>
  <si>
    <t>355360905000001</t>
  </si>
  <si>
    <t>355360905000012</t>
  </si>
  <si>
    <t>Taquarituba</t>
  </si>
  <si>
    <t>3553807</t>
  </si>
  <si>
    <t>Porto Taquari</t>
  </si>
  <si>
    <t>355380705000040</t>
  </si>
  <si>
    <t>Residencial Lazer Porto Taquari</t>
  </si>
  <si>
    <t>355380705000027</t>
  </si>
  <si>
    <t>Bairro Aleixo</t>
  </si>
  <si>
    <t>355380705000028</t>
  </si>
  <si>
    <t>Taquarituba V</t>
  </si>
  <si>
    <t>355380705000029</t>
  </si>
  <si>
    <t>3554201</t>
  </si>
  <si>
    <t>Ribeirão Bonito</t>
  </si>
  <si>
    <t>355420120000001</t>
  </si>
  <si>
    <t>Nova Piraju</t>
  </si>
  <si>
    <t>355420105000002</t>
  </si>
  <si>
    <t>3554805</t>
  </si>
  <si>
    <t>Zona Urbana 7 Aterrado</t>
  </si>
  <si>
    <t>355480505000086</t>
  </si>
  <si>
    <t>Zona Urbana 5 Aeroclube</t>
  </si>
  <si>
    <t>355480505000085</t>
  </si>
  <si>
    <t>Zona Urbana 6 Kanegai</t>
  </si>
  <si>
    <t>355480505000084</t>
  </si>
  <si>
    <t>3554904</t>
  </si>
  <si>
    <t>355490405000008</t>
  </si>
  <si>
    <t>Área De Lazer</t>
  </si>
  <si>
    <t>355490405000009</t>
  </si>
  <si>
    <t>Guanabara</t>
  </si>
  <si>
    <t>355490405000007</t>
  </si>
  <si>
    <t>355490405000001</t>
  </si>
  <si>
    <t>Tupi Paulista</t>
  </si>
  <si>
    <t>3555109</t>
  </si>
  <si>
    <t>355510905000001</t>
  </si>
  <si>
    <t>Oásis</t>
  </si>
  <si>
    <t>355510915000001</t>
  </si>
  <si>
    <t>3555307</t>
  </si>
  <si>
    <t>355530705000001</t>
  </si>
  <si>
    <t>Fátima Paulista</t>
  </si>
  <si>
    <t>355530710000001</t>
  </si>
  <si>
    <t>Uru</t>
  </si>
  <si>
    <t>3555901</t>
  </si>
  <si>
    <t>355590105000001</t>
  </si>
  <si>
    <t>Condomínio Sucuri</t>
  </si>
  <si>
    <t>355590105000003</t>
  </si>
  <si>
    <t>Valinhos</t>
  </si>
  <si>
    <t>3556206</t>
  </si>
  <si>
    <t>Parque Valinhos</t>
  </si>
  <si>
    <t>355620605000114</t>
  </si>
  <si>
    <t>Chácara Aldeia I</t>
  </si>
  <si>
    <t>355620605000115</t>
  </si>
  <si>
    <t>Parque Portugal</t>
  </si>
  <si>
    <t>355620605000110</t>
  </si>
  <si>
    <t>Chácaras Contendas</t>
  </si>
  <si>
    <t>355620605000112</t>
  </si>
  <si>
    <t>355620605000001</t>
  </si>
  <si>
    <t>Subdivisão Loteamentos 21 E 22 Quadra E - Macuco</t>
  </si>
  <si>
    <t>355620605000116</t>
  </si>
  <si>
    <t>Vargem Grande Do Sul</t>
  </si>
  <si>
    <t>3556404</t>
  </si>
  <si>
    <t>355640405000001</t>
  </si>
  <si>
    <t>Parque Das Macadâmias</t>
  </si>
  <si>
    <t>355640405000058</t>
  </si>
  <si>
    <t>3556602</t>
  </si>
  <si>
    <t>Sitio Paraíso</t>
  </si>
  <si>
    <t>355660205000021</t>
  </si>
  <si>
    <t>Chácara Alto Da Colina</t>
  </si>
  <si>
    <t>355660205000022</t>
  </si>
  <si>
    <t>355660205000001</t>
  </si>
  <si>
    <t>3556800</t>
  </si>
  <si>
    <t>355680005000001</t>
  </si>
  <si>
    <t>Terceira Gleba</t>
  </si>
  <si>
    <t>355680005000019</t>
  </si>
  <si>
    <t>3557154</t>
  </si>
  <si>
    <t>355715405000001</t>
  </si>
  <si>
    <t>Marina Bonita</t>
  </si>
  <si>
    <t>355715405000003</t>
  </si>
  <si>
    <t>4100202</t>
  </si>
  <si>
    <t>410020205000001</t>
  </si>
  <si>
    <t>410020205000021</t>
  </si>
  <si>
    <t>Vila Mota</t>
  </si>
  <si>
    <t>410020205000007</t>
  </si>
  <si>
    <t>Sete Barras</t>
  </si>
  <si>
    <t>410020205000009</t>
  </si>
  <si>
    <t>Vila Operária</t>
  </si>
  <si>
    <t>410020205000005</t>
  </si>
  <si>
    <t>Agudos Do Sul</t>
  </si>
  <si>
    <t>4100301</t>
  </si>
  <si>
    <t>410030105000001</t>
  </si>
  <si>
    <t>Colônia Padre Paulo</t>
  </si>
  <si>
    <t>410030110000001</t>
  </si>
  <si>
    <t>Alto Paraná</t>
  </si>
  <si>
    <t>4100608</t>
  </si>
  <si>
    <t>410060805000001</t>
  </si>
  <si>
    <t>Agrovila Do Pa Aglomerado 1</t>
  </si>
  <si>
    <t>410060805000019</t>
  </si>
  <si>
    <t>Agrovila Do Pa Aglomerado 2</t>
  </si>
  <si>
    <t>410060810000005</t>
  </si>
  <si>
    <t>410060815000001</t>
  </si>
  <si>
    <t>Alvorada Do Sul</t>
  </si>
  <si>
    <t>4100806</t>
  </si>
  <si>
    <t>410080605000001</t>
  </si>
  <si>
    <t>Esperança Do Norte</t>
  </si>
  <si>
    <t>410080610000001</t>
  </si>
  <si>
    <t>410080610000002</t>
  </si>
  <si>
    <t>Amaporã</t>
  </si>
  <si>
    <t>4100905</t>
  </si>
  <si>
    <t>410090505000001</t>
  </si>
  <si>
    <t>410090510000001</t>
  </si>
  <si>
    <t>Ampére</t>
  </si>
  <si>
    <t>4101002</t>
  </si>
  <si>
    <t>410100205000001</t>
  </si>
  <si>
    <t>410100210000001</t>
  </si>
  <si>
    <t>São Salvador</t>
  </si>
  <si>
    <t>410100215000001</t>
  </si>
  <si>
    <t>Ângulo</t>
  </si>
  <si>
    <t>4101150</t>
  </si>
  <si>
    <t>410115005000001</t>
  </si>
  <si>
    <t>Valência</t>
  </si>
  <si>
    <t>410115005000003</t>
  </si>
  <si>
    <t>Antonina</t>
  </si>
  <si>
    <t>4101200</t>
  </si>
  <si>
    <t>Cachoeira De Cima</t>
  </si>
  <si>
    <t>410120015000001</t>
  </si>
  <si>
    <t>Cacatu</t>
  </si>
  <si>
    <t>410120010000001</t>
  </si>
  <si>
    <t>Apucarana</t>
  </si>
  <si>
    <t>4101408</t>
  </si>
  <si>
    <t>Correia De Freitas</t>
  </si>
  <si>
    <t>410140810000001</t>
  </si>
  <si>
    <t>São Pedro Do Taquara</t>
  </si>
  <si>
    <t>410140810000007</t>
  </si>
  <si>
    <t>410140805000001</t>
  </si>
  <si>
    <t>410140825000003</t>
  </si>
  <si>
    <t>Arapoti</t>
  </si>
  <si>
    <t>4101606</t>
  </si>
  <si>
    <t>Fabrica De Papel</t>
  </si>
  <si>
    <t>410160605000021</t>
  </si>
  <si>
    <t>Caratuva</t>
  </si>
  <si>
    <t>410160615000001</t>
  </si>
  <si>
    <t>410160605000001</t>
  </si>
  <si>
    <t>4101655</t>
  </si>
  <si>
    <t>410165505000001</t>
  </si>
  <si>
    <t>410165505000003</t>
  </si>
  <si>
    <t>Romeópolis</t>
  </si>
  <si>
    <t>410165505000002</t>
  </si>
  <si>
    <t>4101705</t>
  </si>
  <si>
    <t>410170505000001</t>
  </si>
  <si>
    <t>410170515000003</t>
  </si>
  <si>
    <t>410170515000001</t>
  </si>
  <si>
    <t>Araucária</t>
  </si>
  <si>
    <t>4101804</t>
  </si>
  <si>
    <t>Guajuvira</t>
  </si>
  <si>
    <t>410180410000001</t>
  </si>
  <si>
    <t>General Lúcio</t>
  </si>
  <si>
    <t>410180410000002</t>
  </si>
  <si>
    <t>4102208</t>
  </si>
  <si>
    <t>410220805000001</t>
  </si>
  <si>
    <t>410220805000009</t>
  </si>
  <si>
    <t>4102406</t>
  </si>
  <si>
    <t>410240605000001</t>
  </si>
  <si>
    <t>Nossa Senhora Da Candelária</t>
  </si>
  <si>
    <t>410240610000001</t>
  </si>
  <si>
    <t>Barbosa Ferraz</t>
  </si>
  <si>
    <t>4102505</t>
  </si>
  <si>
    <t>Tereza Breda</t>
  </si>
  <si>
    <t>410250525000001</t>
  </si>
  <si>
    <t>Paraíso Do Sul</t>
  </si>
  <si>
    <t>410250507000004</t>
  </si>
  <si>
    <t>410250505000001</t>
  </si>
  <si>
    <t>Pocinho</t>
  </si>
  <si>
    <t>410250520000001</t>
  </si>
  <si>
    <t>Bituruna</t>
  </si>
  <si>
    <t>4102901</t>
  </si>
  <si>
    <t>410290105000001</t>
  </si>
  <si>
    <t>Santo Antônio Do Iratim</t>
  </si>
  <si>
    <t>410290110000001</t>
  </si>
  <si>
    <t>4103008</t>
  </si>
  <si>
    <t>410300805000001</t>
  </si>
  <si>
    <t>Paranaguaçu</t>
  </si>
  <si>
    <t>410300805000012</t>
  </si>
  <si>
    <t>Boa Vista Da Aparecida</t>
  </si>
  <si>
    <t>4103057</t>
  </si>
  <si>
    <t>410305705000001</t>
  </si>
  <si>
    <t>Serra Praia</t>
  </si>
  <si>
    <t>410305705000007</t>
  </si>
  <si>
    <t>4103206</t>
  </si>
  <si>
    <t>410320605000001</t>
  </si>
  <si>
    <t>Patrimônio Columbia</t>
  </si>
  <si>
    <t>410320605000006</t>
  </si>
  <si>
    <t>410320605000005</t>
  </si>
  <si>
    <t>Borrazópolis</t>
  </si>
  <si>
    <t>4103305</t>
  </si>
  <si>
    <t>410330505000001</t>
  </si>
  <si>
    <t>410330505000008</t>
  </si>
  <si>
    <t>Braganey</t>
  </si>
  <si>
    <t>4103354</t>
  </si>
  <si>
    <t>410335405000001</t>
  </si>
  <si>
    <t>Samália</t>
  </si>
  <si>
    <t>410335405000008</t>
  </si>
  <si>
    <t>Brasilândia Do Sul</t>
  </si>
  <si>
    <t>4103370</t>
  </si>
  <si>
    <t>410337005000001</t>
  </si>
  <si>
    <t>Ercilândia</t>
  </si>
  <si>
    <t>410337005000006</t>
  </si>
  <si>
    <t>Cafeara</t>
  </si>
  <si>
    <t>4103404</t>
  </si>
  <si>
    <t>410340405000001</t>
  </si>
  <si>
    <t>Vila Rural</t>
  </si>
  <si>
    <t>410340405000007</t>
  </si>
  <si>
    <t>4103503</t>
  </si>
  <si>
    <t>410350305000001</t>
  </si>
  <si>
    <t>Figueirinha</t>
  </si>
  <si>
    <t>410350305000007</t>
  </si>
  <si>
    <t>Cambé</t>
  </si>
  <si>
    <t>4103701</t>
  </si>
  <si>
    <t>Warta</t>
  </si>
  <si>
    <t>410370105000091</t>
  </si>
  <si>
    <t>410370110000001</t>
  </si>
  <si>
    <t>410370105000001</t>
  </si>
  <si>
    <t>Campina Da Lagoa</t>
  </si>
  <si>
    <t>4103909</t>
  </si>
  <si>
    <t>410390905000001</t>
  </si>
  <si>
    <t>Bela Vista Do Piquiri</t>
  </si>
  <si>
    <t>410390910000001</t>
  </si>
  <si>
    <t>Herveira</t>
  </si>
  <si>
    <t>410390915000001</t>
  </si>
  <si>
    <t>Salles De Oliveira</t>
  </si>
  <si>
    <t>410390920000001</t>
  </si>
  <si>
    <t>Cândido De Abreu</t>
  </si>
  <si>
    <t>4104402</t>
  </si>
  <si>
    <t>410440205000001</t>
  </si>
  <si>
    <t>Três Bicos</t>
  </si>
  <si>
    <t>410440205000005</t>
  </si>
  <si>
    <t>410440215000001</t>
  </si>
  <si>
    <t>Candói</t>
  </si>
  <si>
    <t>4104428</t>
  </si>
  <si>
    <t>410442805000010</t>
  </si>
  <si>
    <t>410442805000009</t>
  </si>
  <si>
    <t>410442805000008</t>
  </si>
  <si>
    <t>4104501</t>
  </si>
  <si>
    <t>410450115000001</t>
  </si>
  <si>
    <t>410450110000002</t>
  </si>
  <si>
    <t>410450105000001</t>
  </si>
  <si>
    <t>410450110000001</t>
  </si>
  <si>
    <t>410450120000001</t>
  </si>
  <si>
    <t>Capitão Leônidas Marques</t>
  </si>
  <si>
    <t>4104600</t>
  </si>
  <si>
    <t>410460005000001</t>
  </si>
  <si>
    <t>410460005000010</t>
  </si>
  <si>
    <t>Carlópolis</t>
  </si>
  <si>
    <t>4104709</t>
  </si>
  <si>
    <t>Loteamento Ilha Bela</t>
  </si>
  <si>
    <t>410470905000014</t>
  </si>
  <si>
    <t>Águas Brancas</t>
  </si>
  <si>
    <t>410470905000027</t>
  </si>
  <si>
    <t>Lagoa Azul Ii</t>
  </si>
  <si>
    <t>410470905000028</t>
  </si>
  <si>
    <t>410470905000001</t>
  </si>
  <si>
    <t>Nova Brasília Do Itararé</t>
  </si>
  <si>
    <t>410470910000001</t>
  </si>
  <si>
    <t>4104808</t>
  </si>
  <si>
    <t>410480805000001</t>
  </si>
  <si>
    <t>Espigão Azul</t>
  </si>
  <si>
    <t>410480845000001</t>
  </si>
  <si>
    <t>Cerro Azul</t>
  </si>
  <si>
    <t>4105201</t>
  </si>
  <si>
    <t>410520105000001</t>
  </si>
  <si>
    <t>410520110000001</t>
  </si>
  <si>
    <t>Chopinzinho</t>
  </si>
  <si>
    <t>4105409</t>
  </si>
  <si>
    <t>410540905000001</t>
  </si>
  <si>
    <t>410540910000001</t>
  </si>
  <si>
    <t>410540915000001</t>
  </si>
  <si>
    <t>Clevelândia</t>
  </si>
  <si>
    <t>4105706</t>
  </si>
  <si>
    <t>410570605000001</t>
  </si>
  <si>
    <t>Coronel Firmino Martins</t>
  </si>
  <si>
    <t>410570610000001</t>
  </si>
  <si>
    <t>São Francisco De Sales</t>
  </si>
  <si>
    <t>410570615000001</t>
  </si>
  <si>
    <t>Colorado</t>
  </si>
  <si>
    <t>4105904</t>
  </si>
  <si>
    <t>410590410000001</t>
  </si>
  <si>
    <t>410590410000007</t>
  </si>
  <si>
    <t>Congonhinhas</t>
  </si>
  <si>
    <t>4106001</t>
  </si>
  <si>
    <t>Santa Maria Do Rio Do Peixe</t>
  </si>
  <si>
    <t>410600110000001</t>
  </si>
  <si>
    <t>São Francisco De Imbaú</t>
  </si>
  <si>
    <t>410600115000001</t>
  </si>
  <si>
    <t>4106209</t>
  </si>
  <si>
    <t>410620905000001</t>
  </si>
  <si>
    <t>Catanduvas Do Sul</t>
  </si>
  <si>
    <t>410620910000001</t>
  </si>
  <si>
    <t>Cruz Machado</t>
  </si>
  <si>
    <t>4106803</t>
  </si>
  <si>
    <t>410680305000001</t>
  </si>
  <si>
    <t>Nova Concórdia</t>
  </si>
  <si>
    <t>410680305000009</t>
  </si>
  <si>
    <t>410680315000001</t>
  </si>
  <si>
    <t>410680310000001</t>
  </si>
  <si>
    <t>Cruzeiro Do Iguaçu</t>
  </si>
  <si>
    <t>4106571</t>
  </si>
  <si>
    <t>410657105000001</t>
  </si>
  <si>
    <t>Foz Do Chopim</t>
  </si>
  <si>
    <t>410657105000002</t>
  </si>
  <si>
    <t>Sede Urbana Municipal 2</t>
  </si>
  <si>
    <t>410657105000015</t>
  </si>
  <si>
    <t>Cruzeiro Do Oeste</t>
  </si>
  <si>
    <t>4106605</t>
  </si>
  <si>
    <t>410660505000001</t>
  </si>
  <si>
    <t>Cafeeiros</t>
  </si>
  <si>
    <t>410660510000001</t>
  </si>
  <si>
    <t>Cruzmaltina</t>
  </si>
  <si>
    <t>4106852</t>
  </si>
  <si>
    <t>Vila Diniz</t>
  </si>
  <si>
    <t>410685205000003</t>
  </si>
  <si>
    <t>410685205000002</t>
  </si>
  <si>
    <t>Curiúva</t>
  </si>
  <si>
    <t>4107009</t>
  </si>
  <si>
    <t>410700905000001</t>
  </si>
  <si>
    <t>410700910000001</t>
  </si>
  <si>
    <t>410700905000016</t>
  </si>
  <si>
    <t>4107256</t>
  </si>
  <si>
    <t>410725605000001</t>
  </si>
  <si>
    <t>Jardim Do Ivaí</t>
  </si>
  <si>
    <t>410725605000011</t>
  </si>
  <si>
    <t>Doutor Camargo</t>
  </si>
  <si>
    <t>4107306</t>
  </si>
  <si>
    <t>410730605000001</t>
  </si>
  <si>
    <t>410730605000015</t>
  </si>
  <si>
    <t>Enéas Marques</t>
  </si>
  <si>
    <t>4107405</t>
  </si>
  <si>
    <t>410740520000001</t>
  </si>
  <si>
    <t>410740515000001</t>
  </si>
  <si>
    <t>410740505000001</t>
  </si>
  <si>
    <t>Engenheiro Beltrão</t>
  </si>
  <si>
    <t>4107504</t>
  </si>
  <si>
    <t>410750405000001</t>
  </si>
  <si>
    <t>410750415000001</t>
  </si>
  <si>
    <t>410750420000001</t>
  </si>
  <si>
    <t>Entre Rios Do Oeste</t>
  </si>
  <si>
    <t>4107538</t>
  </si>
  <si>
    <t>410753805000001</t>
  </si>
  <si>
    <t>410753805000005</t>
  </si>
  <si>
    <t>Farol</t>
  </si>
  <si>
    <t>4107553</t>
  </si>
  <si>
    <t>410755305000001</t>
  </si>
  <si>
    <t>Martinópolis D'Oeste</t>
  </si>
  <si>
    <t>410755305000010</t>
  </si>
  <si>
    <t>Faxinal</t>
  </si>
  <si>
    <t>4107603</t>
  </si>
  <si>
    <t>410760305000001</t>
  </si>
  <si>
    <t>Nova Altamira</t>
  </si>
  <si>
    <t>410760315000001</t>
  </si>
  <si>
    <t>Fênix</t>
  </si>
  <si>
    <t>4107702</t>
  </si>
  <si>
    <t>Porteira Preta</t>
  </si>
  <si>
    <t>410770215000001</t>
  </si>
  <si>
    <t>Bela Vista Do Ivaí</t>
  </si>
  <si>
    <t>410770210000001</t>
  </si>
  <si>
    <t>410770205000001</t>
  </si>
  <si>
    <t>Fernandes Pinheiro</t>
  </si>
  <si>
    <t>4107736</t>
  </si>
  <si>
    <t>410773605000001</t>
  </si>
  <si>
    <t>Queimadinha</t>
  </si>
  <si>
    <t>410773605000012</t>
  </si>
  <si>
    <t>Flor Da Serra Do Sul</t>
  </si>
  <si>
    <t>4107850</t>
  </si>
  <si>
    <t>Loteamento Furlaneto</t>
  </si>
  <si>
    <t>410785005000013</t>
  </si>
  <si>
    <t>Bairro Industrial</t>
  </si>
  <si>
    <t>410785005000002</t>
  </si>
  <si>
    <t>410785005000001</t>
  </si>
  <si>
    <t>Tatetos</t>
  </si>
  <si>
    <t>410785005000014</t>
  </si>
  <si>
    <t>Floraí</t>
  </si>
  <si>
    <t>4107801</t>
  </si>
  <si>
    <t>410780105000001</t>
  </si>
  <si>
    <t>Nova Bilac</t>
  </si>
  <si>
    <t>410780110000001</t>
  </si>
  <si>
    <t>4107900</t>
  </si>
  <si>
    <t>410790005000001</t>
  </si>
  <si>
    <t>410790005000005</t>
  </si>
  <si>
    <t>410790005000016</t>
  </si>
  <si>
    <t>Flórida</t>
  </si>
  <si>
    <t>4108106</t>
  </si>
  <si>
    <t>410810605000001</t>
  </si>
  <si>
    <t>410810605000006</t>
  </si>
  <si>
    <t>Formosa Do Oeste</t>
  </si>
  <si>
    <t>4108205</t>
  </si>
  <si>
    <t>410820505000001</t>
  </si>
  <si>
    <t>410820505000007</t>
  </si>
  <si>
    <t>410820505000008</t>
  </si>
  <si>
    <t>Birigui</t>
  </si>
  <si>
    <t>410820505000006</t>
  </si>
  <si>
    <t>Foz Do Jordão</t>
  </si>
  <si>
    <t>4108452</t>
  </si>
  <si>
    <t>410845205000001</t>
  </si>
  <si>
    <t>Vila Novo Horizonte</t>
  </si>
  <si>
    <t>410845205000005</t>
  </si>
  <si>
    <t>Francisco Alves</t>
  </si>
  <si>
    <t>4108320</t>
  </si>
  <si>
    <t>410832005000001</t>
  </si>
  <si>
    <t>Bairro Catarinense</t>
  </si>
  <si>
    <t>410832010000003</t>
  </si>
  <si>
    <t>Francisco Beltrão</t>
  </si>
  <si>
    <t>4108403</t>
  </si>
  <si>
    <t>São Pio X</t>
  </si>
  <si>
    <t>410840320000001</t>
  </si>
  <si>
    <t>410840307000001</t>
  </si>
  <si>
    <t>410840310000001</t>
  </si>
  <si>
    <t>Rio Do Mato</t>
  </si>
  <si>
    <t>410840310000002</t>
  </si>
  <si>
    <t>410840305000001</t>
  </si>
  <si>
    <t>Rio Quatorze</t>
  </si>
  <si>
    <t>410840305000056</t>
  </si>
  <si>
    <t>Secção Jacaré</t>
  </si>
  <si>
    <t>410840325000001</t>
  </si>
  <si>
    <t>4108502</t>
  </si>
  <si>
    <t>410850205000001</t>
  </si>
  <si>
    <t>Jangada Do Sul</t>
  </si>
  <si>
    <t>410850215000001</t>
  </si>
  <si>
    <t>Pizzato</t>
  </si>
  <si>
    <t>410850205000016</t>
  </si>
  <si>
    <t>410850205000009</t>
  </si>
  <si>
    <t>Grandes Rios</t>
  </si>
  <si>
    <t>4108700</t>
  </si>
  <si>
    <t>410870005000001</t>
  </si>
  <si>
    <t>Flórida Do Ivaí</t>
  </si>
  <si>
    <t>410870010000006</t>
  </si>
  <si>
    <t>Guaíra</t>
  </si>
  <si>
    <t>4108809</t>
  </si>
  <si>
    <t>410880905000001</t>
  </si>
  <si>
    <t>410880905000044</t>
  </si>
  <si>
    <t>Maracajú Dos Gaúchos</t>
  </si>
  <si>
    <t>410880905000025</t>
  </si>
  <si>
    <t>Guamiranga</t>
  </si>
  <si>
    <t>4108957</t>
  </si>
  <si>
    <t>410895705000001</t>
  </si>
  <si>
    <t>410895705000015</t>
  </si>
  <si>
    <t>4109203</t>
  </si>
  <si>
    <t>410920305000001</t>
  </si>
  <si>
    <t>Bentópolis</t>
  </si>
  <si>
    <t>410920310000001</t>
  </si>
  <si>
    <t>Guaraniaçu</t>
  </si>
  <si>
    <t>4109302</t>
  </si>
  <si>
    <t>410930205000001</t>
  </si>
  <si>
    <t>410930210000001</t>
  </si>
  <si>
    <t>Borman</t>
  </si>
  <si>
    <t>410930215000001</t>
  </si>
  <si>
    <t>Guarapuava</t>
  </si>
  <si>
    <t>4109401</t>
  </si>
  <si>
    <t>Colônia Samambaia</t>
  </si>
  <si>
    <t>410940135000009</t>
  </si>
  <si>
    <t>Colônia Socorro</t>
  </si>
  <si>
    <t>410940135000006</t>
  </si>
  <si>
    <t>Guaraqueçaba</t>
  </si>
  <si>
    <t>4109500</t>
  </si>
  <si>
    <t>410950015000001</t>
  </si>
  <si>
    <t>Ararapira</t>
  </si>
  <si>
    <t>410950010000001</t>
  </si>
  <si>
    <t>Ponta Das Peças</t>
  </si>
  <si>
    <t>410950005000007</t>
  </si>
  <si>
    <t>Barra Do Superaguí</t>
  </si>
  <si>
    <t>410950005000005</t>
  </si>
  <si>
    <t>410950005000001</t>
  </si>
  <si>
    <t>Ilha Rasa</t>
  </si>
  <si>
    <t>410950005000009</t>
  </si>
  <si>
    <t>Guaratuba</t>
  </si>
  <si>
    <t>4109609</t>
  </si>
  <si>
    <t>410960905000001</t>
  </si>
  <si>
    <t>Pedra Branca Do Araraquara</t>
  </si>
  <si>
    <t>410960910000001</t>
  </si>
  <si>
    <t>Honório Serpa</t>
  </si>
  <si>
    <t>4109658</t>
  </si>
  <si>
    <t>410965805000001</t>
  </si>
  <si>
    <t>Pinho Fleck</t>
  </si>
  <si>
    <t>410965810000001</t>
  </si>
  <si>
    <t>Ibaiti</t>
  </si>
  <si>
    <t>4109708</t>
  </si>
  <si>
    <t>410970805000001</t>
  </si>
  <si>
    <t>Amorinha</t>
  </si>
  <si>
    <t>410970810000001</t>
  </si>
  <si>
    <t>Euzébio De Oliveira</t>
  </si>
  <si>
    <t>410970815000001</t>
  </si>
  <si>
    <t>Vila Guay</t>
  </si>
  <si>
    <t>410970825000001</t>
  </si>
  <si>
    <t>Vassoural</t>
  </si>
  <si>
    <t>410970820000001</t>
  </si>
  <si>
    <t>Icaraíma</t>
  </si>
  <si>
    <t>4109906</t>
  </si>
  <si>
    <t>410990605000001</t>
  </si>
  <si>
    <t>Porto Camargo</t>
  </si>
  <si>
    <t>410990610000001</t>
  </si>
  <si>
    <t>Vila Rica Do Ivaí</t>
  </si>
  <si>
    <t>410990615000001</t>
  </si>
  <si>
    <t>Iguaraçu</t>
  </si>
  <si>
    <t>4110003</t>
  </si>
  <si>
    <t>411000305000012</t>
  </si>
  <si>
    <t>Condomínio Alphaville</t>
  </si>
  <si>
    <t>411000305000011</t>
  </si>
  <si>
    <t>411000305000001</t>
  </si>
  <si>
    <t>4110300</t>
  </si>
  <si>
    <t>411030005000001</t>
  </si>
  <si>
    <t>Área Da Usina Hidroelétrica De Rosana</t>
  </si>
  <si>
    <t>411030005000008</t>
  </si>
  <si>
    <t>411030005000009</t>
  </si>
  <si>
    <t>Irati</t>
  </si>
  <si>
    <t>4110706</t>
  </si>
  <si>
    <t>Guamirim</t>
  </si>
  <si>
    <t>411070615000001</t>
  </si>
  <si>
    <t>Itapará</t>
  </si>
  <si>
    <t>411070620000001</t>
  </si>
  <si>
    <t>Iretama</t>
  </si>
  <si>
    <t>4110805</t>
  </si>
  <si>
    <t>411080505000001</t>
  </si>
  <si>
    <t>Águas De Jurema</t>
  </si>
  <si>
    <t>411080506000001</t>
  </si>
  <si>
    <t>Marilu</t>
  </si>
  <si>
    <t>411080510000001</t>
  </si>
  <si>
    <t>Itaguajé</t>
  </si>
  <si>
    <t>4110904</t>
  </si>
  <si>
    <t>411090405000001</t>
  </si>
  <si>
    <t>Balneario Renascer Do Sol</t>
  </si>
  <si>
    <t>411090405000017</t>
  </si>
  <si>
    <t>411090405000016</t>
  </si>
  <si>
    <t>Itambaracá</t>
  </si>
  <si>
    <t>4111001</t>
  </si>
  <si>
    <t>411100105000001</t>
  </si>
  <si>
    <t>Raul Marinho</t>
  </si>
  <si>
    <t>411100105000011</t>
  </si>
  <si>
    <t>São Joaquim Do Pontal</t>
  </si>
  <si>
    <t>411100110000001</t>
  </si>
  <si>
    <t>4111100</t>
  </si>
  <si>
    <t>411110005000001</t>
  </si>
  <si>
    <t>411110005000012</t>
  </si>
  <si>
    <t>Itapejara D'Oeste</t>
  </si>
  <si>
    <t>4111209</t>
  </si>
  <si>
    <t>411120905000001</t>
  </si>
  <si>
    <t>411120910000001</t>
  </si>
  <si>
    <t>Coxilha Rica</t>
  </si>
  <si>
    <t>411120915000001</t>
  </si>
  <si>
    <t>Ivaí</t>
  </si>
  <si>
    <t>4111407</t>
  </si>
  <si>
    <t>411140705000001</t>
  </si>
  <si>
    <t>Bom Jardim Do Sul</t>
  </si>
  <si>
    <t>411140710000001</t>
  </si>
  <si>
    <t>411140710000006</t>
  </si>
  <si>
    <t>Ivaiporã</t>
  </si>
  <si>
    <t>4111506</t>
  </si>
  <si>
    <t>411150625000001</t>
  </si>
  <si>
    <t>411150635000001</t>
  </si>
  <si>
    <t>Ivatuba</t>
  </si>
  <si>
    <t>4111605</t>
  </si>
  <si>
    <t>411160505000009</t>
  </si>
  <si>
    <t>Barra Dois Ou Jardim Refúgio</t>
  </si>
  <si>
    <t>411160505000003</t>
  </si>
  <si>
    <t>411160505000001</t>
  </si>
  <si>
    <t>Colônia Mineira</t>
  </si>
  <si>
    <t>411160505000004</t>
  </si>
  <si>
    <t>Jaguariaíva</t>
  </si>
  <si>
    <t>4112009</t>
  </si>
  <si>
    <t>411200905000001</t>
  </si>
  <si>
    <t>Bairro Jangaí</t>
  </si>
  <si>
    <t>411200905000042</t>
  </si>
  <si>
    <t>Eduardo Xavier Da Silva</t>
  </si>
  <si>
    <t>411200910000001</t>
  </si>
  <si>
    <t>Jandaia Do Sul</t>
  </si>
  <si>
    <t>4112108</t>
  </si>
  <si>
    <t>411210805000001</t>
  </si>
  <si>
    <t>411210810000001</t>
  </si>
  <si>
    <t>411210805000019</t>
  </si>
  <si>
    <t>Janiópolis</t>
  </si>
  <si>
    <t>4112207</t>
  </si>
  <si>
    <t>411220705000001</t>
  </si>
  <si>
    <t>Bragápolis</t>
  </si>
  <si>
    <t>411220705000010</t>
  </si>
  <si>
    <t>Japira</t>
  </si>
  <si>
    <t>4112306</t>
  </si>
  <si>
    <t>411230605000001</t>
  </si>
  <si>
    <t>411230610000001</t>
  </si>
  <si>
    <t>Jardim Alegre</t>
  </si>
  <si>
    <t>4112504</t>
  </si>
  <si>
    <t>411250405000001</t>
  </si>
  <si>
    <t>Barra Preta</t>
  </si>
  <si>
    <t>411250405000009</t>
  </si>
  <si>
    <t>Patrimônio De Jardim Florestal</t>
  </si>
  <si>
    <t>411250405000024</t>
  </si>
  <si>
    <t>Patrimônio De Pouso Alegre</t>
  </si>
  <si>
    <t>411250405000027</t>
  </si>
  <si>
    <t>Jataizinho</t>
  </si>
  <si>
    <t>4112702</t>
  </si>
  <si>
    <t>411270205000001</t>
  </si>
  <si>
    <t>Antônio Brandão De Oliveira</t>
  </si>
  <si>
    <t>411270210000001</t>
  </si>
  <si>
    <t>Frei Timóteo</t>
  </si>
  <si>
    <t>411270215000001</t>
  </si>
  <si>
    <t>Jesuítas</t>
  </si>
  <si>
    <t>4112751</t>
  </si>
  <si>
    <t>Carajá</t>
  </si>
  <si>
    <t>411275110000001</t>
  </si>
  <si>
    <t>411275110000005</t>
  </si>
  <si>
    <t>Joaquim Távora</t>
  </si>
  <si>
    <t>4112801</t>
  </si>
  <si>
    <t>411280105000001</t>
  </si>
  <si>
    <t>Joá</t>
  </si>
  <si>
    <t>411280110000001</t>
  </si>
  <si>
    <t>Kaloré</t>
  </si>
  <si>
    <t>4113106</t>
  </si>
  <si>
    <t>411310605000001</t>
  </si>
  <si>
    <t>Jussiara</t>
  </si>
  <si>
    <t>411310605000013</t>
  </si>
  <si>
    <t>4113205</t>
  </si>
  <si>
    <t>411320505000001</t>
  </si>
  <si>
    <t>411320510000001</t>
  </si>
  <si>
    <t>Laranjeiras Do Sul</t>
  </si>
  <si>
    <t>4113304</t>
  </si>
  <si>
    <t>411330405000001</t>
  </si>
  <si>
    <t>Passo Liso</t>
  </si>
  <si>
    <t>411330425000001</t>
  </si>
  <si>
    <t>Leópolis</t>
  </si>
  <si>
    <t>4113403</t>
  </si>
  <si>
    <t>411340305000001</t>
  </si>
  <si>
    <t>411340305000005</t>
  </si>
  <si>
    <t>Lunardelli</t>
  </si>
  <si>
    <t>4113759</t>
  </si>
  <si>
    <t>411375905000001</t>
  </si>
  <si>
    <t>411375905000015</t>
  </si>
  <si>
    <t>Lupionópolis</t>
  </si>
  <si>
    <t>4113809</t>
  </si>
  <si>
    <t>411380905000001</t>
  </si>
  <si>
    <t>411380910000005</t>
  </si>
  <si>
    <t>Mamborê</t>
  </si>
  <si>
    <t>4114005</t>
  </si>
  <si>
    <t>411400505000001</t>
  </si>
  <si>
    <t>Área Agroindustrial</t>
  </si>
  <si>
    <t>411400505000012</t>
  </si>
  <si>
    <t>Mandaguaçu</t>
  </si>
  <si>
    <t>4114104</t>
  </si>
  <si>
    <t>Pulinópolis</t>
  </si>
  <si>
    <t>411410405000027</t>
  </si>
  <si>
    <t>411410405000031</t>
  </si>
  <si>
    <t>Manfrinópolis</t>
  </si>
  <si>
    <t>4114351</t>
  </si>
  <si>
    <t>411435105000001</t>
  </si>
  <si>
    <t>São Sebastião Da Bela Vista</t>
  </si>
  <si>
    <t>411435105000010</t>
  </si>
  <si>
    <t>Mangueirinha</t>
  </si>
  <si>
    <t>4114401</t>
  </si>
  <si>
    <t>411440105000001</t>
  </si>
  <si>
    <t>Covozinho</t>
  </si>
  <si>
    <t>411440110000007</t>
  </si>
  <si>
    <t>Manoel Ribas</t>
  </si>
  <si>
    <t>4114500</t>
  </si>
  <si>
    <t>411450005000001</t>
  </si>
  <si>
    <t>Área Industrial Urbana De Furnas</t>
  </si>
  <si>
    <t>411450005000011</t>
  </si>
  <si>
    <t>Barra Santa Salete</t>
  </si>
  <si>
    <t>411450010000001</t>
  </si>
  <si>
    <t>Patrimônio Santa Mariana Do Sul</t>
  </si>
  <si>
    <t>411450005000013</t>
  </si>
  <si>
    <t>Marechal Cândido Rondon</t>
  </si>
  <si>
    <t>4114609</t>
  </si>
  <si>
    <t>Iguiporã</t>
  </si>
  <si>
    <t>411460915000001</t>
  </si>
  <si>
    <t>411460915000004</t>
  </si>
  <si>
    <t>411460907000001</t>
  </si>
  <si>
    <t>Loteamento Barcelona</t>
  </si>
  <si>
    <t>411460905000035</t>
  </si>
  <si>
    <t>411460930000001</t>
  </si>
  <si>
    <t>Novo Três Passos</t>
  </si>
  <si>
    <t>411460935000001</t>
  </si>
  <si>
    <t>Margarida</t>
  </si>
  <si>
    <t>411460920000001</t>
  </si>
  <si>
    <t>411460955000001</t>
  </si>
  <si>
    <t>Maria Helena</t>
  </si>
  <si>
    <t>4114708</t>
  </si>
  <si>
    <t>411470805000001</t>
  </si>
  <si>
    <t>Carbonera</t>
  </si>
  <si>
    <t>411470810000001</t>
  </si>
  <si>
    <t>Marialva</t>
  </si>
  <si>
    <t>4114807</t>
  </si>
  <si>
    <t>411480705000001</t>
  </si>
  <si>
    <t>Santa Fé Do Pirapó</t>
  </si>
  <si>
    <t>411480710000001</t>
  </si>
  <si>
    <t>Patrimônio Aquidabã</t>
  </si>
  <si>
    <t>411480705000025</t>
  </si>
  <si>
    <t>411480715000001</t>
  </si>
  <si>
    <t>Marilândia Do Sul</t>
  </si>
  <si>
    <t>4114906</t>
  </si>
  <si>
    <t>411490605000001</t>
  </si>
  <si>
    <t>Eldorado</t>
  </si>
  <si>
    <t>411490605000007</t>
  </si>
  <si>
    <t>Leão Do Norte</t>
  </si>
  <si>
    <t>411490605000006</t>
  </si>
  <si>
    <t>Marilena</t>
  </si>
  <si>
    <t>4115002</t>
  </si>
  <si>
    <t>Loteamento Lotear</t>
  </si>
  <si>
    <t>411500205000018</t>
  </si>
  <si>
    <t>411500210000001</t>
  </si>
  <si>
    <t>411500205000001</t>
  </si>
  <si>
    <t>Mariluz</t>
  </si>
  <si>
    <t>4115101</t>
  </si>
  <si>
    <t>411510105000001</t>
  </si>
  <si>
    <t>411510110000001</t>
  </si>
  <si>
    <t>Mariópolis</t>
  </si>
  <si>
    <t>4115309</t>
  </si>
  <si>
    <t>411530905000001</t>
  </si>
  <si>
    <t>Rio Pinheiro</t>
  </si>
  <si>
    <t>411530910000001</t>
  </si>
  <si>
    <t>Senhor Bom Jesus Dos Gramados</t>
  </si>
  <si>
    <t>411530915000001</t>
  </si>
  <si>
    <t>Matelândia</t>
  </si>
  <si>
    <t>4115606</t>
  </si>
  <si>
    <t>411560605000001</t>
  </si>
  <si>
    <t>Marquezita</t>
  </si>
  <si>
    <t>411560605000008</t>
  </si>
  <si>
    <t>Vila Esmeralda</t>
  </si>
  <si>
    <t>411560607000002</t>
  </si>
  <si>
    <t>Medianeira</t>
  </si>
  <si>
    <t>4115804</t>
  </si>
  <si>
    <t>411580405000001</t>
  </si>
  <si>
    <t>Maralúcia</t>
  </si>
  <si>
    <t>411580425000001</t>
  </si>
  <si>
    <t>411580405000035</t>
  </si>
  <si>
    <t>Mercedes</t>
  </si>
  <si>
    <t>4115853</t>
  </si>
  <si>
    <t>Três Irmãs</t>
  </si>
  <si>
    <t>411585305000009</t>
  </si>
  <si>
    <t>Arroio-Guaçu</t>
  </si>
  <si>
    <t>411585305000008</t>
  </si>
  <si>
    <t>411585305000001</t>
  </si>
  <si>
    <t>4115903</t>
  </si>
  <si>
    <t>411590305000001</t>
  </si>
  <si>
    <t>Quatro Marcos</t>
  </si>
  <si>
    <t>411590305000005</t>
  </si>
  <si>
    <t>Munhoz De Melo</t>
  </si>
  <si>
    <t>4116307</t>
  </si>
  <si>
    <t>411630705000001</t>
  </si>
  <si>
    <t>411630710000001</t>
  </si>
  <si>
    <t>Vila Rural José Venâncio Sobrinho</t>
  </si>
  <si>
    <t>411630710000004</t>
  </si>
  <si>
    <t>4116406</t>
  </si>
  <si>
    <t>Vila Rural I</t>
  </si>
  <si>
    <t>411640605000013</t>
  </si>
  <si>
    <t>Mendeslândia</t>
  </si>
  <si>
    <t>411640605000006</t>
  </si>
  <si>
    <t>411640605000001</t>
  </si>
  <si>
    <t>411640605000004</t>
  </si>
  <si>
    <t>Vila Rural Iii</t>
  </si>
  <si>
    <t>411640605000015</t>
  </si>
  <si>
    <t>4116703</t>
  </si>
  <si>
    <t>411670305000001</t>
  </si>
  <si>
    <t>411670307000001</t>
  </si>
  <si>
    <t>Nova Cantu</t>
  </si>
  <si>
    <t>4116802</t>
  </si>
  <si>
    <t>411680205000001</t>
  </si>
  <si>
    <t>Geremia Lunardelli</t>
  </si>
  <si>
    <t>411680210000001</t>
  </si>
  <si>
    <t>Santo Rei</t>
  </si>
  <si>
    <t>411680215000001</t>
  </si>
  <si>
    <t>4116901</t>
  </si>
  <si>
    <t>Barão De Lucena</t>
  </si>
  <si>
    <t>411690110000001</t>
  </si>
  <si>
    <t>Ivaitinga</t>
  </si>
  <si>
    <t>411690115000001</t>
  </si>
  <si>
    <t>Nova Esperança Do Sudoeste</t>
  </si>
  <si>
    <t>4116950</t>
  </si>
  <si>
    <t>411695005000001</t>
  </si>
  <si>
    <t>411695005000009</t>
  </si>
  <si>
    <t>Nova Londrina</t>
  </si>
  <si>
    <t>4117107</t>
  </si>
  <si>
    <t>411710705000001</t>
  </si>
  <si>
    <t>Cintra Pimentel</t>
  </si>
  <si>
    <t>411710710000001</t>
  </si>
  <si>
    <t>Nova Olímpia</t>
  </si>
  <si>
    <t>4117206</t>
  </si>
  <si>
    <t>411720605000001</t>
  </si>
  <si>
    <t>Vila Dona Olímpia Pacheco</t>
  </si>
  <si>
    <t>411720605000007</t>
  </si>
  <si>
    <t>4117222</t>
  </si>
  <si>
    <t>411722205000001</t>
  </si>
  <si>
    <t>Alto Santa Fé</t>
  </si>
  <si>
    <t>411722210000001</t>
  </si>
  <si>
    <t>Vila Cristal</t>
  </si>
  <si>
    <t>411722205000004</t>
  </si>
  <si>
    <t>Nova Tebas</t>
  </si>
  <si>
    <t>4117271</t>
  </si>
  <si>
    <t>411727105000001</t>
  </si>
  <si>
    <t>411727107000002</t>
  </si>
  <si>
    <t>Poema</t>
  </si>
  <si>
    <t>411727110000001</t>
  </si>
  <si>
    <t>Ortigueira</t>
  </si>
  <si>
    <t>4117305</t>
  </si>
  <si>
    <t>Bairro Dos Franças</t>
  </si>
  <si>
    <t>411730510000010</t>
  </si>
  <si>
    <t>411730510000001</t>
  </si>
  <si>
    <t>411730505000001</t>
  </si>
  <si>
    <t>411730520000001</t>
  </si>
  <si>
    <t>Lajeado Bonito</t>
  </si>
  <si>
    <t>411730515000001</t>
  </si>
  <si>
    <t>Natingui</t>
  </si>
  <si>
    <t>411730525000001</t>
  </si>
  <si>
    <t>Ourizona</t>
  </si>
  <si>
    <t>4117404</t>
  </si>
  <si>
    <t>411740405000001</t>
  </si>
  <si>
    <t>411740405000015</t>
  </si>
  <si>
    <t>Ouro Verde Do Oeste</t>
  </si>
  <si>
    <t>4117453</t>
  </si>
  <si>
    <t>411745305000001</t>
  </si>
  <si>
    <t>411745305000007</t>
  </si>
  <si>
    <t>4117602</t>
  </si>
  <si>
    <t>Padre Ponciano</t>
  </si>
  <si>
    <t>411760220000001</t>
  </si>
  <si>
    <t>Francisco Frederico Teixeira Guimarães</t>
  </si>
  <si>
    <t>411760215000001</t>
  </si>
  <si>
    <t>411760205000001</t>
  </si>
  <si>
    <t>4117701</t>
  </si>
  <si>
    <t>411770105000001</t>
  </si>
  <si>
    <t>Papagaios Novos</t>
  </si>
  <si>
    <t>411770110000001</t>
  </si>
  <si>
    <t>4117800</t>
  </si>
  <si>
    <t>411780005000001</t>
  </si>
  <si>
    <t>411780005000007</t>
  </si>
  <si>
    <t>Palotina</t>
  </si>
  <si>
    <t>4117909</t>
  </si>
  <si>
    <t>411790905000019</t>
  </si>
  <si>
    <t>Vila Floresta</t>
  </si>
  <si>
    <t>411790925000001</t>
  </si>
  <si>
    <t>411790905000001</t>
  </si>
  <si>
    <t>Paranacity</t>
  </si>
  <si>
    <t>4118105</t>
  </si>
  <si>
    <t>411810505000001</t>
  </si>
  <si>
    <t>411810505000022</t>
  </si>
  <si>
    <t>Paranavaí</t>
  </si>
  <si>
    <t>4118402</t>
  </si>
  <si>
    <t>Vila Rural 3</t>
  </si>
  <si>
    <t>411840205000138</t>
  </si>
  <si>
    <t>411840210000001</t>
  </si>
  <si>
    <t>Vila Rural 5</t>
  </si>
  <si>
    <t>411840220000008</t>
  </si>
  <si>
    <t>Deputado José Afonso</t>
  </si>
  <si>
    <t>411840215000001</t>
  </si>
  <si>
    <t>Vila Rural 4</t>
  </si>
  <si>
    <t>411840215000003</t>
  </si>
  <si>
    <t>411840220000006</t>
  </si>
  <si>
    <t>411840205000001</t>
  </si>
  <si>
    <t>Vila Rural 2</t>
  </si>
  <si>
    <t>411840205000136</t>
  </si>
  <si>
    <t>Mandiocaba</t>
  </si>
  <si>
    <t>411840220000003</t>
  </si>
  <si>
    <t>Paula Freitas</t>
  </si>
  <si>
    <t>4118600</t>
  </si>
  <si>
    <t>Rondinha</t>
  </si>
  <si>
    <t>411860005000002</t>
  </si>
  <si>
    <t>411860005000013</t>
  </si>
  <si>
    <t>Paulo Frontin</t>
  </si>
  <si>
    <t>4118709</t>
  </si>
  <si>
    <t>411870905000001</t>
  </si>
  <si>
    <t>Vera Guarani</t>
  </si>
  <si>
    <t>411870910000001</t>
  </si>
  <si>
    <t>Peabiru</t>
  </si>
  <si>
    <t>4118808</t>
  </si>
  <si>
    <t>411880805000001</t>
  </si>
  <si>
    <t>Silviolândia</t>
  </si>
  <si>
    <t>411880805000021</t>
  </si>
  <si>
    <t>Perobal</t>
  </si>
  <si>
    <t>4118857</t>
  </si>
  <si>
    <t>411885705000001</t>
  </si>
  <si>
    <t>411885705000004</t>
  </si>
  <si>
    <t>Pinhal De São Bento</t>
  </si>
  <si>
    <t>4119251</t>
  </si>
  <si>
    <t>411925105000001</t>
  </si>
  <si>
    <t>411925105000002</t>
  </si>
  <si>
    <t>4119301</t>
  </si>
  <si>
    <t>411930105000001</t>
  </si>
  <si>
    <t>411930110000001</t>
  </si>
  <si>
    <t>Faxinal Do Céu</t>
  </si>
  <si>
    <t>411930115000001</t>
  </si>
  <si>
    <t>411930125000001</t>
  </si>
  <si>
    <t>Pitanga</t>
  </si>
  <si>
    <t>4119608</t>
  </si>
  <si>
    <t>Vila Rural Tarcilo Ferreira Messias</t>
  </si>
  <si>
    <t>411960805000055</t>
  </si>
  <si>
    <t>Barra Bonita</t>
  </si>
  <si>
    <t>411960810000001</t>
  </si>
  <si>
    <t>Rio Xv De Baixo</t>
  </si>
  <si>
    <t>411960837000001</t>
  </si>
  <si>
    <t>411960840000001</t>
  </si>
  <si>
    <t>411960805000001</t>
  </si>
  <si>
    <t>Vila Rural Gregório Rank</t>
  </si>
  <si>
    <t>411960805000054</t>
  </si>
  <si>
    <t>Vila Rural Josefa Boschen</t>
  </si>
  <si>
    <t>411960810000007</t>
  </si>
  <si>
    <t>Planaltina Do Paraná</t>
  </si>
  <si>
    <t>4119707</t>
  </si>
  <si>
    <t>411970705000001</t>
  </si>
  <si>
    <t>Comur</t>
  </si>
  <si>
    <t>411970710000001</t>
  </si>
  <si>
    <t>Gauchinha</t>
  </si>
  <si>
    <t>411970710000004</t>
  </si>
  <si>
    <t>4119806</t>
  </si>
  <si>
    <t>411980620000001</t>
  </si>
  <si>
    <t>411980610000001</t>
  </si>
  <si>
    <t>411980605000001</t>
  </si>
  <si>
    <t>411980625000002</t>
  </si>
  <si>
    <t>411980625000001</t>
  </si>
  <si>
    <t>4119905</t>
  </si>
  <si>
    <t>Itaiacoca</t>
  </si>
  <si>
    <t>411990515000001</t>
  </si>
  <si>
    <t>Biscaia</t>
  </si>
  <si>
    <t>411990515000005</t>
  </si>
  <si>
    <t>411990505000001</t>
  </si>
  <si>
    <t>Piriquitos</t>
  </si>
  <si>
    <t>411990517000001</t>
  </si>
  <si>
    <t>411990505000305</t>
  </si>
  <si>
    <t>Uvaia</t>
  </si>
  <si>
    <t>411990525000001</t>
  </si>
  <si>
    <t>Pranchita</t>
  </si>
  <si>
    <t>4120358</t>
  </si>
  <si>
    <t>412035805000001</t>
  </si>
  <si>
    <t>Canzianópolis</t>
  </si>
  <si>
    <t>412035810000001</t>
  </si>
  <si>
    <t>Presidente Castelo Branco</t>
  </si>
  <si>
    <t>4120408</t>
  </si>
  <si>
    <t>Vila Rural Pedro Dos Santos</t>
  </si>
  <si>
    <t>412040810000003</t>
  </si>
  <si>
    <t>412040810000001</t>
  </si>
  <si>
    <t>412040805000001</t>
  </si>
  <si>
    <t>Vila Rural Angelim Avanci</t>
  </si>
  <si>
    <t>412040805000011</t>
  </si>
  <si>
    <t>Vila Rural Silvio Faccin</t>
  </si>
  <si>
    <t>412040805000009</t>
  </si>
  <si>
    <t>Primeiro De Maio</t>
  </si>
  <si>
    <t>4120507</t>
  </si>
  <si>
    <t>412050705000001</t>
  </si>
  <si>
    <t>Ibiaci</t>
  </si>
  <si>
    <t>412050710000001</t>
  </si>
  <si>
    <t>Vila Ghandi</t>
  </si>
  <si>
    <t>412050705000009</t>
  </si>
  <si>
    <t>Prudentópolis</t>
  </si>
  <si>
    <t>4120606</t>
  </si>
  <si>
    <t>412060605000001</t>
  </si>
  <si>
    <t>Jaciaba</t>
  </si>
  <si>
    <t>412060610000001</t>
  </si>
  <si>
    <t>Patos Velhos</t>
  </si>
  <si>
    <t>412060615000001</t>
  </si>
  <si>
    <t>Quedas Do Iguaçu</t>
  </si>
  <si>
    <t>4120903</t>
  </si>
  <si>
    <t>412090305000001</t>
  </si>
  <si>
    <t>Salto Osório</t>
  </si>
  <si>
    <t>412090305000029</t>
  </si>
  <si>
    <t>4121000</t>
  </si>
  <si>
    <t>412100005000001</t>
  </si>
  <si>
    <t>412100010000001</t>
  </si>
  <si>
    <t>Porto Brasílio</t>
  </si>
  <si>
    <t>412100015000001</t>
  </si>
  <si>
    <t>4121109</t>
  </si>
  <si>
    <t>412110905000001</t>
  </si>
  <si>
    <t>Irapuan</t>
  </si>
  <si>
    <t>412110910000001</t>
  </si>
  <si>
    <t>Quitandinha</t>
  </si>
  <si>
    <t>4121208</t>
  </si>
  <si>
    <t>Pangaré</t>
  </si>
  <si>
    <t>412120815000001</t>
  </si>
  <si>
    <t>Doce Grande</t>
  </si>
  <si>
    <t>412120810000001</t>
  </si>
  <si>
    <t>412120805000001</t>
  </si>
  <si>
    <t>Realeza</t>
  </si>
  <si>
    <t>4121406</t>
  </si>
  <si>
    <t>412140605000001</t>
  </si>
  <si>
    <t>412140610000001</t>
  </si>
  <si>
    <t>412140620000001</t>
  </si>
  <si>
    <t>Marmelândia</t>
  </si>
  <si>
    <t>412140615000001</t>
  </si>
  <si>
    <t>4121604</t>
  </si>
  <si>
    <t>412160405000001</t>
  </si>
  <si>
    <t>Baulândia</t>
  </si>
  <si>
    <t>412160410000001</t>
  </si>
  <si>
    <t>Canela</t>
  </si>
  <si>
    <t>412160415000001</t>
  </si>
  <si>
    <t>Reserva</t>
  </si>
  <si>
    <t>4121703</t>
  </si>
  <si>
    <t>412170305000001</t>
  </si>
  <si>
    <t>Leonardos</t>
  </si>
  <si>
    <t>412170315000008</t>
  </si>
  <si>
    <t>Ribeirão Claro</t>
  </si>
  <si>
    <t>4121802</t>
  </si>
  <si>
    <t>412180205000001</t>
  </si>
  <si>
    <t>Cachoeira Do Espírito Santo</t>
  </si>
  <si>
    <t>412180210000001</t>
  </si>
  <si>
    <t>Rio Bom</t>
  </si>
  <si>
    <t>4122107</t>
  </si>
  <si>
    <t>412210705000001</t>
  </si>
  <si>
    <t>Santo Antônio Do Palmital</t>
  </si>
  <si>
    <t>412210710000001</t>
  </si>
  <si>
    <t>Rio Branco Do Ivaí</t>
  </si>
  <si>
    <t>4122172</t>
  </si>
  <si>
    <t>412217205000001</t>
  </si>
  <si>
    <t>412217205000012</t>
  </si>
  <si>
    <t>Rio Branco Do Sul</t>
  </si>
  <si>
    <t>4122206</t>
  </si>
  <si>
    <t>412220605000001</t>
  </si>
  <si>
    <t>Açungui</t>
  </si>
  <si>
    <t>412220610000001</t>
  </si>
  <si>
    <t>Roncador</t>
  </si>
  <si>
    <t>4122503</t>
  </si>
  <si>
    <t>412250305000001</t>
  </si>
  <si>
    <t>Alto Do São João</t>
  </si>
  <si>
    <t>412250310000001</t>
  </si>
  <si>
    <t>Rosário Do Ivaí</t>
  </si>
  <si>
    <t>4122651</t>
  </si>
  <si>
    <t>412265105000001</t>
  </si>
  <si>
    <t>412265105000017</t>
  </si>
  <si>
    <t>412265105000018</t>
  </si>
  <si>
    <t>Salgado Filho</t>
  </si>
  <si>
    <t>4122800</t>
  </si>
  <si>
    <t>412280005000001</t>
  </si>
  <si>
    <t>412280020000001</t>
  </si>
  <si>
    <t>Salto Do Itararé</t>
  </si>
  <si>
    <t>4122909</t>
  </si>
  <si>
    <t>412290905000001</t>
  </si>
  <si>
    <t>412290905000008</t>
  </si>
  <si>
    <t>Santa Cruz De Monte Castelo</t>
  </si>
  <si>
    <t>4123303</t>
  </si>
  <si>
    <t>412330305000001</t>
  </si>
  <si>
    <t>Patrimônio Ivaína</t>
  </si>
  <si>
    <t>412330305000008</t>
  </si>
  <si>
    <t>Santa Esmeralda</t>
  </si>
  <si>
    <t>412330310000001</t>
  </si>
  <si>
    <t>4123402</t>
  </si>
  <si>
    <t>412340205000001</t>
  </si>
  <si>
    <t>412340205000022</t>
  </si>
  <si>
    <t>4123501</t>
  </si>
  <si>
    <t>412350105000001</t>
  </si>
  <si>
    <t>Marinas</t>
  </si>
  <si>
    <t>412350105000034</t>
  </si>
  <si>
    <t>4123600</t>
  </si>
  <si>
    <t>412360005000001</t>
  </si>
  <si>
    <t>Marinas Do Paranapanema</t>
  </si>
  <si>
    <t>412360005000003</t>
  </si>
  <si>
    <t>Santa Izabel Do Oeste</t>
  </si>
  <si>
    <t>4123808</t>
  </si>
  <si>
    <t>412380805000001</t>
  </si>
  <si>
    <t>Anunciação</t>
  </si>
  <si>
    <t>412380810000001</t>
  </si>
  <si>
    <t>412380815000001</t>
  </si>
  <si>
    <t>412380820000001</t>
  </si>
  <si>
    <t>Sarandi</t>
  </si>
  <si>
    <t>412380825000001</t>
  </si>
  <si>
    <t>União Do Oeste</t>
  </si>
  <si>
    <t>412380830000001</t>
  </si>
  <si>
    <t>Santa Maria Do Oeste</t>
  </si>
  <si>
    <t>4123857</t>
  </si>
  <si>
    <t>412385735000001</t>
  </si>
  <si>
    <t>412385730000001</t>
  </si>
  <si>
    <t>412385705000001</t>
  </si>
  <si>
    <t>Santo Antônio Da Platina</t>
  </si>
  <si>
    <t>4124103</t>
  </si>
  <si>
    <t>Platina</t>
  </si>
  <si>
    <t>412410305000034</t>
  </si>
  <si>
    <t>Conselheiro Zacarias</t>
  </si>
  <si>
    <t>412410312000001</t>
  </si>
  <si>
    <t>Santo Antônio Do Paraíso</t>
  </si>
  <si>
    <t>4124301</t>
  </si>
  <si>
    <t>412430105000001</t>
  </si>
  <si>
    <t>São Judas Tadeu</t>
  </si>
  <si>
    <t>412430110000001</t>
  </si>
  <si>
    <t>Santo Antônio Do Sudoeste</t>
  </si>
  <si>
    <t>4124400</t>
  </si>
  <si>
    <t>412440005000001</t>
  </si>
  <si>
    <t>Marcionópolis</t>
  </si>
  <si>
    <t>412440015000001</t>
  </si>
  <si>
    <t>São Sebastião Do Florido</t>
  </si>
  <si>
    <t>412440030000002</t>
  </si>
  <si>
    <t>São Pedro Do Florido</t>
  </si>
  <si>
    <t>412440030000001</t>
  </si>
  <si>
    <t>4124509</t>
  </si>
  <si>
    <t>412450905000001</t>
  </si>
  <si>
    <t>Pousada Do Paranapanema</t>
  </si>
  <si>
    <t>412450905000005</t>
  </si>
  <si>
    <t>São Carlos Do Ivaí</t>
  </si>
  <si>
    <t>4124608</t>
  </si>
  <si>
    <t>412460805000001</t>
  </si>
  <si>
    <t>Porto São Carlos</t>
  </si>
  <si>
    <t>412460810000001</t>
  </si>
  <si>
    <t>São Jerônimo Da Serra</t>
  </si>
  <si>
    <t>4124707</t>
  </si>
  <si>
    <t>412470705000005</t>
  </si>
  <si>
    <t>Bairro Caratuva</t>
  </si>
  <si>
    <t>412470705000007</t>
  </si>
  <si>
    <t>412470705000001</t>
  </si>
  <si>
    <t>São João Do Pinhal</t>
  </si>
  <si>
    <t>412470710000001</t>
  </si>
  <si>
    <t>Vila Nova De Florença</t>
  </si>
  <si>
    <t>412470720000001</t>
  </si>
  <si>
    <t>4124806</t>
  </si>
  <si>
    <t>412480605000001</t>
  </si>
  <si>
    <t>412480610000001</t>
  </si>
  <si>
    <t>Nova Lourdes</t>
  </si>
  <si>
    <t>412480615000001</t>
  </si>
  <si>
    <t>Vila Paraíso</t>
  </si>
  <si>
    <t>412480620000001</t>
  </si>
  <si>
    <t>412480617000001</t>
  </si>
  <si>
    <t>São João Do Ivaí</t>
  </si>
  <si>
    <t>4125001</t>
  </si>
  <si>
    <t>412500105000001</t>
  </si>
  <si>
    <t>Balneário Da Prainha Do Rio Ivaí</t>
  </si>
  <si>
    <t>412500105000020</t>
  </si>
  <si>
    <t>São João Do Triunfo</t>
  </si>
  <si>
    <t>4125100</t>
  </si>
  <si>
    <t>412510005000001</t>
  </si>
  <si>
    <t>412510010000002</t>
  </si>
  <si>
    <t>São Jorge D'Oeste</t>
  </si>
  <si>
    <t>4125209</t>
  </si>
  <si>
    <t>412520905000001</t>
  </si>
  <si>
    <t>Iolópolis</t>
  </si>
  <si>
    <t>412520915000001</t>
  </si>
  <si>
    <t>Lagos Do Iguaçu</t>
  </si>
  <si>
    <t>412520917000001</t>
  </si>
  <si>
    <t>Sede Nova Sant'Ana</t>
  </si>
  <si>
    <t>412520920000001</t>
  </si>
  <si>
    <t>São Jorge Do Ivaí</t>
  </si>
  <si>
    <t>4125308</t>
  </si>
  <si>
    <t>Copacabana Do Norte</t>
  </si>
  <si>
    <t>412530810000001</t>
  </si>
  <si>
    <t>412530810000002</t>
  </si>
  <si>
    <t>Sítio Santana</t>
  </si>
  <si>
    <t>412530805000006</t>
  </si>
  <si>
    <t>412530805000001</t>
  </si>
  <si>
    <t>São José Dos Pinhais</t>
  </si>
  <si>
    <t>4125506</t>
  </si>
  <si>
    <t>412550605000001</t>
  </si>
  <si>
    <t>Cachoeira De São José</t>
  </si>
  <si>
    <t>412550607000001</t>
  </si>
  <si>
    <t>Campo Largo Da Roseira</t>
  </si>
  <si>
    <t>412550610000001</t>
  </si>
  <si>
    <t>Sem Denominação 2</t>
  </si>
  <si>
    <t>412550605000161</t>
  </si>
  <si>
    <t>Colônia Murici</t>
  </si>
  <si>
    <t>412550615000001</t>
  </si>
  <si>
    <t>Marcelino</t>
  </si>
  <si>
    <t>412550620000001</t>
  </si>
  <si>
    <t>São Mateus Do Sul</t>
  </si>
  <si>
    <t>4125605</t>
  </si>
  <si>
    <t>412560505000001</t>
  </si>
  <si>
    <t>Caitá</t>
  </si>
  <si>
    <t>412560510000001</t>
  </si>
  <si>
    <t>Fluviópolis</t>
  </si>
  <si>
    <t>412560515000001</t>
  </si>
  <si>
    <t>412560520000001</t>
  </si>
  <si>
    <t>São Pedro Do Iguaçu</t>
  </si>
  <si>
    <t>4125753</t>
  </si>
  <si>
    <t>412575305000009</t>
  </si>
  <si>
    <t>412575305000011</t>
  </si>
  <si>
    <t>São Pedro Do Paraná</t>
  </si>
  <si>
    <t>4125902</t>
  </si>
  <si>
    <t>Porto São José</t>
  </si>
  <si>
    <t>412590210000001</t>
  </si>
  <si>
    <t>Condomínios Pousadas Do Rio Paraná E Eldorado</t>
  </si>
  <si>
    <t>412590205000003</t>
  </si>
  <si>
    <t>Recanto Da Saudade</t>
  </si>
  <si>
    <t>412590210000002</t>
  </si>
  <si>
    <t>Sapopema</t>
  </si>
  <si>
    <t>4126207</t>
  </si>
  <si>
    <t>412620705000001</t>
  </si>
  <si>
    <t>Vida Nova</t>
  </si>
  <si>
    <t>412620715000001</t>
  </si>
  <si>
    <t>4126256</t>
  </si>
  <si>
    <t>412625605000001</t>
  </si>
  <si>
    <t>Condominio Zauna</t>
  </si>
  <si>
    <t>412625605000106</t>
  </si>
  <si>
    <t>Sengés</t>
  </si>
  <si>
    <t>4126306</t>
  </si>
  <si>
    <t>412630605000001</t>
  </si>
  <si>
    <t>412630607000001</t>
  </si>
  <si>
    <t>Reianópolis</t>
  </si>
  <si>
    <t>412630610000001</t>
  </si>
  <si>
    <t>Serranópolis Do Iguaçu</t>
  </si>
  <si>
    <t>4126355</t>
  </si>
  <si>
    <t>412635505000001</t>
  </si>
  <si>
    <t>412635505000002</t>
  </si>
  <si>
    <t>Sertaneja</t>
  </si>
  <si>
    <t>4126405</t>
  </si>
  <si>
    <t>412640505000001</t>
  </si>
  <si>
    <t>Chácaras De Itapuã</t>
  </si>
  <si>
    <t>412640505000009</t>
  </si>
  <si>
    <t>Paranagi</t>
  </si>
  <si>
    <t>412640510000001</t>
  </si>
  <si>
    <t>Estância Recanto Dourado</t>
  </si>
  <si>
    <t>412640510000004</t>
  </si>
  <si>
    <t>Ilha Nº07 Da Usina De Capivara</t>
  </si>
  <si>
    <t>412640510000003</t>
  </si>
  <si>
    <t>Tapejara</t>
  </si>
  <si>
    <t>4126801</t>
  </si>
  <si>
    <t>412680105000001</t>
  </si>
  <si>
    <t>Bela Vista Do Tapiracuí</t>
  </si>
  <si>
    <t>412680110000001</t>
  </si>
  <si>
    <t>4126900</t>
  </si>
  <si>
    <t>412690005000001</t>
  </si>
  <si>
    <t>412690005000020</t>
  </si>
  <si>
    <t>412690005000009</t>
  </si>
  <si>
    <t>4127205</t>
  </si>
  <si>
    <t>412720505000001</t>
  </si>
  <si>
    <t>Malu</t>
  </si>
  <si>
    <t>412720505000014</t>
  </si>
  <si>
    <t>4127403</t>
  </si>
  <si>
    <t>412740305000001</t>
  </si>
  <si>
    <t>412740305000024</t>
  </si>
  <si>
    <t>4127700</t>
  </si>
  <si>
    <t>Dez De Maio</t>
  </si>
  <si>
    <t>412770010000001</t>
  </si>
  <si>
    <t>Concórdia Do Oeste</t>
  </si>
  <si>
    <t>412770008000001</t>
  </si>
  <si>
    <t>412770015000001</t>
  </si>
  <si>
    <t>412770030000001</t>
  </si>
  <si>
    <t>Novo Sobradinho</t>
  </si>
  <si>
    <t>412770040000001</t>
  </si>
  <si>
    <t>Tomazina</t>
  </si>
  <si>
    <t>4127809</t>
  </si>
  <si>
    <t>412780910000001</t>
  </si>
  <si>
    <t>412780910000002</t>
  </si>
  <si>
    <t>Tunas Do Paraná</t>
  </si>
  <si>
    <t>4127882</t>
  </si>
  <si>
    <t>412788205000001</t>
  </si>
  <si>
    <t>Marquês De Abrantes</t>
  </si>
  <si>
    <t>412788205000006</t>
  </si>
  <si>
    <t>Tuneiras Do Oeste</t>
  </si>
  <si>
    <t>4127908</t>
  </si>
  <si>
    <t>412790805000001</t>
  </si>
  <si>
    <t>Aparecida D'Oeste</t>
  </si>
  <si>
    <t>412790810000001</t>
  </si>
  <si>
    <t>412790815000001</t>
  </si>
  <si>
    <t>Tupãssi</t>
  </si>
  <si>
    <t>4127957</t>
  </si>
  <si>
    <t>412795705000001</t>
  </si>
  <si>
    <t>412795705000006</t>
  </si>
  <si>
    <t>412795705000008</t>
  </si>
  <si>
    <t>412795705000007</t>
  </si>
  <si>
    <t>4127965</t>
  </si>
  <si>
    <t>412796505000001</t>
  </si>
  <si>
    <t>Vila Ibema</t>
  </si>
  <si>
    <t>412796505000025</t>
  </si>
  <si>
    <t>Umuarama</t>
  </si>
  <si>
    <t>4128104</t>
  </si>
  <si>
    <t>Roberto Silveira</t>
  </si>
  <si>
    <t>412810425000001</t>
  </si>
  <si>
    <t>412810425000003</t>
  </si>
  <si>
    <t>Serra Dos Dourados</t>
  </si>
  <si>
    <t>412810435000001</t>
  </si>
  <si>
    <t>412810435000006</t>
  </si>
  <si>
    <t>União Da Vitória</t>
  </si>
  <si>
    <t>4128203</t>
  </si>
  <si>
    <t>412820315000002</t>
  </si>
  <si>
    <t>412820315000001</t>
  </si>
  <si>
    <t>Uniflor</t>
  </si>
  <si>
    <t>4128302</t>
  </si>
  <si>
    <t>412830205000001</t>
  </si>
  <si>
    <t>Conjunto Das Grevíleas</t>
  </si>
  <si>
    <t>412830205000006</t>
  </si>
  <si>
    <t>4128534</t>
  </si>
  <si>
    <t>412853405000001</t>
  </si>
  <si>
    <t>Novo Barro Preto</t>
  </si>
  <si>
    <t>412853410000001</t>
  </si>
  <si>
    <t>Vera Cruz Do Oeste</t>
  </si>
  <si>
    <t>4128559</t>
  </si>
  <si>
    <t>412855905000001</t>
  </si>
  <si>
    <t>412855905000008</t>
  </si>
  <si>
    <t>Verê</t>
  </si>
  <si>
    <t>4128609</t>
  </si>
  <si>
    <t>412860910000001</t>
  </si>
  <si>
    <t>Águas Do Verê</t>
  </si>
  <si>
    <t>412860910000004</t>
  </si>
  <si>
    <t>412860905000001</t>
  </si>
  <si>
    <t>Sede Progresso</t>
  </si>
  <si>
    <t>412860915000001</t>
  </si>
  <si>
    <t>4128708</t>
  </si>
  <si>
    <t>Araucária Parque</t>
  </si>
  <si>
    <t>412870805000013</t>
  </si>
  <si>
    <t>412870805000009</t>
  </si>
  <si>
    <t>Xambrê</t>
  </si>
  <si>
    <t>4128807</t>
  </si>
  <si>
    <t>412880705000001</t>
  </si>
  <si>
    <t>412880705000011</t>
  </si>
  <si>
    <t>Patrimônio Elisa</t>
  </si>
  <si>
    <t>412880705000006</t>
  </si>
  <si>
    <t>412880705000010</t>
  </si>
  <si>
    <t>4300034</t>
  </si>
  <si>
    <t>430003405000001</t>
  </si>
  <si>
    <t>430003415000001</t>
  </si>
  <si>
    <t>4300059</t>
  </si>
  <si>
    <t>Santo Antônio Dos Pinheirinhos</t>
  </si>
  <si>
    <t>430005925000001</t>
  </si>
  <si>
    <t>Engenho Grande</t>
  </si>
  <si>
    <t>430005915000001</t>
  </si>
  <si>
    <t>430005928000001</t>
  </si>
  <si>
    <t>430005905000001</t>
  </si>
  <si>
    <t>4300208</t>
  </si>
  <si>
    <t>Esquina Laussmann</t>
  </si>
  <si>
    <t>430020805000010</t>
  </si>
  <si>
    <t>Espinilho</t>
  </si>
  <si>
    <t>430020805000008</t>
  </si>
  <si>
    <t>430020815000001</t>
  </si>
  <si>
    <t>430020805000001</t>
  </si>
  <si>
    <t>4300307</t>
  </si>
  <si>
    <t>430030705000001</t>
  </si>
  <si>
    <t>Porto Biguá</t>
  </si>
  <si>
    <t>430030705000008</t>
  </si>
  <si>
    <t>4300455</t>
  </si>
  <si>
    <t>430045505000001</t>
  </si>
  <si>
    <t>Balneário Cascatinha</t>
  </si>
  <si>
    <t>430045505000010</t>
  </si>
  <si>
    <t>430045510000001</t>
  </si>
  <si>
    <t>Almirante Tamandaré Do Sul</t>
  </si>
  <si>
    <t>4300471</t>
  </si>
  <si>
    <t>430047105000001</t>
  </si>
  <si>
    <t>Linha Vitória</t>
  </si>
  <si>
    <t>430047115000001</t>
  </si>
  <si>
    <t>Rincão Do Segredo</t>
  </si>
  <si>
    <t>430047130000001</t>
  </si>
  <si>
    <t>Alpestre</t>
  </si>
  <si>
    <t>4300505</t>
  </si>
  <si>
    <t>430050515000001</t>
  </si>
  <si>
    <t>Farinhas</t>
  </si>
  <si>
    <t>430050510000001</t>
  </si>
  <si>
    <t>430050505000001</t>
  </si>
  <si>
    <t>430050520000001</t>
  </si>
  <si>
    <t>4300554</t>
  </si>
  <si>
    <t>430055420000001</t>
  </si>
  <si>
    <t>Linha Bonita</t>
  </si>
  <si>
    <t>430055410000001</t>
  </si>
  <si>
    <t>430055405000001</t>
  </si>
  <si>
    <t>430055425000001</t>
  </si>
  <si>
    <t>Treze De Maio</t>
  </si>
  <si>
    <t>430055430000001</t>
  </si>
  <si>
    <t>Amaral Ferrador</t>
  </si>
  <si>
    <t>4300638</t>
  </si>
  <si>
    <t>430063805000001</t>
  </si>
  <si>
    <t>Aui 1</t>
  </si>
  <si>
    <t>430063805000014</t>
  </si>
  <si>
    <t>Ametista Do Sul</t>
  </si>
  <si>
    <t>4300646</t>
  </si>
  <si>
    <t>430064605000001</t>
  </si>
  <si>
    <t>São Valentin Da Gruta</t>
  </si>
  <si>
    <t>430064625000001</t>
  </si>
  <si>
    <t>4300703</t>
  </si>
  <si>
    <t>430070305000001</t>
  </si>
  <si>
    <t>Borghetto</t>
  </si>
  <si>
    <t>430070305000007</t>
  </si>
  <si>
    <t>430070310000001</t>
  </si>
  <si>
    <t>Antônio Prado</t>
  </si>
  <si>
    <t>4300802</t>
  </si>
  <si>
    <t>430080205000001</t>
  </si>
  <si>
    <t>Loteamento Estrada Velha</t>
  </si>
  <si>
    <t>430080205000042</t>
  </si>
  <si>
    <t>Loteamento Industrial</t>
  </si>
  <si>
    <t>430080205000017</t>
  </si>
  <si>
    <t>430080230000001</t>
  </si>
  <si>
    <t>Aratiba</t>
  </si>
  <si>
    <t>4300901</t>
  </si>
  <si>
    <t>430090105000001</t>
  </si>
  <si>
    <t>430090115000001</t>
  </si>
  <si>
    <t>430090118000001</t>
  </si>
  <si>
    <t>Rio Azul</t>
  </si>
  <si>
    <t>430090120000001</t>
  </si>
  <si>
    <t>430090125000001</t>
  </si>
  <si>
    <t>Volta Fechada</t>
  </si>
  <si>
    <t>430090130000001</t>
  </si>
  <si>
    <t>Arroio Do Meio</t>
  </si>
  <si>
    <t>4301008</t>
  </si>
  <si>
    <t>430100805000001</t>
  </si>
  <si>
    <t>Vale Do Arroio Grande</t>
  </si>
  <si>
    <t>430100830000001</t>
  </si>
  <si>
    <t>Arroio Do Padre</t>
  </si>
  <si>
    <t>4301073</t>
  </si>
  <si>
    <t>430107305000001</t>
  </si>
  <si>
    <t>Bairro Beijamin Constant</t>
  </si>
  <si>
    <t>430107305000002</t>
  </si>
  <si>
    <t>Bairro Brasil Para Cristo</t>
  </si>
  <si>
    <t>430107305000003</t>
  </si>
  <si>
    <t>Bairro Progresso</t>
  </si>
  <si>
    <t>430107305000005</t>
  </si>
  <si>
    <t>Bairro Cerrito</t>
  </si>
  <si>
    <t>430107305000006</t>
  </si>
  <si>
    <t>Bairro Leitzke</t>
  </si>
  <si>
    <t>430107305000004</t>
  </si>
  <si>
    <t>Arroio Do Tigre</t>
  </si>
  <si>
    <t>4301206</t>
  </si>
  <si>
    <t>Sítio Alto</t>
  </si>
  <si>
    <t>430120635000001</t>
  </si>
  <si>
    <t>Coloninha</t>
  </si>
  <si>
    <t>430120610000001</t>
  </si>
  <si>
    <t>430120605000001</t>
  </si>
  <si>
    <t>Linha Ocidental</t>
  </si>
  <si>
    <t>430120618000001</t>
  </si>
  <si>
    <t>430120625000001</t>
  </si>
  <si>
    <t>Taboãozinho</t>
  </si>
  <si>
    <t>430120640000001</t>
  </si>
  <si>
    <t>430120645000001</t>
  </si>
  <si>
    <t>4301305</t>
  </si>
  <si>
    <t>Santa Izabel Do Sul</t>
  </si>
  <si>
    <t>430130520000001</t>
  </si>
  <si>
    <t>Granja Coronel Pedro Osório</t>
  </si>
  <si>
    <t>430130520000005</t>
  </si>
  <si>
    <t>430130505000001</t>
  </si>
  <si>
    <t>Mauá</t>
  </si>
  <si>
    <t>430130510000001</t>
  </si>
  <si>
    <t>430130515000001</t>
  </si>
  <si>
    <t>Arvorezinha</t>
  </si>
  <si>
    <t>4301404</t>
  </si>
  <si>
    <t>430140405000001</t>
  </si>
  <si>
    <t>Pinhal Queimado</t>
  </si>
  <si>
    <t>430140420000001</t>
  </si>
  <si>
    <t>Augusto Pestana</t>
  </si>
  <si>
    <t>4301503</t>
  </si>
  <si>
    <t>430150305000001</t>
  </si>
  <si>
    <t>430150310000001</t>
  </si>
  <si>
    <t>4301602</t>
  </si>
  <si>
    <t>430160221000001</t>
  </si>
  <si>
    <t>Joca Tavares</t>
  </si>
  <si>
    <t>430160217000001</t>
  </si>
  <si>
    <t>430160205000001</t>
  </si>
  <si>
    <t>José Otávio</t>
  </si>
  <si>
    <t>430160220000001</t>
  </si>
  <si>
    <t>430160222000001</t>
  </si>
  <si>
    <t>Barão</t>
  </si>
  <si>
    <t>4301651</t>
  </si>
  <si>
    <t>430165105000001</t>
  </si>
  <si>
    <t>Arroio Canoas</t>
  </si>
  <si>
    <t>430165110000001</t>
  </si>
  <si>
    <t>Francesa Baixa</t>
  </si>
  <si>
    <t>430165127000001</t>
  </si>
  <si>
    <t>Francesa Alta</t>
  </si>
  <si>
    <t>430165125000001</t>
  </si>
  <si>
    <t>General Neto</t>
  </si>
  <si>
    <t>430165130000001</t>
  </si>
  <si>
    <t>Barão De Cotegipe</t>
  </si>
  <si>
    <t>4301701</t>
  </si>
  <si>
    <t>430170105000001</t>
  </si>
  <si>
    <t>Miguel Wawruk</t>
  </si>
  <si>
    <t>430170105000008</t>
  </si>
  <si>
    <t>430170105000006</t>
  </si>
  <si>
    <t>Barra Do Guarita</t>
  </si>
  <si>
    <t>4301859</t>
  </si>
  <si>
    <t>430185905000001</t>
  </si>
  <si>
    <t>430185905000007</t>
  </si>
  <si>
    <t>Barra Do Quaraí</t>
  </si>
  <si>
    <t>4301875</t>
  </si>
  <si>
    <t>Guterrez</t>
  </si>
  <si>
    <t>430187518000001</t>
  </si>
  <si>
    <t>Francisco Borges</t>
  </si>
  <si>
    <t>430187515000001</t>
  </si>
  <si>
    <t>430187505000001</t>
  </si>
  <si>
    <t>Passo Da Cruz</t>
  </si>
  <si>
    <t>430187525000001</t>
  </si>
  <si>
    <t>Barra Do Ribeiro</t>
  </si>
  <si>
    <t>4301909</t>
  </si>
  <si>
    <t>Vila Passo Grande</t>
  </si>
  <si>
    <t>430190905000015</t>
  </si>
  <si>
    <t>Douradilho</t>
  </si>
  <si>
    <t>430190910000001</t>
  </si>
  <si>
    <t>430190905000001</t>
  </si>
  <si>
    <t>Barra Funda</t>
  </si>
  <si>
    <t>4301958</t>
  </si>
  <si>
    <t>430195805000001</t>
  </si>
  <si>
    <t>Milton De Bona</t>
  </si>
  <si>
    <t>430195805000002</t>
  </si>
  <si>
    <t>430195805000010</t>
  </si>
  <si>
    <t>4301800</t>
  </si>
  <si>
    <t>430180005000005</t>
  </si>
  <si>
    <t>Espigão Alto</t>
  </si>
  <si>
    <t>430180010000001</t>
  </si>
  <si>
    <t>430180005000001</t>
  </si>
  <si>
    <t>Benjamin Constant Do Sul</t>
  </si>
  <si>
    <t>4302055</t>
  </si>
  <si>
    <t>430205505000001</t>
  </si>
  <si>
    <t>Vila Palmeira</t>
  </si>
  <si>
    <t>430205505000002</t>
  </si>
  <si>
    <t>Bento Gonçalves</t>
  </si>
  <si>
    <t>4302105</t>
  </si>
  <si>
    <t>6</t>
  </si>
  <si>
    <t>430210530000009</t>
  </si>
  <si>
    <t>430210510000001</t>
  </si>
  <si>
    <t>Tuiutí</t>
  </si>
  <si>
    <t>430210530000001</t>
  </si>
  <si>
    <t>430210505000001</t>
  </si>
  <si>
    <t>2</t>
  </si>
  <si>
    <t>430210530000008</t>
  </si>
  <si>
    <t>4</t>
  </si>
  <si>
    <t>430210521000004</t>
  </si>
  <si>
    <t>Boa Vista Das Missões</t>
  </si>
  <si>
    <t>4302154</t>
  </si>
  <si>
    <t>430215405000004</t>
  </si>
  <si>
    <t>430215430000001</t>
  </si>
  <si>
    <t>Boa Vista Do Buricá</t>
  </si>
  <si>
    <t>4302204</t>
  </si>
  <si>
    <t>430220405000001</t>
  </si>
  <si>
    <t>Povoado De Ivanagaci</t>
  </si>
  <si>
    <t>430220405000012</t>
  </si>
  <si>
    <t>Boa Vista Do Cadeado</t>
  </si>
  <si>
    <t>4302220</t>
  </si>
  <si>
    <t>430222030000001</t>
  </si>
  <si>
    <t>Cadeado</t>
  </si>
  <si>
    <t>430222015000001</t>
  </si>
  <si>
    <t>Ponte Queimada</t>
  </si>
  <si>
    <t>430222040000001</t>
  </si>
  <si>
    <t>430222020000001</t>
  </si>
  <si>
    <t>Rincão Do Tigre</t>
  </si>
  <si>
    <t>430222045000001</t>
  </si>
  <si>
    <t>430222025000001</t>
  </si>
  <si>
    <t>430222005000001</t>
  </si>
  <si>
    <t>4302303</t>
  </si>
  <si>
    <t>430230305000001</t>
  </si>
  <si>
    <t>Capão Do Tigre</t>
  </si>
  <si>
    <t>430230308000001</t>
  </si>
  <si>
    <t>Itaimbezinho</t>
  </si>
  <si>
    <t>430230315000001</t>
  </si>
  <si>
    <t>Capela São Francisco</t>
  </si>
  <si>
    <t>430230311000001</t>
  </si>
  <si>
    <t>430230313000001</t>
  </si>
  <si>
    <t>430230320000001</t>
  </si>
  <si>
    <t>Bom Retiro Do Sul</t>
  </si>
  <si>
    <t>4302402</t>
  </si>
  <si>
    <t>430240205000001</t>
  </si>
  <si>
    <t>Pinhal</t>
  </si>
  <si>
    <t>430240215000001</t>
  </si>
  <si>
    <t>4302501</t>
  </si>
  <si>
    <t>Timbaúva</t>
  </si>
  <si>
    <t>430250115000001</t>
  </si>
  <si>
    <t>Esquina Piratini</t>
  </si>
  <si>
    <t>430250107000001</t>
  </si>
  <si>
    <t>430250110000001</t>
  </si>
  <si>
    <t>430250105000001</t>
  </si>
  <si>
    <t>Bozano</t>
  </si>
  <si>
    <t>4302584</t>
  </si>
  <si>
    <t>430258405000005</t>
  </si>
  <si>
    <t>430258425000001</t>
  </si>
  <si>
    <t>430258405000001</t>
  </si>
  <si>
    <t>4302600</t>
  </si>
  <si>
    <t>430260005000001</t>
  </si>
  <si>
    <t>Pedro Gárcia</t>
  </si>
  <si>
    <t>430260010000001</t>
  </si>
  <si>
    <t>Brochier</t>
  </si>
  <si>
    <t>4302659</t>
  </si>
  <si>
    <t>430265905000001</t>
  </si>
  <si>
    <t>Linha Pinheiro Machado</t>
  </si>
  <si>
    <t>430265920000001</t>
  </si>
  <si>
    <t>Butiá</t>
  </si>
  <si>
    <t>4302709</t>
  </si>
  <si>
    <t>430270905000001</t>
  </si>
  <si>
    <t>Cerro Do Roque</t>
  </si>
  <si>
    <t>430270910000001</t>
  </si>
  <si>
    <t>Caçapava Do Sul</t>
  </si>
  <si>
    <t>4302808</t>
  </si>
  <si>
    <t>430280805000001</t>
  </si>
  <si>
    <t>430280810000001</t>
  </si>
  <si>
    <t>Carajá Seival</t>
  </si>
  <si>
    <t>430280815000001</t>
  </si>
  <si>
    <t>Forninho</t>
  </si>
  <si>
    <t>430280825000001</t>
  </si>
  <si>
    <t>430280830000001</t>
  </si>
  <si>
    <t>Cacequi</t>
  </si>
  <si>
    <t>4302907</t>
  </si>
  <si>
    <t>430290705000001</t>
  </si>
  <si>
    <t>430290710000003</t>
  </si>
  <si>
    <t>Cachoeira Do Sul</t>
  </si>
  <si>
    <t>4303004</t>
  </si>
  <si>
    <t>Ferreira</t>
  </si>
  <si>
    <t>430300430000001</t>
  </si>
  <si>
    <t>Balneário São Lourenço</t>
  </si>
  <si>
    <t>430300430000002</t>
  </si>
  <si>
    <t>430300410000001</t>
  </si>
  <si>
    <t>Três Vendas</t>
  </si>
  <si>
    <t>430300445000001</t>
  </si>
  <si>
    <t>Bosque</t>
  </si>
  <si>
    <t>430300412000001</t>
  </si>
  <si>
    <t>Vila Todesmade</t>
  </si>
  <si>
    <t>430300425000012</t>
  </si>
  <si>
    <t>Capané</t>
  </si>
  <si>
    <t>430300415000001</t>
  </si>
  <si>
    <t>430300405000001</t>
  </si>
  <si>
    <t>Cordilheira</t>
  </si>
  <si>
    <t>430300425000001</t>
  </si>
  <si>
    <t>4303202</t>
  </si>
  <si>
    <t>430320205000001</t>
  </si>
  <si>
    <t>São Luís Rei</t>
  </si>
  <si>
    <t>430320210000001</t>
  </si>
  <si>
    <t>4303400</t>
  </si>
  <si>
    <t>430340005000001</t>
  </si>
  <si>
    <t>Ipuaçu</t>
  </si>
  <si>
    <t>430340010000001</t>
  </si>
  <si>
    <t>4303509</t>
  </si>
  <si>
    <t>Sant'Auta</t>
  </si>
  <si>
    <t>430350940000001</t>
  </si>
  <si>
    <t>Bandeirinha</t>
  </si>
  <si>
    <t>430350912000001</t>
  </si>
  <si>
    <t>430350920000001</t>
  </si>
  <si>
    <t>Capela Velha</t>
  </si>
  <si>
    <t>430350925000001</t>
  </si>
  <si>
    <t>Capela Santo Antônio</t>
  </si>
  <si>
    <t>430350922000001</t>
  </si>
  <si>
    <t>430350905000001</t>
  </si>
  <si>
    <t>Vila Aurora</t>
  </si>
  <si>
    <t>430350905000119</t>
  </si>
  <si>
    <t>Cambará Do Sul</t>
  </si>
  <si>
    <t>4303608</t>
  </si>
  <si>
    <t>430360815000004</t>
  </si>
  <si>
    <t>430360810000001</t>
  </si>
  <si>
    <t>430360805000001</t>
  </si>
  <si>
    <t>Osvaldo Kroeff</t>
  </si>
  <si>
    <t>430360815000001</t>
  </si>
  <si>
    <t>430360815000002</t>
  </si>
  <si>
    <t>Reflorestamento Fazenda Espírito Santo</t>
  </si>
  <si>
    <t>430360805000007</t>
  </si>
  <si>
    <t>Campestre Da Serra</t>
  </si>
  <si>
    <t>4303673</t>
  </si>
  <si>
    <t>430367305000001</t>
  </si>
  <si>
    <t>Guacho</t>
  </si>
  <si>
    <t>430367305000004</t>
  </si>
  <si>
    <t>430367305000002</t>
  </si>
  <si>
    <t>430367305000003</t>
  </si>
  <si>
    <t>4304002</t>
  </si>
  <si>
    <t>430400205000001</t>
  </si>
  <si>
    <t>Vila Turvo</t>
  </si>
  <si>
    <t>430400215000001</t>
  </si>
  <si>
    <t>Campos Borges</t>
  </si>
  <si>
    <t>4304101</t>
  </si>
  <si>
    <t>Varame</t>
  </si>
  <si>
    <t>430410135000001</t>
  </si>
  <si>
    <t>Linha Ferrari</t>
  </si>
  <si>
    <t>430410115000001</t>
  </si>
  <si>
    <t>São José Dos Campos Borges</t>
  </si>
  <si>
    <t>430410130000001</t>
  </si>
  <si>
    <t>430410120000001</t>
  </si>
  <si>
    <t>Rincão Dos Toledos</t>
  </si>
  <si>
    <t>430410125000001</t>
  </si>
  <si>
    <t>430410105000001</t>
  </si>
  <si>
    <t>Volta Vitória</t>
  </si>
  <si>
    <t>430410140000001</t>
  </si>
  <si>
    <t>Candelária</t>
  </si>
  <si>
    <t>4304200</t>
  </si>
  <si>
    <t>430420005000001</t>
  </si>
  <si>
    <t>Linha Brasil</t>
  </si>
  <si>
    <t>430420015000001</t>
  </si>
  <si>
    <t>Linha Do Rio</t>
  </si>
  <si>
    <t>430420020000001</t>
  </si>
  <si>
    <t>430420025000001</t>
  </si>
  <si>
    <t>430420030000001</t>
  </si>
  <si>
    <t>Candiota</t>
  </si>
  <si>
    <t>4304358</t>
  </si>
  <si>
    <t>Vila Dario Lassance</t>
  </si>
  <si>
    <t>430435805000003</t>
  </si>
  <si>
    <t>Jaguarão Grande</t>
  </si>
  <si>
    <t>430435820000001</t>
  </si>
  <si>
    <t>430435805000001</t>
  </si>
  <si>
    <t>Passo Real De Candiota</t>
  </si>
  <si>
    <t>430435825000001</t>
  </si>
  <si>
    <t>4304507</t>
  </si>
  <si>
    <t>430450705000001</t>
  </si>
  <si>
    <t>Coxilha Dos Campos</t>
  </si>
  <si>
    <t>430450705000047</t>
  </si>
  <si>
    <t>Capão Bonito Do Sul</t>
  </si>
  <si>
    <t>4304622</t>
  </si>
  <si>
    <t>430462205000001</t>
  </si>
  <si>
    <t>Barretos</t>
  </si>
  <si>
    <t>430462210000001</t>
  </si>
  <si>
    <t>Capão Do Cipó</t>
  </si>
  <si>
    <t>4304655</t>
  </si>
  <si>
    <t>430465505000001</t>
  </si>
  <si>
    <t>Carovi</t>
  </si>
  <si>
    <t>430465505000003</t>
  </si>
  <si>
    <t>430465505000009</t>
  </si>
  <si>
    <t>Capão Do Leão</t>
  </si>
  <si>
    <t>4304663</t>
  </si>
  <si>
    <t>430466305000001</t>
  </si>
  <si>
    <t>Hidráulica</t>
  </si>
  <si>
    <t>430466310000001</t>
  </si>
  <si>
    <t>Capivari Do Sul</t>
  </si>
  <si>
    <t>4304671</t>
  </si>
  <si>
    <t>430467105000001</t>
  </si>
  <si>
    <t>Rancho Velho</t>
  </si>
  <si>
    <t>430467110000001</t>
  </si>
  <si>
    <t>430467115000001</t>
  </si>
  <si>
    <t>Carazinho</t>
  </si>
  <si>
    <t>4304705</t>
  </si>
  <si>
    <t>430470533000001</t>
  </si>
  <si>
    <t>Pinheiro Marcado</t>
  </si>
  <si>
    <t>430470525000001</t>
  </si>
  <si>
    <t>430470505000001</t>
  </si>
  <si>
    <t>Casca</t>
  </si>
  <si>
    <t>4304903</t>
  </si>
  <si>
    <t>430490305000001</t>
  </si>
  <si>
    <t>Evangelista</t>
  </si>
  <si>
    <t>430490310000001</t>
  </si>
  <si>
    <t>Catuípe</t>
  </si>
  <si>
    <t>4305009</t>
  </si>
  <si>
    <t>Passo Burmann</t>
  </si>
  <si>
    <t>430500917000001</t>
  </si>
  <si>
    <t>Colônia Das Almas</t>
  </si>
  <si>
    <t>430500910000001</t>
  </si>
  <si>
    <t>430500905000001</t>
  </si>
  <si>
    <t>430500920000001</t>
  </si>
  <si>
    <t>Caxias Do Sul</t>
  </si>
  <si>
    <t>4305108</t>
  </si>
  <si>
    <t>Seca</t>
  </si>
  <si>
    <t>430510845000001</t>
  </si>
  <si>
    <t>Criúva</t>
  </si>
  <si>
    <t>430510815000001</t>
  </si>
  <si>
    <t>Santa Lúcia Do Piaí</t>
  </si>
  <si>
    <t>430510840000001</t>
  </si>
  <si>
    <t>Oliva</t>
  </si>
  <si>
    <t>430510835000001</t>
  </si>
  <si>
    <t>4305116</t>
  </si>
  <si>
    <t>430511605000001</t>
  </si>
  <si>
    <t>Hortência</t>
  </si>
  <si>
    <t>430511605000002</t>
  </si>
  <si>
    <t>Cerrito</t>
  </si>
  <si>
    <t>4305124</t>
  </si>
  <si>
    <t>430512405000001</t>
  </si>
  <si>
    <t>430512410000001</t>
  </si>
  <si>
    <t>Vila Freire</t>
  </si>
  <si>
    <t>430512415000001</t>
  </si>
  <si>
    <t>Cerro Grande Do Sul</t>
  </si>
  <si>
    <t>4305173</t>
  </si>
  <si>
    <t>430517305000001</t>
  </si>
  <si>
    <t>Vila Garambéu</t>
  </si>
  <si>
    <t>430517305000014</t>
  </si>
  <si>
    <t>Cerro Largo</t>
  </si>
  <si>
    <t>4305207</t>
  </si>
  <si>
    <t>430520705000001</t>
  </si>
  <si>
    <t>430520713000001</t>
  </si>
  <si>
    <t>430520714000001</t>
  </si>
  <si>
    <t>430520714000002</t>
  </si>
  <si>
    <t>Vila Atolosa</t>
  </si>
  <si>
    <t>430520705000013</t>
  </si>
  <si>
    <t>Vila Tremomia</t>
  </si>
  <si>
    <t>430520705000014</t>
  </si>
  <si>
    <t>4305306</t>
  </si>
  <si>
    <t>430530615000001</t>
  </si>
  <si>
    <t>Boi Preto</t>
  </si>
  <si>
    <t>430530610000001</t>
  </si>
  <si>
    <t>430530605000001</t>
  </si>
  <si>
    <t>430530620000001</t>
  </si>
  <si>
    <t>Tesouras</t>
  </si>
  <si>
    <t>430530625000001</t>
  </si>
  <si>
    <t>430530630000001</t>
  </si>
  <si>
    <t>Cidreira</t>
  </si>
  <si>
    <t>4305454</t>
  </si>
  <si>
    <t>430545405000001</t>
  </si>
  <si>
    <t>Lagoa Country Club</t>
  </si>
  <si>
    <t>430545405000029</t>
  </si>
  <si>
    <t>Ciríaco</t>
  </si>
  <si>
    <t>4305504</t>
  </si>
  <si>
    <t>430550405000001</t>
  </si>
  <si>
    <t>Cruzaltinha</t>
  </si>
  <si>
    <t>430550407000001</t>
  </si>
  <si>
    <t>430550415000001</t>
  </si>
  <si>
    <t>4305603</t>
  </si>
  <si>
    <t>430560305000001</t>
  </si>
  <si>
    <t>430560310000001</t>
  </si>
  <si>
    <t>Constantina</t>
  </si>
  <si>
    <t>4305801</t>
  </si>
  <si>
    <t>430580105000001</t>
  </si>
  <si>
    <t>Barra Curta Baixa</t>
  </si>
  <si>
    <t>430580106000001</t>
  </si>
  <si>
    <t>Capinzal</t>
  </si>
  <si>
    <t>430580107000001</t>
  </si>
  <si>
    <t>São Marcos Baixo</t>
  </si>
  <si>
    <t>430580114000001</t>
  </si>
  <si>
    <t>Coqueiro Baixo</t>
  </si>
  <si>
    <t>4305835</t>
  </si>
  <si>
    <t>430583505000001</t>
  </si>
  <si>
    <t>Arroio Da Laje</t>
  </si>
  <si>
    <t>430583510000001</t>
  </si>
  <si>
    <t>Coqueiros Do Sul</t>
  </si>
  <si>
    <t>4305850</t>
  </si>
  <si>
    <t>430585005000001</t>
  </si>
  <si>
    <t>430585015000001</t>
  </si>
  <si>
    <t>Rio Bonito</t>
  </si>
  <si>
    <t>430585020000001</t>
  </si>
  <si>
    <t>Serra Do Pontão</t>
  </si>
  <si>
    <t>430585022000001</t>
  </si>
  <si>
    <t>Xadrez</t>
  </si>
  <si>
    <t>430585025000001</t>
  </si>
  <si>
    <t>Coronel Bicaco</t>
  </si>
  <si>
    <t>4305900</t>
  </si>
  <si>
    <t>430590005000001</t>
  </si>
  <si>
    <t>Antônio Kerpel</t>
  </si>
  <si>
    <t>430590010000001</t>
  </si>
  <si>
    <t>Turvinho</t>
  </si>
  <si>
    <t>430590020000001</t>
  </si>
  <si>
    <t>430590015000001</t>
  </si>
  <si>
    <t>430590005000005</t>
  </si>
  <si>
    <t>Cotiporã</t>
  </si>
  <si>
    <t>4305959</t>
  </si>
  <si>
    <t>430595905000001</t>
  </si>
  <si>
    <t>Lageado Bonito</t>
  </si>
  <si>
    <t>430595910000001</t>
  </si>
  <si>
    <t>4306007</t>
  </si>
  <si>
    <t>430600720000001</t>
  </si>
  <si>
    <t>Esquina Gaúcha</t>
  </si>
  <si>
    <t>430600710000001</t>
  </si>
  <si>
    <t>Vista Nova</t>
  </si>
  <si>
    <t>430600730000001</t>
  </si>
  <si>
    <t>Lajeado Grande</t>
  </si>
  <si>
    <t>430600715000001</t>
  </si>
  <si>
    <t>430600705000001</t>
  </si>
  <si>
    <t>Loteamento Criciúma</t>
  </si>
  <si>
    <t>430600705000026</t>
  </si>
  <si>
    <t>Loteamento Koch / São Vicente</t>
  </si>
  <si>
    <t>430600705000008</t>
  </si>
  <si>
    <t>Vila Mirim</t>
  </si>
  <si>
    <t>430600705000028</t>
  </si>
  <si>
    <t>Loteamento Recanto Do Sol</t>
  </si>
  <si>
    <t>430600705000027</t>
  </si>
  <si>
    <t>Loteamento Vila Industrial</t>
  </si>
  <si>
    <t>430600705000009</t>
  </si>
  <si>
    <t>4306056</t>
  </si>
  <si>
    <t>Passo Do Mendonça</t>
  </si>
  <si>
    <t>430605625000001</t>
  </si>
  <si>
    <t>Bom Será</t>
  </si>
  <si>
    <t>430605610000001</t>
  </si>
  <si>
    <t>430605605000001</t>
  </si>
  <si>
    <t>Cordeiro</t>
  </si>
  <si>
    <t>430605615000001</t>
  </si>
  <si>
    <t>4306106</t>
  </si>
  <si>
    <t>430610605000001</t>
  </si>
  <si>
    <t>Colônia São João</t>
  </si>
  <si>
    <t>430610613000001</t>
  </si>
  <si>
    <t>Dom Pedrito</t>
  </si>
  <si>
    <t>4306601</t>
  </si>
  <si>
    <t>430660105060001</t>
  </si>
  <si>
    <t>Torquato Severo</t>
  </si>
  <si>
    <t>430660110000001</t>
  </si>
  <si>
    <t>Dom Pedro De Alcântara</t>
  </si>
  <si>
    <t>4306551</t>
  </si>
  <si>
    <t>430655105000001</t>
  </si>
  <si>
    <t>Arroio Dos Mengues</t>
  </si>
  <si>
    <t>430655110000001</t>
  </si>
  <si>
    <t>Morro Dos Leffas</t>
  </si>
  <si>
    <t>430655115000001</t>
  </si>
  <si>
    <t>Porto Colônia</t>
  </si>
  <si>
    <t>430655120000001</t>
  </si>
  <si>
    <t>4306734</t>
  </si>
  <si>
    <t>430673405000001</t>
  </si>
  <si>
    <t>Balneário Londero</t>
  </si>
  <si>
    <t>430673405000011</t>
  </si>
  <si>
    <t>Pranchada</t>
  </si>
  <si>
    <t>430673420000001</t>
  </si>
  <si>
    <t>Ilha Chafariz</t>
  </si>
  <si>
    <t>430673420000006</t>
  </si>
  <si>
    <t>430673415000001</t>
  </si>
  <si>
    <t>Eldorado Do Sul</t>
  </si>
  <si>
    <t>4306767</t>
  </si>
  <si>
    <t>430676705000001</t>
  </si>
  <si>
    <t>430676710000001</t>
  </si>
  <si>
    <t>4306809</t>
  </si>
  <si>
    <t>430680905000001</t>
  </si>
  <si>
    <t>Valdástico</t>
  </si>
  <si>
    <t>430680925000001</t>
  </si>
  <si>
    <t>Encruzilhada Do Sul</t>
  </si>
  <si>
    <t>4306908</t>
  </si>
  <si>
    <t>Cerro Partido</t>
  </si>
  <si>
    <t>430690815000001</t>
  </si>
  <si>
    <t>Capitão Noronha</t>
  </si>
  <si>
    <t>430690809000001</t>
  </si>
  <si>
    <t>430690805000001</t>
  </si>
  <si>
    <t>Maria Santa</t>
  </si>
  <si>
    <t>430690825000001</t>
  </si>
  <si>
    <t>Coronel Prestes</t>
  </si>
  <si>
    <t>430690820000001</t>
  </si>
  <si>
    <t>Pompeu Machado</t>
  </si>
  <si>
    <t>430690830000001</t>
  </si>
  <si>
    <t>Erechim</t>
  </si>
  <si>
    <t>4307005</t>
  </si>
  <si>
    <t>430700505000001</t>
  </si>
  <si>
    <t>Jaguaretê</t>
  </si>
  <si>
    <t>430700515000001</t>
  </si>
  <si>
    <t>Erval Grande</t>
  </si>
  <si>
    <t>4307203</t>
  </si>
  <si>
    <t>430720305000001</t>
  </si>
  <si>
    <t>Goio-Ên</t>
  </si>
  <si>
    <t>430720310000001</t>
  </si>
  <si>
    <t>430720315000001</t>
  </si>
  <si>
    <t>430720320000001</t>
  </si>
  <si>
    <t>Sete De Setembro</t>
  </si>
  <si>
    <t>430720325000001</t>
  </si>
  <si>
    <t>Erval Seco</t>
  </si>
  <si>
    <t>4307302</t>
  </si>
  <si>
    <t>430730205000001</t>
  </si>
  <si>
    <t>Arco Íris</t>
  </si>
  <si>
    <t>430730210000001</t>
  </si>
  <si>
    <t>430730222000001</t>
  </si>
  <si>
    <t>430730212000001</t>
  </si>
  <si>
    <t>São Bom Jesus</t>
  </si>
  <si>
    <t>430730225000001</t>
  </si>
  <si>
    <t>Vista Gaúcha</t>
  </si>
  <si>
    <t>430730240000001</t>
  </si>
  <si>
    <t>4307401</t>
  </si>
  <si>
    <t>430740105000001</t>
  </si>
  <si>
    <t>430740110000001</t>
  </si>
  <si>
    <t>Esperança Do Sul</t>
  </si>
  <si>
    <t>4307450</t>
  </si>
  <si>
    <t>430745005000001</t>
  </si>
  <si>
    <t>Açoita Cavalo</t>
  </si>
  <si>
    <t>430745007000001</t>
  </si>
  <si>
    <t>430745008000001</t>
  </si>
  <si>
    <t>Ismael</t>
  </si>
  <si>
    <t>430745020000001</t>
  </si>
  <si>
    <t>Lara</t>
  </si>
  <si>
    <t>430745010000001</t>
  </si>
  <si>
    <t>Espumoso</t>
  </si>
  <si>
    <t>4307500</t>
  </si>
  <si>
    <t>Campina Redonda</t>
  </si>
  <si>
    <t>430750020000001</t>
  </si>
  <si>
    <t>Avelino Paranhos</t>
  </si>
  <si>
    <t>430750015000001</t>
  </si>
  <si>
    <t>430750005000001</t>
  </si>
  <si>
    <t>Depósito</t>
  </si>
  <si>
    <t>430750030000001</t>
  </si>
  <si>
    <t>Volta Alegre</t>
  </si>
  <si>
    <t>430750050000001</t>
  </si>
  <si>
    <t>Estação</t>
  </si>
  <si>
    <t>4307559</t>
  </si>
  <si>
    <t>430755905000001</t>
  </si>
  <si>
    <t>Navegantes</t>
  </si>
  <si>
    <t>430755905000012</t>
  </si>
  <si>
    <t>4307807</t>
  </si>
  <si>
    <t>430780726000001</t>
  </si>
  <si>
    <t>Costão</t>
  </si>
  <si>
    <t>430780723000001</t>
  </si>
  <si>
    <t>430780705000001</t>
  </si>
  <si>
    <t>Delfina</t>
  </si>
  <si>
    <t>430780727000001</t>
  </si>
  <si>
    <t>430780735000001</t>
  </si>
  <si>
    <t>4307815</t>
  </si>
  <si>
    <t>430781520000001</t>
  </si>
  <si>
    <t>Itaúba</t>
  </si>
  <si>
    <t>430781510000001</t>
  </si>
  <si>
    <t>430781505000001</t>
  </si>
  <si>
    <t>Rincão Da Estrela</t>
  </si>
  <si>
    <t>430781515000001</t>
  </si>
  <si>
    <t>Farroupilha</t>
  </si>
  <si>
    <t>4307906</t>
  </si>
  <si>
    <t>São Marcos</t>
  </si>
  <si>
    <t>430790605000149</t>
  </si>
  <si>
    <t>Caravaggio</t>
  </si>
  <si>
    <t>430790605000151</t>
  </si>
  <si>
    <t>Jansen</t>
  </si>
  <si>
    <t>430790610000001</t>
  </si>
  <si>
    <t>430790605000001</t>
  </si>
  <si>
    <t>Nova Sardenha</t>
  </si>
  <si>
    <t>430790620000001</t>
  </si>
  <si>
    <t>Faxinal Do Soturno</t>
  </si>
  <si>
    <t>4308003</t>
  </si>
  <si>
    <t>430800305000001</t>
  </si>
  <si>
    <t>Santos Anjos</t>
  </si>
  <si>
    <t>430800305000005</t>
  </si>
  <si>
    <t>Flores Da Cunha</t>
  </si>
  <si>
    <t>4308201</t>
  </si>
  <si>
    <t>430820105000001</t>
  </si>
  <si>
    <t>Loteamento Hermes</t>
  </si>
  <si>
    <t>430820105000054</t>
  </si>
  <si>
    <t>Travessão Alfredo Chaves</t>
  </si>
  <si>
    <t>430820105000033</t>
  </si>
  <si>
    <t>Fontoura Xavier</t>
  </si>
  <si>
    <t>4308300</t>
  </si>
  <si>
    <t>430830005000001</t>
  </si>
  <si>
    <t>430830007000001</t>
  </si>
  <si>
    <t>Gramado São Pedro</t>
  </si>
  <si>
    <t>430830010000001</t>
  </si>
  <si>
    <t>Linha Silveira</t>
  </si>
  <si>
    <t>430830020000001</t>
  </si>
  <si>
    <t>Três Pinheiros</t>
  </si>
  <si>
    <t>430830035000001</t>
  </si>
  <si>
    <t>Fortaleza Dos Valos</t>
  </si>
  <si>
    <t>4308458</t>
  </si>
  <si>
    <t>430845805000001</t>
  </si>
  <si>
    <t>430845805000004</t>
  </si>
  <si>
    <t>Fazenda Colorado</t>
  </si>
  <si>
    <t>430845815000001</t>
  </si>
  <si>
    <t>Frederico Westphalen</t>
  </si>
  <si>
    <t>4308508</t>
  </si>
  <si>
    <t>430850805000001</t>
  </si>
  <si>
    <t>Castelinho</t>
  </si>
  <si>
    <t>430850810000001</t>
  </si>
  <si>
    <t>430850815000001</t>
  </si>
  <si>
    <t>4308656</t>
  </si>
  <si>
    <t>430865605000001</t>
  </si>
  <si>
    <t>São José Velho</t>
  </si>
  <si>
    <t>430865605000009</t>
  </si>
  <si>
    <t>Gaurama</t>
  </si>
  <si>
    <t>4308706</t>
  </si>
  <si>
    <t>430870605000001</t>
  </si>
  <si>
    <t>430870615000001</t>
  </si>
  <si>
    <t>General Câmara</t>
  </si>
  <si>
    <t>4308805</t>
  </si>
  <si>
    <t>Santo Amaro Do Sul</t>
  </si>
  <si>
    <t>430880525000001</t>
  </si>
  <si>
    <t>Boca Da Picada</t>
  </si>
  <si>
    <t>430880508000001</t>
  </si>
  <si>
    <t>430880510000001</t>
  </si>
  <si>
    <t>430880505000001</t>
  </si>
  <si>
    <t>430880505000009</t>
  </si>
  <si>
    <t>Volta Dos Freitas</t>
  </si>
  <si>
    <t>430880508000005</t>
  </si>
  <si>
    <t>Gentil</t>
  </si>
  <si>
    <t>4308854</t>
  </si>
  <si>
    <t>430885405000001</t>
  </si>
  <si>
    <t>Campo Do Meio</t>
  </si>
  <si>
    <t>430885410000001</t>
  </si>
  <si>
    <t>4308904</t>
  </si>
  <si>
    <t>430890405000001</t>
  </si>
  <si>
    <t>Rio Toldo</t>
  </si>
  <si>
    <t>430890425000001</t>
  </si>
  <si>
    <t>Souza Ramos</t>
  </si>
  <si>
    <t>430890430000001</t>
  </si>
  <si>
    <t>Giruá</t>
  </si>
  <si>
    <t>4309001</t>
  </si>
  <si>
    <t>Rincão Maciel</t>
  </si>
  <si>
    <t>430900124000001</t>
  </si>
  <si>
    <t>Cândido Freire</t>
  </si>
  <si>
    <t>430900110000001</t>
  </si>
  <si>
    <t>430900105000001</t>
  </si>
  <si>
    <t>430900120000001</t>
  </si>
  <si>
    <t>Quinze De Novembro</t>
  </si>
  <si>
    <t>430900122000001</t>
  </si>
  <si>
    <t>Rincão Dos Mellos</t>
  </si>
  <si>
    <t>430900123000001</t>
  </si>
  <si>
    <t>São Paulo Das Tunas</t>
  </si>
  <si>
    <t>430900126000001</t>
  </si>
  <si>
    <t>Glorinha</t>
  </si>
  <si>
    <t>4309050</t>
  </si>
  <si>
    <t>430905005000001</t>
  </si>
  <si>
    <t>430905005000012</t>
  </si>
  <si>
    <t>Gramado</t>
  </si>
  <si>
    <t>4309100</t>
  </si>
  <si>
    <t>430910005000001</t>
  </si>
  <si>
    <t>Calazans</t>
  </si>
  <si>
    <t>430910005000028</t>
  </si>
  <si>
    <t>Gramado Golf Club</t>
  </si>
  <si>
    <t>430910005000030</t>
  </si>
  <si>
    <t>430910005000029</t>
  </si>
  <si>
    <t>Gravataí</t>
  </si>
  <si>
    <t>4309209</t>
  </si>
  <si>
    <t>430920905000001</t>
  </si>
  <si>
    <t>Sítio San Rafael</t>
  </si>
  <si>
    <t>430920935000008</t>
  </si>
  <si>
    <t>Guaporé</t>
  </si>
  <si>
    <t>4309407</t>
  </si>
  <si>
    <t>430940705000001</t>
  </si>
  <si>
    <t>430940707000001</t>
  </si>
  <si>
    <t>430940735000001</t>
  </si>
  <si>
    <t>Guarani Das Missões</t>
  </si>
  <si>
    <t>4309506</t>
  </si>
  <si>
    <t>430950605000001</t>
  </si>
  <si>
    <t>Linha Harmonia</t>
  </si>
  <si>
    <t>430950609000001</t>
  </si>
  <si>
    <t>Linha Porto Alegre</t>
  </si>
  <si>
    <t>430950620000001</t>
  </si>
  <si>
    <t>4307104</t>
  </si>
  <si>
    <t>Coxilha Do Lageado</t>
  </si>
  <si>
    <t>430710425000001</t>
  </si>
  <si>
    <t>Basílio</t>
  </si>
  <si>
    <t>430710410000001</t>
  </si>
  <si>
    <t>430710405000001</t>
  </si>
  <si>
    <t>Bote</t>
  </si>
  <si>
    <t>430710415000001</t>
  </si>
  <si>
    <t>Cerro Chato</t>
  </si>
  <si>
    <t>430710420000001</t>
  </si>
  <si>
    <t>Jaguarão Chico</t>
  </si>
  <si>
    <t>430710430000001</t>
  </si>
  <si>
    <t>Mingote</t>
  </si>
  <si>
    <t>430710435000001</t>
  </si>
  <si>
    <t>4309605</t>
  </si>
  <si>
    <t>Cascata</t>
  </si>
  <si>
    <t>430960510000001</t>
  </si>
  <si>
    <t>Balneário Dreger</t>
  </si>
  <si>
    <t>430960510000006</t>
  </si>
  <si>
    <t>430960505000001</t>
  </si>
  <si>
    <t>Ibiaçá</t>
  </si>
  <si>
    <t>4309803</t>
  </si>
  <si>
    <t>430980305000001</t>
  </si>
  <si>
    <t>Rio Telha</t>
  </si>
  <si>
    <t>430980310000001</t>
  </si>
  <si>
    <t>430980315000001</t>
  </si>
  <si>
    <t>Ibirubá</t>
  </si>
  <si>
    <t>4310009</t>
  </si>
  <si>
    <t>431000905000001</t>
  </si>
  <si>
    <t>Alfredo Brenner</t>
  </si>
  <si>
    <t>431000910000001</t>
  </si>
  <si>
    <t>Santo Antônio Do Bom Retiro</t>
  </si>
  <si>
    <t>431000920000001</t>
  </si>
  <si>
    <t>Ijuí</t>
  </si>
  <si>
    <t>4310207</t>
  </si>
  <si>
    <t>431020705000001</t>
  </si>
  <si>
    <t>Alto Da União</t>
  </si>
  <si>
    <t>431020707000001</t>
  </si>
  <si>
    <t>431020737000001</t>
  </si>
  <si>
    <t>Chorão</t>
  </si>
  <si>
    <t>431020710000001</t>
  </si>
  <si>
    <t>431020725000001</t>
  </si>
  <si>
    <t>431020727000001</t>
  </si>
  <si>
    <t>431020730000001</t>
  </si>
  <si>
    <t>4310405</t>
  </si>
  <si>
    <t>Esquina Araújo</t>
  </si>
  <si>
    <t>431040515000001</t>
  </si>
  <si>
    <t>Colônia Medeiros</t>
  </si>
  <si>
    <t>431040510000001</t>
  </si>
  <si>
    <t>431040505000001</t>
  </si>
  <si>
    <t>Esquina Budel</t>
  </si>
  <si>
    <t>431040505000009</t>
  </si>
  <si>
    <t>431040505000006</t>
  </si>
  <si>
    <t>São Valentim</t>
  </si>
  <si>
    <t>431040520000001</t>
  </si>
  <si>
    <t>Ipê</t>
  </si>
  <si>
    <t>4310439</t>
  </si>
  <si>
    <t>Vila Segrêdo</t>
  </si>
  <si>
    <t>431043925000001</t>
  </si>
  <si>
    <t>431043920000001</t>
  </si>
  <si>
    <t>431043905000001</t>
  </si>
  <si>
    <t>4310603</t>
  </si>
  <si>
    <t>431060305000001</t>
  </si>
  <si>
    <t>431060312000001</t>
  </si>
  <si>
    <t>Tapuraí</t>
  </si>
  <si>
    <t>431060345000001</t>
  </si>
  <si>
    <t>Itaó</t>
  </si>
  <si>
    <t>431060330000001</t>
  </si>
  <si>
    <t>431060340000001</t>
  </si>
  <si>
    <t>Itati</t>
  </si>
  <si>
    <t>4310652</t>
  </si>
  <si>
    <t>431065205000001</t>
  </si>
  <si>
    <t>431065205000005</t>
  </si>
  <si>
    <t>Itatiba Do Sul</t>
  </si>
  <si>
    <t>4310702</t>
  </si>
  <si>
    <t>Vila São Cristóvão</t>
  </si>
  <si>
    <t>431070205000003</t>
  </si>
  <si>
    <t>Bairro Fundec</t>
  </si>
  <si>
    <t>431070205000004</t>
  </si>
  <si>
    <t>Povoado Tozzo</t>
  </si>
  <si>
    <t>431070210000001</t>
  </si>
  <si>
    <t>431070205000001</t>
  </si>
  <si>
    <t>Saltinho</t>
  </si>
  <si>
    <t>431070215000001</t>
  </si>
  <si>
    <t>431070220000001</t>
  </si>
  <si>
    <t>Jaboticaba</t>
  </si>
  <si>
    <t>4310850</t>
  </si>
  <si>
    <t>431085005000001</t>
  </si>
  <si>
    <t>Trentin</t>
  </si>
  <si>
    <t>431085020000001</t>
  </si>
  <si>
    <t>4310876</t>
  </si>
  <si>
    <t>431087605000007</t>
  </si>
  <si>
    <t>431087605000003</t>
  </si>
  <si>
    <t>431087605000009</t>
  </si>
  <si>
    <t>431087605000001</t>
  </si>
  <si>
    <t>Rincão Dos Costas</t>
  </si>
  <si>
    <t>431087605000011</t>
  </si>
  <si>
    <t>4310900</t>
  </si>
  <si>
    <t>431090005000018</t>
  </si>
  <si>
    <t>Barão Hirstch</t>
  </si>
  <si>
    <t>431090012000001</t>
  </si>
  <si>
    <t>431090005000001</t>
  </si>
  <si>
    <t>4311007</t>
  </si>
  <si>
    <t>431100705000001</t>
  </si>
  <si>
    <t>Núcleo Granja Bretanha</t>
  </si>
  <si>
    <t>431100705000052</t>
  </si>
  <si>
    <t>4311106</t>
  </si>
  <si>
    <t>431110605000001</t>
  </si>
  <si>
    <t>Ijucapirama</t>
  </si>
  <si>
    <t>431110610000001</t>
  </si>
  <si>
    <t>431110617000001</t>
  </si>
  <si>
    <t>Taquarichim</t>
  </si>
  <si>
    <t>431110620000001</t>
  </si>
  <si>
    <t>Jaquirana</t>
  </si>
  <si>
    <t>4311122</t>
  </si>
  <si>
    <t>431112205000001</t>
  </si>
  <si>
    <t>431112210000001</t>
  </si>
  <si>
    <t>Júlio De Castilhos</t>
  </si>
  <si>
    <t>4311205</t>
  </si>
  <si>
    <t>Três Mártires</t>
  </si>
  <si>
    <t>431120530000001</t>
  </si>
  <si>
    <t>São João Dos Mellos</t>
  </si>
  <si>
    <t>431120525000001</t>
  </si>
  <si>
    <t>Val De Serra</t>
  </si>
  <si>
    <t>431120530000002</t>
  </si>
  <si>
    <t>Lagoa Dos Três Cantos</t>
  </si>
  <si>
    <t>4311270</t>
  </si>
  <si>
    <t>431127005000001</t>
  </si>
  <si>
    <t>Linha Glória</t>
  </si>
  <si>
    <t>431127020000001</t>
  </si>
  <si>
    <t>Lagoa Vermelha</t>
  </si>
  <si>
    <t>4311304</t>
  </si>
  <si>
    <t>431130411000001</t>
  </si>
  <si>
    <t>431130408000001</t>
  </si>
  <si>
    <t>431130405000001</t>
  </si>
  <si>
    <t>Capão Do Cedro</t>
  </si>
  <si>
    <t>431130414000001</t>
  </si>
  <si>
    <t>Clemente Argolo</t>
  </si>
  <si>
    <t>431130425000001</t>
  </si>
  <si>
    <t>Tupinambá</t>
  </si>
  <si>
    <t>431130435000001</t>
  </si>
  <si>
    <t>431130427000001</t>
  </si>
  <si>
    <t>431130430000001</t>
  </si>
  <si>
    <t>Lavras Do Sul</t>
  </si>
  <si>
    <t>4311502</t>
  </si>
  <si>
    <t>431150205000001</t>
  </si>
  <si>
    <t>Ibaré</t>
  </si>
  <si>
    <t>431150210000001</t>
  </si>
  <si>
    <t>Liberato Salzano</t>
  </si>
  <si>
    <t>4311601</t>
  </si>
  <si>
    <t>431160105000001</t>
  </si>
  <si>
    <t>431160110000001</t>
  </si>
  <si>
    <t>4311718</t>
  </si>
  <si>
    <t>Povinho</t>
  </si>
  <si>
    <t>431171805000005</t>
  </si>
  <si>
    <t>Bororé</t>
  </si>
  <si>
    <t>431171810000001</t>
  </si>
  <si>
    <t>431171815000001</t>
  </si>
  <si>
    <t>431171805000001</t>
  </si>
  <si>
    <t>4311700</t>
  </si>
  <si>
    <t>431170005000001</t>
  </si>
  <si>
    <t>431170010000001</t>
  </si>
  <si>
    <t>4311734</t>
  </si>
  <si>
    <t>431173405000001</t>
  </si>
  <si>
    <t>Roça Da Estância</t>
  </si>
  <si>
    <t>431173405000005</t>
  </si>
  <si>
    <t>4311759</t>
  </si>
  <si>
    <t>Pirajú</t>
  </si>
  <si>
    <t>431175920000001</t>
  </si>
  <si>
    <t>Barragem Do Itú</t>
  </si>
  <si>
    <t>431175910000001</t>
  </si>
  <si>
    <t>431175905000001</t>
  </si>
  <si>
    <t>Maquiné</t>
  </si>
  <si>
    <t>4311775</t>
  </si>
  <si>
    <t>431177505000001</t>
  </si>
  <si>
    <t>431177515000001</t>
  </si>
  <si>
    <t>Marau</t>
  </si>
  <si>
    <t>4311809</t>
  </si>
  <si>
    <t>431180905000001</t>
  </si>
  <si>
    <t>431180909000001</t>
  </si>
  <si>
    <t>431180935000001</t>
  </si>
  <si>
    <t>Veado Pardo</t>
  </si>
  <si>
    <t>431180917000001</t>
  </si>
  <si>
    <t>Marcelino Ramos</t>
  </si>
  <si>
    <t>4311908</t>
  </si>
  <si>
    <t>431190805000001</t>
  </si>
  <si>
    <t>Coronel Teixeira</t>
  </si>
  <si>
    <t>431190810000001</t>
  </si>
  <si>
    <t>431190820000001</t>
  </si>
  <si>
    <t>Marques De Souza</t>
  </si>
  <si>
    <t>4312054</t>
  </si>
  <si>
    <t>431205415000001</t>
  </si>
  <si>
    <t>Bela Vista Do Fão</t>
  </si>
  <si>
    <t>431205410000001</t>
  </si>
  <si>
    <t>431205405000001</t>
  </si>
  <si>
    <t>4312104</t>
  </si>
  <si>
    <t>431210405000001</t>
  </si>
  <si>
    <t>Clara</t>
  </si>
  <si>
    <t>431210410000001</t>
  </si>
  <si>
    <t>Mato Leitão</t>
  </si>
  <si>
    <t>4312153</t>
  </si>
  <si>
    <t>431215305000001</t>
  </si>
  <si>
    <t>Arroio Bonito</t>
  </si>
  <si>
    <t>431215315000001</t>
  </si>
  <si>
    <t>431215340000001</t>
  </si>
  <si>
    <t>431215345000001</t>
  </si>
  <si>
    <t>431215345000003</t>
  </si>
  <si>
    <t>Miraguaí</t>
  </si>
  <si>
    <t>4312302</t>
  </si>
  <si>
    <t>431230205000001</t>
  </si>
  <si>
    <t>Sítio Gabriel</t>
  </si>
  <si>
    <t>431230210000001</t>
  </si>
  <si>
    <t>Tronqueiras</t>
  </si>
  <si>
    <t>431230215000001</t>
  </si>
  <si>
    <t>Monte Alegre Dos Campos</t>
  </si>
  <si>
    <t>4312377</t>
  </si>
  <si>
    <t>431237705000001</t>
  </si>
  <si>
    <t>Capela Da Luz</t>
  </si>
  <si>
    <t>431237710000001</t>
  </si>
  <si>
    <t>431237715000001</t>
  </si>
  <si>
    <t>431237730000001</t>
  </si>
  <si>
    <t>Enxovia</t>
  </si>
  <si>
    <t>431237720000001</t>
  </si>
  <si>
    <t>Passo Do Carro</t>
  </si>
  <si>
    <t>431237725000001</t>
  </si>
  <si>
    <t>431237735000001</t>
  </si>
  <si>
    <t>431237738000001</t>
  </si>
  <si>
    <t>431237750000001</t>
  </si>
  <si>
    <t>431237740000001</t>
  </si>
  <si>
    <t>São Judas</t>
  </si>
  <si>
    <t>431237745000001</t>
  </si>
  <si>
    <t>Montenegro</t>
  </si>
  <si>
    <t>4312401</t>
  </si>
  <si>
    <t>431240118000001</t>
  </si>
  <si>
    <t>Costa Da Serra</t>
  </si>
  <si>
    <t>431240113000001</t>
  </si>
  <si>
    <t>431240105000001</t>
  </si>
  <si>
    <t>431240127000001</t>
  </si>
  <si>
    <t>431240135000001</t>
  </si>
  <si>
    <t>Morrinhos Do Sul</t>
  </si>
  <si>
    <t>4312443</t>
  </si>
  <si>
    <t>431244310000002</t>
  </si>
  <si>
    <t>431244310000001</t>
  </si>
  <si>
    <t>Pixirica</t>
  </si>
  <si>
    <t>431244320000006</t>
  </si>
  <si>
    <t>431244305000001</t>
  </si>
  <si>
    <t>Morro De Dentro</t>
  </si>
  <si>
    <t>431244315000001</t>
  </si>
  <si>
    <t>431244320000004</t>
  </si>
  <si>
    <t>Morro Do Forno</t>
  </si>
  <si>
    <t>431244320000001</t>
  </si>
  <si>
    <t>4312500</t>
  </si>
  <si>
    <t>431250005000001</t>
  </si>
  <si>
    <t>Balneário Mostardense</t>
  </si>
  <si>
    <t>431250005000010</t>
  </si>
  <si>
    <t>Vila Solidão</t>
  </si>
  <si>
    <t>431250010000002</t>
  </si>
  <si>
    <t>431250010000011</t>
  </si>
  <si>
    <t>Praia De São Simão</t>
  </si>
  <si>
    <t>431250015000002</t>
  </si>
  <si>
    <t>Doutor Edgardo Pereira Velho</t>
  </si>
  <si>
    <t>431250010000001</t>
  </si>
  <si>
    <t>Praia Da Solidão</t>
  </si>
  <si>
    <t>431250010000003</t>
  </si>
  <si>
    <t>431250015000009</t>
  </si>
  <si>
    <t>Praia Do Pai João</t>
  </si>
  <si>
    <t>431250005000012</t>
  </si>
  <si>
    <t>Rincão Do Cristóvão Pereira</t>
  </si>
  <si>
    <t>431250013000001</t>
  </si>
  <si>
    <t>Solidão Ii</t>
  </si>
  <si>
    <t>431250010000012</t>
  </si>
  <si>
    <t>Vivendas Dos Lagos/Praia Do Bacopari</t>
  </si>
  <si>
    <t>431250010000004</t>
  </si>
  <si>
    <t>Muitos Capões</t>
  </si>
  <si>
    <t>4312617</t>
  </si>
  <si>
    <t>431261705000001</t>
  </si>
  <si>
    <t>431261710000001</t>
  </si>
  <si>
    <t>Fazenda Laranjeiras</t>
  </si>
  <si>
    <t>431261725000001</t>
  </si>
  <si>
    <t>Capão Grande</t>
  </si>
  <si>
    <t>431261715000001</t>
  </si>
  <si>
    <t>431261745000001</t>
  </si>
  <si>
    <t>Encruzilhada São Sebastião</t>
  </si>
  <si>
    <t>431261720000001</t>
  </si>
  <si>
    <t>431261735000001</t>
  </si>
  <si>
    <t>Várzea Dos Antunes</t>
  </si>
  <si>
    <t>431261750000001</t>
  </si>
  <si>
    <t>Vila Ituim</t>
  </si>
  <si>
    <t>431261755000001</t>
  </si>
  <si>
    <t>Não-Me-Toque</t>
  </si>
  <si>
    <t>4312658</t>
  </si>
  <si>
    <t>431265805000001</t>
  </si>
  <si>
    <t>São José Do Centro</t>
  </si>
  <si>
    <t>431265815000001</t>
  </si>
  <si>
    <t>4312757</t>
  </si>
  <si>
    <t>431275705000001</t>
  </si>
  <si>
    <t>General Cadorna</t>
  </si>
  <si>
    <t>431275715000001</t>
  </si>
  <si>
    <t>4313102</t>
  </si>
  <si>
    <t>Vila Cruz</t>
  </si>
  <si>
    <t>431310215000001</t>
  </si>
  <si>
    <t>Canhemborá</t>
  </si>
  <si>
    <t>431310210000001</t>
  </si>
  <si>
    <t>431310205000001</t>
  </si>
  <si>
    <t>Nova Petrópolis</t>
  </si>
  <si>
    <t>4313201</t>
  </si>
  <si>
    <t>431320105000001</t>
  </si>
  <si>
    <t>Temeraria</t>
  </si>
  <si>
    <t>431320120000001</t>
  </si>
  <si>
    <t>Tirol</t>
  </si>
  <si>
    <t>431320120000002</t>
  </si>
  <si>
    <t>Nova Prata</t>
  </si>
  <si>
    <t>4313300</t>
  </si>
  <si>
    <t>431330005000001</t>
  </si>
  <si>
    <t>431330005000018</t>
  </si>
  <si>
    <t>4313375</t>
  </si>
  <si>
    <t>431337505000001</t>
  </si>
  <si>
    <t>Capão Alto</t>
  </si>
  <si>
    <t>431337505000026</t>
  </si>
  <si>
    <t>Osório</t>
  </si>
  <si>
    <t>4313508</t>
  </si>
  <si>
    <t>431350805000001</t>
  </si>
  <si>
    <t>Borussia</t>
  </si>
  <si>
    <t>431350828000001</t>
  </si>
  <si>
    <t>Parque Altos Da Serra</t>
  </si>
  <si>
    <t>431350828000003</t>
  </si>
  <si>
    <t>Passinhos</t>
  </si>
  <si>
    <t>431350835000001</t>
  </si>
  <si>
    <t>Palmares Do Sul</t>
  </si>
  <si>
    <t>4313656</t>
  </si>
  <si>
    <t>Frei Sebastião</t>
  </si>
  <si>
    <t>431365625000001</t>
  </si>
  <si>
    <t>431365615000001</t>
  </si>
  <si>
    <t>Granja Getúlio Vargas</t>
  </si>
  <si>
    <t>431365620000001</t>
  </si>
  <si>
    <t>Balneário Dunas Altas</t>
  </si>
  <si>
    <t>431365630000019</t>
  </si>
  <si>
    <t>431365605000001</t>
  </si>
  <si>
    <t>Butiatuva</t>
  </si>
  <si>
    <t>431365616000001</t>
  </si>
  <si>
    <t>Casa Velha</t>
  </si>
  <si>
    <t>431365617000001</t>
  </si>
  <si>
    <t>Palmeira Das Missões</t>
  </si>
  <si>
    <t>4313706</t>
  </si>
  <si>
    <t>431370642000001</t>
  </si>
  <si>
    <t>Quebrado</t>
  </si>
  <si>
    <t>431370617000001</t>
  </si>
  <si>
    <t>431370605000001</t>
  </si>
  <si>
    <t>431370645000001</t>
  </si>
  <si>
    <t>4313953</t>
  </si>
  <si>
    <t>431395330000001</t>
  </si>
  <si>
    <t>431395310000001</t>
  </si>
  <si>
    <t>4314027</t>
  </si>
  <si>
    <t>431402705000001</t>
  </si>
  <si>
    <t>431402705000010</t>
  </si>
  <si>
    <t>Parobé</t>
  </si>
  <si>
    <t>4314050</t>
  </si>
  <si>
    <t>431405005000001</t>
  </si>
  <si>
    <t>431405012000001</t>
  </si>
  <si>
    <t>4314068</t>
  </si>
  <si>
    <t>431406805000001</t>
  </si>
  <si>
    <t>Campo De Sobradinho</t>
  </si>
  <si>
    <t>431406810000001</t>
  </si>
  <si>
    <t>Murta</t>
  </si>
  <si>
    <t>431406820000001</t>
  </si>
  <si>
    <t>Pitingal</t>
  </si>
  <si>
    <t>431406830000001</t>
  </si>
  <si>
    <t>Passo Fundo</t>
  </si>
  <si>
    <t>4314100</t>
  </si>
  <si>
    <t>431410005010001</t>
  </si>
  <si>
    <t>431410010000001</t>
  </si>
  <si>
    <t>Bom Recreio</t>
  </si>
  <si>
    <t>431410017000001</t>
  </si>
  <si>
    <t>Pulador</t>
  </si>
  <si>
    <t>431410035000001</t>
  </si>
  <si>
    <t>431410040000001</t>
  </si>
  <si>
    <t>Sede Independência</t>
  </si>
  <si>
    <t>431410045000001</t>
  </si>
  <si>
    <t>Paverama</t>
  </si>
  <si>
    <t>4314159</t>
  </si>
  <si>
    <t>431415905000001</t>
  </si>
  <si>
    <t>431415920000001</t>
  </si>
  <si>
    <t>4314175</t>
  </si>
  <si>
    <t>431417505000001</t>
  </si>
  <si>
    <t>Arroio Mau</t>
  </si>
  <si>
    <t>431417510000001</t>
  </si>
  <si>
    <t>431417525000001</t>
  </si>
  <si>
    <t>4314209</t>
  </si>
  <si>
    <t>431420905000001</t>
  </si>
  <si>
    <t>Matarazzo</t>
  </si>
  <si>
    <t>431420920000001</t>
  </si>
  <si>
    <t>Pinhal Da Serra</t>
  </si>
  <si>
    <t>4314464</t>
  </si>
  <si>
    <t>431446405000001</t>
  </si>
  <si>
    <t>Serra Dos Gregórios</t>
  </si>
  <si>
    <t>431446405000009</t>
  </si>
  <si>
    <t>4314472</t>
  </si>
  <si>
    <t>431447205000001</t>
  </si>
  <si>
    <t>Rincão Do Appel</t>
  </si>
  <si>
    <t>431447220000001</t>
  </si>
  <si>
    <t>4314506</t>
  </si>
  <si>
    <t>431450610000001</t>
  </si>
  <si>
    <t>Torrinhas</t>
  </si>
  <si>
    <t>431450620000001</t>
  </si>
  <si>
    <t>4314555</t>
  </si>
  <si>
    <t>431455505000001</t>
  </si>
  <si>
    <t>Figueira</t>
  </si>
  <si>
    <t>431455510000001</t>
  </si>
  <si>
    <t>4314704</t>
  </si>
  <si>
    <t>431470405000001</t>
  </si>
  <si>
    <t>431470415000001</t>
  </si>
  <si>
    <t>431470420000001</t>
  </si>
  <si>
    <t>431470412000001</t>
  </si>
  <si>
    <t>Poço Das Antas</t>
  </si>
  <si>
    <t>4314753</t>
  </si>
  <si>
    <t>431475305000001</t>
  </si>
  <si>
    <t>431475305000003</t>
  </si>
  <si>
    <t>4314779</t>
  </si>
  <si>
    <t>431477905000001</t>
  </si>
  <si>
    <t>Sagrisa</t>
  </si>
  <si>
    <t>431477910000001</t>
  </si>
  <si>
    <t>Ponte Preta</t>
  </si>
  <si>
    <t>4314787</t>
  </si>
  <si>
    <t>431478705000001</t>
  </si>
  <si>
    <t>Souto Neto</t>
  </si>
  <si>
    <t>431478730000001</t>
  </si>
  <si>
    <t>4315107</t>
  </si>
  <si>
    <t>431510705000001</t>
  </si>
  <si>
    <t>Rincão Comprido</t>
  </si>
  <si>
    <t>431510720000001</t>
  </si>
  <si>
    <t>Presidente Lucena</t>
  </si>
  <si>
    <t>4315149</t>
  </si>
  <si>
    <t>431514905000001</t>
  </si>
  <si>
    <t>Linha Nova Baixa</t>
  </si>
  <si>
    <t>431514905000009</t>
  </si>
  <si>
    <t>Picada Schneider</t>
  </si>
  <si>
    <t>431514905000007</t>
  </si>
  <si>
    <t>4315156</t>
  </si>
  <si>
    <t>431515605000001</t>
  </si>
  <si>
    <t>Batovira</t>
  </si>
  <si>
    <t>431515607000001</t>
  </si>
  <si>
    <t>Campo Branco</t>
  </si>
  <si>
    <t>431515610000001</t>
  </si>
  <si>
    <t>Constantino</t>
  </si>
  <si>
    <t>431515612000001</t>
  </si>
  <si>
    <t>Xaxim</t>
  </si>
  <si>
    <t>431515620000001</t>
  </si>
  <si>
    <t>4315206</t>
  </si>
  <si>
    <t>431520605000001</t>
  </si>
  <si>
    <t>Xarqueada</t>
  </si>
  <si>
    <t>431520615000001</t>
  </si>
  <si>
    <t>4315354</t>
  </si>
  <si>
    <t>431535405000001</t>
  </si>
  <si>
    <t>Clube Náutico Beco Do Sol</t>
  </si>
  <si>
    <t>431535425000005</t>
  </si>
  <si>
    <t>Clube Náutico Refúgio</t>
  </si>
  <si>
    <t>431535425000004</t>
  </si>
  <si>
    <t>Sede Aurora</t>
  </si>
  <si>
    <t>431535425000001</t>
  </si>
  <si>
    <t>Debortoli</t>
  </si>
  <si>
    <t>431535425000003</t>
  </si>
  <si>
    <t>431535425000006</t>
  </si>
  <si>
    <t>Santa Clara Do Ingaí</t>
  </si>
  <si>
    <t>431535420000001</t>
  </si>
  <si>
    <t>Santa Clara Alta</t>
  </si>
  <si>
    <t>431535420000003</t>
  </si>
  <si>
    <t>Redentora</t>
  </si>
  <si>
    <t>4315404</t>
  </si>
  <si>
    <t>Sítio Cassemiro</t>
  </si>
  <si>
    <t>431540430000001</t>
  </si>
  <si>
    <t>431540410000001</t>
  </si>
  <si>
    <t>431540405000001</t>
  </si>
  <si>
    <t>Restinga Seca</t>
  </si>
  <si>
    <t>4315503</t>
  </si>
  <si>
    <t>431550305000009</t>
  </si>
  <si>
    <t>Jacuí</t>
  </si>
  <si>
    <t>431550305000013</t>
  </si>
  <si>
    <t>Loteamento Passo Das Tunas</t>
  </si>
  <si>
    <t>431550305000010</t>
  </si>
  <si>
    <t>Vila Campagnol</t>
  </si>
  <si>
    <t>431550305000012</t>
  </si>
  <si>
    <t>431550305000001</t>
  </si>
  <si>
    <t>Rio Dos Índios</t>
  </si>
  <si>
    <t>4315552</t>
  </si>
  <si>
    <t>431555205000001</t>
  </si>
  <si>
    <t>Posse Dos Linhares</t>
  </si>
  <si>
    <t>431555210000001</t>
  </si>
  <si>
    <t>4315602</t>
  </si>
  <si>
    <t>Quinta</t>
  </si>
  <si>
    <t>431560220010001</t>
  </si>
  <si>
    <t>Ilha Do Leonídio</t>
  </si>
  <si>
    <t>431560230000001</t>
  </si>
  <si>
    <t>Taim</t>
  </si>
  <si>
    <t>431560225010001</t>
  </si>
  <si>
    <t>4315701</t>
  </si>
  <si>
    <t>431570105000001</t>
  </si>
  <si>
    <t>Balneário João Ferreira</t>
  </si>
  <si>
    <t>431570105000027</t>
  </si>
  <si>
    <t>Balneário Santa Vitória</t>
  </si>
  <si>
    <t>431570127000005</t>
  </si>
  <si>
    <t>Albardão</t>
  </si>
  <si>
    <t>431570110000001</t>
  </si>
  <si>
    <t>Bexiga</t>
  </si>
  <si>
    <t>431570115000001</t>
  </si>
  <si>
    <t>Iruí</t>
  </si>
  <si>
    <t>431570122000001</t>
  </si>
  <si>
    <t>Porto Das Mesas</t>
  </si>
  <si>
    <t>431570123000005</t>
  </si>
  <si>
    <t>João Rodrigues</t>
  </si>
  <si>
    <t>431570123000001</t>
  </si>
  <si>
    <t>431570124000007</t>
  </si>
  <si>
    <t>Passo Da Areia</t>
  </si>
  <si>
    <t>431570124000001</t>
  </si>
  <si>
    <t>Passo Do Adão</t>
  </si>
  <si>
    <t>431570127000001</t>
  </si>
  <si>
    <t>Roca Sales</t>
  </si>
  <si>
    <t>4315800</t>
  </si>
  <si>
    <t>431580005000001</t>
  </si>
  <si>
    <t>431580010000001</t>
  </si>
  <si>
    <t>Rodeio Bonito</t>
  </si>
  <si>
    <t>4315909</t>
  </si>
  <si>
    <t>431590905000001</t>
  </si>
  <si>
    <t>431590910000001</t>
  </si>
  <si>
    <t>Rolador</t>
  </si>
  <si>
    <t>4315958</t>
  </si>
  <si>
    <t>431595805000001</t>
  </si>
  <si>
    <t>431595810000001</t>
  </si>
  <si>
    <t>Passo Do Faxinal</t>
  </si>
  <si>
    <t>431595825000001</t>
  </si>
  <si>
    <t>Passo Do Quaresma</t>
  </si>
  <si>
    <t>431595830000001</t>
  </si>
  <si>
    <t>Serrinha Do Rosário</t>
  </si>
  <si>
    <t>431595840000001</t>
  </si>
  <si>
    <t>Rolante</t>
  </si>
  <si>
    <t>4316006</t>
  </si>
  <si>
    <t>431600605000001</t>
  </si>
  <si>
    <t>431600610000001</t>
  </si>
  <si>
    <t>Caprol</t>
  </si>
  <si>
    <t>431600605000015</t>
  </si>
  <si>
    <t>Fazenda Passos</t>
  </si>
  <si>
    <t>431600617000010</t>
  </si>
  <si>
    <t>Ilha Nova</t>
  </si>
  <si>
    <t>431600605000016</t>
  </si>
  <si>
    <t>Ronda Alta</t>
  </si>
  <si>
    <t>4316105</t>
  </si>
  <si>
    <t>Loteamento Parque Das Águas</t>
  </si>
  <si>
    <t>431610505000040</t>
  </si>
  <si>
    <t>Alto Recreio</t>
  </si>
  <si>
    <t>431610510000001</t>
  </si>
  <si>
    <t>Passo Da Entrada</t>
  </si>
  <si>
    <t>431610505000019</t>
  </si>
  <si>
    <t>Condominio Do Marco</t>
  </si>
  <si>
    <t>431610505000043</t>
  </si>
  <si>
    <t>431610505000001</t>
  </si>
  <si>
    <t>431610505000037</t>
  </si>
  <si>
    <t>Loteamento Águas Claras</t>
  </si>
  <si>
    <t>431610505000044</t>
  </si>
  <si>
    <t>Loteamento Julio Manfrim</t>
  </si>
  <si>
    <t>431610505000038</t>
  </si>
  <si>
    <t>Loteamento Rancho Branco</t>
  </si>
  <si>
    <t>431610505000039</t>
  </si>
  <si>
    <t>4316303</t>
  </si>
  <si>
    <t>431630305000001</t>
  </si>
  <si>
    <t>Dona Otília</t>
  </si>
  <si>
    <t>431630310000001</t>
  </si>
  <si>
    <t>Rincão Vermelho</t>
  </si>
  <si>
    <t>431630315000001</t>
  </si>
  <si>
    <t>Rosário Do Sul</t>
  </si>
  <si>
    <t>4316402</t>
  </si>
  <si>
    <t>431640205000001</t>
  </si>
  <si>
    <t>Vila Carmelo</t>
  </si>
  <si>
    <t>431640220000004</t>
  </si>
  <si>
    <t>4316428</t>
  </si>
  <si>
    <t>431642805000001</t>
  </si>
  <si>
    <t>Leonel Rocha</t>
  </si>
  <si>
    <t>431642815000001</t>
  </si>
  <si>
    <t>Saldanha Marinho</t>
  </si>
  <si>
    <t>4316436</t>
  </si>
  <si>
    <t>431643605000001</t>
  </si>
  <si>
    <t>431643610000001</t>
  </si>
  <si>
    <t>Salto Do Jacuí</t>
  </si>
  <si>
    <t>4316451</t>
  </si>
  <si>
    <t>431645105000001</t>
  </si>
  <si>
    <t>431645107000004</t>
  </si>
  <si>
    <t>Aui 2</t>
  </si>
  <si>
    <t>431645107000005</t>
  </si>
  <si>
    <t>431645107000001</t>
  </si>
  <si>
    <t>431645121000001</t>
  </si>
  <si>
    <t>Passo Real</t>
  </si>
  <si>
    <t>431645123000001</t>
  </si>
  <si>
    <t>Rincão Do Ivaí</t>
  </si>
  <si>
    <t>431645124000001</t>
  </si>
  <si>
    <t>431645115000001</t>
  </si>
  <si>
    <t>Salvador Do Sul</t>
  </si>
  <si>
    <t>4316501</t>
  </si>
  <si>
    <t>431650105000001</t>
  </si>
  <si>
    <t>431650109000001</t>
  </si>
  <si>
    <t>Linha Comprida</t>
  </si>
  <si>
    <t>431650120000001</t>
  </si>
  <si>
    <t>Linha São João</t>
  </si>
  <si>
    <t>431650125000001</t>
  </si>
  <si>
    <t>Sananduva</t>
  </si>
  <si>
    <t>4316600</t>
  </si>
  <si>
    <t>431660005000001</t>
  </si>
  <si>
    <t>Rio Tigre</t>
  </si>
  <si>
    <t>431660010000001</t>
  </si>
  <si>
    <t>Sant'Ana Do Livramento</t>
  </si>
  <si>
    <t>4317103</t>
  </si>
  <si>
    <t>431710305000001</t>
  </si>
  <si>
    <t>Palomas</t>
  </si>
  <si>
    <t>431710305000170</t>
  </si>
  <si>
    <t>Pampeiro</t>
  </si>
  <si>
    <t>431710310000001</t>
  </si>
  <si>
    <t>431710310000006</t>
  </si>
  <si>
    <t>Thomaz Albornoz</t>
  </si>
  <si>
    <t>431710307000001</t>
  </si>
  <si>
    <t>Santa Bárbara Do Sul</t>
  </si>
  <si>
    <t>4316709</t>
  </si>
  <si>
    <t>431670905000001</t>
  </si>
  <si>
    <t>431670918000001</t>
  </si>
  <si>
    <t>431670925000001</t>
  </si>
  <si>
    <t>Santa Cruz Do Sul</t>
  </si>
  <si>
    <t>4316808</t>
  </si>
  <si>
    <t>Rio Pardinho</t>
  </si>
  <si>
    <t>431680835000001</t>
  </si>
  <si>
    <t>431680810000001</t>
  </si>
  <si>
    <t>Saraiva</t>
  </si>
  <si>
    <t>431680838000001</t>
  </si>
  <si>
    <t>431680842000001</t>
  </si>
  <si>
    <t>431680830000001</t>
  </si>
  <si>
    <t>Santa Margarida Do Sul</t>
  </si>
  <si>
    <t>4316972</t>
  </si>
  <si>
    <t>431697205000001</t>
  </si>
  <si>
    <t>Bolso</t>
  </si>
  <si>
    <t>431697210000001</t>
  </si>
  <si>
    <t>Cambaizinho</t>
  </si>
  <si>
    <t>431697215000001</t>
  </si>
  <si>
    <t>431697220000001</t>
  </si>
  <si>
    <t>431697230000001</t>
  </si>
  <si>
    <t>4316907</t>
  </si>
  <si>
    <t>431690723000001</t>
  </si>
  <si>
    <t>Arroio Do Sol</t>
  </si>
  <si>
    <t>431690710000001</t>
  </si>
  <si>
    <t>431690705060001</t>
  </si>
  <si>
    <t>431690720000001</t>
  </si>
  <si>
    <t>431690712000001</t>
  </si>
  <si>
    <t>Vilas Videira E Abrantes</t>
  </si>
  <si>
    <t>431690720000006</t>
  </si>
  <si>
    <t>Passo Do Verde</t>
  </si>
  <si>
    <t>431690733000001</t>
  </si>
  <si>
    <t>431690750000001</t>
  </si>
  <si>
    <t>Santa Flora</t>
  </si>
  <si>
    <t>431690735000001</t>
  </si>
  <si>
    <t>Santo Antão</t>
  </si>
  <si>
    <t>431690738000001</t>
  </si>
  <si>
    <t>4317202</t>
  </si>
  <si>
    <t>431720205000001</t>
  </si>
  <si>
    <t>431720210000001</t>
  </si>
  <si>
    <t>Santa Vitória Do Palmar</t>
  </si>
  <si>
    <t>4317301</t>
  </si>
  <si>
    <t>Mirim</t>
  </si>
  <si>
    <t>431730120000001</t>
  </si>
  <si>
    <t>Arvore Só</t>
  </si>
  <si>
    <t>431730107000001</t>
  </si>
  <si>
    <t>431730105000001</t>
  </si>
  <si>
    <t>Atlântico</t>
  </si>
  <si>
    <t>431730109000001</t>
  </si>
  <si>
    <t>Curral Alto</t>
  </si>
  <si>
    <t>431730115000001</t>
  </si>
  <si>
    <t>431730130000001</t>
  </si>
  <si>
    <t>4317400</t>
  </si>
  <si>
    <t>431740005000001</t>
  </si>
  <si>
    <t>Ernesto Alves</t>
  </si>
  <si>
    <t>431740015000001</t>
  </si>
  <si>
    <t>Florida</t>
  </si>
  <si>
    <t>431740020000001</t>
  </si>
  <si>
    <t>Tupantuba</t>
  </si>
  <si>
    <t>431740030000001</t>
  </si>
  <si>
    <t>Santo Ângelo</t>
  </si>
  <si>
    <t>4317509</t>
  </si>
  <si>
    <t>431750910000001</t>
  </si>
  <si>
    <t>Atafona</t>
  </si>
  <si>
    <t>431750907000001</t>
  </si>
  <si>
    <t>431750960000001</t>
  </si>
  <si>
    <t>Colônia Municipal</t>
  </si>
  <si>
    <t>431750920000001</t>
  </si>
  <si>
    <t>431750955000001</t>
  </si>
  <si>
    <t>Comandaí</t>
  </si>
  <si>
    <t>431750925000001</t>
  </si>
  <si>
    <t>Lajeado Cerne</t>
  </si>
  <si>
    <t>431750941000001</t>
  </si>
  <si>
    <t>431750933000001</t>
  </si>
  <si>
    <t>Lajeado Micuim</t>
  </si>
  <si>
    <t>431750970000001</t>
  </si>
  <si>
    <t>Ressaca Buriti</t>
  </si>
  <si>
    <t>431750948000001</t>
  </si>
  <si>
    <t>431750942000001</t>
  </si>
  <si>
    <t>431750905010001</t>
  </si>
  <si>
    <t>Rincão Dos Mendes</t>
  </si>
  <si>
    <t>431750943000001</t>
  </si>
  <si>
    <t>Rincão Dos Meotti</t>
  </si>
  <si>
    <t>431750946000001</t>
  </si>
  <si>
    <t>Rincão Dos Roratos</t>
  </si>
  <si>
    <t>431750947000001</t>
  </si>
  <si>
    <t>Santo Antônio Da Patrulha</t>
  </si>
  <si>
    <t>4317608</t>
  </si>
  <si>
    <t>Chicolomã</t>
  </si>
  <si>
    <t>431760812000001</t>
  </si>
  <si>
    <t>Barrocadas</t>
  </si>
  <si>
    <t>431760812000002</t>
  </si>
  <si>
    <t>Pinheirinhos</t>
  </si>
  <si>
    <t>431760830000001</t>
  </si>
  <si>
    <t>Catanduva Grande</t>
  </si>
  <si>
    <t>431760811000001</t>
  </si>
  <si>
    <t>Esquina Dos Morros</t>
  </si>
  <si>
    <t>431760805000048</t>
  </si>
  <si>
    <t>Miraguaia</t>
  </si>
  <si>
    <t>431760820000001</t>
  </si>
  <si>
    <t>Monjolo</t>
  </si>
  <si>
    <t>431760816000002</t>
  </si>
  <si>
    <t>431760816000001</t>
  </si>
  <si>
    <t>431760830000002</t>
  </si>
  <si>
    <t>431760816000004</t>
  </si>
  <si>
    <t>Santo Antônio Das Missões</t>
  </si>
  <si>
    <t>4317707</t>
  </si>
  <si>
    <t>Vila Santa Rosa (Itaroquem)</t>
  </si>
  <si>
    <t>431770710000002</t>
  </si>
  <si>
    <t>431770710000001</t>
  </si>
  <si>
    <t>431770705000001</t>
  </si>
  <si>
    <t>Santo Antônio Do Palma</t>
  </si>
  <si>
    <t>4317558</t>
  </si>
  <si>
    <t>431755825000001</t>
  </si>
  <si>
    <t>Montes Carpatos</t>
  </si>
  <si>
    <t>431755820000001</t>
  </si>
  <si>
    <t>431755830000001</t>
  </si>
  <si>
    <t>431755805000001</t>
  </si>
  <si>
    <t>Santo Antônio Do Planalto</t>
  </si>
  <si>
    <t>4317756</t>
  </si>
  <si>
    <t>431775605000001</t>
  </si>
  <si>
    <t>Rincão Doce</t>
  </si>
  <si>
    <t>431775620000001</t>
  </si>
  <si>
    <t>Santo Augusto</t>
  </si>
  <si>
    <t>4317806</t>
  </si>
  <si>
    <t>431780605000001</t>
  </si>
  <si>
    <t>431780615000001</t>
  </si>
  <si>
    <t>Santo Cristo</t>
  </si>
  <si>
    <t>4317905</t>
  </si>
  <si>
    <t>431790505000001</t>
  </si>
  <si>
    <t>Sírio</t>
  </si>
  <si>
    <t>431790510000001</t>
  </si>
  <si>
    <t>Vila Bom Princípio Baixo</t>
  </si>
  <si>
    <t>431790512000001</t>
  </si>
  <si>
    <t>Vila Laranjeira</t>
  </si>
  <si>
    <t>431790515000001</t>
  </si>
  <si>
    <t>Santo Expedito Do Sul</t>
  </si>
  <si>
    <t>4317954</t>
  </si>
  <si>
    <t>431795405000001</t>
  </si>
  <si>
    <t>Farrapos</t>
  </si>
  <si>
    <t>431795405000006</t>
  </si>
  <si>
    <t>São Borja</t>
  </si>
  <si>
    <t>4318002</t>
  </si>
  <si>
    <t>431800240000001</t>
  </si>
  <si>
    <t>Samburá</t>
  </si>
  <si>
    <t>431800235000001</t>
  </si>
  <si>
    <t>431800205000001</t>
  </si>
  <si>
    <t>4318101</t>
  </si>
  <si>
    <t>Toroquá</t>
  </si>
  <si>
    <t>431810120000001</t>
  </si>
  <si>
    <t>Beluno</t>
  </si>
  <si>
    <t>431810110000001</t>
  </si>
  <si>
    <t>431810105000001</t>
  </si>
  <si>
    <t>431810118000001</t>
  </si>
  <si>
    <t>São Francisco De Paula</t>
  </si>
  <si>
    <t>4318200</t>
  </si>
  <si>
    <t>431820035000001</t>
  </si>
  <si>
    <t>Cazuza Ferreira</t>
  </si>
  <si>
    <t>431820010000001</t>
  </si>
  <si>
    <t>431820005000001</t>
  </si>
  <si>
    <t>Eletra</t>
  </si>
  <si>
    <t>431820020000001</t>
  </si>
  <si>
    <t>431820030000001</t>
  </si>
  <si>
    <t>Rincão Dos Kroeff</t>
  </si>
  <si>
    <t>431820040000001</t>
  </si>
  <si>
    <t>Tainhas</t>
  </si>
  <si>
    <t>431820045000001</t>
  </si>
  <si>
    <t>4318309</t>
  </si>
  <si>
    <t>Tiaraju</t>
  </si>
  <si>
    <t>431830920000001</t>
  </si>
  <si>
    <t>Azevedo Sodré</t>
  </si>
  <si>
    <t>431830910000001</t>
  </si>
  <si>
    <t>Suspiro</t>
  </si>
  <si>
    <t>431830915000001</t>
  </si>
  <si>
    <t>431830915000006</t>
  </si>
  <si>
    <t>Vacacaí</t>
  </si>
  <si>
    <t>431830925000001</t>
  </si>
  <si>
    <t>Núcleo Urbano Santa Clara</t>
  </si>
  <si>
    <t>431830925000003</t>
  </si>
  <si>
    <t>4318408</t>
  </si>
  <si>
    <t>Quitéria</t>
  </si>
  <si>
    <t>431840825000001</t>
  </si>
  <si>
    <t>Gramal</t>
  </si>
  <si>
    <t>431840817000001</t>
  </si>
  <si>
    <t>Porto Do Conde</t>
  </si>
  <si>
    <t>431840805000030</t>
  </si>
  <si>
    <t>431840820000001</t>
  </si>
  <si>
    <t>São João Do Polêsine</t>
  </si>
  <si>
    <t>4318432</t>
  </si>
  <si>
    <t>431843205000001</t>
  </si>
  <si>
    <t>Recanto Maestro</t>
  </si>
  <si>
    <t>431843225000001</t>
  </si>
  <si>
    <t>Vale Vêneto</t>
  </si>
  <si>
    <t>431843230000001</t>
  </si>
  <si>
    <t>Vila São Lucas</t>
  </si>
  <si>
    <t>431843205000004</t>
  </si>
  <si>
    <t>São José Do Norte</t>
  </si>
  <si>
    <t>4318507</t>
  </si>
  <si>
    <t>431850715010001</t>
  </si>
  <si>
    <t>Bojuru</t>
  </si>
  <si>
    <t>431850710010001</t>
  </si>
  <si>
    <t>431850705010001</t>
  </si>
  <si>
    <t>Capivaras</t>
  </si>
  <si>
    <t>431850705060007</t>
  </si>
  <si>
    <t>431850705060008</t>
  </si>
  <si>
    <t>Quinta Sessão Da Barra</t>
  </si>
  <si>
    <t>431850705050004</t>
  </si>
  <si>
    <t>São José Do Ouro</t>
  </si>
  <si>
    <t>4318606</t>
  </si>
  <si>
    <t>431860614000001</t>
  </si>
  <si>
    <t>Brugnarotto</t>
  </si>
  <si>
    <t>431860609000001</t>
  </si>
  <si>
    <t>431860605000001</t>
  </si>
  <si>
    <t>431860611000001</t>
  </si>
  <si>
    <t>Marmeleiro</t>
  </si>
  <si>
    <t>431860617000001</t>
  </si>
  <si>
    <t>431860619000001</t>
  </si>
  <si>
    <t>São Pedro Do Iraxim</t>
  </si>
  <si>
    <t>431860620000001</t>
  </si>
  <si>
    <t>431860625000001</t>
  </si>
  <si>
    <t>Vila Souza</t>
  </si>
  <si>
    <t>431860632000001</t>
  </si>
  <si>
    <t>São José Do Sul</t>
  </si>
  <si>
    <t>4318614</t>
  </si>
  <si>
    <t>431861405000001</t>
  </si>
  <si>
    <t>São José Do Maratá</t>
  </si>
  <si>
    <t>431861405000005</t>
  </si>
  <si>
    <t>São José Dos Ausentes</t>
  </si>
  <si>
    <t>4318622</t>
  </si>
  <si>
    <t>Silveira</t>
  </si>
  <si>
    <t>431862220000001</t>
  </si>
  <si>
    <t>Faxinal Preto</t>
  </si>
  <si>
    <t>431862210000001</t>
  </si>
  <si>
    <t>431862205000001</t>
  </si>
  <si>
    <t>431862215000001</t>
  </si>
  <si>
    <t>431862225000001</t>
  </si>
  <si>
    <t>São Lourenço Do Sul</t>
  </si>
  <si>
    <t>4318804</t>
  </si>
  <si>
    <t>São João Da Reserva</t>
  </si>
  <si>
    <t>431880408000002</t>
  </si>
  <si>
    <t>431880408000001</t>
  </si>
  <si>
    <t>431880415000001</t>
  </si>
  <si>
    <t>431880420000001</t>
  </si>
  <si>
    <t>431880425000001</t>
  </si>
  <si>
    <t>431880410000001</t>
  </si>
  <si>
    <t>Prado Novo</t>
  </si>
  <si>
    <t>431880435000001</t>
  </si>
  <si>
    <t>431880440000001</t>
  </si>
  <si>
    <t>São Luiz Gonzaga</t>
  </si>
  <si>
    <t>4318903</t>
  </si>
  <si>
    <t>431890330000001</t>
  </si>
  <si>
    <t>Afonso Rodrigues</t>
  </si>
  <si>
    <t>431890310000001</t>
  </si>
  <si>
    <t>431890305000001</t>
  </si>
  <si>
    <t>Capela São Paulo</t>
  </si>
  <si>
    <t>431890314000001</t>
  </si>
  <si>
    <t>Rincão De São Pedro</t>
  </si>
  <si>
    <t>431890320000001</t>
  </si>
  <si>
    <t>São Lourenço Das Missões</t>
  </si>
  <si>
    <t>431890335000001</t>
  </si>
  <si>
    <t>Rincão Dos Pintos</t>
  </si>
  <si>
    <t>431890323000001</t>
  </si>
  <si>
    <t>4319109</t>
  </si>
  <si>
    <t>431910905000001</t>
  </si>
  <si>
    <t>Área Industrial São Martinho</t>
  </si>
  <si>
    <t>431910905000016</t>
  </si>
  <si>
    <t>São Miguel Das Missões</t>
  </si>
  <si>
    <t>4319158</t>
  </si>
  <si>
    <t>431915805000001</t>
  </si>
  <si>
    <t>431915810000001</t>
  </si>
  <si>
    <t>São João Das Missões</t>
  </si>
  <si>
    <t>431915830000001</t>
  </si>
  <si>
    <t>431915815000001</t>
  </si>
  <si>
    <t>431915820000001</t>
  </si>
  <si>
    <t>Rincão Dos Moraes</t>
  </si>
  <si>
    <t>431915827000001</t>
  </si>
  <si>
    <t>431915835000001</t>
  </si>
  <si>
    <t>4319208</t>
  </si>
  <si>
    <t>431920805000001</t>
  </si>
  <si>
    <t>Santo Isidro</t>
  </si>
  <si>
    <t>431920820000001</t>
  </si>
  <si>
    <t>São Paulo Das Missões</t>
  </si>
  <si>
    <t>4319307</t>
  </si>
  <si>
    <t>431930705000001</t>
  </si>
  <si>
    <t>431930710000001</t>
  </si>
  <si>
    <t>São Pedro Do Butiá</t>
  </si>
  <si>
    <t>4319372</t>
  </si>
  <si>
    <t>431937205000001</t>
  </si>
  <si>
    <t>Butiá Inferior</t>
  </si>
  <si>
    <t>431937210000001</t>
  </si>
  <si>
    <t>São Pedro Do Sul</t>
  </si>
  <si>
    <t>4319406</t>
  </si>
  <si>
    <t>431940605000001</t>
  </si>
  <si>
    <t>Cerro Claro</t>
  </si>
  <si>
    <t>431940610000001</t>
  </si>
  <si>
    <t>Guassupi</t>
  </si>
  <si>
    <t>431940615000001</t>
  </si>
  <si>
    <t>Xiniquá</t>
  </si>
  <si>
    <t>431940645000001</t>
  </si>
  <si>
    <t>São Sepé</t>
  </si>
  <si>
    <t>4319604</t>
  </si>
  <si>
    <t>431960405000001</t>
  </si>
  <si>
    <t>Cerrito Do Ouro</t>
  </si>
  <si>
    <t>431960420000001</t>
  </si>
  <si>
    <t>Jazidas</t>
  </si>
  <si>
    <t>431960425000001</t>
  </si>
  <si>
    <t>Tupanci</t>
  </si>
  <si>
    <t>431960428000001</t>
  </si>
  <si>
    <t>São Valentim Do Sul</t>
  </si>
  <si>
    <t>4319711</t>
  </si>
  <si>
    <t>431971105000001</t>
  </si>
  <si>
    <t>Fazenda Fialho</t>
  </si>
  <si>
    <t>431971110000001</t>
  </si>
  <si>
    <t>431971120000001</t>
  </si>
  <si>
    <t>São Valério Do Sul</t>
  </si>
  <si>
    <t>4319737</t>
  </si>
  <si>
    <t>431973705000001</t>
  </si>
  <si>
    <t>Coroados</t>
  </si>
  <si>
    <t>431973705000006</t>
  </si>
  <si>
    <t>São Vicente Do Sul</t>
  </si>
  <si>
    <t>4319802</t>
  </si>
  <si>
    <t>431980205000001</t>
  </si>
  <si>
    <t>Cavajuretã</t>
  </si>
  <si>
    <t>431980210000001</t>
  </si>
  <si>
    <t>431980215000001</t>
  </si>
  <si>
    <t>Passo Do Umbú</t>
  </si>
  <si>
    <t>431980205000006</t>
  </si>
  <si>
    <t>Sapiranga</t>
  </si>
  <si>
    <t>4319901</t>
  </si>
  <si>
    <t>Aui 4</t>
  </si>
  <si>
    <t>431990125000005</t>
  </si>
  <si>
    <t>Aui 5</t>
  </si>
  <si>
    <t>431990125000006</t>
  </si>
  <si>
    <t>431990105000001</t>
  </si>
  <si>
    <t>Porto Palmeira</t>
  </si>
  <si>
    <t>431990105000088</t>
  </si>
  <si>
    <t>4320107</t>
  </si>
  <si>
    <t>432010705000001</t>
  </si>
  <si>
    <t>Atiaçu</t>
  </si>
  <si>
    <t>432010710000001</t>
  </si>
  <si>
    <t>432010720000001</t>
  </si>
  <si>
    <t>Novo Sarandi</t>
  </si>
  <si>
    <t>432010730000001</t>
  </si>
  <si>
    <t>Seberi</t>
  </si>
  <si>
    <t>4320206</t>
  </si>
  <si>
    <t>432020605000001</t>
  </si>
  <si>
    <t>432020610000001</t>
  </si>
  <si>
    <t>432020615000001</t>
  </si>
  <si>
    <t>4320230</t>
  </si>
  <si>
    <t>432023005000001</t>
  </si>
  <si>
    <t>432023020000001</t>
  </si>
  <si>
    <t>4320263</t>
  </si>
  <si>
    <t>432026320000001</t>
  </si>
  <si>
    <t>432026310000001</t>
  </si>
  <si>
    <t>432026305000001</t>
  </si>
  <si>
    <t>Serrinha Velha</t>
  </si>
  <si>
    <t>432026318000001</t>
  </si>
  <si>
    <t>Selbach</t>
  </si>
  <si>
    <t>4320305</t>
  </si>
  <si>
    <t>432030505000001</t>
  </si>
  <si>
    <t>432030520000001</t>
  </si>
  <si>
    <t>4320321</t>
  </si>
  <si>
    <t>432032105000001</t>
  </si>
  <si>
    <t>Esquina Ipiranga</t>
  </si>
  <si>
    <t>432032110000001</t>
  </si>
  <si>
    <t>Giruazinho</t>
  </si>
  <si>
    <t>432032112000001</t>
  </si>
  <si>
    <t>Vila Oito De Agosto</t>
  </si>
  <si>
    <t>432032115000001</t>
  </si>
  <si>
    <t>Serafina Corrêa</t>
  </si>
  <si>
    <t>4320404</t>
  </si>
  <si>
    <t>432040405000001</t>
  </si>
  <si>
    <t>Balneário Carreiro</t>
  </si>
  <si>
    <t>432040405000050</t>
  </si>
  <si>
    <t>432040415000001</t>
  </si>
  <si>
    <t>Sertão</t>
  </si>
  <si>
    <t>4320503</t>
  </si>
  <si>
    <t>432050305000001</t>
  </si>
  <si>
    <t>Engenheiro Luiz Englert</t>
  </si>
  <si>
    <t>432050310000001</t>
  </si>
  <si>
    <t>4320552</t>
  </si>
  <si>
    <t>432055205000001</t>
  </si>
  <si>
    <t>432055205000008</t>
  </si>
  <si>
    <t>Vila Dobrada</t>
  </si>
  <si>
    <t>432055205000011</t>
  </si>
  <si>
    <t>Severiano De Almeida</t>
  </si>
  <si>
    <t>4320602</t>
  </si>
  <si>
    <t>432060205000001</t>
  </si>
  <si>
    <t>Cerro Do Meio Dia</t>
  </si>
  <si>
    <t>432060205000009</t>
  </si>
  <si>
    <t>432060210000001</t>
  </si>
  <si>
    <t>4320677</t>
  </si>
  <si>
    <t>432067705000001</t>
  </si>
  <si>
    <t>432067705000016</t>
  </si>
  <si>
    <t>4320800</t>
  </si>
  <si>
    <t>432080005000001</t>
  </si>
  <si>
    <t>432080012000001</t>
  </si>
  <si>
    <t>432080035000001</t>
  </si>
  <si>
    <t>432080027000001</t>
  </si>
  <si>
    <t>4320909</t>
  </si>
  <si>
    <t>432090905000001</t>
  </si>
  <si>
    <t>Vila Campos</t>
  </si>
  <si>
    <t>432090930000001</t>
  </si>
  <si>
    <t>4321006</t>
  </si>
  <si>
    <t>432100605000001</t>
  </si>
  <si>
    <t>432100620000001</t>
  </si>
  <si>
    <t>Tapes</t>
  </si>
  <si>
    <t>4321105</t>
  </si>
  <si>
    <t>432110505000001</t>
  </si>
  <si>
    <t>Nova Tapes</t>
  </si>
  <si>
    <t>432110505000027</t>
  </si>
  <si>
    <t>4321204</t>
  </si>
  <si>
    <t>Morro Da Pedra</t>
  </si>
  <si>
    <t>432120413000006</t>
  </si>
  <si>
    <t>Pega Fogo</t>
  </si>
  <si>
    <t>432120413000001</t>
  </si>
  <si>
    <t>Padilha</t>
  </si>
  <si>
    <t>432120410000001</t>
  </si>
  <si>
    <t>Rio Da Ilha</t>
  </si>
  <si>
    <t>432120417000001</t>
  </si>
  <si>
    <t>4321303</t>
  </si>
  <si>
    <t>432130305000001</t>
  </si>
  <si>
    <t>Amoras</t>
  </si>
  <si>
    <t>432130307000001</t>
  </si>
  <si>
    <t>4321352</t>
  </si>
  <si>
    <t>432135205000001</t>
  </si>
  <si>
    <t>Butiás</t>
  </si>
  <si>
    <t>432135210000001</t>
  </si>
  <si>
    <t>Capão Comprido</t>
  </si>
  <si>
    <t>432135215000001</t>
  </si>
  <si>
    <t>Praia Talmamar Ou Nova</t>
  </si>
  <si>
    <t>432135220000003</t>
  </si>
  <si>
    <t>Praia Do Farol</t>
  </si>
  <si>
    <t>432135220000004</t>
  </si>
  <si>
    <t>Praia Do Lagamarzinho</t>
  </si>
  <si>
    <t>432135220000002</t>
  </si>
  <si>
    <t>432135220000001</t>
  </si>
  <si>
    <t>4321402</t>
  </si>
  <si>
    <t>432140205000001</t>
  </si>
  <si>
    <t>Braço Forte</t>
  </si>
  <si>
    <t>432140212000001</t>
  </si>
  <si>
    <t>432140240000001</t>
  </si>
  <si>
    <t>Daltro Filho</t>
  </si>
  <si>
    <t>432140225000001</t>
  </si>
  <si>
    <t>4321436</t>
  </si>
  <si>
    <t>Miramar</t>
  </si>
  <si>
    <t>432143605000008</t>
  </si>
  <si>
    <t>Ibicuí- Santa Rita De Cássia</t>
  </si>
  <si>
    <t>432143605000006</t>
  </si>
  <si>
    <t>Novo Curumim</t>
  </si>
  <si>
    <t>432143605000009</t>
  </si>
  <si>
    <t>432143605000001</t>
  </si>
  <si>
    <t>Sanga Funda</t>
  </si>
  <si>
    <t>432143625000001</t>
  </si>
  <si>
    <t>Teutônia</t>
  </si>
  <si>
    <t>4321451</t>
  </si>
  <si>
    <t>432145105000001</t>
  </si>
  <si>
    <t>Pontes Filho</t>
  </si>
  <si>
    <t>432145110000001</t>
  </si>
  <si>
    <t>Tiradentes Do Sul</t>
  </si>
  <si>
    <t>4321477</t>
  </si>
  <si>
    <t>432147717000001</t>
  </si>
  <si>
    <t>432147713000001</t>
  </si>
  <si>
    <t>432147705000001</t>
  </si>
  <si>
    <t>Alto Uruguai</t>
  </si>
  <si>
    <t>432147710000001</t>
  </si>
  <si>
    <t>Porto Soberbo</t>
  </si>
  <si>
    <t>432147720000001</t>
  </si>
  <si>
    <t>4321493</t>
  </si>
  <si>
    <t>432149305000001</t>
  </si>
  <si>
    <t>432149315000001</t>
  </si>
  <si>
    <t>Torres</t>
  </si>
  <si>
    <t>4321501</t>
  </si>
  <si>
    <t>432150105000001</t>
  </si>
  <si>
    <t>432150110000001</t>
  </si>
  <si>
    <t>Tramandaí</t>
  </si>
  <si>
    <t>4321600</t>
  </si>
  <si>
    <t>Marina Park</t>
  </si>
  <si>
    <t>432160015000002</t>
  </si>
  <si>
    <t>Estância Velha</t>
  </si>
  <si>
    <t>432160015000001</t>
  </si>
  <si>
    <t>432160005000064</t>
  </si>
  <si>
    <t>Três Arroios</t>
  </si>
  <si>
    <t>4321634</t>
  </si>
  <si>
    <t>432163405000001</t>
  </si>
  <si>
    <t>Coxilha Seca</t>
  </si>
  <si>
    <t>432163412000001</t>
  </si>
  <si>
    <t>Três Cachoeiras</t>
  </si>
  <si>
    <t>4321667</t>
  </si>
  <si>
    <t>Rio Do Terra</t>
  </si>
  <si>
    <t>432166715000001</t>
  </si>
  <si>
    <t>Morro Azul</t>
  </si>
  <si>
    <t>432166710000001</t>
  </si>
  <si>
    <t>Lajeadinho</t>
  </si>
  <si>
    <t>432166705000007</t>
  </si>
  <si>
    <t>432166705000001</t>
  </si>
  <si>
    <t>Vila Fernando Ferrari</t>
  </si>
  <si>
    <t>432166720000001</t>
  </si>
  <si>
    <t>Três De Maio</t>
  </si>
  <si>
    <t>4321808</t>
  </si>
  <si>
    <t>432180805000001</t>
  </si>
  <si>
    <t>432180811000001</t>
  </si>
  <si>
    <t>Consolata</t>
  </si>
  <si>
    <t>432180815000001</t>
  </si>
  <si>
    <t>Manchinha</t>
  </si>
  <si>
    <t>432180820000001</t>
  </si>
  <si>
    <t>432180825000001</t>
  </si>
  <si>
    <t>Quaraim</t>
  </si>
  <si>
    <t>432180830000001</t>
  </si>
  <si>
    <t>4321857</t>
  </si>
  <si>
    <t>432185705000001</t>
  </si>
  <si>
    <t>432185710000001</t>
  </si>
  <si>
    <t>4321907</t>
  </si>
  <si>
    <t>432190715000001</t>
  </si>
  <si>
    <t>Alto Erval Novo</t>
  </si>
  <si>
    <t>432190708000001</t>
  </si>
  <si>
    <t>432190705000001</t>
  </si>
  <si>
    <t>Padre Gonzales</t>
  </si>
  <si>
    <t>432190735000001</t>
  </si>
  <si>
    <t>432190722000001</t>
  </si>
  <si>
    <t>432190745000001</t>
  </si>
  <si>
    <t>4322004</t>
  </si>
  <si>
    <t>Vila Vendinha</t>
  </si>
  <si>
    <t>432200420000003</t>
  </si>
  <si>
    <t>Vila Tanac</t>
  </si>
  <si>
    <t>432200410000007</t>
  </si>
  <si>
    <t>4322152</t>
  </si>
  <si>
    <t>432215220000001</t>
  </si>
  <si>
    <t>Cerro Preto</t>
  </si>
  <si>
    <t>432215210000001</t>
  </si>
  <si>
    <t>432215205000001</t>
  </si>
  <si>
    <t>Despraiado</t>
  </si>
  <si>
    <t>432215215000001</t>
  </si>
  <si>
    <t>Pedregal</t>
  </si>
  <si>
    <t>432215225000001</t>
  </si>
  <si>
    <t>432215230000001</t>
  </si>
  <si>
    <t>Tupanciretã</t>
  </si>
  <si>
    <t>4322202</t>
  </si>
  <si>
    <t>432220205000001</t>
  </si>
  <si>
    <t>Espinilho Grande</t>
  </si>
  <si>
    <t>432220207000001</t>
  </si>
  <si>
    <t>Tupandi</t>
  </si>
  <si>
    <t>4322251</t>
  </si>
  <si>
    <t>432225105000001</t>
  </si>
  <si>
    <t>Morro Da Manteiga</t>
  </si>
  <si>
    <t>432225105000005</t>
  </si>
  <si>
    <t>Tuparendi</t>
  </si>
  <si>
    <t>4322301</t>
  </si>
  <si>
    <t>432230105000001</t>
  </si>
  <si>
    <t>Cerro Alto</t>
  </si>
  <si>
    <t>432230110000001</t>
  </si>
  <si>
    <t>Cinquentenário</t>
  </si>
  <si>
    <t>432230115000001</t>
  </si>
  <si>
    <t>União Da Serra</t>
  </si>
  <si>
    <t>4322350</t>
  </si>
  <si>
    <t>432235005000001</t>
  </si>
  <si>
    <t>Oeste</t>
  </si>
  <si>
    <t>432235020000001</t>
  </si>
  <si>
    <t>432235025000001</t>
  </si>
  <si>
    <t>4322400</t>
  </si>
  <si>
    <t>Barragem Sanchuri</t>
  </si>
  <si>
    <t>432240030000006</t>
  </si>
  <si>
    <t>João Arregui</t>
  </si>
  <si>
    <t>432240020000001</t>
  </si>
  <si>
    <t>Plano Alto</t>
  </si>
  <si>
    <t>432240025000001</t>
  </si>
  <si>
    <t>432240035000001</t>
  </si>
  <si>
    <t>Vacaria</t>
  </si>
  <si>
    <t>4322509</t>
  </si>
  <si>
    <t>432250905000068</t>
  </si>
  <si>
    <t>Área Industrial Ii</t>
  </si>
  <si>
    <t>432250907000002</t>
  </si>
  <si>
    <t>Aui 3 Graneleiro</t>
  </si>
  <si>
    <t>432250905000070</t>
  </si>
  <si>
    <t>432250905000001</t>
  </si>
  <si>
    <t>432250907000001</t>
  </si>
  <si>
    <t>Capão Da Herança</t>
  </si>
  <si>
    <t>432250908000001</t>
  </si>
  <si>
    <t>Coxilha Grande</t>
  </si>
  <si>
    <t>432250910000001</t>
  </si>
  <si>
    <t>432250920000001</t>
  </si>
  <si>
    <t>Refugiado</t>
  </si>
  <si>
    <t>432250940000001</t>
  </si>
  <si>
    <t>4322533</t>
  </si>
  <si>
    <t>432253305000001</t>
  </si>
  <si>
    <t>432253305000017</t>
  </si>
  <si>
    <t>Vale Real</t>
  </si>
  <si>
    <t>4322541</t>
  </si>
  <si>
    <t>Arroio Do Ouro</t>
  </si>
  <si>
    <t>432254110000001</t>
  </si>
  <si>
    <t>Forqueta Baixa</t>
  </si>
  <si>
    <t>432254120000001</t>
  </si>
  <si>
    <t>Morro Gaúcho</t>
  </si>
  <si>
    <t>432254125000001</t>
  </si>
  <si>
    <t>4322525</t>
  </si>
  <si>
    <t>432252505000001</t>
  </si>
  <si>
    <t>432252505000009</t>
  </si>
  <si>
    <t>Venâncio Aires</t>
  </si>
  <si>
    <t>4322608</t>
  </si>
  <si>
    <t>432260805000001</t>
  </si>
  <si>
    <t>Arlindo</t>
  </si>
  <si>
    <t>432260807000001</t>
  </si>
  <si>
    <t>Santa Emília</t>
  </si>
  <si>
    <t>432260830000001</t>
  </si>
  <si>
    <t>Centro Linha Brasil</t>
  </si>
  <si>
    <t>432260810000001</t>
  </si>
  <si>
    <t>Vale Do Sampaio</t>
  </si>
  <si>
    <t>432260845000001</t>
  </si>
  <si>
    <t>Deodoro</t>
  </si>
  <si>
    <t>432260815000001</t>
  </si>
  <si>
    <t>Mariante</t>
  </si>
  <si>
    <t>432260820000001</t>
  </si>
  <si>
    <t>Estância Nova</t>
  </si>
  <si>
    <t>432260817000001</t>
  </si>
  <si>
    <t>4322707</t>
  </si>
  <si>
    <t>Vila Triângulo</t>
  </si>
  <si>
    <t>432270705000029</t>
  </si>
  <si>
    <t>432270705000018</t>
  </si>
  <si>
    <t>Viamão</t>
  </si>
  <si>
    <t>4323002</t>
  </si>
  <si>
    <t>Parque Florestal</t>
  </si>
  <si>
    <t>432300225000005</t>
  </si>
  <si>
    <t>Agropecuária Chamba-Avipal 12</t>
  </si>
  <si>
    <t>432300225000004</t>
  </si>
  <si>
    <t>432300230000012</t>
  </si>
  <si>
    <t>Retorna</t>
  </si>
  <si>
    <t>432300225000009</t>
  </si>
  <si>
    <t>Colônia Itapuã</t>
  </si>
  <si>
    <t>432300225000007</t>
  </si>
  <si>
    <t>Condomínio Rural Laredo</t>
  </si>
  <si>
    <t>432300230000007</t>
  </si>
  <si>
    <t>Condomínio Rural Esplanada De Viamão</t>
  </si>
  <si>
    <t>432300230000009</t>
  </si>
  <si>
    <t>432300230000001</t>
  </si>
  <si>
    <t>Espigão</t>
  </si>
  <si>
    <t>432300220000001</t>
  </si>
  <si>
    <t>Praia Da Varzinha</t>
  </si>
  <si>
    <t>432300225000010</t>
  </si>
  <si>
    <t>Loteamento Rural Horto Das Oliveiras</t>
  </si>
  <si>
    <t>432300225000006</t>
  </si>
  <si>
    <t>432300205000001</t>
  </si>
  <si>
    <t>Vila Da Feta</t>
  </si>
  <si>
    <t>432300205000092</t>
  </si>
  <si>
    <t>Victor Graeff</t>
  </si>
  <si>
    <t>4323200</t>
  </si>
  <si>
    <t>São José Da Glória</t>
  </si>
  <si>
    <t>432320015000001</t>
  </si>
  <si>
    <t>432320007000001</t>
  </si>
  <si>
    <t>432320005000001</t>
  </si>
  <si>
    <t>Vila Flores</t>
  </si>
  <si>
    <t>4323309</t>
  </si>
  <si>
    <t>Loteamento Construwilson</t>
  </si>
  <si>
    <t>432330905000009</t>
  </si>
  <si>
    <t>Associação União</t>
  </si>
  <si>
    <t>432330905000004</t>
  </si>
  <si>
    <t>432330905000001</t>
  </si>
  <si>
    <t>4323705</t>
  </si>
  <si>
    <t>432370505000001</t>
  </si>
  <si>
    <t>Bom Plano</t>
  </si>
  <si>
    <t>432370510000001</t>
  </si>
  <si>
    <t>Vitória Das Missões</t>
  </si>
  <si>
    <t>4323754</t>
  </si>
  <si>
    <t>432375405000001</t>
  </si>
  <si>
    <t>432375430000001</t>
  </si>
  <si>
    <t>Abelardo Luz</t>
  </si>
  <si>
    <t>4200101</t>
  </si>
  <si>
    <t>Agrovila Do Pa Três Palmeiras</t>
  </si>
  <si>
    <t>420010105000031</t>
  </si>
  <si>
    <t>420010105000032</t>
  </si>
  <si>
    <t>Agrovila Do Pa Treze De Novembro</t>
  </si>
  <si>
    <t>420010105000034</t>
  </si>
  <si>
    <t>420010105000033</t>
  </si>
  <si>
    <t>Agrovila Do Pa Volta Grande</t>
  </si>
  <si>
    <t>420010105000026</t>
  </si>
  <si>
    <t>Agrovila Do Pa Papuan Ii</t>
  </si>
  <si>
    <t>420010105000024</t>
  </si>
  <si>
    <t>Agrovila Do Pa Capão Grande</t>
  </si>
  <si>
    <t>420010105000022</t>
  </si>
  <si>
    <t>Agrovila Do Pa Roseli Nunes</t>
  </si>
  <si>
    <t>420010105000023</t>
  </si>
  <si>
    <t>Agrovila Do Pa Sandra</t>
  </si>
  <si>
    <t>420010105000028</t>
  </si>
  <si>
    <t>Agrovila Do Pa Santa Rosa I</t>
  </si>
  <si>
    <t>420010105000029</t>
  </si>
  <si>
    <t>Agrovila Do Pa Santa Rosa Ii</t>
  </si>
  <si>
    <t>420010105000030</t>
  </si>
  <si>
    <t>Passo Das Antas</t>
  </si>
  <si>
    <t>420010105000011</t>
  </si>
  <si>
    <t>Alegre Do Marco</t>
  </si>
  <si>
    <t>420010105000012</t>
  </si>
  <si>
    <t>420010105000014</t>
  </si>
  <si>
    <t>Creciúma</t>
  </si>
  <si>
    <t>420010105000015</t>
  </si>
  <si>
    <t>420010105000001</t>
  </si>
  <si>
    <t>Mate Leão</t>
  </si>
  <si>
    <t>420010105000013</t>
  </si>
  <si>
    <t>4200408</t>
  </si>
  <si>
    <t>420040805000001</t>
  </si>
  <si>
    <t>Agrovila Do Pa Perdizes</t>
  </si>
  <si>
    <t>420040805000007</t>
  </si>
  <si>
    <t>Herciliópolis</t>
  </si>
  <si>
    <t>420040810000001</t>
  </si>
  <si>
    <t>Anita Garibaldi</t>
  </si>
  <si>
    <t>4201000</t>
  </si>
  <si>
    <t>420100005000001</t>
  </si>
  <si>
    <t>Lagoa Da Estiva</t>
  </si>
  <si>
    <t>420100015000001</t>
  </si>
  <si>
    <t>Arabutã</t>
  </si>
  <si>
    <t>4201273</t>
  </si>
  <si>
    <t>420127305000001</t>
  </si>
  <si>
    <t>Nova Estrela</t>
  </si>
  <si>
    <t>420127310000001</t>
  </si>
  <si>
    <t>Araranguá</t>
  </si>
  <si>
    <t>4201406</t>
  </si>
  <si>
    <t>Hercílio Luz</t>
  </si>
  <si>
    <t>420140610000001</t>
  </si>
  <si>
    <t>Barra Velha</t>
  </si>
  <si>
    <t>420140610000002</t>
  </si>
  <si>
    <t>420140605000001</t>
  </si>
  <si>
    <t>Ilhas</t>
  </si>
  <si>
    <t>420140610000003</t>
  </si>
  <si>
    <t>4202107</t>
  </si>
  <si>
    <t>420210705000033</t>
  </si>
  <si>
    <t>420210705000034</t>
  </si>
  <si>
    <t>Benedito Novo</t>
  </si>
  <si>
    <t>4202206</t>
  </si>
  <si>
    <t>Barra São João</t>
  </si>
  <si>
    <t>420220613000001</t>
  </si>
  <si>
    <t>420220615000001</t>
  </si>
  <si>
    <t>Biguaçu</t>
  </si>
  <si>
    <t>4202305</t>
  </si>
  <si>
    <t>Guaporanga</t>
  </si>
  <si>
    <t>420230510000001</t>
  </si>
  <si>
    <t>Sorocaba Do Sul</t>
  </si>
  <si>
    <t>420230515000001</t>
  </si>
  <si>
    <t>4202602</t>
  </si>
  <si>
    <t>420260205000001</t>
  </si>
  <si>
    <t>420260210000001</t>
  </si>
  <si>
    <t>Botuverá</t>
  </si>
  <si>
    <t>4202701</t>
  </si>
  <si>
    <t>420270105000001</t>
  </si>
  <si>
    <t>Águas Negras</t>
  </si>
  <si>
    <t>420270105000012</t>
  </si>
  <si>
    <t>Caçador</t>
  </si>
  <si>
    <t>4203006</t>
  </si>
  <si>
    <t>Taquara Verde</t>
  </si>
  <si>
    <t>420300615000001</t>
  </si>
  <si>
    <t>Agrovila Do Pa Putinga</t>
  </si>
  <si>
    <t>420300615000006</t>
  </si>
  <si>
    <t>4203303</t>
  </si>
  <si>
    <t>420330305000001</t>
  </si>
  <si>
    <t>420330305000025</t>
  </si>
  <si>
    <t>420330305000027</t>
  </si>
  <si>
    <t>420330305000030</t>
  </si>
  <si>
    <t>Rio Vermelho Ii</t>
  </si>
  <si>
    <t>420330305000028</t>
  </si>
  <si>
    <t>420330305000015</t>
  </si>
  <si>
    <t>420330305000026</t>
  </si>
  <si>
    <t>Rio Represo</t>
  </si>
  <si>
    <t>420330305000029</t>
  </si>
  <si>
    <t>Salto Do Engenho</t>
  </si>
  <si>
    <t>420330305000031</t>
  </si>
  <si>
    <t>Campo Erê</t>
  </si>
  <si>
    <t>4203501</t>
  </si>
  <si>
    <t>420350105000001</t>
  </si>
  <si>
    <t>Núcleo Da Indústria Caldatto</t>
  </si>
  <si>
    <t>420350105000016</t>
  </si>
  <si>
    <t>Campos Novos</t>
  </si>
  <si>
    <t>4203600</t>
  </si>
  <si>
    <t>420360005000001</t>
  </si>
  <si>
    <t>Agrovila Do Pa 30 De Outubro - Humaitá</t>
  </si>
  <si>
    <t>420360005000045</t>
  </si>
  <si>
    <t>420360045000001</t>
  </si>
  <si>
    <t>420360026000004</t>
  </si>
  <si>
    <t>420360020000001</t>
  </si>
  <si>
    <t>Dal'Pai</t>
  </si>
  <si>
    <t>420360015000001</t>
  </si>
  <si>
    <t>420360017000001</t>
  </si>
  <si>
    <t>420360010000001</t>
  </si>
  <si>
    <t>Leão</t>
  </si>
  <si>
    <t>420360026000001</t>
  </si>
  <si>
    <t>Canoinhas</t>
  </si>
  <si>
    <t>4203808</t>
  </si>
  <si>
    <t>420380805000001</t>
  </si>
  <si>
    <t>Paula Pereira</t>
  </si>
  <si>
    <t>420380825000001</t>
  </si>
  <si>
    <t>Felipe Schmidt</t>
  </si>
  <si>
    <t>420380815000001</t>
  </si>
  <si>
    <t>420380830000001</t>
  </si>
  <si>
    <t>4203907</t>
  </si>
  <si>
    <t>420390710000002</t>
  </si>
  <si>
    <t>420390710000001</t>
  </si>
  <si>
    <t>420390705000001</t>
  </si>
  <si>
    <t>Chapecó</t>
  </si>
  <si>
    <t>4204202</t>
  </si>
  <si>
    <t>420420205000001</t>
  </si>
  <si>
    <t>420420210000001</t>
  </si>
  <si>
    <t>420420220000001</t>
  </si>
  <si>
    <t>Concórdia</t>
  </si>
  <si>
    <t>4204301</t>
  </si>
  <si>
    <t>420430125000001</t>
  </si>
  <si>
    <t>420430115000001</t>
  </si>
  <si>
    <t>420430105000001</t>
  </si>
  <si>
    <t>Loteamento Sinistral</t>
  </si>
  <si>
    <t>420430105000122</t>
  </si>
  <si>
    <t>Coronel Martins</t>
  </si>
  <si>
    <t>4204459</t>
  </si>
  <si>
    <t>420445905000001</t>
  </si>
  <si>
    <t>Agrovila Do Pa Saudades</t>
  </si>
  <si>
    <t>420445905000005</t>
  </si>
  <si>
    <t>Curitibanos</t>
  </si>
  <si>
    <t>4204806</t>
  </si>
  <si>
    <t>420480605000001</t>
  </si>
  <si>
    <t>Santa Cruz Do Pery</t>
  </si>
  <si>
    <t>420480617000001</t>
  </si>
  <si>
    <t>420480605000076</t>
  </si>
  <si>
    <t>Dionísio Cerqueira</t>
  </si>
  <si>
    <t>4205001</t>
  </si>
  <si>
    <t>Idamar</t>
  </si>
  <si>
    <t>420500107000001</t>
  </si>
  <si>
    <t>Agrovila Do Pa Tracutinga</t>
  </si>
  <si>
    <t>420500107000006</t>
  </si>
  <si>
    <t>São Pedro Tobias</t>
  </si>
  <si>
    <t>420500110000001</t>
  </si>
  <si>
    <t>Erval Velho</t>
  </si>
  <si>
    <t>4205209</t>
  </si>
  <si>
    <t>420520905000001</t>
  </si>
  <si>
    <t>Barra Fria</t>
  </si>
  <si>
    <t>420520910000001</t>
  </si>
  <si>
    <t>Florianópolis</t>
  </si>
  <si>
    <t>4205407</t>
  </si>
  <si>
    <t>Costa Da Lagoa</t>
  </si>
  <si>
    <t>420540725000024</t>
  </si>
  <si>
    <t>Praia Seca</t>
  </si>
  <si>
    <t>420540725000025</t>
  </si>
  <si>
    <t>Frei Rogério</t>
  </si>
  <si>
    <t>4205555</t>
  </si>
  <si>
    <t>420555505000001</t>
  </si>
  <si>
    <t>Nucleo Triticola</t>
  </si>
  <si>
    <t>420555510000001</t>
  </si>
  <si>
    <t>Governador Celso Ramos</t>
  </si>
  <si>
    <t>4206009</t>
  </si>
  <si>
    <t>420600905000001</t>
  </si>
  <si>
    <t>420600905000020</t>
  </si>
  <si>
    <t>Grão Pará</t>
  </si>
  <si>
    <t>4206108</t>
  </si>
  <si>
    <t>420610805000001</t>
  </si>
  <si>
    <t>Aiurê</t>
  </si>
  <si>
    <t>420610810000001</t>
  </si>
  <si>
    <t>Alto Rio Pequeno</t>
  </si>
  <si>
    <t>420610805000008</t>
  </si>
  <si>
    <t>Invernada</t>
  </si>
  <si>
    <t>420610815000001</t>
  </si>
  <si>
    <t>4206405</t>
  </si>
  <si>
    <t>420640505000001</t>
  </si>
  <si>
    <t>Guataparema</t>
  </si>
  <si>
    <t>420640505000008</t>
  </si>
  <si>
    <t>420640520000001</t>
  </si>
  <si>
    <t>Ibiam</t>
  </si>
  <si>
    <t>4206751</t>
  </si>
  <si>
    <t>420675105000001</t>
  </si>
  <si>
    <t>420675105000005</t>
  </si>
  <si>
    <t>Imaruí</t>
  </si>
  <si>
    <t>4207205</t>
  </si>
  <si>
    <t>420720505000001</t>
  </si>
  <si>
    <t>Rio D'Una</t>
  </si>
  <si>
    <t>420720510000001</t>
  </si>
  <si>
    <t>Iraceminha</t>
  </si>
  <si>
    <t>4207759</t>
  </si>
  <si>
    <t>420775905000001</t>
  </si>
  <si>
    <t>São José Do Laranjal</t>
  </si>
  <si>
    <t>420775920000001</t>
  </si>
  <si>
    <t>Irineópolis</t>
  </si>
  <si>
    <t>4207908</t>
  </si>
  <si>
    <t>420790805000001</t>
  </si>
  <si>
    <t>Poço Preto</t>
  </si>
  <si>
    <t>420790810000001</t>
  </si>
  <si>
    <t>Itá</t>
  </si>
  <si>
    <t>4208005</t>
  </si>
  <si>
    <t>420800505000001</t>
  </si>
  <si>
    <t>Linha Passo Do Uvá</t>
  </si>
  <si>
    <t>420800505000025</t>
  </si>
  <si>
    <t>Linha São Francisco</t>
  </si>
  <si>
    <t>420800505000021</t>
  </si>
  <si>
    <t>Loteamento Rio Engano</t>
  </si>
  <si>
    <t>420800505000027</t>
  </si>
  <si>
    <t>Itaiópolis</t>
  </si>
  <si>
    <t>4208104</t>
  </si>
  <si>
    <t>Itaió</t>
  </si>
  <si>
    <t>420810415000001</t>
  </si>
  <si>
    <t>Iraputã</t>
  </si>
  <si>
    <t>420810410000001</t>
  </si>
  <si>
    <t>Moema</t>
  </si>
  <si>
    <t>420810418000001</t>
  </si>
  <si>
    <t>4208401</t>
  </si>
  <si>
    <t>420840105000001</t>
  </si>
  <si>
    <t>420840105000025</t>
  </si>
  <si>
    <t>Sede Capela</t>
  </si>
  <si>
    <t>420840105000011</t>
  </si>
  <si>
    <t>Jaraguá Do Sul</t>
  </si>
  <si>
    <t>4208906</t>
  </si>
  <si>
    <t>420890605000001</t>
  </si>
  <si>
    <t>Loteamento Jardim Roeder</t>
  </si>
  <si>
    <t>420890605000137</t>
  </si>
  <si>
    <t>Joaçaba</t>
  </si>
  <si>
    <t>4209003</t>
  </si>
  <si>
    <t>420900315000002</t>
  </si>
  <si>
    <t>420900315000001</t>
  </si>
  <si>
    <t>420900325000001</t>
  </si>
  <si>
    <t>420900305000001</t>
  </si>
  <si>
    <t>Joinville</t>
  </si>
  <si>
    <t>4209102</t>
  </si>
  <si>
    <t>420910205000001</t>
  </si>
  <si>
    <t>Vigorelli</t>
  </si>
  <si>
    <t>420910205000739</t>
  </si>
  <si>
    <t>4209300</t>
  </si>
  <si>
    <t>420930005000001</t>
  </si>
  <si>
    <t>Índios</t>
  </si>
  <si>
    <t>420930025000001</t>
  </si>
  <si>
    <t>Santa Teresinha Do Salto</t>
  </si>
  <si>
    <t>420930045000001</t>
  </si>
  <si>
    <t>4209409</t>
  </si>
  <si>
    <t>Parobe</t>
  </si>
  <si>
    <t>420940915000006</t>
  </si>
  <si>
    <t>420940915000005</t>
  </si>
  <si>
    <t>Ribeirão Pequeno</t>
  </si>
  <si>
    <t>420940915000001</t>
  </si>
  <si>
    <t>Lauro Muller</t>
  </si>
  <si>
    <t>4209607</t>
  </si>
  <si>
    <t>420960705000001</t>
  </si>
  <si>
    <t>Primeiro Guatá</t>
  </si>
  <si>
    <t>420960715000005</t>
  </si>
  <si>
    <t>Lebon Régis</t>
  </si>
  <si>
    <t>4209706</t>
  </si>
  <si>
    <t>Faxinal São Pedro</t>
  </si>
  <si>
    <t>420970605000017</t>
  </si>
  <si>
    <t>São Sebastião Do Sul</t>
  </si>
  <si>
    <t>420970610000001</t>
  </si>
  <si>
    <t>Major Gercino</t>
  </si>
  <si>
    <t>4210209</t>
  </si>
  <si>
    <t>421020905000001</t>
  </si>
  <si>
    <t>421020915000001</t>
  </si>
  <si>
    <t>Mondaí</t>
  </si>
  <si>
    <t>4211009</t>
  </si>
  <si>
    <t>421100905000001</t>
  </si>
  <si>
    <t>Vila Catres</t>
  </si>
  <si>
    <t>421100905000021</t>
  </si>
  <si>
    <t>Vila Laju</t>
  </si>
  <si>
    <t>421100905000018</t>
  </si>
  <si>
    <t>4211256</t>
  </si>
  <si>
    <t>421125605000001</t>
  </si>
  <si>
    <t>421125605000002</t>
  </si>
  <si>
    <t>Nova Trento</t>
  </si>
  <si>
    <t>4211504</t>
  </si>
  <si>
    <t>421150405000001</t>
  </si>
  <si>
    <t>Aguti</t>
  </si>
  <si>
    <t>421150410000001</t>
  </si>
  <si>
    <t>4211603</t>
  </si>
  <si>
    <t>Vila Maria</t>
  </si>
  <si>
    <t>421160310000005</t>
  </si>
  <si>
    <t>Mãe Luiza</t>
  </si>
  <si>
    <t>421160310000006</t>
  </si>
  <si>
    <t>421160305000001</t>
  </si>
  <si>
    <t>421160305000016</t>
  </si>
  <si>
    <t>São Bonifácio</t>
  </si>
  <si>
    <t>421160310000003</t>
  </si>
  <si>
    <t>Rio Cedro Médio</t>
  </si>
  <si>
    <t>421160310000004</t>
  </si>
  <si>
    <t>São Bento Alto</t>
  </si>
  <si>
    <t>421160305000011</t>
  </si>
  <si>
    <t>São Bento Baixo</t>
  </si>
  <si>
    <t>421160310000001</t>
  </si>
  <si>
    <t>Orleans</t>
  </si>
  <si>
    <t>4211702</t>
  </si>
  <si>
    <t>Rio Pinheiros</t>
  </si>
  <si>
    <t>421170230000001</t>
  </si>
  <si>
    <t>421170220000001</t>
  </si>
  <si>
    <t>Brusque Do Sul</t>
  </si>
  <si>
    <t>421170225000001</t>
  </si>
  <si>
    <t>Rio Das Furnas</t>
  </si>
  <si>
    <t>421170215000001</t>
  </si>
  <si>
    <t>421170205000001</t>
  </si>
  <si>
    <t>Ouro</t>
  </si>
  <si>
    <t>4211801</t>
  </si>
  <si>
    <t>421180105000001</t>
  </si>
  <si>
    <t>421180115000001</t>
  </si>
  <si>
    <t>4212106</t>
  </si>
  <si>
    <t>Oldemburg</t>
  </si>
  <si>
    <t>421210620000001</t>
  </si>
  <si>
    <t>Balneário Ilha Redonda</t>
  </si>
  <si>
    <t>421210620000002</t>
  </si>
  <si>
    <t>421210605000001</t>
  </si>
  <si>
    <t>421210610000001</t>
  </si>
  <si>
    <t>Papanduva</t>
  </si>
  <si>
    <t>4212205</t>
  </si>
  <si>
    <t>421220505000001</t>
  </si>
  <si>
    <t>Nova Cultura</t>
  </si>
  <si>
    <t>421220510000001</t>
  </si>
  <si>
    <t>4212239</t>
  </si>
  <si>
    <t>Grápia</t>
  </si>
  <si>
    <t>421223910000001</t>
  </si>
  <si>
    <t>Agrovila Do Pa Entre Rios</t>
  </si>
  <si>
    <t>421223905000003</t>
  </si>
  <si>
    <t>421223905000001</t>
  </si>
  <si>
    <t>Passos Maia</t>
  </si>
  <si>
    <t>4212270</t>
  </si>
  <si>
    <t>421227005000001</t>
  </si>
  <si>
    <t>421227005000005</t>
  </si>
  <si>
    <t>Pedras Grandes</t>
  </si>
  <si>
    <t>4212403</t>
  </si>
  <si>
    <t>421240305000001</t>
  </si>
  <si>
    <t>Azambuja</t>
  </si>
  <si>
    <t>421240310000001</t>
  </si>
  <si>
    <t>4212700</t>
  </si>
  <si>
    <t>421270005000001</t>
  </si>
  <si>
    <t>Rio Antinha</t>
  </si>
  <si>
    <t>421270010000001</t>
  </si>
  <si>
    <t>4212908</t>
  </si>
  <si>
    <t>421290805000001</t>
  </si>
  <si>
    <t>Loteamento Primavera</t>
  </si>
  <si>
    <t>421290805000039</t>
  </si>
  <si>
    <t>421290815000001</t>
  </si>
  <si>
    <t>Piratuba</t>
  </si>
  <si>
    <t>4213104</t>
  </si>
  <si>
    <t>421310405000001</t>
  </si>
  <si>
    <t>Uruguai</t>
  </si>
  <si>
    <t>421310410000001</t>
  </si>
  <si>
    <t>Porto União</t>
  </si>
  <si>
    <t>4213609</t>
  </si>
  <si>
    <t>421360905000001</t>
  </si>
  <si>
    <t>421360905000041</t>
  </si>
  <si>
    <t>4213807</t>
  </si>
  <si>
    <t>421380705000001</t>
  </si>
  <si>
    <t>Cachoeira De Fátima</t>
  </si>
  <si>
    <t>421380710000001</t>
  </si>
  <si>
    <t>421380705000006</t>
  </si>
  <si>
    <t>Presidente Getúlio</t>
  </si>
  <si>
    <t>4214003</t>
  </si>
  <si>
    <t>421400305000001</t>
  </si>
  <si>
    <t>421400310000001</t>
  </si>
  <si>
    <t>Rio Das Antas</t>
  </si>
  <si>
    <t>4214409</t>
  </si>
  <si>
    <t>Ipoméia</t>
  </si>
  <si>
    <t>421440910000001</t>
  </si>
  <si>
    <t>421440910000005</t>
  </si>
  <si>
    <t>4214508</t>
  </si>
  <si>
    <t>Taiozinho</t>
  </si>
  <si>
    <t>421450805000006</t>
  </si>
  <si>
    <t>421450805000007</t>
  </si>
  <si>
    <t>421450805000001</t>
  </si>
  <si>
    <t>Rio Dos Cedros</t>
  </si>
  <si>
    <t>4214706</t>
  </si>
  <si>
    <t>Cedro Alto</t>
  </si>
  <si>
    <t>421470610000001</t>
  </si>
  <si>
    <t>Barragem Do Pinhal</t>
  </si>
  <si>
    <t>421470610000003</t>
  </si>
  <si>
    <t>Barragem Rio Bonito</t>
  </si>
  <si>
    <t>421470610000002</t>
  </si>
  <si>
    <t>421470605000001</t>
  </si>
  <si>
    <t>Romelândia</t>
  </si>
  <si>
    <t>4215208</t>
  </si>
  <si>
    <t>421520805000001</t>
  </si>
  <si>
    <t>421520805000005</t>
  </si>
  <si>
    <t>Sede Ouro</t>
  </si>
  <si>
    <t>421520805000004</t>
  </si>
  <si>
    <t>Sede Rosário</t>
  </si>
  <si>
    <t>421520805000006</t>
  </si>
  <si>
    <t>Sangão</t>
  </si>
  <si>
    <t>4215455</t>
  </si>
  <si>
    <t>421545505000001</t>
  </si>
  <si>
    <t>Loteamento João Avelino Fernandes</t>
  </si>
  <si>
    <t>421545505000003</t>
  </si>
  <si>
    <t>Santa Apolonia</t>
  </si>
  <si>
    <t>421545505000004</t>
  </si>
  <si>
    <t>Santa Rosa Do Sul</t>
  </si>
  <si>
    <t>4215653</t>
  </si>
  <si>
    <t>421565305000001</t>
  </si>
  <si>
    <t>421565305000006</t>
  </si>
  <si>
    <t>4215679</t>
  </si>
  <si>
    <t>421567905000001</t>
  </si>
  <si>
    <t>Craveiro</t>
  </si>
  <si>
    <t>421567915000001</t>
  </si>
  <si>
    <t>4216107</t>
  </si>
  <si>
    <t>421610705000001</t>
  </si>
  <si>
    <t>Indústria De Papel E Celulose Dalastra E Cia</t>
  </si>
  <si>
    <t>421610705000010</t>
  </si>
  <si>
    <t>Maratá</t>
  </si>
  <si>
    <t>421610715000001</t>
  </si>
  <si>
    <t>Vila Milani</t>
  </si>
  <si>
    <t>421610730000001</t>
  </si>
  <si>
    <t>4216305</t>
  </si>
  <si>
    <t>421630505000001</t>
  </si>
  <si>
    <t>Tijipió</t>
  </si>
  <si>
    <t>421630510000001</t>
  </si>
  <si>
    <t>São João Do Itaperiú</t>
  </si>
  <si>
    <t>4216354</t>
  </si>
  <si>
    <t>421635405000007</t>
  </si>
  <si>
    <t>Porto Do Itaperiu</t>
  </si>
  <si>
    <t>421635405000004</t>
  </si>
  <si>
    <t>421635405000001</t>
  </si>
  <si>
    <t>421635405000006</t>
  </si>
  <si>
    <t>421635405000005</t>
  </si>
  <si>
    <t>São João Do Oeste</t>
  </si>
  <si>
    <t>4216255</t>
  </si>
  <si>
    <t>Beato Roque</t>
  </si>
  <si>
    <t>421625505000004</t>
  </si>
  <si>
    <t>421625505000003</t>
  </si>
  <si>
    <t>4216404</t>
  </si>
  <si>
    <t>421640405000001</t>
  </si>
  <si>
    <t>421640415000001</t>
  </si>
  <si>
    <t>4216503</t>
  </si>
  <si>
    <t>421650305000001</t>
  </si>
  <si>
    <t>Pericó</t>
  </si>
  <si>
    <t>421650310000001</t>
  </si>
  <si>
    <t>421650313000001</t>
  </si>
  <si>
    <t>São Francisco Xavier</t>
  </si>
  <si>
    <t>421650305000034</t>
  </si>
  <si>
    <t>São Sebastião Do Arvoredo</t>
  </si>
  <si>
    <t>421650315000001</t>
  </si>
  <si>
    <t>São José Do Cedro</t>
  </si>
  <si>
    <t>4216701</t>
  </si>
  <si>
    <t>421670105000001</t>
  </si>
  <si>
    <t>Mariflor</t>
  </si>
  <si>
    <t>421670110000001</t>
  </si>
  <si>
    <t>Padre Reus</t>
  </si>
  <si>
    <t>421670112000001</t>
  </si>
  <si>
    <t>São Lourenço Do Oeste</t>
  </si>
  <si>
    <t>4216909</t>
  </si>
  <si>
    <t>421690905000001</t>
  </si>
  <si>
    <t>Frederico Wastner</t>
  </si>
  <si>
    <t>421690910000001</t>
  </si>
  <si>
    <t>421690920000001</t>
  </si>
  <si>
    <t>421690929000001</t>
  </si>
  <si>
    <t>Três Voltas</t>
  </si>
  <si>
    <t>421690920000002</t>
  </si>
  <si>
    <t>4217105</t>
  </si>
  <si>
    <t>Localidade De Rio São João</t>
  </si>
  <si>
    <t>421710505000007</t>
  </si>
  <si>
    <t>Localidade De Rio Gabiroba</t>
  </si>
  <si>
    <t>421710505000010</t>
  </si>
  <si>
    <t>421710505000001</t>
  </si>
  <si>
    <t>Vargem Do Cedro</t>
  </si>
  <si>
    <t>421710510000001</t>
  </si>
  <si>
    <t>Seara</t>
  </si>
  <si>
    <t>4217501</t>
  </si>
  <si>
    <t>421750105000001</t>
  </si>
  <si>
    <t>421750115000001</t>
  </si>
  <si>
    <t>Nova Teutônia</t>
  </si>
  <si>
    <t>421750120000001</t>
  </si>
  <si>
    <t>Siderópolis</t>
  </si>
  <si>
    <t>4217600</t>
  </si>
  <si>
    <t>421760005000001</t>
  </si>
  <si>
    <t>Rio Jordão</t>
  </si>
  <si>
    <t>421760005000021</t>
  </si>
  <si>
    <t>Taió</t>
  </si>
  <si>
    <t>4217808</t>
  </si>
  <si>
    <t>421780805000001</t>
  </si>
  <si>
    <t>Passo Manso</t>
  </si>
  <si>
    <t>421780815000001</t>
  </si>
  <si>
    <t>4217907</t>
  </si>
  <si>
    <t>421790705000001</t>
  </si>
  <si>
    <t>Irakitan</t>
  </si>
  <si>
    <t>421790715000001</t>
  </si>
  <si>
    <t>Marari</t>
  </si>
  <si>
    <t>421790720000001</t>
  </si>
  <si>
    <t>4218400</t>
  </si>
  <si>
    <t>421840005000025</t>
  </si>
  <si>
    <t>421840005000003</t>
  </si>
  <si>
    <t>421840010000001</t>
  </si>
  <si>
    <t>421840010000007</t>
  </si>
  <si>
    <t>Loteamento Salvan</t>
  </si>
  <si>
    <t>421840005000015</t>
  </si>
  <si>
    <t>421840005000032</t>
  </si>
  <si>
    <t>Rio Salto</t>
  </si>
  <si>
    <t>421840005000019</t>
  </si>
  <si>
    <t>Loteamento Rio Salto</t>
  </si>
  <si>
    <t>421840005000020</t>
  </si>
  <si>
    <t>421840005000001</t>
  </si>
  <si>
    <t>Vila Nandi</t>
  </si>
  <si>
    <t>421840005000021</t>
  </si>
  <si>
    <t>Morro Da Antena</t>
  </si>
  <si>
    <t>421840005000018</t>
  </si>
  <si>
    <t>Rio Vargedo</t>
  </si>
  <si>
    <t>421840005000033</t>
  </si>
  <si>
    <t>421840005000029</t>
  </si>
  <si>
    <t>421840005000027</t>
  </si>
  <si>
    <t>421840005000017</t>
  </si>
  <si>
    <t>Tubarão</t>
  </si>
  <si>
    <t>4218707</t>
  </si>
  <si>
    <t>421870705000001</t>
  </si>
  <si>
    <t>Rio Do Pouso</t>
  </si>
  <si>
    <t>421870705000160</t>
  </si>
  <si>
    <t>4218806</t>
  </si>
  <si>
    <t>421880605000029</t>
  </si>
  <si>
    <t>Rodeio De Areia</t>
  </si>
  <si>
    <t>421880605000028</t>
  </si>
  <si>
    <t>Morro Chato</t>
  </si>
  <si>
    <t>421880620000001</t>
  </si>
  <si>
    <t>Urubici</t>
  </si>
  <si>
    <t>4218905</t>
  </si>
  <si>
    <t>421890505000001</t>
  </si>
  <si>
    <t>421890520000001</t>
  </si>
  <si>
    <t>4219176</t>
  </si>
  <si>
    <t>421917605000001</t>
  </si>
  <si>
    <t>Agrovila Do Pa Campina Da Alegria</t>
  </si>
  <si>
    <t>421917605000006</t>
  </si>
  <si>
    <t>421917605000009</t>
  </si>
  <si>
    <t>Videira</t>
  </si>
  <si>
    <t>4219309</t>
  </si>
  <si>
    <t>421930905000001</t>
  </si>
  <si>
    <t>421930910000001</t>
  </si>
  <si>
    <t>Lourdes</t>
  </si>
  <si>
    <t>421930925000001</t>
  </si>
  <si>
    <t>Vitor Meireles</t>
  </si>
  <si>
    <t>4219358</t>
  </si>
  <si>
    <t>421935805000001</t>
  </si>
  <si>
    <t>Barra Da Prata</t>
  </si>
  <si>
    <t>421935810000001</t>
  </si>
  <si>
    <t>Witmarsum</t>
  </si>
  <si>
    <t>4219408</t>
  </si>
  <si>
    <t>421940805000001</t>
  </si>
  <si>
    <t>Rio Cambará</t>
  </si>
  <si>
    <t>421940805000002</t>
  </si>
  <si>
    <t>Xanxerê</t>
  </si>
  <si>
    <t>4219507</t>
  </si>
  <si>
    <t>421950705000001</t>
  </si>
  <si>
    <t>Cambuinzal</t>
  </si>
  <si>
    <t>421950715000001</t>
  </si>
  <si>
    <t>4219705</t>
  </si>
  <si>
    <t>421970505000001</t>
  </si>
  <si>
    <t>421970511000001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</si>
</sst>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&quot;R$&quot;* #,##0_-;\-&quot;R$&quot;* #,##0_-;_-&quot;R$&quot;* &quot;-&quot;??_-;_-@_-"/>
    <numFmt numFmtId="166" formatCode="[$GBP]\ * _(#,##0.00_);[Red][$GBP]\ * \(#,##0.00\);[$GBP]\ * _(&quot;-&quot;?_);@_)"/>
    <numFmt numFmtId="167" formatCode="&quot;R$&quot;\ #,##0.00"/>
    <numFmt numFmtId="168" formatCode="0.0%"/>
    <numFmt numFmtId="169" formatCode="#.0#############E+###"/>
    <numFmt numFmtId="170" formatCode="#,###.##"/>
    <numFmt numFmtId="171" formatCode="0.0"/>
  </numFmts>
  <fonts count="19" x14ac:knownFonts="1"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9"/>
      <color indexed="81"/>
      <name val="Segoe UI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8">
    <xf numFmtId="0" fontId="0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5" fillId="3" borderId="0" applyNumberFormat="0" applyAlignment="0">
      <alignment vertical="center"/>
    </xf>
    <xf numFmtId="0" fontId="5" fillId="0" borderId="0" applyNumberFormat="0" applyFont="0" applyBorder="0" applyAlignment="0" applyProtection="0">
      <alignment vertical="center"/>
    </xf>
    <xf numFmtId="0" fontId="5" fillId="0" borderId="3" applyNumberFormat="0" applyAlignment="0">
      <alignment vertical="center"/>
    </xf>
    <xf numFmtId="0" fontId="10" fillId="0" borderId="0"/>
    <xf numFmtId="43" fontId="2" fillId="0" borderId="0" applyFont="0" applyFill="0" applyBorder="0" applyAlignment="0" applyProtection="0"/>
  </cellStyleXfs>
  <cellXfs count="151">
    <xf numFmtId="0" fontId="0" fillId="0" borderId="0" xfId="0"/>
    <xf numFmtId="165" fontId="0" fillId="0" borderId="0" xfId="0" applyNumberFormat="1"/>
    <xf numFmtId="165" fontId="0" fillId="0" borderId="0" xfId="1" applyNumberFormat="1" applyFont="1"/>
    <xf numFmtId="44" fontId="0" fillId="0" borderId="0" xfId="0" applyNumberFormat="1"/>
    <xf numFmtId="164" fontId="0" fillId="5" borderId="6" xfId="0" applyNumberFormat="1" applyFill="1" applyBorder="1"/>
    <xf numFmtId="164" fontId="0" fillId="5" borderId="5" xfId="0" applyNumberFormat="1" applyFill="1" applyBorder="1"/>
    <xf numFmtId="0" fontId="7" fillId="0" borderId="0" xfId="0" applyFont="1"/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left"/>
    </xf>
    <xf numFmtId="9" fontId="0" fillId="0" borderId="0" xfId="2" applyFont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7" xfId="0" applyBorder="1"/>
    <xf numFmtId="0" fontId="8" fillId="6" borderId="9" xfId="0" applyFont="1" applyFill="1" applyBorder="1" applyAlignment="1">
      <alignment horizontal="center"/>
    </xf>
    <xf numFmtId="164" fontId="8" fillId="6" borderId="10" xfId="0" applyNumberFormat="1" applyFont="1" applyFill="1" applyBorder="1" applyAlignment="1">
      <alignment horizontal="center"/>
    </xf>
    <xf numFmtId="164" fontId="0" fillId="0" borderId="8" xfId="0" applyNumberFormat="1" applyBorder="1"/>
    <xf numFmtId="0" fontId="0" fillId="0" borderId="11" xfId="0" applyBorder="1"/>
    <xf numFmtId="164" fontId="0" fillId="0" borderId="12" xfId="0" applyNumberFormat="1" applyBorder="1"/>
    <xf numFmtId="164" fontId="0" fillId="0" borderId="0" xfId="0" applyNumberFormat="1"/>
    <xf numFmtId="0" fontId="0" fillId="0" borderId="13" xfId="0" applyBorder="1"/>
    <xf numFmtId="164" fontId="0" fillId="0" borderId="14" xfId="0" applyNumberFormat="1" applyBorder="1"/>
    <xf numFmtId="0" fontId="11" fillId="0" borderId="0" xfId="0" applyFont="1"/>
    <xf numFmtId="10" fontId="10" fillId="0" borderId="2" xfId="1" applyNumberFormat="1" applyFont="1" applyFill="1" applyBorder="1" applyAlignment="1" applyProtection="1">
      <alignment horizontal="center" vertical="center"/>
      <protection locked="0"/>
    </xf>
    <xf numFmtId="9" fontId="0" fillId="0" borderId="8" xfId="2" applyFont="1" applyBorder="1" applyAlignment="1">
      <alignment horizontal="center"/>
    </xf>
    <xf numFmtId="0" fontId="9" fillId="6" borderId="9" xfId="0" applyFont="1" applyFill="1" applyBorder="1" applyAlignment="1">
      <alignment horizontal="center"/>
    </xf>
    <xf numFmtId="164" fontId="9" fillId="6" borderId="10" xfId="0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9" fontId="0" fillId="0" borderId="0" xfId="0" applyNumberFormat="1" applyAlignment="1">
      <alignment horizontal="center"/>
    </xf>
    <xf numFmtId="0" fontId="5" fillId="7" borderId="2" xfId="3" applyNumberFormat="1" applyFill="1" applyBorder="1">
      <alignment vertical="center"/>
    </xf>
    <xf numFmtId="0" fontId="5" fillId="8" borderId="2" xfId="4" applyFont="1" applyFill="1" applyBorder="1" applyAlignment="1" applyProtection="1">
      <alignment horizontal="center" vertical="center"/>
      <protection locked="0"/>
    </xf>
    <xf numFmtId="164" fontId="5" fillId="8" borderId="2" xfId="1" applyFont="1" applyFill="1" applyBorder="1" applyAlignment="1" applyProtection="1">
      <alignment horizontal="center"/>
      <protection locked="0"/>
    </xf>
    <xf numFmtId="44" fontId="0" fillId="8" borderId="2" xfId="0" applyNumberFormat="1" applyFill="1" applyBorder="1"/>
    <xf numFmtId="9" fontId="0" fillId="8" borderId="2" xfId="0" applyNumberFormat="1" applyFill="1" applyBorder="1" applyAlignment="1">
      <alignment horizontal="center"/>
    </xf>
    <xf numFmtId="164" fontId="6" fillId="8" borderId="2" xfId="1" applyFont="1" applyFill="1" applyBorder="1"/>
    <xf numFmtId="10" fontId="5" fillId="8" borderId="2" xfId="2" applyNumberFormat="1" applyFont="1" applyFill="1" applyBorder="1" applyAlignment="1" applyProtection="1">
      <alignment horizontal="center" vertical="center"/>
      <protection locked="0"/>
    </xf>
    <xf numFmtId="10" fontId="0" fillId="8" borderId="2" xfId="0" applyNumberFormat="1" applyFill="1" applyBorder="1" applyAlignment="1">
      <alignment horizontal="center"/>
    </xf>
    <xf numFmtId="0" fontId="0" fillId="0" borderId="0" xfId="0" applyAlignment="1">
      <alignment vertical="center"/>
    </xf>
    <xf numFmtId="0" fontId="12" fillId="0" borderId="2" xfId="0" applyFont="1" applyBorder="1" applyAlignment="1">
      <alignment horizontal="center"/>
    </xf>
    <xf numFmtId="9" fontId="12" fillId="0" borderId="2" xfId="0" applyNumberFormat="1" applyFont="1" applyBorder="1" applyAlignment="1">
      <alignment horizontal="center"/>
    </xf>
    <xf numFmtId="0" fontId="13" fillId="0" borderId="0" xfId="0" applyFont="1"/>
    <xf numFmtId="0" fontId="14" fillId="0" borderId="0" xfId="0" applyFont="1"/>
    <xf numFmtId="0" fontId="1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0" fillId="0" borderId="2" xfId="0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center"/>
      <protection locked="0"/>
    </xf>
    <xf numFmtId="9" fontId="12" fillId="0" borderId="2" xfId="0" applyNumberFormat="1" applyFont="1" applyBorder="1" applyAlignment="1" applyProtection="1">
      <alignment horizontal="center"/>
      <protection locked="0"/>
    </xf>
    <xf numFmtId="0" fontId="5" fillId="10" borderId="2" xfId="3" applyNumberFormat="1" applyFill="1" applyBorder="1">
      <alignment vertical="center"/>
    </xf>
    <xf numFmtId="0" fontId="5" fillId="11" borderId="2" xfId="4" applyFont="1" applyFill="1" applyBorder="1" applyAlignment="1" applyProtection="1">
      <alignment horizontal="center" vertical="center"/>
      <protection locked="0"/>
    </xf>
    <xf numFmtId="164" fontId="5" fillId="11" borderId="2" xfId="1" applyFont="1" applyFill="1" applyBorder="1" applyAlignment="1" applyProtection="1">
      <alignment horizontal="center"/>
      <protection locked="0"/>
    </xf>
    <xf numFmtId="44" fontId="0" fillId="11" borderId="2" xfId="0" applyNumberFormat="1" applyFill="1" applyBorder="1"/>
    <xf numFmtId="10" fontId="0" fillId="11" borderId="2" xfId="0" applyNumberFormat="1" applyFill="1" applyBorder="1" applyAlignment="1">
      <alignment horizontal="center"/>
    </xf>
    <xf numFmtId="0" fontId="5" fillId="12" borderId="2" xfId="3" applyNumberFormat="1" applyFill="1" applyBorder="1">
      <alignment vertical="center"/>
    </xf>
    <xf numFmtId="0" fontId="5" fillId="9" borderId="2" xfId="4" applyFont="1" applyFill="1" applyBorder="1" applyAlignment="1" applyProtection="1">
      <alignment horizontal="center" vertical="center"/>
      <protection locked="0"/>
    </xf>
    <xf numFmtId="164" fontId="5" fillId="9" borderId="2" xfId="1" applyFont="1" applyFill="1" applyBorder="1" applyAlignment="1" applyProtection="1">
      <alignment horizontal="center"/>
      <protection locked="0"/>
    </xf>
    <xf numFmtId="44" fontId="0" fillId="9" borderId="2" xfId="0" applyNumberFormat="1" applyFill="1" applyBorder="1"/>
    <xf numFmtId="10" fontId="0" fillId="9" borderId="2" xfId="0" applyNumberFormat="1" applyFill="1" applyBorder="1" applyAlignment="1">
      <alignment horizontal="center"/>
    </xf>
    <xf numFmtId="9" fontId="12" fillId="13" borderId="2" xfId="0" applyNumberFormat="1" applyFont="1" applyFill="1" applyBorder="1" applyAlignment="1">
      <alignment horizontal="center"/>
    </xf>
    <xf numFmtId="1" fontId="12" fillId="13" borderId="2" xfId="0" applyNumberFormat="1" applyFont="1" applyFill="1" applyBorder="1" applyAlignment="1">
      <alignment horizontal="center"/>
    </xf>
    <xf numFmtId="0" fontId="7" fillId="14" borderId="2" xfId="0" applyFont="1" applyFill="1" applyBorder="1" applyAlignment="1">
      <alignment horizontal="center" vertical="center"/>
    </xf>
    <xf numFmtId="0" fontId="11" fillId="14" borderId="2" xfId="0" applyFont="1" applyFill="1" applyBorder="1" applyAlignment="1">
      <alignment horizontal="center" vertical="center"/>
    </xf>
    <xf numFmtId="0" fontId="7" fillId="14" borderId="7" xfId="0" applyFont="1" applyFill="1" applyBorder="1" applyAlignment="1">
      <alignment horizontal="center" vertical="center"/>
    </xf>
    <xf numFmtId="0" fontId="7" fillId="14" borderId="8" xfId="0" applyFont="1" applyFill="1" applyBorder="1" applyAlignment="1">
      <alignment horizontal="center" vertical="center"/>
    </xf>
    <xf numFmtId="167" fontId="0" fillId="14" borderId="8" xfId="0" applyNumberFormat="1" applyFill="1" applyBorder="1" applyAlignment="1">
      <alignment horizontal="center" vertical="center"/>
    </xf>
    <xf numFmtId="167" fontId="0" fillId="14" borderId="8" xfId="2" applyNumberFormat="1" applyFont="1" applyFill="1" applyBorder="1" applyAlignment="1">
      <alignment horizontal="center" vertical="center"/>
    </xf>
    <xf numFmtId="167" fontId="0" fillId="14" borderId="2" xfId="0" applyNumberFormat="1" applyFill="1" applyBorder="1" applyAlignment="1">
      <alignment horizontal="center" vertical="center"/>
    </xf>
    <xf numFmtId="1" fontId="0" fillId="16" borderId="2" xfId="0" applyNumberFormat="1" applyFill="1" applyBorder="1" applyAlignment="1">
      <alignment horizontal="right"/>
    </xf>
    <xf numFmtId="165" fontId="0" fillId="16" borderId="2" xfId="0" applyNumberFormat="1" applyFill="1" applyBorder="1"/>
    <xf numFmtId="0" fontId="0" fillId="16" borderId="2" xfId="0" applyFill="1" applyBorder="1" applyAlignment="1">
      <alignment horizontal="right"/>
    </xf>
    <xf numFmtId="0" fontId="0" fillId="15" borderId="2" xfId="0" applyFill="1" applyBorder="1"/>
    <xf numFmtId="1" fontId="0" fillId="15" borderId="2" xfId="0" applyNumberFormat="1" applyFill="1" applyBorder="1"/>
    <xf numFmtId="167" fontId="0" fillId="0" borderId="0" xfId="0" applyNumberFormat="1" applyAlignment="1">
      <alignment vertical="center"/>
    </xf>
    <xf numFmtId="0" fontId="11" fillId="14" borderId="20" xfId="0" applyFont="1" applyFill="1" applyBorder="1" applyAlignment="1">
      <alignment horizontal="center" vertical="center"/>
    </xf>
    <xf numFmtId="167" fontId="0" fillId="14" borderId="20" xfId="0" applyNumberFormat="1" applyFill="1" applyBorder="1" applyAlignment="1">
      <alignment horizontal="center" vertical="center"/>
    </xf>
    <xf numFmtId="167" fontId="0" fillId="14" borderId="21" xfId="0" applyNumberFormat="1" applyFill="1" applyBorder="1" applyAlignment="1">
      <alignment horizontal="center" vertical="center"/>
    </xf>
    <xf numFmtId="0" fontId="15" fillId="0" borderId="0" xfId="0" applyFont="1" applyAlignment="1">
      <alignment horizontal="right" vertical="center"/>
    </xf>
    <xf numFmtId="0" fontId="1" fillId="4" borderId="4" xfId="0" applyFont="1" applyFill="1" applyBorder="1" applyAlignment="1">
      <alignment horizontal="center" vertical="center" wrapText="1"/>
    </xf>
    <xf numFmtId="0" fontId="16" fillId="14" borderId="7" xfId="0" applyFont="1" applyFill="1" applyBorder="1" applyAlignment="1">
      <alignment horizontal="center" vertical="center" wrapText="1"/>
    </xf>
    <xf numFmtId="0" fontId="16" fillId="14" borderId="19" xfId="0" applyFont="1" applyFill="1" applyBorder="1" applyAlignment="1">
      <alignment horizontal="center" vertical="center" wrapText="1"/>
    </xf>
    <xf numFmtId="168" fontId="0" fillId="8" borderId="2" xfId="0" applyNumberFormat="1" applyFill="1" applyBorder="1" applyAlignment="1">
      <alignment horizontal="center"/>
    </xf>
    <xf numFmtId="168" fontId="0" fillId="11" borderId="2" xfId="0" applyNumberFormat="1" applyFill="1" applyBorder="1" applyAlignment="1">
      <alignment horizontal="center"/>
    </xf>
    <xf numFmtId="168" fontId="0" fillId="9" borderId="2" xfId="0" applyNumberFormat="1" applyFill="1" applyBorder="1" applyAlignment="1">
      <alignment horizontal="center"/>
    </xf>
    <xf numFmtId="0" fontId="17" fillId="7" borderId="2" xfId="3" applyNumberFormat="1" applyFont="1" applyFill="1" applyBorder="1">
      <alignment vertical="center"/>
    </xf>
    <xf numFmtId="0" fontId="17" fillId="8" borderId="2" xfId="4" applyFont="1" applyFill="1" applyBorder="1" applyAlignment="1" applyProtection="1">
      <alignment horizontal="center" vertical="center"/>
      <protection locked="0"/>
    </xf>
    <xf numFmtId="164" fontId="17" fillId="8" borderId="2" xfId="1" applyFont="1" applyFill="1" applyBorder="1" applyAlignment="1" applyProtection="1">
      <alignment horizontal="center"/>
      <protection locked="0"/>
    </xf>
    <xf numFmtId="10" fontId="17" fillId="8" borderId="2" xfId="2" applyNumberFormat="1" applyFont="1" applyFill="1" applyBorder="1" applyAlignment="1" applyProtection="1">
      <alignment horizontal="center" vertical="center"/>
      <protection locked="0"/>
    </xf>
    <xf numFmtId="0" fontId="17" fillId="10" borderId="2" xfId="3" applyNumberFormat="1" applyFont="1" applyFill="1" applyBorder="1">
      <alignment vertical="center"/>
    </xf>
    <xf numFmtId="0" fontId="17" fillId="11" borderId="2" xfId="4" applyFont="1" applyFill="1" applyBorder="1" applyAlignment="1" applyProtection="1">
      <alignment horizontal="center" vertical="center"/>
      <protection locked="0"/>
    </xf>
    <xf numFmtId="164" fontId="17" fillId="11" borderId="2" xfId="1" applyFont="1" applyFill="1" applyBorder="1" applyAlignment="1" applyProtection="1">
      <alignment horizontal="center"/>
      <protection locked="0"/>
    </xf>
    <xf numFmtId="0" fontId="17" fillId="12" borderId="2" xfId="3" applyNumberFormat="1" applyFont="1" applyFill="1" applyBorder="1">
      <alignment vertical="center"/>
    </xf>
    <xf numFmtId="0" fontId="17" fillId="9" borderId="2" xfId="4" applyFont="1" applyFill="1" applyBorder="1" applyAlignment="1" applyProtection="1">
      <alignment horizontal="center" vertical="center"/>
      <protection locked="0"/>
    </xf>
    <xf numFmtId="164" fontId="17" fillId="9" borderId="2" xfId="1" applyFont="1" applyFill="1" applyBorder="1" applyAlignment="1" applyProtection="1">
      <alignment horizontal="center"/>
      <protection locked="0"/>
    </xf>
    <xf numFmtId="10" fontId="0" fillId="17" borderId="2" xfId="0" applyNumberFormat="1" applyFill="1" applyBorder="1" applyAlignment="1">
      <alignment horizontal="center"/>
    </xf>
    <xf numFmtId="0" fontId="12" fillId="0" borderId="0" xfId="0" applyFont="1" applyAlignment="1">
      <alignment vertical="center"/>
    </xf>
    <xf numFmtId="169" fontId="0" fillId="0" borderId="0" xfId="0" applyNumberFormat="1"/>
    <xf numFmtId="3" fontId="0" fillId="0" borderId="0" xfId="0" applyNumberFormat="1"/>
    <xf numFmtId="170" fontId="0" fillId="0" borderId="0" xfId="0" applyNumberFormat="1"/>
    <xf numFmtId="0" fontId="12" fillId="0" borderId="0" xfId="0" applyFont="1"/>
    <xf numFmtId="0" fontId="18" fillId="18" borderId="24" xfId="0" applyFont="1" applyFill="1" applyBorder="1" applyAlignment="1">
      <alignment horizontal="center"/>
    </xf>
    <xf numFmtId="169" fontId="18" fillId="18" borderId="1" xfId="0" applyNumberFormat="1" applyFont="1" applyFill="1" applyBorder="1" applyAlignment="1">
      <alignment horizontal="center"/>
    </xf>
    <xf numFmtId="0" fontId="18" fillId="18" borderId="1" xfId="0" applyFont="1" applyFill="1" applyBorder="1" applyAlignment="1">
      <alignment horizontal="center"/>
    </xf>
    <xf numFmtId="3" fontId="18" fillId="18" borderId="1" xfId="0" applyNumberFormat="1" applyFont="1" applyFill="1" applyBorder="1" applyAlignment="1">
      <alignment horizontal="center"/>
    </xf>
    <xf numFmtId="170" fontId="18" fillId="18" borderId="25" xfId="0" applyNumberFormat="1" applyFont="1" applyFill="1" applyBorder="1" applyAlignment="1">
      <alignment horizontal="center"/>
    </xf>
    <xf numFmtId="171" fontId="0" fillId="9" borderId="2" xfId="0" applyNumberFormat="1" applyFont="1" applyFill="1" applyBorder="1" applyAlignment="1">
      <alignment horizontal="center" vertical="center"/>
    </xf>
    <xf numFmtId="171" fontId="0" fillId="9" borderId="2" xfId="0" applyNumberFormat="1" applyFont="1" applyFill="1" applyBorder="1" applyAlignment="1">
      <alignment horizontal="left" vertical="center"/>
    </xf>
    <xf numFmtId="0" fontId="12" fillId="0" borderId="0" xfId="0" applyFont="1" applyAlignment="1">
      <alignment horizontal="right"/>
    </xf>
    <xf numFmtId="171" fontId="0" fillId="9" borderId="22" xfId="0" applyNumberFormat="1" applyFont="1" applyFill="1" applyBorder="1" applyAlignment="1">
      <alignment horizontal="center" vertical="center"/>
    </xf>
    <xf numFmtId="169" fontId="0" fillId="9" borderId="2" xfId="0" applyNumberFormat="1" applyFont="1" applyFill="1" applyBorder="1" applyAlignment="1">
      <alignment horizontal="center" vertical="center"/>
    </xf>
    <xf numFmtId="169" fontId="0" fillId="9" borderId="2" xfId="0" applyNumberFormat="1" applyFont="1" applyFill="1" applyBorder="1" applyAlignment="1">
      <alignment horizontal="left" vertical="center"/>
    </xf>
    <xf numFmtId="3" fontId="0" fillId="9" borderId="2" xfId="0" applyNumberFormat="1" applyFont="1" applyFill="1" applyBorder="1" applyAlignment="1">
      <alignment horizontal="center" vertical="center"/>
    </xf>
    <xf numFmtId="170" fontId="0" fillId="9" borderId="23" xfId="0" applyNumberFormat="1" applyFont="1" applyFill="1" applyBorder="1" applyAlignment="1">
      <alignment horizontal="center" vertical="center"/>
    </xf>
    <xf numFmtId="171" fontId="0" fillId="9" borderId="23" xfId="0" applyNumberFormat="1" applyFont="1" applyFill="1" applyBorder="1" applyAlignment="1">
      <alignment horizontal="center" vertical="center"/>
    </xf>
    <xf numFmtId="171" fontId="0" fillId="9" borderId="27" xfId="0" applyNumberFormat="1" applyFont="1" applyFill="1" applyBorder="1" applyAlignment="1">
      <alignment horizontal="center" vertical="center"/>
    </xf>
    <xf numFmtId="171" fontId="0" fillId="9" borderId="30" xfId="0" applyNumberFormat="1" applyFont="1" applyFill="1" applyBorder="1" applyAlignment="1">
      <alignment horizontal="center" vertical="center"/>
    </xf>
    <xf numFmtId="171" fontId="0" fillId="9" borderId="30" xfId="0" applyNumberFormat="1" applyFont="1" applyFill="1" applyBorder="1" applyAlignment="1">
      <alignment horizontal="left" vertical="center"/>
    </xf>
    <xf numFmtId="171" fontId="0" fillId="9" borderId="26" xfId="0" applyNumberFormat="1" applyFont="1" applyFill="1" applyBorder="1" applyAlignment="1">
      <alignment horizontal="center" vertical="center"/>
    </xf>
    <xf numFmtId="170" fontId="0" fillId="0" borderId="0" xfId="0" applyNumberFormat="1" applyFont="1" applyAlignment="1">
      <alignment horizontal="center"/>
    </xf>
    <xf numFmtId="0" fontId="0" fillId="9" borderId="22" xfId="0" applyFill="1" applyBorder="1"/>
    <xf numFmtId="169" fontId="0" fillId="9" borderId="2" xfId="0" applyNumberFormat="1" applyFill="1" applyBorder="1"/>
    <xf numFmtId="0" fontId="0" fillId="9" borderId="2" xfId="0" applyFill="1" applyBorder="1"/>
    <xf numFmtId="3" fontId="0" fillId="9" borderId="2" xfId="0" applyNumberFormat="1" applyFill="1" applyBorder="1"/>
    <xf numFmtId="170" fontId="0" fillId="9" borderId="23" xfId="0" applyNumberFormat="1" applyFill="1" applyBorder="1"/>
    <xf numFmtId="171" fontId="0" fillId="9" borderId="15" xfId="0" applyNumberFormat="1" applyFont="1" applyFill="1" applyBorder="1" applyAlignment="1" applyProtection="1">
      <alignment horizontal="center" vertical="center"/>
      <protection locked="0"/>
    </xf>
    <xf numFmtId="167" fontId="14" fillId="5" borderId="29" xfId="0" applyNumberFormat="1" applyFont="1" applyFill="1" applyBorder="1" applyAlignment="1" applyProtection="1">
      <alignment horizontal="center" vertical="center"/>
      <protection locked="0"/>
    </xf>
    <xf numFmtId="0" fontId="8" fillId="6" borderId="16" xfId="0" applyFont="1" applyFill="1" applyBorder="1" applyAlignment="1" applyProtection="1">
      <alignment horizontal="center" vertical="center"/>
      <protection locked="0"/>
    </xf>
    <xf numFmtId="0" fontId="8" fillId="6" borderId="17" xfId="0" applyFont="1" applyFill="1" applyBorder="1" applyAlignment="1" applyProtection="1">
      <alignment horizontal="center" vertical="center"/>
      <protection locked="0"/>
    </xf>
    <xf numFmtId="0" fontId="8" fillId="6" borderId="18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right" vertical="center"/>
      <protection locked="0"/>
    </xf>
    <xf numFmtId="170" fontId="0" fillId="18" borderId="2" xfId="0" applyNumberFormat="1" applyFill="1" applyBorder="1" applyAlignment="1" applyProtection="1">
      <alignment horizontal="center" vertical="center"/>
      <protection locked="0"/>
    </xf>
    <xf numFmtId="44" fontId="0" fillId="18" borderId="2" xfId="0" applyNumberFormat="1" applyFill="1" applyBorder="1" applyAlignment="1" applyProtection="1">
      <alignment horizontal="center" vertical="center"/>
      <protection locked="0"/>
    </xf>
    <xf numFmtId="44" fontId="0" fillId="18" borderId="8" xfId="0" applyNumberFormat="1" applyFill="1" applyBorder="1" applyAlignment="1" applyProtection="1">
      <alignment horizontal="center" vertical="center"/>
      <protection locked="0"/>
    </xf>
    <xf numFmtId="0" fontId="0" fillId="18" borderId="2" xfId="0" applyFill="1" applyBorder="1" applyAlignment="1" applyProtection="1">
      <alignment horizontal="center" vertical="center"/>
      <protection locked="0"/>
    </xf>
    <xf numFmtId="1" fontId="0" fillId="9" borderId="2" xfId="0" applyNumberFormat="1" applyFont="1" applyFill="1" applyBorder="1" applyAlignment="1" applyProtection="1">
      <alignment horizontal="center" vertical="center"/>
      <protection locked="0"/>
    </xf>
    <xf numFmtId="0" fontId="0" fillId="18" borderId="2" xfId="0" applyFill="1" applyBorder="1" applyAlignment="1" applyProtection="1">
      <alignment vertical="center"/>
      <protection locked="0"/>
    </xf>
    <xf numFmtId="0" fontId="0" fillId="18" borderId="8" xfId="0" applyFill="1" applyBorder="1" applyAlignment="1" applyProtection="1">
      <alignment vertical="center"/>
      <protection locked="0"/>
    </xf>
    <xf numFmtId="0" fontId="0" fillId="0" borderId="11" xfId="0" applyBorder="1" applyAlignment="1" applyProtection="1">
      <alignment horizontal="right" vertical="center" wrapText="1"/>
      <protection locked="0"/>
    </xf>
    <xf numFmtId="0" fontId="0" fillId="18" borderId="15" xfId="0" applyFill="1" applyBorder="1" applyAlignment="1" applyProtection="1">
      <alignment vertical="center"/>
      <protection locked="0"/>
    </xf>
    <xf numFmtId="0" fontId="0" fillId="18" borderId="12" xfId="0" applyFill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14" fillId="5" borderId="28" xfId="0" applyFont="1" applyFill="1" applyBorder="1" applyAlignment="1" applyProtection="1">
      <alignment horizontal="right" vertical="center"/>
      <protection locked="0"/>
    </xf>
    <xf numFmtId="0" fontId="12" fillId="14" borderId="16" xfId="0" applyFont="1" applyFill="1" applyBorder="1" applyAlignment="1">
      <alignment horizontal="center" vertical="center"/>
    </xf>
    <xf numFmtId="0" fontId="12" fillId="14" borderId="17" xfId="0" applyFont="1" applyFill="1" applyBorder="1" applyAlignment="1">
      <alignment horizontal="center" vertical="center"/>
    </xf>
    <xf numFmtId="0" fontId="12" fillId="14" borderId="18" xfId="0" applyFont="1" applyFill="1" applyBorder="1" applyAlignment="1">
      <alignment horizontal="center" vertical="center"/>
    </xf>
    <xf numFmtId="43" fontId="0" fillId="0" borderId="0" xfId="7" applyFont="1" applyAlignment="1">
      <alignment vertical="center"/>
    </xf>
  </cellXfs>
  <cellStyles count="8">
    <cellStyle name="Input calculation" xfId="5"/>
    <cellStyle name="Input link" xfId="3"/>
    <cellStyle name="Moeda" xfId="1" builtinId="4"/>
    <cellStyle name="Normal" xfId="0" builtinId="0"/>
    <cellStyle name="Normal 5 2" xfId="6"/>
    <cellStyle name="Porcentagem" xfId="2" builtinId="5"/>
    <cellStyle name="Unhighlight 2" xfId="4"/>
    <cellStyle name="Vírgula" xfId="7" builtinId="3"/>
  </cellStyles>
  <dxfs count="36">
    <dxf>
      <numFmt numFmtId="164" formatCode="_-&quot;R$&quot;* #,##0.00_-;\-&quot;R$&quot;* #,##0.00_-;_-&quot;R$&quot;* &quot;-&quot;??_-;_-@_-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-&quot;R$&quot;* #,##0_-;\-&quot;R$&quot;* #,##0_-;_-&quot;R$&quot;* &quot;-&quot;??_-;_-@_-"/>
    </dxf>
    <dxf>
      <numFmt numFmtId="165" formatCode="_-&quot;R$&quot;* #,##0_-;\-&quot;R$&quot;* #,##0_-;_-&quot;R$&quot;* &quot;-&quot;??_-;_-@_-"/>
    </dxf>
    <dxf>
      <numFmt numFmtId="165" formatCode="_-&quot;R$&quot;* #,##0_-;\-&quot;R$&quot;* #,##0_-;_-&quot;R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-&quot;R$&quot;* #,##0_-;\-&quot;R$&quot;* #,##0_-;_-&quot;R$&quot;* &quot;-&quot;??_-;_-@_-"/>
    </dxf>
    <dxf>
      <numFmt numFmtId="165" formatCode="_-&quot;R$&quot;* #,##0_-;\-&quot;R$&quot;* #,##0_-;_-&quot;R$&quot;* &quot;-&quot;??_-;_-@_-"/>
    </dxf>
    <dxf>
      <numFmt numFmtId="164" formatCode="_-&quot;R$&quot;* #,##0.00_-;\-&quot;R$&quot;* #,##0.00_-;_-&quot;R$&quot;* &quot;-&quot;??_-;_-@_-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65" formatCode="_-&quot;R$&quot;* #,##0_-;\-&quot;R$&quot;* #,##0_-;_-&quot;R$&quot;* &quot;-&quot;??_-;_-@_-"/>
    </dxf>
    <dxf>
      <numFmt numFmtId="165" formatCode="_-&quot;R$&quot;* #,##0_-;\-&quot;R$&quot;* #,##0_-;_-&quot;R$&quot;* &quot;-&quot;??_-;_-@_-"/>
    </dxf>
    <dxf>
      <numFmt numFmtId="165" formatCode="_-&quot;R$&quot;* #,##0_-;\-&quot;R$&quot;* #,##0_-;_-&quot;R$&quot;* &quot;-&quot;??_-;_-@_-"/>
    </dxf>
    <dxf>
      <numFmt numFmtId="165" formatCode="_-&quot;R$&quot;* #,##0_-;\-&quot;R$&quot;* #,##0_-;_-&quot;R$&quot;* &quot;-&quot;??_-;_-@_-"/>
    </dxf>
    <dxf>
      <numFmt numFmtId="165" formatCode="_-&quot;R$&quot;* #,##0_-;\-&quot;R$&quot;* #,##0_-;_-&quot;R$&quot;* &quot;-&quot;??_-;_-@_-"/>
    </dxf>
    <dxf>
      <numFmt numFmtId="165" formatCode="_-&quot;R$&quot;* #,##0_-;\-&quot;R$&quot;* #,##0_-;_-&quot;R$&quot;* &quot;-&quot;??_-;_-@_-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solid">
          <fgColor indexed="64"/>
          <bgColor theme="5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</dxf>
    <dxf>
      <numFmt numFmtId="172" formatCode="0.00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70" formatCode="#,###.##"/>
      <fill>
        <patternFill patternType="solid">
          <fgColor indexed="64"/>
          <bgColor theme="9" tint="0.39997558519241921"/>
        </patternFill>
      </fill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3" formatCode="#,##0"/>
      <fill>
        <patternFill patternType="solid">
          <fgColor indexed="64"/>
          <bgColor theme="9" tint="0.39997558519241921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 patternType="solid">
          <fgColor indexed="64"/>
          <bgColor theme="9" tint="0.39997558519241921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169" formatCode="#.0#############E+###"/>
      <fill>
        <patternFill patternType="solid">
          <fgColor indexed="64"/>
          <bgColor theme="9" tint="0.39997558519241921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 patternType="solid">
          <fgColor indexed="64"/>
          <bgColor theme="9" tint="0.39997558519241921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169" formatCode="#.0#############E+###"/>
      <fill>
        <patternFill patternType="solid">
          <fgColor indexed="64"/>
          <bgColor theme="9" tint="0.39997558519241921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 patternType="solid">
          <fgColor indexed="64"/>
          <bgColor theme="9" tint="0.39997558519241921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169" formatCode="#.0#############E+###"/>
      <fill>
        <patternFill patternType="solid">
          <fgColor indexed="64"/>
          <bgColor theme="9" tint="0.39997558519241921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 patternType="solid">
          <fgColor indexed="64"/>
          <bgColor theme="9" tint="0.39997558519241921"/>
        </patternFill>
      </fill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top style="thin">
          <color auto="1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fgColor indexed="64"/>
          <bgColor theme="9" tint="0.39997558519241921"/>
        </patternFill>
      </fill>
    </dxf>
    <dxf>
      <border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</dxfs>
  <tableStyles count="0" defaultTableStyle="TableStyleMedium9" defaultPivotStyle="PivotStyleLight16"/>
  <colors>
    <mruColors>
      <color rgb="FFDEFFBD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2409825</xdr:colOff>
      <xdr:row>0</xdr:row>
      <xdr:rowOff>276225</xdr:rowOff>
    </xdr:from>
    <xdr:to>
      <xdr:col>2</xdr:col>
      <xdr:colOff>228600</xdr:colOff>
      <xdr:row>0</xdr:row>
      <xdr:rowOff>419100</xdr:rowOff>
    </xdr:to>
    <xdr:sp macro="" textlink="">
      <xdr:nvSpPr>
        <xdr:cNvPr id="2" name="Retângulo 1">
          <a:extLst>
            <a:ext uri="{FF2B5EF4-FFF2-40B4-BE49-F238E27FC236}">
              <a16:creationId xmlns="" xmlns:a16="http://schemas.microsoft.com/office/drawing/2014/main" id="{03864801-333E-4CDC-81C1-AEE3AB83A9A5}"/>
            </a:ext>
          </a:extLst>
        </xdr:cNvPr>
        <xdr:cNvSpPr/>
      </xdr:nvSpPr>
      <xdr:spPr>
        <a:xfrm>
          <a:off x="2581275" y="276225"/>
          <a:ext cx="247650" cy="14287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accent6">
                <a:lumMod val="60000"/>
                <a:lumOff val="40000"/>
              </a:schemeClr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638175</xdr:colOff>
      <xdr:row>1</xdr:row>
      <xdr:rowOff>19050</xdr:rowOff>
    </xdr:from>
    <xdr:to>
      <xdr:col>1</xdr:col>
      <xdr:colOff>885825</xdr:colOff>
      <xdr:row>2</xdr:row>
      <xdr:rowOff>0</xdr:rowOff>
    </xdr:to>
    <xdr:sp macro="" textlink="">
      <xdr:nvSpPr>
        <xdr:cNvPr id="2" name="Retângulo 1">
          <a:extLst>
            <a:ext uri="{FF2B5EF4-FFF2-40B4-BE49-F238E27FC236}">
              <a16:creationId xmlns="" xmlns:a16="http://schemas.microsoft.com/office/drawing/2014/main" id="{7E90B5DD-2FCF-40F4-A3A7-951540D32979}"/>
            </a:ext>
          </a:extLst>
        </xdr:cNvPr>
        <xdr:cNvSpPr/>
      </xdr:nvSpPr>
      <xdr:spPr>
        <a:xfrm>
          <a:off x="3429000" y="257175"/>
          <a:ext cx="247650" cy="133350"/>
        </a:xfrm>
        <a:prstGeom prst="rect">
          <a:avLst/>
        </a:prstGeom>
        <a:solidFill>
          <a:srgbClr val="FFC000"/>
        </a:solidFill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tables/table1.xml><?xml version="1.0" encoding="utf-8"?>
<table xmlns="http://schemas.openxmlformats.org/spreadsheetml/2006/main" id="4" name="Tabela4" displayName="Tabela4" ref="B12:J11215" totalsRowShown="0" headerRowDxfId="35" dataDxfId="33" headerRowBorderDxfId="34" tableBorderDxfId="32" totalsRowBorderDxfId="31">
  <autoFilter ref="B12:J11215">
    <filterColumn colId="0">
      <filters>
        <filter val="AC"/>
      </filters>
    </filterColumn>
  </autoFilter>
  <tableColumns count="9">
    <tableColumn id="1" name="UF" dataDxfId="30"/>
    <tableColumn id="2" name="Município" dataDxfId="29"/>
    <tableColumn id="3" name="Município - IBGE" dataDxfId="28"/>
    <tableColumn id="4" name="Localidade de Origem" dataDxfId="27"/>
    <tableColumn id="5" name="Localidade  de Origem - IBGE" dataDxfId="26"/>
    <tableColumn id="6" name="Localidade de Destino" dataDxfId="25"/>
    <tableColumn id="7" name="Localidade de Destino - IBGE" dataDxfId="24"/>
    <tableColumn id="8" name="Pop. Localidade" dataDxfId="23"/>
    <tableColumn id="9" name="Distância (Km)" dataDxfId="22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1" name="Tabela1" displayName="Tabela1" ref="A1:K1559" totalsRowShown="0" headerRowDxfId="21" headerRowBorderDxfId="20" tableBorderDxfId="19">
  <autoFilter ref="A1:K1559"/>
  <tableColumns count="11">
    <tableColumn id="1" name="mun_ibge"/>
    <tableColumn id="2" name="mun_uf"/>
    <tableColumn id="3" name="mun_nome"/>
    <tableColumn id="4" name="mun_coordenadas"/>
    <tableColumn id="5" name="viz_ibge"/>
    <tableColumn id="6" name="viz_uf"/>
    <tableColumn id="7" name="viz_nome"/>
    <tableColumn id="8" name="viz_coordenadas"/>
    <tableColumn id="9" name="distancia rodoviária"/>
    <tableColumn id="14" name="distância [km]" dataDxfId="18"/>
    <tableColumn id="10" name="Qtdade Amplificação" dataDxfId="17">
      <calculatedColumnFormula>IF(Tabela1[[#This Row],[distância '[km']]]&gt;100,TRUNC(Tabela1[[#This Row],[distância '[km']]]/'Custos Unitários'!$C$7,0),0)</calculatedColumnFormula>
    </tableColumn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2" name="Tabela2" displayName="Tabela2" ref="L1:P1559" totalsRowShown="0" headerRowDxfId="16" dataDxfId="14" headerRowBorderDxfId="15">
  <autoFilter ref="L1:P1559"/>
  <tableColumns count="5">
    <tableColumn id="2" name="custo duto e fibra" dataDxfId="13">
      <calculatedColumnFormula>Tabela1[[#This Row],[distância '[km']]]*(1+'Custos Unitários'!$C$8)*(('Custos Unitários'!$C$21*'Custos Unitários'!$C$4)+('Custos Unitários'!$C$22*'Custos Unitários'!$C$5))</calculatedColumnFormula>
    </tableColumn>
    <tableColumn id="5" name="custo amplificador + regenerador" dataDxfId="12">
      <calculatedColumnFormula>Tabela1[[#This Row],[Qtdade Amplificação]]*('Custos Unitários'!C$20)+IF(Tabela1[[#This Row],[Qtdade Amplificação]]&gt;4,TRUNC(Tabela1[[#This Row],[Qtdade Amplificação]]/4)*'Custos Unitários'!C$17,0)</calculatedColumnFormula>
    </tableColumn>
    <tableColumn id="3" name="custo nó existente" dataDxfId="11">
      <calculatedColumnFormula>SUM('Custos Unitários'!$C$12:$C$15)</calculatedColumnFormula>
    </tableColumn>
    <tableColumn id="6" name="custo novo nó" dataDxfId="10">
      <calculatedColumnFormula>SUM('Custos Unitários'!$C$13:$C$15)</calculatedColumnFormula>
    </tableColumn>
    <tableColumn id="4" name="custo infra estação" dataDxfId="9">
      <calculatedColumnFormula>'Custos Unitários'!$C$23*'Custos Unitários'!$C$6</calculatedColumnFormula>
    </tableColumn>
  </tableColumns>
  <tableStyleInfo name="TableStyleLight3" showFirstColumn="0" showLastColumn="0" showRowStripes="1" showColumnStripes="0"/>
</table>
</file>

<file path=xl/tables/table4.xml><?xml version="1.0" encoding="utf-8"?>
<table xmlns="http://schemas.openxmlformats.org/spreadsheetml/2006/main" id="3" name="Tabela3" displayName="Tabela3" ref="Q1:W1559" totalsRowShown="0" headerRowDxfId="8" headerRowBorderDxfId="7">
  <autoFilter ref="Q1:W1559"/>
  <tableColumns count="7">
    <tableColumn id="1" name="CUSTO TOTAL" dataDxfId="6"/>
    <tableColumn id="5" name="opex duto e fibra" dataDxfId="5">
      <calculatedColumnFormula>Tabela1[[#This Row],[distância '[km']]]*(1+'Custos Unitários'!$C$8)*('Custos Unitários'!$C$22*'Custos Unitários'!$E$22+'Custos Unitários'!$C$21*'Custos Unitários'!$E$21)</calculatedColumnFormula>
    </tableColumn>
    <tableColumn id="8" name="opex amplificador + regenerador" dataDxfId="4" dataCellStyle="Moeda">
      <calculatedColumnFormula>Tabela1[[#This Row],[Qtdade Amplificação]]*('Custos Unitários'!D$20)+IF(Tabela1[[#This Row],[Qtdade Amplificação]]&gt;4,TRUNC(Tabela1[[#This Row],[Qtdade Amplificação]]/4)*'Custos Unitários'!D$17,0)</calculatedColumnFormula>
    </tableColumn>
    <tableColumn id="4" name="opex nó existente" dataDxfId="3">
      <calculatedColumnFormula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calculatedColumnFormula>
    </tableColumn>
    <tableColumn id="3" name="opex novo nó" dataDxfId="2">
      <calculatedColumnFormula>SUM('Custos Unitários'!$D$13:$D$15)</calculatedColumnFormula>
    </tableColumn>
    <tableColumn id="7" name="opex infra estação" dataDxfId="1" dataCellStyle="Moeda">
      <calculatedColumnFormula>'Custos Unitários'!$C$23*'Custos Unitários'!$E$23*'Custos Unitários'!$C$6</calculatedColumnFormula>
    </tableColumn>
    <tableColumn id="2" name="OPEX O&amp;M TOTAL ANUAL" dataDxfId="0">
      <calculatedColumnFormula>SUM(#REF!)</calculatedColumnFormula>
    </tableColumn>
  </tableColumns>
  <tableStyleInfo name="TableStyleMedium1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891"/>
  <sheetViews>
    <sheetView showGridLines="0" tabSelected="1" topLeftCell="A4" zoomScale="80" zoomScaleNormal="80" workbookViewId="0">
      <selection activeCell="C5" sqref="C5"/>
    </sheetView>
  </sheetViews>
  <sheetFormatPr defaultRowHeight="15" x14ac:dyDescent="0.25"/>
  <cols>
    <col min="1" max="1" width="2.5703125" customWidth="1"/>
    <col min="2" max="2" width="36.42578125" customWidth="1"/>
    <col min="3" max="3" width="26.28515625" customWidth="1"/>
    <col min="4" max="4" width="25.7109375" customWidth="1"/>
    <col min="5" max="5" width="39.85546875" customWidth="1"/>
    <col min="6" max="7" width="28.42578125" customWidth="1"/>
    <col min="8" max="8" width="28.28515625" customWidth="1"/>
    <col min="9" max="10" width="19.85546875" customWidth="1"/>
  </cols>
  <sheetData>
    <row r="1" spans="1:10" s="36" customFormat="1" ht="53.25" customHeight="1" thickBot="1" x14ac:dyDescent="0.3">
      <c r="B1" s="36" t="s">
        <v>4988</v>
      </c>
      <c r="D1"/>
    </row>
    <row r="2" spans="1:10" s="36" customFormat="1" ht="26.25" customHeight="1" x14ac:dyDescent="0.25">
      <c r="B2" s="131" t="s">
        <v>4974</v>
      </c>
      <c r="C2" s="132" t="s">
        <v>5027</v>
      </c>
      <c r="D2" s="132" t="s">
        <v>5020</v>
      </c>
      <c r="E2" s="133" t="s">
        <v>5025</v>
      </c>
      <c r="G2" s="147" t="s">
        <v>5021</v>
      </c>
      <c r="H2" s="148"/>
      <c r="I2" s="148"/>
      <c r="J2" s="149"/>
    </row>
    <row r="3" spans="1:10" s="36" customFormat="1" ht="69.95" customHeight="1" x14ac:dyDescent="0.25">
      <c r="B3" s="134" t="s">
        <v>5023</v>
      </c>
      <c r="C3" s="135">
        <f>J11</f>
        <v>169.85550000000003</v>
      </c>
      <c r="D3" s="136">
        <f>$C$3*$I$4</f>
        <v>6500009.9515234921</v>
      </c>
      <c r="E3" s="137">
        <f>$C$3*$J$4</f>
        <v>78000.119418281902</v>
      </c>
      <c r="G3" s="68" t="s">
        <v>4974</v>
      </c>
      <c r="H3" s="66" t="s">
        <v>5016</v>
      </c>
      <c r="I3" s="66" t="s">
        <v>5020</v>
      </c>
      <c r="J3" s="69" t="s">
        <v>5025</v>
      </c>
    </row>
    <row r="4" spans="1:10" s="36" customFormat="1" ht="69.95" customHeight="1" x14ac:dyDescent="0.25">
      <c r="B4" s="134" t="s">
        <v>5034</v>
      </c>
      <c r="C4" s="138">
        <f>SUBTOTAL(103, Tabela4[Localidade de Destino])</f>
        <v>10</v>
      </c>
      <c r="D4" s="136">
        <f>($C$4*$I$5)*2+$C$4*$I$6</f>
        <v>6691642.3955023121</v>
      </c>
      <c r="E4" s="137">
        <f>$C$4*$J$5*2+$C$4*$J$6</f>
        <v>572026.4050348273</v>
      </c>
      <c r="G4" s="84" t="s">
        <v>5029</v>
      </c>
      <c r="H4" s="67" t="s">
        <v>5015</v>
      </c>
      <c r="I4" s="72">
        <f>(('Custos Unitários'!$C$4*'Custos Unitários'!$C$21)+('Custos Unitários'!$C$5*'Custos Unitários'!$C$22))*1.2</f>
        <v>38267.880354321707</v>
      </c>
      <c r="J4" s="71">
        <f>I4*1.2%</f>
        <v>459.21456425186051</v>
      </c>
    </row>
    <row r="5" spans="1:10" s="36" customFormat="1" ht="69.95" customHeight="1" x14ac:dyDescent="0.25">
      <c r="B5" s="134" t="s">
        <v>5033</v>
      </c>
      <c r="C5" s="139">
        <v>2024</v>
      </c>
      <c r="D5" s="140"/>
      <c r="E5" s="141"/>
      <c r="F5" s="78"/>
      <c r="G5" s="84" t="s">
        <v>5030</v>
      </c>
      <c r="H5" s="67" t="s">
        <v>4704</v>
      </c>
      <c r="I5" s="72">
        <f>SUM('Custo Total por Município'!$M$1563:$O$1563)/2</f>
        <v>183235.89886066815</v>
      </c>
      <c r="J5" s="70">
        <f>SUM('Custo Total por Município'!$S$1563:$U$1563)/2</f>
        <v>16493.622578585568</v>
      </c>
    </row>
    <row r="6" spans="1:10" s="36" customFormat="1" ht="69.95" customHeight="1" thickBot="1" x14ac:dyDescent="0.3">
      <c r="B6" s="142" t="s">
        <v>5064</v>
      </c>
      <c r="C6" s="129">
        <v>20</v>
      </c>
      <c r="D6" s="143"/>
      <c r="E6" s="144"/>
      <c r="G6" s="85" t="s">
        <v>4970</v>
      </c>
      <c r="H6" s="79" t="s">
        <v>4704</v>
      </c>
      <c r="I6" s="80">
        <f>'Custo Total por Município'!$P$1563</f>
        <v>302692.44182889489</v>
      </c>
      <c r="J6" s="81">
        <f>'Custo Total por Município'!$V$1563</f>
        <v>24215.39534631159</v>
      </c>
    </row>
    <row r="7" spans="1:10" s="36" customFormat="1" ht="19.5" thickBot="1" x14ac:dyDescent="0.3">
      <c r="B7" s="145"/>
      <c r="C7" s="145"/>
      <c r="D7" s="146" t="s">
        <v>5024</v>
      </c>
      <c r="E7" s="130">
        <f>SUM(D3:D4)+C6*SUM(E3:E4)</f>
        <v>26192182.836087987</v>
      </c>
    </row>
    <row r="8" spans="1:10" s="36" customFormat="1" x14ac:dyDescent="0.25">
      <c r="E8" s="82"/>
    </row>
    <row r="9" spans="1:10" s="36" customFormat="1" ht="14.45" customHeight="1" x14ac:dyDescent="0.25">
      <c r="B9" s="36" t="s">
        <v>5065</v>
      </c>
      <c r="E9" s="82"/>
    </row>
    <row r="10" spans="1:10" s="36" customFormat="1" ht="26.25" customHeight="1" x14ac:dyDescent="0.25">
      <c r="J10" s="150"/>
    </row>
    <row r="11" spans="1:10" ht="47.25" customHeight="1" x14ac:dyDescent="0.25">
      <c r="A11" s="36"/>
      <c r="B11" s="104" t="s">
        <v>5035</v>
      </c>
      <c r="C11" s="100"/>
      <c r="D11" s="36"/>
      <c r="I11" s="112" t="s">
        <v>5063</v>
      </c>
      <c r="J11" s="123">
        <f>SUBTOTAL(109, J13:J11215)</f>
        <v>169.85550000000003</v>
      </c>
    </row>
    <row r="12" spans="1:10" x14ac:dyDescent="0.25">
      <c r="A12" s="36"/>
      <c r="B12" s="105" t="s">
        <v>5036</v>
      </c>
      <c r="C12" s="106" t="s">
        <v>5037</v>
      </c>
      <c r="D12" s="107" t="s">
        <v>5038</v>
      </c>
      <c r="E12" s="106" t="s">
        <v>5039</v>
      </c>
      <c r="F12" s="107" t="s">
        <v>5040</v>
      </c>
      <c r="G12" s="106" t="s">
        <v>5041</v>
      </c>
      <c r="H12" s="107" t="s">
        <v>5042</v>
      </c>
      <c r="I12" s="108" t="s">
        <v>5043</v>
      </c>
      <c r="J12" s="109" t="s">
        <v>5044</v>
      </c>
    </row>
    <row r="13" spans="1:10" hidden="1" x14ac:dyDescent="0.25">
      <c r="B13" s="113" t="s">
        <v>5045</v>
      </c>
      <c r="C13" s="110" t="s">
        <v>5066</v>
      </c>
      <c r="D13" s="110" t="s">
        <v>5046</v>
      </c>
      <c r="E13" s="111" t="s">
        <v>5067</v>
      </c>
      <c r="F13" s="110" t="s">
        <v>5047</v>
      </c>
      <c r="G13" s="111" t="s">
        <v>5068</v>
      </c>
      <c r="H13" s="110" t="s">
        <v>5048</v>
      </c>
      <c r="I13" s="110">
        <v>228</v>
      </c>
      <c r="J13" s="118">
        <v>20.465499999999992</v>
      </c>
    </row>
    <row r="14" spans="1:10" hidden="1" x14ac:dyDescent="0.25">
      <c r="B14" s="113" t="s">
        <v>5045</v>
      </c>
      <c r="C14" s="110" t="s">
        <v>5066</v>
      </c>
      <c r="D14" s="110" t="s">
        <v>5046</v>
      </c>
      <c r="E14" s="111" t="s">
        <v>5069</v>
      </c>
      <c r="F14" s="110" t="s">
        <v>5049</v>
      </c>
      <c r="G14" s="111" t="s">
        <v>5070</v>
      </c>
      <c r="H14" s="110" t="s">
        <v>5050</v>
      </c>
      <c r="I14" s="110">
        <v>20</v>
      </c>
      <c r="J14" s="118">
        <v>3.5609000000000002</v>
      </c>
    </row>
    <row r="15" spans="1:10" hidden="1" x14ac:dyDescent="0.25">
      <c r="B15" s="113" t="s">
        <v>5045</v>
      </c>
      <c r="C15" s="110" t="s">
        <v>5066</v>
      </c>
      <c r="D15" s="110" t="s">
        <v>5046</v>
      </c>
      <c r="E15" s="111" t="s">
        <v>5071</v>
      </c>
      <c r="F15" s="110" t="s">
        <v>5051</v>
      </c>
      <c r="G15" s="111" t="s">
        <v>5072</v>
      </c>
      <c r="H15" s="110" t="s">
        <v>5052</v>
      </c>
      <c r="I15" s="110">
        <v>144</v>
      </c>
      <c r="J15" s="118">
        <v>20.465900000000001</v>
      </c>
    </row>
    <row r="16" spans="1:10" hidden="1" x14ac:dyDescent="0.25">
      <c r="B16" s="113" t="s">
        <v>5045</v>
      </c>
      <c r="C16" s="110" t="s">
        <v>5066</v>
      </c>
      <c r="D16" s="110" t="s">
        <v>5046</v>
      </c>
      <c r="E16" s="111" t="s">
        <v>5073</v>
      </c>
      <c r="F16" s="110" t="s">
        <v>5053</v>
      </c>
      <c r="G16" s="111" t="s">
        <v>5074</v>
      </c>
      <c r="H16" s="110" t="s">
        <v>5054</v>
      </c>
      <c r="I16" s="110">
        <v>255</v>
      </c>
      <c r="J16" s="118">
        <v>15.7517</v>
      </c>
    </row>
    <row r="17" spans="2:10" hidden="1" x14ac:dyDescent="0.25">
      <c r="B17" s="113" t="s">
        <v>5045</v>
      </c>
      <c r="C17" s="110" t="s">
        <v>5066</v>
      </c>
      <c r="D17" s="110" t="s">
        <v>5046</v>
      </c>
      <c r="E17" s="111" t="s">
        <v>5069</v>
      </c>
      <c r="F17" s="110" t="s">
        <v>5049</v>
      </c>
      <c r="G17" s="111" t="s">
        <v>5075</v>
      </c>
      <c r="H17" s="110" t="s">
        <v>5055</v>
      </c>
      <c r="I17" s="110">
        <v>268</v>
      </c>
      <c r="J17" s="118">
        <v>11.5284</v>
      </c>
    </row>
    <row r="18" spans="2:10" hidden="1" x14ac:dyDescent="0.25">
      <c r="B18" s="113" t="s">
        <v>42</v>
      </c>
      <c r="C18" s="110" t="s">
        <v>5076</v>
      </c>
      <c r="D18" s="110" t="s">
        <v>5056</v>
      </c>
      <c r="E18" s="111" t="s">
        <v>5076</v>
      </c>
      <c r="F18" s="110" t="s">
        <v>5057</v>
      </c>
      <c r="G18" s="111" t="s">
        <v>5077</v>
      </c>
      <c r="H18" s="110" t="s">
        <v>5058</v>
      </c>
      <c r="I18" s="110">
        <v>445</v>
      </c>
      <c r="J18" s="118">
        <v>30.6037</v>
      </c>
    </row>
    <row r="19" spans="2:10" hidden="1" x14ac:dyDescent="0.25">
      <c r="B19" s="113" t="s">
        <v>42</v>
      </c>
      <c r="C19" s="110" t="s">
        <v>5078</v>
      </c>
      <c r="D19" s="110" t="s">
        <v>5059</v>
      </c>
      <c r="E19" s="111" t="s">
        <v>5078</v>
      </c>
      <c r="F19" s="110" t="s">
        <v>5060</v>
      </c>
      <c r="G19" s="111" t="s">
        <v>5079</v>
      </c>
      <c r="H19" s="110" t="s">
        <v>5061</v>
      </c>
      <c r="I19" s="110">
        <v>193</v>
      </c>
      <c r="J19" s="118">
        <v>14.367800000000001</v>
      </c>
    </row>
    <row r="20" spans="2:10" hidden="1" x14ac:dyDescent="0.25">
      <c r="B20" s="113" t="s">
        <v>42</v>
      </c>
      <c r="C20" s="110" t="s">
        <v>5078</v>
      </c>
      <c r="D20" s="110" t="s">
        <v>5059</v>
      </c>
      <c r="E20" s="111" t="s">
        <v>5078</v>
      </c>
      <c r="F20" s="110" t="s">
        <v>5060</v>
      </c>
      <c r="G20" s="111" t="s">
        <v>5080</v>
      </c>
      <c r="H20" s="110" t="s">
        <v>5062</v>
      </c>
      <c r="I20" s="110">
        <v>182</v>
      </c>
      <c r="J20" s="118">
        <v>16.765899999999998</v>
      </c>
    </row>
    <row r="21" spans="2:10" hidden="1" x14ac:dyDescent="0.25">
      <c r="B21" s="113" t="s">
        <v>42</v>
      </c>
      <c r="C21" s="110" t="s">
        <v>5081</v>
      </c>
      <c r="D21" s="110" t="s">
        <v>5082</v>
      </c>
      <c r="E21" s="111" t="s">
        <v>5081</v>
      </c>
      <c r="F21" s="110" t="s">
        <v>5083</v>
      </c>
      <c r="G21" s="111" t="s">
        <v>5084</v>
      </c>
      <c r="H21" s="110" t="s">
        <v>5085</v>
      </c>
      <c r="I21" s="110">
        <v>156</v>
      </c>
      <c r="J21" s="118">
        <v>12.901400000000001</v>
      </c>
    </row>
    <row r="22" spans="2:10" hidden="1" x14ac:dyDescent="0.25">
      <c r="B22" s="113" t="s">
        <v>42</v>
      </c>
      <c r="C22" s="110" t="s">
        <v>242</v>
      </c>
      <c r="D22" s="110" t="s">
        <v>5086</v>
      </c>
      <c r="E22" s="111" t="s">
        <v>242</v>
      </c>
      <c r="F22" s="110" t="s">
        <v>5087</v>
      </c>
      <c r="G22" s="111" t="s">
        <v>5088</v>
      </c>
      <c r="H22" s="110" t="s">
        <v>5089</v>
      </c>
      <c r="I22" s="110">
        <v>70</v>
      </c>
      <c r="J22" s="118">
        <v>6.781200000000001</v>
      </c>
    </row>
    <row r="23" spans="2:10" hidden="1" x14ac:dyDescent="0.25">
      <c r="B23" s="113" t="s">
        <v>42</v>
      </c>
      <c r="C23" s="110" t="s">
        <v>43</v>
      </c>
      <c r="D23" s="110" t="s">
        <v>5090</v>
      </c>
      <c r="E23" s="111" t="s">
        <v>43</v>
      </c>
      <c r="F23" s="110" t="s">
        <v>5091</v>
      </c>
      <c r="G23" s="111" t="s">
        <v>1071</v>
      </c>
      <c r="H23" s="110" t="s">
        <v>5092</v>
      </c>
      <c r="I23" s="110">
        <v>308</v>
      </c>
      <c r="J23" s="118">
        <v>22.608799999999999</v>
      </c>
    </row>
    <row r="24" spans="2:10" hidden="1" x14ac:dyDescent="0.25">
      <c r="B24" s="113" t="s">
        <v>42</v>
      </c>
      <c r="C24" s="114" t="s">
        <v>43</v>
      </c>
      <c r="D24" s="110" t="s">
        <v>5090</v>
      </c>
      <c r="E24" s="115" t="s">
        <v>43</v>
      </c>
      <c r="F24" s="110" t="s">
        <v>5091</v>
      </c>
      <c r="G24" s="115" t="s">
        <v>5093</v>
      </c>
      <c r="H24" s="110" t="s">
        <v>5094</v>
      </c>
      <c r="I24" s="116">
        <v>273</v>
      </c>
      <c r="J24" s="117">
        <v>21.407699999999998</v>
      </c>
    </row>
    <row r="25" spans="2:10" hidden="1" x14ac:dyDescent="0.25">
      <c r="B25" s="113" t="s">
        <v>42</v>
      </c>
      <c r="C25" s="110" t="s">
        <v>331</v>
      </c>
      <c r="D25" s="110" t="s">
        <v>5095</v>
      </c>
      <c r="E25" s="111" t="s">
        <v>331</v>
      </c>
      <c r="F25" s="110" t="s">
        <v>5096</v>
      </c>
      <c r="G25" s="111" t="s">
        <v>2260</v>
      </c>
      <c r="H25" s="110" t="s">
        <v>5097</v>
      </c>
      <c r="I25" s="110">
        <v>38</v>
      </c>
      <c r="J25" s="118">
        <v>64.564499999999995</v>
      </c>
    </row>
    <row r="26" spans="2:10" hidden="1" x14ac:dyDescent="0.25">
      <c r="B26" s="113" t="s">
        <v>42</v>
      </c>
      <c r="C26" s="110" t="s">
        <v>5098</v>
      </c>
      <c r="D26" s="110" t="s">
        <v>5099</v>
      </c>
      <c r="E26" s="111" t="s">
        <v>5098</v>
      </c>
      <c r="F26" s="110" t="s">
        <v>5100</v>
      </c>
      <c r="G26" s="111" t="s">
        <v>5101</v>
      </c>
      <c r="H26" s="110" t="s">
        <v>5102</v>
      </c>
      <c r="I26" s="110">
        <v>33</v>
      </c>
      <c r="J26" s="118">
        <v>26.31209999999999</v>
      </c>
    </row>
    <row r="27" spans="2:10" hidden="1" x14ac:dyDescent="0.25">
      <c r="B27" s="113" t="s">
        <v>42</v>
      </c>
      <c r="C27" s="110" t="s">
        <v>5103</v>
      </c>
      <c r="D27" s="110" t="s">
        <v>5104</v>
      </c>
      <c r="E27" s="111" t="s">
        <v>5103</v>
      </c>
      <c r="F27" s="110" t="s">
        <v>5105</v>
      </c>
      <c r="G27" s="111" t="s">
        <v>1025</v>
      </c>
      <c r="H27" s="110" t="s">
        <v>5106</v>
      </c>
      <c r="I27" s="110">
        <v>176</v>
      </c>
      <c r="J27" s="118">
        <v>46.7179</v>
      </c>
    </row>
    <row r="28" spans="2:10" hidden="1" x14ac:dyDescent="0.25">
      <c r="B28" s="113" t="s">
        <v>42</v>
      </c>
      <c r="C28" s="110" t="s">
        <v>901</v>
      </c>
      <c r="D28" s="110" t="s">
        <v>5107</v>
      </c>
      <c r="E28" s="111" t="s">
        <v>901</v>
      </c>
      <c r="F28" s="110" t="s">
        <v>5108</v>
      </c>
      <c r="G28" s="111" t="s">
        <v>5109</v>
      </c>
      <c r="H28" s="110" t="s">
        <v>5110</v>
      </c>
      <c r="I28" s="110">
        <v>216</v>
      </c>
      <c r="J28" s="118">
        <v>2.8673999999999999</v>
      </c>
    </row>
    <row r="29" spans="2:10" hidden="1" x14ac:dyDescent="0.25">
      <c r="B29" s="113" t="s">
        <v>42</v>
      </c>
      <c r="C29" s="110" t="s">
        <v>581</v>
      </c>
      <c r="D29" s="110" t="s">
        <v>5111</v>
      </c>
      <c r="E29" s="111" t="s">
        <v>581</v>
      </c>
      <c r="F29" s="110" t="s">
        <v>5112</v>
      </c>
      <c r="G29" s="111" t="s">
        <v>5113</v>
      </c>
      <c r="H29" s="110" t="s">
        <v>5114</v>
      </c>
      <c r="I29" s="110">
        <v>1169</v>
      </c>
      <c r="J29" s="118">
        <v>19.722000000000001</v>
      </c>
    </row>
    <row r="30" spans="2:10" hidden="1" x14ac:dyDescent="0.25">
      <c r="B30" s="113" t="s">
        <v>42</v>
      </c>
      <c r="C30" s="110" t="s">
        <v>5115</v>
      </c>
      <c r="D30" s="110" t="s">
        <v>5116</v>
      </c>
      <c r="E30" s="111" t="s">
        <v>5115</v>
      </c>
      <c r="F30" s="110" t="s">
        <v>5117</v>
      </c>
      <c r="G30" s="111" t="s">
        <v>5118</v>
      </c>
      <c r="H30" s="110" t="s">
        <v>5119</v>
      </c>
      <c r="I30" s="110">
        <v>205</v>
      </c>
      <c r="J30" s="118">
        <v>19.256</v>
      </c>
    </row>
    <row r="31" spans="2:10" hidden="1" x14ac:dyDescent="0.25">
      <c r="B31" s="113" t="s">
        <v>42</v>
      </c>
      <c r="C31" s="110" t="s">
        <v>5120</v>
      </c>
      <c r="D31" s="110" t="s">
        <v>5121</v>
      </c>
      <c r="E31" s="111" t="s">
        <v>5120</v>
      </c>
      <c r="F31" s="110" t="s">
        <v>5122</v>
      </c>
      <c r="G31" s="111" t="s">
        <v>5123</v>
      </c>
      <c r="H31" s="110" t="s">
        <v>5124</v>
      </c>
      <c r="I31" s="110">
        <v>585</v>
      </c>
      <c r="J31" s="118">
        <v>22.1281</v>
      </c>
    </row>
    <row r="32" spans="2:10" hidden="1" x14ac:dyDescent="0.25">
      <c r="B32" s="113" t="s">
        <v>42</v>
      </c>
      <c r="C32" s="110" t="s">
        <v>5125</v>
      </c>
      <c r="D32" s="110" t="s">
        <v>5126</v>
      </c>
      <c r="E32" s="111" t="s">
        <v>5125</v>
      </c>
      <c r="F32" s="110" t="s">
        <v>5127</v>
      </c>
      <c r="G32" s="111" t="s">
        <v>5128</v>
      </c>
      <c r="H32" s="110" t="s">
        <v>5129</v>
      </c>
      <c r="I32" s="110">
        <v>401</v>
      </c>
      <c r="J32" s="118">
        <v>5.1279999999999992</v>
      </c>
    </row>
    <row r="33" spans="2:10" hidden="1" x14ac:dyDescent="0.25">
      <c r="B33" s="113" t="s">
        <v>42</v>
      </c>
      <c r="C33" s="110" t="s">
        <v>885</v>
      </c>
      <c r="D33" s="110" t="s">
        <v>5130</v>
      </c>
      <c r="E33" s="111" t="s">
        <v>2427</v>
      </c>
      <c r="F33" s="110" t="s">
        <v>5131</v>
      </c>
      <c r="G33" s="111" t="s">
        <v>5132</v>
      </c>
      <c r="H33" s="110" t="s">
        <v>5133</v>
      </c>
      <c r="I33" s="110">
        <v>139</v>
      </c>
      <c r="J33" s="118">
        <v>12.1806</v>
      </c>
    </row>
    <row r="34" spans="2:10" hidden="1" x14ac:dyDescent="0.25">
      <c r="B34" s="113" t="s">
        <v>42</v>
      </c>
      <c r="C34" s="110" t="s">
        <v>885</v>
      </c>
      <c r="D34" s="110" t="s">
        <v>5130</v>
      </c>
      <c r="E34" s="111" t="s">
        <v>885</v>
      </c>
      <c r="F34" s="110" t="s">
        <v>5134</v>
      </c>
      <c r="G34" s="111" t="s">
        <v>2427</v>
      </c>
      <c r="H34" s="110" t="s">
        <v>5131</v>
      </c>
      <c r="I34" s="110">
        <v>275</v>
      </c>
      <c r="J34" s="118">
        <v>4.6656000000000004</v>
      </c>
    </row>
    <row r="35" spans="2:10" hidden="1" x14ac:dyDescent="0.25">
      <c r="B35" s="113" t="s">
        <v>42</v>
      </c>
      <c r="C35" s="110" t="s">
        <v>3146</v>
      </c>
      <c r="D35" s="110" t="s">
        <v>5135</v>
      </c>
      <c r="E35" s="111" t="s">
        <v>3146</v>
      </c>
      <c r="F35" s="110" t="s">
        <v>5136</v>
      </c>
      <c r="G35" s="111" t="s">
        <v>5137</v>
      </c>
      <c r="H35" s="110" t="s">
        <v>5138</v>
      </c>
      <c r="I35" s="110">
        <v>209</v>
      </c>
      <c r="J35" s="118">
        <v>59.866599999999998</v>
      </c>
    </row>
    <row r="36" spans="2:10" hidden="1" x14ac:dyDescent="0.25">
      <c r="B36" s="113" t="s">
        <v>42</v>
      </c>
      <c r="C36" s="110" t="s">
        <v>3146</v>
      </c>
      <c r="D36" s="110" t="s">
        <v>5135</v>
      </c>
      <c r="E36" s="111" t="s">
        <v>3146</v>
      </c>
      <c r="F36" s="110" t="s">
        <v>5136</v>
      </c>
      <c r="G36" s="111" t="s">
        <v>5139</v>
      </c>
      <c r="H36" s="110" t="s">
        <v>5140</v>
      </c>
      <c r="I36" s="110">
        <v>297</v>
      </c>
      <c r="J36" s="118">
        <v>89.961500000000015</v>
      </c>
    </row>
    <row r="37" spans="2:10" hidden="1" x14ac:dyDescent="0.25">
      <c r="B37" s="113" t="s">
        <v>42</v>
      </c>
      <c r="C37" s="110" t="s">
        <v>5141</v>
      </c>
      <c r="D37" s="110" t="s">
        <v>5142</v>
      </c>
      <c r="E37" s="111" t="s">
        <v>5141</v>
      </c>
      <c r="F37" s="110" t="s">
        <v>5143</v>
      </c>
      <c r="G37" s="111" t="s">
        <v>5144</v>
      </c>
      <c r="H37" s="110" t="s">
        <v>5145</v>
      </c>
      <c r="I37" s="110">
        <v>0</v>
      </c>
      <c r="J37" s="118">
        <v>28.4482</v>
      </c>
    </row>
    <row r="38" spans="2:10" hidden="1" x14ac:dyDescent="0.25">
      <c r="B38" s="113" t="s">
        <v>42</v>
      </c>
      <c r="C38" s="110" t="s">
        <v>5146</v>
      </c>
      <c r="D38" s="110" t="s">
        <v>5147</v>
      </c>
      <c r="E38" s="111" t="s">
        <v>5146</v>
      </c>
      <c r="F38" s="110" t="s">
        <v>5148</v>
      </c>
      <c r="G38" s="111" t="s">
        <v>5149</v>
      </c>
      <c r="H38" s="110" t="s">
        <v>5150</v>
      </c>
      <c r="I38" s="110">
        <v>169</v>
      </c>
      <c r="J38" s="118">
        <v>15.315</v>
      </c>
    </row>
    <row r="39" spans="2:10" hidden="1" x14ac:dyDescent="0.25">
      <c r="B39" s="113" t="s">
        <v>42</v>
      </c>
      <c r="C39" s="110" t="s">
        <v>5151</v>
      </c>
      <c r="D39" s="110" t="s">
        <v>5152</v>
      </c>
      <c r="E39" s="111" t="s">
        <v>5153</v>
      </c>
      <c r="F39" s="110" t="s">
        <v>5154</v>
      </c>
      <c r="G39" s="111" t="s">
        <v>5155</v>
      </c>
      <c r="H39" s="110" t="s">
        <v>5156</v>
      </c>
      <c r="I39" s="110">
        <v>203</v>
      </c>
      <c r="J39" s="118">
        <v>14.251099999999999</v>
      </c>
    </row>
    <row r="40" spans="2:10" hidden="1" x14ac:dyDescent="0.25">
      <c r="B40" s="119" t="s">
        <v>42</v>
      </c>
      <c r="C40" s="120" t="s">
        <v>5151</v>
      </c>
      <c r="D40" s="120" t="s">
        <v>5152</v>
      </c>
      <c r="E40" s="121" t="s">
        <v>5151</v>
      </c>
      <c r="F40" s="120" t="s">
        <v>5157</v>
      </c>
      <c r="G40" s="121" t="s">
        <v>5153</v>
      </c>
      <c r="H40" s="120" t="s">
        <v>5154</v>
      </c>
      <c r="I40" s="120">
        <v>206</v>
      </c>
      <c r="J40" s="122">
        <v>18.285399999999999</v>
      </c>
    </row>
    <row r="41" spans="2:10" hidden="1" x14ac:dyDescent="0.25">
      <c r="B41" s="124" t="s">
        <v>42</v>
      </c>
      <c r="C41" s="125" t="s">
        <v>5158</v>
      </c>
      <c r="D41" s="126" t="s">
        <v>5159</v>
      </c>
      <c r="E41" s="125" t="s">
        <v>5160</v>
      </c>
      <c r="F41" s="126" t="s">
        <v>5161</v>
      </c>
      <c r="G41" s="125" t="s">
        <v>5162</v>
      </c>
      <c r="H41" s="126" t="s">
        <v>5163</v>
      </c>
      <c r="I41" s="127">
        <v>226</v>
      </c>
      <c r="J41" s="128">
        <v>41.3521</v>
      </c>
    </row>
    <row r="42" spans="2:10" hidden="1" x14ac:dyDescent="0.25">
      <c r="B42" s="124" t="s">
        <v>42</v>
      </c>
      <c r="C42" s="125" t="s">
        <v>5158</v>
      </c>
      <c r="D42" s="126" t="s">
        <v>5159</v>
      </c>
      <c r="E42" s="125" t="s">
        <v>5158</v>
      </c>
      <c r="F42" s="126" t="s">
        <v>5164</v>
      </c>
      <c r="G42" s="125" t="s">
        <v>4367</v>
      </c>
      <c r="H42" s="126" t="s">
        <v>5165</v>
      </c>
      <c r="I42" s="127">
        <v>44</v>
      </c>
      <c r="J42" s="128">
        <v>58.9373</v>
      </c>
    </row>
    <row r="43" spans="2:10" hidden="1" x14ac:dyDescent="0.25">
      <c r="B43" s="124" t="s">
        <v>42</v>
      </c>
      <c r="C43" s="125" t="s">
        <v>5158</v>
      </c>
      <c r="D43" s="126" t="s">
        <v>5159</v>
      </c>
      <c r="E43" s="125" t="s">
        <v>5162</v>
      </c>
      <c r="F43" s="126" t="s">
        <v>5163</v>
      </c>
      <c r="G43" s="125" t="s">
        <v>5166</v>
      </c>
      <c r="H43" s="126" t="s">
        <v>5167</v>
      </c>
      <c r="I43" s="127">
        <v>158</v>
      </c>
      <c r="J43" s="128">
        <v>54.811100000000003</v>
      </c>
    </row>
    <row r="44" spans="2:10" hidden="1" x14ac:dyDescent="0.25">
      <c r="B44" s="124" t="s">
        <v>42</v>
      </c>
      <c r="C44" s="125" t="s">
        <v>4627</v>
      </c>
      <c r="D44" s="126" t="s">
        <v>5168</v>
      </c>
      <c r="E44" s="125" t="s">
        <v>4627</v>
      </c>
      <c r="F44" s="126" t="s">
        <v>5169</v>
      </c>
      <c r="G44" s="125" t="s">
        <v>5170</v>
      </c>
      <c r="H44" s="126" t="s">
        <v>5171</v>
      </c>
      <c r="I44" s="127">
        <v>416</v>
      </c>
      <c r="J44" s="128">
        <v>16.8797</v>
      </c>
    </row>
    <row r="45" spans="2:10" hidden="1" x14ac:dyDescent="0.25">
      <c r="B45" s="124" t="s">
        <v>42</v>
      </c>
      <c r="C45" s="125" t="s">
        <v>5172</v>
      </c>
      <c r="D45" s="126" t="s">
        <v>5173</v>
      </c>
      <c r="E45" s="125" t="s">
        <v>5172</v>
      </c>
      <c r="F45" s="126" t="s">
        <v>5174</v>
      </c>
      <c r="G45" s="125" t="s">
        <v>5175</v>
      </c>
      <c r="H45" s="126" t="s">
        <v>5176</v>
      </c>
      <c r="I45" s="127">
        <v>224</v>
      </c>
      <c r="J45" s="128">
        <v>38.856799999999993</v>
      </c>
    </row>
    <row r="46" spans="2:10" hidden="1" x14ac:dyDescent="0.25">
      <c r="B46" s="124" t="s">
        <v>42</v>
      </c>
      <c r="C46" s="125" t="s">
        <v>5177</v>
      </c>
      <c r="D46" s="126" t="s">
        <v>5178</v>
      </c>
      <c r="E46" s="125" t="s">
        <v>5177</v>
      </c>
      <c r="F46" s="126" t="s">
        <v>5179</v>
      </c>
      <c r="G46" s="125" t="s">
        <v>5180</v>
      </c>
      <c r="H46" s="126" t="s">
        <v>5181</v>
      </c>
      <c r="I46" s="127">
        <v>190</v>
      </c>
      <c r="J46" s="128">
        <v>21.2163</v>
      </c>
    </row>
    <row r="47" spans="2:10" hidden="1" x14ac:dyDescent="0.25">
      <c r="B47" s="124" t="s">
        <v>42</v>
      </c>
      <c r="C47" s="125" t="s">
        <v>1452</v>
      </c>
      <c r="D47" s="126" t="s">
        <v>5182</v>
      </c>
      <c r="E47" s="125" t="s">
        <v>1452</v>
      </c>
      <c r="F47" s="126" t="s">
        <v>5183</v>
      </c>
      <c r="G47" s="125" t="s">
        <v>5184</v>
      </c>
      <c r="H47" s="126" t="s">
        <v>5185</v>
      </c>
      <c r="I47" s="127">
        <v>410</v>
      </c>
      <c r="J47" s="128">
        <v>43.922400000000003</v>
      </c>
    </row>
    <row r="48" spans="2:10" hidden="1" x14ac:dyDescent="0.25">
      <c r="B48" s="124" t="s">
        <v>42</v>
      </c>
      <c r="C48" s="125" t="s">
        <v>2622</v>
      </c>
      <c r="D48" s="126" t="s">
        <v>5186</v>
      </c>
      <c r="E48" s="125" t="s">
        <v>2622</v>
      </c>
      <c r="F48" s="126" t="s">
        <v>5187</v>
      </c>
      <c r="G48" s="125" t="s">
        <v>5188</v>
      </c>
      <c r="H48" s="126" t="s">
        <v>5189</v>
      </c>
      <c r="I48" s="127">
        <v>151</v>
      </c>
      <c r="J48" s="128">
        <v>19.185299999999991</v>
      </c>
    </row>
    <row r="49" spans="2:10" hidden="1" x14ac:dyDescent="0.25">
      <c r="B49" s="124" t="s">
        <v>42</v>
      </c>
      <c r="C49" s="125" t="s">
        <v>1513</v>
      </c>
      <c r="D49" s="126" t="s">
        <v>5190</v>
      </c>
      <c r="E49" s="125" t="s">
        <v>1513</v>
      </c>
      <c r="F49" s="126" t="s">
        <v>5191</v>
      </c>
      <c r="G49" s="125" t="s">
        <v>661</v>
      </c>
      <c r="H49" s="126" t="s">
        <v>5192</v>
      </c>
      <c r="I49" s="127">
        <v>275</v>
      </c>
      <c r="J49" s="128">
        <v>14.788500000000001</v>
      </c>
    </row>
    <row r="50" spans="2:10" hidden="1" x14ac:dyDescent="0.25">
      <c r="B50" s="124" t="s">
        <v>42</v>
      </c>
      <c r="C50" s="125" t="s">
        <v>1689</v>
      </c>
      <c r="D50" s="126" t="s">
        <v>5193</v>
      </c>
      <c r="E50" s="125" t="s">
        <v>1689</v>
      </c>
      <c r="F50" s="126" t="s">
        <v>5194</v>
      </c>
      <c r="G50" s="125" t="s">
        <v>1619</v>
      </c>
      <c r="H50" s="126" t="s">
        <v>5195</v>
      </c>
      <c r="I50" s="127">
        <v>342</v>
      </c>
      <c r="J50" s="128">
        <v>33.187399999999997</v>
      </c>
    </row>
    <row r="51" spans="2:10" hidden="1" x14ac:dyDescent="0.25">
      <c r="B51" s="124" t="s">
        <v>42</v>
      </c>
      <c r="C51" s="125" t="s">
        <v>1689</v>
      </c>
      <c r="D51" s="126" t="s">
        <v>5193</v>
      </c>
      <c r="E51" s="125" t="s">
        <v>1689</v>
      </c>
      <c r="F51" s="126" t="s">
        <v>5194</v>
      </c>
      <c r="G51" s="125" t="s">
        <v>5196</v>
      </c>
      <c r="H51" s="126" t="s">
        <v>5197</v>
      </c>
      <c r="I51" s="127">
        <v>229</v>
      </c>
      <c r="J51" s="128">
        <v>18.390999999999991</v>
      </c>
    </row>
    <row r="52" spans="2:10" hidden="1" x14ac:dyDescent="0.25">
      <c r="B52" s="124" t="s">
        <v>42</v>
      </c>
      <c r="C52" s="125" t="s">
        <v>1707</v>
      </c>
      <c r="D52" s="126" t="s">
        <v>5198</v>
      </c>
      <c r="E52" s="125" t="s">
        <v>1707</v>
      </c>
      <c r="F52" s="126" t="s">
        <v>5199</v>
      </c>
      <c r="G52" s="125" t="s">
        <v>5200</v>
      </c>
      <c r="H52" s="126" t="s">
        <v>5201</v>
      </c>
      <c r="I52" s="127">
        <v>399</v>
      </c>
      <c r="J52" s="128">
        <v>17.27</v>
      </c>
    </row>
    <row r="53" spans="2:10" hidden="1" x14ac:dyDescent="0.25">
      <c r="B53" s="124" t="s">
        <v>42</v>
      </c>
      <c r="C53" s="125" t="s">
        <v>1707</v>
      </c>
      <c r="D53" s="126" t="s">
        <v>5198</v>
      </c>
      <c r="E53" s="125" t="s">
        <v>1707</v>
      </c>
      <c r="F53" s="126" t="s">
        <v>5199</v>
      </c>
      <c r="G53" s="125" t="s">
        <v>4401</v>
      </c>
      <c r="H53" s="126" t="s">
        <v>5202</v>
      </c>
      <c r="I53" s="127">
        <v>132</v>
      </c>
      <c r="J53" s="128">
        <v>25.21009999999999</v>
      </c>
    </row>
    <row r="54" spans="2:10" hidden="1" x14ac:dyDescent="0.25">
      <c r="B54" s="124" t="s">
        <v>42</v>
      </c>
      <c r="C54" s="125" t="s">
        <v>887</v>
      </c>
      <c r="D54" s="126" t="s">
        <v>5203</v>
      </c>
      <c r="E54" s="125" t="s">
        <v>5204</v>
      </c>
      <c r="F54" s="126" t="s">
        <v>5205</v>
      </c>
      <c r="G54" s="125" t="s">
        <v>5206</v>
      </c>
      <c r="H54" s="126" t="s">
        <v>5207</v>
      </c>
      <c r="I54" s="127">
        <v>131</v>
      </c>
      <c r="J54" s="128">
        <v>50.693300000000008</v>
      </c>
    </row>
    <row r="55" spans="2:10" hidden="1" x14ac:dyDescent="0.25">
      <c r="B55" s="124" t="s">
        <v>42</v>
      </c>
      <c r="C55" s="125" t="s">
        <v>5208</v>
      </c>
      <c r="D55" s="126" t="s">
        <v>5209</v>
      </c>
      <c r="E55" s="125" t="s">
        <v>5208</v>
      </c>
      <c r="F55" s="126" t="s">
        <v>5210</v>
      </c>
      <c r="G55" s="125" t="s">
        <v>5211</v>
      </c>
      <c r="H55" s="126" t="s">
        <v>5212</v>
      </c>
      <c r="I55" s="127">
        <v>294</v>
      </c>
      <c r="J55" s="128">
        <v>12.305400000000001</v>
      </c>
    </row>
    <row r="56" spans="2:10" hidden="1" x14ac:dyDescent="0.25">
      <c r="B56" s="124" t="s">
        <v>42</v>
      </c>
      <c r="C56" s="125" t="s">
        <v>3862</v>
      </c>
      <c r="D56" s="126" t="s">
        <v>5213</v>
      </c>
      <c r="E56" s="125" t="s">
        <v>5214</v>
      </c>
      <c r="F56" s="126" t="s">
        <v>5215</v>
      </c>
      <c r="G56" s="125" t="s">
        <v>5216</v>
      </c>
      <c r="H56" s="126" t="s">
        <v>5217</v>
      </c>
      <c r="I56" s="127">
        <v>260</v>
      </c>
      <c r="J56" s="128">
        <v>9.0120000000000005</v>
      </c>
    </row>
    <row r="57" spans="2:10" hidden="1" x14ac:dyDescent="0.25">
      <c r="B57" s="124" t="s">
        <v>42</v>
      </c>
      <c r="C57" s="125" t="s">
        <v>3862</v>
      </c>
      <c r="D57" s="126" t="s">
        <v>5213</v>
      </c>
      <c r="E57" s="125" t="s">
        <v>5214</v>
      </c>
      <c r="F57" s="126" t="s">
        <v>5215</v>
      </c>
      <c r="G57" s="125" t="s">
        <v>5218</v>
      </c>
      <c r="H57" s="126" t="s">
        <v>5219</v>
      </c>
      <c r="I57" s="127">
        <v>182</v>
      </c>
      <c r="J57" s="128">
        <v>14.1736</v>
      </c>
    </row>
    <row r="58" spans="2:10" hidden="1" x14ac:dyDescent="0.25">
      <c r="B58" s="124" t="s">
        <v>42</v>
      </c>
      <c r="C58" s="125" t="s">
        <v>5220</v>
      </c>
      <c r="D58" s="126" t="s">
        <v>5221</v>
      </c>
      <c r="E58" s="125" t="s">
        <v>5222</v>
      </c>
      <c r="F58" s="126" t="s">
        <v>5223</v>
      </c>
      <c r="G58" s="125" t="s">
        <v>5224</v>
      </c>
      <c r="H58" s="126" t="s">
        <v>5225</v>
      </c>
      <c r="I58" s="127">
        <v>282</v>
      </c>
      <c r="J58" s="128">
        <v>2.3424</v>
      </c>
    </row>
    <row r="59" spans="2:10" hidden="1" x14ac:dyDescent="0.25">
      <c r="B59" s="124" t="s">
        <v>42</v>
      </c>
      <c r="C59" s="125" t="s">
        <v>5226</v>
      </c>
      <c r="D59" s="126" t="s">
        <v>5227</v>
      </c>
      <c r="E59" s="125" t="s">
        <v>5226</v>
      </c>
      <c r="F59" s="126" t="s">
        <v>5228</v>
      </c>
      <c r="G59" s="125" t="s">
        <v>5229</v>
      </c>
      <c r="H59" s="126" t="s">
        <v>5230</v>
      </c>
      <c r="I59" s="127">
        <v>85</v>
      </c>
      <c r="J59" s="128">
        <v>30.309699999999989</v>
      </c>
    </row>
    <row r="60" spans="2:10" hidden="1" x14ac:dyDescent="0.25">
      <c r="B60" s="124" t="s">
        <v>42</v>
      </c>
      <c r="C60" s="125" t="s">
        <v>5226</v>
      </c>
      <c r="D60" s="126" t="s">
        <v>5227</v>
      </c>
      <c r="E60" s="125" t="s">
        <v>5231</v>
      </c>
      <c r="F60" s="126" t="s">
        <v>5232</v>
      </c>
      <c r="G60" s="125" t="s">
        <v>5233</v>
      </c>
      <c r="H60" s="126" t="s">
        <v>5234</v>
      </c>
      <c r="I60" s="127">
        <v>228</v>
      </c>
      <c r="J60" s="128">
        <v>51.852400000000003</v>
      </c>
    </row>
    <row r="61" spans="2:10" hidden="1" x14ac:dyDescent="0.25">
      <c r="B61" s="124" t="s">
        <v>42</v>
      </c>
      <c r="C61" s="125" t="s">
        <v>5226</v>
      </c>
      <c r="D61" s="126" t="s">
        <v>5227</v>
      </c>
      <c r="E61" s="125" t="s">
        <v>5235</v>
      </c>
      <c r="F61" s="126" t="s">
        <v>5236</v>
      </c>
      <c r="G61" s="125" t="s">
        <v>5237</v>
      </c>
      <c r="H61" s="126" t="s">
        <v>5238</v>
      </c>
      <c r="I61" s="127">
        <v>198</v>
      </c>
      <c r="J61" s="128">
        <v>42.007899999999999</v>
      </c>
    </row>
    <row r="62" spans="2:10" hidden="1" x14ac:dyDescent="0.25">
      <c r="B62" s="124" t="s">
        <v>42</v>
      </c>
      <c r="C62" s="125" t="s">
        <v>5226</v>
      </c>
      <c r="D62" s="126" t="s">
        <v>5227</v>
      </c>
      <c r="E62" s="125" t="s">
        <v>5231</v>
      </c>
      <c r="F62" s="126" t="s">
        <v>5232</v>
      </c>
      <c r="G62" s="125" t="s">
        <v>5239</v>
      </c>
      <c r="H62" s="126" t="s">
        <v>5240</v>
      </c>
      <c r="I62" s="127">
        <v>295</v>
      </c>
      <c r="J62" s="128">
        <v>2.1025</v>
      </c>
    </row>
    <row r="63" spans="2:10" hidden="1" x14ac:dyDescent="0.25">
      <c r="B63" s="124" t="s">
        <v>42</v>
      </c>
      <c r="C63" s="125" t="s">
        <v>5226</v>
      </c>
      <c r="D63" s="126" t="s">
        <v>5227</v>
      </c>
      <c r="E63" s="125" t="s">
        <v>5229</v>
      </c>
      <c r="F63" s="126" t="s">
        <v>5230</v>
      </c>
      <c r="G63" s="125" t="s">
        <v>5235</v>
      </c>
      <c r="H63" s="126" t="s">
        <v>5236</v>
      </c>
      <c r="I63" s="127">
        <v>301</v>
      </c>
      <c r="J63" s="128">
        <v>31.569599999999991</v>
      </c>
    </row>
    <row r="64" spans="2:10" hidden="1" x14ac:dyDescent="0.25">
      <c r="B64" s="124" t="s">
        <v>42</v>
      </c>
      <c r="C64" s="125" t="s">
        <v>156</v>
      </c>
      <c r="D64" s="126" t="s">
        <v>5241</v>
      </c>
      <c r="E64" s="125" t="s">
        <v>156</v>
      </c>
      <c r="F64" s="126" t="s">
        <v>5242</v>
      </c>
      <c r="G64" s="125" t="s">
        <v>5243</v>
      </c>
      <c r="H64" s="126" t="s">
        <v>5244</v>
      </c>
      <c r="I64" s="127">
        <v>186</v>
      </c>
      <c r="J64" s="128">
        <v>12.908799999999999</v>
      </c>
    </row>
    <row r="65" spans="2:10" hidden="1" x14ac:dyDescent="0.25">
      <c r="B65" s="124" t="s">
        <v>42</v>
      </c>
      <c r="C65" s="125" t="s">
        <v>1940</v>
      </c>
      <c r="D65" s="126" t="s">
        <v>5245</v>
      </c>
      <c r="E65" s="125" t="s">
        <v>1940</v>
      </c>
      <c r="F65" s="126" t="s">
        <v>5246</v>
      </c>
      <c r="G65" s="125" t="s">
        <v>5247</v>
      </c>
      <c r="H65" s="126" t="s">
        <v>5248</v>
      </c>
      <c r="I65" s="127">
        <v>189</v>
      </c>
      <c r="J65" s="128">
        <v>28.391099999999991</v>
      </c>
    </row>
    <row r="66" spans="2:10" hidden="1" x14ac:dyDescent="0.25">
      <c r="B66" s="124" t="s">
        <v>42</v>
      </c>
      <c r="C66" s="125" t="s">
        <v>5249</v>
      </c>
      <c r="D66" s="126" t="s">
        <v>5250</v>
      </c>
      <c r="E66" s="125" t="s">
        <v>5251</v>
      </c>
      <c r="F66" s="126" t="s">
        <v>5252</v>
      </c>
      <c r="G66" s="125" t="s">
        <v>5253</v>
      </c>
      <c r="H66" s="126" t="s">
        <v>5254</v>
      </c>
      <c r="I66" s="127">
        <v>231</v>
      </c>
      <c r="J66" s="128">
        <v>34.249200000000009</v>
      </c>
    </row>
    <row r="67" spans="2:10" hidden="1" x14ac:dyDescent="0.25">
      <c r="B67" s="124" t="s">
        <v>42</v>
      </c>
      <c r="C67" s="125" t="s">
        <v>1975</v>
      </c>
      <c r="D67" s="126" t="s">
        <v>5255</v>
      </c>
      <c r="E67" s="125" t="s">
        <v>1975</v>
      </c>
      <c r="F67" s="126" t="s">
        <v>5256</v>
      </c>
      <c r="G67" s="125" t="s">
        <v>5257</v>
      </c>
      <c r="H67" s="126" t="s">
        <v>5258</v>
      </c>
      <c r="I67" s="127">
        <v>207</v>
      </c>
      <c r="J67" s="128">
        <v>22.258400000000002</v>
      </c>
    </row>
    <row r="68" spans="2:10" hidden="1" x14ac:dyDescent="0.25">
      <c r="B68" s="124" t="s">
        <v>42</v>
      </c>
      <c r="C68" s="125" t="s">
        <v>989</v>
      </c>
      <c r="D68" s="126" t="s">
        <v>5259</v>
      </c>
      <c r="E68" s="125" t="s">
        <v>5260</v>
      </c>
      <c r="F68" s="126" t="s">
        <v>5261</v>
      </c>
      <c r="G68" s="125" t="s">
        <v>5262</v>
      </c>
      <c r="H68" s="126" t="s">
        <v>5263</v>
      </c>
      <c r="I68" s="127">
        <v>92</v>
      </c>
      <c r="J68" s="128">
        <v>69.622299999999996</v>
      </c>
    </row>
    <row r="69" spans="2:10" hidden="1" x14ac:dyDescent="0.25">
      <c r="B69" s="124" t="s">
        <v>42</v>
      </c>
      <c r="C69" s="125" t="s">
        <v>1709</v>
      </c>
      <c r="D69" s="126" t="s">
        <v>5264</v>
      </c>
      <c r="E69" s="125" t="s">
        <v>1709</v>
      </c>
      <c r="F69" s="126" t="s">
        <v>5265</v>
      </c>
      <c r="G69" s="125" t="s">
        <v>5266</v>
      </c>
      <c r="H69" s="126" t="s">
        <v>5267</v>
      </c>
      <c r="I69" s="127">
        <v>138</v>
      </c>
      <c r="J69" s="128">
        <v>19.2636</v>
      </c>
    </row>
    <row r="70" spans="2:10" hidden="1" x14ac:dyDescent="0.25">
      <c r="B70" s="124" t="s">
        <v>42</v>
      </c>
      <c r="C70" s="125" t="s">
        <v>5268</v>
      </c>
      <c r="D70" s="126" t="s">
        <v>5269</v>
      </c>
      <c r="E70" s="125" t="s">
        <v>5268</v>
      </c>
      <c r="F70" s="126" t="s">
        <v>5270</v>
      </c>
      <c r="G70" s="125" t="s">
        <v>5271</v>
      </c>
      <c r="H70" s="126" t="s">
        <v>5272</v>
      </c>
      <c r="I70" s="127">
        <v>189</v>
      </c>
      <c r="J70" s="128">
        <v>16.43109999999999</v>
      </c>
    </row>
    <row r="71" spans="2:10" hidden="1" x14ac:dyDescent="0.25">
      <c r="B71" s="124" t="s">
        <v>42</v>
      </c>
      <c r="C71" s="125" t="s">
        <v>5268</v>
      </c>
      <c r="D71" s="126" t="s">
        <v>5269</v>
      </c>
      <c r="E71" s="125" t="s">
        <v>5271</v>
      </c>
      <c r="F71" s="126" t="s">
        <v>5272</v>
      </c>
      <c r="G71" s="125" t="s">
        <v>5273</v>
      </c>
      <c r="H71" s="126" t="s">
        <v>5274</v>
      </c>
      <c r="I71" s="127">
        <v>35</v>
      </c>
      <c r="J71" s="128">
        <v>11.3977</v>
      </c>
    </row>
    <row r="72" spans="2:10" hidden="1" x14ac:dyDescent="0.25">
      <c r="B72" s="124" t="s">
        <v>42</v>
      </c>
      <c r="C72" s="125" t="s">
        <v>5275</v>
      </c>
      <c r="D72" s="126" t="s">
        <v>5276</v>
      </c>
      <c r="E72" s="125" t="s">
        <v>2080</v>
      </c>
      <c r="F72" s="126" t="s">
        <v>5277</v>
      </c>
      <c r="G72" s="125" t="s">
        <v>5278</v>
      </c>
      <c r="H72" s="126" t="s">
        <v>5279</v>
      </c>
      <c r="I72" s="127">
        <v>80</v>
      </c>
      <c r="J72" s="128">
        <v>71.3215</v>
      </c>
    </row>
    <row r="73" spans="2:10" hidden="1" x14ac:dyDescent="0.25">
      <c r="B73" s="124" t="s">
        <v>42</v>
      </c>
      <c r="C73" s="125" t="s">
        <v>5275</v>
      </c>
      <c r="D73" s="126" t="s">
        <v>5276</v>
      </c>
      <c r="E73" s="125" t="s">
        <v>5275</v>
      </c>
      <c r="F73" s="126" t="s">
        <v>5280</v>
      </c>
      <c r="G73" s="125" t="s">
        <v>2080</v>
      </c>
      <c r="H73" s="126" t="s">
        <v>5277</v>
      </c>
      <c r="I73" s="127">
        <v>130</v>
      </c>
      <c r="J73" s="128">
        <v>6.2251000000000003</v>
      </c>
    </row>
    <row r="74" spans="2:10" hidden="1" x14ac:dyDescent="0.25">
      <c r="B74" s="124" t="s">
        <v>42</v>
      </c>
      <c r="C74" s="125" t="s">
        <v>1928</v>
      </c>
      <c r="D74" s="126" t="s">
        <v>5281</v>
      </c>
      <c r="E74" s="125" t="s">
        <v>1928</v>
      </c>
      <c r="F74" s="126" t="s">
        <v>5282</v>
      </c>
      <c r="G74" s="125" t="s">
        <v>5283</v>
      </c>
      <c r="H74" s="126" t="s">
        <v>5284</v>
      </c>
      <c r="I74" s="127">
        <v>179</v>
      </c>
      <c r="J74" s="128">
        <v>32.054099999999998</v>
      </c>
    </row>
    <row r="75" spans="2:10" hidden="1" x14ac:dyDescent="0.25">
      <c r="B75" s="124" t="s">
        <v>42</v>
      </c>
      <c r="C75" s="125" t="s">
        <v>1928</v>
      </c>
      <c r="D75" s="126" t="s">
        <v>5281</v>
      </c>
      <c r="E75" s="125" t="s">
        <v>1928</v>
      </c>
      <c r="F75" s="126" t="s">
        <v>5282</v>
      </c>
      <c r="G75" s="125" t="s">
        <v>3300</v>
      </c>
      <c r="H75" s="126" t="s">
        <v>5285</v>
      </c>
      <c r="I75" s="127">
        <v>190</v>
      </c>
      <c r="J75" s="128">
        <v>9.3913000000000011</v>
      </c>
    </row>
    <row r="76" spans="2:10" hidden="1" x14ac:dyDescent="0.25">
      <c r="B76" s="124" t="s">
        <v>42</v>
      </c>
      <c r="C76" s="125" t="s">
        <v>1928</v>
      </c>
      <c r="D76" s="126" t="s">
        <v>5281</v>
      </c>
      <c r="E76" s="125" t="s">
        <v>5286</v>
      </c>
      <c r="F76" s="126" t="s">
        <v>5287</v>
      </c>
      <c r="G76" s="125" t="s">
        <v>5166</v>
      </c>
      <c r="H76" s="126" t="s">
        <v>5288</v>
      </c>
      <c r="I76" s="127">
        <v>295</v>
      </c>
      <c r="J76" s="128">
        <v>11.294600000000001</v>
      </c>
    </row>
    <row r="77" spans="2:10" hidden="1" x14ac:dyDescent="0.25">
      <c r="B77" s="124" t="s">
        <v>42</v>
      </c>
      <c r="C77" s="125" t="s">
        <v>5289</v>
      </c>
      <c r="D77" s="126" t="s">
        <v>5290</v>
      </c>
      <c r="E77" s="125" t="s">
        <v>5289</v>
      </c>
      <c r="F77" s="126" t="s">
        <v>5291</v>
      </c>
      <c r="G77" s="125" t="s">
        <v>5292</v>
      </c>
      <c r="H77" s="126" t="s">
        <v>5293</v>
      </c>
      <c r="I77" s="127">
        <v>24</v>
      </c>
      <c r="J77" s="128">
        <v>89.181699999999992</v>
      </c>
    </row>
    <row r="78" spans="2:10" hidden="1" x14ac:dyDescent="0.25">
      <c r="B78" s="124" t="s">
        <v>42</v>
      </c>
      <c r="C78" s="125" t="s">
        <v>5294</v>
      </c>
      <c r="D78" s="126" t="s">
        <v>5295</v>
      </c>
      <c r="E78" s="125" t="s">
        <v>5294</v>
      </c>
      <c r="F78" s="126" t="s">
        <v>5296</v>
      </c>
      <c r="G78" s="125" t="s">
        <v>5297</v>
      </c>
      <c r="H78" s="126" t="s">
        <v>5298</v>
      </c>
      <c r="I78" s="127">
        <v>173</v>
      </c>
      <c r="J78" s="128">
        <v>10.998100000000001</v>
      </c>
    </row>
    <row r="79" spans="2:10" hidden="1" x14ac:dyDescent="0.25">
      <c r="B79" s="124" t="s">
        <v>42</v>
      </c>
      <c r="C79" s="125" t="s">
        <v>2266</v>
      </c>
      <c r="D79" s="126" t="s">
        <v>5299</v>
      </c>
      <c r="E79" s="125" t="s">
        <v>2266</v>
      </c>
      <c r="F79" s="126" t="s">
        <v>5300</v>
      </c>
      <c r="G79" s="125" t="s">
        <v>5301</v>
      </c>
      <c r="H79" s="126" t="s">
        <v>5302</v>
      </c>
      <c r="I79" s="127">
        <v>96</v>
      </c>
      <c r="J79" s="128">
        <v>83.605199999999982</v>
      </c>
    </row>
    <row r="80" spans="2:10" hidden="1" x14ac:dyDescent="0.25">
      <c r="B80" s="124" t="s">
        <v>42</v>
      </c>
      <c r="C80" s="125" t="s">
        <v>5303</v>
      </c>
      <c r="D80" s="126" t="s">
        <v>5304</v>
      </c>
      <c r="E80" s="125" t="s">
        <v>5305</v>
      </c>
      <c r="F80" s="126" t="s">
        <v>5306</v>
      </c>
      <c r="G80" s="125" t="s">
        <v>5307</v>
      </c>
      <c r="H80" s="126" t="s">
        <v>5308</v>
      </c>
      <c r="I80" s="127">
        <v>176</v>
      </c>
      <c r="J80" s="128">
        <v>11.934100000000001</v>
      </c>
    </row>
    <row r="81" spans="2:10" hidden="1" x14ac:dyDescent="0.25">
      <c r="B81" s="124" t="s">
        <v>42</v>
      </c>
      <c r="C81" s="125" t="s">
        <v>5303</v>
      </c>
      <c r="D81" s="126" t="s">
        <v>5304</v>
      </c>
      <c r="E81" s="125" t="s">
        <v>5303</v>
      </c>
      <c r="F81" s="126" t="s">
        <v>5309</v>
      </c>
      <c r="G81" s="125" t="s">
        <v>5310</v>
      </c>
      <c r="H81" s="126" t="s">
        <v>5311</v>
      </c>
      <c r="I81" s="127">
        <v>202</v>
      </c>
      <c r="J81" s="128">
        <v>23.175799999999999</v>
      </c>
    </row>
    <row r="82" spans="2:10" hidden="1" x14ac:dyDescent="0.25">
      <c r="B82" s="124" t="s">
        <v>42</v>
      </c>
      <c r="C82" s="125" t="s">
        <v>5303</v>
      </c>
      <c r="D82" s="126" t="s">
        <v>5304</v>
      </c>
      <c r="E82" s="125" t="s">
        <v>5307</v>
      </c>
      <c r="F82" s="126" t="s">
        <v>5308</v>
      </c>
      <c r="G82" s="125" t="s">
        <v>3142</v>
      </c>
      <c r="H82" s="126" t="s">
        <v>5312</v>
      </c>
      <c r="I82" s="127">
        <v>132</v>
      </c>
      <c r="J82" s="128">
        <v>5.1553999999999984</v>
      </c>
    </row>
    <row r="83" spans="2:10" hidden="1" x14ac:dyDescent="0.25">
      <c r="B83" s="124" t="s">
        <v>42</v>
      </c>
      <c r="C83" s="125" t="s">
        <v>5303</v>
      </c>
      <c r="D83" s="126" t="s">
        <v>5304</v>
      </c>
      <c r="E83" s="125" t="s">
        <v>5303</v>
      </c>
      <c r="F83" s="126" t="s">
        <v>5309</v>
      </c>
      <c r="G83" s="125" t="s">
        <v>5305</v>
      </c>
      <c r="H83" s="126" t="s">
        <v>5306</v>
      </c>
      <c r="I83" s="127">
        <v>106</v>
      </c>
      <c r="J83" s="128">
        <v>37.413799999999988</v>
      </c>
    </row>
    <row r="84" spans="2:10" hidden="1" x14ac:dyDescent="0.25">
      <c r="B84" s="124" t="s">
        <v>42</v>
      </c>
      <c r="C84" s="125" t="s">
        <v>3342</v>
      </c>
      <c r="D84" s="126" t="s">
        <v>5313</v>
      </c>
      <c r="E84" s="125" t="s">
        <v>3342</v>
      </c>
      <c r="F84" s="126" t="s">
        <v>5314</v>
      </c>
      <c r="G84" s="125" t="s">
        <v>5315</v>
      </c>
      <c r="H84" s="126" t="s">
        <v>5316</v>
      </c>
      <c r="I84" s="127">
        <v>194</v>
      </c>
      <c r="J84" s="128">
        <v>44.434199999999997</v>
      </c>
    </row>
    <row r="85" spans="2:10" hidden="1" x14ac:dyDescent="0.25">
      <c r="B85" s="124" t="s">
        <v>42</v>
      </c>
      <c r="C85" s="125" t="s">
        <v>3342</v>
      </c>
      <c r="D85" s="126" t="s">
        <v>5313</v>
      </c>
      <c r="E85" s="125" t="s">
        <v>3342</v>
      </c>
      <c r="F85" s="126" t="s">
        <v>5314</v>
      </c>
      <c r="G85" s="125" t="s">
        <v>5317</v>
      </c>
      <c r="H85" s="126" t="s">
        <v>5318</v>
      </c>
      <c r="I85" s="127">
        <v>268</v>
      </c>
      <c r="J85" s="128">
        <v>40.411900000000003</v>
      </c>
    </row>
    <row r="86" spans="2:10" hidden="1" x14ac:dyDescent="0.25">
      <c r="B86" s="124" t="s">
        <v>42</v>
      </c>
      <c r="C86" s="125" t="s">
        <v>2375</v>
      </c>
      <c r="D86" s="126" t="s">
        <v>5319</v>
      </c>
      <c r="E86" s="125" t="s">
        <v>2375</v>
      </c>
      <c r="F86" s="126" t="s">
        <v>5320</v>
      </c>
      <c r="G86" s="125" t="s">
        <v>5321</v>
      </c>
      <c r="H86" s="126" t="s">
        <v>5322</v>
      </c>
      <c r="I86" s="127">
        <v>67</v>
      </c>
      <c r="J86" s="128">
        <v>10.3225</v>
      </c>
    </row>
    <row r="87" spans="2:10" hidden="1" x14ac:dyDescent="0.25">
      <c r="B87" s="124" t="s">
        <v>42</v>
      </c>
      <c r="C87" s="125" t="s">
        <v>2405</v>
      </c>
      <c r="D87" s="126" t="s">
        <v>5323</v>
      </c>
      <c r="E87" s="125" t="s">
        <v>5324</v>
      </c>
      <c r="F87" s="126" t="s">
        <v>5325</v>
      </c>
      <c r="G87" s="125" t="s">
        <v>5326</v>
      </c>
      <c r="H87" s="126" t="s">
        <v>5327</v>
      </c>
      <c r="I87" s="127">
        <v>121</v>
      </c>
      <c r="J87" s="128">
        <v>25.031200000000009</v>
      </c>
    </row>
    <row r="88" spans="2:10" hidden="1" x14ac:dyDescent="0.25">
      <c r="B88" s="124" t="s">
        <v>42</v>
      </c>
      <c r="C88" s="125" t="s">
        <v>2405</v>
      </c>
      <c r="D88" s="126" t="s">
        <v>5323</v>
      </c>
      <c r="E88" s="125" t="s">
        <v>5326</v>
      </c>
      <c r="F88" s="126" t="s">
        <v>5327</v>
      </c>
      <c r="G88" s="125" t="s">
        <v>5328</v>
      </c>
      <c r="H88" s="126" t="s">
        <v>5329</v>
      </c>
      <c r="I88" s="127">
        <v>11</v>
      </c>
      <c r="J88" s="128">
        <v>48.719000000000001</v>
      </c>
    </row>
    <row r="89" spans="2:10" hidden="1" x14ac:dyDescent="0.25">
      <c r="B89" s="124" t="s">
        <v>42</v>
      </c>
      <c r="C89" s="125" t="s">
        <v>2405</v>
      </c>
      <c r="D89" s="126" t="s">
        <v>5323</v>
      </c>
      <c r="E89" s="125" t="s">
        <v>5324</v>
      </c>
      <c r="F89" s="126" t="s">
        <v>5325</v>
      </c>
      <c r="G89" s="125" t="s">
        <v>5330</v>
      </c>
      <c r="H89" s="126" t="s">
        <v>5331</v>
      </c>
      <c r="I89" s="127">
        <v>179</v>
      </c>
      <c r="J89" s="128">
        <v>40.436999999999998</v>
      </c>
    </row>
    <row r="90" spans="2:10" hidden="1" x14ac:dyDescent="0.25">
      <c r="B90" s="124" t="s">
        <v>42</v>
      </c>
      <c r="C90" s="125" t="s">
        <v>5332</v>
      </c>
      <c r="D90" s="126" t="s">
        <v>5333</v>
      </c>
      <c r="E90" s="125" t="s">
        <v>5332</v>
      </c>
      <c r="F90" s="126" t="s">
        <v>5334</v>
      </c>
      <c r="G90" s="125" t="s">
        <v>1071</v>
      </c>
      <c r="H90" s="126" t="s">
        <v>5335</v>
      </c>
      <c r="I90" s="127">
        <v>228</v>
      </c>
      <c r="J90" s="128">
        <v>14.204000000000001</v>
      </c>
    </row>
    <row r="91" spans="2:10" hidden="1" x14ac:dyDescent="0.25">
      <c r="B91" s="124" t="s">
        <v>42</v>
      </c>
      <c r="C91" s="125" t="s">
        <v>5332</v>
      </c>
      <c r="D91" s="126" t="s">
        <v>5333</v>
      </c>
      <c r="E91" s="125" t="s">
        <v>1071</v>
      </c>
      <c r="F91" s="126" t="s">
        <v>5335</v>
      </c>
      <c r="G91" s="125" t="s">
        <v>5336</v>
      </c>
      <c r="H91" s="126" t="s">
        <v>5337</v>
      </c>
      <c r="I91" s="127">
        <v>135</v>
      </c>
      <c r="J91" s="128">
        <v>10.412800000000001</v>
      </c>
    </row>
    <row r="92" spans="2:10" hidden="1" x14ac:dyDescent="0.25">
      <c r="B92" s="124" t="s">
        <v>42</v>
      </c>
      <c r="C92" s="125" t="s">
        <v>5332</v>
      </c>
      <c r="D92" s="126" t="s">
        <v>5333</v>
      </c>
      <c r="E92" s="125" t="s">
        <v>5338</v>
      </c>
      <c r="F92" s="126" t="s">
        <v>5339</v>
      </c>
      <c r="G92" s="125" t="s">
        <v>5340</v>
      </c>
      <c r="H92" s="126" t="s">
        <v>5341</v>
      </c>
      <c r="I92" s="127">
        <v>171</v>
      </c>
      <c r="J92" s="128">
        <v>4.3296999999999999</v>
      </c>
    </row>
    <row r="93" spans="2:10" hidden="1" x14ac:dyDescent="0.25">
      <c r="B93" s="124" t="s">
        <v>42</v>
      </c>
      <c r="C93" s="125" t="s">
        <v>2620</v>
      </c>
      <c r="D93" s="126" t="s">
        <v>5342</v>
      </c>
      <c r="E93" s="125" t="s">
        <v>2620</v>
      </c>
      <c r="F93" s="126" t="s">
        <v>5343</v>
      </c>
      <c r="G93" s="125" t="s">
        <v>5344</v>
      </c>
      <c r="H93" s="126" t="s">
        <v>5345</v>
      </c>
      <c r="I93" s="127">
        <v>71</v>
      </c>
      <c r="J93" s="128">
        <v>50.737300000000012</v>
      </c>
    </row>
    <row r="94" spans="2:10" hidden="1" x14ac:dyDescent="0.25">
      <c r="B94" s="124" t="s">
        <v>42</v>
      </c>
      <c r="C94" s="125" t="s">
        <v>236</v>
      </c>
      <c r="D94" s="126" t="s">
        <v>5346</v>
      </c>
      <c r="E94" s="125" t="s">
        <v>236</v>
      </c>
      <c r="F94" s="126" t="s">
        <v>5347</v>
      </c>
      <c r="G94" s="125" t="s">
        <v>5348</v>
      </c>
      <c r="H94" s="126" t="s">
        <v>5349</v>
      </c>
      <c r="I94" s="127">
        <v>118</v>
      </c>
      <c r="J94" s="128">
        <v>20.078299999999999</v>
      </c>
    </row>
    <row r="95" spans="2:10" hidden="1" x14ac:dyDescent="0.25">
      <c r="B95" s="124" t="s">
        <v>42</v>
      </c>
      <c r="C95" s="125" t="s">
        <v>5350</v>
      </c>
      <c r="D95" s="126" t="s">
        <v>5351</v>
      </c>
      <c r="E95" s="125" t="s">
        <v>5350</v>
      </c>
      <c r="F95" s="126" t="s">
        <v>5352</v>
      </c>
      <c r="G95" s="125" t="s">
        <v>839</v>
      </c>
      <c r="H95" s="126" t="s">
        <v>5353</v>
      </c>
      <c r="I95" s="127">
        <v>83</v>
      </c>
      <c r="J95" s="128">
        <v>9.5969000000000015</v>
      </c>
    </row>
    <row r="96" spans="2:10" hidden="1" x14ac:dyDescent="0.25">
      <c r="B96" s="124" t="s">
        <v>42</v>
      </c>
      <c r="C96" s="125" t="s">
        <v>5350</v>
      </c>
      <c r="D96" s="126" t="s">
        <v>5351</v>
      </c>
      <c r="E96" s="125" t="s">
        <v>5350</v>
      </c>
      <c r="F96" s="126" t="s">
        <v>5352</v>
      </c>
      <c r="G96" s="125" t="s">
        <v>5354</v>
      </c>
      <c r="H96" s="126" t="s">
        <v>5355</v>
      </c>
      <c r="I96" s="127">
        <v>205</v>
      </c>
      <c r="J96" s="128">
        <v>18.972300000000001</v>
      </c>
    </row>
    <row r="97" spans="2:10" hidden="1" x14ac:dyDescent="0.25">
      <c r="B97" s="124" t="s">
        <v>42</v>
      </c>
      <c r="C97" s="125" t="s">
        <v>2817</v>
      </c>
      <c r="D97" s="126" t="s">
        <v>5356</v>
      </c>
      <c r="E97" s="125" t="s">
        <v>2817</v>
      </c>
      <c r="F97" s="126" t="s">
        <v>5357</v>
      </c>
      <c r="G97" s="125" t="s">
        <v>5358</v>
      </c>
      <c r="H97" s="126" t="s">
        <v>5359</v>
      </c>
      <c r="I97" s="127">
        <v>313</v>
      </c>
      <c r="J97" s="128">
        <v>10.978899999999999</v>
      </c>
    </row>
    <row r="98" spans="2:10" hidden="1" x14ac:dyDescent="0.25">
      <c r="B98" s="124" t="s">
        <v>42</v>
      </c>
      <c r="C98" s="125" t="s">
        <v>5360</v>
      </c>
      <c r="D98" s="126" t="s">
        <v>5361</v>
      </c>
      <c r="E98" s="125" t="s">
        <v>5360</v>
      </c>
      <c r="F98" s="126" t="s">
        <v>5362</v>
      </c>
      <c r="G98" s="125" t="s">
        <v>5363</v>
      </c>
      <c r="H98" s="126" t="s">
        <v>5364</v>
      </c>
      <c r="I98" s="127">
        <v>188</v>
      </c>
      <c r="J98" s="128">
        <v>6.7051999999999996</v>
      </c>
    </row>
    <row r="99" spans="2:10" hidden="1" x14ac:dyDescent="0.25">
      <c r="B99" s="124" t="s">
        <v>42</v>
      </c>
      <c r="C99" s="125" t="s">
        <v>5365</v>
      </c>
      <c r="D99" s="126" t="s">
        <v>5366</v>
      </c>
      <c r="E99" s="125" t="s">
        <v>5365</v>
      </c>
      <c r="F99" s="126" t="s">
        <v>5367</v>
      </c>
      <c r="G99" s="125" t="s">
        <v>5368</v>
      </c>
      <c r="H99" s="126" t="s">
        <v>5369</v>
      </c>
      <c r="I99" s="127">
        <v>139</v>
      </c>
      <c r="J99" s="128">
        <v>16.873799999999999</v>
      </c>
    </row>
    <row r="100" spans="2:10" hidden="1" x14ac:dyDescent="0.25">
      <c r="B100" s="124" t="s">
        <v>42</v>
      </c>
      <c r="C100" s="125" t="s">
        <v>5365</v>
      </c>
      <c r="D100" s="126" t="s">
        <v>5366</v>
      </c>
      <c r="E100" s="125" t="s">
        <v>5370</v>
      </c>
      <c r="F100" s="126" t="s">
        <v>5371</v>
      </c>
      <c r="G100" s="125" t="s">
        <v>5372</v>
      </c>
      <c r="H100" s="126" t="s">
        <v>5373</v>
      </c>
      <c r="I100" s="127">
        <v>143</v>
      </c>
      <c r="J100" s="128">
        <v>17.6081</v>
      </c>
    </row>
    <row r="101" spans="2:10" hidden="1" x14ac:dyDescent="0.25">
      <c r="B101" s="124" t="s">
        <v>42</v>
      </c>
      <c r="C101" s="125" t="s">
        <v>5374</v>
      </c>
      <c r="D101" s="126" t="s">
        <v>5375</v>
      </c>
      <c r="E101" s="125" t="s">
        <v>5374</v>
      </c>
      <c r="F101" s="126" t="s">
        <v>5376</v>
      </c>
      <c r="G101" s="125" t="s">
        <v>5377</v>
      </c>
      <c r="H101" s="126" t="s">
        <v>5378</v>
      </c>
      <c r="I101" s="127">
        <v>307</v>
      </c>
      <c r="J101" s="128">
        <v>31.66109999999999</v>
      </c>
    </row>
    <row r="102" spans="2:10" hidden="1" x14ac:dyDescent="0.25">
      <c r="B102" s="124" t="s">
        <v>42</v>
      </c>
      <c r="C102" s="125" t="s">
        <v>5379</v>
      </c>
      <c r="D102" s="126" t="s">
        <v>5380</v>
      </c>
      <c r="E102" s="125" t="s">
        <v>5379</v>
      </c>
      <c r="F102" s="126" t="s">
        <v>5381</v>
      </c>
      <c r="G102" s="125" t="s">
        <v>5382</v>
      </c>
      <c r="H102" s="126" t="s">
        <v>5383</v>
      </c>
      <c r="I102" s="127">
        <v>154</v>
      </c>
      <c r="J102" s="128">
        <v>17.375399999999999</v>
      </c>
    </row>
    <row r="103" spans="2:10" hidden="1" x14ac:dyDescent="0.25">
      <c r="B103" s="124" t="s">
        <v>42</v>
      </c>
      <c r="C103" s="125" t="s">
        <v>2893</v>
      </c>
      <c r="D103" s="126" t="s">
        <v>5384</v>
      </c>
      <c r="E103" s="125" t="s">
        <v>2893</v>
      </c>
      <c r="F103" s="126" t="s">
        <v>5385</v>
      </c>
      <c r="G103" s="125" t="s">
        <v>5386</v>
      </c>
      <c r="H103" s="126" t="s">
        <v>5387</v>
      </c>
      <c r="I103" s="127">
        <v>281</v>
      </c>
      <c r="J103" s="128">
        <v>12.027699999999999</v>
      </c>
    </row>
    <row r="104" spans="2:10" hidden="1" x14ac:dyDescent="0.25">
      <c r="B104" s="124" t="s">
        <v>42</v>
      </c>
      <c r="C104" s="125" t="s">
        <v>5388</v>
      </c>
      <c r="D104" s="126" t="s">
        <v>5389</v>
      </c>
      <c r="E104" s="125" t="s">
        <v>5390</v>
      </c>
      <c r="F104" s="126" t="s">
        <v>5391</v>
      </c>
      <c r="G104" s="125" t="s">
        <v>5392</v>
      </c>
      <c r="H104" s="126" t="s">
        <v>5393</v>
      </c>
      <c r="I104" s="127">
        <v>288</v>
      </c>
      <c r="J104" s="128">
        <v>28.3093</v>
      </c>
    </row>
    <row r="105" spans="2:10" hidden="1" x14ac:dyDescent="0.25">
      <c r="B105" s="124" t="s">
        <v>42</v>
      </c>
      <c r="C105" s="125" t="s">
        <v>5388</v>
      </c>
      <c r="D105" s="126" t="s">
        <v>5389</v>
      </c>
      <c r="E105" s="125" t="s">
        <v>5388</v>
      </c>
      <c r="F105" s="126" t="s">
        <v>5394</v>
      </c>
      <c r="G105" s="125" t="s">
        <v>5395</v>
      </c>
      <c r="H105" s="126" t="s">
        <v>5396</v>
      </c>
      <c r="I105" s="127">
        <v>315</v>
      </c>
      <c r="J105" s="128">
        <v>45.19</v>
      </c>
    </row>
    <row r="106" spans="2:10" hidden="1" x14ac:dyDescent="0.25">
      <c r="B106" s="124" t="s">
        <v>42</v>
      </c>
      <c r="C106" s="125" t="s">
        <v>5388</v>
      </c>
      <c r="D106" s="126" t="s">
        <v>5389</v>
      </c>
      <c r="E106" s="125" t="s">
        <v>5388</v>
      </c>
      <c r="F106" s="126" t="s">
        <v>5394</v>
      </c>
      <c r="G106" s="125" t="s">
        <v>5397</v>
      </c>
      <c r="H106" s="126" t="s">
        <v>5398</v>
      </c>
      <c r="I106" s="127">
        <v>296</v>
      </c>
      <c r="J106" s="128">
        <v>15.9849</v>
      </c>
    </row>
    <row r="107" spans="2:10" hidden="1" x14ac:dyDescent="0.25">
      <c r="B107" s="124" t="s">
        <v>42</v>
      </c>
      <c r="C107" s="125" t="s">
        <v>5388</v>
      </c>
      <c r="D107" s="126" t="s">
        <v>5389</v>
      </c>
      <c r="E107" s="125" t="s">
        <v>5399</v>
      </c>
      <c r="F107" s="126" t="s">
        <v>5400</v>
      </c>
      <c r="G107" s="125" t="s">
        <v>5401</v>
      </c>
      <c r="H107" s="126" t="s">
        <v>5402</v>
      </c>
      <c r="I107" s="127">
        <v>362</v>
      </c>
      <c r="J107" s="128">
        <v>23.500299999999999</v>
      </c>
    </row>
    <row r="108" spans="2:10" hidden="1" x14ac:dyDescent="0.25">
      <c r="B108" s="124" t="s">
        <v>42</v>
      </c>
      <c r="C108" s="125" t="s">
        <v>5388</v>
      </c>
      <c r="D108" s="126" t="s">
        <v>5389</v>
      </c>
      <c r="E108" s="125" t="s">
        <v>5395</v>
      </c>
      <c r="F108" s="126" t="s">
        <v>5396</v>
      </c>
      <c r="G108" s="125" t="s">
        <v>5403</v>
      </c>
      <c r="H108" s="126" t="s">
        <v>5404</v>
      </c>
      <c r="I108" s="127">
        <v>0</v>
      </c>
      <c r="J108" s="128">
        <v>64.864400000000003</v>
      </c>
    </row>
    <row r="109" spans="2:10" hidden="1" x14ac:dyDescent="0.25">
      <c r="B109" s="124" t="s">
        <v>42</v>
      </c>
      <c r="C109" s="125" t="s">
        <v>5388</v>
      </c>
      <c r="D109" s="126" t="s">
        <v>5389</v>
      </c>
      <c r="E109" s="125" t="s">
        <v>5388</v>
      </c>
      <c r="F109" s="126" t="s">
        <v>5394</v>
      </c>
      <c r="G109" s="125" t="s">
        <v>5390</v>
      </c>
      <c r="H109" s="126" t="s">
        <v>5391</v>
      </c>
      <c r="I109" s="127">
        <v>150</v>
      </c>
      <c r="J109" s="128">
        <v>13.262499999999999</v>
      </c>
    </row>
    <row r="110" spans="2:10" hidden="1" x14ac:dyDescent="0.25">
      <c r="B110" s="124" t="s">
        <v>42</v>
      </c>
      <c r="C110" s="125" t="s">
        <v>5388</v>
      </c>
      <c r="D110" s="126" t="s">
        <v>5389</v>
      </c>
      <c r="E110" s="125" t="s">
        <v>5388</v>
      </c>
      <c r="F110" s="126" t="s">
        <v>5394</v>
      </c>
      <c r="G110" s="125" t="s">
        <v>5399</v>
      </c>
      <c r="H110" s="126" t="s">
        <v>5400</v>
      </c>
      <c r="I110" s="127">
        <v>1151</v>
      </c>
      <c r="J110" s="128">
        <v>45.69850000000001</v>
      </c>
    </row>
    <row r="111" spans="2:10" hidden="1" x14ac:dyDescent="0.25">
      <c r="B111" s="124" t="s">
        <v>42</v>
      </c>
      <c r="C111" s="125" t="s">
        <v>5405</v>
      </c>
      <c r="D111" s="126" t="s">
        <v>5406</v>
      </c>
      <c r="E111" s="125" t="s">
        <v>5407</v>
      </c>
      <c r="F111" s="126" t="s">
        <v>5408</v>
      </c>
      <c r="G111" s="125" t="s">
        <v>5409</v>
      </c>
      <c r="H111" s="126" t="s">
        <v>5410</v>
      </c>
      <c r="I111" s="127">
        <v>156</v>
      </c>
      <c r="J111" s="128">
        <v>3.6016999999999988</v>
      </c>
    </row>
    <row r="112" spans="2:10" hidden="1" x14ac:dyDescent="0.25">
      <c r="B112" s="124" t="s">
        <v>42</v>
      </c>
      <c r="C112" s="125" t="s">
        <v>5405</v>
      </c>
      <c r="D112" s="126" t="s">
        <v>5406</v>
      </c>
      <c r="E112" s="125" t="s">
        <v>5411</v>
      </c>
      <c r="F112" s="126" t="s">
        <v>5412</v>
      </c>
      <c r="G112" s="125" t="s">
        <v>5413</v>
      </c>
      <c r="H112" s="126" t="s">
        <v>5414</v>
      </c>
      <c r="I112" s="127">
        <v>211</v>
      </c>
      <c r="J112" s="128">
        <v>14.3583</v>
      </c>
    </row>
    <row r="113" spans="2:10" hidden="1" x14ac:dyDescent="0.25">
      <c r="B113" s="124" t="s">
        <v>42</v>
      </c>
      <c r="C113" s="125" t="s">
        <v>5405</v>
      </c>
      <c r="D113" s="126" t="s">
        <v>5406</v>
      </c>
      <c r="E113" s="125" t="s">
        <v>5411</v>
      </c>
      <c r="F113" s="126" t="s">
        <v>5412</v>
      </c>
      <c r="G113" s="125" t="s">
        <v>5415</v>
      </c>
      <c r="H113" s="126" t="s">
        <v>5416</v>
      </c>
      <c r="I113" s="127">
        <v>176</v>
      </c>
      <c r="J113" s="128">
        <v>7.7744</v>
      </c>
    </row>
    <row r="114" spans="2:10" hidden="1" x14ac:dyDescent="0.25">
      <c r="B114" s="124" t="s">
        <v>42</v>
      </c>
      <c r="C114" s="125" t="s">
        <v>5405</v>
      </c>
      <c r="D114" s="126" t="s">
        <v>5406</v>
      </c>
      <c r="E114" s="125" t="s">
        <v>5415</v>
      </c>
      <c r="F114" s="126" t="s">
        <v>5416</v>
      </c>
      <c r="G114" s="125" t="s">
        <v>5417</v>
      </c>
      <c r="H114" s="126" t="s">
        <v>5418</v>
      </c>
      <c r="I114" s="127">
        <v>172</v>
      </c>
      <c r="J114" s="128">
        <v>6.6417000000000002</v>
      </c>
    </row>
    <row r="115" spans="2:10" hidden="1" x14ac:dyDescent="0.25">
      <c r="B115" s="124" t="s">
        <v>42</v>
      </c>
      <c r="C115" s="125" t="s">
        <v>3034</v>
      </c>
      <c r="D115" s="126" t="s">
        <v>5419</v>
      </c>
      <c r="E115" s="125" t="s">
        <v>3034</v>
      </c>
      <c r="F115" s="126" t="s">
        <v>5420</v>
      </c>
      <c r="G115" s="125" t="s">
        <v>5421</v>
      </c>
      <c r="H115" s="126" t="s">
        <v>5422</v>
      </c>
      <c r="I115" s="127">
        <v>150</v>
      </c>
      <c r="J115" s="128">
        <v>20.367599999999999</v>
      </c>
    </row>
    <row r="116" spans="2:10" hidden="1" x14ac:dyDescent="0.25">
      <c r="B116" s="124" t="s">
        <v>42</v>
      </c>
      <c r="C116" s="125" t="s">
        <v>3054</v>
      </c>
      <c r="D116" s="126" t="s">
        <v>5423</v>
      </c>
      <c r="E116" s="125" t="s">
        <v>3054</v>
      </c>
      <c r="F116" s="126" t="s">
        <v>5424</v>
      </c>
      <c r="G116" s="125" t="s">
        <v>5425</v>
      </c>
      <c r="H116" s="126" t="s">
        <v>5426</v>
      </c>
      <c r="I116" s="127">
        <v>290</v>
      </c>
      <c r="J116" s="128">
        <v>26.830200000000001</v>
      </c>
    </row>
    <row r="117" spans="2:10" hidden="1" x14ac:dyDescent="0.25">
      <c r="B117" s="124" t="s">
        <v>42</v>
      </c>
      <c r="C117" s="125" t="s">
        <v>367</v>
      </c>
      <c r="D117" s="126" t="s">
        <v>5427</v>
      </c>
      <c r="E117" s="125" t="s">
        <v>367</v>
      </c>
      <c r="F117" s="126" t="s">
        <v>5428</v>
      </c>
      <c r="G117" s="125" t="s">
        <v>5429</v>
      </c>
      <c r="H117" s="126" t="s">
        <v>5430</v>
      </c>
      <c r="I117" s="127">
        <v>123</v>
      </c>
      <c r="J117" s="128">
        <v>39.906100000000002</v>
      </c>
    </row>
    <row r="118" spans="2:10" hidden="1" x14ac:dyDescent="0.25">
      <c r="B118" s="124" t="s">
        <v>42</v>
      </c>
      <c r="C118" s="125" t="s">
        <v>5431</v>
      </c>
      <c r="D118" s="126" t="s">
        <v>5432</v>
      </c>
      <c r="E118" s="125" t="s">
        <v>5433</v>
      </c>
      <c r="F118" s="126" t="s">
        <v>5434</v>
      </c>
      <c r="G118" s="125" t="s">
        <v>5435</v>
      </c>
      <c r="H118" s="126" t="s">
        <v>5436</v>
      </c>
      <c r="I118" s="127">
        <v>135</v>
      </c>
      <c r="J118" s="128">
        <v>12.6602</v>
      </c>
    </row>
    <row r="119" spans="2:10" hidden="1" x14ac:dyDescent="0.25">
      <c r="B119" s="124" t="s">
        <v>42</v>
      </c>
      <c r="C119" s="125" t="s">
        <v>5431</v>
      </c>
      <c r="D119" s="126" t="s">
        <v>5432</v>
      </c>
      <c r="E119" s="125" t="s">
        <v>5437</v>
      </c>
      <c r="F119" s="126" t="s">
        <v>5438</v>
      </c>
      <c r="G119" s="125" t="s">
        <v>5439</v>
      </c>
      <c r="H119" s="126" t="s">
        <v>5440</v>
      </c>
      <c r="I119" s="127">
        <v>129</v>
      </c>
      <c r="J119" s="128">
        <v>25.6629</v>
      </c>
    </row>
    <row r="120" spans="2:10" hidden="1" x14ac:dyDescent="0.25">
      <c r="B120" s="124" t="s">
        <v>42</v>
      </c>
      <c r="C120" s="125" t="s">
        <v>5431</v>
      </c>
      <c r="D120" s="126" t="s">
        <v>5432</v>
      </c>
      <c r="E120" s="125" t="s">
        <v>5437</v>
      </c>
      <c r="F120" s="126" t="s">
        <v>5438</v>
      </c>
      <c r="G120" s="125" t="s">
        <v>5433</v>
      </c>
      <c r="H120" s="126" t="s">
        <v>5434</v>
      </c>
      <c r="I120" s="127">
        <v>154</v>
      </c>
      <c r="J120" s="128">
        <v>20.700599999999991</v>
      </c>
    </row>
    <row r="121" spans="2:10" hidden="1" x14ac:dyDescent="0.25">
      <c r="B121" s="124" t="s">
        <v>42</v>
      </c>
      <c r="C121" s="125" t="s">
        <v>5431</v>
      </c>
      <c r="D121" s="126" t="s">
        <v>5432</v>
      </c>
      <c r="E121" s="125" t="s">
        <v>5431</v>
      </c>
      <c r="F121" s="126" t="s">
        <v>5441</v>
      </c>
      <c r="G121" s="125" t="s">
        <v>4447</v>
      </c>
      <c r="H121" s="126" t="s">
        <v>5442</v>
      </c>
      <c r="I121" s="127">
        <v>167</v>
      </c>
      <c r="J121" s="128">
        <v>12.5885</v>
      </c>
    </row>
    <row r="122" spans="2:10" hidden="1" x14ac:dyDescent="0.25">
      <c r="B122" s="124" t="s">
        <v>42</v>
      </c>
      <c r="C122" s="125" t="s">
        <v>5443</v>
      </c>
      <c r="D122" s="126" t="s">
        <v>5444</v>
      </c>
      <c r="E122" s="125" t="s">
        <v>5443</v>
      </c>
      <c r="F122" s="126" t="s">
        <v>5445</v>
      </c>
      <c r="G122" s="125" t="s">
        <v>5237</v>
      </c>
      <c r="H122" s="126" t="s">
        <v>5446</v>
      </c>
      <c r="I122" s="127">
        <v>171</v>
      </c>
      <c r="J122" s="128">
        <v>16.015000000000001</v>
      </c>
    </row>
    <row r="123" spans="2:10" hidden="1" x14ac:dyDescent="0.25">
      <c r="B123" s="124" t="s">
        <v>42</v>
      </c>
      <c r="C123" s="125" t="s">
        <v>5447</v>
      </c>
      <c r="D123" s="126" t="s">
        <v>5448</v>
      </c>
      <c r="E123" s="125" t="s">
        <v>5447</v>
      </c>
      <c r="F123" s="126" t="s">
        <v>5449</v>
      </c>
      <c r="G123" s="125" t="s">
        <v>2043</v>
      </c>
      <c r="H123" s="126" t="s">
        <v>5450</v>
      </c>
      <c r="I123" s="127">
        <v>121</v>
      </c>
      <c r="J123" s="128">
        <v>52.279300000000013</v>
      </c>
    </row>
    <row r="124" spans="2:10" hidden="1" x14ac:dyDescent="0.25">
      <c r="B124" s="124" t="s">
        <v>42</v>
      </c>
      <c r="C124" s="125" t="s">
        <v>5451</v>
      </c>
      <c r="D124" s="126" t="s">
        <v>5452</v>
      </c>
      <c r="E124" s="125" t="s">
        <v>5451</v>
      </c>
      <c r="F124" s="126" t="s">
        <v>5453</v>
      </c>
      <c r="G124" s="125" t="s">
        <v>5454</v>
      </c>
      <c r="H124" s="126" t="s">
        <v>5455</v>
      </c>
      <c r="I124" s="127">
        <v>175</v>
      </c>
      <c r="J124" s="128">
        <v>55.481299999999997</v>
      </c>
    </row>
    <row r="125" spans="2:10" hidden="1" x14ac:dyDescent="0.25">
      <c r="B125" s="124" t="s">
        <v>42</v>
      </c>
      <c r="C125" s="125" t="s">
        <v>3399</v>
      </c>
      <c r="D125" s="126" t="s">
        <v>5456</v>
      </c>
      <c r="E125" s="125" t="s">
        <v>3399</v>
      </c>
      <c r="F125" s="126" t="s">
        <v>5457</v>
      </c>
      <c r="G125" s="125" t="s">
        <v>5458</v>
      </c>
      <c r="H125" s="126" t="s">
        <v>5459</v>
      </c>
      <c r="I125" s="127">
        <v>276</v>
      </c>
      <c r="J125" s="128">
        <v>28.471799999999991</v>
      </c>
    </row>
    <row r="126" spans="2:10" hidden="1" x14ac:dyDescent="0.25">
      <c r="B126" s="124" t="s">
        <v>42</v>
      </c>
      <c r="C126" s="125" t="s">
        <v>5460</v>
      </c>
      <c r="D126" s="126" t="s">
        <v>5461</v>
      </c>
      <c r="E126" s="125" t="s">
        <v>5460</v>
      </c>
      <c r="F126" s="126" t="s">
        <v>5462</v>
      </c>
      <c r="G126" s="125" t="s">
        <v>4367</v>
      </c>
      <c r="H126" s="126" t="s">
        <v>5463</v>
      </c>
      <c r="I126" s="127">
        <v>187</v>
      </c>
      <c r="J126" s="128">
        <v>34.770100000000014</v>
      </c>
    </row>
    <row r="127" spans="2:10" hidden="1" x14ac:dyDescent="0.25">
      <c r="B127" s="124" t="s">
        <v>42</v>
      </c>
      <c r="C127" s="125" t="s">
        <v>5460</v>
      </c>
      <c r="D127" s="126" t="s">
        <v>5461</v>
      </c>
      <c r="E127" s="125" t="s">
        <v>5464</v>
      </c>
      <c r="F127" s="126" t="s">
        <v>5465</v>
      </c>
      <c r="G127" s="125" t="s">
        <v>5466</v>
      </c>
      <c r="H127" s="126" t="s">
        <v>5467</v>
      </c>
      <c r="I127" s="127">
        <v>206</v>
      </c>
      <c r="J127" s="128">
        <v>13.151300000000001</v>
      </c>
    </row>
    <row r="128" spans="2:10" hidden="1" x14ac:dyDescent="0.25">
      <c r="B128" s="124" t="s">
        <v>42</v>
      </c>
      <c r="C128" s="125" t="s">
        <v>5460</v>
      </c>
      <c r="D128" s="126" t="s">
        <v>5461</v>
      </c>
      <c r="E128" s="125" t="s">
        <v>4367</v>
      </c>
      <c r="F128" s="126" t="s">
        <v>5463</v>
      </c>
      <c r="G128" s="125" t="s">
        <v>5464</v>
      </c>
      <c r="H128" s="126" t="s">
        <v>5465</v>
      </c>
      <c r="I128" s="127">
        <v>205</v>
      </c>
      <c r="J128" s="128">
        <v>14.1144</v>
      </c>
    </row>
    <row r="129" spans="2:10" hidden="1" x14ac:dyDescent="0.25">
      <c r="B129" s="124" t="s">
        <v>42</v>
      </c>
      <c r="C129" s="125" t="s">
        <v>5468</v>
      </c>
      <c r="D129" s="126" t="s">
        <v>5469</v>
      </c>
      <c r="E129" s="125" t="s">
        <v>5468</v>
      </c>
      <c r="F129" s="126" t="s">
        <v>5470</v>
      </c>
      <c r="G129" s="125" t="s">
        <v>5471</v>
      </c>
      <c r="H129" s="126" t="s">
        <v>5472</v>
      </c>
      <c r="I129" s="127">
        <v>212</v>
      </c>
      <c r="J129" s="128">
        <v>61.869399999999999</v>
      </c>
    </row>
    <row r="130" spans="2:10" hidden="1" x14ac:dyDescent="0.25">
      <c r="B130" s="124" t="s">
        <v>42</v>
      </c>
      <c r="C130" s="125" t="s">
        <v>3465</v>
      </c>
      <c r="D130" s="126" t="s">
        <v>5473</v>
      </c>
      <c r="E130" s="125" t="s">
        <v>3465</v>
      </c>
      <c r="F130" s="126" t="s">
        <v>5474</v>
      </c>
      <c r="G130" s="125" t="s">
        <v>5344</v>
      </c>
      <c r="H130" s="126" t="s">
        <v>5475</v>
      </c>
      <c r="I130" s="127">
        <v>156</v>
      </c>
      <c r="J130" s="128">
        <v>15.624599999999999</v>
      </c>
    </row>
    <row r="131" spans="2:10" hidden="1" x14ac:dyDescent="0.25">
      <c r="B131" s="124" t="s">
        <v>42</v>
      </c>
      <c r="C131" s="125" t="s">
        <v>5476</v>
      </c>
      <c r="D131" s="126" t="s">
        <v>5477</v>
      </c>
      <c r="E131" s="125" t="s">
        <v>5170</v>
      </c>
      <c r="F131" s="126" t="s">
        <v>5478</v>
      </c>
      <c r="G131" s="125" t="s">
        <v>5479</v>
      </c>
      <c r="H131" s="126" t="s">
        <v>5480</v>
      </c>
      <c r="I131" s="127">
        <v>196</v>
      </c>
      <c r="J131" s="128">
        <v>25.46609999999999</v>
      </c>
    </row>
    <row r="132" spans="2:10" hidden="1" x14ac:dyDescent="0.25">
      <c r="B132" s="124" t="s">
        <v>42</v>
      </c>
      <c r="C132" s="125" t="s">
        <v>5476</v>
      </c>
      <c r="D132" s="126" t="s">
        <v>5477</v>
      </c>
      <c r="E132" s="125" t="s">
        <v>5476</v>
      </c>
      <c r="F132" s="126" t="s">
        <v>5481</v>
      </c>
      <c r="G132" s="125" t="s">
        <v>5482</v>
      </c>
      <c r="H132" s="126" t="s">
        <v>5483</v>
      </c>
      <c r="I132" s="127">
        <v>108</v>
      </c>
      <c r="J132" s="128">
        <v>12.7331</v>
      </c>
    </row>
    <row r="133" spans="2:10" hidden="1" x14ac:dyDescent="0.25">
      <c r="B133" s="124" t="s">
        <v>42</v>
      </c>
      <c r="C133" s="125" t="s">
        <v>5476</v>
      </c>
      <c r="D133" s="126" t="s">
        <v>5477</v>
      </c>
      <c r="E133" s="125" t="s">
        <v>5170</v>
      </c>
      <c r="F133" s="126" t="s">
        <v>5478</v>
      </c>
      <c r="G133" s="125" t="s">
        <v>5484</v>
      </c>
      <c r="H133" s="126" t="s">
        <v>5485</v>
      </c>
      <c r="I133" s="127">
        <v>153</v>
      </c>
      <c r="J133" s="128">
        <v>27.829900000000009</v>
      </c>
    </row>
    <row r="134" spans="2:10" hidden="1" x14ac:dyDescent="0.25">
      <c r="B134" s="124" t="s">
        <v>42</v>
      </c>
      <c r="C134" s="125" t="s">
        <v>1936</v>
      </c>
      <c r="D134" s="126" t="s">
        <v>5486</v>
      </c>
      <c r="E134" s="125" t="s">
        <v>1936</v>
      </c>
      <c r="F134" s="126" t="s">
        <v>5487</v>
      </c>
      <c r="G134" s="125" t="s">
        <v>5488</v>
      </c>
      <c r="H134" s="126" t="s">
        <v>5489</v>
      </c>
      <c r="I134" s="127">
        <v>152</v>
      </c>
      <c r="J134" s="128">
        <v>21.783899999999999</v>
      </c>
    </row>
    <row r="135" spans="2:10" hidden="1" x14ac:dyDescent="0.25">
      <c r="B135" s="124" t="s">
        <v>42</v>
      </c>
      <c r="C135" s="125" t="s">
        <v>1865</v>
      </c>
      <c r="D135" s="126" t="s">
        <v>5490</v>
      </c>
      <c r="E135" s="125" t="s">
        <v>1865</v>
      </c>
      <c r="F135" s="126" t="s">
        <v>5491</v>
      </c>
      <c r="G135" s="125" t="s">
        <v>5492</v>
      </c>
      <c r="H135" s="126" t="s">
        <v>5493</v>
      </c>
      <c r="I135" s="127">
        <v>160</v>
      </c>
      <c r="J135" s="128">
        <v>21.1982</v>
      </c>
    </row>
    <row r="136" spans="2:10" hidden="1" x14ac:dyDescent="0.25">
      <c r="B136" s="124" t="s">
        <v>42</v>
      </c>
      <c r="C136" s="125" t="s">
        <v>3823</v>
      </c>
      <c r="D136" s="126" t="s">
        <v>5494</v>
      </c>
      <c r="E136" s="125" t="s">
        <v>3823</v>
      </c>
      <c r="F136" s="126" t="s">
        <v>5495</v>
      </c>
      <c r="G136" s="125" t="s">
        <v>5496</v>
      </c>
      <c r="H136" s="126" t="s">
        <v>5497</v>
      </c>
      <c r="I136" s="127">
        <v>90</v>
      </c>
      <c r="J136" s="128">
        <v>7.622399999999999</v>
      </c>
    </row>
    <row r="137" spans="2:10" hidden="1" x14ac:dyDescent="0.25">
      <c r="B137" s="124" t="s">
        <v>42</v>
      </c>
      <c r="C137" s="125" t="s">
        <v>2960</v>
      </c>
      <c r="D137" s="126" t="s">
        <v>5498</v>
      </c>
      <c r="E137" s="125" t="s">
        <v>2960</v>
      </c>
      <c r="F137" s="126" t="s">
        <v>5499</v>
      </c>
      <c r="G137" s="125" t="s">
        <v>5500</v>
      </c>
      <c r="H137" s="126" t="s">
        <v>5501</v>
      </c>
      <c r="I137" s="127">
        <v>132</v>
      </c>
      <c r="J137" s="128">
        <v>11.980700000000001</v>
      </c>
    </row>
    <row r="138" spans="2:10" hidden="1" x14ac:dyDescent="0.25">
      <c r="B138" s="124" t="s">
        <v>42</v>
      </c>
      <c r="C138" s="125" t="s">
        <v>2960</v>
      </c>
      <c r="D138" s="126" t="s">
        <v>5498</v>
      </c>
      <c r="E138" s="125" t="s">
        <v>2960</v>
      </c>
      <c r="F138" s="126" t="s">
        <v>5499</v>
      </c>
      <c r="G138" s="125" t="s">
        <v>5502</v>
      </c>
      <c r="H138" s="126" t="s">
        <v>5503</v>
      </c>
      <c r="I138" s="127">
        <v>195</v>
      </c>
      <c r="J138" s="128">
        <v>26.985499999999991</v>
      </c>
    </row>
    <row r="139" spans="2:10" hidden="1" x14ac:dyDescent="0.25">
      <c r="B139" s="124" t="s">
        <v>42</v>
      </c>
      <c r="C139" s="125" t="s">
        <v>3762</v>
      </c>
      <c r="D139" s="126" t="s">
        <v>5504</v>
      </c>
      <c r="E139" s="125" t="s">
        <v>3762</v>
      </c>
      <c r="F139" s="126" t="s">
        <v>5505</v>
      </c>
      <c r="G139" s="125" t="s">
        <v>5506</v>
      </c>
      <c r="H139" s="126" t="s">
        <v>5507</v>
      </c>
      <c r="I139" s="127">
        <v>367</v>
      </c>
      <c r="J139" s="128">
        <v>41.175200000000011</v>
      </c>
    </row>
    <row r="140" spans="2:10" hidden="1" x14ac:dyDescent="0.25">
      <c r="B140" s="124" t="s">
        <v>42</v>
      </c>
      <c r="C140" s="125" t="s">
        <v>3821</v>
      </c>
      <c r="D140" s="126" t="s">
        <v>5508</v>
      </c>
      <c r="E140" s="125" t="s">
        <v>5509</v>
      </c>
      <c r="F140" s="126" t="s">
        <v>5510</v>
      </c>
      <c r="G140" s="125" t="s">
        <v>5511</v>
      </c>
      <c r="H140" s="126" t="s">
        <v>5512</v>
      </c>
      <c r="I140" s="127">
        <v>245</v>
      </c>
      <c r="J140" s="128">
        <v>17.87759999999999</v>
      </c>
    </row>
    <row r="141" spans="2:10" hidden="1" x14ac:dyDescent="0.25">
      <c r="B141" s="124" t="s">
        <v>42</v>
      </c>
      <c r="C141" s="125" t="s">
        <v>5513</v>
      </c>
      <c r="D141" s="126" t="s">
        <v>5514</v>
      </c>
      <c r="E141" s="125" t="s">
        <v>4647</v>
      </c>
      <c r="F141" s="126" t="s">
        <v>5515</v>
      </c>
      <c r="G141" s="125" t="s">
        <v>5516</v>
      </c>
      <c r="H141" s="126" t="s">
        <v>5517</v>
      </c>
      <c r="I141" s="127">
        <v>181</v>
      </c>
      <c r="J141" s="128">
        <v>17.241599999999991</v>
      </c>
    </row>
    <row r="142" spans="2:10" hidden="1" x14ac:dyDescent="0.25">
      <c r="B142" s="124" t="s">
        <v>42</v>
      </c>
      <c r="C142" s="125" t="s">
        <v>5518</v>
      </c>
      <c r="D142" s="126" t="s">
        <v>5519</v>
      </c>
      <c r="E142" s="125" t="s">
        <v>5518</v>
      </c>
      <c r="F142" s="126" t="s">
        <v>5520</v>
      </c>
      <c r="G142" s="125" t="s">
        <v>5521</v>
      </c>
      <c r="H142" s="126" t="s">
        <v>5522</v>
      </c>
      <c r="I142" s="127">
        <v>138</v>
      </c>
      <c r="J142" s="128">
        <v>16.613400000000009</v>
      </c>
    </row>
    <row r="143" spans="2:10" hidden="1" x14ac:dyDescent="0.25">
      <c r="B143" s="124" t="s">
        <v>42</v>
      </c>
      <c r="C143" s="125" t="s">
        <v>5523</v>
      </c>
      <c r="D143" s="126" t="s">
        <v>5524</v>
      </c>
      <c r="E143" s="125" t="s">
        <v>5525</v>
      </c>
      <c r="F143" s="126" t="s">
        <v>5526</v>
      </c>
      <c r="G143" s="125" t="s">
        <v>5527</v>
      </c>
      <c r="H143" s="126" t="s">
        <v>5528</v>
      </c>
      <c r="I143" s="127">
        <v>217</v>
      </c>
      <c r="J143" s="128">
        <v>3.5049000000000001</v>
      </c>
    </row>
    <row r="144" spans="2:10" hidden="1" x14ac:dyDescent="0.25">
      <c r="B144" s="124" t="s">
        <v>42</v>
      </c>
      <c r="C144" s="125" t="s">
        <v>5523</v>
      </c>
      <c r="D144" s="126" t="s">
        <v>5524</v>
      </c>
      <c r="E144" s="125" t="s">
        <v>5523</v>
      </c>
      <c r="F144" s="126" t="s">
        <v>5529</v>
      </c>
      <c r="G144" s="125" t="s">
        <v>5525</v>
      </c>
      <c r="H144" s="126" t="s">
        <v>5526</v>
      </c>
      <c r="I144" s="127">
        <v>197</v>
      </c>
      <c r="J144" s="128">
        <v>21.827500000000001</v>
      </c>
    </row>
    <row r="145" spans="2:10" hidden="1" x14ac:dyDescent="0.25">
      <c r="B145" s="124" t="s">
        <v>42</v>
      </c>
      <c r="C145" s="125" t="s">
        <v>5523</v>
      </c>
      <c r="D145" s="126" t="s">
        <v>5524</v>
      </c>
      <c r="E145" s="125" t="s">
        <v>5523</v>
      </c>
      <c r="F145" s="126" t="s">
        <v>5529</v>
      </c>
      <c r="G145" s="125" t="s">
        <v>5530</v>
      </c>
      <c r="H145" s="126" t="s">
        <v>5531</v>
      </c>
      <c r="I145" s="127">
        <v>74</v>
      </c>
      <c r="J145" s="128">
        <v>11.83</v>
      </c>
    </row>
    <row r="146" spans="2:10" hidden="1" x14ac:dyDescent="0.25">
      <c r="B146" s="124" t="s">
        <v>42</v>
      </c>
      <c r="C146" s="125" t="s">
        <v>5532</v>
      </c>
      <c r="D146" s="126" t="s">
        <v>5533</v>
      </c>
      <c r="E146" s="125" t="s">
        <v>5532</v>
      </c>
      <c r="F146" s="126" t="s">
        <v>5534</v>
      </c>
      <c r="G146" s="125" t="s">
        <v>5535</v>
      </c>
      <c r="H146" s="126" t="s">
        <v>5536</v>
      </c>
      <c r="I146" s="127">
        <v>230</v>
      </c>
      <c r="J146" s="128">
        <v>11.039199999999999</v>
      </c>
    </row>
    <row r="147" spans="2:10" hidden="1" x14ac:dyDescent="0.25">
      <c r="B147" s="124" t="s">
        <v>42</v>
      </c>
      <c r="C147" s="125" t="s">
        <v>3979</v>
      </c>
      <c r="D147" s="126" t="s">
        <v>5537</v>
      </c>
      <c r="E147" s="125" t="s">
        <v>4514</v>
      </c>
      <c r="F147" s="126" t="s">
        <v>5538</v>
      </c>
      <c r="G147" s="125" t="s">
        <v>4248</v>
      </c>
      <c r="H147" s="126" t="s">
        <v>5539</v>
      </c>
      <c r="I147" s="127">
        <v>192</v>
      </c>
      <c r="J147" s="128">
        <v>19.7622</v>
      </c>
    </row>
    <row r="148" spans="2:10" hidden="1" x14ac:dyDescent="0.25">
      <c r="B148" s="124" t="s">
        <v>42</v>
      </c>
      <c r="C148" s="125" t="s">
        <v>5540</v>
      </c>
      <c r="D148" s="126" t="s">
        <v>5541</v>
      </c>
      <c r="E148" s="125" t="s">
        <v>5540</v>
      </c>
      <c r="F148" s="126" t="s">
        <v>5542</v>
      </c>
      <c r="G148" s="125" t="s">
        <v>5543</v>
      </c>
      <c r="H148" s="126" t="s">
        <v>5544</v>
      </c>
      <c r="I148" s="127">
        <v>140</v>
      </c>
      <c r="J148" s="128">
        <v>81.759799999999998</v>
      </c>
    </row>
    <row r="149" spans="2:10" hidden="1" x14ac:dyDescent="0.25">
      <c r="B149" s="124" t="s">
        <v>42</v>
      </c>
      <c r="C149" s="125" t="s">
        <v>5545</v>
      </c>
      <c r="D149" s="126" t="s">
        <v>5546</v>
      </c>
      <c r="E149" s="125" t="s">
        <v>5547</v>
      </c>
      <c r="F149" s="126" t="s">
        <v>5548</v>
      </c>
      <c r="G149" s="125" t="s">
        <v>5549</v>
      </c>
      <c r="H149" s="126" t="s">
        <v>5550</v>
      </c>
      <c r="I149" s="127">
        <v>205</v>
      </c>
      <c r="J149" s="128">
        <v>11.346299999999999</v>
      </c>
    </row>
    <row r="150" spans="2:10" hidden="1" x14ac:dyDescent="0.25">
      <c r="B150" s="124" t="s">
        <v>42</v>
      </c>
      <c r="C150" s="125" t="s">
        <v>5545</v>
      </c>
      <c r="D150" s="126" t="s">
        <v>5546</v>
      </c>
      <c r="E150" s="125" t="s">
        <v>5545</v>
      </c>
      <c r="F150" s="126" t="s">
        <v>5551</v>
      </c>
      <c r="G150" s="125" t="s">
        <v>5552</v>
      </c>
      <c r="H150" s="126" t="s">
        <v>5553</v>
      </c>
      <c r="I150" s="127">
        <v>278</v>
      </c>
      <c r="J150" s="128">
        <v>6.3640999999999996</v>
      </c>
    </row>
    <row r="151" spans="2:10" hidden="1" x14ac:dyDescent="0.25">
      <c r="B151" s="124" t="s">
        <v>42</v>
      </c>
      <c r="C151" s="125" t="s">
        <v>5545</v>
      </c>
      <c r="D151" s="126" t="s">
        <v>5546</v>
      </c>
      <c r="E151" s="125" t="s">
        <v>5552</v>
      </c>
      <c r="F151" s="126" t="s">
        <v>5553</v>
      </c>
      <c r="G151" s="125" t="s">
        <v>5547</v>
      </c>
      <c r="H151" s="126" t="s">
        <v>5548</v>
      </c>
      <c r="I151" s="127">
        <v>252</v>
      </c>
      <c r="J151" s="128">
        <v>7.3202999999999996</v>
      </c>
    </row>
    <row r="152" spans="2:10" hidden="1" x14ac:dyDescent="0.25">
      <c r="B152" s="124" t="s">
        <v>42</v>
      </c>
      <c r="C152" s="125" t="s">
        <v>5545</v>
      </c>
      <c r="D152" s="126" t="s">
        <v>5546</v>
      </c>
      <c r="E152" s="125" t="s">
        <v>5552</v>
      </c>
      <c r="F152" s="126" t="s">
        <v>5553</v>
      </c>
      <c r="G152" s="125" t="s">
        <v>5554</v>
      </c>
      <c r="H152" s="126" t="s">
        <v>5555</v>
      </c>
      <c r="I152" s="127">
        <v>251</v>
      </c>
      <c r="J152" s="128">
        <v>17.680399999999999</v>
      </c>
    </row>
    <row r="153" spans="2:10" hidden="1" x14ac:dyDescent="0.25">
      <c r="B153" s="124" t="s">
        <v>42</v>
      </c>
      <c r="C153" s="125" t="s">
        <v>5556</v>
      </c>
      <c r="D153" s="126" t="s">
        <v>5557</v>
      </c>
      <c r="E153" s="125" t="s">
        <v>5556</v>
      </c>
      <c r="F153" s="126" t="s">
        <v>5558</v>
      </c>
      <c r="G153" s="125" t="s">
        <v>5559</v>
      </c>
      <c r="H153" s="126" t="s">
        <v>5560</v>
      </c>
      <c r="I153" s="127">
        <v>216</v>
      </c>
      <c r="J153" s="128">
        <v>32.281599999999997</v>
      </c>
    </row>
    <row r="154" spans="2:10" hidden="1" x14ac:dyDescent="0.25">
      <c r="B154" s="124" t="s">
        <v>42</v>
      </c>
      <c r="C154" s="125" t="s">
        <v>5561</v>
      </c>
      <c r="D154" s="126" t="s">
        <v>5562</v>
      </c>
      <c r="E154" s="125" t="s">
        <v>5561</v>
      </c>
      <c r="F154" s="126" t="s">
        <v>5563</v>
      </c>
      <c r="G154" s="125" t="s">
        <v>5564</v>
      </c>
      <c r="H154" s="126" t="s">
        <v>5565</v>
      </c>
      <c r="I154" s="127">
        <v>151</v>
      </c>
      <c r="J154" s="128">
        <v>31.732299999999999</v>
      </c>
    </row>
    <row r="155" spans="2:10" hidden="1" x14ac:dyDescent="0.25">
      <c r="B155" s="124" t="s">
        <v>42</v>
      </c>
      <c r="C155" s="125" t="s">
        <v>5566</v>
      </c>
      <c r="D155" s="126" t="s">
        <v>5567</v>
      </c>
      <c r="E155" s="125" t="s">
        <v>5566</v>
      </c>
      <c r="F155" s="126" t="s">
        <v>5568</v>
      </c>
      <c r="G155" s="125" t="s">
        <v>5569</v>
      </c>
      <c r="H155" s="126" t="s">
        <v>5570</v>
      </c>
      <c r="I155" s="127">
        <v>269</v>
      </c>
      <c r="J155" s="128">
        <v>20.9909</v>
      </c>
    </row>
    <row r="156" spans="2:10" hidden="1" x14ac:dyDescent="0.25">
      <c r="B156" s="124" t="s">
        <v>42</v>
      </c>
      <c r="C156" s="125" t="s">
        <v>2124</v>
      </c>
      <c r="D156" s="126" t="s">
        <v>5571</v>
      </c>
      <c r="E156" s="125" t="s">
        <v>2124</v>
      </c>
      <c r="F156" s="126" t="s">
        <v>5572</v>
      </c>
      <c r="G156" s="125" t="s">
        <v>5573</v>
      </c>
      <c r="H156" s="126" t="s">
        <v>5574</v>
      </c>
      <c r="I156" s="127">
        <v>79</v>
      </c>
      <c r="J156" s="128">
        <v>15.549799999999999</v>
      </c>
    </row>
    <row r="157" spans="2:10" hidden="1" x14ac:dyDescent="0.25">
      <c r="B157" s="124" t="s">
        <v>42</v>
      </c>
      <c r="C157" s="125" t="s">
        <v>4577</v>
      </c>
      <c r="D157" s="126" t="s">
        <v>5575</v>
      </c>
      <c r="E157" s="125" t="s">
        <v>4577</v>
      </c>
      <c r="F157" s="126" t="s">
        <v>5576</v>
      </c>
      <c r="G157" s="125" t="s">
        <v>5577</v>
      </c>
      <c r="H157" s="126" t="s">
        <v>5578</v>
      </c>
      <c r="I157" s="127">
        <v>246</v>
      </c>
      <c r="J157" s="128">
        <v>25.075800000000001</v>
      </c>
    </row>
    <row r="158" spans="2:10" hidden="1" x14ac:dyDescent="0.25">
      <c r="B158" s="124" t="s">
        <v>42</v>
      </c>
      <c r="C158" s="125" t="s">
        <v>5579</v>
      </c>
      <c r="D158" s="126" t="s">
        <v>5580</v>
      </c>
      <c r="E158" s="125" t="s">
        <v>5579</v>
      </c>
      <c r="F158" s="126" t="s">
        <v>5581</v>
      </c>
      <c r="G158" s="125" t="s">
        <v>5582</v>
      </c>
      <c r="H158" s="126" t="s">
        <v>5583</v>
      </c>
      <c r="I158" s="127">
        <v>48</v>
      </c>
      <c r="J158" s="128">
        <v>39.193600000000011</v>
      </c>
    </row>
    <row r="159" spans="2:10" hidden="1" x14ac:dyDescent="0.25">
      <c r="B159" s="124" t="s">
        <v>42</v>
      </c>
      <c r="C159" s="125" t="s">
        <v>5584</v>
      </c>
      <c r="D159" s="126" t="s">
        <v>5585</v>
      </c>
      <c r="E159" s="125" t="s">
        <v>5586</v>
      </c>
      <c r="F159" s="126" t="s">
        <v>5587</v>
      </c>
      <c r="G159" s="125" t="s">
        <v>5588</v>
      </c>
      <c r="H159" s="126" t="s">
        <v>5589</v>
      </c>
      <c r="I159" s="127">
        <v>107</v>
      </c>
      <c r="J159" s="128">
        <v>5.4438999999999993</v>
      </c>
    </row>
    <row r="160" spans="2:10" hidden="1" x14ac:dyDescent="0.25">
      <c r="B160" s="124" t="s">
        <v>42</v>
      </c>
      <c r="C160" s="125" t="s">
        <v>5584</v>
      </c>
      <c r="D160" s="126" t="s">
        <v>5585</v>
      </c>
      <c r="E160" s="125" t="s">
        <v>5590</v>
      </c>
      <c r="F160" s="126" t="s">
        <v>5591</v>
      </c>
      <c r="G160" s="125" t="s">
        <v>5592</v>
      </c>
      <c r="H160" s="126" t="s">
        <v>5593</v>
      </c>
      <c r="I160" s="127">
        <v>157</v>
      </c>
      <c r="J160" s="128">
        <v>8.6082999999999998</v>
      </c>
    </row>
    <row r="161" spans="2:10" hidden="1" x14ac:dyDescent="0.25">
      <c r="B161" s="124" t="s">
        <v>42</v>
      </c>
      <c r="C161" s="125" t="s">
        <v>5584</v>
      </c>
      <c r="D161" s="126" t="s">
        <v>5585</v>
      </c>
      <c r="E161" s="125" t="s">
        <v>5594</v>
      </c>
      <c r="F161" s="126" t="s">
        <v>5595</v>
      </c>
      <c r="G161" s="125" t="s">
        <v>5590</v>
      </c>
      <c r="H161" s="126" t="s">
        <v>5591</v>
      </c>
      <c r="I161" s="127">
        <v>130</v>
      </c>
      <c r="J161" s="128">
        <v>9.0487999999999982</v>
      </c>
    </row>
    <row r="162" spans="2:10" hidden="1" x14ac:dyDescent="0.25">
      <c r="B162" s="124" t="s">
        <v>42</v>
      </c>
      <c r="C162" s="125" t="s">
        <v>5584</v>
      </c>
      <c r="D162" s="126" t="s">
        <v>5585</v>
      </c>
      <c r="E162" s="125" t="s">
        <v>5590</v>
      </c>
      <c r="F162" s="126" t="s">
        <v>5591</v>
      </c>
      <c r="G162" s="125" t="s">
        <v>5596</v>
      </c>
      <c r="H162" s="126" t="s">
        <v>5597</v>
      </c>
      <c r="I162" s="127">
        <v>215</v>
      </c>
      <c r="J162" s="128">
        <v>5.4310000000000009</v>
      </c>
    </row>
    <row r="163" spans="2:10" hidden="1" x14ac:dyDescent="0.25">
      <c r="B163" s="124" t="s">
        <v>42</v>
      </c>
      <c r="C163" s="125" t="s">
        <v>4625</v>
      </c>
      <c r="D163" s="126" t="s">
        <v>5598</v>
      </c>
      <c r="E163" s="125" t="s">
        <v>4625</v>
      </c>
      <c r="F163" s="126" t="s">
        <v>5599</v>
      </c>
      <c r="G163" s="125" t="s">
        <v>5600</v>
      </c>
      <c r="H163" s="126" t="s">
        <v>5601</v>
      </c>
      <c r="I163" s="127">
        <v>96</v>
      </c>
      <c r="J163" s="128">
        <v>11.103400000000001</v>
      </c>
    </row>
    <row r="164" spans="2:10" hidden="1" x14ac:dyDescent="0.25">
      <c r="B164" s="124" t="s">
        <v>42</v>
      </c>
      <c r="C164" s="125" t="s">
        <v>5602</v>
      </c>
      <c r="D164" s="126" t="s">
        <v>5603</v>
      </c>
      <c r="E164" s="125" t="s">
        <v>5604</v>
      </c>
      <c r="F164" s="126" t="s">
        <v>5605</v>
      </c>
      <c r="G164" s="125" t="s">
        <v>5606</v>
      </c>
      <c r="H164" s="126" t="s">
        <v>5607</v>
      </c>
      <c r="I164" s="127">
        <v>215</v>
      </c>
      <c r="J164" s="128">
        <v>14.572100000000001</v>
      </c>
    </row>
    <row r="165" spans="2:10" hidden="1" x14ac:dyDescent="0.25">
      <c r="B165" s="124" t="s">
        <v>42</v>
      </c>
      <c r="C165" s="125" t="s">
        <v>4659</v>
      </c>
      <c r="D165" s="126" t="s">
        <v>5608</v>
      </c>
      <c r="E165" s="125" t="s">
        <v>4659</v>
      </c>
      <c r="F165" s="126" t="s">
        <v>5609</v>
      </c>
      <c r="G165" s="125" t="s">
        <v>5610</v>
      </c>
      <c r="H165" s="126" t="s">
        <v>5611</v>
      </c>
      <c r="I165" s="127">
        <v>196</v>
      </c>
      <c r="J165" s="128">
        <v>5.4300000000000006</v>
      </c>
    </row>
    <row r="166" spans="2:10" hidden="1" x14ac:dyDescent="0.25">
      <c r="B166" s="124" t="s">
        <v>42</v>
      </c>
      <c r="C166" s="125" t="s">
        <v>5612</v>
      </c>
      <c r="D166" s="126" t="s">
        <v>5613</v>
      </c>
      <c r="E166" s="125" t="s">
        <v>5612</v>
      </c>
      <c r="F166" s="126" t="s">
        <v>5614</v>
      </c>
      <c r="G166" s="125" t="s">
        <v>5615</v>
      </c>
      <c r="H166" s="126" t="s">
        <v>5616</v>
      </c>
      <c r="I166" s="127">
        <v>239</v>
      </c>
      <c r="J166" s="128">
        <v>32.614400000000003</v>
      </c>
    </row>
    <row r="167" spans="2:10" hidden="1" x14ac:dyDescent="0.25">
      <c r="B167" s="124" t="s">
        <v>42</v>
      </c>
      <c r="C167" s="125" t="s">
        <v>4672</v>
      </c>
      <c r="D167" s="126" t="s">
        <v>5617</v>
      </c>
      <c r="E167" s="125" t="s">
        <v>4672</v>
      </c>
      <c r="F167" s="126" t="s">
        <v>5618</v>
      </c>
      <c r="G167" s="125" t="s">
        <v>5619</v>
      </c>
      <c r="H167" s="126" t="s">
        <v>5620</v>
      </c>
      <c r="I167" s="127">
        <v>948</v>
      </c>
      <c r="J167" s="128">
        <v>52.121100000000013</v>
      </c>
    </row>
    <row r="168" spans="2:10" hidden="1" x14ac:dyDescent="0.25">
      <c r="B168" s="124" t="s">
        <v>121</v>
      </c>
      <c r="C168" s="125" t="s">
        <v>5621</v>
      </c>
      <c r="D168" s="126" t="s">
        <v>5622</v>
      </c>
      <c r="E168" s="125" t="s">
        <v>5623</v>
      </c>
      <c r="F168" s="126" t="s">
        <v>5624</v>
      </c>
      <c r="G168" s="125" t="s">
        <v>5625</v>
      </c>
      <c r="H168" s="126" t="s">
        <v>5626</v>
      </c>
      <c r="I168" s="127">
        <v>215</v>
      </c>
      <c r="J168" s="128">
        <v>153.52279999999999</v>
      </c>
    </row>
    <row r="169" spans="2:10" hidden="1" x14ac:dyDescent="0.25">
      <c r="B169" s="124" t="s">
        <v>121</v>
      </c>
      <c r="C169" s="125" t="s">
        <v>5621</v>
      </c>
      <c r="D169" s="126" t="s">
        <v>5622</v>
      </c>
      <c r="E169" s="125" t="s">
        <v>5621</v>
      </c>
      <c r="F169" s="126" t="s">
        <v>5627</v>
      </c>
      <c r="G169" s="125" t="s">
        <v>5623</v>
      </c>
      <c r="H169" s="126" t="s">
        <v>5624</v>
      </c>
      <c r="I169" s="127">
        <v>297</v>
      </c>
      <c r="J169" s="128">
        <v>4.3005000000000004</v>
      </c>
    </row>
    <row r="170" spans="2:10" hidden="1" x14ac:dyDescent="0.25">
      <c r="B170" s="124" t="s">
        <v>121</v>
      </c>
      <c r="C170" s="125" t="s">
        <v>5628</v>
      </c>
      <c r="D170" s="126" t="s">
        <v>5629</v>
      </c>
      <c r="E170" s="125" t="s">
        <v>5628</v>
      </c>
      <c r="F170" s="126" t="s">
        <v>5630</v>
      </c>
      <c r="G170" s="125" t="s">
        <v>5631</v>
      </c>
      <c r="H170" s="126" t="s">
        <v>5632</v>
      </c>
      <c r="I170" s="127">
        <v>11</v>
      </c>
      <c r="J170" s="128">
        <v>16.530799999999999</v>
      </c>
    </row>
    <row r="171" spans="2:10" hidden="1" x14ac:dyDescent="0.25">
      <c r="B171" s="124" t="s">
        <v>121</v>
      </c>
      <c r="C171" s="125" t="s">
        <v>5633</v>
      </c>
      <c r="D171" s="126" t="s">
        <v>5634</v>
      </c>
      <c r="E171" s="125" t="s">
        <v>5635</v>
      </c>
      <c r="F171" s="126" t="s">
        <v>5636</v>
      </c>
      <c r="G171" s="125" t="s">
        <v>5637</v>
      </c>
      <c r="H171" s="126" t="s">
        <v>5638</v>
      </c>
      <c r="I171" s="127">
        <v>19</v>
      </c>
      <c r="J171" s="128">
        <v>0.60909999999999997</v>
      </c>
    </row>
    <row r="172" spans="2:10" hidden="1" x14ac:dyDescent="0.25">
      <c r="B172" s="124" t="s">
        <v>121</v>
      </c>
      <c r="C172" s="125" t="s">
        <v>381</v>
      </c>
      <c r="D172" s="126" t="s">
        <v>5639</v>
      </c>
      <c r="E172" s="125" t="s">
        <v>381</v>
      </c>
      <c r="F172" s="126" t="s">
        <v>5640</v>
      </c>
      <c r="G172" s="125" t="s">
        <v>5641</v>
      </c>
      <c r="H172" s="126" t="s">
        <v>5642</v>
      </c>
      <c r="I172" s="127">
        <v>223</v>
      </c>
      <c r="J172" s="128">
        <v>36.4726</v>
      </c>
    </row>
    <row r="173" spans="2:10" hidden="1" x14ac:dyDescent="0.25">
      <c r="B173" s="124" t="s">
        <v>121</v>
      </c>
      <c r="C173" s="125" t="s">
        <v>381</v>
      </c>
      <c r="D173" s="126" t="s">
        <v>5639</v>
      </c>
      <c r="E173" s="125" t="s">
        <v>381</v>
      </c>
      <c r="F173" s="126" t="s">
        <v>5640</v>
      </c>
      <c r="G173" s="125" t="s">
        <v>5643</v>
      </c>
      <c r="H173" s="126" t="s">
        <v>5644</v>
      </c>
      <c r="I173" s="127">
        <v>754</v>
      </c>
      <c r="J173" s="128">
        <v>10.7233</v>
      </c>
    </row>
    <row r="174" spans="2:10" hidden="1" x14ac:dyDescent="0.25">
      <c r="B174" s="124" t="s">
        <v>121</v>
      </c>
      <c r="C174" s="125" t="s">
        <v>969</v>
      </c>
      <c r="D174" s="126" t="s">
        <v>5645</v>
      </c>
      <c r="E174" s="125" t="s">
        <v>969</v>
      </c>
      <c r="F174" s="126" t="s">
        <v>5646</v>
      </c>
      <c r="G174" s="125" t="s">
        <v>5647</v>
      </c>
      <c r="H174" s="126" t="s">
        <v>5648</v>
      </c>
      <c r="I174" s="127">
        <v>135</v>
      </c>
      <c r="J174" s="128">
        <v>28.258299999999991</v>
      </c>
    </row>
    <row r="175" spans="2:10" hidden="1" x14ac:dyDescent="0.25">
      <c r="B175" s="124" t="s">
        <v>121</v>
      </c>
      <c r="C175" s="125" t="s">
        <v>5649</v>
      </c>
      <c r="D175" s="126" t="s">
        <v>5650</v>
      </c>
      <c r="E175" s="125" t="s">
        <v>5651</v>
      </c>
      <c r="F175" s="126" t="s">
        <v>5652</v>
      </c>
      <c r="G175" s="125" t="s">
        <v>5653</v>
      </c>
      <c r="H175" s="126" t="s">
        <v>5654</v>
      </c>
      <c r="I175" s="127">
        <v>0</v>
      </c>
      <c r="J175" s="128">
        <v>9.7344999999999988</v>
      </c>
    </row>
    <row r="176" spans="2:10" hidden="1" x14ac:dyDescent="0.25">
      <c r="B176" s="124" t="s">
        <v>121</v>
      </c>
      <c r="C176" s="125" t="s">
        <v>5655</v>
      </c>
      <c r="D176" s="126" t="s">
        <v>5656</v>
      </c>
      <c r="E176" s="125" t="s">
        <v>5655</v>
      </c>
      <c r="F176" s="126" t="s">
        <v>5657</v>
      </c>
      <c r="G176" s="125" t="s">
        <v>5658</v>
      </c>
      <c r="H176" s="126" t="s">
        <v>5659</v>
      </c>
      <c r="I176" s="127">
        <v>144</v>
      </c>
      <c r="J176" s="128">
        <v>31.987400000000001</v>
      </c>
    </row>
    <row r="177" spans="2:10" hidden="1" x14ac:dyDescent="0.25">
      <c r="B177" s="124" t="s">
        <v>121</v>
      </c>
      <c r="C177" s="125" t="s">
        <v>967</v>
      </c>
      <c r="D177" s="126" t="s">
        <v>5660</v>
      </c>
      <c r="E177" s="125" t="s">
        <v>967</v>
      </c>
      <c r="F177" s="126" t="s">
        <v>5661</v>
      </c>
      <c r="G177" s="125" t="s">
        <v>5662</v>
      </c>
      <c r="H177" s="126" t="s">
        <v>5663</v>
      </c>
      <c r="I177" s="127">
        <v>289</v>
      </c>
      <c r="J177" s="128">
        <v>67.401399999999995</v>
      </c>
    </row>
    <row r="178" spans="2:10" hidden="1" x14ac:dyDescent="0.25">
      <c r="B178" s="124" t="s">
        <v>121</v>
      </c>
      <c r="C178" s="125" t="s">
        <v>1003</v>
      </c>
      <c r="D178" s="126" t="s">
        <v>5664</v>
      </c>
      <c r="E178" s="125" t="s">
        <v>5665</v>
      </c>
      <c r="F178" s="126" t="s">
        <v>5666</v>
      </c>
      <c r="G178" s="125" t="s">
        <v>5667</v>
      </c>
      <c r="H178" s="126" t="s">
        <v>5668</v>
      </c>
      <c r="I178" s="127">
        <v>64</v>
      </c>
      <c r="J178" s="128">
        <v>28.183700000000002</v>
      </c>
    </row>
    <row r="179" spans="2:10" hidden="1" x14ac:dyDescent="0.25">
      <c r="B179" s="124" t="s">
        <v>121</v>
      </c>
      <c r="C179" s="125" t="s">
        <v>333</v>
      </c>
      <c r="D179" s="126" t="s">
        <v>5669</v>
      </c>
      <c r="E179" s="125" t="s">
        <v>333</v>
      </c>
      <c r="F179" s="126" t="s">
        <v>5670</v>
      </c>
      <c r="G179" s="125" t="s">
        <v>5671</v>
      </c>
      <c r="H179" s="126" t="s">
        <v>5672</v>
      </c>
      <c r="I179" s="127">
        <v>129</v>
      </c>
      <c r="J179" s="128">
        <v>74.2393</v>
      </c>
    </row>
    <row r="180" spans="2:10" hidden="1" x14ac:dyDescent="0.25">
      <c r="B180" s="124" t="s">
        <v>121</v>
      </c>
      <c r="C180" s="125" t="s">
        <v>333</v>
      </c>
      <c r="D180" s="126" t="s">
        <v>5669</v>
      </c>
      <c r="E180" s="125" t="s">
        <v>333</v>
      </c>
      <c r="F180" s="126" t="s">
        <v>5670</v>
      </c>
      <c r="G180" s="125" t="s">
        <v>5271</v>
      </c>
      <c r="H180" s="126" t="s">
        <v>5673</v>
      </c>
      <c r="I180" s="127">
        <v>78</v>
      </c>
      <c r="J180" s="128">
        <v>8.6975000000000016</v>
      </c>
    </row>
    <row r="181" spans="2:10" hidden="1" x14ac:dyDescent="0.25">
      <c r="B181" s="124" t="s">
        <v>121</v>
      </c>
      <c r="C181" s="125" t="s">
        <v>1378</v>
      </c>
      <c r="D181" s="126" t="s">
        <v>5674</v>
      </c>
      <c r="E181" s="125" t="s">
        <v>1378</v>
      </c>
      <c r="F181" s="126" t="s">
        <v>5675</v>
      </c>
      <c r="G181" s="125" t="s">
        <v>5676</v>
      </c>
      <c r="H181" s="126" t="s">
        <v>5677</v>
      </c>
      <c r="I181" s="127">
        <v>72</v>
      </c>
      <c r="J181" s="128">
        <v>20.37690000000001</v>
      </c>
    </row>
    <row r="182" spans="2:10" hidden="1" x14ac:dyDescent="0.25">
      <c r="B182" s="124" t="s">
        <v>121</v>
      </c>
      <c r="C182" s="125" t="s">
        <v>1378</v>
      </c>
      <c r="D182" s="126" t="s">
        <v>5674</v>
      </c>
      <c r="E182" s="125" t="s">
        <v>5678</v>
      </c>
      <c r="F182" s="126" t="s">
        <v>5679</v>
      </c>
      <c r="G182" s="125" t="s">
        <v>5680</v>
      </c>
      <c r="H182" s="126" t="s">
        <v>5681</v>
      </c>
      <c r="I182" s="127">
        <v>128</v>
      </c>
      <c r="J182" s="128">
        <v>35.743600000000001</v>
      </c>
    </row>
    <row r="183" spans="2:10" hidden="1" x14ac:dyDescent="0.25">
      <c r="B183" s="124" t="s">
        <v>121</v>
      </c>
      <c r="C183" s="125" t="s">
        <v>1378</v>
      </c>
      <c r="D183" s="126" t="s">
        <v>5674</v>
      </c>
      <c r="E183" s="125" t="s">
        <v>5676</v>
      </c>
      <c r="F183" s="126" t="s">
        <v>5677</v>
      </c>
      <c r="G183" s="125" t="s">
        <v>5682</v>
      </c>
      <c r="H183" s="126" t="s">
        <v>5683</v>
      </c>
      <c r="I183" s="127">
        <v>79</v>
      </c>
      <c r="J183" s="128">
        <v>10.564500000000001</v>
      </c>
    </row>
    <row r="184" spans="2:10" hidden="1" x14ac:dyDescent="0.25">
      <c r="B184" s="124" t="s">
        <v>121</v>
      </c>
      <c r="C184" s="125" t="s">
        <v>1378</v>
      </c>
      <c r="D184" s="126" t="s">
        <v>5674</v>
      </c>
      <c r="E184" s="125" t="s">
        <v>1378</v>
      </c>
      <c r="F184" s="126" t="s">
        <v>5675</v>
      </c>
      <c r="G184" s="125" t="s">
        <v>5678</v>
      </c>
      <c r="H184" s="126" t="s">
        <v>5679</v>
      </c>
      <c r="I184" s="127">
        <v>210</v>
      </c>
      <c r="J184" s="128">
        <v>19.0777</v>
      </c>
    </row>
    <row r="185" spans="2:10" hidden="1" x14ac:dyDescent="0.25">
      <c r="B185" s="124" t="s">
        <v>121</v>
      </c>
      <c r="C185" s="125" t="s">
        <v>1378</v>
      </c>
      <c r="D185" s="126" t="s">
        <v>5674</v>
      </c>
      <c r="E185" s="125" t="s">
        <v>5680</v>
      </c>
      <c r="F185" s="126" t="s">
        <v>5681</v>
      </c>
      <c r="G185" s="125" t="s">
        <v>5684</v>
      </c>
      <c r="H185" s="126" t="s">
        <v>5685</v>
      </c>
      <c r="I185" s="127">
        <v>392</v>
      </c>
      <c r="J185" s="128">
        <v>39.433400000000013</v>
      </c>
    </row>
    <row r="186" spans="2:10" hidden="1" x14ac:dyDescent="0.25">
      <c r="B186" s="124" t="s">
        <v>121</v>
      </c>
      <c r="C186" s="125" t="s">
        <v>5686</v>
      </c>
      <c r="D186" s="126" t="s">
        <v>5687</v>
      </c>
      <c r="E186" s="125" t="s">
        <v>5688</v>
      </c>
      <c r="F186" s="126" t="s">
        <v>5689</v>
      </c>
      <c r="G186" s="125" t="s">
        <v>5690</v>
      </c>
      <c r="H186" s="126" t="s">
        <v>5691</v>
      </c>
      <c r="I186" s="127">
        <v>12</v>
      </c>
      <c r="J186" s="128">
        <v>1518.2718</v>
      </c>
    </row>
    <row r="187" spans="2:10" hidden="1" x14ac:dyDescent="0.25">
      <c r="B187" s="124" t="s">
        <v>121</v>
      </c>
      <c r="C187" s="125" t="s">
        <v>5686</v>
      </c>
      <c r="D187" s="126" t="s">
        <v>5687</v>
      </c>
      <c r="E187" s="125" t="s">
        <v>5688</v>
      </c>
      <c r="F187" s="126" t="s">
        <v>5689</v>
      </c>
      <c r="G187" s="125" t="s">
        <v>1659</v>
      </c>
      <c r="H187" s="126" t="s">
        <v>5692</v>
      </c>
      <c r="I187" s="127">
        <v>264</v>
      </c>
      <c r="J187" s="128">
        <v>138.9145</v>
      </c>
    </row>
    <row r="188" spans="2:10" hidden="1" x14ac:dyDescent="0.25">
      <c r="B188" s="124" t="s">
        <v>121</v>
      </c>
      <c r="C188" s="125" t="s">
        <v>5686</v>
      </c>
      <c r="D188" s="126" t="s">
        <v>5687</v>
      </c>
      <c r="E188" s="125" t="s">
        <v>5693</v>
      </c>
      <c r="F188" s="126" t="s">
        <v>5694</v>
      </c>
      <c r="G188" s="125" t="s">
        <v>5688</v>
      </c>
      <c r="H188" s="126" t="s">
        <v>5689</v>
      </c>
      <c r="I188" s="127">
        <v>168</v>
      </c>
      <c r="J188" s="128">
        <v>22.771900000000009</v>
      </c>
    </row>
    <row r="189" spans="2:10" hidden="1" x14ac:dyDescent="0.25">
      <c r="B189" s="124" t="s">
        <v>121</v>
      </c>
      <c r="C189" s="125" t="s">
        <v>124</v>
      </c>
      <c r="D189" s="126" t="s">
        <v>5695</v>
      </c>
      <c r="E189" s="125" t="s">
        <v>124</v>
      </c>
      <c r="F189" s="126" t="s">
        <v>5696</v>
      </c>
      <c r="G189" s="125" t="s">
        <v>5697</v>
      </c>
      <c r="H189" s="126" t="s">
        <v>5698</v>
      </c>
      <c r="I189" s="127">
        <v>36</v>
      </c>
      <c r="J189" s="128">
        <v>29.90659999999999</v>
      </c>
    </row>
    <row r="190" spans="2:10" hidden="1" x14ac:dyDescent="0.25">
      <c r="B190" s="124" t="s">
        <v>121</v>
      </c>
      <c r="C190" s="125" t="s">
        <v>5699</v>
      </c>
      <c r="D190" s="126" t="s">
        <v>5700</v>
      </c>
      <c r="E190" s="125" t="s">
        <v>4216</v>
      </c>
      <c r="F190" s="126" t="s">
        <v>5701</v>
      </c>
      <c r="G190" s="125" t="s">
        <v>4615</v>
      </c>
      <c r="H190" s="126" t="s">
        <v>5702</v>
      </c>
      <c r="I190" s="127">
        <v>110</v>
      </c>
      <c r="J190" s="128">
        <v>41.701600000000013</v>
      </c>
    </row>
    <row r="191" spans="2:10" hidden="1" x14ac:dyDescent="0.25">
      <c r="B191" s="124" t="s">
        <v>121</v>
      </c>
      <c r="C191" s="125" t="s">
        <v>5699</v>
      </c>
      <c r="D191" s="126" t="s">
        <v>5700</v>
      </c>
      <c r="E191" s="125" t="s">
        <v>5703</v>
      </c>
      <c r="F191" s="126" t="s">
        <v>5704</v>
      </c>
      <c r="G191" s="125" t="s">
        <v>4216</v>
      </c>
      <c r="H191" s="126" t="s">
        <v>5701</v>
      </c>
      <c r="I191" s="127">
        <v>64</v>
      </c>
      <c r="J191" s="128">
        <v>9.2301999999999982</v>
      </c>
    </row>
    <row r="192" spans="2:10" hidden="1" x14ac:dyDescent="0.25">
      <c r="B192" s="124" t="s">
        <v>121</v>
      </c>
      <c r="C192" s="125" t="s">
        <v>5705</v>
      </c>
      <c r="D192" s="126" t="s">
        <v>5706</v>
      </c>
      <c r="E192" s="125" t="s">
        <v>5705</v>
      </c>
      <c r="F192" s="126" t="s">
        <v>5707</v>
      </c>
      <c r="G192" s="125" t="s">
        <v>5708</v>
      </c>
      <c r="H192" s="126" t="s">
        <v>5709</v>
      </c>
      <c r="I192" s="127">
        <v>302</v>
      </c>
      <c r="J192" s="128">
        <v>5.7625999999999991</v>
      </c>
    </row>
    <row r="193" spans="2:10" hidden="1" x14ac:dyDescent="0.25">
      <c r="B193" s="124" t="s">
        <v>121</v>
      </c>
      <c r="C193" s="125" t="s">
        <v>5705</v>
      </c>
      <c r="D193" s="126" t="s">
        <v>5706</v>
      </c>
      <c r="E193" s="125" t="s">
        <v>5705</v>
      </c>
      <c r="F193" s="126" t="s">
        <v>5707</v>
      </c>
      <c r="G193" s="125" t="s">
        <v>5710</v>
      </c>
      <c r="H193" s="126" t="s">
        <v>5711</v>
      </c>
      <c r="I193" s="127">
        <v>200</v>
      </c>
      <c r="J193" s="128">
        <v>8.5623000000000022</v>
      </c>
    </row>
    <row r="194" spans="2:10" hidden="1" x14ac:dyDescent="0.25">
      <c r="B194" s="124" t="s">
        <v>121</v>
      </c>
      <c r="C194" s="125" t="s">
        <v>5712</v>
      </c>
      <c r="D194" s="126" t="s">
        <v>5713</v>
      </c>
      <c r="E194" s="125" t="s">
        <v>5712</v>
      </c>
      <c r="F194" s="126" t="s">
        <v>5714</v>
      </c>
      <c r="G194" s="125" t="s">
        <v>5715</v>
      </c>
      <c r="H194" s="126" t="s">
        <v>5716</v>
      </c>
      <c r="I194" s="127">
        <v>23</v>
      </c>
      <c r="J194" s="128">
        <v>12.750500000000001</v>
      </c>
    </row>
    <row r="195" spans="2:10" hidden="1" x14ac:dyDescent="0.25">
      <c r="B195" s="124" t="s">
        <v>121</v>
      </c>
      <c r="C195" s="125" t="s">
        <v>5717</v>
      </c>
      <c r="D195" s="126" t="s">
        <v>5718</v>
      </c>
      <c r="E195" s="125" t="s">
        <v>5717</v>
      </c>
      <c r="F195" s="126" t="s">
        <v>5719</v>
      </c>
      <c r="G195" s="125" t="s">
        <v>5720</v>
      </c>
      <c r="H195" s="126" t="s">
        <v>5721</v>
      </c>
      <c r="I195" s="127">
        <v>224</v>
      </c>
      <c r="J195" s="128">
        <v>15.4108</v>
      </c>
    </row>
    <row r="196" spans="2:10" hidden="1" x14ac:dyDescent="0.25">
      <c r="B196" s="124" t="s">
        <v>121</v>
      </c>
      <c r="C196" s="125" t="s">
        <v>2102</v>
      </c>
      <c r="D196" s="126" t="s">
        <v>5722</v>
      </c>
      <c r="E196" s="125" t="s">
        <v>2102</v>
      </c>
      <c r="F196" s="126" t="s">
        <v>5723</v>
      </c>
      <c r="G196" s="125" t="s">
        <v>4197</v>
      </c>
      <c r="H196" s="126" t="s">
        <v>5724</v>
      </c>
      <c r="I196" s="127">
        <v>265</v>
      </c>
      <c r="J196" s="128">
        <v>23.5366</v>
      </c>
    </row>
    <row r="197" spans="2:10" hidden="1" x14ac:dyDescent="0.25">
      <c r="B197" s="124" t="s">
        <v>121</v>
      </c>
      <c r="C197" s="125" t="s">
        <v>5725</v>
      </c>
      <c r="D197" s="126" t="s">
        <v>5726</v>
      </c>
      <c r="E197" s="125" t="s">
        <v>3884</v>
      </c>
      <c r="F197" s="126" t="s">
        <v>5727</v>
      </c>
      <c r="G197" s="125" t="s">
        <v>5728</v>
      </c>
      <c r="H197" s="126" t="s">
        <v>5729</v>
      </c>
      <c r="I197" s="127">
        <v>207</v>
      </c>
      <c r="J197" s="128">
        <v>21.4681</v>
      </c>
    </row>
    <row r="198" spans="2:10" hidden="1" x14ac:dyDescent="0.25">
      <c r="B198" s="124" t="s">
        <v>121</v>
      </c>
      <c r="C198" s="125" t="s">
        <v>3065</v>
      </c>
      <c r="D198" s="126" t="s">
        <v>5730</v>
      </c>
      <c r="E198" s="125" t="s">
        <v>3065</v>
      </c>
      <c r="F198" s="126" t="s">
        <v>5731</v>
      </c>
      <c r="G198" s="125" t="s">
        <v>5732</v>
      </c>
      <c r="H198" s="126" t="s">
        <v>5733</v>
      </c>
      <c r="I198" s="127">
        <v>283</v>
      </c>
      <c r="J198" s="128">
        <v>15.5374</v>
      </c>
    </row>
    <row r="199" spans="2:10" hidden="1" x14ac:dyDescent="0.25">
      <c r="B199" s="124" t="s">
        <v>121</v>
      </c>
      <c r="C199" s="125" t="s">
        <v>5734</v>
      </c>
      <c r="D199" s="126" t="s">
        <v>5735</v>
      </c>
      <c r="E199" s="125" t="s">
        <v>5734</v>
      </c>
      <c r="F199" s="126" t="s">
        <v>5736</v>
      </c>
      <c r="G199" s="125" t="s">
        <v>5737</v>
      </c>
      <c r="H199" s="126" t="s">
        <v>5738</v>
      </c>
      <c r="I199" s="127">
        <v>293</v>
      </c>
      <c r="J199" s="128">
        <v>19.107700000000001</v>
      </c>
    </row>
    <row r="200" spans="2:10" hidden="1" x14ac:dyDescent="0.25">
      <c r="B200" s="124" t="s">
        <v>121</v>
      </c>
      <c r="C200" s="125" t="s">
        <v>1380</v>
      </c>
      <c r="D200" s="126" t="s">
        <v>5739</v>
      </c>
      <c r="E200" s="125" t="s">
        <v>1380</v>
      </c>
      <c r="F200" s="126" t="s">
        <v>5740</v>
      </c>
      <c r="G200" s="125" t="s">
        <v>5741</v>
      </c>
      <c r="H200" s="126" t="s">
        <v>5742</v>
      </c>
      <c r="I200" s="127">
        <v>97</v>
      </c>
      <c r="J200" s="128">
        <v>6.5423</v>
      </c>
    </row>
    <row r="201" spans="2:10" hidden="1" x14ac:dyDescent="0.25">
      <c r="B201" s="124" t="s">
        <v>121</v>
      </c>
      <c r="C201" s="125" t="s">
        <v>1380</v>
      </c>
      <c r="D201" s="126" t="s">
        <v>5739</v>
      </c>
      <c r="E201" s="125" t="s">
        <v>1380</v>
      </c>
      <c r="F201" s="126" t="s">
        <v>5740</v>
      </c>
      <c r="G201" s="125" t="s">
        <v>5743</v>
      </c>
      <c r="H201" s="126" t="s">
        <v>5744</v>
      </c>
      <c r="I201" s="127">
        <v>266</v>
      </c>
      <c r="J201" s="128">
        <v>32.301799999999993</v>
      </c>
    </row>
    <row r="202" spans="2:10" hidden="1" x14ac:dyDescent="0.25">
      <c r="B202" s="124" t="s">
        <v>121</v>
      </c>
      <c r="C202" s="125" t="s">
        <v>1380</v>
      </c>
      <c r="D202" s="126" t="s">
        <v>5739</v>
      </c>
      <c r="E202" s="125" t="s">
        <v>5743</v>
      </c>
      <c r="F202" s="126" t="s">
        <v>5744</v>
      </c>
      <c r="G202" s="125" t="s">
        <v>5745</v>
      </c>
      <c r="H202" s="126" t="s">
        <v>5746</v>
      </c>
      <c r="I202" s="127">
        <v>210</v>
      </c>
      <c r="J202" s="128">
        <v>13.6317</v>
      </c>
    </row>
    <row r="203" spans="2:10" hidden="1" x14ac:dyDescent="0.25">
      <c r="B203" s="124" t="s">
        <v>121</v>
      </c>
      <c r="C203" s="125" t="s">
        <v>2487</v>
      </c>
      <c r="D203" s="126" t="s">
        <v>5747</v>
      </c>
      <c r="E203" s="125" t="s">
        <v>2487</v>
      </c>
      <c r="F203" s="126" t="s">
        <v>5748</v>
      </c>
      <c r="G203" s="125" t="s">
        <v>5708</v>
      </c>
      <c r="H203" s="126" t="s">
        <v>5749</v>
      </c>
      <c r="I203" s="127">
        <v>421</v>
      </c>
      <c r="J203" s="128">
        <v>29.638099999999991</v>
      </c>
    </row>
    <row r="204" spans="2:10" hidden="1" x14ac:dyDescent="0.25">
      <c r="B204" s="124" t="s">
        <v>121</v>
      </c>
      <c r="C204" s="125" t="s">
        <v>2487</v>
      </c>
      <c r="D204" s="126" t="s">
        <v>5747</v>
      </c>
      <c r="E204" s="125" t="s">
        <v>5708</v>
      </c>
      <c r="F204" s="126" t="s">
        <v>5749</v>
      </c>
      <c r="G204" s="125" t="s">
        <v>3016</v>
      </c>
      <c r="H204" s="126" t="s">
        <v>5750</v>
      </c>
      <c r="I204" s="127">
        <v>157</v>
      </c>
      <c r="J204" s="128">
        <v>34.564800000000012</v>
      </c>
    </row>
    <row r="205" spans="2:10" hidden="1" x14ac:dyDescent="0.25">
      <c r="B205" s="124" t="s">
        <v>121</v>
      </c>
      <c r="C205" s="125" t="s">
        <v>5751</v>
      </c>
      <c r="D205" s="126" t="s">
        <v>5752</v>
      </c>
      <c r="E205" s="125" t="s">
        <v>5751</v>
      </c>
      <c r="F205" s="126" t="s">
        <v>5753</v>
      </c>
      <c r="G205" s="125" t="s">
        <v>5754</v>
      </c>
      <c r="H205" s="126" t="s">
        <v>5755</v>
      </c>
      <c r="I205" s="127">
        <v>163</v>
      </c>
      <c r="J205" s="128">
        <v>50.621699999999997</v>
      </c>
    </row>
    <row r="206" spans="2:10" hidden="1" x14ac:dyDescent="0.25">
      <c r="B206" s="124" t="s">
        <v>121</v>
      </c>
      <c r="C206" s="125" t="s">
        <v>5756</v>
      </c>
      <c r="D206" s="126" t="s">
        <v>5757</v>
      </c>
      <c r="E206" s="125" t="s">
        <v>5756</v>
      </c>
      <c r="F206" s="126" t="s">
        <v>5758</v>
      </c>
      <c r="G206" s="125" t="s">
        <v>5759</v>
      </c>
      <c r="H206" s="126" t="s">
        <v>5760</v>
      </c>
      <c r="I206" s="127">
        <v>180</v>
      </c>
      <c r="J206" s="128">
        <v>50.414999999999999</v>
      </c>
    </row>
    <row r="207" spans="2:10" hidden="1" x14ac:dyDescent="0.25">
      <c r="B207" s="124" t="s">
        <v>121</v>
      </c>
      <c r="C207" s="125" t="s">
        <v>5761</v>
      </c>
      <c r="D207" s="126" t="s">
        <v>5762</v>
      </c>
      <c r="E207" s="125" t="s">
        <v>5761</v>
      </c>
      <c r="F207" s="126" t="s">
        <v>5763</v>
      </c>
      <c r="G207" s="125" t="s">
        <v>5764</v>
      </c>
      <c r="H207" s="126" t="s">
        <v>5765</v>
      </c>
      <c r="I207" s="127">
        <v>81</v>
      </c>
      <c r="J207" s="128">
        <v>7.3982999999999999</v>
      </c>
    </row>
    <row r="208" spans="2:10" hidden="1" x14ac:dyDescent="0.25">
      <c r="B208" s="124" t="s">
        <v>121</v>
      </c>
      <c r="C208" s="125" t="s">
        <v>5761</v>
      </c>
      <c r="D208" s="126" t="s">
        <v>5762</v>
      </c>
      <c r="E208" s="125" t="s">
        <v>5764</v>
      </c>
      <c r="F208" s="126" t="s">
        <v>5765</v>
      </c>
      <c r="G208" s="125" t="s">
        <v>5766</v>
      </c>
      <c r="H208" s="126" t="s">
        <v>5767</v>
      </c>
      <c r="I208" s="127">
        <v>138</v>
      </c>
      <c r="J208" s="128">
        <v>4.3874999999999993</v>
      </c>
    </row>
    <row r="209" spans="2:10" hidden="1" x14ac:dyDescent="0.25">
      <c r="B209" s="124" t="s">
        <v>121</v>
      </c>
      <c r="C209" s="125" t="s">
        <v>5768</v>
      </c>
      <c r="D209" s="126" t="s">
        <v>5769</v>
      </c>
      <c r="E209" s="125" t="s">
        <v>5768</v>
      </c>
      <c r="F209" s="126" t="s">
        <v>5770</v>
      </c>
      <c r="G209" s="125" t="s">
        <v>5771</v>
      </c>
      <c r="H209" s="126" t="s">
        <v>5772</v>
      </c>
      <c r="I209" s="127">
        <v>1</v>
      </c>
      <c r="J209" s="128">
        <v>5.105999999999999</v>
      </c>
    </row>
    <row r="210" spans="2:10" hidden="1" x14ac:dyDescent="0.25">
      <c r="B210" s="124" t="s">
        <v>121</v>
      </c>
      <c r="C210" s="125" t="s">
        <v>5773</v>
      </c>
      <c r="D210" s="126" t="s">
        <v>5774</v>
      </c>
      <c r="E210" s="125" t="s">
        <v>5775</v>
      </c>
      <c r="F210" s="126" t="s">
        <v>5776</v>
      </c>
      <c r="G210" s="125" t="s">
        <v>5777</v>
      </c>
      <c r="H210" s="126" t="s">
        <v>5778</v>
      </c>
      <c r="I210" s="127">
        <v>140</v>
      </c>
      <c r="J210" s="128">
        <v>58.915799999999997</v>
      </c>
    </row>
    <row r="211" spans="2:10" hidden="1" x14ac:dyDescent="0.25">
      <c r="B211" s="124" t="s">
        <v>121</v>
      </c>
      <c r="C211" s="125" t="s">
        <v>5779</v>
      </c>
      <c r="D211" s="126" t="s">
        <v>5780</v>
      </c>
      <c r="E211" s="125" t="s">
        <v>5779</v>
      </c>
      <c r="F211" s="126" t="s">
        <v>5781</v>
      </c>
      <c r="G211" s="125" t="s">
        <v>5782</v>
      </c>
      <c r="H211" s="126" t="s">
        <v>5783</v>
      </c>
      <c r="I211" s="127">
        <v>67</v>
      </c>
      <c r="J211" s="128">
        <v>34.478300000000011</v>
      </c>
    </row>
    <row r="212" spans="2:10" hidden="1" x14ac:dyDescent="0.25">
      <c r="B212" s="124" t="s">
        <v>121</v>
      </c>
      <c r="C212" s="125" t="s">
        <v>5784</v>
      </c>
      <c r="D212" s="126" t="s">
        <v>5785</v>
      </c>
      <c r="E212" s="125" t="s">
        <v>5784</v>
      </c>
      <c r="F212" s="126" t="s">
        <v>5786</v>
      </c>
      <c r="G212" s="125" t="s">
        <v>5787</v>
      </c>
      <c r="H212" s="126" t="s">
        <v>5788</v>
      </c>
      <c r="I212" s="127">
        <v>291</v>
      </c>
      <c r="J212" s="128">
        <v>83.801600000000022</v>
      </c>
    </row>
    <row r="213" spans="2:10" hidden="1" x14ac:dyDescent="0.25">
      <c r="B213" s="124" t="s">
        <v>121</v>
      </c>
      <c r="C213" s="125" t="s">
        <v>5789</v>
      </c>
      <c r="D213" s="126" t="s">
        <v>5790</v>
      </c>
      <c r="E213" s="125" t="s">
        <v>5789</v>
      </c>
      <c r="F213" s="126" t="s">
        <v>5791</v>
      </c>
      <c r="G213" s="125" t="s">
        <v>5792</v>
      </c>
      <c r="H213" s="126" t="s">
        <v>5793</v>
      </c>
      <c r="I213" s="127">
        <v>25</v>
      </c>
      <c r="J213" s="128">
        <v>24.735199999999999</v>
      </c>
    </row>
    <row r="214" spans="2:10" hidden="1" x14ac:dyDescent="0.25">
      <c r="B214" s="124" t="s">
        <v>121</v>
      </c>
      <c r="C214" s="125" t="s">
        <v>3693</v>
      </c>
      <c r="D214" s="126" t="s">
        <v>5794</v>
      </c>
      <c r="E214" s="125" t="s">
        <v>3693</v>
      </c>
      <c r="F214" s="126" t="s">
        <v>5795</v>
      </c>
      <c r="G214" s="125" t="s">
        <v>5796</v>
      </c>
      <c r="H214" s="126" t="s">
        <v>5797</v>
      </c>
      <c r="I214" s="127">
        <v>161</v>
      </c>
      <c r="J214" s="128">
        <v>20.8904</v>
      </c>
    </row>
    <row r="215" spans="2:10" hidden="1" x14ac:dyDescent="0.25">
      <c r="B215" s="124" t="s">
        <v>121</v>
      </c>
      <c r="C215" s="125" t="s">
        <v>3693</v>
      </c>
      <c r="D215" s="126" t="s">
        <v>5794</v>
      </c>
      <c r="E215" s="125" t="s">
        <v>3693</v>
      </c>
      <c r="F215" s="126" t="s">
        <v>5795</v>
      </c>
      <c r="G215" s="125" t="s">
        <v>5798</v>
      </c>
      <c r="H215" s="126" t="s">
        <v>5799</v>
      </c>
      <c r="I215" s="127">
        <v>148</v>
      </c>
      <c r="J215" s="128">
        <v>6.7933000000000003</v>
      </c>
    </row>
    <row r="216" spans="2:10" hidden="1" x14ac:dyDescent="0.25">
      <c r="B216" s="124" t="s">
        <v>121</v>
      </c>
      <c r="C216" s="125" t="s">
        <v>5800</v>
      </c>
      <c r="D216" s="126" t="s">
        <v>5801</v>
      </c>
      <c r="E216" s="125" t="s">
        <v>5800</v>
      </c>
      <c r="F216" s="126" t="s">
        <v>5802</v>
      </c>
      <c r="G216" s="125" t="s">
        <v>5214</v>
      </c>
      <c r="H216" s="126" t="s">
        <v>5803</v>
      </c>
      <c r="I216" s="127">
        <v>1</v>
      </c>
      <c r="J216" s="128">
        <v>26.083500000000001</v>
      </c>
    </row>
    <row r="217" spans="2:10" hidden="1" x14ac:dyDescent="0.25">
      <c r="B217" s="124" t="s">
        <v>121</v>
      </c>
      <c r="C217" s="125" t="s">
        <v>5804</v>
      </c>
      <c r="D217" s="126" t="s">
        <v>5805</v>
      </c>
      <c r="E217" s="125" t="s">
        <v>5804</v>
      </c>
      <c r="F217" s="126" t="s">
        <v>5806</v>
      </c>
      <c r="G217" s="125" t="s">
        <v>169</v>
      </c>
      <c r="H217" s="126" t="s">
        <v>5807</v>
      </c>
      <c r="I217" s="127">
        <v>160</v>
      </c>
      <c r="J217" s="128">
        <v>36.808500000000002</v>
      </c>
    </row>
    <row r="218" spans="2:10" hidden="1" x14ac:dyDescent="0.25">
      <c r="B218" s="124" t="s">
        <v>121</v>
      </c>
      <c r="C218" s="125" t="s">
        <v>5804</v>
      </c>
      <c r="D218" s="126" t="s">
        <v>5805</v>
      </c>
      <c r="E218" s="125" t="s">
        <v>5804</v>
      </c>
      <c r="F218" s="126" t="s">
        <v>5806</v>
      </c>
      <c r="G218" s="125" t="s">
        <v>5808</v>
      </c>
      <c r="H218" s="126" t="s">
        <v>5809</v>
      </c>
      <c r="I218" s="127">
        <v>22</v>
      </c>
      <c r="J218" s="128">
        <v>26.387799999999999</v>
      </c>
    </row>
    <row r="219" spans="2:10" hidden="1" x14ac:dyDescent="0.25">
      <c r="B219" s="124" t="s">
        <v>121</v>
      </c>
      <c r="C219" s="125" t="s">
        <v>5810</v>
      </c>
      <c r="D219" s="126" t="s">
        <v>5811</v>
      </c>
      <c r="E219" s="125" t="s">
        <v>5810</v>
      </c>
      <c r="F219" s="126" t="s">
        <v>5812</v>
      </c>
      <c r="G219" s="125" t="s">
        <v>5813</v>
      </c>
      <c r="H219" s="126" t="s">
        <v>5814</v>
      </c>
      <c r="I219" s="127">
        <v>222</v>
      </c>
      <c r="J219" s="128">
        <v>29.598500000000001</v>
      </c>
    </row>
    <row r="220" spans="2:10" hidden="1" x14ac:dyDescent="0.25">
      <c r="B220" s="124" t="s">
        <v>121</v>
      </c>
      <c r="C220" s="125" t="s">
        <v>5810</v>
      </c>
      <c r="D220" s="126" t="s">
        <v>5811</v>
      </c>
      <c r="E220" s="125" t="s">
        <v>5815</v>
      </c>
      <c r="F220" s="126" t="s">
        <v>5816</v>
      </c>
      <c r="G220" s="125" t="s">
        <v>5817</v>
      </c>
      <c r="H220" s="126" t="s">
        <v>5818</v>
      </c>
      <c r="I220" s="127">
        <v>153</v>
      </c>
      <c r="J220" s="128">
        <v>8.6432999999999982</v>
      </c>
    </row>
    <row r="221" spans="2:10" hidden="1" x14ac:dyDescent="0.25">
      <c r="B221" s="124" t="s">
        <v>121</v>
      </c>
      <c r="C221" s="125" t="s">
        <v>5819</v>
      </c>
      <c r="D221" s="126" t="s">
        <v>5820</v>
      </c>
      <c r="E221" s="125" t="s">
        <v>399</v>
      </c>
      <c r="F221" s="126" t="s">
        <v>5821</v>
      </c>
      <c r="G221" s="125" t="s">
        <v>5822</v>
      </c>
      <c r="H221" s="126" t="s">
        <v>5823</v>
      </c>
      <c r="I221" s="127">
        <v>126</v>
      </c>
      <c r="J221" s="128">
        <v>36.364400000000003</v>
      </c>
    </row>
    <row r="222" spans="2:10" hidden="1" x14ac:dyDescent="0.25">
      <c r="B222" s="124" t="s">
        <v>208</v>
      </c>
      <c r="C222" s="125" t="s">
        <v>57</v>
      </c>
      <c r="D222" s="126" t="s">
        <v>5824</v>
      </c>
      <c r="E222" s="125" t="s">
        <v>57</v>
      </c>
      <c r="F222" s="126" t="s">
        <v>5825</v>
      </c>
      <c r="G222" s="125" t="s">
        <v>5303</v>
      </c>
      <c r="H222" s="126" t="s">
        <v>5826</v>
      </c>
      <c r="I222" s="127">
        <v>9</v>
      </c>
      <c r="J222" s="128">
        <v>73.375999999999991</v>
      </c>
    </row>
    <row r="223" spans="2:10" hidden="1" x14ac:dyDescent="0.25">
      <c r="B223" s="124" t="s">
        <v>208</v>
      </c>
      <c r="C223" s="125" t="s">
        <v>57</v>
      </c>
      <c r="D223" s="126" t="s">
        <v>5824</v>
      </c>
      <c r="E223" s="125" t="s">
        <v>5303</v>
      </c>
      <c r="F223" s="126" t="s">
        <v>5826</v>
      </c>
      <c r="G223" s="125" t="s">
        <v>5243</v>
      </c>
      <c r="H223" s="126" t="s">
        <v>5827</v>
      </c>
      <c r="I223" s="127">
        <v>167</v>
      </c>
      <c r="J223" s="128">
        <v>53.963700000000003</v>
      </c>
    </row>
    <row r="224" spans="2:10" hidden="1" x14ac:dyDescent="0.25">
      <c r="B224" s="124" t="s">
        <v>208</v>
      </c>
      <c r="C224" s="125" t="s">
        <v>211</v>
      </c>
      <c r="D224" s="126" t="s">
        <v>5828</v>
      </c>
      <c r="E224" s="125" t="s">
        <v>211</v>
      </c>
      <c r="F224" s="126" t="s">
        <v>5829</v>
      </c>
      <c r="G224" s="125" t="s">
        <v>839</v>
      </c>
      <c r="H224" s="126" t="s">
        <v>5830</v>
      </c>
      <c r="I224" s="127">
        <v>282</v>
      </c>
      <c r="J224" s="128">
        <v>93.282399999999981</v>
      </c>
    </row>
    <row r="225" spans="2:10" hidden="1" x14ac:dyDescent="0.25">
      <c r="B225" s="124" t="s">
        <v>208</v>
      </c>
      <c r="C225" s="125" t="s">
        <v>5831</v>
      </c>
      <c r="D225" s="126" t="s">
        <v>5832</v>
      </c>
      <c r="E225" s="125" t="s">
        <v>5831</v>
      </c>
      <c r="F225" s="126" t="s">
        <v>5833</v>
      </c>
      <c r="G225" s="125" t="s">
        <v>5834</v>
      </c>
      <c r="H225" s="126" t="s">
        <v>5835</v>
      </c>
      <c r="I225" s="127">
        <v>236</v>
      </c>
      <c r="J225" s="128">
        <v>29.3904</v>
      </c>
    </row>
    <row r="226" spans="2:10" hidden="1" x14ac:dyDescent="0.25">
      <c r="B226" s="124" t="s">
        <v>208</v>
      </c>
      <c r="C226" s="125" t="s">
        <v>5836</v>
      </c>
      <c r="D226" s="126" t="s">
        <v>5837</v>
      </c>
      <c r="E226" s="125" t="s">
        <v>5838</v>
      </c>
      <c r="F226" s="126" t="s">
        <v>5839</v>
      </c>
      <c r="G226" s="125" t="s">
        <v>5840</v>
      </c>
      <c r="H226" s="126" t="s">
        <v>5841</v>
      </c>
      <c r="I226" s="127">
        <v>144</v>
      </c>
      <c r="J226" s="128">
        <v>11.6814</v>
      </c>
    </row>
    <row r="227" spans="2:10" hidden="1" x14ac:dyDescent="0.25">
      <c r="B227" s="124" t="s">
        <v>208</v>
      </c>
      <c r="C227" s="125" t="s">
        <v>321</v>
      </c>
      <c r="D227" s="126" t="s">
        <v>5842</v>
      </c>
      <c r="E227" s="125" t="s">
        <v>321</v>
      </c>
      <c r="F227" s="126" t="s">
        <v>5843</v>
      </c>
      <c r="G227" s="125" t="s">
        <v>5844</v>
      </c>
      <c r="H227" s="126" t="s">
        <v>5845</v>
      </c>
      <c r="I227" s="127">
        <v>87</v>
      </c>
      <c r="J227" s="128">
        <v>30.841000000000001</v>
      </c>
    </row>
    <row r="228" spans="2:10" hidden="1" x14ac:dyDescent="0.25">
      <c r="B228" s="124" t="s">
        <v>208</v>
      </c>
      <c r="C228" s="125" t="s">
        <v>5846</v>
      </c>
      <c r="D228" s="126" t="s">
        <v>5847</v>
      </c>
      <c r="E228" s="125" t="s">
        <v>5848</v>
      </c>
      <c r="F228" s="126" t="s">
        <v>5849</v>
      </c>
      <c r="G228" s="125" t="s">
        <v>5850</v>
      </c>
      <c r="H228" s="126" t="s">
        <v>5851</v>
      </c>
      <c r="I228" s="127">
        <v>82</v>
      </c>
      <c r="J228" s="128">
        <v>33.489199999999997</v>
      </c>
    </row>
    <row r="229" spans="2:10" hidden="1" x14ac:dyDescent="0.25">
      <c r="B229" s="124" t="s">
        <v>208</v>
      </c>
      <c r="C229" s="125" t="s">
        <v>5846</v>
      </c>
      <c r="D229" s="126" t="s">
        <v>5847</v>
      </c>
      <c r="E229" s="125" t="s">
        <v>5846</v>
      </c>
      <c r="F229" s="126" t="s">
        <v>5852</v>
      </c>
      <c r="G229" s="125" t="s">
        <v>5853</v>
      </c>
      <c r="H229" s="126" t="s">
        <v>5854</v>
      </c>
      <c r="I229" s="127">
        <v>175</v>
      </c>
      <c r="J229" s="128">
        <v>20.730900000000009</v>
      </c>
    </row>
    <row r="230" spans="2:10" hidden="1" x14ac:dyDescent="0.25">
      <c r="B230" s="124" t="s">
        <v>208</v>
      </c>
      <c r="C230" s="125" t="s">
        <v>5846</v>
      </c>
      <c r="D230" s="126" t="s">
        <v>5847</v>
      </c>
      <c r="E230" s="125" t="s">
        <v>5846</v>
      </c>
      <c r="F230" s="126" t="s">
        <v>5852</v>
      </c>
      <c r="G230" s="125" t="s">
        <v>5848</v>
      </c>
      <c r="H230" s="126" t="s">
        <v>5849</v>
      </c>
      <c r="I230" s="127">
        <v>139</v>
      </c>
      <c r="J230" s="128">
        <v>16.5869</v>
      </c>
    </row>
    <row r="231" spans="2:10" hidden="1" x14ac:dyDescent="0.25">
      <c r="B231" s="124" t="s">
        <v>208</v>
      </c>
      <c r="C231" s="125" t="s">
        <v>1308</v>
      </c>
      <c r="D231" s="126" t="s">
        <v>5855</v>
      </c>
      <c r="E231" s="125" t="s">
        <v>1308</v>
      </c>
      <c r="F231" s="126" t="s">
        <v>5856</v>
      </c>
      <c r="G231" s="125" t="s">
        <v>5857</v>
      </c>
      <c r="H231" s="126" t="s">
        <v>5858</v>
      </c>
      <c r="I231" s="127">
        <v>1910</v>
      </c>
      <c r="J231" s="128">
        <v>77.518500000000003</v>
      </c>
    </row>
    <row r="232" spans="2:10" hidden="1" x14ac:dyDescent="0.25">
      <c r="B232" s="124" t="s">
        <v>208</v>
      </c>
      <c r="C232" s="125" t="s">
        <v>5859</v>
      </c>
      <c r="D232" s="126" t="s">
        <v>5860</v>
      </c>
      <c r="E232" s="125" t="s">
        <v>5859</v>
      </c>
      <c r="F232" s="126" t="s">
        <v>5861</v>
      </c>
      <c r="G232" s="125" t="s">
        <v>5862</v>
      </c>
      <c r="H232" s="126" t="s">
        <v>5863</v>
      </c>
      <c r="I232" s="127">
        <v>299</v>
      </c>
      <c r="J232" s="128">
        <v>109.7512</v>
      </c>
    </row>
    <row r="233" spans="2:10" hidden="1" x14ac:dyDescent="0.25">
      <c r="B233" s="124" t="s">
        <v>208</v>
      </c>
      <c r="C233" s="125" t="s">
        <v>5864</v>
      </c>
      <c r="D233" s="126" t="s">
        <v>5865</v>
      </c>
      <c r="E233" s="125" t="s">
        <v>5866</v>
      </c>
      <c r="F233" s="126" t="s">
        <v>5867</v>
      </c>
      <c r="G233" s="125" t="s">
        <v>5868</v>
      </c>
      <c r="H233" s="126" t="s">
        <v>5869</v>
      </c>
      <c r="I233" s="127">
        <v>82</v>
      </c>
      <c r="J233" s="128">
        <v>9.3568000000000033</v>
      </c>
    </row>
    <row r="234" spans="2:10" hidden="1" x14ac:dyDescent="0.25">
      <c r="B234" s="124" t="s">
        <v>208</v>
      </c>
      <c r="C234" s="125" t="s">
        <v>5864</v>
      </c>
      <c r="D234" s="126" t="s">
        <v>5865</v>
      </c>
      <c r="E234" s="125" t="s">
        <v>5864</v>
      </c>
      <c r="F234" s="126" t="s">
        <v>5870</v>
      </c>
      <c r="G234" s="125" t="s">
        <v>5871</v>
      </c>
      <c r="H234" s="126" t="s">
        <v>5872</v>
      </c>
      <c r="I234" s="127">
        <v>264</v>
      </c>
      <c r="J234" s="128">
        <v>53.083200000000012</v>
      </c>
    </row>
    <row r="235" spans="2:10" hidden="1" x14ac:dyDescent="0.25">
      <c r="B235" s="124" t="s">
        <v>208</v>
      </c>
      <c r="C235" s="125" t="s">
        <v>5873</v>
      </c>
      <c r="D235" s="126" t="s">
        <v>5874</v>
      </c>
      <c r="E235" s="125" t="s">
        <v>5875</v>
      </c>
      <c r="F235" s="126" t="s">
        <v>5876</v>
      </c>
      <c r="G235" s="125" t="s">
        <v>5877</v>
      </c>
      <c r="H235" s="126" t="s">
        <v>5878</v>
      </c>
      <c r="I235" s="127">
        <v>135</v>
      </c>
      <c r="J235" s="128">
        <v>142.71080000000001</v>
      </c>
    </row>
    <row r="236" spans="2:10" hidden="1" x14ac:dyDescent="0.25">
      <c r="B236" s="124" t="s">
        <v>208</v>
      </c>
      <c r="C236" s="125" t="s">
        <v>5879</v>
      </c>
      <c r="D236" s="126" t="s">
        <v>5880</v>
      </c>
      <c r="E236" s="125" t="s">
        <v>5879</v>
      </c>
      <c r="F236" s="126" t="s">
        <v>5881</v>
      </c>
      <c r="G236" s="125" t="s">
        <v>5882</v>
      </c>
      <c r="H236" s="126" t="s">
        <v>5883</v>
      </c>
      <c r="I236" s="127">
        <v>302</v>
      </c>
      <c r="J236" s="128">
        <v>57.050400000000003</v>
      </c>
    </row>
    <row r="237" spans="2:10" hidden="1" x14ac:dyDescent="0.25">
      <c r="B237" s="124" t="s">
        <v>208</v>
      </c>
      <c r="C237" s="125" t="s">
        <v>5879</v>
      </c>
      <c r="D237" s="126" t="s">
        <v>5880</v>
      </c>
      <c r="E237" s="125" t="s">
        <v>5884</v>
      </c>
      <c r="F237" s="126" t="s">
        <v>5885</v>
      </c>
      <c r="G237" s="125" t="s">
        <v>5886</v>
      </c>
      <c r="H237" s="126" t="s">
        <v>5887</v>
      </c>
      <c r="I237" s="127">
        <v>267</v>
      </c>
      <c r="J237" s="128">
        <v>22.893000000000001</v>
      </c>
    </row>
    <row r="238" spans="2:10" hidden="1" x14ac:dyDescent="0.25">
      <c r="B238" s="124" t="s">
        <v>208</v>
      </c>
      <c r="C238" s="125" t="s">
        <v>5879</v>
      </c>
      <c r="D238" s="126" t="s">
        <v>5880</v>
      </c>
      <c r="E238" s="125" t="s">
        <v>5879</v>
      </c>
      <c r="F238" s="126" t="s">
        <v>5881</v>
      </c>
      <c r="G238" s="125" t="s">
        <v>5888</v>
      </c>
      <c r="H238" s="126" t="s">
        <v>5889</v>
      </c>
      <c r="I238" s="127">
        <v>207</v>
      </c>
      <c r="J238" s="128">
        <v>66.246800000000007</v>
      </c>
    </row>
    <row r="239" spans="2:10" hidden="1" x14ac:dyDescent="0.25">
      <c r="B239" s="124" t="s">
        <v>208</v>
      </c>
      <c r="C239" s="125" t="s">
        <v>979</v>
      </c>
      <c r="D239" s="126" t="s">
        <v>5890</v>
      </c>
      <c r="E239" s="125" t="s">
        <v>979</v>
      </c>
      <c r="F239" s="126" t="s">
        <v>5891</v>
      </c>
      <c r="G239" s="125" t="s">
        <v>5892</v>
      </c>
      <c r="H239" s="126" t="s">
        <v>5893</v>
      </c>
      <c r="I239" s="127">
        <v>410</v>
      </c>
      <c r="J239" s="128">
        <v>157.4813</v>
      </c>
    </row>
    <row r="240" spans="2:10" hidden="1" x14ac:dyDescent="0.25">
      <c r="B240" s="124" t="s">
        <v>208</v>
      </c>
      <c r="C240" s="125" t="s">
        <v>2968</v>
      </c>
      <c r="D240" s="126" t="s">
        <v>5894</v>
      </c>
      <c r="E240" s="125" t="s">
        <v>2968</v>
      </c>
      <c r="F240" s="126" t="s">
        <v>5895</v>
      </c>
      <c r="G240" s="125" t="s">
        <v>5896</v>
      </c>
      <c r="H240" s="126" t="s">
        <v>5897</v>
      </c>
      <c r="I240" s="127">
        <v>66</v>
      </c>
      <c r="J240" s="128">
        <v>21.575299999999999</v>
      </c>
    </row>
    <row r="241" spans="2:10" hidden="1" x14ac:dyDescent="0.25">
      <c r="B241" s="124" t="s">
        <v>208</v>
      </c>
      <c r="C241" s="125" t="s">
        <v>559</v>
      </c>
      <c r="D241" s="126" t="s">
        <v>5898</v>
      </c>
      <c r="E241" s="125" t="s">
        <v>559</v>
      </c>
      <c r="F241" s="126" t="s">
        <v>5899</v>
      </c>
      <c r="G241" s="125" t="s">
        <v>5900</v>
      </c>
      <c r="H241" s="126" t="s">
        <v>5901</v>
      </c>
      <c r="I241" s="127">
        <v>286</v>
      </c>
      <c r="J241" s="128">
        <v>79.498000000000005</v>
      </c>
    </row>
    <row r="242" spans="2:10" hidden="1" x14ac:dyDescent="0.25">
      <c r="B242" s="124" t="s">
        <v>208</v>
      </c>
      <c r="C242" s="125" t="s">
        <v>559</v>
      </c>
      <c r="D242" s="126" t="s">
        <v>5898</v>
      </c>
      <c r="E242" s="125" t="s">
        <v>4401</v>
      </c>
      <c r="F242" s="126" t="s">
        <v>5902</v>
      </c>
      <c r="G242" s="125" t="s">
        <v>2728</v>
      </c>
      <c r="H242" s="126" t="s">
        <v>5903</v>
      </c>
      <c r="I242" s="127">
        <v>78</v>
      </c>
      <c r="J242" s="128">
        <v>26.3003</v>
      </c>
    </row>
    <row r="243" spans="2:10" hidden="1" x14ac:dyDescent="0.25">
      <c r="B243" s="124" t="s">
        <v>208</v>
      </c>
      <c r="C243" s="125" t="s">
        <v>559</v>
      </c>
      <c r="D243" s="126" t="s">
        <v>5898</v>
      </c>
      <c r="E243" s="125" t="s">
        <v>559</v>
      </c>
      <c r="F243" s="126" t="s">
        <v>5899</v>
      </c>
      <c r="G243" s="125" t="s">
        <v>4401</v>
      </c>
      <c r="H243" s="126" t="s">
        <v>5902</v>
      </c>
      <c r="I243" s="127">
        <v>181</v>
      </c>
      <c r="J243" s="128">
        <v>48.841700000000003</v>
      </c>
    </row>
    <row r="244" spans="2:10" hidden="1" x14ac:dyDescent="0.25">
      <c r="B244" s="124" t="s">
        <v>208</v>
      </c>
      <c r="C244" s="125" t="s">
        <v>5904</v>
      </c>
      <c r="D244" s="126" t="s">
        <v>5905</v>
      </c>
      <c r="E244" s="125" t="s">
        <v>5904</v>
      </c>
      <c r="F244" s="126" t="s">
        <v>5906</v>
      </c>
      <c r="G244" s="125" t="s">
        <v>5907</v>
      </c>
      <c r="H244" s="126" t="s">
        <v>5908</v>
      </c>
      <c r="I244" s="127">
        <v>116</v>
      </c>
      <c r="J244" s="128">
        <v>31.608699999999999</v>
      </c>
    </row>
    <row r="245" spans="2:10" hidden="1" x14ac:dyDescent="0.25">
      <c r="B245" s="124" t="s">
        <v>208</v>
      </c>
      <c r="C245" s="125" t="s">
        <v>5904</v>
      </c>
      <c r="D245" s="126" t="s">
        <v>5905</v>
      </c>
      <c r="E245" s="125" t="s">
        <v>5909</v>
      </c>
      <c r="F245" s="126" t="s">
        <v>5910</v>
      </c>
      <c r="G245" s="125" t="s">
        <v>5911</v>
      </c>
      <c r="H245" s="126" t="s">
        <v>5912</v>
      </c>
      <c r="I245" s="127">
        <v>257</v>
      </c>
      <c r="J245" s="128">
        <v>17.103200000000001</v>
      </c>
    </row>
    <row r="246" spans="2:10" hidden="1" x14ac:dyDescent="0.25">
      <c r="B246" s="124" t="s">
        <v>208</v>
      </c>
      <c r="C246" s="125" t="s">
        <v>5904</v>
      </c>
      <c r="D246" s="126" t="s">
        <v>5905</v>
      </c>
      <c r="E246" s="125" t="s">
        <v>5907</v>
      </c>
      <c r="F246" s="126" t="s">
        <v>5908</v>
      </c>
      <c r="G246" s="125" t="s">
        <v>5913</v>
      </c>
      <c r="H246" s="126" t="s">
        <v>5914</v>
      </c>
      <c r="I246" s="127">
        <v>150</v>
      </c>
      <c r="J246" s="128">
        <v>31.401700000000002</v>
      </c>
    </row>
    <row r="247" spans="2:10" hidden="1" x14ac:dyDescent="0.25">
      <c r="B247" s="124" t="s">
        <v>208</v>
      </c>
      <c r="C247" s="125" t="s">
        <v>5915</v>
      </c>
      <c r="D247" s="126" t="s">
        <v>5916</v>
      </c>
      <c r="E247" s="125" t="s">
        <v>5917</v>
      </c>
      <c r="F247" s="126" t="s">
        <v>5918</v>
      </c>
      <c r="G247" s="125" t="s">
        <v>5919</v>
      </c>
      <c r="H247" s="126" t="s">
        <v>5920</v>
      </c>
      <c r="I247" s="127">
        <v>106</v>
      </c>
      <c r="J247" s="128">
        <v>8.3166000000000029</v>
      </c>
    </row>
    <row r="248" spans="2:10" hidden="1" x14ac:dyDescent="0.25">
      <c r="B248" s="124" t="s">
        <v>208</v>
      </c>
      <c r="C248" s="125" t="s">
        <v>5915</v>
      </c>
      <c r="D248" s="126" t="s">
        <v>5916</v>
      </c>
      <c r="E248" s="125" t="s">
        <v>5921</v>
      </c>
      <c r="F248" s="126" t="s">
        <v>5922</v>
      </c>
      <c r="G248" s="125" t="s">
        <v>5923</v>
      </c>
      <c r="H248" s="126" t="s">
        <v>5924</v>
      </c>
      <c r="I248" s="127">
        <v>165</v>
      </c>
      <c r="J248" s="128">
        <v>10.228199999999999</v>
      </c>
    </row>
    <row r="249" spans="2:10" hidden="1" x14ac:dyDescent="0.25">
      <c r="B249" s="124" t="s">
        <v>208</v>
      </c>
      <c r="C249" s="125" t="s">
        <v>5915</v>
      </c>
      <c r="D249" s="126" t="s">
        <v>5916</v>
      </c>
      <c r="E249" s="125" t="s">
        <v>5915</v>
      </c>
      <c r="F249" s="126" t="s">
        <v>5925</v>
      </c>
      <c r="G249" s="125" t="s">
        <v>5917</v>
      </c>
      <c r="H249" s="126" t="s">
        <v>5918</v>
      </c>
      <c r="I249" s="127">
        <v>293</v>
      </c>
      <c r="J249" s="128">
        <v>28.0318</v>
      </c>
    </row>
    <row r="250" spans="2:10" hidden="1" x14ac:dyDescent="0.25">
      <c r="B250" s="124" t="s">
        <v>208</v>
      </c>
      <c r="C250" s="125" t="s">
        <v>5915</v>
      </c>
      <c r="D250" s="126" t="s">
        <v>5916</v>
      </c>
      <c r="E250" s="125" t="s">
        <v>5917</v>
      </c>
      <c r="F250" s="126" t="s">
        <v>5918</v>
      </c>
      <c r="G250" s="125" t="s">
        <v>5921</v>
      </c>
      <c r="H250" s="126" t="s">
        <v>5922</v>
      </c>
      <c r="I250" s="127">
        <v>127</v>
      </c>
      <c r="J250" s="128">
        <v>22.258800000000001</v>
      </c>
    </row>
    <row r="251" spans="2:10" hidden="1" x14ac:dyDescent="0.25">
      <c r="B251" s="124" t="s">
        <v>208</v>
      </c>
      <c r="C251" s="125" t="s">
        <v>5915</v>
      </c>
      <c r="D251" s="126" t="s">
        <v>5916</v>
      </c>
      <c r="E251" s="125" t="s">
        <v>5915</v>
      </c>
      <c r="F251" s="126" t="s">
        <v>5925</v>
      </c>
      <c r="G251" s="125" t="s">
        <v>5926</v>
      </c>
      <c r="H251" s="126" t="s">
        <v>5927</v>
      </c>
      <c r="I251" s="127">
        <v>103</v>
      </c>
      <c r="J251" s="128">
        <v>75.987399999999994</v>
      </c>
    </row>
    <row r="252" spans="2:10" hidden="1" x14ac:dyDescent="0.25">
      <c r="B252" s="124" t="s">
        <v>208</v>
      </c>
      <c r="C252" s="125" t="s">
        <v>1306</v>
      </c>
      <c r="D252" s="126" t="s">
        <v>5928</v>
      </c>
      <c r="E252" s="125" t="s">
        <v>1306</v>
      </c>
      <c r="F252" s="126" t="s">
        <v>5929</v>
      </c>
      <c r="G252" s="125" t="s">
        <v>5930</v>
      </c>
      <c r="H252" s="126" t="s">
        <v>5931</v>
      </c>
      <c r="I252" s="127">
        <v>1537</v>
      </c>
      <c r="J252" s="128">
        <v>147.74579999999989</v>
      </c>
    </row>
    <row r="253" spans="2:10" hidden="1" x14ac:dyDescent="0.25">
      <c r="B253" s="124" t="s">
        <v>208</v>
      </c>
      <c r="C253" s="125" t="s">
        <v>5932</v>
      </c>
      <c r="D253" s="126" t="s">
        <v>5933</v>
      </c>
      <c r="E253" s="125" t="s">
        <v>5934</v>
      </c>
      <c r="F253" s="126" t="s">
        <v>5935</v>
      </c>
      <c r="G253" s="125" t="s">
        <v>5936</v>
      </c>
      <c r="H253" s="126" t="s">
        <v>5937</v>
      </c>
      <c r="I253" s="127">
        <v>140</v>
      </c>
      <c r="J253" s="128">
        <v>68.399299999999997</v>
      </c>
    </row>
    <row r="254" spans="2:10" hidden="1" x14ac:dyDescent="0.25">
      <c r="B254" s="124" t="s">
        <v>208</v>
      </c>
      <c r="C254" s="125" t="s">
        <v>5932</v>
      </c>
      <c r="D254" s="126" t="s">
        <v>5933</v>
      </c>
      <c r="E254" s="125" t="s">
        <v>5932</v>
      </c>
      <c r="F254" s="126" t="s">
        <v>5938</v>
      </c>
      <c r="G254" s="125" t="s">
        <v>2222</v>
      </c>
      <c r="H254" s="126" t="s">
        <v>5939</v>
      </c>
      <c r="I254" s="127">
        <v>303</v>
      </c>
      <c r="J254" s="128">
        <v>16.583099999999991</v>
      </c>
    </row>
    <row r="255" spans="2:10" hidden="1" x14ac:dyDescent="0.25">
      <c r="B255" s="124" t="s">
        <v>208</v>
      </c>
      <c r="C255" s="125" t="s">
        <v>5932</v>
      </c>
      <c r="D255" s="126" t="s">
        <v>5933</v>
      </c>
      <c r="E255" s="125" t="s">
        <v>5932</v>
      </c>
      <c r="F255" s="126" t="s">
        <v>5938</v>
      </c>
      <c r="G255" s="125" t="s">
        <v>5934</v>
      </c>
      <c r="H255" s="126" t="s">
        <v>5935</v>
      </c>
      <c r="I255" s="127">
        <v>0</v>
      </c>
      <c r="J255" s="128">
        <v>62.211300000000001</v>
      </c>
    </row>
    <row r="256" spans="2:10" hidden="1" x14ac:dyDescent="0.25">
      <c r="B256" s="124" t="s">
        <v>208</v>
      </c>
      <c r="C256" s="125" t="s">
        <v>1033</v>
      </c>
      <c r="D256" s="126" t="s">
        <v>5940</v>
      </c>
      <c r="E256" s="125" t="s">
        <v>367</v>
      </c>
      <c r="F256" s="126" t="s">
        <v>5941</v>
      </c>
      <c r="G256" s="125" t="s">
        <v>5942</v>
      </c>
      <c r="H256" s="126" t="s">
        <v>5943</v>
      </c>
      <c r="I256" s="127">
        <v>458</v>
      </c>
      <c r="J256" s="128">
        <v>23.8749</v>
      </c>
    </row>
    <row r="257" spans="2:10" hidden="1" x14ac:dyDescent="0.25">
      <c r="B257" s="124" t="s">
        <v>208</v>
      </c>
      <c r="C257" s="125" t="s">
        <v>1033</v>
      </c>
      <c r="D257" s="126" t="s">
        <v>5940</v>
      </c>
      <c r="E257" s="125" t="s">
        <v>1033</v>
      </c>
      <c r="F257" s="126" t="s">
        <v>5944</v>
      </c>
      <c r="G257" s="125" t="s">
        <v>5945</v>
      </c>
      <c r="H257" s="126" t="s">
        <v>5946</v>
      </c>
      <c r="I257" s="127">
        <v>33</v>
      </c>
      <c r="J257" s="128">
        <v>21.694500000000001</v>
      </c>
    </row>
    <row r="258" spans="2:10" hidden="1" x14ac:dyDescent="0.25">
      <c r="B258" s="124" t="s">
        <v>208</v>
      </c>
      <c r="C258" s="125" t="s">
        <v>1033</v>
      </c>
      <c r="D258" s="126" t="s">
        <v>5940</v>
      </c>
      <c r="E258" s="125" t="s">
        <v>5947</v>
      </c>
      <c r="F258" s="126" t="s">
        <v>5948</v>
      </c>
      <c r="G258" s="125" t="s">
        <v>367</v>
      </c>
      <c r="H258" s="126" t="s">
        <v>5941</v>
      </c>
      <c r="I258" s="127">
        <v>142</v>
      </c>
      <c r="J258" s="128">
        <v>42.266800000000003</v>
      </c>
    </row>
    <row r="259" spans="2:10" hidden="1" x14ac:dyDescent="0.25">
      <c r="B259" s="124" t="s">
        <v>208</v>
      </c>
      <c r="C259" s="125" t="s">
        <v>1033</v>
      </c>
      <c r="D259" s="126" t="s">
        <v>5940</v>
      </c>
      <c r="E259" s="125" t="s">
        <v>1033</v>
      </c>
      <c r="F259" s="126" t="s">
        <v>5944</v>
      </c>
      <c r="G259" s="125" t="s">
        <v>5947</v>
      </c>
      <c r="H259" s="126" t="s">
        <v>5948</v>
      </c>
      <c r="I259" s="127">
        <v>2002</v>
      </c>
      <c r="J259" s="128">
        <v>4.3148999999999988</v>
      </c>
    </row>
    <row r="260" spans="2:10" hidden="1" x14ac:dyDescent="0.25">
      <c r="B260" s="124" t="s">
        <v>208</v>
      </c>
      <c r="C260" s="125" t="s">
        <v>1033</v>
      </c>
      <c r="D260" s="126" t="s">
        <v>5940</v>
      </c>
      <c r="E260" s="125" t="s">
        <v>1033</v>
      </c>
      <c r="F260" s="126" t="s">
        <v>5944</v>
      </c>
      <c r="G260" s="125" t="s">
        <v>5949</v>
      </c>
      <c r="H260" s="126" t="s">
        <v>5950</v>
      </c>
      <c r="I260" s="127">
        <v>532</v>
      </c>
      <c r="J260" s="128">
        <v>30.0503</v>
      </c>
    </row>
    <row r="261" spans="2:10" hidden="1" x14ac:dyDescent="0.25">
      <c r="B261" s="124" t="s">
        <v>208</v>
      </c>
      <c r="C261" s="125" t="s">
        <v>1428</v>
      </c>
      <c r="D261" s="126" t="s">
        <v>5951</v>
      </c>
      <c r="E261" s="125" t="s">
        <v>1428</v>
      </c>
      <c r="F261" s="126" t="s">
        <v>5952</v>
      </c>
      <c r="G261" s="125" t="s">
        <v>3042</v>
      </c>
      <c r="H261" s="126" t="s">
        <v>5953</v>
      </c>
      <c r="I261" s="127">
        <v>2019</v>
      </c>
      <c r="J261" s="128">
        <v>101.4987</v>
      </c>
    </row>
    <row r="262" spans="2:10" hidden="1" x14ac:dyDescent="0.25">
      <c r="B262" s="124" t="s">
        <v>208</v>
      </c>
      <c r="C262" s="125" t="s">
        <v>1428</v>
      </c>
      <c r="D262" s="126" t="s">
        <v>5951</v>
      </c>
      <c r="E262" s="125" t="s">
        <v>1428</v>
      </c>
      <c r="F262" s="126" t="s">
        <v>5952</v>
      </c>
      <c r="G262" s="125" t="s">
        <v>5954</v>
      </c>
      <c r="H262" s="126" t="s">
        <v>5955</v>
      </c>
      <c r="I262" s="127">
        <v>400</v>
      </c>
      <c r="J262" s="128">
        <v>25.483499999999989</v>
      </c>
    </row>
    <row r="263" spans="2:10" hidden="1" x14ac:dyDescent="0.25">
      <c r="B263" s="124" t="s">
        <v>208</v>
      </c>
      <c r="C263" s="125" t="s">
        <v>4776</v>
      </c>
      <c r="D263" s="126" t="s">
        <v>5956</v>
      </c>
      <c r="E263" s="125" t="s">
        <v>4776</v>
      </c>
      <c r="F263" s="126" t="s">
        <v>5957</v>
      </c>
      <c r="G263" s="125" t="s">
        <v>5958</v>
      </c>
      <c r="H263" s="126" t="s">
        <v>5959</v>
      </c>
      <c r="I263" s="127">
        <v>113</v>
      </c>
      <c r="J263" s="128">
        <v>23.4694</v>
      </c>
    </row>
    <row r="264" spans="2:10" hidden="1" x14ac:dyDescent="0.25">
      <c r="B264" s="124" t="s">
        <v>208</v>
      </c>
      <c r="C264" s="125" t="s">
        <v>1504</v>
      </c>
      <c r="D264" s="126" t="s">
        <v>5960</v>
      </c>
      <c r="E264" s="125" t="s">
        <v>1504</v>
      </c>
      <c r="F264" s="126" t="s">
        <v>5961</v>
      </c>
      <c r="G264" s="125" t="s">
        <v>5271</v>
      </c>
      <c r="H264" s="126" t="s">
        <v>5962</v>
      </c>
      <c r="I264" s="127">
        <v>125</v>
      </c>
      <c r="J264" s="128">
        <v>11.046900000000001</v>
      </c>
    </row>
    <row r="265" spans="2:10" hidden="1" x14ac:dyDescent="0.25">
      <c r="B265" s="124" t="s">
        <v>208</v>
      </c>
      <c r="C265" s="125" t="s">
        <v>1504</v>
      </c>
      <c r="D265" s="126" t="s">
        <v>5960</v>
      </c>
      <c r="E265" s="125" t="s">
        <v>1504</v>
      </c>
      <c r="F265" s="126" t="s">
        <v>5961</v>
      </c>
      <c r="G265" s="125" t="s">
        <v>5963</v>
      </c>
      <c r="H265" s="126" t="s">
        <v>5964</v>
      </c>
      <c r="I265" s="127">
        <v>236</v>
      </c>
      <c r="J265" s="128">
        <v>17.046199999999999</v>
      </c>
    </row>
    <row r="266" spans="2:10" hidden="1" x14ac:dyDescent="0.25">
      <c r="B266" s="124" t="s">
        <v>208</v>
      </c>
      <c r="C266" s="125" t="s">
        <v>5965</v>
      </c>
      <c r="D266" s="126" t="s">
        <v>5966</v>
      </c>
      <c r="E266" s="125" t="s">
        <v>5965</v>
      </c>
      <c r="F266" s="126" t="s">
        <v>5967</v>
      </c>
      <c r="G266" s="125" t="s">
        <v>1114</v>
      </c>
      <c r="H266" s="126" t="s">
        <v>5968</v>
      </c>
      <c r="I266" s="127">
        <v>388</v>
      </c>
      <c r="J266" s="128">
        <v>13.033799999999999</v>
      </c>
    </row>
    <row r="267" spans="2:10" hidden="1" x14ac:dyDescent="0.25">
      <c r="B267" s="124" t="s">
        <v>208</v>
      </c>
      <c r="C267" s="125" t="s">
        <v>5969</v>
      </c>
      <c r="D267" s="126" t="s">
        <v>5970</v>
      </c>
      <c r="E267" s="125" t="s">
        <v>5969</v>
      </c>
      <c r="F267" s="126" t="s">
        <v>5971</v>
      </c>
      <c r="G267" s="125" t="s">
        <v>5972</v>
      </c>
      <c r="H267" s="126" t="s">
        <v>5973</v>
      </c>
      <c r="I267" s="127">
        <v>114</v>
      </c>
      <c r="J267" s="128">
        <v>53.497700000000002</v>
      </c>
    </row>
    <row r="268" spans="2:10" hidden="1" x14ac:dyDescent="0.25">
      <c r="B268" s="124" t="s">
        <v>208</v>
      </c>
      <c r="C268" s="125" t="s">
        <v>1829</v>
      </c>
      <c r="D268" s="126" t="s">
        <v>5974</v>
      </c>
      <c r="E268" s="125" t="s">
        <v>1829</v>
      </c>
      <c r="F268" s="126" t="s">
        <v>5975</v>
      </c>
      <c r="G268" s="125" t="s">
        <v>5976</v>
      </c>
      <c r="H268" s="126" t="s">
        <v>5977</v>
      </c>
      <c r="I268" s="127">
        <v>490</v>
      </c>
      <c r="J268" s="128">
        <v>89.040899999999993</v>
      </c>
    </row>
    <row r="269" spans="2:10" hidden="1" x14ac:dyDescent="0.25">
      <c r="B269" s="124" t="s">
        <v>208</v>
      </c>
      <c r="C269" s="125" t="s">
        <v>1839</v>
      </c>
      <c r="D269" s="126" t="s">
        <v>5978</v>
      </c>
      <c r="E269" s="125" t="s">
        <v>1839</v>
      </c>
      <c r="F269" s="126" t="s">
        <v>5979</v>
      </c>
      <c r="G269" s="125" t="s">
        <v>5980</v>
      </c>
      <c r="H269" s="126" t="s">
        <v>5981</v>
      </c>
      <c r="I269" s="127">
        <v>278</v>
      </c>
      <c r="J269" s="128">
        <v>8.1403999999999996</v>
      </c>
    </row>
    <row r="270" spans="2:10" hidden="1" x14ac:dyDescent="0.25">
      <c r="B270" s="124" t="s">
        <v>208</v>
      </c>
      <c r="C270" s="125" t="s">
        <v>1944</v>
      </c>
      <c r="D270" s="126" t="s">
        <v>5982</v>
      </c>
      <c r="E270" s="125" t="s">
        <v>1944</v>
      </c>
      <c r="F270" s="126" t="s">
        <v>5983</v>
      </c>
      <c r="G270" s="125" t="s">
        <v>5984</v>
      </c>
      <c r="H270" s="126" t="s">
        <v>5985</v>
      </c>
      <c r="I270" s="127">
        <v>62</v>
      </c>
      <c r="J270" s="128">
        <v>32.372400000000013</v>
      </c>
    </row>
    <row r="271" spans="2:10" hidden="1" x14ac:dyDescent="0.25">
      <c r="B271" s="124" t="s">
        <v>208</v>
      </c>
      <c r="C271" s="125" t="s">
        <v>1944</v>
      </c>
      <c r="D271" s="126" t="s">
        <v>5982</v>
      </c>
      <c r="E271" s="125" t="s">
        <v>1944</v>
      </c>
      <c r="F271" s="126" t="s">
        <v>5983</v>
      </c>
      <c r="G271" s="125" t="s">
        <v>5986</v>
      </c>
      <c r="H271" s="126" t="s">
        <v>5987</v>
      </c>
      <c r="I271" s="127">
        <v>503</v>
      </c>
      <c r="J271" s="128">
        <v>50.900500000000001</v>
      </c>
    </row>
    <row r="272" spans="2:10" hidden="1" x14ac:dyDescent="0.25">
      <c r="B272" s="124" t="s">
        <v>208</v>
      </c>
      <c r="C272" s="125" t="s">
        <v>1944</v>
      </c>
      <c r="D272" s="126" t="s">
        <v>5982</v>
      </c>
      <c r="E272" s="125" t="s">
        <v>5984</v>
      </c>
      <c r="F272" s="126" t="s">
        <v>5985</v>
      </c>
      <c r="G272" s="125" t="s">
        <v>5340</v>
      </c>
      <c r="H272" s="126" t="s">
        <v>5988</v>
      </c>
      <c r="I272" s="127">
        <v>37</v>
      </c>
      <c r="J272" s="128">
        <v>44.160400000000003</v>
      </c>
    </row>
    <row r="273" spans="2:10" hidden="1" x14ac:dyDescent="0.25">
      <c r="B273" s="124" t="s">
        <v>208</v>
      </c>
      <c r="C273" s="125" t="s">
        <v>2204</v>
      </c>
      <c r="D273" s="126" t="s">
        <v>5989</v>
      </c>
      <c r="E273" s="125" t="s">
        <v>2204</v>
      </c>
      <c r="F273" s="126" t="s">
        <v>5990</v>
      </c>
      <c r="G273" s="125" t="s">
        <v>5991</v>
      </c>
      <c r="H273" s="126" t="s">
        <v>5992</v>
      </c>
      <c r="I273" s="127">
        <v>183</v>
      </c>
      <c r="J273" s="128">
        <v>18.650099999999991</v>
      </c>
    </row>
    <row r="274" spans="2:10" hidden="1" x14ac:dyDescent="0.25">
      <c r="B274" s="124" t="s">
        <v>208</v>
      </c>
      <c r="C274" s="125" t="s">
        <v>2204</v>
      </c>
      <c r="D274" s="126" t="s">
        <v>5989</v>
      </c>
      <c r="E274" s="125" t="s">
        <v>2204</v>
      </c>
      <c r="F274" s="126" t="s">
        <v>5990</v>
      </c>
      <c r="G274" s="125" t="s">
        <v>5993</v>
      </c>
      <c r="H274" s="126" t="s">
        <v>5994</v>
      </c>
      <c r="I274" s="127">
        <v>772</v>
      </c>
      <c r="J274" s="128">
        <v>30.025400000000001</v>
      </c>
    </row>
    <row r="275" spans="2:10" hidden="1" x14ac:dyDescent="0.25">
      <c r="B275" s="124" t="s">
        <v>208</v>
      </c>
      <c r="C275" s="125" t="s">
        <v>5995</v>
      </c>
      <c r="D275" s="126" t="s">
        <v>5996</v>
      </c>
      <c r="E275" s="125" t="s">
        <v>5997</v>
      </c>
      <c r="F275" s="126" t="s">
        <v>5998</v>
      </c>
      <c r="G275" s="125" t="s">
        <v>5999</v>
      </c>
      <c r="H275" s="126" t="s">
        <v>6000</v>
      </c>
      <c r="I275" s="127">
        <v>356</v>
      </c>
      <c r="J275" s="128">
        <v>9.9076000000000004</v>
      </c>
    </row>
    <row r="276" spans="2:10" hidden="1" x14ac:dyDescent="0.25">
      <c r="B276" s="124" t="s">
        <v>208</v>
      </c>
      <c r="C276" s="125" t="s">
        <v>5995</v>
      </c>
      <c r="D276" s="126" t="s">
        <v>5996</v>
      </c>
      <c r="E276" s="125" t="s">
        <v>6001</v>
      </c>
      <c r="F276" s="126" t="s">
        <v>6002</v>
      </c>
      <c r="G276" s="125" t="s">
        <v>5997</v>
      </c>
      <c r="H276" s="126" t="s">
        <v>5998</v>
      </c>
      <c r="I276" s="127">
        <v>426</v>
      </c>
      <c r="J276" s="128">
        <v>8.6488999999999994</v>
      </c>
    </row>
    <row r="277" spans="2:10" hidden="1" x14ac:dyDescent="0.25">
      <c r="B277" s="124" t="s">
        <v>208</v>
      </c>
      <c r="C277" s="125" t="s">
        <v>5995</v>
      </c>
      <c r="D277" s="126" t="s">
        <v>5996</v>
      </c>
      <c r="E277" s="125" t="s">
        <v>5995</v>
      </c>
      <c r="F277" s="126" t="s">
        <v>6003</v>
      </c>
      <c r="G277" s="125" t="s">
        <v>6001</v>
      </c>
      <c r="H277" s="126" t="s">
        <v>6002</v>
      </c>
      <c r="I277" s="127">
        <v>460</v>
      </c>
      <c r="J277" s="128">
        <v>73.13069999999999</v>
      </c>
    </row>
    <row r="278" spans="2:10" hidden="1" x14ac:dyDescent="0.25">
      <c r="B278" s="124" t="s">
        <v>208</v>
      </c>
      <c r="C278" s="125" t="s">
        <v>5995</v>
      </c>
      <c r="D278" s="126" t="s">
        <v>5996</v>
      </c>
      <c r="E278" s="125" t="s">
        <v>5999</v>
      </c>
      <c r="F278" s="126" t="s">
        <v>6000</v>
      </c>
      <c r="G278" s="125" t="s">
        <v>6004</v>
      </c>
      <c r="H278" s="126" t="s">
        <v>6005</v>
      </c>
      <c r="I278" s="127">
        <v>2494</v>
      </c>
      <c r="J278" s="128">
        <v>17.194200000000009</v>
      </c>
    </row>
    <row r="279" spans="2:10" hidden="1" x14ac:dyDescent="0.25">
      <c r="B279" s="124" t="s">
        <v>208</v>
      </c>
      <c r="C279" s="125" t="s">
        <v>6006</v>
      </c>
      <c r="D279" s="126" t="s">
        <v>6007</v>
      </c>
      <c r="E279" s="125" t="s">
        <v>6008</v>
      </c>
      <c r="F279" s="126" t="s">
        <v>6009</v>
      </c>
      <c r="G279" s="125" t="s">
        <v>6010</v>
      </c>
      <c r="H279" s="126" t="s">
        <v>6011</v>
      </c>
      <c r="I279" s="127">
        <v>272</v>
      </c>
      <c r="J279" s="128">
        <v>41.9754</v>
      </c>
    </row>
    <row r="280" spans="2:10" hidden="1" x14ac:dyDescent="0.25">
      <c r="B280" s="124" t="s">
        <v>208</v>
      </c>
      <c r="C280" s="125" t="s">
        <v>6006</v>
      </c>
      <c r="D280" s="126" t="s">
        <v>6007</v>
      </c>
      <c r="E280" s="125" t="s">
        <v>6006</v>
      </c>
      <c r="F280" s="126" t="s">
        <v>6012</v>
      </c>
      <c r="G280" s="125" t="s">
        <v>6008</v>
      </c>
      <c r="H280" s="126" t="s">
        <v>6009</v>
      </c>
      <c r="I280" s="127">
        <v>220</v>
      </c>
      <c r="J280" s="128">
        <v>35.385100000000001</v>
      </c>
    </row>
    <row r="281" spans="2:10" hidden="1" x14ac:dyDescent="0.25">
      <c r="B281" s="124" t="s">
        <v>208</v>
      </c>
      <c r="C281" s="125" t="s">
        <v>4615</v>
      </c>
      <c r="D281" s="126" t="s">
        <v>6013</v>
      </c>
      <c r="E281" s="125" t="s">
        <v>4615</v>
      </c>
      <c r="F281" s="126" t="s">
        <v>6014</v>
      </c>
      <c r="G281" s="125" t="s">
        <v>6015</v>
      </c>
      <c r="H281" s="126" t="s">
        <v>6016</v>
      </c>
      <c r="I281" s="127">
        <v>121</v>
      </c>
      <c r="J281" s="128">
        <v>12.257099999999999</v>
      </c>
    </row>
    <row r="282" spans="2:10" hidden="1" x14ac:dyDescent="0.25">
      <c r="B282" s="124" t="s">
        <v>208</v>
      </c>
      <c r="C282" s="125" t="s">
        <v>4615</v>
      </c>
      <c r="D282" s="126" t="s">
        <v>6013</v>
      </c>
      <c r="E282" s="125" t="s">
        <v>6017</v>
      </c>
      <c r="F282" s="126" t="s">
        <v>6018</v>
      </c>
      <c r="G282" s="125" t="s">
        <v>6019</v>
      </c>
      <c r="H282" s="126" t="s">
        <v>6020</v>
      </c>
      <c r="I282" s="127">
        <v>209</v>
      </c>
      <c r="J282" s="128">
        <v>7.4581999999999997</v>
      </c>
    </row>
    <row r="283" spans="2:10" hidden="1" x14ac:dyDescent="0.25">
      <c r="B283" s="124" t="s">
        <v>208</v>
      </c>
      <c r="C283" s="125" t="s">
        <v>4615</v>
      </c>
      <c r="D283" s="126" t="s">
        <v>6013</v>
      </c>
      <c r="E283" s="125" t="s">
        <v>4615</v>
      </c>
      <c r="F283" s="126" t="s">
        <v>6014</v>
      </c>
      <c r="G283" s="125" t="s">
        <v>6017</v>
      </c>
      <c r="H283" s="126" t="s">
        <v>6018</v>
      </c>
      <c r="I283" s="127">
        <v>68</v>
      </c>
      <c r="J283" s="128">
        <v>17.8293</v>
      </c>
    </row>
    <row r="284" spans="2:10" hidden="1" x14ac:dyDescent="0.25">
      <c r="B284" s="124" t="s">
        <v>208</v>
      </c>
      <c r="C284" s="125" t="s">
        <v>4846</v>
      </c>
      <c r="D284" s="126" t="s">
        <v>6021</v>
      </c>
      <c r="E284" s="125" t="s">
        <v>4846</v>
      </c>
      <c r="F284" s="126" t="s">
        <v>6022</v>
      </c>
      <c r="G284" s="125" t="s">
        <v>6023</v>
      </c>
      <c r="H284" s="126" t="s">
        <v>6024</v>
      </c>
      <c r="I284" s="127">
        <v>295</v>
      </c>
      <c r="J284" s="128">
        <v>30.480699999999999</v>
      </c>
    </row>
    <row r="285" spans="2:10" hidden="1" x14ac:dyDescent="0.25">
      <c r="B285" s="124" t="s">
        <v>208</v>
      </c>
      <c r="C285" s="125" t="s">
        <v>4846</v>
      </c>
      <c r="D285" s="126" t="s">
        <v>6021</v>
      </c>
      <c r="E285" s="125" t="s">
        <v>4846</v>
      </c>
      <c r="F285" s="126" t="s">
        <v>6022</v>
      </c>
      <c r="G285" s="125" t="s">
        <v>6025</v>
      </c>
      <c r="H285" s="126" t="s">
        <v>6026</v>
      </c>
      <c r="I285" s="127">
        <v>82</v>
      </c>
      <c r="J285" s="128">
        <v>31.225000000000001</v>
      </c>
    </row>
    <row r="286" spans="2:10" hidden="1" x14ac:dyDescent="0.25">
      <c r="B286" s="124" t="s">
        <v>208</v>
      </c>
      <c r="C286" s="125" t="s">
        <v>4846</v>
      </c>
      <c r="D286" s="126" t="s">
        <v>6021</v>
      </c>
      <c r="E286" s="125" t="s">
        <v>6023</v>
      </c>
      <c r="F286" s="126" t="s">
        <v>6024</v>
      </c>
      <c r="G286" s="125" t="s">
        <v>6027</v>
      </c>
      <c r="H286" s="126" t="s">
        <v>6028</v>
      </c>
      <c r="I286" s="127">
        <v>730</v>
      </c>
      <c r="J286" s="128">
        <v>104.96429999999999</v>
      </c>
    </row>
    <row r="287" spans="2:10" hidden="1" x14ac:dyDescent="0.25">
      <c r="B287" s="124" t="s">
        <v>208</v>
      </c>
      <c r="C287" s="125" t="s">
        <v>6029</v>
      </c>
      <c r="D287" s="126" t="s">
        <v>6030</v>
      </c>
      <c r="E287" s="125" t="s">
        <v>6029</v>
      </c>
      <c r="F287" s="126" t="s">
        <v>6031</v>
      </c>
      <c r="G287" s="125" t="s">
        <v>472</v>
      </c>
      <c r="H287" s="126" t="s">
        <v>6032</v>
      </c>
      <c r="I287" s="127">
        <v>196</v>
      </c>
      <c r="J287" s="128">
        <v>70.797900000000013</v>
      </c>
    </row>
    <row r="288" spans="2:10" hidden="1" x14ac:dyDescent="0.25">
      <c r="B288" s="124" t="s">
        <v>208</v>
      </c>
      <c r="C288" s="125" t="s">
        <v>6029</v>
      </c>
      <c r="D288" s="126" t="s">
        <v>6030</v>
      </c>
      <c r="E288" s="125" t="s">
        <v>6029</v>
      </c>
      <c r="F288" s="126" t="s">
        <v>6031</v>
      </c>
      <c r="G288" s="125" t="s">
        <v>6033</v>
      </c>
      <c r="H288" s="126" t="s">
        <v>6034</v>
      </c>
      <c r="I288" s="127">
        <v>82</v>
      </c>
      <c r="J288" s="128">
        <v>55.191699999999997</v>
      </c>
    </row>
    <row r="289" spans="2:10" hidden="1" x14ac:dyDescent="0.25">
      <c r="B289" s="124" t="s">
        <v>208</v>
      </c>
      <c r="C289" s="125" t="s">
        <v>3677</v>
      </c>
      <c r="D289" s="126" t="s">
        <v>6035</v>
      </c>
      <c r="E289" s="125" t="s">
        <v>6036</v>
      </c>
      <c r="F289" s="126" t="s">
        <v>6037</v>
      </c>
      <c r="G289" s="125" t="s">
        <v>6038</v>
      </c>
      <c r="H289" s="126" t="s">
        <v>6039</v>
      </c>
      <c r="I289" s="127">
        <v>126</v>
      </c>
      <c r="J289" s="128">
        <v>15.112500000000001</v>
      </c>
    </row>
    <row r="290" spans="2:10" hidden="1" x14ac:dyDescent="0.25">
      <c r="B290" s="124" t="s">
        <v>208</v>
      </c>
      <c r="C290" s="125" t="s">
        <v>3677</v>
      </c>
      <c r="D290" s="126" t="s">
        <v>6035</v>
      </c>
      <c r="E290" s="125" t="s">
        <v>3677</v>
      </c>
      <c r="F290" s="126" t="s">
        <v>6040</v>
      </c>
      <c r="G290" s="125" t="s">
        <v>6036</v>
      </c>
      <c r="H290" s="126" t="s">
        <v>6037</v>
      </c>
      <c r="I290" s="127">
        <v>485</v>
      </c>
      <c r="J290" s="128">
        <v>16.778500000000001</v>
      </c>
    </row>
    <row r="291" spans="2:10" hidden="1" x14ac:dyDescent="0.25">
      <c r="B291" s="124" t="s">
        <v>208</v>
      </c>
      <c r="C291" s="125" t="s">
        <v>6041</v>
      </c>
      <c r="D291" s="126" t="s">
        <v>6042</v>
      </c>
      <c r="E291" s="125" t="s">
        <v>6041</v>
      </c>
      <c r="F291" s="126" t="s">
        <v>6043</v>
      </c>
      <c r="G291" s="125" t="s">
        <v>6044</v>
      </c>
      <c r="H291" s="126" t="s">
        <v>6045</v>
      </c>
      <c r="I291" s="127">
        <v>251</v>
      </c>
      <c r="J291" s="128">
        <v>58.131100000000004</v>
      </c>
    </row>
    <row r="292" spans="2:10" hidden="1" x14ac:dyDescent="0.25">
      <c r="B292" s="124" t="s">
        <v>208</v>
      </c>
      <c r="C292" s="125" t="s">
        <v>2672</v>
      </c>
      <c r="D292" s="126" t="s">
        <v>6046</v>
      </c>
      <c r="E292" s="125" t="s">
        <v>2672</v>
      </c>
      <c r="F292" s="126" t="s">
        <v>6047</v>
      </c>
      <c r="G292" s="125" t="s">
        <v>6048</v>
      </c>
      <c r="H292" s="126" t="s">
        <v>6049</v>
      </c>
      <c r="I292" s="127">
        <v>813</v>
      </c>
      <c r="J292" s="128">
        <v>50.701300000000003</v>
      </c>
    </row>
    <row r="293" spans="2:10" hidden="1" x14ac:dyDescent="0.25">
      <c r="B293" s="124" t="s">
        <v>208</v>
      </c>
      <c r="C293" s="125" t="s">
        <v>6050</v>
      </c>
      <c r="D293" s="126" t="s">
        <v>6051</v>
      </c>
      <c r="E293" s="125" t="s">
        <v>6050</v>
      </c>
      <c r="F293" s="126" t="s">
        <v>6052</v>
      </c>
      <c r="G293" s="125" t="s">
        <v>6053</v>
      </c>
      <c r="H293" s="126" t="s">
        <v>6054</v>
      </c>
      <c r="I293" s="127">
        <v>176</v>
      </c>
      <c r="J293" s="128">
        <v>201.1516</v>
      </c>
    </row>
    <row r="294" spans="2:10" hidden="1" x14ac:dyDescent="0.25">
      <c r="B294" s="124" t="s">
        <v>208</v>
      </c>
      <c r="C294" s="125" t="s">
        <v>6050</v>
      </c>
      <c r="D294" s="126" t="s">
        <v>6051</v>
      </c>
      <c r="E294" s="125" t="s">
        <v>6050</v>
      </c>
      <c r="F294" s="126" t="s">
        <v>6052</v>
      </c>
      <c r="G294" s="125" t="s">
        <v>6055</v>
      </c>
      <c r="H294" s="126" t="s">
        <v>6056</v>
      </c>
      <c r="I294" s="127">
        <v>76</v>
      </c>
      <c r="J294" s="128">
        <v>43.151699999999998</v>
      </c>
    </row>
    <row r="295" spans="2:10" hidden="1" x14ac:dyDescent="0.25">
      <c r="B295" s="124" t="s">
        <v>208</v>
      </c>
      <c r="C295" s="125" t="s">
        <v>6057</v>
      </c>
      <c r="D295" s="126" t="s">
        <v>6058</v>
      </c>
      <c r="E295" s="125" t="s">
        <v>6057</v>
      </c>
      <c r="F295" s="126" t="s">
        <v>6059</v>
      </c>
      <c r="G295" s="125" t="s">
        <v>6060</v>
      </c>
      <c r="H295" s="126" t="s">
        <v>6061</v>
      </c>
      <c r="I295" s="127">
        <v>198</v>
      </c>
      <c r="J295" s="128">
        <v>43.464100000000002</v>
      </c>
    </row>
    <row r="296" spans="2:10" hidden="1" x14ac:dyDescent="0.25">
      <c r="B296" s="124" t="s">
        <v>208</v>
      </c>
      <c r="C296" s="125" t="s">
        <v>6057</v>
      </c>
      <c r="D296" s="126" t="s">
        <v>6058</v>
      </c>
      <c r="E296" s="125" t="s">
        <v>6057</v>
      </c>
      <c r="F296" s="126" t="s">
        <v>6059</v>
      </c>
      <c r="G296" s="125" t="s">
        <v>6062</v>
      </c>
      <c r="H296" s="126" t="s">
        <v>6063</v>
      </c>
      <c r="I296" s="127">
        <v>128</v>
      </c>
      <c r="J296" s="128">
        <v>54.711599999999997</v>
      </c>
    </row>
    <row r="297" spans="2:10" hidden="1" x14ac:dyDescent="0.25">
      <c r="B297" s="124" t="s">
        <v>208</v>
      </c>
      <c r="C297" s="125" t="s">
        <v>2966</v>
      </c>
      <c r="D297" s="126" t="s">
        <v>6064</v>
      </c>
      <c r="E297" s="125" t="s">
        <v>2966</v>
      </c>
      <c r="F297" s="126" t="s">
        <v>6065</v>
      </c>
      <c r="G297" s="125" t="s">
        <v>6066</v>
      </c>
      <c r="H297" s="126" t="s">
        <v>6067</v>
      </c>
      <c r="I297" s="127">
        <v>275</v>
      </c>
      <c r="J297" s="128">
        <v>24.799299999999999</v>
      </c>
    </row>
    <row r="298" spans="2:10" hidden="1" x14ac:dyDescent="0.25">
      <c r="B298" s="124" t="s">
        <v>208</v>
      </c>
      <c r="C298" s="125" t="s">
        <v>6068</v>
      </c>
      <c r="D298" s="126" t="s">
        <v>6069</v>
      </c>
      <c r="E298" s="125" t="s">
        <v>6068</v>
      </c>
      <c r="F298" s="126" t="s">
        <v>6070</v>
      </c>
      <c r="G298" s="125" t="s">
        <v>3443</v>
      </c>
      <c r="H298" s="126" t="s">
        <v>6071</v>
      </c>
      <c r="I298" s="127">
        <v>86</v>
      </c>
      <c r="J298" s="128">
        <v>22.418399999999998</v>
      </c>
    </row>
    <row r="299" spans="2:10" hidden="1" x14ac:dyDescent="0.25">
      <c r="B299" s="124" t="s">
        <v>208</v>
      </c>
      <c r="C299" s="125" t="s">
        <v>3010</v>
      </c>
      <c r="D299" s="126" t="s">
        <v>6072</v>
      </c>
      <c r="E299" s="125" t="s">
        <v>3010</v>
      </c>
      <c r="F299" s="126" t="s">
        <v>6073</v>
      </c>
      <c r="G299" s="125" t="s">
        <v>6074</v>
      </c>
      <c r="H299" s="126" t="s">
        <v>6075</v>
      </c>
      <c r="I299" s="127">
        <v>701</v>
      </c>
      <c r="J299" s="128">
        <v>90.738199999999992</v>
      </c>
    </row>
    <row r="300" spans="2:10" hidden="1" x14ac:dyDescent="0.25">
      <c r="B300" s="124" t="s">
        <v>208</v>
      </c>
      <c r="C300" s="125" t="s">
        <v>323</v>
      </c>
      <c r="D300" s="126" t="s">
        <v>6076</v>
      </c>
      <c r="E300" s="125" t="s">
        <v>6077</v>
      </c>
      <c r="F300" s="126" t="s">
        <v>6078</v>
      </c>
      <c r="G300" s="125" t="s">
        <v>6079</v>
      </c>
      <c r="H300" s="126" t="s">
        <v>6080</v>
      </c>
      <c r="I300" s="127">
        <v>138</v>
      </c>
      <c r="J300" s="128">
        <v>22.400400000000001</v>
      </c>
    </row>
    <row r="301" spans="2:10" hidden="1" x14ac:dyDescent="0.25">
      <c r="B301" s="124" t="s">
        <v>208</v>
      </c>
      <c r="C301" s="125" t="s">
        <v>2674</v>
      </c>
      <c r="D301" s="126" t="s">
        <v>6081</v>
      </c>
      <c r="E301" s="125" t="s">
        <v>2674</v>
      </c>
      <c r="F301" s="126" t="s">
        <v>6082</v>
      </c>
      <c r="G301" s="125" t="s">
        <v>6083</v>
      </c>
      <c r="H301" s="126" t="s">
        <v>6084</v>
      </c>
      <c r="I301" s="127">
        <v>273</v>
      </c>
      <c r="J301" s="128">
        <v>56.505400000000002</v>
      </c>
    </row>
    <row r="302" spans="2:10" hidden="1" x14ac:dyDescent="0.25">
      <c r="B302" s="124" t="s">
        <v>208</v>
      </c>
      <c r="C302" s="125" t="s">
        <v>3040</v>
      </c>
      <c r="D302" s="126" t="s">
        <v>6085</v>
      </c>
      <c r="E302" s="125" t="s">
        <v>6086</v>
      </c>
      <c r="F302" s="126" t="s">
        <v>6087</v>
      </c>
      <c r="G302" s="125" t="s">
        <v>1114</v>
      </c>
      <c r="H302" s="126" t="s">
        <v>6088</v>
      </c>
      <c r="I302" s="127">
        <v>461</v>
      </c>
      <c r="J302" s="128">
        <v>59.665900000000008</v>
      </c>
    </row>
    <row r="303" spans="2:10" hidden="1" x14ac:dyDescent="0.25">
      <c r="B303" s="124" t="s">
        <v>208</v>
      </c>
      <c r="C303" s="125" t="s">
        <v>3040</v>
      </c>
      <c r="D303" s="126" t="s">
        <v>6085</v>
      </c>
      <c r="E303" s="125" t="s">
        <v>6089</v>
      </c>
      <c r="F303" s="126" t="s">
        <v>6090</v>
      </c>
      <c r="G303" s="125" t="s">
        <v>6091</v>
      </c>
      <c r="H303" s="126" t="s">
        <v>6092</v>
      </c>
      <c r="I303" s="127">
        <v>200</v>
      </c>
      <c r="J303" s="128">
        <v>22.1282</v>
      </c>
    </row>
    <row r="304" spans="2:10" hidden="1" x14ac:dyDescent="0.25">
      <c r="B304" s="124" t="s">
        <v>208</v>
      </c>
      <c r="C304" s="125" t="s">
        <v>3040</v>
      </c>
      <c r="D304" s="126" t="s">
        <v>6085</v>
      </c>
      <c r="E304" s="125" t="s">
        <v>3040</v>
      </c>
      <c r="F304" s="126" t="s">
        <v>6093</v>
      </c>
      <c r="G304" s="125" t="s">
        <v>6094</v>
      </c>
      <c r="H304" s="126" t="s">
        <v>6095</v>
      </c>
      <c r="I304" s="127">
        <v>689</v>
      </c>
      <c r="J304" s="128">
        <v>88.924300000000002</v>
      </c>
    </row>
    <row r="305" spans="2:10" hidden="1" x14ac:dyDescent="0.25">
      <c r="B305" s="124" t="s">
        <v>208</v>
      </c>
      <c r="C305" s="125" t="s">
        <v>3040</v>
      </c>
      <c r="D305" s="126" t="s">
        <v>6085</v>
      </c>
      <c r="E305" s="125" t="s">
        <v>6094</v>
      </c>
      <c r="F305" s="126" t="s">
        <v>6095</v>
      </c>
      <c r="G305" s="125" t="s">
        <v>6096</v>
      </c>
      <c r="H305" s="126" t="s">
        <v>6097</v>
      </c>
      <c r="I305" s="127">
        <v>380</v>
      </c>
      <c r="J305" s="128">
        <v>50.63920000000001</v>
      </c>
    </row>
    <row r="306" spans="2:10" hidden="1" x14ac:dyDescent="0.25">
      <c r="B306" s="124" t="s">
        <v>208</v>
      </c>
      <c r="C306" s="125" t="s">
        <v>3040</v>
      </c>
      <c r="D306" s="126" t="s">
        <v>6085</v>
      </c>
      <c r="E306" s="125" t="s">
        <v>6091</v>
      </c>
      <c r="F306" s="126" t="s">
        <v>6092</v>
      </c>
      <c r="G306" s="125" t="s">
        <v>6086</v>
      </c>
      <c r="H306" s="126" t="s">
        <v>6087</v>
      </c>
      <c r="I306" s="127">
        <v>56</v>
      </c>
      <c r="J306" s="128">
        <v>37.548900000000003</v>
      </c>
    </row>
    <row r="307" spans="2:10" hidden="1" x14ac:dyDescent="0.25">
      <c r="B307" s="124" t="s">
        <v>208</v>
      </c>
      <c r="C307" s="125" t="s">
        <v>3040</v>
      </c>
      <c r="D307" s="126" t="s">
        <v>6085</v>
      </c>
      <c r="E307" s="125" t="s">
        <v>3040</v>
      </c>
      <c r="F307" s="126" t="s">
        <v>6093</v>
      </c>
      <c r="G307" s="125" t="s">
        <v>6089</v>
      </c>
      <c r="H307" s="126" t="s">
        <v>6090</v>
      </c>
      <c r="I307" s="127">
        <v>191</v>
      </c>
      <c r="J307" s="128">
        <v>47.271300000000011</v>
      </c>
    </row>
    <row r="308" spans="2:10" hidden="1" x14ac:dyDescent="0.25">
      <c r="B308" s="124" t="s">
        <v>208</v>
      </c>
      <c r="C308" s="125" t="s">
        <v>981</v>
      </c>
      <c r="D308" s="126" t="s">
        <v>6098</v>
      </c>
      <c r="E308" s="125" t="s">
        <v>981</v>
      </c>
      <c r="F308" s="126" t="s">
        <v>6099</v>
      </c>
      <c r="G308" s="125" t="s">
        <v>6100</v>
      </c>
      <c r="H308" s="126" t="s">
        <v>6101</v>
      </c>
      <c r="I308" s="127">
        <v>192</v>
      </c>
      <c r="J308" s="128">
        <v>52.938000000000002</v>
      </c>
    </row>
    <row r="309" spans="2:10" hidden="1" x14ac:dyDescent="0.25">
      <c r="B309" s="124" t="s">
        <v>208</v>
      </c>
      <c r="C309" s="125" t="s">
        <v>3082</v>
      </c>
      <c r="D309" s="126" t="s">
        <v>6102</v>
      </c>
      <c r="E309" s="125" t="s">
        <v>3082</v>
      </c>
      <c r="F309" s="126" t="s">
        <v>6103</v>
      </c>
      <c r="G309" s="125" t="s">
        <v>6104</v>
      </c>
      <c r="H309" s="126" t="s">
        <v>6105</v>
      </c>
      <c r="I309" s="127">
        <v>140</v>
      </c>
      <c r="J309" s="128">
        <v>35.206800000000001</v>
      </c>
    </row>
    <row r="310" spans="2:10" hidden="1" x14ac:dyDescent="0.25">
      <c r="B310" s="124" t="s">
        <v>208</v>
      </c>
      <c r="C310" s="125" t="s">
        <v>3082</v>
      </c>
      <c r="D310" s="126" t="s">
        <v>6102</v>
      </c>
      <c r="E310" s="125" t="s">
        <v>3082</v>
      </c>
      <c r="F310" s="126" t="s">
        <v>6103</v>
      </c>
      <c r="G310" s="125" t="s">
        <v>6106</v>
      </c>
      <c r="H310" s="126" t="s">
        <v>6107</v>
      </c>
      <c r="I310" s="127">
        <v>258</v>
      </c>
      <c r="J310" s="128">
        <v>63.936</v>
      </c>
    </row>
    <row r="311" spans="2:10" hidden="1" x14ac:dyDescent="0.25">
      <c r="B311" s="124" t="s">
        <v>208</v>
      </c>
      <c r="C311" s="125" t="s">
        <v>3216</v>
      </c>
      <c r="D311" s="126" t="s">
        <v>6108</v>
      </c>
      <c r="E311" s="125" t="s">
        <v>6109</v>
      </c>
      <c r="F311" s="126" t="s">
        <v>6110</v>
      </c>
      <c r="G311" s="125" t="s">
        <v>6111</v>
      </c>
      <c r="H311" s="126" t="s">
        <v>6112</v>
      </c>
      <c r="I311" s="127">
        <v>388</v>
      </c>
      <c r="J311" s="128">
        <v>71.87439999999998</v>
      </c>
    </row>
    <row r="312" spans="2:10" hidden="1" x14ac:dyDescent="0.25">
      <c r="B312" s="124" t="s">
        <v>208</v>
      </c>
      <c r="C312" s="125" t="s">
        <v>3216</v>
      </c>
      <c r="D312" s="126" t="s">
        <v>6108</v>
      </c>
      <c r="E312" s="125" t="s">
        <v>3216</v>
      </c>
      <c r="F312" s="126" t="s">
        <v>6113</v>
      </c>
      <c r="G312" s="125" t="s">
        <v>6109</v>
      </c>
      <c r="H312" s="126" t="s">
        <v>6110</v>
      </c>
      <c r="I312" s="127">
        <v>168</v>
      </c>
      <c r="J312" s="128">
        <v>160.0514</v>
      </c>
    </row>
    <row r="313" spans="2:10" hidden="1" x14ac:dyDescent="0.25">
      <c r="B313" s="124" t="s">
        <v>208</v>
      </c>
      <c r="C313" s="125" t="s">
        <v>3298</v>
      </c>
      <c r="D313" s="126" t="s">
        <v>6114</v>
      </c>
      <c r="E313" s="125" t="s">
        <v>3298</v>
      </c>
      <c r="F313" s="126" t="s">
        <v>6115</v>
      </c>
      <c r="G313" s="125" t="s">
        <v>6116</v>
      </c>
      <c r="H313" s="126" t="s">
        <v>6117</v>
      </c>
      <c r="I313" s="127">
        <v>42</v>
      </c>
      <c r="J313" s="128">
        <v>24.375699999999998</v>
      </c>
    </row>
    <row r="314" spans="2:10" hidden="1" x14ac:dyDescent="0.25">
      <c r="B314" s="124" t="s">
        <v>208</v>
      </c>
      <c r="C314" s="125" t="s">
        <v>3298</v>
      </c>
      <c r="D314" s="126" t="s">
        <v>6114</v>
      </c>
      <c r="E314" s="125" t="s">
        <v>6116</v>
      </c>
      <c r="F314" s="126" t="s">
        <v>6117</v>
      </c>
      <c r="G314" s="125" t="s">
        <v>6118</v>
      </c>
      <c r="H314" s="126" t="s">
        <v>6119</v>
      </c>
      <c r="I314" s="127">
        <v>91</v>
      </c>
      <c r="J314" s="128">
        <v>59.072900000000011</v>
      </c>
    </row>
    <row r="315" spans="2:10" hidden="1" x14ac:dyDescent="0.25">
      <c r="B315" s="124" t="s">
        <v>208</v>
      </c>
      <c r="C315" s="125" t="s">
        <v>6120</v>
      </c>
      <c r="D315" s="126" t="s">
        <v>6121</v>
      </c>
      <c r="E315" s="125" t="s">
        <v>6120</v>
      </c>
      <c r="F315" s="126" t="s">
        <v>6122</v>
      </c>
      <c r="G315" s="125" t="s">
        <v>6123</v>
      </c>
      <c r="H315" s="126" t="s">
        <v>6124</v>
      </c>
      <c r="I315" s="127">
        <v>123</v>
      </c>
      <c r="J315" s="128">
        <v>95.993700000000004</v>
      </c>
    </row>
    <row r="316" spans="2:10" hidden="1" x14ac:dyDescent="0.25">
      <c r="B316" s="124" t="s">
        <v>208</v>
      </c>
      <c r="C316" s="125" t="s">
        <v>6125</v>
      </c>
      <c r="D316" s="126" t="s">
        <v>6126</v>
      </c>
      <c r="E316" s="125" t="s">
        <v>6125</v>
      </c>
      <c r="F316" s="126" t="s">
        <v>6127</v>
      </c>
      <c r="G316" s="125" t="s">
        <v>6128</v>
      </c>
      <c r="H316" s="126" t="s">
        <v>6129</v>
      </c>
      <c r="I316" s="127">
        <v>637</v>
      </c>
      <c r="J316" s="128">
        <v>51.028700000000008</v>
      </c>
    </row>
    <row r="317" spans="2:10" hidden="1" x14ac:dyDescent="0.25">
      <c r="B317" s="124" t="s">
        <v>208</v>
      </c>
      <c r="C317" s="125" t="s">
        <v>6130</v>
      </c>
      <c r="D317" s="126" t="s">
        <v>6131</v>
      </c>
      <c r="E317" s="125" t="s">
        <v>6130</v>
      </c>
      <c r="F317" s="126" t="s">
        <v>6132</v>
      </c>
      <c r="G317" s="125" t="s">
        <v>6133</v>
      </c>
      <c r="H317" s="126" t="s">
        <v>6134</v>
      </c>
      <c r="I317" s="127">
        <v>250</v>
      </c>
      <c r="J317" s="128">
        <v>23.67959999999999</v>
      </c>
    </row>
    <row r="318" spans="2:10" hidden="1" x14ac:dyDescent="0.25">
      <c r="B318" s="124" t="s">
        <v>208</v>
      </c>
      <c r="C318" s="125" t="s">
        <v>3503</v>
      </c>
      <c r="D318" s="126" t="s">
        <v>6135</v>
      </c>
      <c r="E318" s="125" t="s">
        <v>3503</v>
      </c>
      <c r="F318" s="126" t="s">
        <v>6136</v>
      </c>
      <c r="G318" s="125" t="s">
        <v>6137</v>
      </c>
      <c r="H318" s="126" t="s">
        <v>6138</v>
      </c>
      <c r="I318" s="127">
        <v>301</v>
      </c>
      <c r="J318" s="128">
        <v>30.854200000000009</v>
      </c>
    </row>
    <row r="319" spans="2:10" hidden="1" x14ac:dyDescent="0.25">
      <c r="B319" s="124" t="s">
        <v>208</v>
      </c>
      <c r="C319" s="125" t="s">
        <v>3503</v>
      </c>
      <c r="D319" s="126" t="s">
        <v>6135</v>
      </c>
      <c r="E319" s="125" t="s">
        <v>6137</v>
      </c>
      <c r="F319" s="126" t="s">
        <v>6138</v>
      </c>
      <c r="G319" s="125" t="s">
        <v>6139</v>
      </c>
      <c r="H319" s="126" t="s">
        <v>6140</v>
      </c>
      <c r="I319" s="127">
        <v>492</v>
      </c>
      <c r="J319" s="128">
        <v>19.759799999999991</v>
      </c>
    </row>
    <row r="320" spans="2:10" hidden="1" x14ac:dyDescent="0.25">
      <c r="B320" s="124" t="s">
        <v>208</v>
      </c>
      <c r="C320" s="125" t="s">
        <v>3503</v>
      </c>
      <c r="D320" s="126" t="s">
        <v>6135</v>
      </c>
      <c r="E320" s="125" t="s">
        <v>6139</v>
      </c>
      <c r="F320" s="126" t="s">
        <v>6140</v>
      </c>
      <c r="G320" s="125" t="s">
        <v>6141</v>
      </c>
      <c r="H320" s="126" t="s">
        <v>6142</v>
      </c>
      <c r="I320" s="127">
        <v>425</v>
      </c>
      <c r="J320" s="128">
        <v>34.455100000000002</v>
      </c>
    </row>
    <row r="321" spans="2:10" hidden="1" x14ac:dyDescent="0.25">
      <c r="B321" s="124" t="s">
        <v>208</v>
      </c>
      <c r="C321" s="125" t="s">
        <v>3503</v>
      </c>
      <c r="D321" s="126" t="s">
        <v>6135</v>
      </c>
      <c r="E321" s="125" t="s">
        <v>3503</v>
      </c>
      <c r="F321" s="126" t="s">
        <v>6136</v>
      </c>
      <c r="G321" s="125" t="s">
        <v>6143</v>
      </c>
      <c r="H321" s="126" t="s">
        <v>6144</v>
      </c>
      <c r="I321" s="127">
        <v>229</v>
      </c>
      <c r="J321" s="128">
        <v>94.756199999999993</v>
      </c>
    </row>
    <row r="322" spans="2:10" hidden="1" x14ac:dyDescent="0.25">
      <c r="B322" s="124" t="s">
        <v>208</v>
      </c>
      <c r="C322" s="125" t="s">
        <v>6145</v>
      </c>
      <c r="D322" s="126" t="s">
        <v>6146</v>
      </c>
      <c r="E322" s="125" t="s">
        <v>6147</v>
      </c>
      <c r="F322" s="126" t="s">
        <v>6148</v>
      </c>
      <c r="G322" s="125" t="s">
        <v>6149</v>
      </c>
      <c r="H322" s="126" t="s">
        <v>6150</v>
      </c>
      <c r="I322" s="127">
        <v>290</v>
      </c>
      <c r="J322" s="128">
        <v>18.476400000000002</v>
      </c>
    </row>
    <row r="323" spans="2:10" hidden="1" x14ac:dyDescent="0.25">
      <c r="B323" s="124" t="s">
        <v>208</v>
      </c>
      <c r="C323" s="125" t="s">
        <v>6145</v>
      </c>
      <c r="D323" s="126" t="s">
        <v>6146</v>
      </c>
      <c r="E323" s="125" t="s">
        <v>6151</v>
      </c>
      <c r="F323" s="126" t="s">
        <v>6152</v>
      </c>
      <c r="G323" s="125" t="s">
        <v>6147</v>
      </c>
      <c r="H323" s="126" t="s">
        <v>6148</v>
      </c>
      <c r="I323" s="127">
        <v>295</v>
      </c>
      <c r="J323" s="128">
        <v>24.506</v>
      </c>
    </row>
    <row r="324" spans="2:10" hidden="1" x14ac:dyDescent="0.25">
      <c r="B324" s="124" t="s">
        <v>208</v>
      </c>
      <c r="C324" s="125" t="s">
        <v>6153</v>
      </c>
      <c r="D324" s="126" t="s">
        <v>6154</v>
      </c>
      <c r="E324" s="125" t="s">
        <v>6153</v>
      </c>
      <c r="F324" s="126" t="s">
        <v>6155</v>
      </c>
      <c r="G324" s="125" t="s">
        <v>6156</v>
      </c>
      <c r="H324" s="126" t="s">
        <v>6157</v>
      </c>
      <c r="I324" s="127">
        <v>99</v>
      </c>
      <c r="J324" s="128">
        <v>36.762000000000008</v>
      </c>
    </row>
    <row r="325" spans="2:10" hidden="1" x14ac:dyDescent="0.25">
      <c r="B325" s="124" t="s">
        <v>208</v>
      </c>
      <c r="C325" s="125" t="s">
        <v>6158</v>
      </c>
      <c r="D325" s="126" t="s">
        <v>6159</v>
      </c>
      <c r="E325" s="125" t="s">
        <v>6158</v>
      </c>
      <c r="F325" s="126" t="s">
        <v>6160</v>
      </c>
      <c r="G325" s="125" t="s">
        <v>6161</v>
      </c>
      <c r="H325" s="126" t="s">
        <v>6162</v>
      </c>
      <c r="I325" s="127">
        <v>199</v>
      </c>
      <c r="J325" s="128">
        <v>202.4915</v>
      </c>
    </row>
    <row r="326" spans="2:10" hidden="1" x14ac:dyDescent="0.25">
      <c r="B326" s="124" t="s">
        <v>208</v>
      </c>
      <c r="C326" s="125" t="s">
        <v>6158</v>
      </c>
      <c r="D326" s="126" t="s">
        <v>6159</v>
      </c>
      <c r="E326" s="125" t="s">
        <v>6158</v>
      </c>
      <c r="F326" s="126" t="s">
        <v>6160</v>
      </c>
      <c r="G326" s="125" t="s">
        <v>6163</v>
      </c>
      <c r="H326" s="126" t="s">
        <v>6164</v>
      </c>
      <c r="I326" s="127">
        <v>91</v>
      </c>
      <c r="J326" s="128">
        <v>31.069599999999991</v>
      </c>
    </row>
    <row r="327" spans="2:10" hidden="1" x14ac:dyDescent="0.25">
      <c r="B327" s="124" t="s">
        <v>208</v>
      </c>
      <c r="C327" s="125" t="s">
        <v>6158</v>
      </c>
      <c r="D327" s="126" t="s">
        <v>6159</v>
      </c>
      <c r="E327" s="125" t="s">
        <v>6161</v>
      </c>
      <c r="F327" s="126" t="s">
        <v>6162</v>
      </c>
      <c r="G327" s="125" t="s">
        <v>6165</v>
      </c>
      <c r="H327" s="126" t="s">
        <v>6166</v>
      </c>
      <c r="I327" s="127">
        <v>236</v>
      </c>
      <c r="J327" s="128">
        <v>35.759099999999997</v>
      </c>
    </row>
    <row r="328" spans="2:10" hidden="1" x14ac:dyDescent="0.25">
      <c r="B328" s="124" t="s">
        <v>208</v>
      </c>
      <c r="C328" s="125" t="s">
        <v>6167</v>
      </c>
      <c r="D328" s="126" t="s">
        <v>6168</v>
      </c>
      <c r="E328" s="125" t="s">
        <v>6167</v>
      </c>
      <c r="F328" s="126" t="s">
        <v>6169</v>
      </c>
      <c r="G328" s="125" t="s">
        <v>6170</v>
      </c>
      <c r="H328" s="126" t="s">
        <v>6171</v>
      </c>
      <c r="I328" s="127">
        <v>282</v>
      </c>
      <c r="J328" s="128">
        <v>88.3536</v>
      </c>
    </row>
    <row r="329" spans="2:10" hidden="1" x14ac:dyDescent="0.25">
      <c r="B329" s="124" t="s">
        <v>208</v>
      </c>
      <c r="C329" s="125" t="s">
        <v>375</v>
      </c>
      <c r="D329" s="126" t="s">
        <v>6172</v>
      </c>
      <c r="E329" s="125" t="s">
        <v>375</v>
      </c>
      <c r="F329" s="126" t="s">
        <v>6173</v>
      </c>
      <c r="G329" s="125" t="s">
        <v>2381</v>
      </c>
      <c r="H329" s="126" t="s">
        <v>6174</v>
      </c>
      <c r="I329" s="127">
        <v>87</v>
      </c>
      <c r="J329" s="128">
        <v>21.20259999999999</v>
      </c>
    </row>
    <row r="330" spans="2:10" hidden="1" x14ac:dyDescent="0.25">
      <c r="B330" s="124" t="s">
        <v>208</v>
      </c>
      <c r="C330" s="125" t="s">
        <v>3675</v>
      </c>
      <c r="D330" s="126" t="s">
        <v>6175</v>
      </c>
      <c r="E330" s="125" t="s">
        <v>3675</v>
      </c>
      <c r="F330" s="126" t="s">
        <v>6176</v>
      </c>
      <c r="G330" s="125" t="s">
        <v>6177</v>
      </c>
      <c r="H330" s="126" t="s">
        <v>6178</v>
      </c>
      <c r="I330" s="127">
        <v>188</v>
      </c>
      <c r="J330" s="128">
        <v>10.170999999999999</v>
      </c>
    </row>
    <row r="331" spans="2:10" hidden="1" x14ac:dyDescent="0.25">
      <c r="B331" s="124" t="s">
        <v>208</v>
      </c>
      <c r="C331" s="125" t="s">
        <v>6179</v>
      </c>
      <c r="D331" s="126" t="s">
        <v>6180</v>
      </c>
      <c r="E331" s="125" t="s">
        <v>6179</v>
      </c>
      <c r="F331" s="126" t="s">
        <v>6181</v>
      </c>
      <c r="G331" s="125" t="s">
        <v>6182</v>
      </c>
      <c r="H331" s="126" t="s">
        <v>6183</v>
      </c>
      <c r="I331" s="127">
        <v>13</v>
      </c>
      <c r="J331" s="128">
        <v>55.753700000000002</v>
      </c>
    </row>
    <row r="332" spans="2:10" hidden="1" x14ac:dyDescent="0.25">
      <c r="B332" s="124" t="s">
        <v>208</v>
      </c>
      <c r="C332" s="125" t="s">
        <v>6179</v>
      </c>
      <c r="D332" s="126" t="s">
        <v>6180</v>
      </c>
      <c r="E332" s="125" t="s">
        <v>6184</v>
      </c>
      <c r="F332" s="126" t="s">
        <v>6185</v>
      </c>
      <c r="G332" s="125" t="s">
        <v>5917</v>
      </c>
      <c r="H332" s="126" t="s">
        <v>6186</v>
      </c>
      <c r="I332" s="127">
        <v>298</v>
      </c>
      <c r="J332" s="128">
        <v>33.297200000000011</v>
      </c>
    </row>
    <row r="333" spans="2:10" hidden="1" x14ac:dyDescent="0.25">
      <c r="B333" s="124" t="s">
        <v>208</v>
      </c>
      <c r="C333" s="125" t="s">
        <v>6187</v>
      </c>
      <c r="D333" s="126" t="s">
        <v>6188</v>
      </c>
      <c r="E333" s="125" t="s">
        <v>6187</v>
      </c>
      <c r="F333" s="126" t="s">
        <v>6189</v>
      </c>
      <c r="G333" s="125" t="s">
        <v>6190</v>
      </c>
      <c r="H333" s="126" t="s">
        <v>6191</v>
      </c>
      <c r="I333" s="127">
        <v>166</v>
      </c>
      <c r="J333" s="128">
        <v>21.759799999999991</v>
      </c>
    </row>
    <row r="334" spans="2:10" hidden="1" x14ac:dyDescent="0.25">
      <c r="B334" s="124" t="s">
        <v>208</v>
      </c>
      <c r="C334" s="125" t="s">
        <v>3929</v>
      </c>
      <c r="D334" s="126" t="s">
        <v>6192</v>
      </c>
      <c r="E334" s="125" t="s">
        <v>3929</v>
      </c>
      <c r="F334" s="126" t="s">
        <v>6193</v>
      </c>
      <c r="G334" s="125" t="s">
        <v>661</v>
      </c>
      <c r="H334" s="126" t="s">
        <v>6194</v>
      </c>
      <c r="I334" s="127">
        <v>248</v>
      </c>
      <c r="J334" s="128">
        <v>20.954699999999999</v>
      </c>
    </row>
    <row r="335" spans="2:10" hidden="1" x14ac:dyDescent="0.25">
      <c r="B335" s="124" t="s">
        <v>208</v>
      </c>
      <c r="C335" s="125" t="s">
        <v>6195</v>
      </c>
      <c r="D335" s="126" t="s">
        <v>6196</v>
      </c>
      <c r="E335" s="125" t="s">
        <v>6197</v>
      </c>
      <c r="F335" s="126" t="s">
        <v>6198</v>
      </c>
      <c r="G335" s="125" t="s">
        <v>6199</v>
      </c>
      <c r="H335" s="126" t="s">
        <v>6200</v>
      </c>
      <c r="I335" s="127">
        <v>558</v>
      </c>
      <c r="J335" s="128">
        <v>48.216700000000003</v>
      </c>
    </row>
    <row r="336" spans="2:10" hidden="1" x14ac:dyDescent="0.25">
      <c r="B336" s="124" t="s">
        <v>208</v>
      </c>
      <c r="C336" s="125" t="s">
        <v>6195</v>
      </c>
      <c r="D336" s="126" t="s">
        <v>6196</v>
      </c>
      <c r="E336" s="125" t="s">
        <v>6195</v>
      </c>
      <c r="F336" s="126" t="s">
        <v>6201</v>
      </c>
      <c r="G336" s="125" t="s">
        <v>6202</v>
      </c>
      <c r="H336" s="126" t="s">
        <v>6203</v>
      </c>
      <c r="I336" s="127">
        <v>304</v>
      </c>
      <c r="J336" s="128">
        <v>15.2453</v>
      </c>
    </row>
    <row r="337" spans="2:10" hidden="1" x14ac:dyDescent="0.25">
      <c r="B337" s="124" t="s">
        <v>208</v>
      </c>
      <c r="C337" s="125" t="s">
        <v>6195</v>
      </c>
      <c r="D337" s="126" t="s">
        <v>6196</v>
      </c>
      <c r="E337" s="125" t="s">
        <v>6199</v>
      </c>
      <c r="F337" s="126" t="s">
        <v>6200</v>
      </c>
      <c r="G337" s="125" t="s">
        <v>6204</v>
      </c>
      <c r="H337" s="126" t="s">
        <v>6205</v>
      </c>
      <c r="I337" s="127">
        <v>333</v>
      </c>
      <c r="J337" s="128">
        <v>77.527199999999993</v>
      </c>
    </row>
    <row r="338" spans="2:10" hidden="1" x14ac:dyDescent="0.25">
      <c r="B338" s="124" t="s">
        <v>208</v>
      </c>
      <c r="C338" s="125" t="s">
        <v>6195</v>
      </c>
      <c r="D338" s="126" t="s">
        <v>6196</v>
      </c>
      <c r="E338" s="125" t="s">
        <v>6206</v>
      </c>
      <c r="F338" s="126" t="s">
        <v>6207</v>
      </c>
      <c r="G338" s="125" t="s">
        <v>6197</v>
      </c>
      <c r="H338" s="126" t="s">
        <v>6198</v>
      </c>
      <c r="I338" s="127">
        <v>300</v>
      </c>
      <c r="J338" s="128">
        <v>45.032600000000009</v>
      </c>
    </row>
    <row r="339" spans="2:10" hidden="1" x14ac:dyDescent="0.25">
      <c r="B339" s="124" t="s">
        <v>208</v>
      </c>
      <c r="C339" s="125" t="s">
        <v>6195</v>
      </c>
      <c r="D339" s="126" t="s">
        <v>6196</v>
      </c>
      <c r="E339" s="125" t="s">
        <v>6202</v>
      </c>
      <c r="F339" s="126" t="s">
        <v>6203</v>
      </c>
      <c r="G339" s="125" t="s">
        <v>6206</v>
      </c>
      <c r="H339" s="126" t="s">
        <v>6207</v>
      </c>
      <c r="I339" s="127">
        <v>98</v>
      </c>
      <c r="J339" s="128">
        <v>22.065999999999999</v>
      </c>
    </row>
    <row r="340" spans="2:10" hidden="1" x14ac:dyDescent="0.25">
      <c r="B340" s="124" t="s">
        <v>208</v>
      </c>
      <c r="C340" s="125" t="s">
        <v>6208</v>
      </c>
      <c r="D340" s="126" t="s">
        <v>6209</v>
      </c>
      <c r="E340" s="125" t="s">
        <v>6208</v>
      </c>
      <c r="F340" s="126" t="s">
        <v>6210</v>
      </c>
      <c r="G340" s="125" t="s">
        <v>47</v>
      </c>
      <c r="H340" s="126" t="s">
        <v>6211</v>
      </c>
      <c r="I340" s="127">
        <v>69</v>
      </c>
      <c r="J340" s="128">
        <v>31.7165</v>
      </c>
    </row>
    <row r="341" spans="2:10" hidden="1" x14ac:dyDescent="0.25">
      <c r="B341" s="124" t="s">
        <v>208</v>
      </c>
      <c r="C341" s="125" t="s">
        <v>6208</v>
      </c>
      <c r="D341" s="126" t="s">
        <v>6209</v>
      </c>
      <c r="E341" s="125" t="s">
        <v>6212</v>
      </c>
      <c r="F341" s="126" t="s">
        <v>6213</v>
      </c>
      <c r="G341" s="125" t="s">
        <v>6214</v>
      </c>
      <c r="H341" s="126" t="s">
        <v>6215</v>
      </c>
      <c r="I341" s="127">
        <v>867</v>
      </c>
      <c r="J341" s="128">
        <v>80.249800000000022</v>
      </c>
    </row>
    <row r="342" spans="2:10" hidden="1" x14ac:dyDescent="0.25">
      <c r="B342" s="124" t="s">
        <v>208</v>
      </c>
      <c r="C342" s="125" t="s">
        <v>6208</v>
      </c>
      <c r="D342" s="126" t="s">
        <v>6209</v>
      </c>
      <c r="E342" s="125" t="s">
        <v>6216</v>
      </c>
      <c r="F342" s="126" t="s">
        <v>6217</v>
      </c>
      <c r="G342" s="125" t="s">
        <v>6212</v>
      </c>
      <c r="H342" s="126" t="s">
        <v>6213</v>
      </c>
      <c r="I342" s="127">
        <v>805</v>
      </c>
      <c r="J342" s="128">
        <v>52.243499999999997</v>
      </c>
    </row>
    <row r="343" spans="2:10" hidden="1" x14ac:dyDescent="0.25">
      <c r="B343" s="124" t="s">
        <v>208</v>
      </c>
      <c r="C343" s="125" t="s">
        <v>6208</v>
      </c>
      <c r="D343" s="126" t="s">
        <v>6209</v>
      </c>
      <c r="E343" s="125" t="s">
        <v>47</v>
      </c>
      <c r="F343" s="126" t="s">
        <v>6211</v>
      </c>
      <c r="G343" s="125" t="s">
        <v>6216</v>
      </c>
      <c r="H343" s="126" t="s">
        <v>6217</v>
      </c>
      <c r="I343" s="127">
        <v>247</v>
      </c>
      <c r="J343" s="128">
        <v>72.631199999999993</v>
      </c>
    </row>
    <row r="344" spans="2:10" hidden="1" x14ac:dyDescent="0.25">
      <c r="B344" s="124" t="s">
        <v>208</v>
      </c>
      <c r="C344" s="125" t="s">
        <v>6218</v>
      </c>
      <c r="D344" s="126" t="s">
        <v>6219</v>
      </c>
      <c r="E344" s="125" t="s">
        <v>6218</v>
      </c>
      <c r="F344" s="126" t="s">
        <v>6220</v>
      </c>
      <c r="G344" s="125" t="s">
        <v>6221</v>
      </c>
      <c r="H344" s="126" t="s">
        <v>6222</v>
      </c>
      <c r="I344" s="127">
        <v>79</v>
      </c>
      <c r="J344" s="128">
        <v>15.1378</v>
      </c>
    </row>
    <row r="345" spans="2:10" hidden="1" x14ac:dyDescent="0.25">
      <c r="B345" s="124" t="s">
        <v>208</v>
      </c>
      <c r="C345" s="125" t="s">
        <v>6223</v>
      </c>
      <c r="D345" s="126" t="s">
        <v>6224</v>
      </c>
      <c r="E345" s="125" t="s">
        <v>6223</v>
      </c>
      <c r="F345" s="126" t="s">
        <v>6225</v>
      </c>
      <c r="G345" s="125" t="s">
        <v>6226</v>
      </c>
      <c r="H345" s="126" t="s">
        <v>6227</v>
      </c>
      <c r="I345" s="127">
        <v>980</v>
      </c>
      <c r="J345" s="128">
        <v>73.735600000000005</v>
      </c>
    </row>
    <row r="346" spans="2:10" hidden="1" x14ac:dyDescent="0.25">
      <c r="B346" s="124" t="s">
        <v>208</v>
      </c>
      <c r="C346" s="125" t="s">
        <v>6228</v>
      </c>
      <c r="D346" s="126" t="s">
        <v>6229</v>
      </c>
      <c r="E346" s="125" t="s">
        <v>6228</v>
      </c>
      <c r="F346" s="126" t="s">
        <v>6230</v>
      </c>
      <c r="G346" s="125" t="s">
        <v>6231</v>
      </c>
      <c r="H346" s="126" t="s">
        <v>6232</v>
      </c>
      <c r="I346" s="127">
        <v>137</v>
      </c>
      <c r="J346" s="128">
        <v>16.637599999999999</v>
      </c>
    </row>
    <row r="347" spans="2:10" hidden="1" x14ac:dyDescent="0.25">
      <c r="B347" s="124" t="s">
        <v>208</v>
      </c>
      <c r="C347" s="125" t="s">
        <v>6228</v>
      </c>
      <c r="D347" s="126" t="s">
        <v>6229</v>
      </c>
      <c r="E347" s="125" t="s">
        <v>6228</v>
      </c>
      <c r="F347" s="126" t="s">
        <v>6230</v>
      </c>
      <c r="G347" s="125" t="s">
        <v>6233</v>
      </c>
      <c r="H347" s="126" t="s">
        <v>6234</v>
      </c>
      <c r="I347" s="127">
        <v>157</v>
      </c>
      <c r="J347" s="128">
        <v>16.735299999999999</v>
      </c>
    </row>
    <row r="348" spans="2:10" hidden="1" x14ac:dyDescent="0.25">
      <c r="B348" s="124" t="s">
        <v>208</v>
      </c>
      <c r="C348" s="125" t="s">
        <v>6235</v>
      </c>
      <c r="D348" s="126" t="s">
        <v>6236</v>
      </c>
      <c r="E348" s="125" t="s">
        <v>6235</v>
      </c>
      <c r="F348" s="126" t="s">
        <v>6237</v>
      </c>
      <c r="G348" s="125" t="s">
        <v>6238</v>
      </c>
      <c r="H348" s="126" t="s">
        <v>6239</v>
      </c>
      <c r="I348" s="127">
        <v>0</v>
      </c>
      <c r="J348" s="128">
        <v>9.8841000000000001</v>
      </c>
    </row>
    <row r="349" spans="2:10" hidden="1" x14ac:dyDescent="0.25">
      <c r="B349" s="124" t="s">
        <v>208</v>
      </c>
      <c r="C349" s="125" t="s">
        <v>6235</v>
      </c>
      <c r="D349" s="126" t="s">
        <v>6236</v>
      </c>
      <c r="E349" s="125" t="s">
        <v>6238</v>
      </c>
      <c r="F349" s="126" t="s">
        <v>6239</v>
      </c>
      <c r="G349" s="125" t="s">
        <v>6240</v>
      </c>
      <c r="H349" s="126" t="s">
        <v>6241</v>
      </c>
      <c r="I349" s="127">
        <v>5</v>
      </c>
      <c r="J349" s="128">
        <v>19.822299999999991</v>
      </c>
    </row>
    <row r="350" spans="2:10" hidden="1" x14ac:dyDescent="0.25">
      <c r="B350" s="124" t="s">
        <v>208</v>
      </c>
      <c r="C350" s="125" t="s">
        <v>1274</v>
      </c>
      <c r="D350" s="126" t="s">
        <v>6242</v>
      </c>
      <c r="E350" s="125" t="s">
        <v>6243</v>
      </c>
      <c r="F350" s="126" t="s">
        <v>6244</v>
      </c>
      <c r="G350" s="125" t="s">
        <v>6245</v>
      </c>
      <c r="H350" s="126" t="s">
        <v>6246</v>
      </c>
      <c r="I350" s="127">
        <v>38</v>
      </c>
      <c r="J350" s="128">
        <v>63.4101</v>
      </c>
    </row>
    <row r="351" spans="2:10" hidden="1" x14ac:dyDescent="0.25">
      <c r="B351" s="124" t="s">
        <v>208</v>
      </c>
      <c r="C351" s="125" t="s">
        <v>2110</v>
      </c>
      <c r="D351" s="126" t="s">
        <v>6247</v>
      </c>
      <c r="E351" s="125" t="s">
        <v>2110</v>
      </c>
      <c r="F351" s="126" t="s">
        <v>6248</v>
      </c>
      <c r="G351" s="125" t="s">
        <v>6249</v>
      </c>
      <c r="H351" s="126" t="s">
        <v>6250</v>
      </c>
      <c r="I351" s="127">
        <v>93</v>
      </c>
      <c r="J351" s="128">
        <v>63.022300000000023</v>
      </c>
    </row>
    <row r="352" spans="2:10" hidden="1" x14ac:dyDescent="0.25">
      <c r="B352" s="124" t="s">
        <v>208</v>
      </c>
      <c r="C352" s="125" t="s">
        <v>6251</v>
      </c>
      <c r="D352" s="126" t="s">
        <v>6252</v>
      </c>
      <c r="E352" s="125" t="s">
        <v>6251</v>
      </c>
      <c r="F352" s="126" t="s">
        <v>6253</v>
      </c>
      <c r="G352" s="125" t="s">
        <v>6254</v>
      </c>
      <c r="H352" s="126" t="s">
        <v>6255</v>
      </c>
      <c r="I352" s="127">
        <v>221</v>
      </c>
      <c r="J352" s="128">
        <v>64.040700000000001</v>
      </c>
    </row>
    <row r="353" spans="2:10" hidden="1" x14ac:dyDescent="0.25">
      <c r="B353" s="124" t="s">
        <v>208</v>
      </c>
      <c r="C353" s="125" t="s">
        <v>2206</v>
      </c>
      <c r="D353" s="126" t="s">
        <v>6256</v>
      </c>
      <c r="E353" s="125" t="s">
        <v>2206</v>
      </c>
      <c r="F353" s="126" t="s">
        <v>6257</v>
      </c>
      <c r="G353" s="125" t="s">
        <v>6258</v>
      </c>
      <c r="H353" s="126" t="s">
        <v>6259</v>
      </c>
      <c r="I353" s="127">
        <v>268</v>
      </c>
      <c r="J353" s="128">
        <v>25.067799999999991</v>
      </c>
    </row>
    <row r="354" spans="2:10" hidden="1" x14ac:dyDescent="0.25">
      <c r="B354" s="124" t="s">
        <v>208</v>
      </c>
      <c r="C354" s="125" t="s">
        <v>6260</v>
      </c>
      <c r="D354" s="126" t="s">
        <v>6261</v>
      </c>
      <c r="E354" s="125" t="s">
        <v>6262</v>
      </c>
      <c r="F354" s="126" t="s">
        <v>6263</v>
      </c>
      <c r="G354" s="125" t="s">
        <v>6264</v>
      </c>
      <c r="H354" s="126" t="s">
        <v>6265</v>
      </c>
      <c r="I354" s="127">
        <v>65</v>
      </c>
      <c r="J354" s="128">
        <v>9.3709000000000042</v>
      </c>
    </row>
    <row r="355" spans="2:10" hidden="1" x14ac:dyDescent="0.25">
      <c r="B355" s="124" t="s">
        <v>208</v>
      </c>
      <c r="C355" s="125" t="s">
        <v>6260</v>
      </c>
      <c r="D355" s="126" t="s">
        <v>6261</v>
      </c>
      <c r="E355" s="125" t="s">
        <v>6266</v>
      </c>
      <c r="F355" s="126" t="s">
        <v>6267</v>
      </c>
      <c r="G355" s="125" t="s">
        <v>6268</v>
      </c>
      <c r="H355" s="126" t="s">
        <v>6269</v>
      </c>
      <c r="I355" s="127">
        <v>173</v>
      </c>
      <c r="J355" s="128">
        <v>13.494899999999999</v>
      </c>
    </row>
    <row r="356" spans="2:10" hidden="1" x14ac:dyDescent="0.25">
      <c r="B356" s="124" t="s">
        <v>208</v>
      </c>
      <c r="C356" s="125" t="s">
        <v>6260</v>
      </c>
      <c r="D356" s="126" t="s">
        <v>6261</v>
      </c>
      <c r="E356" s="125" t="s">
        <v>6268</v>
      </c>
      <c r="F356" s="126" t="s">
        <v>6269</v>
      </c>
      <c r="G356" s="125" t="s">
        <v>6262</v>
      </c>
      <c r="H356" s="126" t="s">
        <v>6263</v>
      </c>
      <c r="I356" s="127">
        <v>255</v>
      </c>
      <c r="J356" s="128">
        <v>19.875499999999999</v>
      </c>
    </row>
    <row r="357" spans="2:10" hidden="1" x14ac:dyDescent="0.25">
      <c r="B357" s="124" t="s">
        <v>208</v>
      </c>
      <c r="C357" s="125" t="s">
        <v>6260</v>
      </c>
      <c r="D357" s="126" t="s">
        <v>6261</v>
      </c>
      <c r="E357" s="125" t="s">
        <v>6260</v>
      </c>
      <c r="F357" s="126" t="s">
        <v>6270</v>
      </c>
      <c r="G357" s="125" t="s">
        <v>6271</v>
      </c>
      <c r="H357" s="126" t="s">
        <v>6272</v>
      </c>
      <c r="I357" s="127">
        <v>153</v>
      </c>
      <c r="J357" s="128">
        <v>22.9224</v>
      </c>
    </row>
    <row r="358" spans="2:10" hidden="1" x14ac:dyDescent="0.25">
      <c r="B358" s="124" t="s">
        <v>208</v>
      </c>
      <c r="C358" s="125" t="s">
        <v>6260</v>
      </c>
      <c r="D358" s="126" t="s">
        <v>6261</v>
      </c>
      <c r="E358" s="125" t="s">
        <v>6260</v>
      </c>
      <c r="F358" s="126" t="s">
        <v>6270</v>
      </c>
      <c r="G358" s="125" t="s">
        <v>6266</v>
      </c>
      <c r="H358" s="126" t="s">
        <v>6267</v>
      </c>
      <c r="I358" s="127">
        <v>224</v>
      </c>
      <c r="J358" s="128">
        <v>16.537099999999999</v>
      </c>
    </row>
    <row r="359" spans="2:10" hidden="1" x14ac:dyDescent="0.25">
      <c r="B359" s="124" t="s">
        <v>208</v>
      </c>
      <c r="C359" s="125" t="s">
        <v>6273</v>
      </c>
      <c r="D359" s="126" t="s">
        <v>6274</v>
      </c>
      <c r="E359" s="125" t="s">
        <v>6273</v>
      </c>
      <c r="F359" s="126" t="s">
        <v>6275</v>
      </c>
      <c r="G359" s="125" t="s">
        <v>6276</v>
      </c>
      <c r="H359" s="126" t="s">
        <v>6277</v>
      </c>
      <c r="I359" s="127">
        <v>11</v>
      </c>
      <c r="J359" s="128">
        <v>35.655500000000011</v>
      </c>
    </row>
    <row r="360" spans="2:10" hidden="1" x14ac:dyDescent="0.25">
      <c r="B360" s="124" t="s">
        <v>208</v>
      </c>
      <c r="C360" s="125" t="s">
        <v>6278</v>
      </c>
      <c r="D360" s="126" t="s">
        <v>6279</v>
      </c>
      <c r="E360" s="125" t="s">
        <v>6280</v>
      </c>
      <c r="F360" s="126" t="s">
        <v>6281</v>
      </c>
      <c r="G360" s="125" t="s">
        <v>2216</v>
      </c>
      <c r="H360" s="126" t="s">
        <v>6282</v>
      </c>
      <c r="I360" s="127">
        <v>316</v>
      </c>
      <c r="J360" s="128">
        <v>23.360399999999998</v>
      </c>
    </row>
    <row r="361" spans="2:10" hidden="1" x14ac:dyDescent="0.25">
      <c r="B361" s="124" t="s">
        <v>208</v>
      </c>
      <c r="C361" s="125" t="s">
        <v>6278</v>
      </c>
      <c r="D361" s="126" t="s">
        <v>6279</v>
      </c>
      <c r="E361" s="125" t="s">
        <v>6278</v>
      </c>
      <c r="F361" s="126" t="s">
        <v>6283</v>
      </c>
      <c r="G361" s="125" t="s">
        <v>6280</v>
      </c>
      <c r="H361" s="126" t="s">
        <v>6281</v>
      </c>
      <c r="I361" s="127">
        <v>213</v>
      </c>
      <c r="J361" s="128">
        <v>6.9791000000000016</v>
      </c>
    </row>
    <row r="362" spans="2:10" hidden="1" x14ac:dyDescent="0.25">
      <c r="B362" s="124" t="s">
        <v>208</v>
      </c>
      <c r="C362" s="125" t="s">
        <v>4633</v>
      </c>
      <c r="D362" s="126" t="s">
        <v>6284</v>
      </c>
      <c r="E362" s="125" t="s">
        <v>140</v>
      </c>
      <c r="F362" s="126" t="s">
        <v>6285</v>
      </c>
      <c r="G362" s="125" t="s">
        <v>971</v>
      </c>
      <c r="H362" s="126" t="s">
        <v>6286</v>
      </c>
      <c r="I362" s="127">
        <v>130</v>
      </c>
      <c r="J362" s="128">
        <v>9.1851000000000003</v>
      </c>
    </row>
    <row r="363" spans="2:10" hidden="1" x14ac:dyDescent="0.25">
      <c r="B363" s="124" t="s">
        <v>208</v>
      </c>
      <c r="C363" s="125" t="s">
        <v>6287</v>
      </c>
      <c r="D363" s="126" t="s">
        <v>6288</v>
      </c>
      <c r="E363" s="125" t="s">
        <v>6287</v>
      </c>
      <c r="F363" s="126" t="s">
        <v>6289</v>
      </c>
      <c r="G363" s="125" t="s">
        <v>6290</v>
      </c>
      <c r="H363" s="126" t="s">
        <v>6291</v>
      </c>
      <c r="I363" s="127">
        <v>102</v>
      </c>
      <c r="J363" s="128">
        <v>86.835799999999992</v>
      </c>
    </row>
    <row r="364" spans="2:10" hidden="1" x14ac:dyDescent="0.25">
      <c r="B364" s="124" t="s">
        <v>208</v>
      </c>
      <c r="C364" s="125" t="s">
        <v>6287</v>
      </c>
      <c r="D364" s="126" t="s">
        <v>6288</v>
      </c>
      <c r="E364" s="125" t="s">
        <v>6287</v>
      </c>
      <c r="F364" s="126" t="s">
        <v>6289</v>
      </c>
      <c r="G364" s="125" t="s">
        <v>6292</v>
      </c>
      <c r="H364" s="126" t="s">
        <v>6293</v>
      </c>
      <c r="I364" s="127">
        <v>316</v>
      </c>
      <c r="J364" s="128">
        <v>183.20410000000001</v>
      </c>
    </row>
    <row r="365" spans="2:10" hidden="1" x14ac:dyDescent="0.25">
      <c r="B365" s="124" t="s">
        <v>208</v>
      </c>
      <c r="C365" s="125" t="s">
        <v>6287</v>
      </c>
      <c r="D365" s="126" t="s">
        <v>6288</v>
      </c>
      <c r="E365" s="125" t="s">
        <v>6287</v>
      </c>
      <c r="F365" s="126" t="s">
        <v>6289</v>
      </c>
      <c r="G365" s="125" t="s">
        <v>6294</v>
      </c>
      <c r="H365" s="126" t="s">
        <v>6295</v>
      </c>
      <c r="I365" s="127">
        <v>89</v>
      </c>
      <c r="J365" s="128">
        <v>9.0241999999999987</v>
      </c>
    </row>
    <row r="366" spans="2:10" hidden="1" x14ac:dyDescent="0.25">
      <c r="B366" s="124" t="s">
        <v>589</v>
      </c>
      <c r="C366" s="125" t="s">
        <v>55</v>
      </c>
      <c r="D366" s="126" t="s">
        <v>6296</v>
      </c>
      <c r="E366" s="125" t="s">
        <v>6297</v>
      </c>
      <c r="F366" s="126" t="s">
        <v>6298</v>
      </c>
      <c r="G366" s="125" t="s">
        <v>6299</v>
      </c>
      <c r="H366" s="126" t="s">
        <v>6300</v>
      </c>
      <c r="I366" s="127">
        <v>461</v>
      </c>
      <c r="J366" s="128">
        <v>2.2256999999999998</v>
      </c>
    </row>
    <row r="367" spans="2:10" hidden="1" x14ac:dyDescent="0.25">
      <c r="B367" s="124" t="s">
        <v>589</v>
      </c>
      <c r="C367" s="125" t="s">
        <v>55</v>
      </c>
      <c r="D367" s="126" t="s">
        <v>6296</v>
      </c>
      <c r="E367" s="125" t="s">
        <v>6301</v>
      </c>
      <c r="F367" s="126" t="s">
        <v>6302</v>
      </c>
      <c r="G367" s="125" t="s">
        <v>4405</v>
      </c>
      <c r="H367" s="126" t="s">
        <v>6303</v>
      </c>
      <c r="I367" s="127">
        <v>228</v>
      </c>
      <c r="J367" s="128">
        <v>16.327000000000009</v>
      </c>
    </row>
    <row r="368" spans="2:10" hidden="1" x14ac:dyDescent="0.25">
      <c r="B368" s="124" t="s">
        <v>589</v>
      </c>
      <c r="C368" s="125" t="s">
        <v>55</v>
      </c>
      <c r="D368" s="126" t="s">
        <v>6296</v>
      </c>
      <c r="E368" s="125" t="s">
        <v>4405</v>
      </c>
      <c r="F368" s="126" t="s">
        <v>6303</v>
      </c>
      <c r="G368" s="125" t="s">
        <v>6297</v>
      </c>
      <c r="H368" s="126" t="s">
        <v>6298</v>
      </c>
      <c r="I368" s="127">
        <v>126</v>
      </c>
      <c r="J368" s="128">
        <v>6.5358999999999998</v>
      </c>
    </row>
    <row r="369" spans="2:10" hidden="1" x14ac:dyDescent="0.25">
      <c r="B369" s="124" t="s">
        <v>589</v>
      </c>
      <c r="C369" s="125" t="s">
        <v>55</v>
      </c>
      <c r="D369" s="126" t="s">
        <v>6296</v>
      </c>
      <c r="E369" s="125" t="s">
        <v>55</v>
      </c>
      <c r="F369" s="126" t="s">
        <v>6304</v>
      </c>
      <c r="G369" s="125" t="s">
        <v>6301</v>
      </c>
      <c r="H369" s="126" t="s">
        <v>6302</v>
      </c>
      <c r="I369" s="127">
        <v>265</v>
      </c>
      <c r="J369" s="128">
        <v>5.984</v>
      </c>
    </row>
    <row r="370" spans="2:10" hidden="1" x14ac:dyDescent="0.25">
      <c r="B370" s="124" t="s">
        <v>589</v>
      </c>
      <c r="C370" s="125" t="s">
        <v>6305</v>
      </c>
      <c r="D370" s="126" t="s">
        <v>6306</v>
      </c>
      <c r="E370" s="125" t="s">
        <v>6305</v>
      </c>
      <c r="F370" s="126" t="s">
        <v>6307</v>
      </c>
      <c r="G370" s="125" t="s">
        <v>6308</v>
      </c>
      <c r="H370" s="126" t="s">
        <v>6309</v>
      </c>
      <c r="I370" s="127">
        <v>506</v>
      </c>
      <c r="J370" s="128">
        <v>4.9420999999999999</v>
      </c>
    </row>
    <row r="371" spans="2:10" hidden="1" x14ac:dyDescent="0.25">
      <c r="B371" s="124" t="s">
        <v>589</v>
      </c>
      <c r="C371" s="125" t="s">
        <v>6305</v>
      </c>
      <c r="D371" s="126" t="s">
        <v>6306</v>
      </c>
      <c r="E371" s="125" t="s">
        <v>6305</v>
      </c>
      <c r="F371" s="126" t="s">
        <v>6307</v>
      </c>
      <c r="G371" s="125" t="s">
        <v>6310</v>
      </c>
      <c r="H371" s="126" t="s">
        <v>6311</v>
      </c>
      <c r="I371" s="127">
        <v>1316</v>
      </c>
      <c r="J371" s="128">
        <v>6.6994999999999996</v>
      </c>
    </row>
    <row r="372" spans="2:10" hidden="1" x14ac:dyDescent="0.25">
      <c r="B372" s="124" t="s">
        <v>589</v>
      </c>
      <c r="C372" s="125" t="s">
        <v>6305</v>
      </c>
      <c r="D372" s="126" t="s">
        <v>6306</v>
      </c>
      <c r="E372" s="125" t="s">
        <v>6305</v>
      </c>
      <c r="F372" s="126" t="s">
        <v>6307</v>
      </c>
      <c r="G372" s="125" t="s">
        <v>6312</v>
      </c>
      <c r="H372" s="126" t="s">
        <v>6313</v>
      </c>
      <c r="I372" s="127">
        <v>446</v>
      </c>
      <c r="J372" s="128">
        <v>6.8597000000000001</v>
      </c>
    </row>
    <row r="373" spans="2:10" hidden="1" x14ac:dyDescent="0.25">
      <c r="B373" s="124" t="s">
        <v>589</v>
      </c>
      <c r="C373" s="125" t="s">
        <v>6314</v>
      </c>
      <c r="D373" s="126" t="s">
        <v>6315</v>
      </c>
      <c r="E373" s="125" t="s">
        <v>6316</v>
      </c>
      <c r="F373" s="126" t="s">
        <v>6317</v>
      </c>
      <c r="G373" s="125" t="s">
        <v>6318</v>
      </c>
      <c r="H373" s="126" t="s">
        <v>6319</v>
      </c>
      <c r="I373" s="127">
        <v>599</v>
      </c>
      <c r="J373" s="128">
        <v>10.1374</v>
      </c>
    </row>
    <row r="374" spans="2:10" hidden="1" x14ac:dyDescent="0.25">
      <c r="B374" s="124" t="s">
        <v>589</v>
      </c>
      <c r="C374" s="125" t="s">
        <v>6314</v>
      </c>
      <c r="D374" s="126" t="s">
        <v>6315</v>
      </c>
      <c r="E374" s="125" t="s">
        <v>6320</v>
      </c>
      <c r="F374" s="126" t="s">
        <v>6321</v>
      </c>
      <c r="G374" s="125" t="s">
        <v>5792</v>
      </c>
      <c r="H374" s="126" t="s">
        <v>6322</v>
      </c>
      <c r="I374" s="127">
        <v>746</v>
      </c>
      <c r="J374" s="128">
        <v>1.8498000000000001</v>
      </c>
    </row>
    <row r="375" spans="2:10" hidden="1" x14ac:dyDescent="0.25">
      <c r="B375" s="124" t="s">
        <v>589</v>
      </c>
      <c r="C375" s="125" t="s">
        <v>6314</v>
      </c>
      <c r="D375" s="126" t="s">
        <v>6315</v>
      </c>
      <c r="E375" s="125" t="s">
        <v>6323</v>
      </c>
      <c r="F375" s="126" t="s">
        <v>6324</v>
      </c>
      <c r="G375" s="125" t="s">
        <v>6325</v>
      </c>
      <c r="H375" s="126" t="s">
        <v>6326</v>
      </c>
      <c r="I375" s="127">
        <v>287</v>
      </c>
      <c r="J375" s="128">
        <v>2.1543000000000001</v>
      </c>
    </row>
    <row r="376" spans="2:10" hidden="1" x14ac:dyDescent="0.25">
      <c r="B376" s="124" t="s">
        <v>589</v>
      </c>
      <c r="C376" s="125" t="s">
        <v>6314</v>
      </c>
      <c r="D376" s="126" t="s">
        <v>6315</v>
      </c>
      <c r="E376" s="125" t="s">
        <v>6325</v>
      </c>
      <c r="F376" s="126" t="s">
        <v>6326</v>
      </c>
      <c r="G376" s="125" t="s">
        <v>4078</v>
      </c>
      <c r="H376" s="126" t="s">
        <v>6327</v>
      </c>
      <c r="I376" s="127">
        <v>559</v>
      </c>
      <c r="J376" s="128">
        <v>3.2321</v>
      </c>
    </row>
    <row r="377" spans="2:10" hidden="1" x14ac:dyDescent="0.25">
      <c r="B377" s="124" t="s">
        <v>589</v>
      </c>
      <c r="C377" s="125" t="s">
        <v>6314</v>
      </c>
      <c r="D377" s="126" t="s">
        <v>6315</v>
      </c>
      <c r="E377" s="125" t="s">
        <v>6328</v>
      </c>
      <c r="F377" s="126" t="s">
        <v>6329</v>
      </c>
      <c r="G377" s="125" t="s">
        <v>6330</v>
      </c>
      <c r="H377" s="126" t="s">
        <v>6331</v>
      </c>
      <c r="I377" s="127">
        <v>818</v>
      </c>
      <c r="J377" s="128">
        <v>2.0358000000000001</v>
      </c>
    </row>
    <row r="378" spans="2:10" hidden="1" x14ac:dyDescent="0.25">
      <c r="B378" s="124" t="s">
        <v>589</v>
      </c>
      <c r="C378" s="125" t="s">
        <v>6314</v>
      </c>
      <c r="D378" s="126" t="s">
        <v>6315</v>
      </c>
      <c r="E378" s="125" t="s">
        <v>6330</v>
      </c>
      <c r="F378" s="126" t="s">
        <v>6331</v>
      </c>
      <c r="G378" s="125" t="s">
        <v>6323</v>
      </c>
      <c r="H378" s="126" t="s">
        <v>6324</v>
      </c>
      <c r="I378" s="127">
        <v>402</v>
      </c>
      <c r="J378" s="128">
        <v>1.0708</v>
      </c>
    </row>
    <row r="379" spans="2:10" hidden="1" x14ac:dyDescent="0.25">
      <c r="B379" s="124" t="s">
        <v>589</v>
      </c>
      <c r="C379" s="125" t="s">
        <v>6314</v>
      </c>
      <c r="D379" s="126" t="s">
        <v>6315</v>
      </c>
      <c r="E379" s="125" t="s">
        <v>5792</v>
      </c>
      <c r="F379" s="126" t="s">
        <v>6322</v>
      </c>
      <c r="G379" s="125" t="s">
        <v>6328</v>
      </c>
      <c r="H379" s="126" t="s">
        <v>6329</v>
      </c>
      <c r="I379" s="127">
        <v>385</v>
      </c>
      <c r="J379" s="128">
        <v>4.8754</v>
      </c>
    </row>
    <row r="380" spans="2:10" hidden="1" x14ac:dyDescent="0.25">
      <c r="B380" s="124" t="s">
        <v>589</v>
      </c>
      <c r="C380" s="125" t="s">
        <v>6314</v>
      </c>
      <c r="D380" s="126" t="s">
        <v>6315</v>
      </c>
      <c r="E380" s="125" t="s">
        <v>1029</v>
      </c>
      <c r="F380" s="126" t="s">
        <v>6332</v>
      </c>
      <c r="G380" s="125" t="s">
        <v>6333</v>
      </c>
      <c r="H380" s="126" t="s">
        <v>6334</v>
      </c>
      <c r="I380" s="127">
        <v>240</v>
      </c>
      <c r="J380" s="128">
        <v>3.0049999999999999</v>
      </c>
    </row>
    <row r="381" spans="2:10" hidden="1" x14ac:dyDescent="0.25">
      <c r="B381" s="124" t="s">
        <v>589</v>
      </c>
      <c r="C381" s="125" t="s">
        <v>6314</v>
      </c>
      <c r="D381" s="126" t="s">
        <v>6315</v>
      </c>
      <c r="E381" s="125" t="s">
        <v>6333</v>
      </c>
      <c r="F381" s="126" t="s">
        <v>6334</v>
      </c>
      <c r="G381" s="125" t="s">
        <v>6335</v>
      </c>
      <c r="H381" s="126" t="s">
        <v>6336</v>
      </c>
      <c r="I381" s="127">
        <v>377</v>
      </c>
      <c r="J381" s="128">
        <v>1.4850000000000001</v>
      </c>
    </row>
    <row r="382" spans="2:10" hidden="1" x14ac:dyDescent="0.25">
      <c r="B382" s="124" t="s">
        <v>589</v>
      </c>
      <c r="C382" s="125" t="s">
        <v>6314</v>
      </c>
      <c r="D382" s="126" t="s">
        <v>6315</v>
      </c>
      <c r="E382" s="125" t="s">
        <v>6337</v>
      </c>
      <c r="F382" s="126" t="s">
        <v>6338</v>
      </c>
      <c r="G382" s="125" t="s">
        <v>2732</v>
      </c>
      <c r="H382" s="126" t="s">
        <v>6339</v>
      </c>
      <c r="I382" s="127">
        <v>63</v>
      </c>
      <c r="J382" s="128">
        <v>7.2893000000000017</v>
      </c>
    </row>
    <row r="383" spans="2:10" hidden="1" x14ac:dyDescent="0.25">
      <c r="B383" s="124" t="s">
        <v>589</v>
      </c>
      <c r="C383" s="125" t="s">
        <v>6314</v>
      </c>
      <c r="D383" s="126" t="s">
        <v>6315</v>
      </c>
      <c r="E383" s="125" t="s">
        <v>6335</v>
      </c>
      <c r="F383" s="126" t="s">
        <v>6336</v>
      </c>
      <c r="G383" s="125" t="s">
        <v>6340</v>
      </c>
      <c r="H383" s="126" t="s">
        <v>6341</v>
      </c>
      <c r="I383" s="127">
        <v>0</v>
      </c>
      <c r="J383" s="128">
        <v>0.75570000000000004</v>
      </c>
    </row>
    <row r="384" spans="2:10" hidden="1" x14ac:dyDescent="0.25">
      <c r="B384" s="124" t="s">
        <v>589</v>
      </c>
      <c r="C384" s="125" t="s">
        <v>6314</v>
      </c>
      <c r="D384" s="126" t="s">
        <v>6315</v>
      </c>
      <c r="E384" s="125" t="s">
        <v>4003</v>
      </c>
      <c r="F384" s="126" t="s">
        <v>6342</v>
      </c>
      <c r="G384" s="125" t="s">
        <v>6316</v>
      </c>
      <c r="H384" s="126" t="s">
        <v>6317</v>
      </c>
      <c r="I384" s="127">
        <v>552</v>
      </c>
      <c r="J384" s="128">
        <v>5.8688999999999991</v>
      </c>
    </row>
    <row r="385" spans="2:10" hidden="1" x14ac:dyDescent="0.25">
      <c r="B385" s="124" t="s">
        <v>589</v>
      </c>
      <c r="C385" s="125" t="s">
        <v>6314</v>
      </c>
      <c r="D385" s="126" t="s">
        <v>6315</v>
      </c>
      <c r="E385" s="125" t="s">
        <v>6320</v>
      </c>
      <c r="F385" s="126" t="s">
        <v>6321</v>
      </c>
      <c r="G385" s="125" t="s">
        <v>6343</v>
      </c>
      <c r="H385" s="126" t="s">
        <v>6344</v>
      </c>
      <c r="I385" s="127">
        <v>243</v>
      </c>
      <c r="J385" s="128">
        <v>3.7547000000000001</v>
      </c>
    </row>
    <row r="386" spans="2:10" hidden="1" x14ac:dyDescent="0.25">
      <c r="B386" s="124" t="s">
        <v>589</v>
      </c>
      <c r="C386" s="125" t="s">
        <v>6314</v>
      </c>
      <c r="D386" s="126" t="s">
        <v>6315</v>
      </c>
      <c r="E386" s="125" t="s">
        <v>5305</v>
      </c>
      <c r="F386" s="126" t="s">
        <v>6345</v>
      </c>
      <c r="G386" s="125" t="s">
        <v>6346</v>
      </c>
      <c r="H386" s="126" t="s">
        <v>6347</v>
      </c>
      <c r="I386" s="127">
        <v>459</v>
      </c>
      <c r="J386" s="128">
        <v>8.9886000000000035</v>
      </c>
    </row>
    <row r="387" spans="2:10" hidden="1" x14ac:dyDescent="0.25">
      <c r="B387" s="124" t="s">
        <v>589</v>
      </c>
      <c r="C387" s="125" t="s">
        <v>6314</v>
      </c>
      <c r="D387" s="126" t="s">
        <v>6315</v>
      </c>
      <c r="E387" s="125" t="s">
        <v>6320</v>
      </c>
      <c r="F387" s="126" t="s">
        <v>6321</v>
      </c>
      <c r="G387" s="125" t="s">
        <v>6337</v>
      </c>
      <c r="H387" s="126" t="s">
        <v>6338</v>
      </c>
      <c r="I387" s="127">
        <v>136</v>
      </c>
      <c r="J387" s="128">
        <v>4.6750999999999996</v>
      </c>
    </row>
    <row r="388" spans="2:10" hidden="1" x14ac:dyDescent="0.25">
      <c r="B388" s="124" t="s">
        <v>589</v>
      </c>
      <c r="C388" s="125" t="s">
        <v>6314</v>
      </c>
      <c r="D388" s="126" t="s">
        <v>6315</v>
      </c>
      <c r="E388" s="125" t="s">
        <v>1029</v>
      </c>
      <c r="F388" s="126" t="s">
        <v>6332</v>
      </c>
      <c r="G388" s="125" t="s">
        <v>4585</v>
      </c>
      <c r="H388" s="126" t="s">
        <v>6348</v>
      </c>
      <c r="I388" s="127">
        <v>451</v>
      </c>
      <c r="J388" s="128">
        <v>2.6541000000000001</v>
      </c>
    </row>
    <row r="389" spans="2:10" hidden="1" x14ac:dyDescent="0.25">
      <c r="B389" s="124" t="s">
        <v>589</v>
      </c>
      <c r="C389" s="125" t="s">
        <v>6314</v>
      </c>
      <c r="D389" s="126" t="s">
        <v>6315</v>
      </c>
      <c r="E389" s="125" t="s">
        <v>5166</v>
      </c>
      <c r="F389" s="126" t="s">
        <v>6349</v>
      </c>
      <c r="G389" s="125" t="s">
        <v>5305</v>
      </c>
      <c r="H389" s="126" t="s">
        <v>6345</v>
      </c>
      <c r="I389" s="127">
        <v>276</v>
      </c>
      <c r="J389" s="128">
        <v>6.4158999999999997</v>
      </c>
    </row>
    <row r="390" spans="2:10" hidden="1" x14ac:dyDescent="0.25">
      <c r="B390" s="124" t="s">
        <v>589</v>
      </c>
      <c r="C390" s="125" t="s">
        <v>6350</v>
      </c>
      <c r="D390" s="126" t="s">
        <v>6351</v>
      </c>
      <c r="E390" s="125" t="s">
        <v>6352</v>
      </c>
      <c r="F390" s="126" t="s">
        <v>6353</v>
      </c>
      <c r="G390" s="125" t="s">
        <v>6354</v>
      </c>
      <c r="H390" s="126" t="s">
        <v>6355</v>
      </c>
      <c r="I390" s="127">
        <v>465</v>
      </c>
      <c r="J390" s="128">
        <v>12.1211</v>
      </c>
    </row>
    <row r="391" spans="2:10" hidden="1" x14ac:dyDescent="0.25">
      <c r="B391" s="124" t="s">
        <v>589</v>
      </c>
      <c r="C391" s="125" t="s">
        <v>6350</v>
      </c>
      <c r="D391" s="126" t="s">
        <v>6351</v>
      </c>
      <c r="E391" s="125" t="s">
        <v>6350</v>
      </c>
      <c r="F391" s="126" t="s">
        <v>6356</v>
      </c>
      <c r="G391" s="125" t="s">
        <v>6357</v>
      </c>
      <c r="H391" s="126" t="s">
        <v>6358</v>
      </c>
      <c r="I391" s="127">
        <v>548</v>
      </c>
      <c r="J391" s="128">
        <v>5.9043000000000001</v>
      </c>
    </row>
    <row r="392" spans="2:10" hidden="1" x14ac:dyDescent="0.25">
      <c r="B392" s="124" t="s">
        <v>589</v>
      </c>
      <c r="C392" s="125" t="s">
        <v>6350</v>
      </c>
      <c r="D392" s="126" t="s">
        <v>6351</v>
      </c>
      <c r="E392" s="125" t="s">
        <v>6350</v>
      </c>
      <c r="F392" s="126" t="s">
        <v>6356</v>
      </c>
      <c r="G392" s="125" t="s">
        <v>6352</v>
      </c>
      <c r="H392" s="126" t="s">
        <v>6353</v>
      </c>
      <c r="I392" s="127">
        <v>263</v>
      </c>
      <c r="J392" s="128">
        <v>8.8630000000000031</v>
      </c>
    </row>
    <row r="393" spans="2:10" hidden="1" x14ac:dyDescent="0.25">
      <c r="B393" s="124" t="s">
        <v>589</v>
      </c>
      <c r="C393" s="125" t="s">
        <v>6350</v>
      </c>
      <c r="D393" s="126" t="s">
        <v>6351</v>
      </c>
      <c r="E393" s="125" t="s">
        <v>6359</v>
      </c>
      <c r="F393" s="126" t="s">
        <v>6360</v>
      </c>
      <c r="G393" s="125" t="s">
        <v>6361</v>
      </c>
      <c r="H393" s="126" t="s">
        <v>6362</v>
      </c>
      <c r="I393" s="127">
        <v>541</v>
      </c>
      <c r="J393" s="128">
        <v>3.267100000000001</v>
      </c>
    </row>
    <row r="394" spans="2:10" hidden="1" x14ac:dyDescent="0.25">
      <c r="B394" s="124" t="s">
        <v>589</v>
      </c>
      <c r="C394" s="125" t="s">
        <v>6363</v>
      </c>
      <c r="D394" s="126" t="s">
        <v>6364</v>
      </c>
      <c r="E394" s="125" t="s">
        <v>6363</v>
      </c>
      <c r="F394" s="126" t="s">
        <v>6365</v>
      </c>
      <c r="G394" s="125" t="s">
        <v>6366</v>
      </c>
      <c r="H394" s="126" t="s">
        <v>6367</v>
      </c>
      <c r="I394" s="127">
        <v>388</v>
      </c>
      <c r="J394" s="128">
        <v>8.4193000000000016</v>
      </c>
    </row>
    <row r="395" spans="2:10" hidden="1" x14ac:dyDescent="0.25">
      <c r="B395" s="124" t="s">
        <v>589</v>
      </c>
      <c r="C395" s="125" t="s">
        <v>573</v>
      </c>
      <c r="D395" s="126" t="s">
        <v>6368</v>
      </c>
      <c r="E395" s="125" t="s">
        <v>6369</v>
      </c>
      <c r="F395" s="126" t="s">
        <v>6370</v>
      </c>
      <c r="G395" s="125" t="s">
        <v>6371</v>
      </c>
      <c r="H395" s="126" t="s">
        <v>6372</v>
      </c>
      <c r="I395" s="127">
        <v>296</v>
      </c>
      <c r="J395" s="128">
        <v>6.6318000000000001</v>
      </c>
    </row>
    <row r="396" spans="2:10" hidden="1" x14ac:dyDescent="0.25">
      <c r="B396" s="124" t="s">
        <v>589</v>
      </c>
      <c r="C396" s="125" t="s">
        <v>573</v>
      </c>
      <c r="D396" s="126" t="s">
        <v>6368</v>
      </c>
      <c r="E396" s="125" t="s">
        <v>6371</v>
      </c>
      <c r="F396" s="126" t="s">
        <v>6372</v>
      </c>
      <c r="G396" s="125" t="s">
        <v>6373</v>
      </c>
      <c r="H396" s="126" t="s">
        <v>6374</v>
      </c>
      <c r="I396" s="127">
        <v>191</v>
      </c>
      <c r="J396" s="128">
        <v>16.028700000000001</v>
      </c>
    </row>
    <row r="397" spans="2:10" hidden="1" x14ac:dyDescent="0.25">
      <c r="B397" s="124" t="s">
        <v>589</v>
      </c>
      <c r="C397" s="125" t="s">
        <v>573</v>
      </c>
      <c r="D397" s="126" t="s">
        <v>6368</v>
      </c>
      <c r="E397" s="125" t="s">
        <v>573</v>
      </c>
      <c r="F397" s="126" t="s">
        <v>6375</v>
      </c>
      <c r="G397" s="125" t="s">
        <v>6369</v>
      </c>
      <c r="H397" s="126" t="s">
        <v>6370</v>
      </c>
      <c r="I397" s="127">
        <v>565</v>
      </c>
      <c r="J397" s="128">
        <v>5.0227999999999993</v>
      </c>
    </row>
    <row r="398" spans="2:10" hidden="1" x14ac:dyDescent="0.25">
      <c r="B398" s="124" t="s">
        <v>589</v>
      </c>
      <c r="C398" s="125" t="s">
        <v>590</v>
      </c>
      <c r="D398" s="126" t="s">
        <v>6376</v>
      </c>
      <c r="E398" s="125" t="s">
        <v>590</v>
      </c>
      <c r="F398" s="126" t="s">
        <v>6377</v>
      </c>
      <c r="G398" s="125" t="s">
        <v>6378</v>
      </c>
      <c r="H398" s="126" t="s">
        <v>6379</v>
      </c>
      <c r="I398" s="127">
        <v>283</v>
      </c>
      <c r="J398" s="128">
        <v>6.9429999999999996</v>
      </c>
    </row>
    <row r="399" spans="2:10" hidden="1" x14ac:dyDescent="0.25">
      <c r="B399" s="124" t="s">
        <v>589</v>
      </c>
      <c r="C399" s="125" t="s">
        <v>610</v>
      </c>
      <c r="D399" s="126" t="s">
        <v>6380</v>
      </c>
      <c r="E399" s="125" t="s">
        <v>610</v>
      </c>
      <c r="F399" s="126" t="s">
        <v>6381</v>
      </c>
      <c r="G399" s="125" t="s">
        <v>6382</v>
      </c>
      <c r="H399" s="126" t="s">
        <v>6383</v>
      </c>
      <c r="I399" s="127">
        <v>271</v>
      </c>
      <c r="J399" s="128">
        <v>12.002700000000001</v>
      </c>
    </row>
    <row r="400" spans="2:10" hidden="1" x14ac:dyDescent="0.25">
      <c r="B400" s="124" t="s">
        <v>589</v>
      </c>
      <c r="C400" s="125" t="s">
        <v>610</v>
      </c>
      <c r="D400" s="126" t="s">
        <v>6380</v>
      </c>
      <c r="E400" s="125" t="s">
        <v>6384</v>
      </c>
      <c r="F400" s="126" t="s">
        <v>6385</v>
      </c>
      <c r="G400" s="125" t="s">
        <v>6386</v>
      </c>
      <c r="H400" s="126" t="s">
        <v>6387</v>
      </c>
      <c r="I400" s="127">
        <v>734</v>
      </c>
      <c r="J400" s="128">
        <v>7.9426000000000014</v>
      </c>
    </row>
    <row r="401" spans="2:10" hidden="1" x14ac:dyDescent="0.25">
      <c r="B401" s="124" t="s">
        <v>589</v>
      </c>
      <c r="C401" s="125" t="s">
        <v>610</v>
      </c>
      <c r="D401" s="126" t="s">
        <v>6380</v>
      </c>
      <c r="E401" s="125" t="s">
        <v>6384</v>
      </c>
      <c r="F401" s="126" t="s">
        <v>6385</v>
      </c>
      <c r="G401" s="125" t="s">
        <v>6373</v>
      </c>
      <c r="H401" s="126" t="s">
        <v>6388</v>
      </c>
      <c r="I401" s="127">
        <v>573</v>
      </c>
      <c r="J401" s="128">
        <v>9.8347000000000016</v>
      </c>
    </row>
    <row r="402" spans="2:10" hidden="1" x14ac:dyDescent="0.25">
      <c r="B402" s="124" t="s">
        <v>589</v>
      </c>
      <c r="C402" s="125" t="s">
        <v>610</v>
      </c>
      <c r="D402" s="126" t="s">
        <v>6380</v>
      </c>
      <c r="E402" s="125" t="s">
        <v>610</v>
      </c>
      <c r="F402" s="126" t="s">
        <v>6381</v>
      </c>
      <c r="G402" s="125" t="s">
        <v>6389</v>
      </c>
      <c r="H402" s="126" t="s">
        <v>6390</v>
      </c>
      <c r="I402" s="127">
        <v>599</v>
      </c>
      <c r="J402" s="128">
        <v>3.262</v>
      </c>
    </row>
    <row r="403" spans="2:10" hidden="1" x14ac:dyDescent="0.25">
      <c r="B403" s="124" t="s">
        <v>589</v>
      </c>
      <c r="C403" s="125" t="s">
        <v>610</v>
      </c>
      <c r="D403" s="126" t="s">
        <v>6380</v>
      </c>
      <c r="E403" s="125" t="s">
        <v>610</v>
      </c>
      <c r="F403" s="126" t="s">
        <v>6381</v>
      </c>
      <c r="G403" s="125" t="s">
        <v>6384</v>
      </c>
      <c r="H403" s="126" t="s">
        <v>6385</v>
      </c>
      <c r="I403" s="127">
        <v>349</v>
      </c>
      <c r="J403" s="128">
        <v>22.0517</v>
      </c>
    </row>
    <row r="404" spans="2:10" hidden="1" x14ac:dyDescent="0.25">
      <c r="B404" s="124" t="s">
        <v>589</v>
      </c>
      <c r="C404" s="125" t="s">
        <v>6357</v>
      </c>
      <c r="D404" s="126" t="s">
        <v>6391</v>
      </c>
      <c r="E404" s="125" t="s">
        <v>6392</v>
      </c>
      <c r="F404" s="126" t="s">
        <v>6393</v>
      </c>
      <c r="G404" s="125" t="s">
        <v>6394</v>
      </c>
      <c r="H404" s="126" t="s">
        <v>6395</v>
      </c>
      <c r="I404" s="127">
        <v>355</v>
      </c>
      <c r="J404" s="128">
        <v>1.6224000000000001</v>
      </c>
    </row>
    <row r="405" spans="2:10" hidden="1" x14ac:dyDescent="0.25">
      <c r="B405" s="124" t="s">
        <v>589</v>
      </c>
      <c r="C405" s="125" t="s">
        <v>6357</v>
      </c>
      <c r="D405" s="126" t="s">
        <v>6391</v>
      </c>
      <c r="E405" s="125" t="s">
        <v>6394</v>
      </c>
      <c r="F405" s="126" t="s">
        <v>6395</v>
      </c>
      <c r="G405" s="125" t="s">
        <v>6396</v>
      </c>
      <c r="H405" s="126" t="s">
        <v>6397</v>
      </c>
      <c r="I405" s="127">
        <v>217</v>
      </c>
      <c r="J405" s="128">
        <v>1.1847000000000001</v>
      </c>
    </row>
    <row r="406" spans="2:10" hidden="1" x14ac:dyDescent="0.25">
      <c r="B406" s="124" t="s">
        <v>589</v>
      </c>
      <c r="C406" s="125" t="s">
        <v>6357</v>
      </c>
      <c r="D406" s="126" t="s">
        <v>6391</v>
      </c>
      <c r="E406" s="125" t="s">
        <v>6357</v>
      </c>
      <c r="F406" s="126" t="s">
        <v>6398</v>
      </c>
      <c r="G406" s="125" t="s">
        <v>6392</v>
      </c>
      <c r="H406" s="126" t="s">
        <v>6393</v>
      </c>
      <c r="I406" s="127">
        <v>4310</v>
      </c>
      <c r="J406" s="128">
        <v>9.7786999999999988</v>
      </c>
    </row>
    <row r="407" spans="2:10" hidden="1" x14ac:dyDescent="0.25">
      <c r="B407" s="124" t="s">
        <v>589</v>
      </c>
      <c r="C407" s="125" t="s">
        <v>781</v>
      </c>
      <c r="D407" s="126" t="s">
        <v>6399</v>
      </c>
      <c r="E407" s="125" t="s">
        <v>781</v>
      </c>
      <c r="F407" s="126" t="s">
        <v>6400</v>
      </c>
      <c r="G407" s="125" t="s">
        <v>6401</v>
      </c>
      <c r="H407" s="126" t="s">
        <v>6402</v>
      </c>
      <c r="I407" s="127">
        <v>718</v>
      </c>
      <c r="J407" s="128">
        <v>2.2088000000000001</v>
      </c>
    </row>
    <row r="408" spans="2:10" hidden="1" x14ac:dyDescent="0.25">
      <c r="B408" s="124" t="s">
        <v>589</v>
      </c>
      <c r="C408" s="125" t="s">
        <v>781</v>
      </c>
      <c r="D408" s="126" t="s">
        <v>6399</v>
      </c>
      <c r="E408" s="125" t="s">
        <v>781</v>
      </c>
      <c r="F408" s="126" t="s">
        <v>6400</v>
      </c>
      <c r="G408" s="125" t="s">
        <v>6403</v>
      </c>
      <c r="H408" s="126" t="s">
        <v>6404</v>
      </c>
      <c r="I408" s="127">
        <v>385</v>
      </c>
      <c r="J408" s="128">
        <v>3.4651000000000001</v>
      </c>
    </row>
    <row r="409" spans="2:10" hidden="1" x14ac:dyDescent="0.25">
      <c r="B409" s="124" t="s">
        <v>589</v>
      </c>
      <c r="C409" s="125" t="s">
        <v>781</v>
      </c>
      <c r="D409" s="126" t="s">
        <v>6399</v>
      </c>
      <c r="E409" s="125" t="s">
        <v>781</v>
      </c>
      <c r="F409" s="126" t="s">
        <v>6400</v>
      </c>
      <c r="G409" s="125" t="s">
        <v>6405</v>
      </c>
      <c r="H409" s="126" t="s">
        <v>6406</v>
      </c>
      <c r="I409" s="127">
        <v>490</v>
      </c>
      <c r="J409" s="128">
        <v>4.3061000000000007</v>
      </c>
    </row>
    <row r="410" spans="2:10" hidden="1" x14ac:dyDescent="0.25">
      <c r="B410" s="124" t="s">
        <v>589</v>
      </c>
      <c r="C410" s="125" t="s">
        <v>781</v>
      </c>
      <c r="D410" s="126" t="s">
        <v>6399</v>
      </c>
      <c r="E410" s="125" t="s">
        <v>6403</v>
      </c>
      <c r="F410" s="126" t="s">
        <v>6404</v>
      </c>
      <c r="G410" s="125" t="s">
        <v>6407</v>
      </c>
      <c r="H410" s="126" t="s">
        <v>6408</v>
      </c>
      <c r="I410" s="127">
        <v>407</v>
      </c>
      <c r="J410" s="128">
        <v>2.6985999999999999</v>
      </c>
    </row>
    <row r="411" spans="2:10" hidden="1" x14ac:dyDescent="0.25">
      <c r="B411" s="124" t="s">
        <v>589</v>
      </c>
      <c r="C411" s="125" t="s">
        <v>781</v>
      </c>
      <c r="D411" s="126" t="s">
        <v>6399</v>
      </c>
      <c r="E411" s="125" t="s">
        <v>6405</v>
      </c>
      <c r="F411" s="126" t="s">
        <v>6406</v>
      </c>
      <c r="G411" s="125" t="s">
        <v>6409</v>
      </c>
      <c r="H411" s="126" t="s">
        <v>6410</v>
      </c>
      <c r="I411" s="127">
        <v>673</v>
      </c>
      <c r="J411" s="128">
        <v>4.21</v>
      </c>
    </row>
    <row r="412" spans="2:10" hidden="1" x14ac:dyDescent="0.25">
      <c r="B412" s="124" t="s">
        <v>589</v>
      </c>
      <c r="C412" s="125" t="s">
        <v>6411</v>
      </c>
      <c r="D412" s="126" t="s">
        <v>6412</v>
      </c>
      <c r="E412" s="125" t="s">
        <v>6411</v>
      </c>
      <c r="F412" s="126" t="s">
        <v>6413</v>
      </c>
      <c r="G412" s="125" t="s">
        <v>6414</v>
      </c>
      <c r="H412" s="126" t="s">
        <v>6415</v>
      </c>
      <c r="I412" s="127">
        <v>0</v>
      </c>
      <c r="J412" s="128">
        <v>3.0363000000000002</v>
      </c>
    </row>
    <row r="413" spans="2:10" hidden="1" x14ac:dyDescent="0.25">
      <c r="B413" s="124" t="s">
        <v>589</v>
      </c>
      <c r="C413" s="125" t="s">
        <v>6411</v>
      </c>
      <c r="D413" s="126" t="s">
        <v>6412</v>
      </c>
      <c r="E413" s="125" t="s">
        <v>6411</v>
      </c>
      <c r="F413" s="126" t="s">
        <v>6413</v>
      </c>
      <c r="G413" s="125" t="s">
        <v>6416</v>
      </c>
      <c r="H413" s="126" t="s">
        <v>6417</v>
      </c>
      <c r="I413" s="127">
        <v>679</v>
      </c>
      <c r="J413" s="128">
        <v>7.3811999999999998</v>
      </c>
    </row>
    <row r="414" spans="2:10" hidden="1" x14ac:dyDescent="0.25">
      <c r="B414" s="124" t="s">
        <v>589</v>
      </c>
      <c r="C414" s="125" t="s">
        <v>5326</v>
      </c>
      <c r="D414" s="126" t="s">
        <v>6418</v>
      </c>
      <c r="E414" s="125" t="s">
        <v>6419</v>
      </c>
      <c r="F414" s="126" t="s">
        <v>6420</v>
      </c>
      <c r="G414" s="125" t="s">
        <v>6421</v>
      </c>
      <c r="H414" s="126" t="s">
        <v>6422</v>
      </c>
      <c r="I414" s="127">
        <v>3648</v>
      </c>
      <c r="J414" s="128">
        <v>3.6791</v>
      </c>
    </row>
    <row r="415" spans="2:10" hidden="1" x14ac:dyDescent="0.25">
      <c r="B415" s="124" t="s">
        <v>589</v>
      </c>
      <c r="C415" s="125" t="s">
        <v>5326</v>
      </c>
      <c r="D415" s="126" t="s">
        <v>6418</v>
      </c>
      <c r="E415" s="125" t="s">
        <v>5326</v>
      </c>
      <c r="F415" s="126" t="s">
        <v>6423</v>
      </c>
      <c r="G415" s="125" t="s">
        <v>6424</v>
      </c>
      <c r="H415" s="126" t="s">
        <v>6425</v>
      </c>
      <c r="I415" s="127">
        <v>18495</v>
      </c>
      <c r="J415" s="128">
        <v>26.7439</v>
      </c>
    </row>
    <row r="416" spans="2:10" hidden="1" x14ac:dyDescent="0.25">
      <c r="B416" s="124" t="s">
        <v>589</v>
      </c>
      <c r="C416" s="125" t="s">
        <v>5326</v>
      </c>
      <c r="D416" s="126" t="s">
        <v>6418</v>
      </c>
      <c r="E416" s="125" t="s">
        <v>5326</v>
      </c>
      <c r="F416" s="126" t="s">
        <v>6423</v>
      </c>
      <c r="G416" s="125" t="s">
        <v>6419</v>
      </c>
      <c r="H416" s="126" t="s">
        <v>6420</v>
      </c>
      <c r="I416" s="127">
        <v>1119</v>
      </c>
      <c r="J416" s="128">
        <v>6.5616000000000003</v>
      </c>
    </row>
    <row r="417" spans="2:10" hidden="1" x14ac:dyDescent="0.25">
      <c r="B417" s="124" t="s">
        <v>589</v>
      </c>
      <c r="C417" s="125" t="s">
        <v>5326</v>
      </c>
      <c r="D417" s="126" t="s">
        <v>6418</v>
      </c>
      <c r="E417" s="125" t="s">
        <v>6421</v>
      </c>
      <c r="F417" s="126" t="s">
        <v>6422</v>
      </c>
      <c r="G417" s="125" t="s">
        <v>6426</v>
      </c>
      <c r="H417" s="126" t="s">
        <v>6427</v>
      </c>
      <c r="I417" s="127">
        <v>2239</v>
      </c>
      <c r="J417" s="128">
        <v>9.4750000000000014</v>
      </c>
    </row>
    <row r="418" spans="2:10" hidden="1" x14ac:dyDescent="0.25">
      <c r="B418" s="124" t="s">
        <v>589</v>
      </c>
      <c r="C418" s="125" t="s">
        <v>1003</v>
      </c>
      <c r="D418" s="126" t="s">
        <v>6428</v>
      </c>
      <c r="E418" s="125" t="s">
        <v>6429</v>
      </c>
      <c r="F418" s="126" t="s">
        <v>6430</v>
      </c>
      <c r="G418" s="125" t="s">
        <v>6431</v>
      </c>
      <c r="H418" s="126" t="s">
        <v>6432</v>
      </c>
      <c r="I418" s="127">
        <v>29</v>
      </c>
      <c r="J418" s="128">
        <v>5.5774999999999997</v>
      </c>
    </row>
    <row r="419" spans="2:10" hidden="1" x14ac:dyDescent="0.25">
      <c r="B419" s="124" t="s">
        <v>589</v>
      </c>
      <c r="C419" s="125" t="s">
        <v>1003</v>
      </c>
      <c r="D419" s="126" t="s">
        <v>6428</v>
      </c>
      <c r="E419" s="125" t="s">
        <v>1003</v>
      </c>
      <c r="F419" s="126" t="s">
        <v>6433</v>
      </c>
      <c r="G419" s="125" t="s">
        <v>6429</v>
      </c>
      <c r="H419" s="126" t="s">
        <v>6430</v>
      </c>
      <c r="I419" s="127">
        <v>214</v>
      </c>
      <c r="J419" s="128">
        <v>10.700900000000001</v>
      </c>
    </row>
    <row r="420" spans="2:10" hidden="1" x14ac:dyDescent="0.25">
      <c r="B420" s="124" t="s">
        <v>589</v>
      </c>
      <c r="C420" s="125" t="s">
        <v>6434</v>
      </c>
      <c r="D420" s="126" t="s">
        <v>6435</v>
      </c>
      <c r="E420" s="125" t="s">
        <v>6436</v>
      </c>
      <c r="F420" s="126" t="s">
        <v>6437</v>
      </c>
      <c r="G420" s="125" t="s">
        <v>6438</v>
      </c>
      <c r="H420" s="126" t="s">
        <v>6439</v>
      </c>
      <c r="I420" s="127">
        <v>148</v>
      </c>
      <c r="J420" s="128">
        <v>21.079499999999999</v>
      </c>
    </row>
    <row r="421" spans="2:10" hidden="1" x14ac:dyDescent="0.25">
      <c r="B421" s="124" t="s">
        <v>589</v>
      </c>
      <c r="C421" s="125" t="s">
        <v>6434</v>
      </c>
      <c r="D421" s="126" t="s">
        <v>6435</v>
      </c>
      <c r="E421" s="125" t="s">
        <v>6434</v>
      </c>
      <c r="F421" s="126" t="s">
        <v>6440</v>
      </c>
      <c r="G421" s="125" t="s">
        <v>6436</v>
      </c>
      <c r="H421" s="126" t="s">
        <v>6437</v>
      </c>
      <c r="I421" s="127">
        <v>160</v>
      </c>
      <c r="J421" s="128">
        <v>7.9288999999999996</v>
      </c>
    </row>
    <row r="422" spans="2:10" hidden="1" x14ac:dyDescent="0.25">
      <c r="B422" s="124" t="s">
        <v>589</v>
      </c>
      <c r="C422" s="125" t="s">
        <v>4367</v>
      </c>
      <c r="D422" s="126" t="s">
        <v>6441</v>
      </c>
      <c r="E422" s="125" t="s">
        <v>4367</v>
      </c>
      <c r="F422" s="126" t="s">
        <v>6442</v>
      </c>
      <c r="G422" s="125" t="s">
        <v>6443</v>
      </c>
      <c r="H422" s="126" t="s">
        <v>6444</v>
      </c>
      <c r="I422" s="127">
        <v>434</v>
      </c>
      <c r="J422" s="128">
        <v>4.0265000000000004</v>
      </c>
    </row>
    <row r="423" spans="2:10" hidden="1" x14ac:dyDescent="0.25">
      <c r="B423" s="124" t="s">
        <v>589</v>
      </c>
      <c r="C423" s="125" t="s">
        <v>1224</v>
      </c>
      <c r="D423" s="126" t="s">
        <v>6445</v>
      </c>
      <c r="E423" s="125" t="s">
        <v>1224</v>
      </c>
      <c r="F423" s="126" t="s">
        <v>6446</v>
      </c>
      <c r="G423" s="125" t="s">
        <v>6447</v>
      </c>
      <c r="H423" s="126" t="s">
        <v>6448</v>
      </c>
      <c r="I423" s="127">
        <v>522</v>
      </c>
      <c r="J423" s="128">
        <v>10.145200000000001</v>
      </c>
    </row>
    <row r="424" spans="2:10" hidden="1" x14ac:dyDescent="0.25">
      <c r="B424" s="124" t="s">
        <v>589</v>
      </c>
      <c r="C424" s="125" t="s">
        <v>6449</v>
      </c>
      <c r="D424" s="126" t="s">
        <v>6450</v>
      </c>
      <c r="E424" s="125" t="s">
        <v>6451</v>
      </c>
      <c r="F424" s="126" t="s">
        <v>6452</v>
      </c>
      <c r="G424" s="125" t="s">
        <v>6453</v>
      </c>
      <c r="H424" s="126" t="s">
        <v>6454</v>
      </c>
      <c r="I424" s="127">
        <v>289</v>
      </c>
      <c r="J424" s="128">
        <v>1.4823</v>
      </c>
    </row>
    <row r="425" spans="2:10" hidden="1" x14ac:dyDescent="0.25">
      <c r="B425" s="124" t="s">
        <v>589</v>
      </c>
      <c r="C425" s="125" t="s">
        <v>6449</v>
      </c>
      <c r="D425" s="126" t="s">
        <v>6450</v>
      </c>
      <c r="E425" s="125" t="s">
        <v>6453</v>
      </c>
      <c r="F425" s="126" t="s">
        <v>6454</v>
      </c>
      <c r="G425" s="125" t="s">
        <v>6455</v>
      </c>
      <c r="H425" s="126" t="s">
        <v>6456</v>
      </c>
      <c r="I425" s="127">
        <v>282</v>
      </c>
      <c r="J425" s="128">
        <v>3.2000999999999999</v>
      </c>
    </row>
    <row r="426" spans="2:10" hidden="1" x14ac:dyDescent="0.25">
      <c r="B426" s="124" t="s">
        <v>589</v>
      </c>
      <c r="C426" s="125" t="s">
        <v>6449</v>
      </c>
      <c r="D426" s="126" t="s">
        <v>6450</v>
      </c>
      <c r="E426" s="125" t="s">
        <v>6449</v>
      </c>
      <c r="F426" s="126" t="s">
        <v>6457</v>
      </c>
      <c r="G426" s="125" t="s">
        <v>6451</v>
      </c>
      <c r="H426" s="126" t="s">
        <v>6452</v>
      </c>
      <c r="I426" s="127">
        <v>331</v>
      </c>
      <c r="J426" s="128">
        <v>3.266</v>
      </c>
    </row>
    <row r="427" spans="2:10" hidden="1" x14ac:dyDescent="0.25">
      <c r="B427" s="124" t="s">
        <v>589</v>
      </c>
      <c r="C427" s="125" t="s">
        <v>6458</v>
      </c>
      <c r="D427" s="126" t="s">
        <v>6459</v>
      </c>
      <c r="E427" s="125" t="s">
        <v>6458</v>
      </c>
      <c r="F427" s="126" t="s">
        <v>6460</v>
      </c>
      <c r="G427" s="125" t="s">
        <v>6461</v>
      </c>
      <c r="H427" s="126" t="s">
        <v>6462</v>
      </c>
      <c r="I427" s="127">
        <v>689</v>
      </c>
      <c r="J427" s="128">
        <v>6.8548999999999989</v>
      </c>
    </row>
    <row r="428" spans="2:10" hidden="1" x14ac:dyDescent="0.25">
      <c r="B428" s="124" t="s">
        <v>589</v>
      </c>
      <c r="C428" s="125" t="s">
        <v>6458</v>
      </c>
      <c r="D428" s="126" t="s">
        <v>6459</v>
      </c>
      <c r="E428" s="125" t="s">
        <v>6458</v>
      </c>
      <c r="F428" s="126" t="s">
        <v>6460</v>
      </c>
      <c r="G428" s="125" t="s">
        <v>6463</v>
      </c>
      <c r="H428" s="126" t="s">
        <v>6464</v>
      </c>
      <c r="I428" s="127">
        <v>255</v>
      </c>
      <c r="J428" s="128">
        <v>5.6614000000000004</v>
      </c>
    </row>
    <row r="429" spans="2:10" hidden="1" x14ac:dyDescent="0.25">
      <c r="B429" s="124" t="s">
        <v>589</v>
      </c>
      <c r="C429" s="125" t="s">
        <v>6465</v>
      </c>
      <c r="D429" s="126" t="s">
        <v>6466</v>
      </c>
      <c r="E429" s="125" t="s">
        <v>6465</v>
      </c>
      <c r="F429" s="126" t="s">
        <v>6467</v>
      </c>
      <c r="G429" s="125" t="s">
        <v>6468</v>
      </c>
      <c r="H429" s="126" t="s">
        <v>6469</v>
      </c>
      <c r="I429" s="127">
        <v>167</v>
      </c>
      <c r="J429" s="128">
        <v>4.7984999999999998</v>
      </c>
    </row>
    <row r="430" spans="2:10" hidden="1" x14ac:dyDescent="0.25">
      <c r="B430" s="124" t="s">
        <v>589</v>
      </c>
      <c r="C430" s="125" t="s">
        <v>2333</v>
      </c>
      <c r="D430" s="126" t="s">
        <v>6470</v>
      </c>
      <c r="E430" s="125" t="s">
        <v>3880</v>
      </c>
      <c r="F430" s="126" t="s">
        <v>6471</v>
      </c>
      <c r="G430" s="125" t="s">
        <v>140</v>
      </c>
      <c r="H430" s="126" t="s">
        <v>6472</v>
      </c>
      <c r="I430" s="127">
        <v>1711</v>
      </c>
      <c r="J430" s="128">
        <v>3.6903000000000001</v>
      </c>
    </row>
    <row r="431" spans="2:10" hidden="1" x14ac:dyDescent="0.25">
      <c r="B431" s="124" t="s">
        <v>589</v>
      </c>
      <c r="C431" s="125" t="s">
        <v>2333</v>
      </c>
      <c r="D431" s="126" t="s">
        <v>6470</v>
      </c>
      <c r="E431" s="125" t="s">
        <v>6473</v>
      </c>
      <c r="F431" s="126" t="s">
        <v>6474</v>
      </c>
      <c r="G431" s="125" t="s">
        <v>6475</v>
      </c>
      <c r="H431" s="126" t="s">
        <v>6476</v>
      </c>
      <c r="I431" s="127">
        <v>2804</v>
      </c>
      <c r="J431" s="128">
        <v>4.4219999999999997</v>
      </c>
    </row>
    <row r="432" spans="2:10" hidden="1" x14ac:dyDescent="0.25">
      <c r="B432" s="124" t="s">
        <v>589</v>
      </c>
      <c r="C432" s="125" t="s">
        <v>2333</v>
      </c>
      <c r="D432" s="126" t="s">
        <v>6470</v>
      </c>
      <c r="E432" s="125" t="s">
        <v>2333</v>
      </c>
      <c r="F432" s="126" t="s">
        <v>6477</v>
      </c>
      <c r="G432" s="125" t="s">
        <v>6473</v>
      </c>
      <c r="H432" s="126" t="s">
        <v>6474</v>
      </c>
      <c r="I432" s="127">
        <v>5179</v>
      </c>
      <c r="J432" s="128">
        <v>22.027999999999999</v>
      </c>
    </row>
    <row r="433" spans="2:10" hidden="1" x14ac:dyDescent="0.25">
      <c r="B433" s="124" t="s">
        <v>589</v>
      </c>
      <c r="C433" s="125" t="s">
        <v>2333</v>
      </c>
      <c r="D433" s="126" t="s">
        <v>6470</v>
      </c>
      <c r="E433" s="125" t="s">
        <v>6478</v>
      </c>
      <c r="F433" s="126" t="s">
        <v>6479</v>
      </c>
      <c r="G433" s="125" t="s">
        <v>6480</v>
      </c>
      <c r="H433" s="126" t="s">
        <v>6481</v>
      </c>
      <c r="I433" s="127">
        <v>2142</v>
      </c>
      <c r="J433" s="128">
        <v>12.204000000000001</v>
      </c>
    </row>
    <row r="434" spans="2:10" hidden="1" x14ac:dyDescent="0.25">
      <c r="B434" s="124" t="s">
        <v>589</v>
      </c>
      <c r="C434" s="125" t="s">
        <v>2333</v>
      </c>
      <c r="D434" s="126" t="s">
        <v>6470</v>
      </c>
      <c r="E434" s="125" t="s">
        <v>6475</v>
      </c>
      <c r="F434" s="126" t="s">
        <v>6476</v>
      </c>
      <c r="G434" s="125" t="s">
        <v>3880</v>
      </c>
      <c r="H434" s="126" t="s">
        <v>6471</v>
      </c>
      <c r="I434" s="127">
        <v>1317</v>
      </c>
      <c r="J434" s="128">
        <v>2.073</v>
      </c>
    </row>
    <row r="435" spans="2:10" hidden="1" x14ac:dyDescent="0.25">
      <c r="B435" s="124" t="s">
        <v>589</v>
      </c>
      <c r="C435" s="125" t="s">
        <v>2333</v>
      </c>
      <c r="D435" s="126" t="s">
        <v>6470</v>
      </c>
      <c r="E435" s="125" t="s">
        <v>2333</v>
      </c>
      <c r="F435" s="126" t="s">
        <v>6477</v>
      </c>
      <c r="G435" s="125" t="s">
        <v>6478</v>
      </c>
      <c r="H435" s="126" t="s">
        <v>6479</v>
      </c>
      <c r="I435" s="127">
        <v>351</v>
      </c>
      <c r="J435" s="128">
        <v>13.685499999999999</v>
      </c>
    </row>
    <row r="436" spans="2:10" hidden="1" x14ac:dyDescent="0.25">
      <c r="B436" s="124" t="s">
        <v>589</v>
      </c>
      <c r="C436" s="125" t="s">
        <v>6482</v>
      </c>
      <c r="D436" s="126" t="s">
        <v>6483</v>
      </c>
      <c r="E436" s="125" t="s">
        <v>6340</v>
      </c>
      <c r="F436" s="126" t="s">
        <v>6484</v>
      </c>
      <c r="G436" s="125" t="s">
        <v>6485</v>
      </c>
      <c r="H436" s="126" t="s">
        <v>6486</v>
      </c>
      <c r="I436" s="127">
        <v>2483</v>
      </c>
      <c r="J436" s="128">
        <v>10.5617</v>
      </c>
    </row>
    <row r="437" spans="2:10" hidden="1" x14ac:dyDescent="0.25">
      <c r="B437" s="124" t="s">
        <v>589</v>
      </c>
      <c r="C437" s="125" t="s">
        <v>6482</v>
      </c>
      <c r="D437" s="126" t="s">
        <v>6483</v>
      </c>
      <c r="E437" s="125" t="s">
        <v>6482</v>
      </c>
      <c r="F437" s="126" t="s">
        <v>6487</v>
      </c>
      <c r="G437" s="125" t="s">
        <v>6488</v>
      </c>
      <c r="H437" s="126" t="s">
        <v>6489</v>
      </c>
      <c r="I437" s="127">
        <v>442</v>
      </c>
      <c r="J437" s="128">
        <v>6.0895000000000001</v>
      </c>
    </row>
    <row r="438" spans="2:10" hidden="1" x14ac:dyDescent="0.25">
      <c r="B438" s="124" t="s">
        <v>589</v>
      </c>
      <c r="C438" s="125" t="s">
        <v>6482</v>
      </c>
      <c r="D438" s="126" t="s">
        <v>6483</v>
      </c>
      <c r="E438" s="125" t="s">
        <v>6482</v>
      </c>
      <c r="F438" s="126" t="s">
        <v>6487</v>
      </c>
      <c r="G438" s="125" t="s">
        <v>6490</v>
      </c>
      <c r="H438" s="126" t="s">
        <v>6491</v>
      </c>
      <c r="I438" s="127">
        <v>468</v>
      </c>
      <c r="J438" s="128">
        <v>2.5733000000000001</v>
      </c>
    </row>
    <row r="439" spans="2:10" hidden="1" x14ac:dyDescent="0.25">
      <c r="B439" s="124" t="s">
        <v>589</v>
      </c>
      <c r="C439" s="125" t="s">
        <v>6482</v>
      </c>
      <c r="D439" s="126" t="s">
        <v>6483</v>
      </c>
      <c r="E439" s="125" t="s">
        <v>6488</v>
      </c>
      <c r="F439" s="126" t="s">
        <v>6489</v>
      </c>
      <c r="G439" s="125" t="s">
        <v>6340</v>
      </c>
      <c r="H439" s="126" t="s">
        <v>6484</v>
      </c>
      <c r="I439" s="127">
        <v>197</v>
      </c>
      <c r="J439" s="128">
        <v>8.7726000000000006</v>
      </c>
    </row>
    <row r="440" spans="2:10" hidden="1" x14ac:dyDescent="0.25">
      <c r="B440" s="124" t="s">
        <v>589</v>
      </c>
      <c r="C440" s="125" t="s">
        <v>6482</v>
      </c>
      <c r="D440" s="126" t="s">
        <v>6483</v>
      </c>
      <c r="E440" s="125" t="s">
        <v>6485</v>
      </c>
      <c r="F440" s="126" t="s">
        <v>6486</v>
      </c>
      <c r="G440" s="125" t="s">
        <v>6492</v>
      </c>
      <c r="H440" s="126" t="s">
        <v>6493</v>
      </c>
      <c r="I440" s="127">
        <v>241</v>
      </c>
      <c r="J440" s="128">
        <v>17.7087</v>
      </c>
    </row>
    <row r="441" spans="2:10" hidden="1" x14ac:dyDescent="0.25">
      <c r="B441" s="124" t="s">
        <v>589</v>
      </c>
      <c r="C441" s="125" t="s">
        <v>6494</v>
      </c>
      <c r="D441" s="126" t="s">
        <v>6495</v>
      </c>
      <c r="E441" s="125" t="s">
        <v>6496</v>
      </c>
      <c r="F441" s="126" t="s">
        <v>6497</v>
      </c>
      <c r="G441" s="125" t="s">
        <v>6498</v>
      </c>
      <c r="H441" s="126" t="s">
        <v>6499</v>
      </c>
      <c r="I441" s="127">
        <v>2171</v>
      </c>
      <c r="J441" s="128">
        <v>16.431799999999999</v>
      </c>
    </row>
    <row r="442" spans="2:10" hidden="1" x14ac:dyDescent="0.25">
      <c r="B442" s="124" t="s">
        <v>589</v>
      </c>
      <c r="C442" s="125" t="s">
        <v>6494</v>
      </c>
      <c r="D442" s="126" t="s">
        <v>6495</v>
      </c>
      <c r="E442" s="125" t="s">
        <v>6500</v>
      </c>
      <c r="F442" s="126" t="s">
        <v>6501</v>
      </c>
      <c r="G442" s="125" t="s">
        <v>6502</v>
      </c>
      <c r="H442" s="126" t="s">
        <v>6503</v>
      </c>
      <c r="I442" s="127">
        <v>264</v>
      </c>
      <c r="J442" s="128">
        <v>4.2258999999999984</v>
      </c>
    </row>
    <row r="443" spans="2:10" hidden="1" x14ac:dyDescent="0.25">
      <c r="B443" s="124" t="s">
        <v>589</v>
      </c>
      <c r="C443" s="125" t="s">
        <v>6494</v>
      </c>
      <c r="D443" s="126" t="s">
        <v>6495</v>
      </c>
      <c r="E443" s="125" t="s">
        <v>6504</v>
      </c>
      <c r="F443" s="126" t="s">
        <v>6505</v>
      </c>
      <c r="G443" s="125" t="s">
        <v>6496</v>
      </c>
      <c r="H443" s="126" t="s">
        <v>6497</v>
      </c>
      <c r="I443" s="127">
        <v>336</v>
      </c>
      <c r="J443" s="128">
        <v>6.3132999999999999</v>
      </c>
    </row>
    <row r="444" spans="2:10" hidden="1" x14ac:dyDescent="0.25">
      <c r="B444" s="124" t="s">
        <v>589</v>
      </c>
      <c r="C444" s="125" t="s">
        <v>6494</v>
      </c>
      <c r="D444" s="126" t="s">
        <v>6495</v>
      </c>
      <c r="E444" s="125" t="s">
        <v>6502</v>
      </c>
      <c r="F444" s="126" t="s">
        <v>6503</v>
      </c>
      <c r="G444" s="125" t="s">
        <v>6506</v>
      </c>
      <c r="H444" s="126" t="s">
        <v>6507</v>
      </c>
      <c r="I444" s="127">
        <v>290</v>
      </c>
      <c r="J444" s="128">
        <v>7.6470999999999991</v>
      </c>
    </row>
    <row r="445" spans="2:10" hidden="1" x14ac:dyDescent="0.25">
      <c r="B445" s="124" t="s">
        <v>589</v>
      </c>
      <c r="C445" s="125" t="s">
        <v>6494</v>
      </c>
      <c r="D445" s="126" t="s">
        <v>6495</v>
      </c>
      <c r="E445" s="125" t="s">
        <v>6504</v>
      </c>
      <c r="F445" s="126" t="s">
        <v>6505</v>
      </c>
      <c r="G445" s="125" t="s">
        <v>2481</v>
      </c>
      <c r="H445" s="126" t="s">
        <v>6508</v>
      </c>
      <c r="I445" s="127">
        <v>1106</v>
      </c>
      <c r="J445" s="128">
        <v>3.4215</v>
      </c>
    </row>
    <row r="446" spans="2:10" hidden="1" x14ac:dyDescent="0.25">
      <c r="B446" s="124" t="s">
        <v>589</v>
      </c>
      <c r="C446" s="125" t="s">
        <v>6494</v>
      </c>
      <c r="D446" s="126" t="s">
        <v>6495</v>
      </c>
      <c r="E446" s="125" t="s">
        <v>6494</v>
      </c>
      <c r="F446" s="126" t="s">
        <v>6509</v>
      </c>
      <c r="G446" s="125" t="s">
        <v>6510</v>
      </c>
      <c r="H446" s="126" t="s">
        <v>6511</v>
      </c>
      <c r="I446" s="127">
        <v>311</v>
      </c>
      <c r="J446" s="128">
        <v>10.343500000000001</v>
      </c>
    </row>
    <row r="447" spans="2:10" hidden="1" x14ac:dyDescent="0.25">
      <c r="B447" s="124" t="s">
        <v>589</v>
      </c>
      <c r="C447" s="125" t="s">
        <v>6494</v>
      </c>
      <c r="D447" s="126" t="s">
        <v>6495</v>
      </c>
      <c r="E447" s="125" t="s">
        <v>6512</v>
      </c>
      <c r="F447" s="126" t="s">
        <v>6513</v>
      </c>
      <c r="G447" s="125" t="s">
        <v>6514</v>
      </c>
      <c r="H447" s="126" t="s">
        <v>6515</v>
      </c>
      <c r="I447" s="127">
        <v>226</v>
      </c>
      <c r="J447" s="128">
        <v>4.7624999999999993</v>
      </c>
    </row>
    <row r="448" spans="2:10" hidden="1" x14ac:dyDescent="0.25">
      <c r="B448" s="124" t="s">
        <v>589</v>
      </c>
      <c r="C448" s="125" t="s">
        <v>6494</v>
      </c>
      <c r="D448" s="126" t="s">
        <v>6495</v>
      </c>
      <c r="E448" s="125" t="s">
        <v>6494</v>
      </c>
      <c r="F448" s="126" t="s">
        <v>6509</v>
      </c>
      <c r="G448" s="125" t="s">
        <v>6516</v>
      </c>
      <c r="H448" s="126" t="s">
        <v>6517</v>
      </c>
      <c r="I448" s="127">
        <v>804</v>
      </c>
      <c r="J448" s="128">
        <v>6.0284000000000004</v>
      </c>
    </row>
    <row r="449" spans="2:10" hidden="1" x14ac:dyDescent="0.25">
      <c r="B449" s="124" t="s">
        <v>589</v>
      </c>
      <c r="C449" s="125" t="s">
        <v>6494</v>
      </c>
      <c r="D449" s="126" t="s">
        <v>6495</v>
      </c>
      <c r="E449" s="125" t="s">
        <v>6516</v>
      </c>
      <c r="F449" s="126" t="s">
        <v>6517</v>
      </c>
      <c r="G449" s="125" t="s">
        <v>6504</v>
      </c>
      <c r="H449" s="126" t="s">
        <v>6505</v>
      </c>
      <c r="I449" s="127">
        <v>661</v>
      </c>
      <c r="J449" s="128">
        <v>3.0042</v>
      </c>
    </row>
    <row r="450" spans="2:10" hidden="1" x14ac:dyDescent="0.25">
      <c r="B450" s="124" t="s">
        <v>589</v>
      </c>
      <c r="C450" s="125" t="s">
        <v>6494</v>
      </c>
      <c r="D450" s="126" t="s">
        <v>6495</v>
      </c>
      <c r="E450" s="125" t="s">
        <v>6518</v>
      </c>
      <c r="F450" s="126" t="s">
        <v>6519</v>
      </c>
      <c r="G450" s="125" t="s">
        <v>6500</v>
      </c>
      <c r="H450" s="126" t="s">
        <v>6501</v>
      </c>
      <c r="I450" s="127">
        <v>766</v>
      </c>
      <c r="J450" s="128">
        <v>7.9331000000000014</v>
      </c>
    </row>
    <row r="451" spans="2:10" hidden="1" x14ac:dyDescent="0.25">
      <c r="B451" s="124" t="s">
        <v>589</v>
      </c>
      <c r="C451" s="125" t="s">
        <v>6494</v>
      </c>
      <c r="D451" s="126" t="s">
        <v>6495</v>
      </c>
      <c r="E451" s="125" t="s">
        <v>6506</v>
      </c>
      <c r="F451" s="126" t="s">
        <v>6507</v>
      </c>
      <c r="G451" s="125" t="s">
        <v>6512</v>
      </c>
      <c r="H451" s="126" t="s">
        <v>6513</v>
      </c>
      <c r="I451" s="127">
        <v>1030</v>
      </c>
      <c r="J451" s="128">
        <v>7.5735000000000001</v>
      </c>
    </row>
    <row r="452" spans="2:10" hidden="1" x14ac:dyDescent="0.25">
      <c r="B452" s="124" t="s">
        <v>589</v>
      </c>
      <c r="C452" s="125" t="s">
        <v>6494</v>
      </c>
      <c r="D452" s="126" t="s">
        <v>6495</v>
      </c>
      <c r="E452" s="125" t="s">
        <v>6498</v>
      </c>
      <c r="F452" s="126" t="s">
        <v>6499</v>
      </c>
      <c r="G452" s="125" t="s">
        <v>6518</v>
      </c>
      <c r="H452" s="126" t="s">
        <v>6519</v>
      </c>
      <c r="I452" s="127">
        <v>836</v>
      </c>
      <c r="J452" s="128">
        <v>2.7259000000000002</v>
      </c>
    </row>
    <row r="453" spans="2:10" hidden="1" x14ac:dyDescent="0.25">
      <c r="B453" s="124" t="s">
        <v>589</v>
      </c>
      <c r="C453" s="125" t="s">
        <v>6520</v>
      </c>
      <c r="D453" s="126" t="s">
        <v>6521</v>
      </c>
      <c r="E453" s="125" t="s">
        <v>6520</v>
      </c>
      <c r="F453" s="126" t="s">
        <v>6522</v>
      </c>
      <c r="G453" s="125" t="s">
        <v>6523</v>
      </c>
      <c r="H453" s="126" t="s">
        <v>6524</v>
      </c>
      <c r="I453" s="127">
        <v>415</v>
      </c>
      <c r="J453" s="128">
        <v>11.687099999999999</v>
      </c>
    </row>
    <row r="454" spans="2:10" hidden="1" x14ac:dyDescent="0.25">
      <c r="B454" s="124" t="s">
        <v>589</v>
      </c>
      <c r="C454" s="125" t="s">
        <v>6525</v>
      </c>
      <c r="D454" s="126" t="s">
        <v>6526</v>
      </c>
      <c r="E454" s="125" t="s">
        <v>6525</v>
      </c>
      <c r="F454" s="126" t="s">
        <v>6527</v>
      </c>
      <c r="G454" s="125" t="s">
        <v>6528</v>
      </c>
      <c r="H454" s="126" t="s">
        <v>6529</v>
      </c>
      <c r="I454" s="127">
        <v>264</v>
      </c>
      <c r="J454" s="128">
        <v>7.065199999999999</v>
      </c>
    </row>
    <row r="455" spans="2:10" hidden="1" x14ac:dyDescent="0.25">
      <c r="B455" s="124" t="s">
        <v>589</v>
      </c>
      <c r="C455" s="125" t="s">
        <v>6525</v>
      </c>
      <c r="D455" s="126" t="s">
        <v>6526</v>
      </c>
      <c r="E455" s="125" t="s">
        <v>6525</v>
      </c>
      <c r="F455" s="126" t="s">
        <v>6527</v>
      </c>
      <c r="G455" s="125" t="s">
        <v>6530</v>
      </c>
      <c r="H455" s="126" t="s">
        <v>6531</v>
      </c>
      <c r="I455" s="127">
        <v>79</v>
      </c>
      <c r="J455" s="128">
        <v>6.4903999999999984</v>
      </c>
    </row>
    <row r="456" spans="2:10" hidden="1" x14ac:dyDescent="0.25">
      <c r="B456" s="124" t="s">
        <v>589</v>
      </c>
      <c r="C456" s="125" t="s">
        <v>6525</v>
      </c>
      <c r="D456" s="126" t="s">
        <v>6526</v>
      </c>
      <c r="E456" s="125" t="s">
        <v>6528</v>
      </c>
      <c r="F456" s="126" t="s">
        <v>6529</v>
      </c>
      <c r="G456" s="125" t="s">
        <v>6532</v>
      </c>
      <c r="H456" s="126" t="s">
        <v>6533</v>
      </c>
      <c r="I456" s="127">
        <v>208</v>
      </c>
      <c r="J456" s="128">
        <v>5.3369</v>
      </c>
    </row>
    <row r="457" spans="2:10" hidden="1" x14ac:dyDescent="0.25">
      <c r="B457" s="124" t="s">
        <v>589</v>
      </c>
      <c r="C457" s="125" t="s">
        <v>6525</v>
      </c>
      <c r="D457" s="126" t="s">
        <v>6526</v>
      </c>
      <c r="E457" s="125" t="s">
        <v>6532</v>
      </c>
      <c r="F457" s="126" t="s">
        <v>6533</v>
      </c>
      <c r="G457" s="125" t="s">
        <v>6534</v>
      </c>
      <c r="H457" s="126" t="s">
        <v>6535</v>
      </c>
      <c r="I457" s="127">
        <v>574</v>
      </c>
      <c r="J457" s="128">
        <v>2.5246</v>
      </c>
    </row>
    <row r="458" spans="2:10" hidden="1" x14ac:dyDescent="0.25">
      <c r="B458" s="124" t="s">
        <v>589</v>
      </c>
      <c r="C458" s="125" t="s">
        <v>6536</v>
      </c>
      <c r="D458" s="126" t="s">
        <v>6537</v>
      </c>
      <c r="E458" s="125" t="s">
        <v>6538</v>
      </c>
      <c r="F458" s="126" t="s">
        <v>6539</v>
      </c>
      <c r="G458" s="125" t="s">
        <v>6540</v>
      </c>
      <c r="H458" s="126" t="s">
        <v>6541</v>
      </c>
      <c r="I458" s="127">
        <v>186</v>
      </c>
      <c r="J458" s="128">
        <v>1.0666</v>
      </c>
    </row>
    <row r="459" spans="2:10" hidden="1" x14ac:dyDescent="0.25">
      <c r="B459" s="124" t="s">
        <v>589</v>
      </c>
      <c r="C459" s="125" t="s">
        <v>6536</v>
      </c>
      <c r="D459" s="126" t="s">
        <v>6537</v>
      </c>
      <c r="E459" s="125" t="s">
        <v>1037</v>
      </c>
      <c r="F459" s="126" t="s">
        <v>6542</v>
      </c>
      <c r="G459" s="125" t="s">
        <v>2576</v>
      </c>
      <c r="H459" s="126" t="s">
        <v>6543</v>
      </c>
      <c r="I459" s="127">
        <v>177</v>
      </c>
      <c r="J459" s="128">
        <v>2.1055999999999999</v>
      </c>
    </row>
    <row r="460" spans="2:10" hidden="1" x14ac:dyDescent="0.25">
      <c r="B460" s="124" t="s">
        <v>589</v>
      </c>
      <c r="C460" s="125" t="s">
        <v>6536</v>
      </c>
      <c r="D460" s="126" t="s">
        <v>6537</v>
      </c>
      <c r="E460" s="125" t="s">
        <v>6544</v>
      </c>
      <c r="F460" s="126" t="s">
        <v>6545</v>
      </c>
      <c r="G460" s="125" t="s">
        <v>6538</v>
      </c>
      <c r="H460" s="126" t="s">
        <v>6539</v>
      </c>
      <c r="I460" s="127">
        <v>1973</v>
      </c>
      <c r="J460" s="128">
        <v>2.982499999999999</v>
      </c>
    </row>
    <row r="461" spans="2:10" hidden="1" x14ac:dyDescent="0.25">
      <c r="B461" s="124" t="s">
        <v>589</v>
      </c>
      <c r="C461" s="125" t="s">
        <v>6536</v>
      </c>
      <c r="D461" s="126" t="s">
        <v>6537</v>
      </c>
      <c r="E461" s="125" t="s">
        <v>6544</v>
      </c>
      <c r="F461" s="126" t="s">
        <v>6545</v>
      </c>
      <c r="G461" s="125" t="s">
        <v>2706</v>
      </c>
      <c r="H461" s="126" t="s">
        <v>6546</v>
      </c>
      <c r="I461" s="127">
        <v>228</v>
      </c>
      <c r="J461" s="128">
        <v>4.8877999999999986</v>
      </c>
    </row>
    <row r="462" spans="2:10" hidden="1" x14ac:dyDescent="0.25">
      <c r="B462" s="124" t="s">
        <v>589</v>
      </c>
      <c r="C462" s="125" t="s">
        <v>6536</v>
      </c>
      <c r="D462" s="126" t="s">
        <v>6537</v>
      </c>
      <c r="E462" s="125" t="s">
        <v>6536</v>
      </c>
      <c r="F462" s="126" t="s">
        <v>6547</v>
      </c>
      <c r="G462" s="125" t="s">
        <v>6548</v>
      </c>
      <c r="H462" s="126" t="s">
        <v>6549</v>
      </c>
      <c r="I462" s="127">
        <v>355</v>
      </c>
      <c r="J462" s="128">
        <v>3.4131999999999998</v>
      </c>
    </row>
    <row r="463" spans="2:10" hidden="1" x14ac:dyDescent="0.25">
      <c r="B463" s="124" t="s">
        <v>589</v>
      </c>
      <c r="C463" s="125" t="s">
        <v>6536</v>
      </c>
      <c r="D463" s="126" t="s">
        <v>6537</v>
      </c>
      <c r="E463" s="125" t="s">
        <v>6538</v>
      </c>
      <c r="F463" s="126" t="s">
        <v>6539</v>
      </c>
      <c r="G463" s="125" t="s">
        <v>1037</v>
      </c>
      <c r="H463" s="126" t="s">
        <v>6542</v>
      </c>
      <c r="I463" s="127">
        <v>1550</v>
      </c>
      <c r="J463" s="128">
        <v>2.3820000000000001</v>
      </c>
    </row>
    <row r="464" spans="2:10" hidden="1" x14ac:dyDescent="0.25">
      <c r="B464" s="124" t="s">
        <v>589</v>
      </c>
      <c r="C464" s="125" t="s">
        <v>6536</v>
      </c>
      <c r="D464" s="126" t="s">
        <v>6537</v>
      </c>
      <c r="E464" s="125" t="s">
        <v>6548</v>
      </c>
      <c r="F464" s="126" t="s">
        <v>6549</v>
      </c>
      <c r="G464" s="125" t="s">
        <v>4373</v>
      </c>
      <c r="H464" s="126" t="s">
        <v>6550</v>
      </c>
      <c r="I464" s="127">
        <v>280</v>
      </c>
      <c r="J464" s="128">
        <v>3.5219</v>
      </c>
    </row>
    <row r="465" spans="2:10" hidden="1" x14ac:dyDescent="0.25">
      <c r="B465" s="124" t="s">
        <v>589</v>
      </c>
      <c r="C465" s="125" t="s">
        <v>6536</v>
      </c>
      <c r="D465" s="126" t="s">
        <v>6537</v>
      </c>
      <c r="E465" s="125" t="s">
        <v>2706</v>
      </c>
      <c r="F465" s="126" t="s">
        <v>6546</v>
      </c>
      <c r="G465" s="125" t="s">
        <v>6343</v>
      </c>
      <c r="H465" s="126" t="s">
        <v>6551</v>
      </c>
      <c r="I465" s="127">
        <v>140</v>
      </c>
      <c r="J465" s="128">
        <v>1.5384</v>
      </c>
    </row>
    <row r="466" spans="2:10" hidden="1" x14ac:dyDescent="0.25">
      <c r="B466" s="124" t="s">
        <v>589</v>
      </c>
      <c r="C466" s="125" t="s">
        <v>6536</v>
      </c>
      <c r="D466" s="126" t="s">
        <v>6537</v>
      </c>
      <c r="E466" s="125" t="s">
        <v>6536</v>
      </c>
      <c r="F466" s="126" t="s">
        <v>6547</v>
      </c>
      <c r="G466" s="125" t="s">
        <v>6544</v>
      </c>
      <c r="H466" s="126" t="s">
        <v>6545</v>
      </c>
      <c r="I466" s="127">
        <v>266</v>
      </c>
      <c r="J466" s="128">
        <v>4.5444999999999993</v>
      </c>
    </row>
    <row r="467" spans="2:10" hidden="1" x14ac:dyDescent="0.25">
      <c r="B467" s="124" t="s">
        <v>589</v>
      </c>
      <c r="C467" s="125" t="s">
        <v>6536</v>
      </c>
      <c r="D467" s="126" t="s">
        <v>6537</v>
      </c>
      <c r="E467" s="125" t="s">
        <v>6343</v>
      </c>
      <c r="F467" s="126" t="s">
        <v>6551</v>
      </c>
      <c r="G467" s="125" t="s">
        <v>6552</v>
      </c>
      <c r="H467" s="126" t="s">
        <v>6553</v>
      </c>
      <c r="I467" s="127">
        <v>388</v>
      </c>
      <c r="J467" s="128">
        <v>2.349699999999999</v>
      </c>
    </row>
    <row r="468" spans="2:10" hidden="1" x14ac:dyDescent="0.25">
      <c r="B468" s="124" t="s">
        <v>589</v>
      </c>
      <c r="C468" s="125" t="s">
        <v>6536</v>
      </c>
      <c r="D468" s="126" t="s">
        <v>6537</v>
      </c>
      <c r="E468" s="125" t="s">
        <v>6343</v>
      </c>
      <c r="F468" s="126" t="s">
        <v>6551</v>
      </c>
      <c r="G468" s="125" t="s">
        <v>6337</v>
      </c>
      <c r="H468" s="126" t="s">
        <v>6554</v>
      </c>
      <c r="I468" s="127">
        <v>240</v>
      </c>
      <c r="J468" s="128">
        <v>3.4228999999999998</v>
      </c>
    </row>
    <row r="469" spans="2:10" hidden="1" x14ac:dyDescent="0.25">
      <c r="B469" s="124" t="s">
        <v>589</v>
      </c>
      <c r="C469" s="125" t="s">
        <v>6555</v>
      </c>
      <c r="D469" s="126" t="s">
        <v>6556</v>
      </c>
      <c r="E469" s="125" t="s">
        <v>6555</v>
      </c>
      <c r="F469" s="126" t="s">
        <v>6557</v>
      </c>
      <c r="G469" s="125" t="s">
        <v>6558</v>
      </c>
      <c r="H469" s="126" t="s">
        <v>6559</v>
      </c>
      <c r="I469" s="127">
        <v>518</v>
      </c>
      <c r="J469" s="128">
        <v>12.635</v>
      </c>
    </row>
    <row r="470" spans="2:10" hidden="1" x14ac:dyDescent="0.25">
      <c r="B470" s="124" t="s">
        <v>589</v>
      </c>
      <c r="C470" s="125" t="s">
        <v>6560</v>
      </c>
      <c r="D470" s="126" t="s">
        <v>6561</v>
      </c>
      <c r="E470" s="125" t="s">
        <v>6560</v>
      </c>
      <c r="F470" s="126" t="s">
        <v>6562</v>
      </c>
      <c r="G470" s="125" t="s">
        <v>6563</v>
      </c>
      <c r="H470" s="126" t="s">
        <v>6564</v>
      </c>
      <c r="I470" s="127">
        <v>757</v>
      </c>
      <c r="J470" s="128">
        <v>4.8191999999999986</v>
      </c>
    </row>
    <row r="471" spans="2:10" hidden="1" x14ac:dyDescent="0.25">
      <c r="B471" s="124" t="s">
        <v>589</v>
      </c>
      <c r="C471" s="125" t="s">
        <v>6565</v>
      </c>
      <c r="D471" s="126" t="s">
        <v>6566</v>
      </c>
      <c r="E471" s="125" t="s">
        <v>759</v>
      </c>
      <c r="F471" s="126" t="s">
        <v>6567</v>
      </c>
      <c r="G471" s="125" t="s">
        <v>6568</v>
      </c>
      <c r="H471" s="126" t="s">
        <v>6569</v>
      </c>
      <c r="I471" s="127">
        <v>278</v>
      </c>
      <c r="J471" s="128">
        <v>2.5156000000000001</v>
      </c>
    </row>
    <row r="472" spans="2:10" hidden="1" x14ac:dyDescent="0.25">
      <c r="B472" s="124" t="s">
        <v>589</v>
      </c>
      <c r="C472" s="125" t="s">
        <v>6565</v>
      </c>
      <c r="D472" s="126" t="s">
        <v>6566</v>
      </c>
      <c r="E472" s="125" t="s">
        <v>6565</v>
      </c>
      <c r="F472" s="126" t="s">
        <v>6570</v>
      </c>
      <c r="G472" s="125" t="s">
        <v>6571</v>
      </c>
      <c r="H472" s="126" t="s">
        <v>6572</v>
      </c>
      <c r="I472" s="127">
        <v>937</v>
      </c>
      <c r="J472" s="128">
        <v>11.5017</v>
      </c>
    </row>
    <row r="473" spans="2:10" hidden="1" x14ac:dyDescent="0.25">
      <c r="B473" s="124" t="s">
        <v>589</v>
      </c>
      <c r="C473" s="125" t="s">
        <v>6565</v>
      </c>
      <c r="D473" s="126" t="s">
        <v>6566</v>
      </c>
      <c r="E473" s="125" t="s">
        <v>6568</v>
      </c>
      <c r="F473" s="126" t="s">
        <v>6569</v>
      </c>
      <c r="G473" s="125" t="s">
        <v>6573</v>
      </c>
      <c r="H473" s="126" t="s">
        <v>6574</v>
      </c>
      <c r="I473" s="127">
        <v>1305</v>
      </c>
      <c r="J473" s="128">
        <v>8.5311999999999983</v>
      </c>
    </row>
    <row r="474" spans="2:10" hidden="1" x14ac:dyDescent="0.25">
      <c r="B474" s="124" t="s">
        <v>589</v>
      </c>
      <c r="C474" s="125" t="s">
        <v>6565</v>
      </c>
      <c r="D474" s="126" t="s">
        <v>6566</v>
      </c>
      <c r="E474" s="125" t="s">
        <v>516</v>
      </c>
      <c r="F474" s="126" t="s">
        <v>6575</v>
      </c>
      <c r="G474" s="125" t="s">
        <v>6576</v>
      </c>
      <c r="H474" s="126" t="s">
        <v>6577</v>
      </c>
      <c r="I474" s="127">
        <v>377</v>
      </c>
      <c r="J474" s="128">
        <v>2.76</v>
      </c>
    </row>
    <row r="475" spans="2:10" hidden="1" x14ac:dyDescent="0.25">
      <c r="B475" s="124" t="s">
        <v>589</v>
      </c>
      <c r="C475" s="125" t="s">
        <v>6565</v>
      </c>
      <c r="D475" s="126" t="s">
        <v>6566</v>
      </c>
      <c r="E475" s="125" t="s">
        <v>516</v>
      </c>
      <c r="F475" s="126" t="s">
        <v>6575</v>
      </c>
      <c r="G475" s="125" t="s">
        <v>134</v>
      </c>
      <c r="H475" s="126" t="s">
        <v>6578</v>
      </c>
      <c r="I475" s="127">
        <v>538</v>
      </c>
      <c r="J475" s="128">
        <v>4.4260000000000002</v>
      </c>
    </row>
    <row r="476" spans="2:10" hidden="1" x14ac:dyDescent="0.25">
      <c r="B476" s="124" t="s">
        <v>589</v>
      </c>
      <c r="C476" s="125" t="s">
        <v>6565</v>
      </c>
      <c r="D476" s="126" t="s">
        <v>6566</v>
      </c>
      <c r="E476" s="125" t="s">
        <v>6565</v>
      </c>
      <c r="F476" s="126" t="s">
        <v>6570</v>
      </c>
      <c r="G476" s="125" t="s">
        <v>6579</v>
      </c>
      <c r="H476" s="126" t="s">
        <v>6580</v>
      </c>
      <c r="I476" s="127">
        <v>88</v>
      </c>
      <c r="J476" s="128">
        <v>6.0881000000000016</v>
      </c>
    </row>
    <row r="477" spans="2:10" hidden="1" x14ac:dyDescent="0.25">
      <c r="B477" s="124" t="s">
        <v>589</v>
      </c>
      <c r="C477" s="125" t="s">
        <v>6565</v>
      </c>
      <c r="D477" s="126" t="s">
        <v>6566</v>
      </c>
      <c r="E477" s="125" t="s">
        <v>6581</v>
      </c>
      <c r="F477" s="126" t="s">
        <v>6582</v>
      </c>
      <c r="G477" s="125" t="s">
        <v>516</v>
      </c>
      <c r="H477" s="126" t="s">
        <v>6575</v>
      </c>
      <c r="I477" s="127">
        <v>566</v>
      </c>
      <c r="J477" s="128">
        <v>4.2480000000000002</v>
      </c>
    </row>
    <row r="478" spans="2:10" hidden="1" x14ac:dyDescent="0.25">
      <c r="B478" s="124" t="s">
        <v>589</v>
      </c>
      <c r="C478" s="125" t="s">
        <v>6565</v>
      </c>
      <c r="D478" s="126" t="s">
        <v>6566</v>
      </c>
      <c r="E478" s="125" t="s">
        <v>134</v>
      </c>
      <c r="F478" s="126" t="s">
        <v>6578</v>
      </c>
      <c r="G478" s="125" t="s">
        <v>759</v>
      </c>
      <c r="H478" s="126" t="s">
        <v>6567</v>
      </c>
      <c r="I478" s="127">
        <v>459</v>
      </c>
      <c r="J478" s="128">
        <v>2.544</v>
      </c>
    </row>
    <row r="479" spans="2:10" hidden="1" x14ac:dyDescent="0.25">
      <c r="B479" s="124" t="s">
        <v>589</v>
      </c>
      <c r="C479" s="125" t="s">
        <v>6565</v>
      </c>
      <c r="D479" s="126" t="s">
        <v>6566</v>
      </c>
      <c r="E479" s="125" t="s">
        <v>6583</v>
      </c>
      <c r="F479" s="126" t="s">
        <v>6584</v>
      </c>
      <c r="G479" s="125" t="s">
        <v>6585</v>
      </c>
      <c r="H479" s="126" t="s">
        <v>6586</v>
      </c>
      <c r="I479" s="127">
        <v>568</v>
      </c>
      <c r="J479" s="128">
        <v>3.2483000000000009</v>
      </c>
    </row>
    <row r="480" spans="2:10" hidden="1" x14ac:dyDescent="0.25">
      <c r="B480" s="124" t="s">
        <v>589</v>
      </c>
      <c r="C480" s="125" t="s">
        <v>6565</v>
      </c>
      <c r="D480" s="126" t="s">
        <v>6566</v>
      </c>
      <c r="E480" s="125" t="s">
        <v>6583</v>
      </c>
      <c r="F480" s="126" t="s">
        <v>6584</v>
      </c>
      <c r="G480" s="125" t="s">
        <v>6587</v>
      </c>
      <c r="H480" s="126" t="s">
        <v>6588</v>
      </c>
      <c r="I480" s="127">
        <v>2123</v>
      </c>
      <c r="J480" s="128">
        <v>3.4005999999999998</v>
      </c>
    </row>
    <row r="481" spans="2:10" hidden="1" x14ac:dyDescent="0.25">
      <c r="B481" s="124" t="s">
        <v>589</v>
      </c>
      <c r="C481" s="125" t="s">
        <v>6565</v>
      </c>
      <c r="D481" s="126" t="s">
        <v>6566</v>
      </c>
      <c r="E481" s="125" t="s">
        <v>6587</v>
      </c>
      <c r="F481" s="126" t="s">
        <v>6588</v>
      </c>
      <c r="G481" s="125" t="s">
        <v>6581</v>
      </c>
      <c r="H481" s="126" t="s">
        <v>6582</v>
      </c>
      <c r="I481" s="127">
        <v>943</v>
      </c>
      <c r="J481" s="128">
        <v>3.1583000000000001</v>
      </c>
    </row>
    <row r="482" spans="2:10" hidden="1" x14ac:dyDescent="0.25">
      <c r="B482" s="124" t="s">
        <v>589</v>
      </c>
      <c r="C482" s="125" t="s">
        <v>6565</v>
      </c>
      <c r="D482" s="126" t="s">
        <v>6566</v>
      </c>
      <c r="E482" s="125" t="s">
        <v>6587</v>
      </c>
      <c r="F482" s="126" t="s">
        <v>6588</v>
      </c>
      <c r="G482" s="125" t="s">
        <v>6589</v>
      </c>
      <c r="H482" s="126" t="s">
        <v>6590</v>
      </c>
      <c r="I482" s="127">
        <v>234</v>
      </c>
      <c r="J482" s="128">
        <v>1.9967999999999999</v>
      </c>
    </row>
    <row r="483" spans="2:10" hidden="1" x14ac:dyDescent="0.25">
      <c r="B483" s="124" t="s">
        <v>589</v>
      </c>
      <c r="C483" s="125" t="s">
        <v>6565</v>
      </c>
      <c r="D483" s="126" t="s">
        <v>6566</v>
      </c>
      <c r="E483" s="125" t="s">
        <v>6568</v>
      </c>
      <c r="F483" s="126" t="s">
        <v>6569</v>
      </c>
      <c r="G483" s="125" t="s">
        <v>6591</v>
      </c>
      <c r="H483" s="126" t="s">
        <v>6592</v>
      </c>
      <c r="I483" s="127">
        <v>247</v>
      </c>
      <c r="J483" s="128">
        <v>9.9108000000000001</v>
      </c>
    </row>
    <row r="484" spans="2:10" hidden="1" x14ac:dyDescent="0.25">
      <c r="B484" s="124" t="s">
        <v>589</v>
      </c>
      <c r="C484" s="125" t="s">
        <v>6565</v>
      </c>
      <c r="D484" s="126" t="s">
        <v>6566</v>
      </c>
      <c r="E484" s="125" t="s">
        <v>134</v>
      </c>
      <c r="F484" s="126" t="s">
        <v>6578</v>
      </c>
      <c r="G484" s="125" t="s">
        <v>6593</v>
      </c>
      <c r="H484" s="126" t="s">
        <v>6594</v>
      </c>
      <c r="I484" s="127">
        <v>209</v>
      </c>
      <c r="J484" s="128">
        <v>2.2437999999999998</v>
      </c>
    </row>
    <row r="485" spans="2:10" hidden="1" x14ac:dyDescent="0.25">
      <c r="B485" s="124" t="s">
        <v>589</v>
      </c>
      <c r="C485" s="125" t="s">
        <v>6565</v>
      </c>
      <c r="D485" s="126" t="s">
        <v>6566</v>
      </c>
      <c r="E485" s="125" t="s">
        <v>6595</v>
      </c>
      <c r="F485" s="126" t="s">
        <v>6596</v>
      </c>
      <c r="G485" s="125" t="s">
        <v>6597</v>
      </c>
      <c r="H485" s="126" t="s">
        <v>6598</v>
      </c>
      <c r="I485" s="127">
        <v>145</v>
      </c>
      <c r="J485" s="128">
        <v>0.96649999999999991</v>
      </c>
    </row>
    <row r="486" spans="2:10" hidden="1" x14ac:dyDescent="0.25">
      <c r="B486" s="124" t="s">
        <v>589</v>
      </c>
      <c r="C486" s="125" t="s">
        <v>6565</v>
      </c>
      <c r="D486" s="126" t="s">
        <v>6566</v>
      </c>
      <c r="E486" s="125" t="s">
        <v>6579</v>
      </c>
      <c r="F486" s="126" t="s">
        <v>6580</v>
      </c>
      <c r="G486" s="125" t="s">
        <v>6599</v>
      </c>
      <c r="H486" s="126" t="s">
        <v>6600</v>
      </c>
      <c r="I486" s="127">
        <v>222</v>
      </c>
      <c r="J486" s="128">
        <v>4.7484999999999999</v>
      </c>
    </row>
    <row r="487" spans="2:10" hidden="1" x14ac:dyDescent="0.25">
      <c r="B487" s="124" t="s">
        <v>589</v>
      </c>
      <c r="C487" s="125" t="s">
        <v>6565</v>
      </c>
      <c r="D487" s="126" t="s">
        <v>6566</v>
      </c>
      <c r="E487" s="125" t="s">
        <v>6565</v>
      </c>
      <c r="F487" s="126" t="s">
        <v>6570</v>
      </c>
      <c r="G487" s="125" t="s">
        <v>6601</v>
      </c>
      <c r="H487" s="126" t="s">
        <v>6602</v>
      </c>
      <c r="I487" s="127">
        <v>702</v>
      </c>
      <c r="J487" s="128">
        <v>5.2246000000000006</v>
      </c>
    </row>
    <row r="488" spans="2:10" hidden="1" x14ac:dyDescent="0.25">
      <c r="B488" s="124" t="s">
        <v>589</v>
      </c>
      <c r="C488" s="125" t="s">
        <v>6565</v>
      </c>
      <c r="D488" s="126" t="s">
        <v>6566</v>
      </c>
      <c r="E488" s="125" t="s">
        <v>5243</v>
      </c>
      <c r="F488" s="126" t="s">
        <v>6603</v>
      </c>
      <c r="G488" s="125" t="s">
        <v>6583</v>
      </c>
      <c r="H488" s="126" t="s">
        <v>6584</v>
      </c>
      <c r="I488" s="127">
        <v>1264</v>
      </c>
      <c r="J488" s="128">
        <v>2.5985999999999998</v>
      </c>
    </row>
    <row r="489" spans="2:10" hidden="1" x14ac:dyDescent="0.25">
      <c r="B489" s="124" t="s">
        <v>589</v>
      </c>
      <c r="C489" s="125" t="s">
        <v>6565</v>
      </c>
      <c r="D489" s="126" t="s">
        <v>6566</v>
      </c>
      <c r="E489" s="125" t="s">
        <v>6585</v>
      </c>
      <c r="F489" s="126" t="s">
        <v>6586</v>
      </c>
      <c r="G489" s="125" t="s">
        <v>6595</v>
      </c>
      <c r="H489" s="126" t="s">
        <v>6596</v>
      </c>
      <c r="I489" s="127">
        <v>306</v>
      </c>
      <c r="J489" s="128">
        <v>4.3368000000000002</v>
      </c>
    </row>
    <row r="490" spans="2:10" hidden="1" x14ac:dyDescent="0.25">
      <c r="B490" s="124" t="s">
        <v>589</v>
      </c>
      <c r="C490" s="125" t="s">
        <v>6565</v>
      </c>
      <c r="D490" s="126" t="s">
        <v>6566</v>
      </c>
      <c r="E490" s="125" t="s">
        <v>6601</v>
      </c>
      <c r="F490" s="126" t="s">
        <v>6602</v>
      </c>
      <c r="G490" s="125" t="s">
        <v>5243</v>
      </c>
      <c r="H490" s="126" t="s">
        <v>6603</v>
      </c>
      <c r="I490" s="127">
        <v>565</v>
      </c>
      <c r="J490" s="128">
        <v>2.2629000000000001</v>
      </c>
    </row>
    <row r="491" spans="2:10" hidden="1" x14ac:dyDescent="0.25">
      <c r="B491" s="124" t="s">
        <v>589</v>
      </c>
      <c r="C491" s="125" t="s">
        <v>6565</v>
      </c>
      <c r="D491" s="126" t="s">
        <v>6566</v>
      </c>
      <c r="E491" s="125" t="s">
        <v>6597</v>
      </c>
      <c r="F491" s="126" t="s">
        <v>6598</v>
      </c>
      <c r="G491" s="125" t="s">
        <v>6604</v>
      </c>
      <c r="H491" s="126" t="s">
        <v>6605</v>
      </c>
      <c r="I491" s="127">
        <v>329</v>
      </c>
      <c r="J491" s="128">
        <v>8.5362000000000009</v>
      </c>
    </row>
    <row r="492" spans="2:10" hidden="1" x14ac:dyDescent="0.25">
      <c r="B492" s="124" t="s">
        <v>589</v>
      </c>
      <c r="C492" s="125" t="s">
        <v>6606</v>
      </c>
      <c r="D492" s="126" t="s">
        <v>6607</v>
      </c>
      <c r="E492" s="125" t="s">
        <v>6606</v>
      </c>
      <c r="F492" s="126" t="s">
        <v>6608</v>
      </c>
      <c r="G492" s="125" t="s">
        <v>6609</v>
      </c>
      <c r="H492" s="126" t="s">
        <v>6610</v>
      </c>
      <c r="I492" s="127">
        <v>2626</v>
      </c>
      <c r="J492" s="128">
        <v>10.799099999999999</v>
      </c>
    </row>
    <row r="493" spans="2:10" hidden="1" x14ac:dyDescent="0.25">
      <c r="B493" s="124" t="s">
        <v>589</v>
      </c>
      <c r="C493" s="125" t="s">
        <v>6606</v>
      </c>
      <c r="D493" s="126" t="s">
        <v>6607</v>
      </c>
      <c r="E493" s="125" t="s">
        <v>6606</v>
      </c>
      <c r="F493" s="126" t="s">
        <v>6608</v>
      </c>
      <c r="G493" s="125" t="s">
        <v>6611</v>
      </c>
      <c r="H493" s="126" t="s">
        <v>6612</v>
      </c>
      <c r="I493" s="127">
        <v>635</v>
      </c>
      <c r="J493" s="128">
        <v>5.0623999999999976</v>
      </c>
    </row>
    <row r="494" spans="2:10" hidden="1" x14ac:dyDescent="0.25">
      <c r="B494" s="124" t="s">
        <v>589</v>
      </c>
      <c r="C494" s="125" t="s">
        <v>1294</v>
      </c>
      <c r="D494" s="126" t="s">
        <v>6613</v>
      </c>
      <c r="E494" s="125" t="s">
        <v>6614</v>
      </c>
      <c r="F494" s="126" t="s">
        <v>6615</v>
      </c>
      <c r="G494" s="125" t="s">
        <v>6616</v>
      </c>
      <c r="H494" s="126" t="s">
        <v>6617</v>
      </c>
      <c r="I494" s="127">
        <v>350</v>
      </c>
      <c r="J494" s="128">
        <v>6.0453000000000001</v>
      </c>
    </row>
    <row r="495" spans="2:10" hidden="1" x14ac:dyDescent="0.25">
      <c r="B495" s="124" t="s">
        <v>589</v>
      </c>
      <c r="C495" s="125" t="s">
        <v>1294</v>
      </c>
      <c r="D495" s="126" t="s">
        <v>6613</v>
      </c>
      <c r="E495" s="125" t="s">
        <v>1294</v>
      </c>
      <c r="F495" s="126" t="s">
        <v>6618</v>
      </c>
      <c r="G495" s="125" t="s">
        <v>6614</v>
      </c>
      <c r="H495" s="126" t="s">
        <v>6615</v>
      </c>
      <c r="I495" s="127">
        <v>632</v>
      </c>
      <c r="J495" s="128">
        <v>4.5434999999999999</v>
      </c>
    </row>
    <row r="496" spans="2:10" hidden="1" x14ac:dyDescent="0.25">
      <c r="B496" s="124" t="s">
        <v>589</v>
      </c>
      <c r="C496" s="125" t="s">
        <v>1294</v>
      </c>
      <c r="D496" s="126" t="s">
        <v>6613</v>
      </c>
      <c r="E496" s="125" t="s">
        <v>6619</v>
      </c>
      <c r="F496" s="126" t="s">
        <v>6620</v>
      </c>
      <c r="G496" s="125" t="s">
        <v>6621</v>
      </c>
      <c r="H496" s="126" t="s">
        <v>6622</v>
      </c>
      <c r="I496" s="127">
        <v>305</v>
      </c>
      <c r="J496" s="128">
        <v>1.8214999999999999</v>
      </c>
    </row>
    <row r="497" spans="2:10" hidden="1" x14ac:dyDescent="0.25">
      <c r="B497" s="124" t="s">
        <v>589</v>
      </c>
      <c r="C497" s="125" t="s">
        <v>1294</v>
      </c>
      <c r="D497" s="126" t="s">
        <v>6613</v>
      </c>
      <c r="E497" s="125" t="s">
        <v>1294</v>
      </c>
      <c r="F497" s="126" t="s">
        <v>6618</v>
      </c>
      <c r="G497" s="125" t="s">
        <v>6619</v>
      </c>
      <c r="H497" s="126" t="s">
        <v>6620</v>
      </c>
      <c r="I497" s="127">
        <v>316</v>
      </c>
      <c r="J497" s="128">
        <v>9.150800000000002</v>
      </c>
    </row>
    <row r="498" spans="2:10" hidden="1" x14ac:dyDescent="0.25">
      <c r="B498" s="124" t="s">
        <v>589</v>
      </c>
      <c r="C498" s="125" t="s">
        <v>6623</v>
      </c>
      <c r="D498" s="126" t="s">
        <v>6624</v>
      </c>
      <c r="E498" s="125" t="s">
        <v>1997</v>
      </c>
      <c r="F498" s="126" t="s">
        <v>6625</v>
      </c>
      <c r="G498" s="125" t="s">
        <v>103</v>
      </c>
      <c r="H498" s="126" t="s">
        <v>6626</v>
      </c>
      <c r="I498" s="127">
        <v>784</v>
      </c>
      <c r="J498" s="128">
        <v>9.4847000000000001</v>
      </c>
    </row>
    <row r="499" spans="2:10" hidden="1" x14ac:dyDescent="0.25">
      <c r="B499" s="124" t="s">
        <v>589</v>
      </c>
      <c r="C499" s="125" t="s">
        <v>6623</v>
      </c>
      <c r="D499" s="126" t="s">
        <v>6624</v>
      </c>
      <c r="E499" s="125" t="s">
        <v>6627</v>
      </c>
      <c r="F499" s="126" t="s">
        <v>6628</v>
      </c>
      <c r="G499" s="125" t="s">
        <v>6629</v>
      </c>
      <c r="H499" s="126" t="s">
        <v>6630</v>
      </c>
      <c r="I499" s="127">
        <v>424</v>
      </c>
      <c r="J499" s="128">
        <v>9.5228000000000002</v>
      </c>
    </row>
    <row r="500" spans="2:10" hidden="1" x14ac:dyDescent="0.25">
      <c r="B500" s="124" t="s">
        <v>589</v>
      </c>
      <c r="C500" s="125" t="s">
        <v>6623</v>
      </c>
      <c r="D500" s="126" t="s">
        <v>6624</v>
      </c>
      <c r="E500" s="125" t="s">
        <v>6623</v>
      </c>
      <c r="F500" s="126" t="s">
        <v>6631</v>
      </c>
      <c r="G500" s="125" t="s">
        <v>6632</v>
      </c>
      <c r="H500" s="126" t="s">
        <v>6633</v>
      </c>
      <c r="I500" s="127">
        <v>207</v>
      </c>
      <c r="J500" s="128">
        <v>7.6546999999999983</v>
      </c>
    </row>
    <row r="501" spans="2:10" hidden="1" x14ac:dyDescent="0.25">
      <c r="B501" s="124" t="s">
        <v>589</v>
      </c>
      <c r="C501" s="125" t="s">
        <v>6623</v>
      </c>
      <c r="D501" s="126" t="s">
        <v>6624</v>
      </c>
      <c r="E501" s="125" t="s">
        <v>6634</v>
      </c>
      <c r="F501" s="126" t="s">
        <v>6635</v>
      </c>
      <c r="G501" s="125" t="s">
        <v>6636</v>
      </c>
      <c r="H501" s="126" t="s">
        <v>6637</v>
      </c>
      <c r="I501" s="127">
        <v>123</v>
      </c>
      <c r="J501" s="128">
        <v>14.414400000000001</v>
      </c>
    </row>
    <row r="502" spans="2:10" hidden="1" x14ac:dyDescent="0.25">
      <c r="B502" s="124" t="s">
        <v>589</v>
      </c>
      <c r="C502" s="125" t="s">
        <v>6623</v>
      </c>
      <c r="D502" s="126" t="s">
        <v>6624</v>
      </c>
      <c r="E502" s="125" t="s">
        <v>6629</v>
      </c>
      <c r="F502" s="126" t="s">
        <v>6630</v>
      </c>
      <c r="G502" s="125" t="s">
        <v>6638</v>
      </c>
      <c r="H502" s="126" t="s">
        <v>6639</v>
      </c>
      <c r="I502" s="127">
        <v>601</v>
      </c>
      <c r="J502" s="128">
        <v>2.4253999999999998</v>
      </c>
    </row>
    <row r="503" spans="2:10" hidden="1" x14ac:dyDescent="0.25">
      <c r="B503" s="124" t="s">
        <v>589</v>
      </c>
      <c r="C503" s="125" t="s">
        <v>6623</v>
      </c>
      <c r="D503" s="126" t="s">
        <v>6624</v>
      </c>
      <c r="E503" s="125" t="s">
        <v>6623</v>
      </c>
      <c r="F503" s="126" t="s">
        <v>6631</v>
      </c>
      <c r="G503" s="125" t="s">
        <v>1997</v>
      </c>
      <c r="H503" s="126" t="s">
        <v>6625</v>
      </c>
      <c r="I503" s="127">
        <v>566</v>
      </c>
      <c r="J503" s="128">
        <v>4.4536000000000016</v>
      </c>
    </row>
    <row r="504" spans="2:10" hidden="1" x14ac:dyDescent="0.25">
      <c r="B504" s="124" t="s">
        <v>589</v>
      </c>
      <c r="C504" s="125" t="s">
        <v>6623</v>
      </c>
      <c r="D504" s="126" t="s">
        <v>6624</v>
      </c>
      <c r="E504" s="125" t="s">
        <v>6632</v>
      </c>
      <c r="F504" s="126" t="s">
        <v>6633</v>
      </c>
      <c r="G504" s="125" t="s">
        <v>1707</v>
      </c>
      <c r="H504" s="126" t="s">
        <v>6640</v>
      </c>
      <c r="I504" s="127">
        <v>178</v>
      </c>
      <c r="J504" s="128">
        <v>3.8306</v>
      </c>
    </row>
    <row r="505" spans="2:10" hidden="1" x14ac:dyDescent="0.25">
      <c r="B505" s="124" t="s">
        <v>589</v>
      </c>
      <c r="C505" s="125" t="s">
        <v>6623</v>
      </c>
      <c r="D505" s="126" t="s">
        <v>6624</v>
      </c>
      <c r="E505" s="125" t="s">
        <v>6641</v>
      </c>
      <c r="F505" s="126" t="s">
        <v>6642</v>
      </c>
      <c r="G505" s="125" t="s">
        <v>6560</v>
      </c>
      <c r="H505" s="126" t="s">
        <v>6643</v>
      </c>
      <c r="I505" s="127">
        <v>250</v>
      </c>
      <c r="J505" s="128">
        <v>3.3730000000000002</v>
      </c>
    </row>
    <row r="506" spans="2:10" hidden="1" x14ac:dyDescent="0.25">
      <c r="B506" s="124" t="s">
        <v>589</v>
      </c>
      <c r="C506" s="125" t="s">
        <v>6623</v>
      </c>
      <c r="D506" s="126" t="s">
        <v>6624</v>
      </c>
      <c r="E506" s="125" t="s">
        <v>6623</v>
      </c>
      <c r="F506" s="126" t="s">
        <v>6631</v>
      </c>
      <c r="G506" s="125" t="s">
        <v>6644</v>
      </c>
      <c r="H506" s="126" t="s">
        <v>6645</v>
      </c>
      <c r="I506" s="127">
        <v>298</v>
      </c>
      <c r="J506" s="128">
        <v>6.6017999999999999</v>
      </c>
    </row>
    <row r="507" spans="2:10" hidden="1" x14ac:dyDescent="0.25">
      <c r="B507" s="124" t="s">
        <v>589</v>
      </c>
      <c r="C507" s="125" t="s">
        <v>6623</v>
      </c>
      <c r="D507" s="126" t="s">
        <v>6624</v>
      </c>
      <c r="E507" s="125" t="s">
        <v>6646</v>
      </c>
      <c r="F507" s="126" t="s">
        <v>6647</v>
      </c>
      <c r="G507" s="125" t="s">
        <v>6627</v>
      </c>
      <c r="H507" s="126" t="s">
        <v>6628</v>
      </c>
      <c r="I507" s="127">
        <v>1845</v>
      </c>
      <c r="J507" s="128">
        <v>3.5057999999999998</v>
      </c>
    </row>
    <row r="508" spans="2:10" hidden="1" x14ac:dyDescent="0.25">
      <c r="B508" s="124" t="s">
        <v>589</v>
      </c>
      <c r="C508" s="125" t="s">
        <v>6623</v>
      </c>
      <c r="D508" s="126" t="s">
        <v>6624</v>
      </c>
      <c r="E508" s="125" t="s">
        <v>6646</v>
      </c>
      <c r="F508" s="126" t="s">
        <v>6647</v>
      </c>
      <c r="G508" s="125" t="s">
        <v>6641</v>
      </c>
      <c r="H508" s="126" t="s">
        <v>6642</v>
      </c>
      <c r="I508" s="127">
        <v>693</v>
      </c>
      <c r="J508" s="128">
        <v>11.0076</v>
      </c>
    </row>
    <row r="509" spans="2:10" hidden="1" x14ac:dyDescent="0.25">
      <c r="B509" s="124" t="s">
        <v>589</v>
      </c>
      <c r="C509" s="125" t="s">
        <v>6623</v>
      </c>
      <c r="D509" s="126" t="s">
        <v>6624</v>
      </c>
      <c r="E509" s="125" t="s">
        <v>103</v>
      </c>
      <c r="F509" s="126" t="s">
        <v>6626</v>
      </c>
      <c r="G509" s="125" t="s">
        <v>6634</v>
      </c>
      <c r="H509" s="126" t="s">
        <v>6635</v>
      </c>
      <c r="I509" s="127">
        <v>1968</v>
      </c>
      <c r="J509" s="128">
        <v>3.4013</v>
      </c>
    </row>
    <row r="510" spans="2:10" hidden="1" x14ac:dyDescent="0.25">
      <c r="B510" s="124" t="s">
        <v>589</v>
      </c>
      <c r="C510" s="125" t="s">
        <v>6623</v>
      </c>
      <c r="D510" s="126" t="s">
        <v>6624</v>
      </c>
      <c r="E510" s="125" t="s">
        <v>6644</v>
      </c>
      <c r="F510" s="126" t="s">
        <v>6645</v>
      </c>
      <c r="G510" s="125" t="s">
        <v>6646</v>
      </c>
      <c r="H510" s="126" t="s">
        <v>6647</v>
      </c>
      <c r="I510" s="127">
        <v>366</v>
      </c>
      <c r="J510" s="128">
        <v>2.8748999999999998</v>
      </c>
    </row>
    <row r="511" spans="2:10" hidden="1" x14ac:dyDescent="0.25">
      <c r="B511" s="124" t="s">
        <v>589</v>
      </c>
      <c r="C511" s="125" t="s">
        <v>6623</v>
      </c>
      <c r="D511" s="126" t="s">
        <v>6624</v>
      </c>
      <c r="E511" s="125" t="s">
        <v>6627</v>
      </c>
      <c r="F511" s="126" t="s">
        <v>6628</v>
      </c>
      <c r="G511" s="125" t="s">
        <v>6648</v>
      </c>
      <c r="H511" s="126" t="s">
        <v>6649</v>
      </c>
      <c r="I511" s="127">
        <v>362</v>
      </c>
      <c r="J511" s="128">
        <v>5.2169999999999996</v>
      </c>
    </row>
    <row r="512" spans="2:10" hidden="1" x14ac:dyDescent="0.25">
      <c r="B512" s="124" t="s">
        <v>589</v>
      </c>
      <c r="C512" s="125" t="s">
        <v>2092</v>
      </c>
      <c r="D512" s="126" t="s">
        <v>6650</v>
      </c>
      <c r="E512" s="125" t="s">
        <v>6651</v>
      </c>
      <c r="F512" s="126" t="s">
        <v>6652</v>
      </c>
      <c r="G512" s="125" t="s">
        <v>6653</v>
      </c>
      <c r="H512" s="126" t="s">
        <v>6654</v>
      </c>
      <c r="I512" s="127">
        <v>126</v>
      </c>
      <c r="J512" s="128">
        <v>9.535400000000001</v>
      </c>
    </row>
    <row r="513" spans="2:10" hidden="1" x14ac:dyDescent="0.25">
      <c r="B513" s="124" t="s">
        <v>589</v>
      </c>
      <c r="C513" s="125" t="s">
        <v>2092</v>
      </c>
      <c r="D513" s="126" t="s">
        <v>6650</v>
      </c>
      <c r="E513" s="125" t="s">
        <v>2092</v>
      </c>
      <c r="F513" s="126" t="s">
        <v>6655</v>
      </c>
      <c r="G513" s="125" t="s">
        <v>6656</v>
      </c>
      <c r="H513" s="126" t="s">
        <v>6657</v>
      </c>
      <c r="I513" s="127">
        <v>174</v>
      </c>
      <c r="J513" s="128">
        <v>8.908100000000001</v>
      </c>
    </row>
    <row r="514" spans="2:10" hidden="1" x14ac:dyDescent="0.25">
      <c r="B514" s="124" t="s">
        <v>589</v>
      </c>
      <c r="C514" s="125" t="s">
        <v>2092</v>
      </c>
      <c r="D514" s="126" t="s">
        <v>6650</v>
      </c>
      <c r="E514" s="125" t="s">
        <v>2092</v>
      </c>
      <c r="F514" s="126" t="s">
        <v>6655</v>
      </c>
      <c r="G514" s="125" t="s">
        <v>6658</v>
      </c>
      <c r="H514" s="126" t="s">
        <v>6659</v>
      </c>
      <c r="I514" s="127">
        <v>715</v>
      </c>
      <c r="J514" s="128">
        <v>8.6129000000000016</v>
      </c>
    </row>
    <row r="515" spans="2:10" hidden="1" x14ac:dyDescent="0.25">
      <c r="B515" s="124" t="s">
        <v>589</v>
      </c>
      <c r="C515" s="125" t="s">
        <v>2092</v>
      </c>
      <c r="D515" s="126" t="s">
        <v>6650</v>
      </c>
      <c r="E515" s="125" t="s">
        <v>2092</v>
      </c>
      <c r="F515" s="126" t="s">
        <v>6655</v>
      </c>
      <c r="G515" s="125" t="s">
        <v>6651</v>
      </c>
      <c r="H515" s="126" t="s">
        <v>6652</v>
      </c>
      <c r="I515" s="127">
        <v>161</v>
      </c>
      <c r="J515" s="128">
        <v>11.045500000000001</v>
      </c>
    </row>
    <row r="516" spans="2:10" hidden="1" x14ac:dyDescent="0.25">
      <c r="B516" s="124" t="s">
        <v>589</v>
      </c>
      <c r="C516" s="125" t="s">
        <v>6660</v>
      </c>
      <c r="D516" s="126" t="s">
        <v>6661</v>
      </c>
      <c r="E516" s="125" t="s">
        <v>6662</v>
      </c>
      <c r="F516" s="126" t="s">
        <v>6663</v>
      </c>
      <c r="G516" s="125" t="s">
        <v>6664</v>
      </c>
      <c r="H516" s="126" t="s">
        <v>6665</v>
      </c>
      <c r="I516" s="127">
        <v>414</v>
      </c>
      <c r="J516" s="128">
        <v>1.8196000000000001</v>
      </c>
    </row>
    <row r="517" spans="2:10" hidden="1" x14ac:dyDescent="0.25">
      <c r="B517" s="124" t="s">
        <v>589</v>
      </c>
      <c r="C517" s="125" t="s">
        <v>6660</v>
      </c>
      <c r="D517" s="126" t="s">
        <v>6661</v>
      </c>
      <c r="E517" s="125" t="s">
        <v>6660</v>
      </c>
      <c r="F517" s="126" t="s">
        <v>6666</v>
      </c>
      <c r="G517" s="125" t="s">
        <v>6662</v>
      </c>
      <c r="H517" s="126" t="s">
        <v>6663</v>
      </c>
      <c r="I517" s="127">
        <v>330</v>
      </c>
      <c r="J517" s="128">
        <v>9.5101000000000013</v>
      </c>
    </row>
    <row r="518" spans="2:10" hidden="1" x14ac:dyDescent="0.25">
      <c r="B518" s="124" t="s">
        <v>589</v>
      </c>
      <c r="C518" s="125" t="s">
        <v>6667</v>
      </c>
      <c r="D518" s="126" t="s">
        <v>6668</v>
      </c>
      <c r="E518" s="125" t="s">
        <v>6667</v>
      </c>
      <c r="F518" s="126" t="s">
        <v>6669</v>
      </c>
      <c r="G518" s="125" t="s">
        <v>6670</v>
      </c>
      <c r="H518" s="126" t="s">
        <v>6671</v>
      </c>
      <c r="I518" s="127">
        <v>117</v>
      </c>
      <c r="J518" s="128">
        <v>7.8276000000000003</v>
      </c>
    </row>
    <row r="519" spans="2:10" hidden="1" x14ac:dyDescent="0.25">
      <c r="B519" s="124" t="s">
        <v>589</v>
      </c>
      <c r="C519" s="125" t="s">
        <v>6667</v>
      </c>
      <c r="D519" s="126" t="s">
        <v>6668</v>
      </c>
      <c r="E519" s="125" t="s">
        <v>6667</v>
      </c>
      <c r="F519" s="126" t="s">
        <v>6669</v>
      </c>
      <c r="G519" s="125" t="s">
        <v>6672</v>
      </c>
      <c r="H519" s="126" t="s">
        <v>6673</v>
      </c>
      <c r="I519" s="127">
        <v>1020</v>
      </c>
      <c r="J519" s="128">
        <v>10.9148</v>
      </c>
    </row>
    <row r="520" spans="2:10" hidden="1" x14ac:dyDescent="0.25">
      <c r="B520" s="124" t="s">
        <v>589</v>
      </c>
      <c r="C520" s="125" t="s">
        <v>6674</v>
      </c>
      <c r="D520" s="126" t="s">
        <v>6675</v>
      </c>
      <c r="E520" s="125" t="s">
        <v>6674</v>
      </c>
      <c r="F520" s="126" t="s">
        <v>6676</v>
      </c>
      <c r="G520" s="125" t="s">
        <v>6677</v>
      </c>
      <c r="H520" s="126" t="s">
        <v>6678</v>
      </c>
      <c r="I520" s="127">
        <v>416</v>
      </c>
      <c r="J520" s="128">
        <v>7.9583000000000004</v>
      </c>
    </row>
    <row r="521" spans="2:10" hidden="1" x14ac:dyDescent="0.25">
      <c r="B521" s="124" t="s">
        <v>589</v>
      </c>
      <c r="C521" s="125" t="s">
        <v>6679</v>
      </c>
      <c r="D521" s="126" t="s">
        <v>6680</v>
      </c>
      <c r="E521" s="125" t="s">
        <v>6679</v>
      </c>
      <c r="F521" s="126" t="s">
        <v>6681</v>
      </c>
      <c r="G521" s="125" t="s">
        <v>5326</v>
      </c>
      <c r="H521" s="126" t="s">
        <v>6682</v>
      </c>
      <c r="I521" s="127">
        <v>917</v>
      </c>
      <c r="J521" s="128">
        <v>4.664699999999999</v>
      </c>
    </row>
    <row r="522" spans="2:10" hidden="1" x14ac:dyDescent="0.25">
      <c r="B522" s="124" t="s">
        <v>589</v>
      </c>
      <c r="C522" s="125" t="s">
        <v>6679</v>
      </c>
      <c r="D522" s="126" t="s">
        <v>6680</v>
      </c>
      <c r="E522" s="125" t="s">
        <v>6679</v>
      </c>
      <c r="F522" s="126" t="s">
        <v>6681</v>
      </c>
      <c r="G522" s="125" t="s">
        <v>4197</v>
      </c>
      <c r="H522" s="126" t="s">
        <v>6683</v>
      </c>
      <c r="I522" s="127">
        <v>278</v>
      </c>
      <c r="J522" s="128">
        <v>2.7008000000000001</v>
      </c>
    </row>
    <row r="523" spans="2:10" hidden="1" x14ac:dyDescent="0.25">
      <c r="B523" s="124" t="s">
        <v>589</v>
      </c>
      <c r="C523" s="125" t="s">
        <v>6684</v>
      </c>
      <c r="D523" s="126" t="s">
        <v>6685</v>
      </c>
      <c r="E523" s="125" t="s">
        <v>6686</v>
      </c>
      <c r="F523" s="126" t="s">
        <v>6687</v>
      </c>
      <c r="G523" s="125" t="s">
        <v>103</v>
      </c>
      <c r="H523" s="126" t="s">
        <v>6688</v>
      </c>
      <c r="I523" s="127">
        <v>987</v>
      </c>
      <c r="J523" s="128">
        <v>1.7912999999999999</v>
      </c>
    </row>
    <row r="524" spans="2:10" hidden="1" x14ac:dyDescent="0.25">
      <c r="B524" s="124" t="s">
        <v>589</v>
      </c>
      <c r="C524" s="125" t="s">
        <v>6684</v>
      </c>
      <c r="D524" s="126" t="s">
        <v>6685</v>
      </c>
      <c r="E524" s="125" t="s">
        <v>6689</v>
      </c>
      <c r="F524" s="126" t="s">
        <v>6690</v>
      </c>
      <c r="G524" s="125" t="s">
        <v>6691</v>
      </c>
      <c r="H524" s="126" t="s">
        <v>6692</v>
      </c>
      <c r="I524" s="127">
        <v>441</v>
      </c>
      <c r="J524" s="128">
        <v>9.1498000000000008</v>
      </c>
    </row>
    <row r="525" spans="2:10" hidden="1" x14ac:dyDescent="0.25">
      <c r="B525" s="124" t="s">
        <v>589</v>
      </c>
      <c r="C525" s="125" t="s">
        <v>6684</v>
      </c>
      <c r="D525" s="126" t="s">
        <v>6685</v>
      </c>
      <c r="E525" s="125" t="s">
        <v>6693</v>
      </c>
      <c r="F525" s="126" t="s">
        <v>6694</v>
      </c>
      <c r="G525" s="125" t="s">
        <v>6686</v>
      </c>
      <c r="H525" s="126" t="s">
        <v>6687</v>
      </c>
      <c r="I525" s="127">
        <v>396</v>
      </c>
      <c r="J525" s="128">
        <v>4.4960000000000004</v>
      </c>
    </row>
    <row r="526" spans="2:10" hidden="1" x14ac:dyDescent="0.25">
      <c r="B526" s="124" t="s">
        <v>589</v>
      </c>
      <c r="C526" s="125" t="s">
        <v>6684</v>
      </c>
      <c r="D526" s="126" t="s">
        <v>6685</v>
      </c>
      <c r="E526" s="125" t="s">
        <v>6684</v>
      </c>
      <c r="F526" s="126" t="s">
        <v>6695</v>
      </c>
      <c r="G526" s="125" t="s">
        <v>6696</v>
      </c>
      <c r="H526" s="126" t="s">
        <v>6697</v>
      </c>
      <c r="I526" s="127">
        <v>760</v>
      </c>
      <c r="J526" s="128">
        <v>9.4089000000000009</v>
      </c>
    </row>
    <row r="527" spans="2:10" hidden="1" x14ac:dyDescent="0.25">
      <c r="B527" s="124" t="s">
        <v>589</v>
      </c>
      <c r="C527" s="125" t="s">
        <v>6684</v>
      </c>
      <c r="D527" s="126" t="s">
        <v>6685</v>
      </c>
      <c r="E527" s="125" t="s">
        <v>103</v>
      </c>
      <c r="F527" s="126" t="s">
        <v>6688</v>
      </c>
      <c r="G527" s="125" t="s">
        <v>6698</v>
      </c>
      <c r="H527" s="126" t="s">
        <v>6699</v>
      </c>
      <c r="I527" s="127">
        <v>604</v>
      </c>
      <c r="J527" s="128">
        <v>1.9393</v>
      </c>
    </row>
    <row r="528" spans="2:10" hidden="1" x14ac:dyDescent="0.25">
      <c r="B528" s="124" t="s">
        <v>589</v>
      </c>
      <c r="C528" s="125" t="s">
        <v>6684</v>
      </c>
      <c r="D528" s="126" t="s">
        <v>6685</v>
      </c>
      <c r="E528" s="125" t="s">
        <v>6684</v>
      </c>
      <c r="F528" s="126" t="s">
        <v>6695</v>
      </c>
      <c r="G528" s="125" t="s">
        <v>6693</v>
      </c>
      <c r="H528" s="126" t="s">
        <v>6694</v>
      </c>
      <c r="I528" s="127">
        <v>284</v>
      </c>
      <c r="J528" s="128">
        <v>4.992</v>
      </c>
    </row>
    <row r="529" spans="2:10" hidden="1" x14ac:dyDescent="0.25">
      <c r="B529" s="124" t="s">
        <v>589</v>
      </c>
      <c r="C529" s="125" t="s">
        <v>6684</v>
      </c>
      <c r="D529" s="126" t="s">
        <v>6685</v>
      </c>
      <c r="E529" s="125" t="s">
        <v>6691</v>
      </c>
      <c r="F529" s="126" t="s">
        <v>6692</v>
      </c>
      <c r="G529" s="125" t="s">
        <v>6426</v>
      </c>
      <c r="H529" s="126" t="s">
        <v>6700</v>
      </c>
      <c r="I529" s="127">
        <v>131</v>
      </c>
      <c r="J529" s="128">
        <v>14.706300000000001</v>
      </c>
    </row>
    <row r="530" spans="2:10" hidden="1" x14ac:dyDescent="0.25">
      <c r="B530" s="124" t="s">
        <v>589</v>
      </c>
      <c r="C530" s="125" t="s">
        <v>6684</v>
      </c>
      <c r="D530" s="126" t="s">
        <v>6685</v>
      </c>
      <c r="E530" s="125" t="s">
        <v>6698</v>
      </c>
      <c r="F530" s="126" t="s">
        <v>6699</v>
      </c>
      <c r="G530" s="125" t="s">
        <v>6689</v>
      </c>
      <c r="H530" s="126" t="s">
        <v>6690</v>
      </c>
      <c r="I530" s="127">
        <v>1674</v>
      </c>
      <c r="J530" s="128">
        <v>16.118400000000001</v>
      </c>
    </row>
    <row r="531" spans="2:10" hidden="1" x14ac:dyDescent="0.25">
      <c r="B531" s="124" t="s">
        <v>589</v>
      </c>
      <c r="C531" s="125" t="s">
        <v>6701</v>
      </c>
      <c r="D531" s="126" t="s">
        <v>6702</v>
      </c>
      <c r="E531" s="125" t="s">
        <v>6701</v>
      </c>
      <c r="F531" s="126" t="s">
        <v>6703</v>
      </c>
      <c r="G531" s="125" t="s">
        <v>6704</v>
      </c>
      <c r="H531" s="126" t="s">
        <v>6705</v>
      </c>
      <c r="I531" s="127">
        <v>708</v>
      </c>
      <c r="J531" s="128">
        <v>8.4388999999999985</v>
      </c>
    </row>
    <row r="532" spans="2:10" hidden="1" x14ac:dyDescent="0.25">
      <c r="B532" s="124" t="s">
        <v>589</v>
      </c>
      <c r="C532" s="125" t="s">
        <v>6706</v>
      </c>
      <c r="D532" s="126" t="s">
        <v>6707</v>
      </c>
      <c r="E532" s="125" t="s">
        <v>1023</v>
      </c>
      <c r="F532" s="126" t="s">
        <v>6708</v>
      </c>
      <c r="G532" s="125" t="s">
        <v>6325</v>
      </c>
      <c r="H532" s="126" t="s">
        <v>6709</v>
      </c>
      <c r="I532" s="127">
        <v>314</v>
      </c>
      <c r="J532" s="128">
        <v>10.0266</v>
      </c>
    </row>
    <row r="533" spans="2:10" hidden="1" x14ac:dyDescent="0.25">
      <c r="B533" s="124" t="s">
        <v>589</v>
      </c>
      <c r="C533" s="125" t="s">
        <v>6706</v>
      </c>
      <c r="D533" s="126" t="s">
        <v>6707</v>
      </c>
      <c r="E533" s="125" t="s">
        <v>5600</v>
      </c>
      <c r="F533" s="126" t="s">
        <v>6710</v>
      </c>
      <c r="G533" s="125" t="s">
        <v>6711</v>
      </c>
      <c r="H533" s="126" t="s">
        <v>6712</v>
      </c>
      <c r="I533" s="127">
        <v>192</v>
      </c>
      <c r="J533" s="128">
        <v>13.0587</v>
      </c>
    </row>
    <row r="534" spans="2:10" hidden="1" x14ac:dyDescent="0.25">
      <c r="B534" s="124" t="s">
        <v>589</v>
      </c>
      <c r="C534" s="125" t="s">
        <v>6706</v>
      </c>
      <c r="D534" s="126" t="s">
        <v>6707</v>
      </c>
      <c r="E534" s="125" t="s">
        <v>6713</v>
      </c>
      <c r="F534" s="126" t="s">
        <v>6714</v>
      </c>
      <c r="G534" s="125" t="s">
        <v>6715</v>
      </c>
      <c r="H534" s="126" t="s">
        <v>6716</v>
      </c>
      <c r="I534" s="127">
        <v>566</v>
      </c>
      <c r="J534" s="128">
        <v>3.8193000000000001</v>
      </c>
    </row>
    <row r="535" spans="2:10" hidden="1" x14ac:dyDescent="0.25">
      <c r="B535" s="124" t="s">
        <v>589</v>
      </c>
      <c r="C535" s="125" t="s">
        <v>6706</v>
      </c>
      <c r="D535" s="126" t="s">
        <v>6707</v>
      </c>
      <c r="E535" s="125" t="s">
        <v>6325</v>
      </c>
      <c r="F535" s="126" t="s">
        <v>6709</v>
      </c>
      <c r="G535" s="125" t="s">
        <v>6717</v>
      </c>
      <c r="H535" s="126" t="s">
        <v>6718</v>
      </c>
      <c r="I535" s="127">
        <v>711</v>
      </c>
      <c r="J535" s="128">
        <v>3.119699999999999</v>
      </c>
    </row>
    <row r="536" spans="2:10" hidden="1" x14ac:dyDescent="0.25">
      <c r="B536" s="124" t="s">
        <v>589</v>
      </c>
      <c r="C536" s="125" t="s">
        <v>6706</v>
      </c>
      <c r="D536" s="126" t="s">
        <v>6707</v>
      </c>
      <c r="E536" s="125" t="s">
        <v>6713</v>
      </c>
      <c r="F536" s="126" t="s">
        <v>6714</v>
      </c>
      <c r="G536" s="125" t="s">
        <v>1023</v>
      </c>
      <c r="H536" s="126" t="s">
        <v>6708</v>
      </c>
      <c r="I536" s="127">
        <v>219</v>
      </c>
      <c r="J536" s="128">
        <v>7.3947999999999992</v>
      </c>
    </row>
    <row r="537" spans="2:10" hidden="1" x14ac:dyDescent="0.25">
      <c r="B537" s="124" t="s">
        <v>589</v>
      </c>
      <c r="C537" s="125" t="s">
        <v>6706</v>
      </c>
      <c r="D537" s="126" t="s">
        <v>6707</v>
      </c>
      <c r="E537" s="125" t="s">
        <v>6713</v>
      </c>
      <c r="F537" s="126" t="s">
        <v>6714</v>
      </c>
      <c r="G537" s="125" t="s">
        <v>5600</v>
      </c>
      <c r="H537" s="126" t="s">
        <v>6710</v>
      </c>
      <c r="I537" s="127">
        <v>706</v>
      </c>
      <c r="J537" s="128">
        <v>2.4944999999999991</v>
      </c>
    </row>
    <row r="538" spans="2:10" hidden="1" x14ac:dyDescent="0.25">
      <c r="B538" s="124" t="s">
        <v>589</v>
      </c>
      <c r="C538" s="125" t="s">
        <v>6719</v>
      </c>
      <c r="D538" s="126" t="s">
        <v>6720</v>
      </c>
      <c r="E538" s="125" t="s">
        <v>6719</v>
      </c>
      <c r="F538" s="126" t="s">
        <v>6721</v>
      </c>
      <c r="G538" s="125" t="s">
        <v>3256</v>
      </c>
      <c r="H538" s="126" t="s">
        <v>6722</v>
      </c>
      <c r="I538" s="127">
        <v>2002</v>
      </c>
      <c r="J538" s="128">
        <v>6.5220999999999991</v>
      </c>
    </row>
    <row r="539" spans="2:10" hidden="1" x14ac:dyDescent="0.25">
      <c r="B539" s="124" t="s">
        <v>589</v>
      </c>
      <c r="C539" s="125" t="s">
        <v>6723</v>
      </c>
      <c r="D539" s="126" t="s">
        <v>6724</v>
      </c>
      <c r="E539" s="125" t="s">
        <v>6723</v>
      </c>
      <c r="F539" s="126" t="s">
        <v>6725</v>
      </c>
      <c r="G539" s="125" t="s">
        <v>6468</v>
      </c>
      <c r="H539" s="126" t="s">
        <v>6726</v>
      </c>
      <c r="I539" s="127">
        <v>580</v>
      </c>
      <c r="J539" s="128">
        <v>3.3201000000000001</v>
      </c>
    </row>
    <row r="540" spans="2:10" hidden="1" x14ac:dyDescent="0.25">
      <c r="B540" s="124" t="s">
        <v>589</v>
      </c>
      <c r="C540" s="125" t="s">
        <v>6723</v>
      </c>
      <c r="D540" s="126" t="s">
        <v>6724</v>
      </c>
      <c r="E540" s="125" t="s">
        <v>6727</v>
      </c>
      <c r="F540" s="126" t="s">
        <v>6728</v>
      </c>
      <c r="G540" s="125" t="s">
        <v>6711</v>
      </c>
      <c r="H540" s="126" t="s">
        <v>6729</v>
      </c>
      <c r="I540" s="127">
        <v>866</v>
      </c>
      <c r="J540" s="128">
        <v>4.9296000000000024</v>
      </c>
    </row>
    <row r="541" spans="2:10" hidden="1" x14ac:dyDescent="0.25">
      <c r="B541" s="124" t="s">
        <v>589</v>
      </c>
      <c r="C541" s="125" t="s">
        <v>6723</v>
      </c>
      <c r="D541" s="126" t="s">
        <v>6724</v>
      </c>
      <c r="E541" s="125" t="s">
        <v>6727</v>
      </c>
      <c r="F541" s="126" t="s">
        <v>6728</v>
      </c>
      <c r="G541" s="125" t="s">
        <v>6730</v>
      </c>
      <c r="H541" s="126" t="s">
        <v>6731</v>
      </c>
      <c r="I541" s="127">
        <v>1029</v>
      </c>
      <c r="J541" s="128">
        <v>1.3168</v>
      </c>
    </row>
    <row r="542" spans="2:10" hidden="1" x14ac:dyDescent="0.25">
      <c r="B542" s="124" t="s">
        <v>589</v>
      </c>
      <c r="C542" s="125" t="s">
        <v>6723</v>
      </c>
      <c r="D542" s="126" t="s">
        <v>6724</v>
      </c>
      <c r="E542" s="125" t="s">
        <v>6468</v>
      </c>
      <c r="F542" s="126" t="s">
        <v>6726</v>
      </c>
      <c r="G542" s="125" t="s">
        <v>6482</v>
      </c>
      <c r="H542" s="126" t="s">
        <v>6732</v>
      </c>
      <c r="I542" s="127">
        <v>262</v>
      </c>
      <c r="J542" s="128">
        <v>7.2061999999999999</v>
      </c>
    </row>
    <row r="543" spans="2:10" hidden="1" x14ac:dyDescent="0.25">
      <c r="B543" s="124" t="s">
        <v>589</v>
      </c>
      <c r="C543" s="125" t="s">
        <v>6723</v>
      </c>
      <c r="D543" s="126" t="s">
        <v>6724</v>
      </c>
      <c r="E543" s="125" t="s">
        <v>6723</v>
      </c>
      <c r="F543" s="126" t="s">
        <v>6725</v>
      </c>
      <c r="G543" s="125" t="s">
        <v>6727</v>
      </c>
      <c r="H543" s="126" t="s">
        <v>6728</v>
      </c>
      <c r="I543" s="127">
        <v>990</v>
      </c>
      <c r="J543" s="128">
        <v>6.7371000000000016</v>
      </c>
    </row>
    <row r="544" spans="2:10" hidden="1" x14ac:dyDescent="0.25">
      <c r="B544" s="124" t="s">
        <v>589</v>
      </c>
      <c r="C544" s="125" t="s">
        <v>6723</v>
      </c>
      <c r="D544" s="126" t="s">
        <v>6724</v>
      </c>
      <c r="E544" s="125" t="s">
        <v>6730</v>
      </c>
      <c r="F544" s="126" t="s">
        <v>6731</v>
      </c>
      <c r="G544" s="125" t="s">
        <v>6733</v>
      </c>
      <c r="H544" s="126" t="s">
        <v>6734</v>
      </c>
      <c r="I544" s="127">
        <v>4185</v>
      </c>
      <c r="J544" s="128">
        <v>2.851</v>
      </c>
    </row>
    <row r="545" spans="2:10" hidden="1" x14ac:dyDescent="0.25">
      <c r="B545" s="124" t="s">
        <v>589</v>
      </c>
      <c r="C545" s="125" t="s">
        <v>6723</v>
      </c>
      <c r="D545" s="126" t="s">
        <v>6724</v>
      </c>
      <c r="E545" s="125" t="s">
        <v>6711</v>
      </c>
      <c r="F545" s="126" t="s">
        <v>6729</v>
      </c>
      <c r="G545" s="125" t="s">
        <v>6735</v>
      </c>
      <c r="H545" s="126" t="s">
        <v>6736</v>
      </c>
      <c r="I545" s="127">
        <v>879</v>
      </c>
      <c r="J545" s="128">
        <v>3.6248</v>
      </c>
    </row>
    <row r="546" spans="2:10" hidden="1" x14ac:dyDescent="0.25">
      <c r="B546" s="124" t="s">
        <v>589</v>
      </c>
      <c r="C546" s="125" t="s">
        <v>6723</v>
      </c>
      <c r="D546" s="126" t="s">
        <v>6724</v>
      </c>
      <c r="E546" s="125" t="s">
        <v>6723</v>
      </c>
      <c r="F546" s="126" t="s">
        <v>6725</v>
      </c>
      <c r="G546" s="125" t="s">
        <v>6737</v>
      </c>
      <c r="H546" s="126" t="s">
        <v>6738</v>
      </c>
      <c r="I546" s="127">
        <v>471</v>
      </c>
      <c r="J546" s="128">
        <v>4.3698000000000006</v>
      </c>
    </row>
    <row r="547" spans="2:10" hidden="1" x14ac:dyDescent="0.25">
      <c r="B547" s="124" t="s">
        <v>589</v>
      </c>
      <c r="C547" s="125" t="s">
        <v>6739</v>
      </c>
      <c r="D547" s="126" t="s">
        <v>6740</v>
      </c>
      <c r="E547" s="125" t="s">
        <v>6741</v>
      </c>
      <c r="F547" s="126" t="s">
        <v>6742</v>
      </c>
      <c r="G547" s="125" t="s">
        <v>1071</v>
      </c>
      <c r="H547" s="126" t="s">
        <v>6743</v>
      </c>
      <c r="I547" s="127">
        <v>971</v>
      </c>
      <c r="J547" s="128">
        <v>7.3616999999999999</v>
      </c>
    </row>
    <row r="548" spans="2:10" hidden="1" x14ac:dyDescent="0.25">
      <c r="B548" s="124" t="s">
        <v>589</v>
      </c>
      <c r="C548" s="125" t="s">
        <v>6739</v>
      </c>
      <c r="D548" s="126" t="s">
        <v>6740</v>
      </c>
      <c r="E548" s="125" t="s">
        <v>6739</v>
      </c>
      <c r="F548" s="126" t="s">
        <v>6744</v>
      </c>
      <c r="G548" s="125" t="s">
        <v>6745</v>
      </c>
      <c r="H548" s="126" t="s">
        <v>6746</v>
      </c>
      <c r="I548" s="127">
        <v>1055</v>
      </c>
      <c r="J548" s="128">
        <v>4.2911999999999999</v>
      </c>
    </row>
    <row r="549" spans="2:10" hidden="1" x14ac:dyDescent="0.25">
      <c r="B549" s="124" t="s">
        <v>589</v>
      </c>
      <c r="C549" s="125" t="s">
        <v>6739</v>
      </c>
      <c r="D549" s="126" t="s">
        <v>6740</v>
      </c>
      <c r="E549" s="125" t="s">
        <v>6739</v>
      </c>
      <c r="F549" s="126" t="s">
        <v>6744</v>
      </c>
      <c r="G549" s="125" t="s">
        <v>6741</v>
      </c>
      <c r="H549" s="126" t="s">
        <v>6742</v>
      </c>
      <c r="I549" s="127">
        <v>162</v>
      </c>
      <c r="J549" s="128">
        <v>13.639900000000001</v>
      </c>
    </row>
    <row r="550" spans="2:10" hidden="1" x14ac:dyDescent="0.25">
      <c r="B550" s="124" t="s">
        <v>589</v>
      </c>
      <c r="C550" s="125" t="s">
        <v>3379</v>
      </c>
      <c r="D550" s="126" t="s">
        <v>6747</v>
      </c>
      <c r="E550" s="125" t="s">
        <v>3379</v>
      </c>
      <c r="F550" s="126" t="s">
        <v>6748</v>
      </c>
      <c r="G550" s="125" t="s">
        <v>6749</v>
      </c>
      <c r="H550" s="126" t="s">
        <v>6750</v>
      </c>
      <c r="I550" s="127">
        <v>160</v>
      </c>
      <c r="J550" s="128">
        <v>6.4267000000000003</v>
      </c>
    </row>
    <row r="551" spans="2:10" hidden="1" x14ac:dyDescent="0.25">
      <c r="B551" s="124" t="s">
        <v>589</v>
      </c>
      <c r="C551" s="125" t="s">
        <v>6751</v>
      </c>
      <c r="D551" s="126" t="s">
        <v>6752</v>
      </c>
      <c r="E551" s="125" t="s">
        <v>6753</v>
      </c>
      <c r="F551" s="126" t="s">
        <v>6754</v>
      </c>
      <c r="G551" s="125" t="s">
        <v>6755</v>
      </c>
      <c r="H551" s="126" t="s">
        <v>6756</v>
      </c>
      <c r="I551" s="127">
        <v>135</v>
      </c>
      <c r="J551" s="128">
        <v>2.6876000000000002</v>
      </c>
    </row>
    <row r="552" spans="2:10" hidden="1" x14ac:dyDescent="0.25">
      <c r="B552" s="124" t="s">
        <v>589</v>
      </c>
      <c r="C552" s="125" t="s">
        <v>6751</v>
      </c>
      <c r="D552" s="126" t="s">
        <v>6752</v>
      </c>
      <c r="E552" s="125" t="s">
        <v>6757</v>
      </c>
      <c r="F552" s="126" t="s">
        <v>6758</v>
      </c>
      <c r="G552" s="125" t="s">
        <v>6759</v>
      </c>
      <c r="H552" s="126" t="s">
        <v>6760</v>
      </c>
      <c r="I552" s="127">
        <v>29</v>
      </c>
      <c r="J552" s="128">
        <v>3.1406000000000001</v>
      </c>
    </row>
    <row r="553" spans="2:10" hidden="1" x14ac:dyDescent="0.25">
      <c r="B553" s="124" t="s">
        <v>589</v>
      </c>
      <c r="C553" s="125" t="s">
        <v>6751</v>
      </c>
      <c r="D553" s="126" t="s">
        <v>6752</v>
      </c>
      <c r="E553" s="125" t="s">
        <v>6761</v>
      </c>
      <c r="F553" s="126" t="s">
        <v>6762</v>
      </c>
      <c r="G553" s="125" t="s">
        <v>6763</v>
      </c>
      <c r="H553" s="126" t="s">
        <v>6764</v>
      </c>
      <c r="I553" s="127">
        <v>190</v>
      </c>
      <c r="J553" s="128">
        <v>7.5568</v>
      </c>
    </row>
    <row r="554" spans="2:10" hidden="1" x14ac:dyDescent="0.25">
      <c r="B554" s="124" t="s">
        <v>589</v>
      </c>
      <c r="C554" s="125" t="s">
        <v>6751</v>
      </c>
      <c r="D554" s="126" t="s">
        <v>6752</v>
      </c>
      <c r="E554" s="125" t="s">
        <v>6765</v>
      </c>
      <c r="F554" s="126" t="s">
        <v>6766</v>
      </c>
      <c r="G554" s="125" t="s">
        <v>6767</v>
      </c>
      <c r="H554" s="126" t="s">
        <v>6768</v>
      </c>
      <c r="I554" s="127">
        <v>571</v>
      </c>
      <c r="J554" s="128">
        <v>5.4859</v>
      </c>
    </row>
    <row r="555" spans="2:10" hidden="1" x14ac:dyDescent="0.25">
      <c r="B555" s="124" t="s">
        <v>589</v>
      </c>
      <c r="C555" s="125" t="s">
        <v>6751</v>
      </c>
      <c r="D555" s="126" t="s">
        <v>6752</v>
      </c>
      <c r="E555" s="125" t="s">
        <v>6769</v>
      </c>
      <c r="F555" s="126" t="s">
        <v>6770</v>
      </c>
      <c r="G555" s="125" t="s">
        <v>6771</v>
      </c>
      <c r="H555" s="126" t="s">
        <v>6772</v>
      </c>
      <c r="I555" s="127">
        <v>183</v>
      </c>
      <c r="J555" s="128">
        <v>1.0082</v>
      </c>
    </row>
    <row r="556" spans="2:10" hidden="1" x14ac:dyDescent="0.25">
      <c r="B556" s="124" t="s">
        <v>589</v>
      </c>
      <c r="C556" s="125" t="s">
        <v>6751</v>
      </c>
      <c r="D556" s="126" t="s">
        <v>6752</v>
      </c>
      <c r="E556" s="125" t="s">
        <v>6773</v>
      </c>
      <c r="F556" s="126" t="s">
        <v>6774</v>
      </c>
      <c r="G556" s="125" t="s">
        <v>6753</v>
      </c>
      <c r="H556" s="126" t="s">
        <v>6754</v>
      </c>
      <c r="I556" s="127">
        <v>269</v>
      </c>
      <c r="J556" s="128">
        <v>3.9973000000000001</v>
      </c>
    </row>
    <row r="557" spans="2:10" hidden="1" x14ac:dyDescent="0.25">
      <c r="B557" s="124" t="s">
        <v>589</v>
      </c>
      <c r="C557" s="125" t="s">
        <v>6751</v>
      </c>
      <c r="D557" s="126" t="s">
        <v>6752</v>
      </c>
      <c r="E557" s="125" t="s">
        <v>6761</v>
      </c>
      <c r="F557" s="126" t="s">
        <v>6762</v>
      </c>
      <c r="G557" s="125" t="s">
        <v>6765</v>
      </c>
      <c r="H557" s="126" t="s">
        <v>6766</v>
      </c>
      <c r="I557" s="127">
        <v>218</v>
      </c>
      <c r="J557" s="128">
        <v>3.8285</v>
      </c>
    </row>
    <row r="558" spans="2:10" hidden="1" x14ac:dyDescent="0.25">
      <c r="B558" s="124" t="s">
        <v>589</v>
      </c>
      <c r="C558" s="125" t="s">
        <v>6751</v>
      </c>
      <c r="D558" s="126" t="s">
        <v>6752</v>
      </c>
      <c r="E558" s="125" t="s">
        <v>6753</v>
      </c>
      <c r="F558" s="126" t="s">
        <v>6754</v>
      </c>
      <c r="G558" s="125" t="s">
        <v>6775</v>
      </c>
      <c r="H558" s="126" t="s">
        <v>6776</v>
      </c>
      <c r="I558" s="127">
        <v>136</v>
      </c>
      <c r="J558" s="128">
        <v>3.1527999999999992</v>
      </c>
    </row>
    <row r="559" spans="2:10" hidden="1" x14ac:dyDescent="0.25">
      <c r="B559" s="124" t="s">
        <v>589</v>
      </c>
      <c r="C559" s="125" t="s">
        <v>6751</v>
      </c>
      <c r="D559" s="126" t="s">
        <v>6752</v>
      </c>
      <c r="E559" s="125" t="s">
        <v>6777</v>
      </c>
      <c r="F559" s="126" t="s">
        <v>6778</v>
      </c>
      <c r="G559" s="125" t="s">
        <v>6779</v>
      </c>
      <c r="H559" s="126" t="s">
        <v>6780</v>
      </c>
      <c r="I559" s="127">
        <v>136</v>
      </c>
      <c r="J559" s="128">
        <v>3.4079000000000002</v>
      </c>
    </row>
    <row r="560" spans="2:10" hidden="1" x14ac:dyDescent="0.25">
      <c r="B560" s="124" t="s">
        <v>589</v>
      </c>
      <c r="C560" s="125" t="s">
        <v>6751</v>
      </c>
      <c r="D560" s="126" t="s">
        <v>6752</v>
      </c>
      <c r="E560" s="125" t="s">
        <v>6753</v>
      </c>
      <c r="F560" s="126" t="s">
        <v>6754</v>
      </c>
      <c r="G560" s="125" t="s">
        <v>6761</v>
      </c>
      <c r="H560" s="126" t="s">
        <v>6762</v>
      </c>
      <c r="I560" s="127">
        <v>390</v>
      </c>
      <c r="J560" s="128">
        <v>2.9853000000000001</v>
      </c>
    </row>
    <row r="561" spans="2:10" hidden="1" x14ac:dyDescent="0.25">
      <c r="B561" s="124" t="s">
        <v>589</v>
      </c>
      <c r="C561" s="125" t="s">
        <v>6751</v>
      </c>
      <c r="D561" s="126" t="s">
        <v>6752</v>
      </c>
      <c r="E561" s="125" t="s">
        <v>6767</v>
      </c>
      <c r="F561" s="126" t="s">
        <v>6768</v>
      </c>
      <c r="G561" s="125" t="s">
        <v>6757</v>
      </c>
      <c r="H561" s="126" t="s">
        <v>6758</v>
      </c>
      <c r="I561" s="127">
        <v>67</v>
      </c>
      <c r="J561" s="128">
        <v>3.263100000000001</v>
      </c>
    </row>
    <row r="562" spans="2:10" hidden="1" x14ac:dyDescent="0.25">
      <c r="B562" s="124" t="s">
        <v>589</v>
      </c>
      <c r="C562" s="125" t="s">
        <v>6751</v>
      </c>
      <c r="D562" s="126" t="s">
        <v>6752</v>
      </c>
      <c r="E562" s="125" t="s">
        <v>6763</v>
      </c>
      <c r="F562" s="126" t="s">
        <v>6764</v>
      </c>
      <c r="G562" s="125" t="s">
        <v>6781</v>
      </c>
      <c r="H562" s="126" t="s">
        <v>6782</v>
      </c>
      <c r="I562" s="127">
        <v>91</v>
      </c>
      <c r="J562" s="128">
        <v>4.3877999999999986</v>
      </c>
    </row>
    <row r="563" spans="2:10" hidden="1" x14ac:dyDescent="0.25">
      <c r="B563" s="124" t="s">
        <v>589</v>
      </c>
      <c r="C563" s="125" t="s">
        <v>6751</v>
      </c>
      <c r="D563" s="126" t="s">
        <v>6752</v>
      </c>
      <c r="E563" s="125" t="s">
        <v>3961</v>
      </c>
      <c r="F563" s="126" t="s">
        <v>6783</v>
      </c>
      <c r="G563" s="125" t="s">
        <v>6784</v>
      </c>
      <c r="H563" s="126" t="s">
        <v>6785</v>
      </c>
      <c r="I563" s="127">
        <v>517</v>
      </c>
      <c r="J563" s="128">
        <v>10.222899999999999</v>
      </c>
    </row>
    <row r="564" spans="2:10" hidden="1" x14ac:dyDescent="0.25">
      <c r="B564" s="124" t="s">
        <v>589</v>
      </c>
      <c r="C564" s="125" t="s">
        <v>6751</v>
      </c>
      <c r="D564" s="126" t="s">
        <v>6752</v>
      </c>
      <c r="E564" s="125" t="s">
        <v>6784</v>
      </c>
      <c r="F564" s="126" t="s">
        <v>6785</v>
      </c>
      <c r="G564" s="125" t="s">
        <v>6769</v>
      </c>
      <c r="H564" s="126" t="s">
        <v>6770</v>
      </c>
      <c r="I564" s="127">
        <v>203</v>
      </c>
      <c r="J564" s="128">
        <v>3.5642</v>
      </c>
    </row>
    <row r="565" spans="2:10" hidden="1" x14ac:dyDescent="0.25">
      <c r="B565" s="124" t="s">
        <v>589</v>
      </c>
      <c r="C565" s="125" t="s">
        <v>6751</v>
      </c>
      <c r="D565" s="126" t="s">
        <v>6752</v>
      </c>
      <c r="E565" s="125" t="s">
        <v>6777</v>
      </c>
      <c r="F565" s="126" t="s">
        <v>6778</v>
      </c>
      <c r="G565" s="125" t="s">
        <v>6786</v>
      </c>
      <c r="H565" s="126" t="s">
        <v>6787</v>
      </c>
      <c r="I565" s="127">
        <v>67</v>
      </c>
      <c r="J565" s="128">
        <v>2.2267999999999999</v>
      </c>
    </row>
    <row r="566" spans="2:10" hidden="1" x14ac:dyDescent="0.25">
      <c r="B566" s="124" t="s">
        <v>589</v>
      </c>
      <c r="C566" s="125" t="s">
        <v>6788</v>
      </c>
      <c r="D566" s="126" t="s">
        <v>6789</v>
      </c>
      <c r="E566" s="125" t="s">
        <v>5204</v>
      </c>
      <c r="F566" s="126" t="s">
        <v>6790</v>
      </c>
      <c r="G566" s="125" t="s">
        <v>2710</v>
      </c>
      <c r="H566" s="126" t="s">
        <v>6791</v>
      </c>
      <c r="I566" s="127">
        <v>940</v>
      </c>
      <c r="J566" s="128">
        <v>12.917400000000001</v>
      </c>
    </row>
    <row r="567" spans="2:10" hidden="1" x14ac:dyDescent="0.25">
      <c r="B567" s="124" t="s">
        <v>589</v>
      </c>
      <c r="C567" s="125" t="s">
        <v>6788</v>
      </c>
      <c r="D567" s="126" t="s">
        <v>6789</v>
      </c>
      <c r="E567" s="125" t="s">
        <v>6788</v>
      </c>
      <c r="F567" s="126" t="s">
        <v>6792</v>
      </c>
      <c r="G567" s="125" t="s">
        <v>5204</v>
      </c>
      <c r="H567" s="126" t="s">
        <v>6790</v>
      </c>
      <c r="I567" s="127">
        <v>258</v>
      </c>
      <c r="J567" s="128">
        <v>2.5457999999999998</v>
      </c>
    </row>
    <row r="568" spans="2:10" hidden="1" x14ac:dyDescent="0.25">
      <c r="B568" s="124" t="s">
        <v>589</v>
      </c>
      <c r="C568" s="125" t="s">
        <v>2094</v>
      </c>
      <c r="D568" s="126" t="s">
        <v>6793</v>
      </c>
      <c r="E568" s="125" t="s">
        <v>2094</v>
      </c>
      <c r="F568" s="126" t="s">
        <v>6794</v>
      </c>
      <c r="G568" s="125" t="s">
        <v>6795</v>
      </c>
      <c r="H568" s="126" t="s">
        <v>6796</v>
      </c>
      <c r="I568" s="127">
        <v>285</v>
      </c>
      <c r="J568" s="128">
        <v>15.797700000000001</v>
      </c>
    </row>
    <row r="569" spans="2:10" hidden="1" x14ac:dyDescent="0.25">
      <c r="B569" s="124" t="s">
        <v>589</v>
      </c>
      <c r="C569" s="125" t="s">
        <v>2094</v>
      </c>
      <c r="D569" s="126" t="s">
        <v>6793</v>
      </c>
      <c r="E569" s="125" t="s">
        <v>6795</v>
      </c>
      <c r="F569" s="126" t="s">
        <v>6796</v>
      </c>
      <c r="G569" s="125" t="s">
        <v>6797</v>
      </c>
      <c r="H569" s="126" t="s">
        <v>6798</v>
      </c>
      <c r="I569" s="127">
        <v>249</v>
      </c>
      <c r="J569" s="128">
        <v>13.578900000000001</v>
      </c>
    </row>
    <row r="570" spans="2:10" hidden="1" x14ac:dyDescent="0.25">
      <c r="B570" s="124" t="s">
        <v>589</v>
      </c>
      <c r="C570" s="125" t="s">
        <v>2094</v>
      </c>
      <c r="D570" s="126" t="s">
        <v>6793</v>
      </c>
      <c r="E570" s="125" t="s">
        <v>2094</v>
      </c>
      <c r="F570" s="126" t="s">
        <v>6794</v>
      </c>
      <c r="G570" s="125" t="s">
        <v>6737</v>
      </c>
      <c r="H570" s="126" t="s">
        <v>6799</v>
      </c>
      <c r="I570" s="127">
        <v>325</v>
      </c>
      <c r="J570" s="128">
        <v>15.9129</v>
      </c>
    </row>
    <row r="571" spans="2:10" hidden="1" x14ac:dyDescent="0.25">
      <c r="B571" s="124" t="s">
        <v>589</v>
      </c>
      <c r="C571" s="125" t="s">
        <v>6800</v>
      </c>
      <c r="D571" s="126" t="s">
        <v>6801</v>
      </c>
      <c r="E571" s="125" t="s">
        <v>6802</v>
      </c>
      <c r="F571" s="126" t="s">
        <v>6803</v>
      </c>
      <c r="G571" s="125" t="s">
        <v>6804</v>
      </c>
      <c r="H571" s="126" t="s">
        <v>6805</v>
      </c>
      <c r="I571" s="127">
        <v>126</v>
      </c>
      <c r="J571" s="128">
        <v>14.056699999999999</v>
      </c>
    </row>
    <row r="572" spans="2:10" hidden="1" x14ac:dyDescent="0.25">
      <c r="B572" s="124" t="s">
        <v>589</v>
      </c>
      <c r="C572" s="125" t="s">
        <v>6800</v>
      </c>
      <c r="D572" s="126" t="s">
        <v>6801</v>
      </c>
      <c r="E572" s="125" t="s">
        <v>6806</v>
      </c>
      <c r="F572" s="126" t="s">
        <v>6807</v>
      </c>
      <c r="G572" s="125" t="s">
        <v>6802</v>
      </c>
      <c r="H572" s="126" t="s">
        <v>6803</v>
      </c>
      <c r="I572" s="127">
        <v>70</v>
      </c>
      <c r="J572" s="128">
        <v>6.2652000000000001</v>
      </c>
    </row>
    <row r="573" spans="2:10" hidden="1" x14ac:dyDescent="0.25">
      <c r="B573" s="124" t="s">
        <v>589</v>
      </c>
      <c r="C573" s="125" t="s">
        <v>6800</v>
      </c>
      <c r="D573" s="126" t="s">
        <v>6801</v>
      </c>
      <c r="E573" s="125" t="s">
        <v>6800</v>
      </c>
      <c r="F573" s="126" t="s">
        <v>6808</v>
      </c>
      <c r="G573" s="125" t="s">
        <v>6806</v>
      </c>
      <c r="H573" s="126" t="s">
        <v>6807</v>
      </c>
      <c r="I573" s="127">
        <v>53</v>
      </c>
      <c r="J573" s="128">
        <v>18.199099999999991</v>
      </c>
    </row>
    <row r="574" spans="2:10" hidden="1" x14ac:dyDescent="0.25">
      <c r="B574" s="124" t="s">
        <v>589</v>
      </c>
      <c r="C574" s="125" t="s">
        <v>6809</v>
      </c>
      <c r="D574" s="126" t="s">
        <v>6810</v>
      </c>
      <c r="E574" s="125" t="s">
        <v>6809</v>
      </c>
      <c r="F574" s="126" t="s">
        <v>6811</v>
      </c>
      <c r="G574" s="125" t="s">
        <v>6812</v>
      </c>
      <c r="H574" s="126" t="s">
        <v>6813</v>
      </c>
      <c r="I574" s="127">
        <v>789</v>
      </c>
      <c r="J574" s="128">
        <v>13.5525</v>
      </c>
    </row>
    <row r="575" spans="2:10" hidden="1" x14ac:dyDescent="0.25">
      <c r="B575" s="124" t="s">
        <v>589</v>
      </c>
      <c r="C575" s="125" t="s">
        <v>2863</v>
      </c>
      <c r="D575" s="126" t="s">
        <v>6814</v>
      </c>
      <c r="E575" s="125" t="s">
        <v>6815</v>
      </c>
      <c r="F575" s="126" t="s">
        <v>6816</v>
      </c>
      <c r="G575" s="125" t="s">
        <v>6817</v>
      </c>
      <c r="H575" s="126" t="s">
        <v>6818</v>
      </c>
      <c r="I575" s="127">
        <v>445</v>
      </c>
      <c r="J575" s="128">
        <v>3.2581000000000002</v>
      </c>
    </row>
    <row r="576" spans="2:10" hidden="1" x14ac:dyDescent="0.25">
      <c r="B576" s="124" t="s">
        <v>589</v>
      </c>
      <c r="C576" s="125" t="s">
        <v>2863</v>
      </c>
      <c r="D576" s="126" t="s">
        <v>6814</v>
      </c>
      <c r="E576" s="125" t="s">
        <v>2863</v>
      </c>
      <c r="F576" s="126" t="s">
        <v>6819</v>
      </c>
      <c r="G576" s="125" t="s">
        <v>6815</v>
      </c>
      <c r="H576" s="126" t="s">
        <v>6816</v>
      </c>
      <c r="I576" s="127">
        <v>166</v>
      </c>
      <c r="J576" s="128">
        <v>3.2385000000000002</v>
      </c>
    </row>
    <row r="577" spans="2:10" hidden="1" x14ac:dyDescent="0.25">
      <c r="B577" s="124" t="s">
        <v>589</v>
      </c>
      <c r="C577" s="125" t="s">
        <v>2863</v>
      </c>
      <c r="D577" s="126" t="s">
        <v>6814</v>
      </c>
      <c r="E577" s="125" t="s">
        <v>5166</v>
      </c>
      <c r="F577" s="126" t="s">
        <v>6820</v>
      </c>
      <c r="G577" s="125" t="s">
        <v>6821</v>
      </c>
      <c r="H577" s="126" t="s">
        <v>6822</v>
      </c>
      <c r="I577" s="127">
        <v>678</v>
      </c>
      <c r="J577" s="128">
        <v>4.0537000000000001</v>
      </c>
    </row>
    <row r="578" spans="2:10" hidden="1" x14ac:dyDescent="0.25">
      <c r="B578" s="124" t="s">
        <v>589</v>
      </c>
      <c r="C578" s="125" t="s">
        <v>2863</v>
      </c>
      <c r="D578" s="126" t="s">
        <v>6814</v>
      </c>
      <c r="E578" s="125" t="s">
        <v>6815</v>
      </c>
      <c r="F578" s="126" t="s">
        <v>6816</v>
      </c>
      <c r="G578" s="125" t="s">
        <v>5166</v>
      </c>
      <c r="H578" s="126" t="s">
        <v>6820</v>
      </c>
      <c r="I578" s="127">
        <v>252</v>
      </c>
      <c r="J578" s="128">
        <v>1.8207</v>
      </c>
    </row>
    <row r="579" spans="2:10" hidden="1" x14ac:dyDescent="0.25">
      <c r="B579" s="124" t="s">
        <v>589</v>
      </c>
      <c r="C579" s="125" t="s">
        <v>2863</v>
      </c>
      <c r="D579" s="126" t="s">
        <v>6814</v>
      </c>
      <c r="E579" s="125" t="s">
        <v>6817</v>
      </c>
      <c r="F579" s="126" t="s">
        <v>6818</v>
      </c>
      <c r="G579" s="125" t="s">
        <v>1985</v>
      </c>
      <c r="H579" s="126" t="s">
        <v>6823</v>
      </c>
      <c r="I579" s="127">
        <v>338</v>
      </c>
      <c r="J579" s="128">
        <v>2.0870000000000002</v>
      </c>
    </row>
    <row r="580" spans="2:10" hidden="1" x14ac:dyDescent="0.25">
      <c r="B580" s="124" t="s">
        <v>589</v>
      </c>
      <c r="C580" s="125" t="s">
        <v>6824</v>
      </c>
      <c r="D580" s="126" t="s">
        <v>6825</v>
      </c>
      <c r="E580" s="125" t="s">
        <v>6824</v>
      </c>
      <c r="F580" s="126" t="s">
        <v>6826</v>
      </c>
      <c r="G580" s="125" t="s">
        <v>6827</v>
      </c>
      <c r="H580" s="126" t="s">
        <v>6828</v>
      </c>
      <c r="I580" s="127">
        <v>411</v>
      </c>
      <c r="J580" s="128">
        <v>11.7166</v>
      </c>
    </row>
    <row r="581" spans="2:10" hidden="1" x14ac:dyDescent="0.25">
      <c r="B581" s="124" t="s">
        <v>589</v>
      </c>
      <c r="C581" s="125" t="s">
        <v>6824</v>
      </c>
      <c r="D581" s="126" t="s">
        <v>6825</v>
      </c>
      <c r="E581" s="125" t="s">
        <v>6824</v>
      </c>
      <c r="F581" s="126" t="s">
        <v>6826</v>
      </c>
      <c r="G581" s="125" t="s">
        <v>6829</v>
      </c>
      <c r="H581" s="126" t="s">
        <v>6830</v>
      </c>
      <c r="I581" s="127">
        <v>354</v>
      </c>
      <c r="J581" s="128">
        <v>27.5825</v>
      </c>
    </row>
    <row r="582" spans="2:10" hidden="1" x14ac:dyDescent="0.25">
      <c r="B582" s="124" t="s">
        <v>589</v>
      </c>
      <c r="C582" s="125" t="s">
        <v>6831</v>
      </c>
      <c r="D582" s="126" t="s">
        <v>6832</v>
      </c>
      <c r="E582" s="125" t="s">
        <v>6833</v>
      </c>
      <c r="F582" s="126" t="s">
        <v>6834</v>
      </c>
      <c r="G582" s="125" t="s">
        <v>6835</v>
      </c>
      <c r="H582" s="126" t="s">
        <v>6836</v>
      </c>
      <c r="I582" s="127">
        <v>168</v>
      </c>
      <c r="J582" s="128">
        <v>7.2667000000000002</v>
      </c>
    </row>
    <row r="583" spans="2:10" hidden="1" x14ac:dyDescent="0.25">
      <c r="B583" s="124" t="s">
        <v>589</v>
      </c>
      <c r="C583" s="125" t="s">
        <v>6831</v>
      </c>
      <c r="D583" s="126" t="s">
        <v>6832</v>
      </c>
      <c r="E583" s="125" t="s">
        <v>6831</v>
      </c>
      <c r="F583" s="126" t="s">
        <v>6837</v>
      </c>
      <c r="G583" s="125" t="s">
        <v>6833</v>
      </c>
      <c r="H583" s="126" t="s">
        <v>6834</v>
      </c>
      <c r="I583" s="127">
        <v>224</v>
      </c>
      <c r="J583" s="128">
        <v>5.8026999999999997</v>
      </c>
    </row>
    <row r="584" spans="2:10" hidden="1" x14ac:dyDescent="0.25">
      <c r="B584" s="124" t="s">
        <v>589</v>
      </c>
      <c r="C584" s="125" t="s">
        <v>6838</v>
      </c>
      <c r="D584" s="126" t="s">
        <v>6839</v>
      </c>
      <c r="E584" s="125" t="s">
        <v>6838</v>
      </c>
      <c r="F584" s="126" t="s">
        <v>6840</v>
      </c>
      <c r="G584" s="125" t="s">
        <v>3302</v>
      </c>
      <c r="H584" s="126" t="s">
        <v>6841</v>
      </c>
      <c r="I584" s="127">
        <v>575</v>
      </c>
      <c r="J584" s="128">
        <v>5.8369</v>
      </c>
    </row>
    <row r="585" spans="2:10" hidden="1" x14ac:dyDescent="0.25">
      <c r="B585" s="124" t="s">
        <v>589</v>
      </c>
      <c r="C585" s="125" t="s">
        <v>6842</v>
      </c>
      <c r="D585" s="126" t="s">
        <v>6843</v>
      </c>
      <c r="E585" s="125" t="s">
        <v>6842</v>
      </c>
      <c r="F585" s="126" t="s">
        <v>6844</v>
      </c>
      <c r="G585" s="125" t="s">
        <v>6845</v>
      </c>
      <c r="H585" s="126" t="s">
        <v>6846</v>
      </c>
      <c r="I585" s="127">
        <v>0</v>
      </c>
      <c r="J585" s="128">
        <v>5.1963999999999997</v>
      </c>
    </row>
    <row r="586" spans="2:10" hidden="1" x14ac:dyDescent="0.25">
      <c r="B586" s="124" t="s">
        <v>589</v>
      </c>
      <c r="C586" s="125" t="s">
        <v>6842</v>
      </c>
      <c r="D586" s="126" t="s">
        <v>6843</v>
      </c>
      <c r="E586" s="125" t="s">
        <v>6845</v>
      </c>
      <c r="F586" s="126" t="s">
        <v>6846</v>
      </c>
      <c r="G586" s="125" t="s">
        <v>6405</v>
      </c>
      <c r="H586" s="126" t="s">
        <v>6847</v>
      </c>
      <c r="I586" s="127">
        <v>769</v>
      </c>
      <c r="J586" s="128">
        <v>8.8195000000000032</v>
      </c>
    </row>
    <row r="587" spans="2:10" hidden="1" x14ac:dyDescent="0.25">
      <c r="B587" s="124" t="s">
        <v>589</v>
      </c>
      <c r="C587" s="125" t="s">
        <v>6848</v>
      </c>
      <c r="D587" s="126" t="s">
        <v>6849</v>
      </c>
      <c r="E587" s="125" t="s">
        <v>6848</v>
      </c>
      <c r="F587" s="126" t="s">
        <v>6850</v>
      </c>
      <c r="G587" s="125" t="s">
        <v>6851</v>
      </c>
      <c r="H587" s="126" t="s">
        <v>6852</v>
      </c>
      <c r="I587" s="127">
        <v>305</v>
      </c>
      <c r="J587" s="128">
        <v>6.2430000000000003</v>
      </c>
    </row>
    <row r="588" spans="2:10" hidden="1" x14ac:dyDescent="0.25">
      <c r="B588" s="124" t="s">
        <v>589</v>
      </c>
      <c r="C588" s="125" t="s">
        <v>6848</v>
      </c>
      <c r="D588" s="126" t="s">
        <v>6849</v>
      </c>
      <c r="E588" s="125" t="s">
        <v>6851</v>
      </c>
      <c r="F588" s="126" t="s">
        <v>6852</v>
      </c>
      <c r="G588" s="125" t="s">
        <v>6853</v>
      </c>
      <c r="H588" s="126" t="s">
        <v>6854</v>
      </c>
      <c r="I588" s="127">
        <v>770</v>
      </c>
      <c r="J588" s="128">
        <v>2.6240000000000001</v>
      </c>
    </row>
    <row r="589" spans="2:10" hidden="1" x14ac:dyDescent="0.25">
      <c r="B589" s="124" t="s">
        <v>589</v>
      </c>
      <c r="C589" s="125" t="s">
        <v>6855</v>
      </c>
      <c r="D589" s="126" t="s">
        <v>6856</v>
      </c>
      <c r="E589" s="125" t="s">
        <v>6857</v>
      </c>
      <c r="F589" s="126" t="s">
        <v>6858</v>
      </c>
      <c r="G589" s="125" t="s">
        <v>1707</v>
      </c>
      <c r="H589" s="126" t="s">
        <v>6859</v>
      </c>
      <c r="I589" s="127">
        <v>1171</v>
      </c>
      <c r="J589" s="128">
        <v>6.5252999999999997</v>
      </c>
    </row>
    <row r="590" spans="2:10" hidden="1" x14ac:dyDescent="0.25">
      <c r="B590" s="124" t="s">
        <v>589</v>
      </c>
      <c r="C590" s="125" t="s">
        <v>6855</v>
      </c>
      <c r="D590" s="126" t="s">
        <v>6856</v>
      </c>
      <c r="E590" s="125" t="s">
        <v>6855</v>
      </c>
      <c r="F590" s="126" t="s">
        <v>6860</v>
      </c>
      <c r="G590" s="125" t="s">
        <v>6857</v>
      </c>
      <c r="H590" s="126" t="s">
        <v>6858</v>
      </c>
      <c r="I590" s="127">
        <v>213</v>
      </c>
      <c r="J590" s="128">
        <v>5.6806000000000001</v>
      </c>
    </row>
    <row r="591" spans="2:10" hidden="1" x14ac:dyDescent="0.25">
      <c r="B591" s="124" t="s">
        <v>589</v>
      </c>
      <c r="C591" s="125" t="s">
        <v>3142</v>
      </c>
      <c r="D591" s="126" t="s">
        <v>6861</v>
      </c>
      <c r="E591" s="125" t="s">
        <v>3142</v>
      </c>
      <c r="F591" s="126" t="s">
        <v>6862</v>
      </c>
      <c r="G591" s="125" t="s">
        <v>6863</v>
      </c>
      <c r="H591" s="126" t="s">
        <v>6864</v>
      </c>
      <c r="I591" s="127">
        <v>956</v>
      </c>
      <c r="J591" s="128">
        <v>3.502699999999999</v>
      </c>
    </row>
    <row r="592" spans="2:10" hidden="1" x14ac:dyDescent="0.25">
      <c r="B592" s="124" t="s">
        <v>589</v>
      </c>
      <c r="C592" s="125" t="s">
        <v>6865</v>
      </c>
      <c r="D592" s="126" t="s">
        <v>6866</v>
      </c>
      <c r="E592" s="125" t="s">
        <v>6867</v>
      </c>
      <c r="F592" s="126" t="s">
        <v>6868</v>
      </c>
      <c r="G592" s="125" t="s">
        <v>6869</v>
      </c>
      <c r="H592" s="126" t="s">
        <v>6870</v>
      </c>
      <c r="I592" s="127">
        <v>258</v>
      </c>
      <c r="J592" s="128">
        <v>7.7148999999999983</v>
      </c>
    </row>
    <row r="593" spans="2:10" hidden="1" x14ac:dyDescent="0.25">
      <c r="B593" s="124" t="s">
        <v>589</v>
      </c>
      <c r="C593" s="125" t="s">
        <v>6865</v>
      </c>
      <c r="D593" s="126" t="s">
        <v>6866</v>
      </c>
      <c r="E593" s="125" t="s">
        <v>6871</v>
      </c>
      <c r="F593" s="126" t="s">
        <v>6872</v>
      </c>
      <c r="G593" s="125" t="s">
        <v>6873</v>
      </c>
      <c r="H593" s="126" t="s">
        <v>6874</v>
      </c>
      <c r="I593" s="127">
        <v>200</v>
      </c>
      <c r="J593" s="128">
        <v>14.458399999999999</v>
      </c>
    </row>
    <row r="594" spans="2:10" hidden="1" x14ac:dyDescent="0.25">
      <c r="B594" s="124" t="s">
        <v>589</v>
      </c>
      <c r="C594" s="125" t="s">
        <v>6865</v>
      </c>
      <c r="D594" s="126" t="s">
        <v>6866</v>
      </c>
      <c r="E594" s="125" t="s">
        <v>6865</v>
      </c>
      <c r="F594" s="126" t="s">
        <v>6875</v>
      </c>
      <c r="G594" s="125" t="s">
        <v>6867</v>
      </c>
      <c r="H594" s="126" t="s">
        <v>6868</v>
      </c>
      <c r="I594" s="127">
        <v>396</v>
      </c>
      <c r="J594" s="128">
        <v>11.2455</v>
      </c>
    </row>
    <row r="595" spans="2:10" hidden="1" x14ac:dyDescent="0.25">
      <c r="B595" s="124" t="s">
        <v>589</v>
      </c>
      <c r="C595" s="125" t="s">
        <v>6865</v>
      </c>
      <c r="D595" s="126" t="s">
        <v>6866</v>
      </c>
      <c r="E595" s="125" t="s">
        <v>6867</v>
      </c>
      <c r="F595" s="126" t="s">
        <v>6868</v>
      </c>
      <c r="G595" s="125" t="s">
        <v>6876</v>
      </c>
      <c r="H595" s="126" t="s">
        <v>6877</v>
      </c>
      <c r="I595" s="127">
        <v>137</v>
      </c>
      <c r="J595" s="128">
        <v>3.834099999999999</v>
      </c>
    </row>
    <row r="596" spans="2:10" hidden="1" x14ac:dyDescent="0.25">
      <c r="B596" s="124" t="s">
        <v>589</v>
      </c>
      <c r="C596" s="125" t="s">
        <v>6865</v>
      </c>
      <c r="D596" s="126" t="s">
        <v>6866</v>
      </c>
      <c r="E596" s="125" t="s">
        <v>6587</v>
      </c>
      <c r="F596" s="126" t="s">
        <v>6878</v>
      </c>
      <c r="G596" s="125" t="s">
        <v>6530</v>
      </c>
      <c r="H596" s="126" t="s">
        <v>6879</v>
      </c>
      <c r="I596" s="127">
        <v>178</v>
      </c>
      <c r="J596" s="128">
        <v>3.4662000000000002</v>
      </c>
    </row>
    <row r="597" spans="2:10" hidden="1" x14ac:dyDescent="0.25">
      <c r="B597" s="124" t="s">
        <v>589</v>
      </c>
      <c r="C597" s="125" t="s">
        <v>6865</v>
      </c>
      <c r="D597" s="126" t="s">
        <v>6866</v>
      </c>
      <c r="E597" s="125" t="s">
        <v>6876</v>
      </c>
      <c r="F597" s="126" t="s">
        <v>6877</v>
      </c>
      <c r="G597" s="125" t="s">
        <v>6880</v>
      </c>
      <c r="H597" s="126" t="s">
        <v>6881</v>
      </c>
      <c r="I597" s="127">
        <v>285</v>
      </c>
      <c r="J597" s="128">
        <v>3.4531000000000001</v>
      </c>
    </row>
    <row r="598" spans="2:10" hidden="1" x14ac:dyDescent="0.25">
      <c r="B598" s="124" t="s">
        <v>589</v>
      </c>
      <c r="C598" s="125" t="s">
        <v>6865</v>
      </c>
      <c r="D598" s="126" t="s">
        <v>6866</v>
      </c>
      <c r="E598" s="125" t="s">
        <v>6530</v>
      </c>
      <c r="F598" s="126" t="s">
        <v>6879</v>
      </c>
      <c r="G598" s="125" t="s">
        <v>6871</v>
      </c>
      <c r="H598" s="126" t="s">
        <v>6872</v>
      </c>
      <c r="I598" s="127">
        <v>123</v>
      </c>
      <c r="J598" s="128">
        <v>4.3171999999999988</v>
      </c>
    </row>
    <row r="599" spans="2:10" hidden="1" x14ac:dyDescent="0.25">
      <c r="B599" s="124" t="s">
        <v>589</v>
      </c>
      <c r="C599" s="125" t="s">
        <v>6865</v>
      </c>
      <c r="D599" s="126" t="s">
        <v>6866</v>
      </c>
      <c r="E599" s="125" t="s">
        <v>6865</v>
      </c>
      <c r="F599" s="126" t="s">
        <v>6875</v>
      </c>
      <c r="G599" s="125" t="s">
        <v>6863</v>
      </c>
      <c r="H599" s="126" t="s">
        <v>6882</v>
      </c>
      <c r="I599" s="127">
        <v>428</v>
      </c>
      <c r="J599" s="128">
        <v>6.6467000000000001</v>
      </c>
    </row>
    <row r="600" spans="2:10" hidden="1" x14ac:dyDescent="0.25">
      <c r="B600" s="124" t="s">
        <v>589</v>
      </c>
      <c r="C600" s="125" t="s">
        <v>6883</v>
      </c>
      <c r="D600" s="126" t="s">
        <v>6884</v>
      </c>
      <c r="E600" s="125" t="s">
        <v>6883</v>
      </c>
      <c r="F600" s="126" t="s">
        <v>6885</v>
      </c>
      <c r="G600" s="125" t="s">
        <v>6886</v>
      </c>
      <c r="H600" s="126" t="s">
        <v>6887</v>
      </c>
      <c r="I600" s="127">
        <v>351</v>
      </c>
      <c r="J600" s="128">
        <v>16.326000000000001</v>
      </c>
    </row>
    <row r="601" spans="2:10" hidden="1" x14ac:dyDescent="0.25">
      <c r="B601" s="124" t="s">
        <v>589</v>
      </c>
      <c r="C601" s="125" t="s">
        <v>6883</v>
      </c>
      <c r="D601" s="126" t="s">
        <v>6884</v>
      </c>
      <c r="E601" s="125" t="s">
        <v>4597</v>
      </c>
      <c r="F601" s="126" t="s">
        <v>6888</v>
      </c>
      <c r="G601" s="125" t="s">
        <v>6889</v>
      </c>
      <c r="H601" s="126" t="s">
        <v>6890</v>
      </c>
      <c r="I601" s="127">
        <v>301</v>
      </c>
      <c r="J601" s="128">
        <v>1.8319000000000001</v>
      </c>
    </row>
    <row r="602" spans="2:10" hidden="1" x14ac:dyDescent="0.25">
      <c r="B602" s="124" t="s">
        <v>589</v>
      </c>
      <c r="C602" s="125" t="s">
        <v>6883</v>
      </c>
      <c r="D602" s="126" t="s">
        <v>6884</v>
      </c>
      <c r="E602" s="125" t="s">
        <v>6889</v>
      </c>
      <c r="F602" s="126" t="s">
        <v>6890</v>
      </c>
      <c r="G602" s="125" t="s">
        <v>6891</v>
      </c>
      <c r="H602" s="126" t="s">
        <v>6892</v>
      </c>
      <c r="I602" s="127">
        <v>548</v>
      </c>
      <c r="J602" s="128">
        <v>4.4423000000000004</v>
      </c>
    </row>
    <row r="603" spans="2:10" hidden="1" x14ac:dyDescent="0.25">
      <c r="B603" s="124" t="s">
        <v>589</v>
      </c>
      <c r="C603" s="125" t="s">
        <v>6883</v>
      </c>
      <c r="D603" s="126" t="s">
        <v>6884</v>
      </c>
      <c r="E603" s="125" t="s">
        <v>6883</v>
      </c>
      <c r="F603" s="126" t="s">
        <v>6885</v>
      </c>
      <c r="G603" s="125" t="s">
        <v>4597</v>
      </c>
      <c r="H603" s="126" t="s">
        <v>6888</v>
      </c>
      <c r="I603" s="127">
        <v>241</v>
      </c>
      <c r="J603" s="128">
        <v>11.2074</v>
      </c>
    </row>
    <row r="604" spans="2:10" hidden="1" x14ac:dyDescent="0.25">
      <c r="B604" s="124" t="s">
        <v>589</v>
      </c>
      <c r="C604" s="125" t="s">
        <v>3228</v>
      </c>
      <c r="D604" s="126" t="s">
        <v>6893</v>
      </c>
      <c r="E604" s="125" t="s">
        <v>2670</v>
      </c>
      <c r="F604" s="126" t="s">
        <v>6894</v>
      </c>
      <c r="G604" s="125" t="s">
        <v>6895</v>
      </c>
      <c r="H604" s="126" t="s">
        <v>6896</v>
      </c>
      <c r="I604" s="127">
        <v>329</v>
      </c>
      <c r="J604" s="128">
        <v>1.2863</v>
      </c>
    </row>
    <row r="605" spans="2:10" hidden="1" x14ac:dyDescent="0.25">
      <c r="B605" s="124" t="s">
        <v>589</v>
      </c>
      <c r="C605" s="125" t="s">
        <v>3228</v>
      </c>
      <c r="D605" s="126" t="s">
        <v>6893</v>
      </c>
      <c r="E605" s="125" t="s">
        <v>6895</v>
      </c>
      <c r="F605" s="126" t="s">
        <v>6896</v>
      </c>
      <c r="G605" s="125" t="s">
        <v>6897</v>
      </c>
      <c r="H605" s="126" t="s">
        <v>6898</v>
      </c>
      <c r="I605" s="127">
        <v>1111</v>
      </c>
      <c r="J605" s="128">
        <v>3.5428999999999991</v>
      </c>
    </row>
    <row r="606" spans="2:10" hidden="1" x14ac:dyDescent="0.25">
      <c r="B606" s="124" t="s">
        <v>589</v>
      </c>
      <c r="C606" s="125" t="s">
        <v>3228</v>
      </c>
      <c r="D606" s="126" t="s">
        <v>6893</v>
      </c>
      <c r="E606" s="125" t="s">
        <v>6899</v>
      </c>
      <c r="F606" s="126" t="s">
        <v>6900</v>
      </c>
      <c r="G606" s="125" t="s">
        <v>6901</v>
      </c>
      <c r="H606" s="126" t="s">
        <v>6902</v>
      </c>
      <c r="I606" s="127">
        <v>520</v>
      </c>
      <c r="J606" s="128">
        <v>9.2263000000000002</v>
      </c>
    </row>
    <row r="607" spans="2:10" hidden="1" x14ac:dyDescent="0.25">
      <c r="B607" s="124" t="s">
        <v>589</v>
      </c>
      <c r="C607" s="125" t="s">
        <v>3228</v>
      </c>
      <c r="D607" s="126" t="s">
        <v>6893</v>
      </c>
      <c r="E607" s="125" t="s">
        <v>6901</v>
      </c>
      <c r="F607" s="126" t="s">
        <v>6902</v>
      </c>
      <c r="G607" s="125" t="s">
        <v>6506</v>
      </c>
      <c r="H607" s="126" t="s">
        <v>6903</v>
      </c>
      <c r="I607" s="127">
        <v>67</v>
      </c>
      <c r="J607" s="128">
        <v>4.4727000000000006</v>
      </c>
    </row>
    <row r="608" spans="2:10" hidden="1" x14ac:dyDescent="0.25">
      <c r="B608" s="124" t="s">
        <v>589</v>
      </c>
      <c r="C608" s="125" t="s">
        <v>3228</v>
      </c>
      <c r="D608" s="126" t="s">
        <v>6893</v>
      </c>
      <c r="E608" s="125" t="s">
        <v>3228</v>
      </c>
      <c r="F608" s="126" t="s">
        <v>6904</v>
      </c>
      <c r="G608" s="125" t="s">
        <v>2670</v>
      </c>
      <c r="H608" s="126" t="s">
        <v>6894</v>
      </c>
      <c r="I608" s="127">
        <v>502</v>
      </c>
      <c r="J608" s="128">
        <v>2.9103000000000012</v>
      </c>
    </row>
    <row r="609" spans="2:10" hidden="1" x14ac:dyDescent="0.25">
      <c r="B609" s="124" t="s">
        <v>589</v>
      </c>
      <c r="C609" s="125" t="s">
        <v>3228</v>
      </c>
      <c r="D609" s="126" t="s">
        <v>6893</v>
      </c>
      <c r="E609" s="125" t="s">
        <v>6897</v>
      </c>
      <c r="F609" s="126" t="s">
        <v>6898</v>
      </c>
      <c r="G609" s="125" t="s">
        <v>6899</v>
      </c>
      <c r="H609" s="126" t="s">
        <v>6900</v>
      </c>
      <c r="I609" s="127">
        <v>326</v>
      </c>
      <c r="J609" s="128">
        <v>2.9489999999999998</v>
      </c>
    </row>
    <row r="610" spans="2:10" hidden="1" x14ac:dyDescent="0.25">
      <c r="B610" s="124" t="s">
        <v>589</v>
      </c>
      <c r="C610" s="125" t="s">
        <v>6905</v>
      </c>
      <c r="D610" s="126" t="s">
        <v>6906</v>
      </c>
      <c r="E610" s="125" t="s">
        <v>6907</v>
      </c>
      <c r="F610" s="126" t="s">
        <v>6908</v>
      </c>
      <c r="G610" s="125" t="s">
        <v>6909</v>
      </c>
      <c r="H610" s="126" t="s">
        <v>6910</v>
      </c>
      <c r="I610" s="127">
        <v>1841</v>
      </c>
      <c r="J610" s="128">
        <v>5.2913999999999994</v>
      </c>
    </row>
    <row r="611" spans="2:10" hidden="1" x14ac:dyDescent="0.25">
      <c r="B611" s="124" t="s">
        <v>589</v>
      </c>
      <c r="C611" s="125" t="s">
        <v>6905</v>
      </c>
      <c r="D611" s="126" t="s">
        <v>6906</v>
      </c>
      <c r="E611" s="125" t="s">
        <v>6905</v>
      </c>
      <c r="F611" s="126" t="s">
        <v>6911</v>
      </c>
      <c r="G611" s="125" t="s">
        <v>6907</v>
      </c>
      <c r="H611" s="126" t="s">
        <v>6908</v>
      </c>
      <c r="I611" s="127">
        <v>1163</v>
      </c>
      <c r="J611" s="128">
        <v>11.8706</v>
      </c>
    </row>
    <row r="612" spans="2:10" hidden="1" x14ac:dyDescent="0.25">
      <c r="B612" s="124" t="s">
        <v>589</v>
      </c>
      <c r="C612" s="125" t="s">
        <v>6905</v>
      </c>
      <c r="D612" s="126" t="s">
        <v>6906</v>
      </c>
      <c r="E612" s="125" t="s">
        <v>6905</v>
      </c>
      <c r="F612" s="126" t="s">
        <v>6911</v>
      </c>
      <c r="G612" s="125" t="s">
        <v>6912</v>
      </c>
      <c r="H612" s="126" t="s">
        <v>6913</v>
      </c>
      <c r="I612" s="127">
        <v>472</v>
      </c>
      <c r="J612" s="128">
        <v>12.0321</v>
      </c>
    </row>
    <row r="613" spans="2:10" hidden="1" x14ac:dyDescent="0.25">
      <c r="B613" s="124" t="s">
        <v>589</v>
      </c>
      <c r="C613" s="125" t="s">
        <v>6905</v>
      </c>
      <c r="D613" s="126" t="s">
        <v>6906</v>
      </c>
      <c r="E613" s="125" t="s">
        <v>6905</v>
      </c>
      <c r="F613" s="126" t="s">
        <v>6911</v>
      </c>
      <c r="G613" s="125" t="s">
        <v>6914</v>
      </c>
      <c r="H613" s="126" t="s">
        <v>6915</v>
      </c>
      <c r="I613" s="127">
        <v>470</v>
      </c>
      <c r="J613" s="128">
        <v>16.0017</v>
      </c>
    </row>
    <row r="614" spans="2:10" hidden="1" x14ac:dyDescent="0.25">
      <c r="B614" s="124" t="s">
        <v>589</v>
      </c>
      <c r="C614" s="125" t="s">
        <v>6905</v>
      </c>
      <c r="D614" s="126" t="s">
        <v>6906</v>
      </c>
      <c r="E614" s="125" t="s">
        <v>6909</v>
      </c>
      <c r="F614" s="126" t="s">
        <v>6910</v>
      </c>
      <c r="G614" s="125" t="s">
        <v>6916</v>
      </c>
      <c r="H614" s="126" t="s">
        <v>6917</v>
      </c>
      <c r="I614" s="127">
        <v>584</v>
      </c>
      <c r="J614" s="128">
        <v>2.4468000000000001</v>
      </c>
    </row>
    <row r="615" spans="2:10" hidden="1" x14ac:dyDescent="0.25">
      <c r="B615" s="124" t="s">
        <v>589</v>
      </c>
      <c r="C615" s="125" t="s">
        <v>6918</v>
      </c>
      <c r="D615" s="126" t="s">
        <v>6919</v>
      </c>
      <c r="E615" s="125" t="s">
        <v>6918</v>
      </c>
      <c r="F615" s="126" t="s">
        <v>6920</v>
      </c>
      <c r="G615" s="125" t="s">
        <v>6921</v>
      </c>
      <c r="H615" s="126" t="s">
        <v>6922</v>
      </c>
      <c r="I615" s="127">
        <v>368</v>
      </c>
      <c r="J615" s="128">
        <v>7.152499999999999</v>
      </c>
    </row>
    <row r="616" spans="2:10" hidden="1" x14ac:dyDescent="0.25">
      <c r="B616" s="124" t="s">
        <v>589</v>
      </c>
      <c r="C616" s="125" t="s">
        <v>2938</v>
      </c>
      <c r="D616" s="126" t="s">
        <v>6923</v>
      </c>
      <c r="E616" s="125" t="s">
        <v>675</v>
      </c>
      <c r="F616" s="126" t="s">
        <v>6924</v>
      </c>
      <c r="G616" s="125" t="s">
        <v>6925</v>
      </c>
      <c r="H616" s="126" t="s">
        <v>6926</v>
      </c>
      <c r="I616" s="127">
        <v>224</v>
      </c>
      <c r="J616" s="128">
        <v>10.4939</v>
      </c>
    </row>
    <row r="617" spans="2:10" hidden="1" x14ac:dyDescent="0.25">
      <c r="B617" s="124" t="s">
        <v>589</v>
      </c>
      <c r="C617" s="125" t="s">
        <v>2938</v>
      </c>
      <c r="D617" s="126" t="s">
        <v>6923</v>
      </c>
      <c r="E617" s="125" t="s">
        <v>6927</v>
      </c>
      <c r="F617" s="126" t="s">
        <v>6928</v>
      </c>
      <c r="G617" s="125" t="s">
        <v>6636</v>
      </c>
      <c r="H617" s="126" t="s">
        <v>6929</v>
      </c>
      <c r="I617" s="127">
        <v>161</v>
      </c>
      <c r="J617" s="128">
        <v>17.596299999999999</v>
      </c>
    </row>
    <row r="618" spans="2:10" hidden="1" x14ac:dyDescent="0.25">
      <c r="B618" s="124" t="s">
        <v>589</v>
      </c>
      <c r="C618" s="125" t="s">
        <v>2938</v>
      </c>
      <c r="D618" s="126" t="s">
        <v>6923</v>
      </c>
      <c r="E618" s="125" t="s">
        <v>6930</v>
      </c>
      <c r="F618" s="126" t="s">
        <v>6931</v>
      </c>
      <c r="G618" s="125" t="s">
        <v>6932</v>
      </c>
      <c r="H618" s="126" t="s">
        <v>6933</v>
      </c>
      <c r="I618" s="127">
        <v>700</v>
      </c>
      <c r="J618" s="128">
        <v>5.9094000000000024</v>
      </c>
    </row>
    <row r="619" spans="2:10" hidden="1" x14ac:dyDescent="0.25">
      <c r="B619" s="124" t="s">
        <v>589</v>
      </c>
      <c r="C619" s="125" t="s">
        <v>2938</v>
      </c>
      <c r="D619" s="126" t="s">
        <v>6923</v>
      </c>
      <c r="E619" s="125" t="s">
        <v>2938</v>
      </c>
      <c r="F619" s="126" t="s">
        <v>6934</v>
      </c>
      <c r="G619" s="125" t="s">
        <v>6935</v>
      </c>
      <c r="H619" s="126" t="s">
        <v>6936</v>
      </c>
      <c r="I619" s="127">
        <v>673</v>
      </c>
      <c r="J619" s="128">
        <v>7.2154999999999996</v>
      </c>
    </row>
    <row r="620" spans="2:10" hidden="1" x14ac:dyDescent="0.25">
      <c r="B620" s="124" t="s">
        <v>589</v>
      </c>
      <c r="C620" s="125" t="s">
        <v>2938</v>
      </c>
      <c r="D620" s="126" t="s">
        <v>6923</v>
      </c>
      <c r="E620" s="125" t="s">
        <v>6636</v>
      </c>
      <c r="F620" s="126" t="s">
        <v>6929</v>
      </c>
      <c r="G620" s="125" t="s">
        <v>6930</v>
      </c>
      <c r="H620" s="126" t="s">
        <v>6931</v>
      </c>
      <c r="I620" s="127">
        <v>216</v>
      </c>
      <c r="J620" s="128">
        <v>11.8192</v>
      </c>
    </row>
    <row r="621" spans="2:10" hidden="1" x14ac:dyDescent="0.25">
      <c r="B621" s="124" t="s">
        <v>589</v>
      </c>
      <c r="C621" s="125" t="s">
        <v>2938</v>
      </c>
      <c r="D621" s="126" t="s">
        <v>6923</v>
      </c>
      <c r="E621" s="125" t="s">
        <v>2938</v>
      </c>
      <c r="F621" s="126" t="s">
        <v>6934</v>
      </c>
      <c r="G621" s="125" t="s">
        <v>675</v>
      </c>
      <c r="H621" s="126" t="s">
        <v>6924</v>
      </c>
      <c r="I621" s="127">
        <v>795</v>
      </c>
      <c r="J621" s="128">
        <v>6.7927</v>
      </c>
    </row>
    <row r="622" spans="2:10" hidden="1" x14ac:dyDescent="0.25">
      <c r="B622" s="124" t="s">
        <v>589</v>
      </c>
      <c r="C622" s="125" t="s">
        <v>2938</v>
      </c>
      <c r="D622" s="126" t="s">
        <v>6923</v>
      </c>
      <c r="E622" s="125" t="s">
        <v>6935</v>
      </c>
      <c r="F622" s="126" t="s">
        <v>6936</v>
      </c>
      <c r="G622" s="125" t="s">
        <v>6927</v>
      </c>
      <c r="H622" s="126" t="s">
        <v>6928</v>
      </c>
      <c r="I622" s="127">
        <v>220</v>
      </c>
      <c r="J622" s="128">
        <v>6.585</v>
      </c>
    </row>
    <row r="623" spans="2:10" hidden="1" x14ac:dyDescent="0.25">
      <c r="B623" s="124" t="s">
        <v>589</v>
      </c>
      <c r="C623" s="125" t="s">
        <v>2938</v>
      </c>
      <c r="D623" s="126" t="s">
        <v>6923</v>
      </c>
      <c r="E623" s="125" t="s">
        <v>6935</v>
      </c>
      <c r="F623" s="126" t="s">
        <v>6936</v>
      </c>
      <c r="G623" s="125" t="s">
        <v>6937</v>
      </c>
      <c r="H623" s="126" t="s">
        <v>6938</v>
      </c>
      <c r="I623" s="127">
        <v>534</v>
      </c>
      <c r="J623" s="128">
        <v>16.305299999999999</v>
      </c>
    </row>
    <row r="624" spans="2:10" hidden="1" x14ac:dyDescent="0.25">
      <c r="B624" s="124" t="s">
        <v>589</v>
      </c>
      <c r="C624" s="125" t="s">
        <v>2938</v>
      </c>
      <c r="D624" s="126" t="s">
        <v>6923</v>
      </c>
      <c r="E624" s="125" t="s">
        <v>6932</v>
      </c>
      <c r="F624" s="126" t="s">
        <v>6933</v>
      </c>
      <c r="G624" s="125" t="s">
        <v>6939</v>
      </c>
      <c r="H624" s="126" t="s">
        <v>6940</v>
      </c>
      <c r="I624" s="127">
        <v>610</v>
      </c>
      <c r="J624" s="128">
        <v>4.7224999999999993</v>
      </c>
    </row>
    <row r="625" spans="2:10" hidden="1" x14ac:dyDescent="0.25">
      <c r="B625" s="124" t="s">
        <v>589</v>
      </c>
      <c r="C625" s="125" t="s">
        <v>2938</v>
      </c>
      <c r="D625" s="126" t="s">
        <v>6923</v>
      </c>
      <c r="E625" s="125" t="s">
        <v>2938</v>
      </c>
      <c r="F625" s="126" t="s">
        <v>6934</v>
      </c>
      <c r="G625" s="125" t="s">
        <v>6941</v>
      </c>
      <c r="H625" s="126" t="s">
        <v>6942</v>
      </c>
      <c r="I625" s="127">
        <v>834</v>
      </c>
      <c r="J625" s="128">
        <v>13.9621</v>
      </c>
    </row>
    <row r="626" spans="2:10" hidden="1" x14ac:dyDescent="0.25">
      <c r="B626" s="124" t="s">
        <v>589</v>
      </c>
      <c r="C626" s="125" t="s">
        <v>2938</v>
      </c>
      <c r="D626" s="126" t="s">
        <v>6923</v>
      </c>
      <c r="E626" s="125" t="s">
        <v>675</v>
      </c>
      <c r="F626" s="126" t="s">
        <v>6924</v>
      </c>
      <c r="G626" s="125" t="s">
        <v>6648</v>
      </c>
      <c r="H626" s="126" t="s">
        <v>6943</v>
      </c>
      <c r="I626" s="127">
        <v>1208</v>
      </c>
      <c r="J626" s="128">
        <v>6.0623999999999976</v>
      </c>
    </row>
    <row r="627" spans="2:10" hidden="1" x14ac:dyDescent="0.25">
      <c r="B627" s="124" t="s">
        <v>589</v>
      </c>
      <c r="C627" s="125" t="s">
        <v>819</v>
      </c>
      <c r="D627" s="126" t="s">
        <v>6944</v>
      </c>
      <c r="E627" s="125" t="s">
        <v>819</v>
      </c>
      <c r="F627" s="126" t="s">
        <v>6945</v>
      </c>
      <c r="G627" s="125" t="s">
        <v>6946</v>
      </c>
      <c r="H627" s="126" t="s">
        <v>6947</v>
      </c>
      <c r="I627" s="127">
        <v>256</v>
      </c>
      <c r="J627" s="128">
        <v>6.0903999999999998</v>
      </c>
    </row>
    <row r="628" spans="2:10" hidden="1" x14ac:dyDescent="0.25">
      <c r="B628" s="124" t="s">
        <v>589</v>
      </c>
      <c r="C628" s="125" t="s">
        <v>819</v>
      </c>
      <c r="D628" s="126" t="s">
        <v>6944</v>
      </c>
      <c r="E628" s="125" t="s">
        <v>6946</v>
      </c>
      <c r="F628" s="126" t="s">
        <v>6947</v>
      </c>
      <c r="G628" s="125" t="s">
        <v>6948</v>
      </c>
      <c r="H628" s="126" t="s">
        <v>6949</v>
      </c>
      <c r="I628" s="127">
        <v>1584</v>
      </c>
      <c r="J628" s="128">
        <v>1.8115000000000001</v>
      </c>
    </row>
    <row r="629" spans="2:10" hidden="1" x14ac:dyDescent="0.25">
      <c r="B629" s="124" t="s">
        <v>589</v>
      </c>
      <c r="C629" s="125" t="s">
        <v>819</v>
      </c>
      <c r="D629" s="126" t="s">
        <v>6944</v>
      </c>
      <c r="E629" s="125" t="s">
        <v>819</v>
      </c>
      <c r="F629" s="126" t="s">
        <v>6945</v>
      </c>
      <c r="G629" s="125" t="s">
        <v>6950</v>
      </c>
      <c r="H629" s="126" t="s">
        <v>6951</v>
      </c>
      <c r="I629" s="127">
        <v>2284</v>
      </c>
      <c r="J629" s="128">
        <v>19.849299999999999</v>
      </c>
    </row>
    <row r="630" spans="2:10" hidden="1" x14ac:dyDescent="0.25">
      <c r="B630" s="124" t="s">
        <v>589</v>
      </c>
      <c r="C630" s="125" t="s">
        <v>819</v>
      </c>
      <c r="D630" s="126" t="s">
        <v>6944</v>
      </c>
      <c r="E630" s="125" t="s">
        <v>819</v>
      </c>
      <c r="F630" s="126" t="s">
        <v>6945</v>
      </c>
      <c r="G630" s="125" t="s">
        <v>6952</v>
      </c>
      <c r="H630" s="126" t="s">
        <v>6953</v>
      </c>
      <c r="I630" s="127">
        <v>718</v>
      </c>
      <c r="J630" s="128">
        <v>8.7067000000000014</v>
      </c>
    </row>
    <row r="631" spans="2:10" hidden="1" x14ac:dyDescent="0.25">
      <c r="B631" s="124" t="s">
        <v>589</v>
      </c>
      <c r="C631" s="125" t="s">
        <v>819</v>
      </c>
      <c r="D631" s="126" t="s">
        <v>6944</v>
      </c>
      <c r="E631" s="125" t="s">
        <v>6946</v>
      </c>
      <c r="F631" s="126" t="s">
        <v>6947</v>
      </c>
      <c r="G631" s="125" t="s">
        <v>6713</v>
      </c>
      <c r="H631" s="126" t="s">
        <v>6954</v>
      </c>
      <c r="I631" s="127">
        <v>818</v>
      </c>
      <c r="J631" s="128">
        <v>1.5035000000000001</v>
      </c>
    </row>
    <row r="632" spans="2:10" hidden="1" x14ac:dyDescent="0.25">
      <c r="B632" s="124" t="s">
        <v>589</v>
      </c>
      <c r="C632" s="125" t="s">
        <v>4173</v>
      </c>
      <c r="D632" s="126" t="s">
        <v>6955</v>
      </c>
      <c r="E632" s="125" t="s">
        <v>6956</v>
      </c>
      <c r="F632" s="126" t="s">
        <v>6957</v>
      </c>
      <c r="G632" s="125" t="s">
        <v>6958</v>
      </c>
      <c r="H632" s="126" t="s">
        <v>6959</v>
      </c>
      <c r="I632" s="127">
        <v>91</v>
      </c>
      <c r="J632" s="128">
        <v>18.670400000000001</v>
      </c>
    </row>
    <row r="633" spans="2:10" hidden="1" x14ac:dyDescent="0.25">
      <c r="B633" s="124" t="s">
        <v>589</v>
      </c>
      <c r="C633" s="125" t="s">
        <v>4173</v>
      </c>
      <c r="D633" s="126" t="s">
        <v>6955</v>
      </c>
      <c r="E633" s="125" t="s">
        <v>4173</v>
      </c>
      <c r="F633" s="126" t="s">
        <v>6960</v>
      </c>
      <c r="G633" s="125" t="s">
        <v>6956</v>
      </c>
      <c r="H633" s="126" t="s">
        <v>6957</v>
      </c>
      <c r="I633" s="127">
        <v>169</v>
      </c>
      <c r="J633" s="128">
        <v>5.4474</v>
      </c>
    </row>
    <row r="634" spans="2:10" hidden="1" x14ac:dyDescent="0.25">
      <c r="B634" s="124" t="s">
        <v>589</v>
      </c>
      <c r="C634" s="125" t="s">
        <v>6373</v>
      </c>
      <c r="D634" s="126" t="s">
        <v>6961</v>
      </c>
      <c r="E634" s="125" t="s">
        <v>6373</v>
      </c>
      <c r="F634" s="126" t="s">
        <v>6962</v>
      </c>
      <c r="G634" s="125" t="s">
        <v>6963</v>
      </c>
      <c r="H634" s="126" t="s">
        <v>6964</v>
      </c>
      <c r="I634" s="127">
        <v>589</v>
      </c>
      <c r="J634" s="128">
        <v>22.6279</v>
      </c>
    </row>
    <row r="635" spans="2:10" hidden="1" x14ac:dyDescent="0.25">
      <c r="B635" s="124" t="s">
        <v>589</v>
      </c>
      <c r="C635" s="125" t="s">
        <v>6373</v>
      </c>
      <c r="D635" s="126" t="s">
        <v>6961</v>
      </c>
      <c r="E635" s="125" t="s">
        <v>6373</v>
      </c>
      <c r="F635" s="126" t="s">
        <v>6962</v>
      </c>
      <c r="G635" s="125" t="s">
        <v>698</v>
      </c>
      <c r="H635" s="126" t="s">
        <v>6965</v>
      </c>
      <c r="I635" s="127">
        <v>595</v>
      </c>
      <c r="J635" s="128">
        <v>29.595700000000001</v>
      </c>
    </row>
    <row r="636" spans="2:10" hidden="1" x14ac:dyDescent="0.25">
      <c r="B636" s="124" t="s">
        <v>589</v>
      </c>
      <c r="C636" s="125" t="s">
        <v>6966</v>
      </c>
      <c r="D636" s="126" t="s">
        <v>6967</v>
      </c>
      <c r="E636" s="125" t="s">
        <v>6968</v>
      </c>
      <c r="F636" s="126" t="s">
        <v>6969</v>
      </c>
      <c r="G636" s="125" t="s">
        <v>6970</v>
      </c>
      <c r="H636" s="126" t="s">
        <v>6971</v>
      </c>
      <c r="I636" s="127">
        <v>691</v>
      </c>
      <c r="J636" s="128">
        <v>2.8433000000000002</v>
      </c>
    </row>
    <row r="637" spans="2:10" hidden="1" x14ac:dyDescent="0.25">
      <c r="B637" s="124" t="s">
        <v>589</v>
      </c>
      <c r="C637" s="125" t="s">
        <v>6966</v>
      </c>
      <c r="D637" s="126" t="s">
        <v>6967</v>
      </c>
      <c r="E637" s="125" t="s">
        <v>6966</v>
      </c>
      <c r="F637" s="126" t="s">
        <v>6972</v>
      </c>
      <c r="G637" s="125" t="s">
        <v>6968</v>
      </c>
      <c r="H637" s="126" t="s">
        <v>6969</v>
      </c>
      <c r="I637" s="127">
        <v>268</v>
      </c>
      <c r="J637" s="128">
        <v>4.4089</v>
      </c>
    </row>
    <row r="638" spans="2:10" hidden="1" x14ac:dyDescent="0.25">
      <c r="B638" s="124" t="s">
        <v>589</v>
      </c>
      <c r="C638" s="125" t="s">
        <v>6966</v>
      </c>
      <c r="D638" s="126" t="s">
        <v>6967</v>
      </c>
      <c r="E638" s="125" t="s">
        <v>6966</v>
      </c>
      <c r="F638" s="126" t="s">
        <v>6972</v>
      </c>
      <c r="G638" s="125" t="s">
        <v>6973</v>
      </c>
      <c r="H638" s="126" t="s">
        <v>6974</v>
      </c>
      <c r="I638" s="127">
        <v>1406</v>
      </c>
      <c r="J638" s="128">
        <v>11.135300000000001</v>
      </c>
    </row>
    <row r="639" spans="2:10" hidden="1" x14ac:dyDescent="0.25">
      <c r="B639" s="124" t="s">
        <v>589</v>
      </c>
      <c r="C639" s="125" t="s">
        <v>6966</v>
      </c>
      <c r="D639" s="126" t="s">
        <v>6967</v>
      </c>
      <c r="E639" s="125" t="s">
        <v>6970</v>
      </c>
      <c r="F639" s="126" t="s">
        <v>6971</v>
      </c>
      <c r="G639" s="125" t="s">
        <v>6975</v>
      </c>
      <c r="H639" s="126" t="s">
        <v>6976</v>
      </c>
      <c r="I639" s="127">
        <v>623</v>
      </c>
      <c r="J639" s="128">
        <v>28.212</v>
      </c>
    </row>
    <row r="640" spans="2:10" hidden="1" x14ac:dyDescent="0.25">
      <c r="B640" s="124" t="s">
        <v>589</v>
      </c>
      <c r="C640" s="125" t="s">
        <v>6977</v>
      </c>
      <c r="D640" s="126" t="s">
        <v>6978</v>
      </c>
      <c r="E640" s="125" t="s">
        <v>6979</v>
      </c>
      <c r="F640" s="126" t="s">
        <v>6980</v>
      </c>
      <c r="G640" s="125" t="s">
        <v>6981</v>
      </c>
      <c r="H640" s="126" t="s">
        <v>6982</v>
      </c>
      <c r="I640" s="127">
        <v>89</v>
      </c>
      <c r="J640" s="128">
        <v>1.0742</v>
      </c>
    </row>
    <row r="641" spans="2:10" hidden="1" x14ac:dyDescent="0.25">
      <c r="B641" s="124" t="s">
        <v>589</v>
      </c>
      <c r="C641" s="125" t="s">
        <v>6977</v>
      </c>
      <c r="D641" s="126" t="s">
        <v>6978</v>
      </c>
      <c r="E641" s="125" t="s">
        <v>6983</v>
      </c>
      <c r="F641" s="126" t="s">
        <v>6984</v>
      </c>
      <c r="G641" s="125" t="s">
        <v>6979</v>
      </c>
      <c r="H641" s="126" t="s">
        <v>6980</v>
      </c>
      <c r="I641" s="127">
        <v>401</v>
      </c>
      <c r="J641" s="128">
        <v>5.5552999999999999</v>
      </c>
    </row>
    <row r="642" spans="2:10" hidden="1" x14ac:dyDescent="0.25">
      <c r="B642" s="124" t="s">
        <v>589</v>
      </c>
      <c r="C642" s="125" t="s">
        <v>6977</v>
      </c>
      <c r="D642" s="126" t="s">
        <v>6978</v>
      </c>
      <c r="E642" s="125" t="s">
        <v>6977</v>
      </c>
      <c r="F642" s="126" t="s">
        <v>6985</v>
      </c>
      <c r="G642" s="125" t="s">
        <v>6986</v>
      </c>
      <c r="H642" s="126" t="s">
        <v>6987</v>
      </c>
      <c r="I642" s="127">
        <v>365</v>
      </c>
      <c r="J642" s="128">
        <v>9.2981999999999996</v>
      </c>
    </row>
    <row r="643" spans="2:10" hidden="1" x14ac:dyDescent="0.25">
      <c r="B643" s="124" t="s">
        <v>589</v>
      </c>
      <c r="C643" s="125" t="s">
        <v>6988</v>
      </c>
      <c r="D643" s="126" t="s">
        <v>6989</v>
      </c>
      <c r="E643" s="125" t="s">
        <v>6990</v>
      </c>
      <c r="F643" s="126" t="s">
        <v>6991</v>
      </c>
      <c r="G643" s="125" t="s">
        <v>6992</v>
      </c>
      <c r="H643" s="126" t="s">
        <v>6993</v>
      </c>
      <c r="I643" s="127">
        <v>25</v>
      </c>
      <c r="J643" s="128">
        <v>15.7028</v>
      </c>
    </row>
    <row r="644" spans="2:10" hidden="1" x14ac:dyDescent="0.25">
      <c r="B644" s="124" t="s">
        <v>589</v>
      </c>
      <c r="C644" s="125" t="s">
        <v>6994</v>
      </c>
      <c r="D644" s="126" t="s">
        <v>6995</v>
      </c>
      <c r="E644" s="125" t="s">
        <v>6996</v>
      </c>
      <c r="F644" s="126" t="s">
        <v>6997</v>
      </c>
      <c r="G644" s="125" t="s">
        <v>6998</v>
      </c>
      <c r="H644" s="126" t="s">
        <v>6999</v>
      </c>
      <c r="I644" s="127">
        <v>640</v>
      </c>
      <c r="J644" s="128">
        <v>3.0091999999999999</v>
      </c>
    </row>
    <row r="645" spans="2:10" hidden="1" x14ac:dyDescent="0.25">
      <c r="B645" s="124" t="s">
        <v>589</v>
      </c>
      <c r="C645" s="125" t="s">
        <v>6994</v>
      </c>
      <c r="D645" s="126" t="s">
        <v>6995</v>
      </c>
      <c r="E645" s="125" t="s">
        <v>6632</v>
      </c>
      <c r="F645" s="126" t="s">
        <v>7000</v>
      </c>
      <c r="G645" s="125" t="s">
        <v>7001</v>
      </c>
      <c r="H645" s="126" t="s">
        <v>7002</v>
      </c>
      <c r="I645" s="127">
        <v>215</v>
      </c>
      <c r="J645" s="128">
        <v>4.8788999999999998</v>
      </c>
    </row>
    <row r="646" spans="2:10" hidden="1" x14ac:dyDescent="0.25">
      <c r="B646" s="124" t="s">
        <v>589</v>
      </c>
      <c r="C646" s="125" t="s">
        <v>6994</v>
      </c>
      <c r="D646" s="126" t="s">
        <v>6995</v>
      </c>
      <c r="E646" s="125" t="s">
        <v>6431</v>
      </c>
      <c r="F646" s="126" t="s">
        <v>7003</v>
      </c>
      <c r="G646" s="125" t="s">
        <v>6632</v>
      </c>
      <c r="H646" s="126" t="s">
        <v>7000</v>
      </c>
      <c r="I646" s="127">
        <v>113</v>
      </c>
      <c r="J646" s="128">
        <v>7.8587999999999996</v>
      </c>
    </row>
    <row r="647" spans="2:10" hidden="1" x14ac:dyDescent="0.25">
      <c r="B647" s="124" t="s">
        <v>589</v>
      </c>
      <c r="C647" s="125" t="s">
        <v>6994</v>
      </c>
      <c r="D647" s="126" t="s">
        <v>6995</v>
      </c>
      <c r="E647" s="125" t="s">
        <v>7004</v>
      </c>
      <c r="F647" s="126" t="s">
        <v>7005</v>
      </c>
      <c r="G647" s="125" t="s">
        <v>7006</v>
      </c>
      <c r="H647" s="126" t="s">
        <v>7007</v>
      </c>
      <c r="I647" s="127">
        <v>815</v>
      </c>
      <c r="J647" s="128">
        <v>2.9493999999999998</v>
      </c>
    </row>
    <row r="648" spans="2:10" hidden="1" x14ac:dyDescent="0.25">
      <c r="B648" s="124" t="s">
        <v>589</v>
      </c>
      <c r="C648" s="125" t="s">
        <v>6994</v>
      </c>
      <c r="D648" s="126" t="s">
        <v>6995</v>
      </c>
      <c r="E648" s="125" t="s">
        <v>6998</v>
      </c>
      <c r="F648" s="126" t="s">
        <v>6999</v>
      </c>
      <c r="G648" s="125" t="s">
        <v>7004</v>
      </c>
      <c r="H648" s="126" t="s">
        <v>7005</v>
      </c>
      <c r="I648" s="127">
        <v>219</v>
      </c>
      <c r="J648" s="128">
        <v>2.0863999999999998</v>
      </c>
    </row>
    <row r="649" spans="2:10" hidden="1" x14ac:dyDescent="0.25">
      <c r="B649" s="124" t="s">
        <v>589</v>
      </c>
      <c r="C649" s="125" t="s">
        <v>6994</v>
      </c>
      <c r="D649" s="126" t="s">
        <v>6995</v>
      </c>
      <c r="E649" s="125" t="s">
        <v>7006</v>
      </c>
      <c r="F649" s="126" t="s">
        <v>7007</v>
      </c>
      <c r="G649" s="125" t="s">
        <v>6560</v>
      </c>
      <c r="H649" s="126" t="s">
        <v>7008</v>
      </c>
      <c r="I649" s="127">
        <v>495</v>
      </c>
      <c r="J649" s="128">
        <v>6.4405000000000001</v>
      </c>
    </row>
    <row r="650" spans="2:10" hidden="1" x14ac:dyDescent="0.25">
      <c r="B650" s="124" t="s">
        <v>589</v>
      </c>
      <c r="C650" s="125" t="s">
        <v>6994</v>
      </c>
      <c r="D650" s="126" t="s">
        <v>6995</v>
      </c>
      <c r="E650" s="125" t="s">
        <v>7006</v>
      </c>
      <c r="F650" s="126" t="s">
        <v>7007</v>
      </c>
      <c r="G650" s="125" t="s">
        <v>7009</v>
      </c>
      <c r="H650" s="126" t="s">
        <v>7010</v>
      </c>
      <c r="I650" s="127">
        <v>189</v>
      </c>
      <c r="J650" s="128">
        <v>6.6941999999999986</v>
      </c>
    </row>
    <row r="651" spans="2:10" hidden="1" x14ac:dyDescent="0.25">
      <c r="B651" s="124" t="s">
        <v>589</v>
      </c>
      <c r="C651" s="125" t="s">
        <v>6994</v>
      </c>
      <c r="D651" s="126" t="s">
        <v>6995</v>
      </c>
      <c r="E651" s="125" t="s">
        <v>6560</v>
      </c>
      <c r="F651" s="126" t="s">
        <v>7008</v>
      </c>
      <c r="G651" s="125" t="s">
        <v>6641</v>
      </c>
      <c r="H651" s="126" t="s">
        <v>7011</v>
      </c>
      <c r="I651" s="127">
        <v>14</v>
      </c>
      <c r="J651" s="128">
        <v>3.3966999999999992</v>
      </c>
    </row>
    <row r="652" spans="2:10" hidden="1" x14ac:dyDescent="0.25">
      <c r="B652" s="124" t="s">
        <v>589</v>
      </c>
      <c r="C652" s="125" t="s">
        <v>2455</v>
      </c>
      <c r="D652" s="126" t="s">
        <v>7012</v>
      </c>
      <c r="E652" s="125" t="s">
        <v>2455</v>
      </c>
      <c r="F652" s="126" t="s">
        <v>7013</v>
      </c>
      <c r="G652" s="125" t="s">
        <v>7014</v>
      </c>
      <c r="H652" s="126" t="s">
        <v>7015</v>
      </c>
      <c r="I652" s="127">
        <v>644</v>
      </c>
      <c r="J652" s="128">
        <v>25.436199999999999</v>
      </c>
    </row>
    <row r="653" spans="2:10" hidden="1" x14ac:dyDescent="0.25">
      <c r="B653" s="124" t="s">
        <v>589</v>
      </c>
      <c r="C653" s="125" t="s">
        <v>2455</v>
      </c>
      <c r="D653" s="126" t="s">
        <v>7012</v>
      </c>
      <c r="E653" s="125" t="s">
        <v>2455</v>
      </c>
      <c r="F653" s="126" t="s">
        <v>7013</v>
      </c>
      <c r="G653" s="125" t="s">
        <v>6921</v>
      </c>
      <c r="H653" s="126" t="s">
        <v>7016</v>
      </c>
      <c r="I653" s="127">
        <v>124</v>
      </c>
      <c r="J653" s="128">
        <v>9.7038000000000011</v>
      </c>
    </row>
    <row r="654" spans="2:10" hidden="1" x14ac:dyDescent="0.25">
      <c r="B654" s="124" t="s">
        <v>589</v>
      </c>
      <c r="C654" s="125" t="s">
        <v>7017</v>
      </c>
      <c r="D654" s="126" t="s">
        <v>7018</v>
      </c>
      <c r="E654" s="125" t="s">
        <v>7019</v>
      </c>
      <c r="F654" s="126" t="s">
        <v>7020</v>
      </c>
      <c r="G654" s="125" t="s">
        <v>7021</v>
      </c>
      <c r="H654" s="126" t="s">
        <v>7022</v>
      </c>
      <c r="I654" s="127">
        <v>574</v>
      </c>
      <c r="J654" s="128">
        <v>8.0407999999999991</v>
      </c>
    </row>
    <row r="655" spans="2:10" hidden="1" x14ac:dyDescent="0.25">
      <c r="B655" s="124" t="s">
        <v>589</v>
      </c>
      <c r="C655" s="125" t="s">
        <v>7017</v>
      </c>
      <c r="D655" s="126" t="s">
        <v>7018</v>
      </c>
      <c r="E655" s="125" t="s">
        <v>7017</v>
      </c>
      <c r="F655" s="126" t="s">
        <v>7023</v>
      </c>
      <c r="G655" s="125" t="s">
        <v>7019</v>
      </c>
      <c r="H655" s="126" t="s">
        <v>7020</v>
      </c>
      <c r="I655" s="127">
        <v>273</v>
      </c>
      <c r="J655" s="128">
        <v>8.9317000000000011</v>
      </c>
    </row>
    <row r="656" spans="2:10" hidden="1" x14ac:dyDescent="0.25">
      <c r="B656" s="124" t="s">
        <v>589</v>
      </c>
      <c r="C656" s="125" t="s">
        <v>7024</v>
      </c>
      <c r="D656" s="126" t="s">
        <v>7025</v>
      </c>
      <c r="E656" s="125" t="s">
        <v>7024</v>
      </c>
      <c r="F656" s="126" t="s">
        <v>7026</v>
      </c>
      <c r="G656" s="125" t="s">
        <v>7027</v>
      </c>
      <c r="H656" s="126" t="s">
        <v>7028</v>
      </c>
      <c r="I656" s="127">
        <v>408</v>
      </c>
      <c r="J656" s="128">
        <v>8.856200000000003</v>
      </c>
    </row>
    <row r="657" spans="2:10" hidden="1" x14ac:dyDescent="0.25">
      <c r="B657" s="124" t="s">
        <v>589</v>
      </c>
      <c r="C657" s="125" t="s">
        <v>7029</v>
      </c>
      <c r="D657" s="126" t="s">
        <v>7030</v>
      </c>
      <c r="E657" s="125" t="s">
        <v>7029</v>
      </c>
      <c r="F657" s="126" t="s">
        <v>7031</v>
      </c>
      <c r="G657" s="125" t="s">
        <v>6970</v>
      </c>
      <c r="H657" s="126" t="s">
        <v>7032</v>
      </c>
      <c r="I657" s="127">
        <v>58</v>
      </c>
      <c r="J657" s="128">
        <v>6.6037999999999997</v>
      </c>
    </row>
    <row r="658" spans="2:10" hidden="1" x14ac:dyDescent="0.25">
      <c r="B658" s="124" t="s">
        <v>589</v>
      </c>
      <c r="C658" s="125" t="s">
        <v>7029</v>
      </c>
      <c r="D658" s="126" t="s">
        <v>7030</v>
      </c>
      <c r="E658" s="125" t="s">
        <v>7029</v>
      </c>
      <c r="F658" s="126" t="s">
        <v>7031</v>
      </c>
      <c r="G658" s="125" t="s">
        <v>7033</v>
      </c>
      <c r="H658" s="126" t="s">
        <v>7034</v>
      </c>
      <c r="I658" s="127">
        <v>2184</v>
      </c>
      <c r="J658" s="128">
        <v>12.7216</v>
      </c>
    </row>
    <row r="659" spans="2:10" hidden="1" x14ac:dyDescent="0.25">
      <c r="B659" s="124" t="s">
        <v>589</v>
      </c>
      <c r="C659" s="125" t="s">
        <v>7029</v>
      </c>
      <c r="D659" s="126" t="s">
        <v>7030</v>
      </c>
      <c r="E659" s="125" t="s">
        <v>7033</v>
      </c>
      <c r="F659" s="126" t="s">
        <v>7034</v>
      </c>
      <c r="G659" s="125" t="s">
        <v>7035</v>
      </c>
      <c r="H659" s="126" t="s">
        <v>7036</v>
      </c>
      <c r="I659" s="127">
        <v>194</v>
      </c>
      <c r="J659" s="128">
        <v>11.685700000000001</v>
      </c>
    </row>
    <row r="660" spans="2:10" hidden="1" x14ac:dyDescent="0.25">
      <c r="B660" s="124" t="s">
        <v>589</v>
      </c>
      <c r="C660" s="125" t="s">
        <v>7029</v>
      </c>
      <c r="D660" s="126" t="s">
        <v>7030</v>
      </c>
      <c r="E660" s="125" t="s">
        <v>7035</v>
      </c>
      <c r="F660" s="126" t="s">
        <v>7036</v>
      </c>
      <c r="G660" s="125" t="s">
        <v>7037</v>
      </c>
      <c r="H660" s="126" t="s">
        <v>7038</v>
      </c>
      <c r="I660" s="127">
        <v>147</v>
      </c>
      <c r="J660" s="128">
        <v>13.9316</v>
      </c>
    </row>
    <row r="661" spans="2:10" hidden="1" x14ac:dyDescent="0.25">
      <c r="B661" s="124" t="s">
        <v>589</v>
      </c>
      <c r="C661" s="125" t="s">
        <v>7039</v>
      </c>
      <c r="D661" s="126" t="s">
        <v>7040</v>
      </c>
      <c r="E661" s="125" t="s">
        <v>7039</v>
      </c>
      <c r="F661" s="126" t="s">
        <v>7041</v>
      </c>
      <c r="G661" s="125" t="s">
        <v>7042</v>
      </c>
      <c r="H661" s="126" t="s">
        <v>7043</v>
      </c>
      <c r="I661" s="127">
        <v>322</v>
      </c>
      <c r="J661" s="128">
        <v>19.3111</v>
      </c>
    </row>
    <row r="662" spans="2:10" hidden="1" x14ac:dyDescent="0.25">
      <c r="B662" s="124" t="s">
        <v>589</v>
      </c>
      <c r="C662" s="125" t="s">
        <v>3969</v>
      </c>
      <c r="D662" s="126" t="s">
        <v>7044</v>
      </c>
      <c r="E662" s="125" t="s">
        <v>7045</v>
      </c>
      <c r="F662" s="126" t="s">
        <v>7046</v>
      </c>
      <c r="G662" s="125" t="s">
        <v>7047</v>
      </c>
      <c r="H662" s="126" t="s">
        <v>7048</v>
      </c>
      <c r="I662" s="127">
        <v>521</v>
      </c>
      <c r="J662" s="128">
        <v>15.1968</v>
      </c>
    </row>
    <row r="663" spans="2:10" hidden="1" x14ac:dyDescent="0.25">
      <c r="B663" s="124" t="s">
        <v>589</v>
      </c>
      <c r="C663" s="125" t="s">
        <v>3969</v>
      </c>
      <c r="D663" s="126" t="s">
        <v>7044</v>
      </c>
      <c r="E663" s="125" t="s">
        <v>3969</v>
      </c>
      <c r="F663" s="126" t="s">
        <v>7049</v>
      </c>
      <c r="G663" s="125" t="s">
        <v>7050</v>
      </c>
      <c r="H663" s="126" t="s">
        <v>7051</v>
      </c>
      <c r="I663" s="127">
        <v>907</v>
      </c>
      <c r="J663" s="128">
        <v>9.3721000000000032</v>
      </c>
    </row>
    <row r="664" spans="2:10" hidden="1" x14ac:dyDescent="0.25">
      <c r="B664" s="124" t="s">
        <v>589</v>
      </c>
      <c r="C664" s="125" t="s">
        <v>3969</v>
      </c>
      <c r="D664" s="126" t="s">
        <v>7044</v>
      </c>
      <c r="E664" s="125" t="s">
        <v>3969</v>
      </c>
      <c r="F664" s="126" t="s">
        <v>7049</v>
      </c>
      <c r="G664" s="125" t="s">
        <v>7045</v>
      </c>
      <c r="H664" s="126" t="s">
        <v>7046</v>
      </c>
      <c r="I664" s="127">
        <v>687</v>
      </c>
      <c r="J664" s="128">
        <v>6.0532000000000004</v>
      </c>
    </row>
    <row r="665" spans="2:10" hidden="1" x14ac:dyDescent="0.25">
      <c r="B665" s="124" t="s">
        <v>589</v>
      </c>
      <c r="C665" s="125" t="s">
        <v>7052</v>
      </c>
      <c r="D665" s="126" t="s">
        <v>7053</v>
      </c>
      <c r="E665" s="125" t="s">
        <v>7052</v>
      </c>
      <c r="F665" s="126" t="s">
        <v>7054</v>
      </c>
      <c r="G665" s="125" t="s">
        <v>7055</v>
      </c>
      <c r="H665" s="126" t="s">
        <v>7056</v>
      </c>
      <c r="I665" s="127">
        <v>215</v>
      </c>
      <c r="J665" s="128">
        <v>12.353999999999999</v>
      </c>
    </row>
    <row r="666" spans="2:10" hidden="1" x14ac:dyDescent="0.25">
      <c r="B666" s="124" t="s">
        <v>589</v>
      </c>
      <c r="C666" s="125" t="s">
        <v>7052</v>
      </c>
      <c r="D666" s="126" t="s">
        <v>7053</v>
      </c>
      <c r="E666" s="125" t="s">
        <v>7052</v>
      </c>
      <c r="F666" s="126" t="s">
        <v>7054</v>
      </c>
      <c r="G666" s="125" t="s">
        <v>7057</v>
      </c>
      <c r="H666" s="126" t="s">
        <v>7058</v>
      </c>
      <c r="I666" s="127">
        <v>1440</v>
      </c>
      <c r="J666" s="128">
        <v>4.6264999999999992</v>
      </c>
    </row>
    <row r="667" spans="2:10" hidden="1" x14ac:dyDescent="0.25">
      <c r="B667" s="124" t="s">
        <v>589</v>
      </c>
      <c r="C667" s="125" t="s">
        <v>7059</v>
      </c>
      <c r="D667" s="126" t="s">
        <v>7060</v>
      </c>
      <c r="E667" s="125" t="s">
        <v>7059</v>
      </c>
      <c r="F667" s="126" t="s">
        <v>7061</v>
      </c>
      <c r="G667" s="125" t="s">
        <v>7062</v>
      </c>
      <c r="H667" s="126" t="s">
        <v>7063</v>
      </c>
      <c r="I667" s="127">
        <v>836</v>
      </c>
      <c r="J667" s="128">
        <v>16.876300000000001</v>
      </c>
    </row>
    <row r="668" spans="2:10" hidden="1" x14ac:dyDescent="0.25">
      <c r="B668" s="124" t="s">
        <v>589</v>
      </c>
      <c r="C668" s="125" t="s">
        <v>7059</v>
      </c>
      <c r="D668" s="126" t="s">
        <v>7060</v>
      </c>
      <c r="E668" s="125" t="s">
        <v>7059</v>
      </c>
      <c r="F668" s="126" t="s">
        <v>7061</v>
      </c>
      <c r="G668" s="125" t="s">
        <v>3366</v>
      </c>
      <c r="H668" s="126" t="s">
        <v>7064</v>
      </c>
      <c r="I668" s="127">
        <v>839</v>
      </c>
      <c r="J668" s="128">
        <v>6.3053999999999997</v>
      </c>
    </row>
    <row r="669" spans="2:10" hidden="1" x14ac:dyDescent="0.25">
      <c r="B669" s="124" t="s">
        <v>589</v>
      </c>
      <c r="C669" s="125" t="s">
        <v>7059</v>
      </c>
      <c r="D669" s="126" t="s">
        <v>7060</v>
      </c>
      <c r="E669" s="125" t="s">
        <v>3366</v>
      </c>
      <c r="F669" s="126" t="s">
        <v>7064</v>
      </c>
      <c r="G669" s="125" t="s">
        <v>7065</v>
      </c>
      <c r="H669" s="126" t="s">
        <v>7066</v>
      </c>
      <c r="I669" s="127">
        <v>864</v>
      </c>
      <c r="J669" s="128">
        <v>8.3707000000000029</v>
      </c>
    </row>
    <row r="670" spans="2:10" hidden="1" x14ac:dyDescent="0.25">
      <c r="B670" s="124" t="s">
        <v>589</v>
      </c>
      <c r="C670" s="125" t="s">
        <v>7067</v>
      </c>
      <c r="D670" s="126" t="s">
        <v>7068</v>
      </c>
      <c r="E670" s="125" t="s">
        <v>7067</v>
      </c>
      <c r="F670" s="126" t="s">
        <v>7069</v>
      </c>
      <c r="G670" s="125" t="s">
        <v>7070</v>
      </c>
      <c r="H670" s="126" t="s">
        <v>7071</v>
      </c>
      <c r="I670" s="127">
        <v>396</v>
      </c>
      <c r="J670" s="128">
        <v>4.835</v>
      </c>
    </row>
    <row r="671" spans="2:10" hidden="1" x14ac:dyDescent="0.25">
      <c r="B671" s="124" t="s">
        <v>589</v>
      </c>
      <c r="C671" s="125" t="s">
        <v>7067</v>
      </c>
      <c r="D671" s="126" t="s">
        <v>7068</v>
      </c>
      <c r="E671" s="125" t="s">
        <v>7072</v>
      </c>
      <c r="F671" s="126" t="s">
        <v>7073</v>
      </c>
      <c r="G671" s="125" t="s">
        <v>7074</v>
      </c>
      <c r="H671" s="126" t="s">
        <v>7075</v>
      </c>
      <c r="I671" s="127">
        <v>415</v>
      </c>
      <c r="J671" s="128">
        <v>8.4914000000000005</v>
      </c>
    </row>
    <row r="672" spans="2:10" hidden="1" x14ac:dyDescent="0.25">
      <c r="B672" s="124" t="s">
        <v>589</v>
      </c>
      <c r="C672" s="125" t="s">
        <v>7067</v>
      </c>
      <c r="D672" s="126" t="s">
        <v>7068</v>
      </c>
      <c r="E672" s="125" t="s">
        <v>5775</v>
      </c>
      <c r="F672" s="126" t="s">
        <v>7076</v>
      </c>
      <c r="G672" s="125" t="s">
        <v>7077</v>
      </c>
      <c r="H672" s="126" t="s">
        <v>7078</v>
      </c>
      <c r="I672" s="127">
        <v>169</v>
      </c>
      <c r="J672" s="128">
        <v>4.5502000000000002</v>
      </c>
    </row>
    <row r="673" spans="2:10" hidden="1" x14ac:dyDescent="0.25">
      <c r="B673" s="124" t="s">
        <v>589</v>
      </c>
      <c r="C673" s="125" t="s">
        <v>7067</v>
      </c>
      <c r="D673" s="126" t="s">
        <v>7068</v>
      </c>
      <c r="E673" s="125" t="s">
        <v>7077</v>
      </c>
      <c r="F673" s="126" t="s">
        <v>7078</v>
      </c>
      <c r="G673" s="125" t="s">
        <v>7079</v>
      </c>
      <c r="H673" s="126" t="s">
        <v>7080</v>
      </c>
      <c r="I673" s="127">
        <v>209</v>
      </c>
      <c r="J673" s="128">
        <v>10.7468</v>
      </c>
    </row>
    <row r="674" spans="2:10" hidden="1" x14ac:dyDescent="0.25">
      <c r="B674" s="124" t="s">
        <v>589</v>
      </c>
      <c r="C674" s="125" t="s">
        <v>7067</v>
      </c>
      <c r="D674" s="126" t="s">
        <v>7068</v>
      </c>
      <c r="E674" s="125" t="s">
        <v>7072</v>
      </c>
      <c r="F674" s="126" t="s">
        <v>7073</v>
      </c>
      <c r="G674" s="125" t="s">
        <v>7081</v>
      </c>
      <c r="H674" s="126" t="s">
        <v>7082</v>
      </c>
      <c r="I674" s="127">
        <v>266</v>
      </c>
      <c r="J674" s="128">
        <v>10.5486</v>
      </c>
    </row>
    <row r="675" spans="2:10" hidden="1" x14ac:dyDescent="0.25">
      <c r="B675" s="124" t="s">
        <v>589</v>
      </c>
      <c r="C675" s="125" t="s">
        <v>7067</v>
      </c>
      <c r="D675" s="126" t="s">
        <v>7068</v>
      </c>
      <c r="E675" s="125" t="s">
        <v>2505</v>
      </c>
      <c r="F675" s="126" t="s">
        <v>7083</v>
      </c>
      <c r="G675" s="125" t="s">
        <v>7084</v>
      </c>
      <c r="H675" s="126" t="s">
        <v>7085</v>
      </c>
      <c r="I675" s="127">
        <v>547</v>
      </c>
      <c r="J675" s="128">
        <v>3.1906999999999992</v>
      </c>
    </row>
    <row r="676" spans="2:10" hidden="1" x14ac:dyDescent="0.25">
      <c r="B676" s="124" t="s">
        <v>589</v>
      </c>
      <c r="C676" s="125" t="s">
        <v>7067</v>
      </c>
      <c r="D676" s="126" t="s">
        <v>7068</v>
      </c>
      <c r="E676" s="125" t="s">
        <v>7086</v>
      </c>
      <c r="F676" s="126" t="s">
        <v>7087</v>
      </c>
      <c r="G676" s="125" t="s">
        <v>5775</v>
      </c>
      <c r="H676" s="126" t="s">
        <v>7076</v>
      </c>
      <c r="I676" s="127">
        <v>568</v>
      </c>
      <c r="J676" s="128">
        <v>13.1046</v>
      </c>
    </row>
    <row r="677" spans="2:10" hidden="1" x14ac:dyDescent="0.25">
      <c r="B677" s="124" t="s">
        <v>589</v>
      </c>
      <c r="C677" s="125" t="s">
        <v>7067</v>
      </c>
      <c r="D677" s="126" t="s">
        <v>7068</v>
      </c>
      <c r="E677" s="125" t="s">
        <v>5271</v>
      </c>
      <c r="F677" s="126" t="s">
        <v>7088</v>
      </c>
      <c r="G677" s="125" t="s">
        <v>2505</v>
      </c>
      <c r="H677" s="126" t="s">
        <v>7083</v>
      </c>
      <c r="I677" s="127">
        <v>447</v>
      </c>
      <c r="J677" s="128">
        <v>3.2253000000000012</v>
      </c>
    </row>
    <row r="678" spans="2:10" hidden="1" x14ac:dyDescent="0.25">
      <c r="B678" s="124" t="s">
        <v>589</v>
      </c>
      <c r="C678" s="125" t="s">
        <v>7067</v>
      </c>
      <c r="D678" s="126" t="s">
        <v>7068</v>
      </c>
      <c r="E678" s="125" t="s">
        <v>7067</v>
      </c>
      <c r="F678" s="126" t="s">
        <v>7069</v>
      </c>
      <c r="G678" s="125" t="s">
        <v>5271</v>
      </c>
      <c r="H678" s="126" t="s">
        <v>7088</v>
      </c>
      <c r="I678" s="127">
        <v>257</v>
      </c>
      <c r="J678" s="128">
        <v>5.7923999999999998</v>
      </c>
    </row>
    <row r="679" spans="2:10" hidden="1" x14ac:dyDescent="0.25">
      <c r="B679" s="124" t="s">
        <v>589</v>
      </c>
      <c r="C679" s="125" t="s">
        <v>7067</v>
      </c>
      <c r="D679" s="126" t="s">
        <v>7068</v>
      </c>
      <c r="E679" s="125" t="s">
        <v>5775</v>
      </c>
      <c r="F679" s="126" t="s">
        <v>7076</v>
      </c>
      <c r="G679" s="125" t="s">
        <v>7072</v>
      </c>
      <c r="H679" s="126" t="s">
        <v>7073</v>
      </c>
      <c r="I679" s="127">
        <v>176</v>
      </c>
      <c r="J679" s="128">
        <v>5.9143999999999997</v>
      </c>
    </row>
    <row r="680" spans="2:10" hidden="1" x14ac:dyDescent="0.25">
      <c r="B680" s="124" t="s">
        <v>589</v>
      </c>
      <c r="C680" s="125" t="s">
        <v>7067</v>
      </c>
      <c r="D680" s="126" t="s">
        <v>7068</v>
      </c>
      <c r="E680" s="125" t="s">
        <v>7081</v>
      </c>
      <c r="F680" s="126" t="s">
        <v>7082</v>
      </c>
      <c r="G680" s="125" t="s">
        <v>6704</v>
      </c>
      <c r="H680" s="126" t="s">
        <v>7089</v>
      </c>
      <c r="I680" s="127">
        <v>303</v>
      </c>
      <c r="J680" s="128">
        <v>11.3535</v>
      </c>
    </row>
    <row r="681" spans="2:10" hidden="1" x14ac:dyDescent="0.25">
      <c r="B681" s="124" t="s">
        <v>589</v>
      </c>
      <c r="C681" s="125" t="s">
        <v>7067</v>
      </c>
      <c r="D681" s="126" t="s">
        <v>7068</v>
      </c>
      <c r="E681" s="125" t="s">
        <v>7070</v>
      </c>
      <c r="F681" s="126" t="s">
        <v>7071</v>
      </c>
      <c r="G681" s="125" t="s">
        <v>7086</v>
      </c>
      <c r="H681" s="126" t="s">
        <v>7087</v>
      </c>
      <c r="I681" s="127">
        <v>220</v>
      </c>
      <c r="J681" s="128">
        <v>0.88870000000000005</v>
      </c>
    </row>
    <row r="682" spans="2:10" hidden="1" x14ac:dyDescent="0.25">
      <c r="B682" s="124" t="s">
        <v>589</v>
      </c>
      <c r="C682" s="125" t="s">
        <v>7090</v>
      </c>
      <c r="D682" s="126" t="s">
        <v>7091</v>
      </c>
      <c r="E682" s="125" t="s">
        <v>7090</v>
      </c>
      <c r="F682" s="126" t="s">
        <v>7092</v>
      </c>
      <c r="G682" s="125" t="s">
        <v>6691</v>
      </c>
      <c r="H682" s="126" t="s">
        <v>7093</v>
      </c>
      <c r="I682" s="127">
        <v>99</v>
      </c>
      <c r="J682" s="128">
        <v>10.4482</v>
      </c>
    </row>
    <row r="683" spans="2:10" hidden="1" x14ac:dyDescent="0.25">
      <c r="B683" s="124" t="s">
        <v>589</v>
      </c>
      <c r="C683" s="125" t="s">
        <v>6500</v>
      </c>
      <c r="D683" s="126" t="s">
        <v>7094</v>
      </c>
      <c r="E683" s="125" t="s">
        <v>7095</v>
      </c>
      <c r="F683" s="126" t="s">
        <v>7096</v>
      </c>
      <c r="G683" s="125" t="s">
        <v>7097</v>
      </c>
      <c r="H683" s="126" t="s">
        <v>7098</v>
      </c>
      <c r="I683" s="127">
        <v>439</v>
      </c>
      <c r="J683" s="128">
        <v>5.0773999999999999</v>
      </c>
    </row>
    <row r="684" spans="2:10" hidden="1" x14ac:dyDescent="0.25">
      <c r="B684" s="124" t="s">
        <v>589</v>
      </c>
      <c r="C684" s="125" t="s">
        <v>6500</v>
      </c>
      <c r="D684" s="126" t="s">
        <v>7094</v>
      </c>
      <c r="E684" s="125" t="s">
        <v>6737</v>
      </c>
      <c r="F684" s="126" t="s">
        <v>7099</v>
      </c>
      <c r="G684" s="125" t="s">
        <v>1498</v>
      </c>
      <c r="H684" s="126" t="s">
        <v>7100</v>
      </c>
      <c r="I684" s="127">
        <v>604</v>
      </c>
      <c r="J684" s="128">
        <v>8.3931000000000004</v>
      </c>
    </row>
    <row r="685" spans="2:10" hidden="1" x14ac:dyDescent="0.25">
      <c r="B685" s="124" t="s">
        <v>589</v>
      </c>
      <c r="C685" s="125" t="s">
        <v>6500</v>
      </c>
      <c r="D685" s="126" t="s">
        <v>7094</v>
      </c>
      <c r="E685" s="125" t="s">
        <v>6500</v>
      </c>
      <c r="F685" s="126" t="s">
        <v>7101</v>
      </c>
      <c r="G685" s="125" t="s">
        <v>7095</v>
      </c>
      <c r="H685" s="126" t="s">
        <v>7096</v>
      </c>
      <c r="I685" s="127">
        <v>310</v>
      </c>
      <c r="J685" s="128">
        <v>8.2872999999999983</v>
      </c>
    </row>
    <row r="686" spans="2:10" hidden="1" x14ac:dyDescent="0.25">
      <c r="B686" s="124" t="s">
        <v>589</v>
      </c>
      <c r="C686" s="125" t="s">
        <v>6500</v>
      </c>
      <c r="D686" s="126" t="s">
        <v>7094</v>
      </c>
      <c r="E686" s="125" t="s">
        <v>6500</v>
      </c>
      <c r="F686" s="126" t="s">
        <v>7101</v>
      </c>
      <c r="G686" s="125" t="s">
        <v>7102</v>
      </c>
      <c r="H686" s="126" t="s">
        <v>7103</v>
      </c>
      <c r="I686" s="127">
        <v>407</v>
      </c>
      <c r="J686" s="128">
        <v>3.7610999999999999</v>
      </c>
    </row>
    <row r="687" spans="2:10" hidden="1" x14ac:dyDescent="0.25">
      <c r="B687" s="124" t="s">
        <v>589</v>
      </c>
      <c r="C687" s="125" t="s">
        <v>6500</v>
      </c>
      <c r="D687" s="126" t="s">
        <v>7094</v>
      </c>
      <c r="E687" s="125" t="s">
        <v>7095</v>
      </c>
      <c r="F687" s="126" t="s">
        <v>7096</v>
      </c>
      <c r="G687" s="125" t="s">
        <v>6337</v>
      </c>
      <c r="H687" s="126" t="s">
        <v>7104</v>
      </c>
      <c r="I687" s="127">
        <v>55</v>
      </c>
      <c r="J687" s="128">
        <v>7.1343999999999994</v>
      </c>
    </row>
    <row r="688" spans="2:10" hidden="1" x14ac:dyDescent="0.25">
      <c r="B688" s="124" t="s">
        <v>589</v>
      </c>
      <c r="C688" s="125" t="s">
        <v>6500</v>
      </c>
      <c r="D688" s="126" t="s">
        <v>7094</v>
      </c>
      <c r="E688" s="125" t="s">
        <v>6500</v>
      </c>
      <c r="F688" s="126" t="s">
        <v>7101</v>
      </c>
      <c r="G688" s="125" t="s">
        <v>7105</v>
      </c>
      <c r="H688" s="126" t="s">
        <v>7106</v>
      </c>
      <c r="I688" s="127">
        <v>393</v>
      </c>
      <c r="J688" s="128">
        <v>12.3262</v>
      </c>
    </row>
    <row r="689" spans="2:10" hidden="1" x14ac:dyDescent="0.25">
      <c r="B689" s="124" t="s">
        <v>589</v>
      </c>
      <c r="C689" s="125" t="s">
        <v>3834</v>
      </c>
      <c r="D689" s="126" t="s">
        <v>7107</v>
      </c>
      <c r="E689" s="125" t="s">
        <v>3834</v>
      </c>
      <c r="F689" s="126" t="s">
        <v>7108</v>
      </c>
      <c r="G689" s="125" t="s">
        <v>7109</v>
      </c>
      <c r="H689" s="126" t="s">
        <v>7110</v>
      </c>
      <c r="I689" s="127">
        <v>688</v>
      </c>
      <c r="J689" s="128">
        <v>6.6644999999999994</v>
      </c>
    </row>
    <row r="690" spans="2:10" hidden="1" x14ac:dyDescent="0.25">
      <c r="B690" s="124" t="s">
        <v>589</v>
      </c>
      <c r="C690" s="125" t="s">
        <v>3834</v>
      </c>
      <c r="D690" s="126" t="s">
        <v>7107</v>
      </c>
      <c r="E690" s="125" t="s">
        <v>3834</v>
      </c>
      <c r="F690" s="126" t="s">
        <v>7108</v>
      </c>
      <c r="G690" s="125" t="s">
        <v>7111</v>
      </c>
      <c r="H690" s="126" t="s">
        <v>7112</v>
      </c>
      <c r="I690" s="127">
        <v>291</v>
      </c>
      <c r="J690" s="128">
        <v>5.2382000000000009</v>
      </c>
    </row>
    <row r="691" spans="2:10" hidden="1" x14ac:dyDescent="0.25">
      <c r="B691" s="124" t="s">
        <v>589</v>
      </c>
      <c r="C691" s="125" t="s">
        <v>7113</v>
      </c>
      <c r="D691" s="126" t="s">
        <v>7114</v>
      </c>
      <c r="E691" s="125" t="s">
        <v>7113</v>
      </c>
      <c r="F691" s="126" t="s">
        <v>7115</v>
      </c>
      <c r="G691" s="125" t="s">
        <v>7116</v>
      </c>
      <c r="H691" s="126" t="s">
        <v>7117</v>
      </c>
      <c r="I691" s="127">
        <v>834</v>
      </c>
      <c r="J691" s="128">
        <v>13.767099999999999</v>
      </c>
    </row>
    <row r="692" spans="2:10" hidden="1" x14ac:dyDescent="0.25">
      <c r="B692" s="124" t="s">
        <v>589</v>
      </c>
      <c r="C692" s="125" t="s">
        <v>7118</v>
      </c>
      <c r="D692" s="126" t="s">
        <v>7119</v>
      </c>
      <c r="E692" s="125" t="s">
        <v>7118</v>
      </c>
      <c r="F692" s="126" t="s">
        <v>7120</v>
      </c>
      <c r="G692" s="125" t="s">
        <v>5305</v>
      </c>
      <c r="H692" s="126" t="s">
        <v>7121</v>
      </c>
      <c r="I692" s="127">
        <v>653</v>
      </c>
      <c r="J692" s="128">
        <v>9.7415999999999983</v>
      </c>
    </row>
    <row r="693" spans="2:10" hidden="1" x14ac:dyDescent="0.25">
      <c r="B693" s="124" t="s">
        <v>589</v>
      </c>
      <c r="C693" s="125" t="s">
        <v>592</v>
      </c>
      <c r="D693" s="126" t="s">
        <v>7122</v>
      </c>
      <c r="E693" s="125" t="s">
        <v>592</v>
      </c>
      <c r="F693" s="126" t="s">
        <v>7123</v>
      </c>
      <c r="G693" s="125" t="s">
        <v>7124</v>
      </c>
      <c r="H693" s="126" t="s">
        <v>7125</v>
      </c>
      <c r="I693" s="127">
        <v>202</v>
      </c>
      <c r="J693" s="128">
        <v>6.3339999999999996</v>
      </c>
    </row>
    <row r="694" spans="2:10" hidden="1" x14ac:dyDescent="0.25">
      <c r="B694" s="124" t="s">
        <v>589</v>
      </c>
      <c r="C694" s="125" t="s">
        <v>592</v>
      </c>
      <c r="D694" s="126" t="s">
        <v>7122</v>
      </c>
      <c r="E694" s="125" t="s">
        <v>7124</v>
      </c>
      <c r="F694" s="126" t="s">
        <v>7125</v>
      </c>
      <c r="G694" s="125" t="s">
        <v>6597</v>
      </c>
      <c r="H694" s="126" t="s">
        <v>7126</v>
      </c>
      <c r="I694" s="127">
        <v>761</v>
      </c>
      <c r="J694" s="128">
        <v>8.2230999999999987</v>
      </c>
    </row>
    <row r="695" spans="2:10" hidden="1" x14ac:dyDescent="0.25">
      <c r="B695" s="124" t="s">
        <v>589</v>
      </c>
      <c r="C695" s="125" t="s">
        <v>592</v>
      </c>
      <c r="D695" s="126" t="s">
        <v>7122</v>
      </c>
      <c r="E695" s="125" t="s">
        <v>592</v>
      </c>
      <c r="F695" s="126" t="s">
        <v>7123</v>
      </c>
      <c r="G695" s="125" t="s">
        <v>7127</v>
      </c>
      <c r="H695" s="126" t="s">
        <v>7128</v>
      </c>
      <c r="I695" s="127">
        <v>161</v>
      </c>
      <c r="J695" s="128">
        <v>9.8373000000000008</v>
      </c>
    </row>
    <row r="696" spans="2:10" hidden="1" x14ac:dyDescent="0.25">
      <c r="B696" s="124" t="s">
        <v>589</v>
      </c>
      <c r="C696" s="125" t="s">
        <v>7129</v>
      </c>
      <c r="D696" s="126" t="s">
        <v>7130</v>
      </c>
      <c r="E696" s="125" t="s">
        <v>7131</v>
      </c>
      <c r="F696" s="126" t="s">
        <v>7132</v>
      </c>
      <c r="G696" s="125" t="s">
        <v>7133</v>
      </c>
      <c r="H696" s="126" t="s">
        <v>7134</v>
      </c>
      <c r="I696" s="127">
        <v>580</v>
      </c>
      <c r="J696" s="128">
        <v>5.9805000000000001</v>
      </c>
    </row>
    <row r="697" spans="2:10" hidden="1" x14ac:dyDescent="0.25">
      <c r="B697" s="124" t="s">
        <v>589</v>
      </c>
      <c r="C697" s="125" t="s">
        <v>7129</v>
      </c>
      <c r="D697" s="126" t="s">
        <v>7130</v>
      </c>
      <c r="E697" s="125" t="s">
        <v>7135</v>
      </c>
      <c r="F697" s="126" t="s">
        <v>7136</v>
      </c>
      <c r="G697" s="125" t="s">
        <v>7137</v>
      </c>
      <c r="H697" s="126" t="s">
        <v>7138</v>
      </c>
      <c r="I697" s="127">
        <v>192</v>
      </c>
      <c r="J697" s="128">
        <v>7.9419000000000004</v>
      </c>
    </row>
    <row r="698" spans="2:10" hidden="1" x14ac:dyDescent="0.25">
      <c r="B698" s="124" t="s">
        <v>589</v>
      </c>
      <c r="C698" s="125" t="s">
        <v>7129</v>
      </c>
      <c r="D698" s="126" t="s">
        <v>7130</v>
      </c>
      <c r="E698" s="125" t="s">
        <v>7139</v>
      </c>
      <c r="F698" s="126" t="s">
        <v>7140</v>
      </c>
      <c r="G698" s="125" t="s">
        <v>7135</v>
      </c>
      <c r="H698" s="126" t="s">
        <v>7136</v>
      </c>
      <c r="I698" s="127">
        <v>179</v>
      </c>
      <c r="J698" s="128">
        <v>4.7933999999999992</v>
      </c>
    </row>
    <row r="699" spans="2:10" hidden="1" x14ac:dyDescent="0.25">
      <c r="B699" s="124" t="s">
        <v>589</v>
      </c>
      <c r="C699" s="125" t="s">
        <v>7129</v>
      </c>
      <c r="D699" s="126" t="s">
        <v>7130</v>
      </c>
      <c r="E699" s="125" t="s">
        <v>7133</v>
      </c>
      <c r="F699" s="126" t="s">
        <v>7134</v>
      </c>
      <c r="G699" s="125" t="s">
        <v>7139</v>
      </c>
      <c r="H699" s="126" t="s">
        <v>7140</v>
      </c>
      <c r="I699" s="127">
        <v>199</v>
      </c>
      <c r="J699" s="128">
        <v>3.0971000000000002</v>
      </c>
    </row>
    <row r="700" spans="2:10" hidden="1" x14ac:dyDescent="0.25">
      <c r="B700" s="124" t="s">
        <v>589</v>
      </c>
      <c r="C700" s="125" t="s">
        <v>7129</v>
      </c>
      <c r="D700" s="126" t="s">
        <v>7130</v>
      </c>
      <c r="E700" s="125" t="s">
        <v>7133</v>
      </c>
      <c r="F700" s="126" t="s">
        <v>7134</v>
      </c>
      <c r="G700" s="125" t="s">
        <v>7141</v>
      </c>
      <c r="H700" s="126" t="s">
        <v>7142</v>
      </c>
      <c r="I700" s="127">
        <v>351</v>
      </c>
      <c r="J700" s="128">
        <v>3.0583</v>
      </c>
    </row>
    <row r="701" spans="2:10" hidden="1" x14ac:dyDescent="0.25">
      <c r="B701" s="124" t="s">
        <v>589</v>
      </c>
      <c r="C701" s="125" t="s">
        <v>7129</v>
      </c>
      <c r="D701" s="126" t="s">
        <v>7130</v>
      </c>
      <c r="E701" s="125" t="s">
        <v>7141</v>
      </c>
      <c r="F701" s="126" t="s">
        <v>7142</v>
      </c>
      <c r="G701" s="125" t="s">
        <v>7143</v>
      </c>
      <c r="H701" s="126" t="s">
        <v>7144</v>
      </c>
      <c r="I701" s="127">
        <v>159</v>
      </c>
      <c r="J701" s="128">
        <v>2.0781999999999998</v>
      </c>
    </row>
    <row r="702" spans="2:10" hidden="1" x14ac:dyDescent="0.25">
      <c r="B702" s="124" t="s">
        <v>589</v>
      </c>
      <c r="C702" s="125" t="s">
        <v>4520</v>
      </c>
      <c r="D702" s="126" t="s">
        <v>7145</v>
      </c>
      <c r="E702" s="125" t="s">
        <v>4520</v>
      </c>
      <c r="F702" s="126" t="s">
        <v>7146</v>
      </c>
      <c r="G702" s="125" t="s">
        <v>7147</v>
      </c>
      <c r="H702" s="126" t="s">
        <v>7148</v>
      </c>
      <c r="I702" s="127">
        <v>646</v>
      </c>
      <c r="J702" s="128">
        <v>3.3710999999999989</v>
      </c>
    </row>
    <row r="703" spans="2:10" hidden="1" x14ac:dyDescent="0.25">
      <c r="B703" s="124" t="s">
        <v>589</v>
      </c>
      <c r="C703" s="125" t="s">
        <v>4520</v>
      </c>
      <c r="D703" s="126" t="s">
        <v>7145</v>
      </c>
      <c r="E703" s="125" t="s">
        <v>2505</v>
      </c>
      <c r="F703" s="126" t="s">
        <v>7149</v>
      </c>
      <c r="G703" s="125" t="s">
        <v>7150</v>
      </c>
      <c r="H703" s="126" t="s">
        <v>7151</v>
      </c>
      <c r="I703" s="127">
        <v>179</v>
      </c>
      <c r="J703" s="128">
        <v>5.6083999999999996</v>
      </c>
    </row>
    <row r="704" spans="2:10" hidden="1" x14ac:dyDescent="0.25">
      <c r="B704" s="124" t="s">
        <v>589</v>
      </c>
      <c r="C704" s="125" t="s">
        <v>4520</v>
      </c>
      <c r="D704" s="126" t="s">
        <v>7145</v>
      </c>
      <c r="E704" s="125" t="s">
        <v>7152</v>
      </c>
      <c r="F704" s="126" t="s">
        <v>7153</v>
      </c>
      <c r="G704" s="125" t="s">
        <v>7154</v>
      </c>
      <c r="H704" s="126" t="s">
        <v>7155</v>
      </c>
      <c r="I704" s="127">
        <v>131</v>
      </c>
      <c r="J704" s="128">
        <v>7.8971999999999989</v>
      </c>
    </row>
    <row r="705" spans="2:10" hidden="1" x14ac:dyDescent="0.25">
      <c r="B705" s="124" t="s">
        <v>589</v>
      </c>
      <c r="C705" s="125" t="s">
        <v>4520</v>
      </c>
      <c r="D705" s="126" t="s">
        <v>7145</v>
      </c>
      <c r="E705" s="125" t="s">
        <v>7147</v>
      </c>
      <c r="F705" s="126" t="s">
        <v>7148</v>
      </c>
      <c r="G705" s="125" t="s">
        <v>7156</v>
      </c>
      <c r="H705" s="126" t="s">
        <v>7157</v>
      </c>
      <c r="I705" s="127">
        <v>171</v>
      </c>
      <c r="J705" s="128">
        <v>7.8147999999999991</v>
      </c>
    </row>
    <row r="706" spans="2:10" hidden="1" x14ac:dyDescent="0.25">
      <c r="B706" s="124" t="s">
        <v>589</v>
      </c>
      <c r="C706" s="125" t="s">
        <v>4520</v>
      </c>
      <c r="D706" s="126" t="s">
        <v>7145</v>
      </c>
      <c r="E706" s="125" t="s">
        <v>7158</v>
      </c>
      <c r="F706" s="126" t="s">
        <v>7159</v>
      </c>
      <c r="G706" s="125" t="s">
        <v>6579</v>
      </c>
      <c r="H706" s="126" t="s">
        <v>7160</v>
      </c>
      <c r="I706" s="127">
        <v>247</v>
      </c>
      <c r="J706" s="128">
        <v>4.8888999999999996</v>
      </c>
    </row>
    <row r="707" spans="2:10" hidden="1" x14ac:dyDescent="0.25">
      <c r="B707" s="124" t="s">
        <v>589</v>
      </c>
      <c r="C707" s="125" t="s">
        <v>4520</v>
      </c>
      <c r="D707" s="126" t="s">
        <v>7145</v>
      </c>
      <c r="E707" s="125" t="s">
        <v>6829</v>
      </c>
      <c r="F707" s="126" t="s">
        <v>7161</v>
      </c>
      <c r="G707" s="125" t="s">
        <v>4078</v>
      </c>
      <c r="H707" s="126" t="s">
        <v>7162</v>
      </c>
      <c r="I707" s="127">
        <v>501</v>
      </c>
      <c r="J707" s="128">
        <v>19.6447</v>
      </c>
    </row>
    <row r="708" spans="2:10" hidden="1" x14ac:dyDescent="0.25">
      <c r="B708" s="124" t="s">
        <v>589</v>
      </c>
      <c r="C708" s="125" t="s">
        <v>4520</v>
      </c>
      <c r="D708" s="126" t="s">
        <v>7145</v>
      </c>
      <c r="E708" s="125" t="s">
        <v>6373</v>
      </c>
      <c r="F708" s="126" t="s">
        <v>7163</v>
      </c>
      <c r="G708" s="125" t="s">
        <v>7152</v>
      </c>
      <c r="H708" s="126" t="s">
        <v>7153</v>
      </c>
      <c r="I708" s="127">
        <v>685</v>
      </c>
      <c r="J708" s="128">
        <v>6.3102</v>
      </c>
    </row>
    <row r="709" spans="2:10" hidden="1" x14ac:dyDescent="0.25">
      <c r="B709" s="124" t="s">
        <v>589</v>
      </c>
      <c r="C709" s="125" t="s">
        <v>4520</v>
      </c>
      <c r="D709" s="126" t="s">
        <v>7145</v>
      </c>
      <c r="E709" s="125" t="s">
        <v>7164</v>
      </c>
      <c r="F709" s="126" t="s">
        <v>7165</v>
      </c>
      <c r="G709" s="125" t="s">
        <v>7166</v>
      </c>
      <c r="H709" s="126" t="s">
        <v>7167</v>
      </c>
      <c r="I709" s="127">
        <v>382</v>
      </c>
      <c r="J709" s="128">
        <v>11.737299999999999</v>
      </c>
    </row>
    <row r="710" spans="2:10" hidden="1" x14ac:dyDescent="0.25">
      <c r="B710" s="124" t="s">
        <v>589</v>
      </c>
      <c r="C710" s="125" t="s">
        <v>4520</v>
      </c>
      <c r="D710" s="126" t="s">
        <v>7145</v>
      </c>
      <c r="E710" s="125" t="s">
        <v>2505</v>
      </c>
      <c r="F710" s="126" t="s">
        <v>7149</v>
      </c>
      <c r="G710" s="125" t="s">
        <v>6591</v>
      </c>
      <c r="H710" s="126" t="s">
        <v>7168</v>
      </c>
      <c r="I710" s="127">
        <v>354</v>
      </c>
      <c r="J710" s="128">
        <v>3.3569</v>
      </c>
    </row>
    <row r="711" spans="2:10" hidden="1" x14ac:dyDescent="0.25">
      <c r="B711" s="124" t="s">
        <v>589</v>
      </c>
      <c r="C711" s="125" t="s">
        <v>4520</v>
      </c>
      <c r="D711" s="126" t="s">
        <v>7145</v>
      </c>
      <c r="E711" s="125" t="s">
        <v>7169</v>
      </c>
      <c r="F711" s="126" t="s">
        <v>7170</v>
      </c>
      <c r="G711" s="125" t="s">
        <v>7158</v>
      </c>
      <c r="H711" s="126" t="s">
        <v>7159</v>
      </c>
      <c r="I711" s="127">
        <v>269</v>
      </c>
      <c r="J711" s="128">
        <v>6.8090999999999999</v>
      </c>
    </row>
    <row r="712" spans="2:10" hidden="1" x14ac:dyDescent="0.25">
      <c r="B712" s="124" t="s">
        <v>589</v>
      </c>
      <c r="C712" s="125" t="s">
        <v>4520</v>
      </c>
      <c r="D712" s="126" t="s">
        <v>7145</v>
      </c>
      <c r="E712" s="125" t="s">
        <v>7166</v>
      </c>
      <c r="F712" s="126" t="s">
        <v>7167</v>
      </c>
      <c r="G712" s="125" t="s">
        <v>6597</v>
      </c>
      <c r="H712" s="126" t="s">
        <v>7171</v>
      </c>
      <c r="I712" s="127">
        <v>302</v>
      </c>
      <c r="J712" s="128">
        <v>3.8665999999999991</v>
      </c>
    </row>
    <row r="713" spans="2:10" hidden="1" x14ac:dyDescent="0.25">
      <c r="B713" s="124" t="s">
        <v>589</v>
      </c>
      <c r="C713" s="125" t="s">
        <v>4520</v>
      </c>
      <c r="D713" s="126" t="s">
        <v>7145</v>
      </c>
      <c r="E713" s="125" t="s">
        <v>7158</v>
      </c>
      <c r="F713" s="126" t="s">
        <v>7159</v>
      </c>
      <c r="G713" s="125" t="s">
        <v>2481</v>
      </c>
      <c r="H713" s="126" t="s">
        <v>7172</v>
      </c>
      <c r="I713" s="127">
        <v>390</v>
      </c>
      <c r="J713" s="128">
        <v>3.5230000000000001</v>
      </c>
    </row>
    <row r="714" spans="2:10" hidden="1" x14ac:dyDescent="0.25">
      <c r="B714" s="124" t="s">
        <v>589</v>
      </c>
      <c r="C714" s="125" t="s">
        <v>4520</v>
      </c>
      <c r="D714" s="126" t="s">
        <v>7145</v>
      </c>
      <c r="E714" s="125" t="s">
        <v>6579</v>
      </c>
      <c r="F714" s="126" t="s">
        <v>7160</v>
      </c>
      <c r="G714" s="125" t="s">
        <v>7173</v>
      </c>
      <c r="H714" s="126" t="s">
        <v>7174</v>
      </c>
      <c r="I714" s="127">
        <v>460</v>
      </c>
      <c r="J714" s="128">
        <v>5.6959999999999988</v>
      </c>
    </row>
    <row r="715" spans="2:10" hidden="1" x14ac:dyDescent="0.25">
      <c r="B715" s="124" t="s">
        <v>589</v>
      </c>
      <c r="C715" s="125" t="s">
        <v>4520</v>
      </c>
      <c r="D715" s="126" t="s">
        <v>7145</v>
      </c>
      <c r="E715" s="125" t="s">
        <v>7175</v>
      </c>
      <c r="F715" s="126" t="s">
        <v>7176</v>
      </c>
      <c r="G715" s="125" t="s">
        <v>7169</v>
      </c>
      <c r="H715" s="126" t="s">
        <v>7170</v>
      </c>
      <c r="I715" s="127">
        <v>1286</v>
      </c>
      <c r="J715" s="128">
        <v>4.6464999999999996</v>
      </c>
    </row>
    <row r="716" spans="2:10" hidden="1" x14ac:dyDescent="0.25">
      <c r="B716" s="124" t="s">
        <v>589</v>
      </c>
      <c r="C716" s="125" t="s">
        <v>4520</v>
      </c>
      <c r="D716" s="126" t="s">
        <v>7145</v>
      </c>
      <c r="E716" s="125" t="s">
        <v>7164</v>
      </c>
      <c r="F716" s="126" t="s">
        <v>7165</v>
      </c>
      <c r="G716" s="125" t="s">
        <v>7177</v>
      </c>
      <c r="H716" s="126" t="s">
        <v>7178</v>
      </c>
      <c r="I716" s="127">
        <v>652</v>
      </c>
      <c r="J716" s="128">
        <v>2.2629000000000001</v>
      </c>
    </row>
    <row r="717" spans="2:10" hidden="1" x14ac:dyDescent="0.25">
      <c r="B717" s="124" t="s">
        <v>589</v>
      </c>
      <c r="C717" s="125" t="s">
        <v>4520</v>
      </c>
      <c r="D717" s="126" t="s">
        <v>7145</v>
      </c>
      <c r="E717" s="125" t="s">
        <v>7156</v>
      </c>
      <c r="F717" s="126" t="s">
        <v>7157</v>
      </c>
      <c r="G717" s="125" t="s">
        <v>7164</v>
      </c>
      <c r="H717" s="126" t="s">
        <v>7165</v>
      </c>
      <c r="I717" s="127">
        <v>427</v>
      </c>
      <c r="J717" s="128">
        <v>8.1856000000000027</v>
      </c>
    </row>
    <row r="718" spans="2:10" hidden="1" x14ac:dyDescent="0.25">
      <c r="B718" s="124" t="s">
        <v>589</v>
      </c>
      <c r="C718" s="125" t="s">
        <v>4520</v>
      </c>
      <c r="D718" s="126" t="s">
        <v>7145</v>
      </c>
      <c r="E718" s="125" t="s">
        <v>6597</v>
      </c>
      <c r="F718" s="126" t="s">
        <v>7171</v>
      </c>
      <c r="G718" s="125" t="s">
        <v>6373</v>
      </c>
      <c r="H718" s="126" t="s">
        <v>7163</v>
      </c>
      <c r="I718" s="127">
        <v>675</v>
      </c>
      <c r="J718" s="128">
        <v>3.8699999999999992</v>
      </c>
    </row>
    <row r="719" spans="2:10" hidden="1" x14ac:dyDescent="0.25">
      <c r="B719" s="124" t="s">
        <v>589</v>
      </c>
      <c r="C719" s="125" t="s">
        <v>4520</v>
      </c>
      <c r="D719" s="126" t="s">
        <v>7145</v>
      </c>
      <c r="E719" s="125" t="s">
        <v>6373</v>
      </c>
      <c r="F719" s="126" t="s">
        <v>7163</v>
      </c>
      <c r="G719" s="125" t="s">
        <v>7179</v>
      </c>
      <c r="H719" s="126" t="s">
        <v>7180</v>
      </c>
      <c r="I719" s="127">
        <v>446</v>
      </c>
      <c r="J719" s="128">
        <v>9.2336999999999989</v>
      </c>
    </row>
    <row r="720" spans="2:10" hidden="1" x14ac:dyDescent="0.25">
      <c r="B720" s="124" t="s">
        <v>589</v>
      </c>
      <c r="C720" s="125" t="s">
        <v>4520</v>
      </c>
      <c r="D720" s="126" t="s">
        <v>7145</v>
      </c>
      <c r="E720" s="125" t="s">
        <v>7154</v>
      </c>
      <c r="F720" s="126" t="s">
        <v>7155</v>
      </c>
      <c r="G720" s="125" t="s">
        <v>2505</v>
      </c>
      <c r="H720" s="126" t="s">
        <v>7149</v>
      </c>
      <c r="I720" s="127">
        <v>736</v>
      </c>
      <c r="J720" s="128">
        <v>4.4567000000000014</v>
      </c>
    </row>
    <row r="721" spans="2:10" hidden="1" x14ac:dyDescent="0.25">
      <c r="B721" s="124" t="s">
        <v>589</v>
      </c>
      <c r="C721" s="125" t="s">
        <v>4520</v>
      </c>
      <c r="D721" s="126" t="s">
        <v>7145</v>
      </c>
      <c r="E721" s="125" t="s">
        <v>4520</v>
      </c>
      <c r="F721" s="126" t="s">
        <v>7146</v>
      </c>
      <c r="G721" s="125" t="s">
        <v>7181</v>
      </c>
      <c r="H721" s="126" t="s">
        <v>7182</v>
      </c>
      <c r="I721" s="127">
        <v>229</v>
      </c>
      <c r="J721" s="128">
        <v>9.2410999999999994</v>
      </c>
    </row>
    <row r="722" spans="2:10" hidden="1" x14ac:dyDescent="0.25">
      <c r="B722" s="124" t="s">
        <v>589</v>
      </c>
      <c r="C722" s="125" t="s">
        <v>4520</v>
      </c>
      <c r="D722" s="126" t="s">
        <v>7145</v>
      </c>
      <c r="E722" s="125" t="s">
        <v>7169</v>
      </c>
      <c r="F722" s="126" t="s">
        <v>7170</v>
      </c>
      <c r="G722" s="125" t="s">
        <v>6829</v>
      </c>
      <c r="H722" s="126" t="s">
        <v>7161</v>
      </c>
      <c r="I722" s="127">
        <v>395</v>
      </c>
      <c r="J722" s="128">
        <v>3.8975</v>
      </c>
    </row>
    <row r="723" spans="2:10" hidden="1" x14ac:dyDescent="0.25">
      <c r="B723" s="124" t="s">
        <v>589</v>
      </c>
      <c r="C723" s="125" t="s">
        <v>4520</v>
      </c>
      <c r="D723" s="126" t="s">
        <v>7145</v>
      </c>
      <c r="E723" s="125" t="s">
        <v>7156</v>
      </c>
      <c r="F723" s="126" t="s">
        <v>7157</v>
      </c>
      <c r="G723" s="125" t="s">
        <v>7175</v>
      </c>
      <c r="H723" s="126" t="s">
        <v>7176</v>
      </c>
      <c r="I723" s="127">
        <v>643</v>
      </c>
      <c r="J723" s="128">
        <v>5.6606999999999994</v>
      </c>
    </row>
    <row r="724" spans="2:10" hidden="1" x14ac:dyDescent="0.25">
      <c r="B724" s="124" t="s">
        <v>589</v>
      </c>
      <c r="C724" s="125" t="s">
        <v>7183</v>
      </c>
      <c r="D724" s="126" t="s">
        <v>7184</v>
      </c>
      <c r="E724" s="125" t="s">
        <v>7185</v>
      </c>
      <c r="F724" s="126" t="s">
        <v>7186</v>
      </c>
      <c r="G724" s="125" t="s">
        <v>7187</v>
      </c>
      <c r="H724" s="126" t="s">
        <v>7188</v>
      </c>
      <c r="I724" s="127">
        <v>651</v>
      </c>
      <c r="J724" s="128">
        <v>4.8316000000000017</v>
      </c>
    </row>
    <row r="725" spans="2:10" hidden="1" x14ac:dyDescent="0.25">
      <c r="B725" s="124" t="s">
        <v>589</v>
      </c>
      <c r="C725" s="125" t="s">
        <v>7183</v>
      </c>
      <c r="D725" s="126" t="s">
        <v>7184</v>
      </c>
      <c r="E725" s="125" t="s">
        <v>7189</v>
      </c>
      <c r="F725" s="126" t="s">
        <v>7190</v>
      </c>
      <c r="G725" s="125" t="s">
        <v>7185</v>
      </c>
      <c r="H725" s="126" t="s">
        <v>7186</v>
      </c>
      <c r="I725" s="127">
        <v>468</v>
      </c>
      <c r="J725" s="128">
        <v>5.3116000000000003</v>
      </c>
    </row>
    <row r="726" spans="2:10" hidden="1" x14ac:dyDescent="0.25">
      <c r="B726" s="124" t="s">
        <v>589</v>
      </c>
      <c r="C726" s="125" t="s">
        <v>7183</v>
      </c>
      <c r="D726" s="126" t="s">
        <v>7184</v>
      </c>
      <c r="E726" s="125" t="s">
        <v>7187</v>
      </c>
      <c r="F726" s="126" t="s">
        <v>7188</v>
      </c>
      <c r="G726" s="125" t="s">
        <v>7191</v>
      </c>
      <c r="H726" s="126" t="s">
        <v>7192</v>
      </c>
      <c r="I726" s="127">
        <v>860</v>
      </c>
      <c r="J726" s="128">
        <v>7.4032000000000009</v>
      </c>
    </row>
    <row r="727" spans="2:10" hidden="1" x14ac:dyDescent="0.25">
      <c r="B727" s="124" t="s">
        <v>589</v>
      </c>
      <c r="C727" s="125" t="s">
        <v>7183</v>
      </c>
      <c r="D727" s="126" t="s">
        <v>7184</v>
      </c>
      <c r="E727" s="125" t="s">
        <v>7183</v>
      </c>
      <c r="F727" s="126" t="s">
        <v>7193</v>
      </c>
      <c r="G727" s="125" t="s">
        <v>7194</v>
      </c>
      <c r="H727" s="126" t="s">
        <v>7195</v>
      </c>
      <c r="I727" s="127">
        <v>320</v>
      </c>
      <c r="J727" s="128">
        <v>4.5430000000000001</v>
      </c>
    </row>
    <row r="728" spans="2:10" hidden="1" x14ac:dyDescent="0.25">
      <c r="B728" s="124" t="s">
        <v>589</v>
      </c>
      <c r="C728" s="125" t="s">
        <v>7183</v>
      </c>
      <c r="D728" s="126" t="s">
        <v>7184</v>
      </c>
      <c r="E728" s="125" t="s">
        <v>7183</v>
      </c>
      <c r="F728" s="126" t="s">
        <v>7193</v>
      </c>
      <c r="G728" s="125" t="s">
        <v>7189</v>
      </c>
      <c r="H728" s="126" t="s">
        <v>7190</v>
      </c>
      <c r="I728" s="127">
        <v>1806</v>
      </c>
      <c r="J728" s="128">
        <v>11.638299999999999</v>
      </c>
    </row>
    <row r="729" spans="2:10" hidden="1" x14ac:dyDescent="0.25">
      <c r="B729" s="124" t="s">
        <v>589</v>
      </c>
      <c r="C729" s="125" t="s">
        <v>7183</v>
      </c>
      <c r="D729" s="126" t="s">
        <v>7184</v>
      </c>
      <c r="E729" s="125" t="s">
        <v>7183</v>
      </c>
      <c r="F729" s="126" t="s">
        <v>7193</v>
      </c>
      <c r="G729" s="125" t="s">
        <v>6233</v>
      </c>
      <c r="H729" s="126" t="s">
        <v>7196</v>
      </c>
      <c r="I729" s="127">
        <v>905</v>
      </c>
      <c r="J729" s="128">
        <v>4.5644999999999989</v>
      </c>
    </row>
    <row r="730" spans="2:10" hidden="1" x14ac:dyDescent="0.25">
      <c r="B730" s="124" t="s">
        <v>589</v>
      </c>
      <c r="C730" s="125" t="s">
        <v>7183</v>
      </c>
      <c r="D730" s="126" t="s">
        <v>7184</v>
      </c>
      <c r="E730" s="125" t="s">
        <v>7197</v>
      </c>
      <c r="F730" s="126" t="s">
        <v>7198</v>
      </c>
      <c r="G730" s="125" t="s">
        <v>7199</v>
      </c>
      <c r="H730" s="126" t="s">
        <v>7200</v>
      </c>
      <c r="I730" s="127">
        <v>617</v>
      </c>
      <c r="J730" s="128">
        <v>11.9428</v>
      </c>
    </row>
    <row r="731" spans="2:10" hidden="1" x14ac:dyDescent="0.25">
      <c r="B731" s="124" t="s">
        <v>589</v>
      </c>
      <c r="C731" s="125" t="s">
        <v>7183</v>
      </c>
      <c r="D731" s="126" t="s">
        <v>7184</v>
      </c>
      <c r="E731" s="125" t="s">
        <v>7194</v>
      </c>
      <c r="F731" s="126" t="s">
        <v>7195</v>
      </c>
      <c r="G731" s="125" t="s">
        <v>7197</v>
      </c>
      <c r="H731" s="126" t="s">
        <v>7198</v>
      </c>
      <c r="I731" s="127">
        <v>899</v>
      </c>
      <c r="J731" s="128">
        <v>1.6475</v>
      </c>
    </row>
    <row r="732" spans="2:10" hidden="1" x14ac:dyDescent="0.25">
      <c r="B732" s="124" t="s">
        <v>589</v>
      </c>
      <c r="C732" s="125" t="s">
        <v>1226</v>
      </c>
      <c r="D732" s="126" t="s">
        <v>7201</v>
      </c>
      <c r="E732" s="125" t="s">
        <v>1226</v>
      </c>
      <c r="F732" s="126" t="s">
        <v>7202</v>
      </c>
      <c r="G732" s="125" t="s">
        <v>7203</v>
      </c>
      <c r="H732" s="126" t="s">
        <v>7204</v>
      </c>
      <c r="I732" s="127">
        <v>383</v>
      </c>
      <c r="J732" s="128">
        <v>4.3130999999999986</v>
      </c>
    </row>
    <row r="733" spans="2:10" hidden="1" x14ac:dyDescent="0.25">
      <c r="B733" s="124" t="s">
        <v>589</v>
      </c>
      <c r="C733" s="125" t="s">
        <v>1226</v>
      </c>
      <c r="D733" s="126" t="s">
        <v>7201</v>
      </c>
      <c r="E733" s="125" t="s">
        <v>7203</v>
      </c>
      <c r="F733" s="126" t="s">
        <v>7204</v>
      </c>
      <c r="G733" s="125" t="s">
        <v>7205</v>
      </c>
      <c r="H733" s="126" t="s">
        <v>7206</v>
      </c>
      <c r="I733" s="127">
        <v>664</v>
      </c>
      <c r="J733" s="128">
        <v>9.1967000000000034</v>
      </c>
    </row>
    <row r="734" spans="2:10" hidden="1" x14ac:dyDescent="0.25">
      <c r="B734" s="124" t="s">
        <v>589</v>
      </c>
      <c r="C734" s="125" t="s">
        <v>1226</v>
      </c>
      <c r="D734" s="126" t="s">
        <v>7201</v>
      </c>
      <c r="E734" s="125" t="s">
        <v>7205</v>
      </c>
      <c r="F734" s="126" t="s">
        <v>7206</v>
      </c>
      <c r="G734" s="125" t="s">
        <v>7081</v>
      </c>
      <c r="H734" s="126" t="s">
        <v>7207</v>
      </c>
      <c r="I734" s="127">
        <v>73</v>
      </c>
      <c r="J734" s="128">
        <v>3.6208999999999998</v>
      </c>
    </row>
    <row r="735" spans="2:10" hidden="1" x14ac:dyDescent="0.25">
      <c r="B735" s="124" t="s">
        <v>589</v>
      </c>
      <c r="C735" s="125" t="s">
        <v>1226</v>
      </c>
      <c r="D735" s="126" t="s">
        <v>7201</v>
      </c>
      <c r="E735" s="125" t="s">
        <v>7205</v>
      </c>
      <c r="F735" s="126" t="s">
        <v>7206</v>
      </c>
      <c r="G735" s="125" t="s">
        <v>7208</v>
      </c>
      <c r="H735" s="126" t="s">
        <v>7209</v>
      </c>
      <c r="I735" s="127">
        <v>225</v>
      </c>
      <c r="J735" s="128">
        <v>6.7409999999999997</v>
      </c>
    </row>
    <row r="736" spans="2:10" hidden="1" x14ac:dyDescent="0.25">
      <c r="B736" s="124" t="s">
        <v>589</v>
      </c>
      <c r="C736" s="125" t="s">
        <v>1226</v>
      </c>
      <c r="D736" s="126" t="s">
        <v>7201</v>
      </c>
      <c r="E736" s="125" t="s">
        <v>1226</v>
      </c>
      <c r="F736" s="126" t="s">
        <v>7202</v>
      </c>
      <c r="G736" s="125" t="s">
        <v>7210</v>
      </c>
      <c r="H736" s="126" t="s">
        <v>7211</v>
      </c>
      <c r="I736" s="127">
        <v>255</v>
      </c>
      <c r="J736" s="128">
        <v>10.9771</v>
      </c>
    </row>
    <row r="737" spans="2:10" hidden="1" x14ac:dyDescent="0.25">
      <c r="B737" s="124" t="s">
        <v>8</v>
      </c>
      <c r="C737" s="125" t="s">
        <v>7212</v>
      </c>
      <c r="D737" s="126" t="s">
        <v>7213</v>
      </c>
      <c r="E737" s="125" t="s">
        <v>7214</v>
      </c>
      <c r="F737" s="126" t="s">
        <v>7215</v>
      </c>
      <c r="G737" s="125" t="s">
        <v>7216</v>
      </c>
      <c r="H737" s="126" t="s">
        <v>7217</v>
      </c>
      <c r="I737" s="127">
        <v>1039</v>
      </c>
      <c r="J737" s="128">
        <v>4.9808000000000003</v>
      </c>
    </row>
    <row r="738" spans="2:10" hidden="1" x14ac:dyDescent="0.25">
      <c r="B738" s="124" t="s">
        <v>8</v>
      </c>
      <c r="C738" s="125" t="s">
        <v>7212</v>
      </c>
      <c r="D738" s="126" t="s">
        <v>7213</v>
      </c>
      <c r="E738" s="125" t="s">
        <v>7218</v>
      </c>
      <c r="F738" s="126" t="s">
        <v>7219</v>
      </c>
      <c r="G738" s="125" t="s">
        <v>7214</v>
      </c>
      <c r="H738" s="126" t="s">
        <v>7215</v>
      </c>
      <c r="I738" s="127">
        <v>143</v>
      </c>
      <c r="J738" s="128">
        <v>6.8049999999999988</v>
      </c>
    </row>
    <row r="739" spans="2:10" hidden="1" x14ac:dyDescent="0.25">
      <c r="B739" s="124" t="s">
        <v>8</v>
      </c>
      <c r="C739" s="125" t="s">
        <v>7212</v>
      </c>
      <c r="D739" s="126" t="s">
        <v>7213</v>
      </c>
      <c r="E739" s="125" t="s">
        <v>7212</v>
      </c>
      <c r="F739" s="126" t="s">
        <v>7220</v>
      </c>
      <c r="G739" s="125" t="s">
        <v>7218</v>
      </c>
      <c r="H739" s="126" t="s">
        <v>7219</v>
      </c>
      <c r="I739" s="127">
        <v>558</v>
      </c>
      <c r="J739" s="128">
        <v>19.339400000000001</v>
      </c>
    </row>
    <row r="740" spans="2:10" hidden="1" x14ac:dyDescent="0.25">
      <c r="B740" s="124" t="s">
        <v>8</v>
      </c>
      <c r="C740" s="125" t="s">
        <v>11</v>
      </c>
      <c r="D740" s="126" t="s">
        <v>7221</v>
      </c>
      <c r="E740" s="125" t="s">
        <v>7222</v>
      </c>
      <c r="F740" s="126" t="s">
        <v>7223</v>
      </c>
      <c r="G740" s="125" t="s">
        <v>7224</v>
      </c>
      <c r="H740" s="126" t="s">
        <v>7225</v>
      </c>
      <c r="I740" s="127">
        <v>291</v>
      </c>
      <c r="J740" s="128">
        <v>2.7574999999999998</v>
      </c>
    </row>
    <row r="741" spans="2:10" hidden="1" x14ac:dyDescent="0.25">
      <c r="B741" s="124" t="s">
        <v>8</v>
      </c>
      <c r="C741" s="125" t="s">
        <v>11</v>
      </c>
      <c r="D741" s="126" t="s">
        <v>7221</v>
      </c>
      <c r="E741" s="125" t="s">
        <v>7226</v>
      </c>
      <c r="F741" s="126" t="s">
        <v>7227</v>
      </c>
      <c r="G741" s="125" t="s">
        <v>7228</v>
      </c>
      <c r="H741" s="126" t="s">
        <v>7229</v>
      </c>
      <c r="I741" s="127">
        <v>222</v>
      </c>
      <c r="J741" s="128">
        <v>2.0398999999999998</v>
      </c>
    </row>
    <row r="742" spans="2:10" hidden="1" x14ac:dyDescent="0.25">
      <c r="B742" s="124" t="s">
        <v>8</v>
      </c>
      <c r="C742" s="125" t="s">
        <v>11</v>
      </c>
      <c r="D742" s="126" t="s">
        <v>7221</v>
      </c>
      <c r="E742" s="125" t="s">
        <v>7230</v>
      </c>
      <c r="F742" s="126" t="s">
        <v>7231</v>
      </c>
      <c r="G742" s="125" t="s">
        <v>7226</v>
      </c>
      <c r="H742" s="126" t="s">
        <v>7227</v>
      </c>
      <c r="I742" s="127">
        <v>296</v>
      </c>
      <c r="J742" s="128">
        <v>2.3033999999999999</v>
      </c>
    </row>
    <row r="743" spans="2:10" hidden="1" x14ac:dyDescent="0.25">
      <c r="B743" s="124" t="s">
        <v>8</v>
      </c>
      <c r="C743" s="125" t="s">
        <v>11</v>
      </c>
      <c r="D743" s="126" t="s">
        <v>7221</v>
      </c>
      <c r="E743" s="125" t="s">
        <v>7232</v>
      </c>
      <c r="F743" s="126" t="s">
        <v>7233</v>
      </c>
      <c r="G743" s="125" t="s">
        <v>7230</v>
      </c>
      <c r="H743" s="126" t="s">
        <v>7231</v>
      </c>
      <c r="I743" s="127">
        <v>434</v>
      </c>
      <c r="J743" s="128">
        <v>26.843900000000001</v>
      </c>
    </row>
    <row r="744" spans="2:10" hidden="1" x14ac:dyDescent="0.25">
      <c r="B744" s="124" t="s">
        <v>8</v>
      </c>
      <c r="C744" s="125" t="s">
        <v>11</v>
      </c>
      <c r="D744" s="126" t="s">
        <v>7221</v>
      </c>
      <c r="E744" s="125" t="s">
        <v>7226</v>
      </c>
      <c r="F744" s="126" t="s">
        <v>7227</v>
      </c>
      <c r="G744" s="125" t="s">
        <v>7234</v>
      </c>
      <c r="H744" s="126" t="s">
        <v>7235</v>
      </c>
      <c r="I744" s="127">
        <v>294</v>
      </c>
      <c r="J744" s="128">
        <v>1.5874999999999999</v>
      </c>
    </row>
    <row r="745" spans="2:10" hidden="1" x14ac:dyDescent="0.25">
      <c r="B745" s="124" t="s">
        <v>8</v>
      </c>
      <c r="C745" s="125" t="s">
        <v>11</v>
      </c>
      <c r="D745" s="126" t="s">
        <v>7221</v>
      </c>
      <c r="E745" s="125" t="s">
        <v>7234</v>
      </c>
      <c r="F745" s="126" t="s">
        <v>7235</v>
      </c>
      <c r="G745" s="125" t="s">
        <v>7222</v>
      </c>
      <c r="H745" s="126" t="s">
        <v>7223</v>
      </c>
      <c r="I745" s="127">
        <v>288</v>
      </c>
      <c r="J745" s="128">
        <v>1.3721000000000001</v>
      </c>
    </row>
    <row r="746" spans="2:10" hidden="1" x14ac:dyDescent="0.25">
      <c r="B746" s="124" t="s">
        <v>8</v>
      </c>
      <c r="C746" s="125" t="s">
        <v>11</v>
      </c>
      <c r="D746" s="126" t="s">
        <v>7221</v>
      </c>
      <c r="E746" s="125" t="s">
        <v>11</v>
      </c>
      <c r="F746" s="126" t="s">
        <v>7236</v>
      </c>
      <c r="G746" s="125" t="s">
        <v>7232</v>
      </c>
      <c r="H746" s="126" t="s">
        <v>7233</v>
      </c>
      <c r="I746" s="127">
        <v>3492</v>
      </c>
      <c r="J746" s="128">
        <v>26.369399999999999</v>
      </c>
    </row>
    <row r="747" spans="2:10" hidden="1" x14ac:dyDescent="0.25">
      <c r="B747" s="124" t="s">
        <v>8</v>
      </c>
      <c r="C747" s="125" t="s">
        <v>11</v>
      </c>
      <c r="D747" s="126" t="s">
        <v>7221</v>
      </c>
      <c r="E747" s="125" t="s">
        <v>7232</v>
      </c>
      <c r="F747" s="126" t="s">
        <v>7233</v>
      </c>
      <c r="G747" s="125" t="s">
        <v>7237</v>
      </c>
      <c r="H747" s="126" t="s">
        <v>7238</v>
      </c>
      <c r="I747" s="127">
        <v>381</v>
      </c>
      <c r="J747" s="128">
        <v>40.074599999999997</v>
      </c>
    </row>
    <row r="748" spans="2:10" hidden="1" x14ac:dyDescent="0.25">
      <c r="B748" s="124" t="s">
        <v>8</v>
      </c>
      <c r="C748" s="125" t="s">
        <v>25</v>
      </c>
      <c r="D748" s="126" t="s">
        <v>7239</v>
      </c>
      <c r="E748" s="125" t="s">
        <v>25</v>
      </c>
      <c r="F748" s="126" t="s">
        <v>7240</v>
      </c>
      <c r="G748" s="125" t="s">
        <v>7241</v>
      </c>
      <c r="H748" s="126" t="s">
        <v>7242</v>
      </c>
      <c r="I748" s="127">
        <v>475</v>
      </c>
      <c r="J748" s="128">
        <v>7.0450999999999997</v>
      </c>
    </row>
    <row r="749" spans="2:10" hidden="1" x14ac:dyDescent="0.25">
      <c r="B749" s="124" t="s">
        <v>8</v>
      </c>
      <c r="C749" s="125" t="s">
        <v>7243</v>
      </c>
      <c r="D749" s="126" t="s">
        <v>7244</v>
      </c>
      <c r="E749" s="125" t="s">
        <v>7243</v>
      </c>
      <c r="F749" s="126" t="s">
        <v>7245</v>
      </c>
      <c r="G749" s="125" t="s">
        <v>702</v>
      </c>
      <c r="H749" s="126" t="s">
        <v>7246</v>
      </c>
      <c r="I749" s="127">
        <v>316</v>
      </c>
      <c r="J749" s="128">
        <v>5.3619999999999992</v>
      </c>
    </row>
    <row r="750" spans="2:10" hidden="1" x14ac:dyDescent="0.25">
      <c r="B750" s="124" t="s">
        <v>8</v>
      </c>
      <c r="C750" s="125" t="s">
        <v>7243</v>
      </c>
      <c r="D750" s="126" t="s">
        <v>7244</v>
      </c>
      <c r="E750" s="125" t="s">
        <v>7247</v>
      </c>
      <c r="F750" s="126" t="s">
        <v>7248</v>
      </c>
      <c r="G750" s="125" t="s">
        <v>7249</v>
      </c>
      <c r="H750" s="126" t="s">
        <v>7250</v>
      </c>
      <c r="I750" s="127">
        <v>215</v>
      </c>
      <c r="J750" s="128">
        <v>4.5337000000000014</v>
      </c>
    </row>
    <row r="751" spans="2:10" hidden="1" x14ac:dyDescent="0.25">
      <c r="B751" s="124" t="s">
        <v>8</v>
      </c>
      <c r="C751" s="125" t="s">
        <v>7243</v>
      </c>
      <c r="D751" s="126" t="s">
        <v>7244</v>
      </c>
      <c r="E751" s="125" t="s">
        <v>702</v>
      </c>
      <c r="F751" s="126" t="s">
        <v>7246</v>
      </c>
      <c r="G751" s="125" t="s">
        <v>7247</v>
      </c>
      <c r="H751" s="126" t="s">
        <v>7248</v>
      </c>
      <c r="I751" s="127">
        <v>964</v>
      </c>
      <c r="J751" s="128">
        <v>20.294499999999999</v>
      </c>
    </row>
    <row r="752" spans="2:10" hidden="1" x14ac:dyDescent="0.25">
      <c r="B752" s="124" t="s">
        <v>8</v>
      </c>
      <c r="C752" s="125" t="s">
        <v>5909</v>
      </c>
      <c r="D752" s="126" t="s">
        <v>7251</v>
      </c>
      <c r="E752" s="125" t="s">
        <v>5909</v>
      </c>
      <c r="F752" s="126" t="s">
        <v>7252</v>
      </c>
      <c r="G752" s="125" t="s">
        <v>7253</v>
      </c>
      <c r="H752" s="126" t="s">
        <v>7254</v>
      </c>
      <c r="I752" s="127">
        <v>1428</v>
      </c>
      <c r="J752" s="128">
        <v>24.11859999999999</v>
      </c>
    </row>
    <row r="753" spans="2:10" hidden="1" x14ac:dyDescent="0.25">
      <c r="B753" s="124" t="s">
        <v>8</v>
      </c>
      <c r="C753" s="125" t="s">
        <v>93</v>
      </c>
      <c r="D753" s="126" t="s">
        <v>7255</v>
      </c>
      <c r="E753" s="125" t="s">
        <v>93</v>
      </c>
      <c r="F753" s="126" t="s">
        <v>7256</v>
      </c>
      <c r="G753" s="125" t="s">
        <v>6717</v>
      </c>
      <c r="H753" s="126" t="s">
        <v>7257</v>
      </c>
      <c r="I753" s="127">
        <v>515</v>
      </c>
      <c r="J753" s="128">
        <v>12.733000000000001</v>
      </c>
    </row>
    <row r="754" spans="2:10" hidden="1" x14ac:dyDescent="0.25">
      <c r="B754" s="124" t="s">
        <v>8</v>
      </c>
      <c r="C754" s="125" t="s">
        <v>7258</v>
      </c>
      <c r="D754" s="126" t="s">
        <v>7259</v>
      </c>
      <c r="E754" s="125" t="s">
        <v>7260</v>
      </c>
      <c r="F754" s="126" t="s">
        <v>7261</v>
      </c>
      <c r="G754" s="125" t="s">
        <v>1997</v>
      </c>
      <c r="H754" s="126" t="s">
        <v>7262</v>
      </c>
      <c r="I754" s="127">
        <v>390</v>
      </c>
      <c r="J754" s="128">
        <v>5.8733999999999984</v>
      </c>
    </row>
    <row r="755" spans="2:10" hidden="1" x14ac:dyDescent="0.25">
      <c r="B755" s="124" t="s">
        <v>8</v>
      </c>
      <c r="C755" s="125" t="s">
        <v>7258</v>
      </c>
      <c r="D755" s="126" t="s">
        <v>7259</v>
      </c>
      <c r="E755" s="125" t="s">
        <v>7263</v>
      </c>
      <c r="F755" s="126" t="s">
        <v>7264</v>
      </c>
      <c r="G755" s="125" t="s">
        <v>7260</v>
      </c>
      <c r="H755" s="126" t="s">
        <v>7261</v>
      </c>
      <c r="I755" s="127">
        <v>170</v>
      </c>
      <c r="J755" s="128">
        <v>5.1944999999999988</v>
      </c>
    </row>
    <row r="756" spans="2:10" hidden="1" x14ac:dyDescent="0.25">
      <c r="B756" s="124" t="s">
        <v>8</v>
      </c>
      <c r="C756" s="125" t="s">
        <v>7258</v>
      </c>
      <c r="D756" s="126" t="s">
        <v>7259</v>
      </c>
      <c r="E756" s="125" t="s">
        <v>7263</v>
      </c>
      <c r="F756" s="126" t="s">
        <v>7264</v>
      </c>
      <c r="G756" s="125" t="s">
        <v>7265</v>
      </c>
      <c r="H756" s="126" t="s">
        <v>7266</v>
      </c>
      <c r="I756" s="127">
        <v>216</v>
      </c>
      <c r="J756" s="128">
        <v>4.3563999999999998</v>
      </c>
    </row>
    <row r="757" spans="2:10" hidden="1" x14ac:dyDescent="0.25">
      <c r="B757" s="124" t="s">
        <v>8</v>
      </c>
      <c r="C757" s="125" t="s">
        <v>126</v>
      </c>
      <c r="D757" s="126" t="s">
        <v>7267</v>
      </c>
      <c r="E757" s="125" t="s">
        <v>126</v>
      </c>
      <c r="F757" s="126" t="s">
        <v>7268</v>
      </c>
      <c r="G757" s="125" t="s">
        <v>7269</v>
      </c>
      <c r="H757" s="126" t="s">
        <v>7270</v>
      </c>
      <c r="I757" s="127">
        <v>283</v>
      </c>
      <c r="J757" s="128">
        <v>36.958200000000012</v>
      </c>
    </row>
    <row r="758" spans="2:10" hidden="1" x14ac:dyDescent="0.25">
      <c r="B758" s="124" t="s">
        <v>8</v>
      </c>
      <c r="C758" s="125" t="s">
        <v>126</v>
      </c>
      <c r="D758" s="126" t="s">
        <v>7267</v>
      </c>
      <c r="E758" s="125" t="s">
        <v>5166</v>
      </c>
      <c r="F758" s="126" t="s">
        <v>7271</v>
      </c>
      <c r="G758" s="125" t="s">
        <v>7272</v>
      </c>
      <c r="H758" s="126" t="s">
        <v>7273</v>
      </c>
      <c r="I758" s="127">
        <v>299</v>
      </c>
      <c r="J758" s="128">
        <v>16.259599999999999</v>
      </c>
    </row>
    <row r="759" spans="2:10" hidden="1" x14ac:dyDescent="0.25">
      <c r="B759" s="124" t="s">
        <v>8</v>
      </c>
      <c r="C759" s="125" t="s">
        <v>126</v>
      </c>
      <c r="D759" s="126" t="s">
        <v>7267</v>
      </c>
      <c r="E759" s="125" t="s">
        <v>7272</v>
      </c>
      <c r="F759" s="126" t="s">
        <v>7273</v>
      </c>
      <c r="G759" s="125" t="s">
        <v>1671</v>
      </c>
      <c r="H759" s="126" t="s">
        <v>7274</v>
      </c>
      <c r="I759" s="127">
        <v>418</v>
      </c>
      <c r="J759" s="128">
        <v>12.9991</v>
      </c>
    </row>
    <row r="760" spans="2:10" hidden="1" x14ac:dyDescent="0.25">
      <c r="B760" s="124" t="s">
        <v>8</v>
      </c>
      <c r="C760" s="125" t="s">
        <v>126</v>
      </c>
      <c r="D760" s="126" t="s">
        <v>7267</v>
      </c>
      <c r="E760" s="125" t="s">
        <v>126</v>
      </c>
      <c r="F760" s="126" t="s">
        <v>7268</v>
      </c>
      <c r="G760" s="125" t="s">
        <v>5166</v>
      </c>
      <c r="H760" s="126" t="s">
        <v>7271</v>
      </c>
      <c r="I760" s="127">
        <v>2564</v>
      </c>
      <c r="J760" s="128">
        <v>31.4269</v>
      </c>
    </row>
    <row r="761" spans="2:10" hidden="1" x14ac:dyDescent="0.25">
      <c r="B761" s="124" t="s">
        <v>8</v>
      </c>
      <c r="C761" s="125" t="s">
        <v>126</v>
      </c>
      <c r="D761" s="126" t="s">
        <v>7267</v>
      </c>
      <c r="E761" s="125" t="s">
        <v>7269</v>
      </c>
      <c r="F761" s="126" t="s">
        <v>7270</v>
      </c>
      <c r="G761" s="125" t="s">
        <v>5703</v>
      </c>
      <c r="H761" s="126" t="s">
        <v>7275</v>
      </c>
      <c r="I761" s="127">
        <v>21</v>
      </c>
      <c r="J761" s="128">
        <v>17.110199999999999</v>
      </c>
    </row>
    <row r="762" spans="2:10" hidden="1" x14ac:dyDescent="0.25">
      <c r="B762" s="124" t="s">
        <v>8</v>
      </c>
      <c r="C762" s="125" t="s">
        <v>823</v>
      </c>
      <c r="D762" s="126" t="s">
        <v>7276</v>
      </c>
      <c r="E762" s="125" t="s">
        <v>823</v>
      </c>
      <c r="F762" s="126" t="s">
        <v>7277</v>
      </c>
      <c r="G762" s="125" t="s">
        <v>7278</v>
      </c>
      <c r="H762" s="126" t="s">
        <v>7279</v>
      </c>
      <c r="I762" s="127">
        <v>539</v>
      </c>
      <c r="J762" s="128">
        <v>18.222899999999999</v>
      </c>
    </row>
    <row r="763" spans="2:10" hidden="1" x14ac:dyDescent="0.25">
      <c r="B763" s="124" t="s">
        <v>8</v>
      </c>
      <c r="C763" s="125" t="s">
        <v>823</v>
      </c>
      <c r="D763" s="126" t="s">
        <v>7276</v>
      </c>
      <c r="E763" s="125" t="s">
        <v>823</v>
      </c>
      <c r="F763" s="126" t="s">
        <v>7277</v>
      </c>
      <c r="G763" s="125" t="s">
        <v>7280</v>
      </c>
      <c r="H763" s="126" t="s">
        <v>7281</v>
      </c>
      <c r="I763" s="127">
        <v>214</v>
      </c>
      <c r="J763" s="128">
        <v>12.902900000000001</v>
      </c>
    </row>
    <row r="764" spans="2:10" hidden="1" x14ac:dyDescent="0.25">
      <c r="B764" s="124" t="s">
        <v>8</v>
      </c>
      <c r="C764" s="125" t="s">
        <v>823</v>
      </c>
      <c r="D764" s="126" t="s">
        <v>7276</v>
      </c>
      <c r="E764" s="125" t="s">
        <v>823</v>
      </c>
      <c r="F764" s="126" t="s">
        <v>7277</v>
      </c>
      <c r="G764" s="125" t="s">
        <v>7282</v>
      </c>
      <c r="H764" s="126" t="s">
        <v>7283</v>
      </c>
      <c r="I764" s="127">
        <v>240</v>
      </c>
      <c r="J764" s="128">
        <v>18.397400000000001</v>
      </c>
    </row>
    <row r="765" spans="2:10" hidden="1" x14ac:dyDescent="0.25">
      <c r="B765" s="124" t="s">
        <v>8</v>
      </c>
      <c r="C765" s="125" t="s">
        <v>7284</v>
      </c>
      <c r="D765" s="126" t="s">
        <v>7285</v>
      </c>
      <c r="E765" s="125" t="s">
        <v>7286</v>
      </c>
      <c r="F765" s="126" t="s">
        <v>7287</v>
      </c>
      <c r="G765" s="125" t="s">
        <v>7288</v>
      </c>
      <c r="H765" s="126" t="s">
        <v>7289</v>
      </c>
      <c r="I765" s="127">
        <v>17</v>
      </c>
      <c r="J765" s="128">
        <v>5.7168000000000001</v>
      </c>
    </row>
    <row r="766" spans="2:10" hidden="1" x14ac:dyDescent="0.25">
      <c r="B766" s="124" t="s">
        <v>8</v>
      </c>
      <c r="C766" s="125" t="s">
        <v>7284</v>
      </c>
      <c r="D766" s="126" t="s">
        <v>7285</v>
      </c>
      <c r="E766" s="125" t="s">
        <v>7290</v>
      </c>
      <c r="F766" s="126" t="s">
        <v>7291</v>
      </c>
      <c r="G766" s="125" t="s">
        <v>7286</v>
      </c>
      <c r="H766" s="126" t="s">
        <v>7287</v>
      </c>
      <c r="I766" s="127">
        <v>720</v>
      </c>
      <c r="J766" s="128">
        <v>10.2303</v>
      </c>
    </row>
    <row r="767" spans="2:10" hidden="1" x14ac:dyDescent="0.25">
      <c r="B767" s="124" t="s">
        <v>8</v>
      </c>
      <c r="C767" s="125" t="s">
        <v>7292</v>
      </c>
      <c r="D767" s="126" t="s">
        <v>7293</v>
      </c>
      <c r="E767" s="125" t="s">
        <v>5326</v>
      </c>
      <c r="F767" s="126" t="s">
        <v>7294</v>
      </c>
      <c r="G767" s="125" t="s">
        <v>606</v>
      </c>
      <c r="H767" s="126" t="s">
        <v>7295</v>
      </c>
      <c r="I767" s="127">
        <v>498</v>
      </c>
      <c r="J767" s="128">
        <v>11.602600000000001</v>
      </c>
    </row>
    <row r="768" spans="2:10" hidden="1" x14ac:dyDescent="0.25">
      <c r="B768" s="124" t="s">
        <v>8</v>
      </c>
      <c r="C768" s="125" t="s">
        <v>7292</v>
      </c>
      <c r="D768" s="126" t="s">
        <v>7293</v>
      </c>
      <c r="E768" s="125" t="s">
        <v>7296</v>
      </c>
      <c r="F768" s="126" t="s">
        <v>7297</v>
      </c>
      <c r="G768" s="125" t="s">
        <v>7298</v>
      </c>
      <c r="H768" s="126" t="s">
        <v>7299</v>
      </c>
      <c r="I768" s="127">
        <v>35</v>
      </c>
      <c r="J768" s="128">
        <v>1.7467999999999999</v>
      </c>
    </row>
    <row r="769" spans="2:10" hidden="1" x14ac:dyDescent="0.25">
      <c r="B769" s="124" t="s">
        <v>8</v>
      </c>
      <c r="C769" s="125" t="s">
        <v>7292</v>
      </c>
      <c r="D769" s="126" t="s">
        <v>7293</v>
      </c>
      <c r="E769" s="125" t="s">
        <v>7300</v>
      </c>
      <c r="F769" s="126" t="s">
        <v>7301</v>
      </c>
      <c r="G769" s="125" t="s">
        <v>5326</v>
      </c>
      <c r="H769" s="126" t="s">
        <v>7294</v>
      </c>
      <c r="I769" s="127">
        <v>269</v>
      </c>
      <c r="J769" s="128">
        <v>10.5975</v>
      </c>
    </row>
    <row r="770" spans="2:10" hidden="1" x14ac:dyDescent="0.25">
      <c r="B770" s="124" t="s">
        <v>8</v>
      </c>
      <c r="C770" s="125" t="s">
        <v>7292</v>
      </c>
      <c r="D770" s="126" t="s">
        <v>7293</v>
      </c>
      <c r="E770" s="125" t="s">
        <v>7296</v>
      </c>
      <c r="F770" s="126" t="s">
        <v>7297</v>
      </c>
      <c r="G770" s="125" t="s">
        <v>7302</v>
      </c>
      <c r="H770" s="126" t="s">
        <v>7303</v>
      </c>
      <c r="I770" s="127">
        <v>512</v>
      </c>
      <c r="J770" s="128">
        <v>7.565199999999999</v>
      </c>
    </row>
    <row r="771" spans="2:10" hidden="1" x14ac:dyDescent="0.25">
      <c r="B771" s="124" t="s">
        <v>8</v>
      </c>
      <c r="C771" s="125" t="s">
        <v>4790</v>
      </c>
      <c r="D771" s="126" t="s">
        <v>7304</v>
      </c>
      <c r="E771" s="125" t="s">
        <v>7305</v>
      </c>
      <c r="F771" s="126" t="s">
        <v>7306</v>
      </c>
      <c r="G771" s="125" t="s">
        <v>7307</v>
      </c>
      <c r="H771" s="126" t="s">
        <v>7308</v>
      </c>
      <c r="I771" s="127">
        <v>68</v>
      </c>
      <c r="J771" s="128">
        <v>23.026599999999991</v>
      </c>
    </row>
    <row r="772" spans="2:10" hidden="1" x14ac:dyDescent="0.25">
      <c r="B772" s="124" t="s">
        <v>8</v>
      </c>
      <c r="C772" s="125" t="s">
        <v>4790</v>
      </c>
      <c r="D772" s="126" t="s">
        <v>7304</v>
      </c>
      <c r="E772" s="125" t="s">
        <v>7309</v>
      </c>
      <c r="F772" s="126" t="s">
        <v>7310</v>
      </c>
      <c r="G772" s="125" t="s">
        <v>7311</v>
      </c>
      <c r="H772" s="126" t="s">
        <v>7312</v>
      </c>
      <c r="I772" s="127">
        <v>18</v>
      </c>
      <c r="J772" s="128">
        <v>16.190200000000001</v>
      </c>
    </row>
    <row r="773" spans="2:10" hidden="1" x14ac:dyDescent="0.25">
      <c r="B773" s="124" t="s">
        <v>8</v>
      </c>
      <c r="C773" s="125" t="s">
        <v>4790</v>
      </c>
      <c r="D773" s="126" t="s">
        <v>7304</v>
      </c>
      <c r="E773" s="125" t="s">
        <v>7313</v>
      </c>
      <c r="F773" s="126" t="s">
        <v>7314</v>
      </c>
      <c r="G773" s="125" t="s">
        <v>7315</v>
      </c>
      <c r="H773" s="126" t="s">
        <v>7316</v>
      </c>
      <c r="I773" s="127">
        <v>305</v>
      </c>
      <c r="J773" s="128">
        <v>7.5652999999999997</v>
      </c>
    </row>
    <row r="774" spans="2:10" hidden="1" x14ac:dyDescent="0.25">
      <c r="B774" s="124" t="s">
        <v>8</v>
      </c>
      <c r="C774" s="125" t="s">
        <v>4790</v>
      </c>
      <c r="D774" s="126" t="s">
        <v>7304</v>
      </c>
      <c r="E774" s="125" t="s">
        <v>4790</v>
      </c>
      <c r="F774" s="126" t="s">
        <v>7317</v>
      </c>
      <c r="G774" s="125" t="s">
        <v>7305</v>
      </c>
      <c r="H774" s="126" t="s">
        <v>7306</v>
      </c>
      <c r="I774" s="127">
        <v>202</v>
      </c>
      <c r="J774" s="128">
        <v>5.5157999999999996</v>
      </c>
    </row>
    <row r="775" spans="2:10" hidden="1" x14ac:dyDescent="0.25">
      <c r="B775" s="124" t="s">
        <v>8</v>
      </c>
      <c r="C775" s="125" t="s">
        <v>4790</v>
      </c>
      <c r="D775" s="126" t="s">
        <v>7304</v>
      </c>
      <c r="E775" s="125" t="s">
        <v>7305</v>
      </c>
      <c r="F775" s="126" t="s">
        <v>7306</v>
      </c>
      <c r="G775" s="125" t="s">
        <v>7313</v>
      </c>
      <c r="H775" s="126" t="s">
        <v>7314</v>
      </c>
      <c r="I775" s="127">
        <v>347</v>
      </c>
      <c r="J775" s="128">
        <v>3.6221000000000001</v>
      </c>
    </row>
    <row r="776" spans="2:10" hidden="1" x14ac:dyDescent="0.25">
      <c r="B776" s="124" t="s">
        <v>8</v>
      </c>
      <c r="C776" s="125" t="s">
        <v>4790</v>
      </c>
      <c r="D776" s="126" t="s">
        <v>7304</v>
      </c>
      <c r="E776" s="125" t="s">
        <v>7309</v>
      </c>
      <c r="F776" s="126" t="s">
        <v>7310</v>
      </c>
      <c r="G776" s="125" t="s">
        <v>7318</v>
      </c>
      <c r="H776" s="126" t="s">
        <v>7319</v>
      </c>
      <c r="I776" s="127">
        <v>278</v>
      </c>
      <c r="J776" s="128">
        <v>15.9252</v>
      </c>
    </row>
    <row r="777" spans="2:10" hidden="1" x14ac:dyDescent="0.25">
      <c r="B777" s="124" t="s">
        <v>8</v>
      </c>
      <c r="C777" s="125" t="s">
        <v>256</v>
      </c>
      <c r="D777" s="126" t="s">
        <v>7320</v>
      </c>
      <c r="E777" s="125" t="s">
        <v>256</v>
      </c>
      <c r="F777" s="126" t="s">
        <v>7321</v>
      </c>
      <c r="G777" s="125" t="s">
        <v>7322</v>
      </c>
      <c r="H777" s="126" t="s">
        <v>7323</v>
      </c>
      <c r="I777" s="127">
        <v>342</v>
      </c>
      <c r="J777" s="128">
        <v>13.7791</v>
      </c>
    </row>
    <row r="778" spans="2:10" hidden="1" x14ac:dyDescent="0.25">
      <c r="B778" s="124" t="s">
        <v>8</v>
      </c>
      <c r="C778" s="125" t="s">
        <v>256</v>
      </c>
      <c r="D778" s="126" t="s">
        <v>7320</v>
      </c>
      <c r="E778" s="125" t="s">
        <v>7324</v>
      </c>
      <c r="F778" s="126" t="s">
        <v>7325</v>
      </c>
      <c r="G778" s="125" t="s">
        <v>7326</v>
      </c>
      <c r="H778" s="126" t="s">
        <v>7327</v>
      </c>
      <c r="I778" s="127">
        <v>822</v>
      </c>
      <c r="J778" s="128">
        <v>25.70859999999999</v>
      </c>
    </row>
    <row r="779" spans="2:10" hidden="1" x14ac:dyDescent="0.25">
      <c r="B779" s="124" t="s">
        <v>8</v>
      </c>
      <c r="C779" s="125" t="s">
        <v>256</v>
      </c>
      <c r="D779" s="126" t="s">
        <v>7320</v>
      </c>
      <c r="E779" s="125" t="s">
        <v>256</v>
      </c>
      <c r="F779" s="126" t="s">
        <v>7321</v>
      </c>
      <c r="G779" s="125" t="s">
        <v>7324</v>
      </c>
      <c r="H779" s="126" t="s">
        <v>7325</v>
      </c>
      <c r="I779" s="127">
        <v>244</v>
      </c>
      <c r="J779" s="128">
        <v>35.929400000000001</v>
      </c>
    </row>
    <row r="780" spans="2:10" hidden="1" x14ac:dyDescent="0.25">
      <c r="B780" s="124" t="s">
        <v>8</v>
      </c>
      <c r="C780" s="125" t="s">
        <v>256</v>
      </c>
      <c r="D780" s="126" t="s">
        <v>7320</v>
      </c>
      <c r="E780" s="125" t="s">
        <v>7326</v>
      </c>
      <c r="F780" s="126" t="s">
        <v>7327</v>
      </c>
      <c r="G780" s="125" t="s">
        <v>7328</v>
      </c>
      <c r="H780" s="126" t="s">
        <v>7329</v>
      </c>
      <c r="I780" s="127">
        <v>1237</v>
      </c>
      <c r="J780" s="128">
        <v>21.625599999999999</v>
      </c>
    </row>
    <row r="781" spans="2:10" hidden="1" x14ac:dyDescent="0.25">
      <c r="B781" s="124" t="s">
        <v>8</v>
      </c>
      <c r="C781" s="125" t="s">
        <v>260</v>
      </c>
      <c r="D781" s="126" t="s">
        <v>7330</v>
      </c>
      <c r="E781" s="125" t="s">
        <v>7331</v>
      </c>
      <c r="F781" s="126" t="s">
        <v>7332</v>
      </c>
      <c r="G781" s="125" t="s">
        <v>7333</v>
      </c>
      <c r="H781" s="126" t="s">
        <v>7334</v>
      </c>
      <c r="I781" s="127">
        <v>188</v>
      </c>
      <c r="J781" s="128">
        <v>12.6647</v>
      </c>
    </row>
    <row r="782" spans="2:10" hidden="1" x14ac:dyDescent="0.25">
      <c r="B782" s="124" t="s">
        <v>8</v>
      </c>
      <c r="C782" s="125" t="s">
        <v>260</v>
      </c>
      <c r="D782" s="126" t="s">
        <v>7330</v>
      </c>
      <c r="E782" s="125" t="s">
        <v>260</v>
      </c>
      <c r="F782" s="126" t="s">
        <v>7335</v>
      </c>
      <c r="G782" s="125" t="s">
        <v>7331</v>
      </c>
      <c r="H782" s="126" t="s">
        <v>7332</v>
      </c>
      <c r="I782" s="127">
        <v>191</v>
      </c>
      <c r="J782" s="128">
        <v>3.1758999999999999</v>
      </c>
    </row>
    <row r="783" spans="2:10" hidden="1" x14ac:dyDescent="0.25">
      <c r="B783" s="124" t="s">
        <v>8</v>
      </c>
      <c r="C783" s="125" t="s">
        <v>260</v>
      </c>
      <c r="D783" s="126" t="s">
        <v>7330</v>
      </c>
      <c r="E783" s="125" t="s">
        <v>260</v>
      </c>
      <c r="F783" s="126" t="s">
        <v>7335</v>
      </c>
      <c r="G783" s="125" t="s">
        <v>7336</v>
      </c>
      <c r="H783" s="126" t="s">
        <v>7337</v>
      </c>
      <c r="I783" s="127">
        <v>891</v>
      </c>
      <c r="J783" s="128">
        <v>9.3743000000000034</v>
      </c>
    </row>
    <row r="784" spans="2:10" hidden="1" x14ac:dyDescent="0.25">
      <c r="B784" s="124" t="s">
        <v>8</v>
      </c>
      <c r="C784" s="125" t="s">
        <v>260</v>
      </c>
      <c r="D784" s="126" t="s">
        <v>7330</v>
      </c>
      <c r="E784" s="125" t="s">
        <v>260</v>
      </c>
      <c r="F784" s="126" t="s">
        <v>7335</v>
      </c>
      <c r="G784" s="125" t="s">
        <v>7338</v>
      </c>
      <c r="H784" s="126" t="s">
        <v>7339</v>
      </c>
      <c r="I784" s="127">
        <v>251</v>
      </c>
      <c r="J784" s="128">
        <v>25.134499999999999</v>
      </c>
    </row>
    <row r="785" spans="2:10" hidden="1" x14ac:dyDescent="0.25">
      <c r="B785" s="124" t="s">
        <v>8</v>
      </c>
      <c r="C785" s="125" t="s">
        <v>260</v>
      </c>
      <c r="D785" s="126" t="s">
        <v>7330</v>
      </c>
      <c r="E785" s="125" t="s">
        <v>7331</v>
      </c>
      <c r="F785" s="126" t="s">
        <v>7332</v>
      </c>
      <c r="G785" s="125" t="s">
        <v>7340</v>
      </c>
      <c r="H785" s="126" t="s">
        <v>7341</v>
      </c>
      <c r="I785" s="127">
        <v>95</v>
      </c>
      <c r="J785" s="128">
        <v>21.654599999999999</v>
      </c>
    </row>
    <row r="786" spans="2:10" hidden="1" x14ac:dyDescent="0.25">
      <c r="B786" s="124" t="s">
        <v>8</v>
      </c>
      <c r="C786" s="125" t="s">
        <v>274</v>
      </c>
      <c r="D786" s="126" t="s">
        <v>7342</v>
      </c>
      <c r="E786" s="125" t="s">
        <v>7343</v>
      </c>
      <c r="F786" s="126" t="s">
        <v>7344</v>
      </c>
      <c r="G786" s="125" t="s">
        <v>7345</v>
      </c>
      <c r="H786" s="126" t="s">
        <v>7346</v>
      </c>
      <c r="I786" s="127">
        <v>245</v>
      </c>
      <c r="J786" s="128">
        <v>7.5774999999999997</v>
      </c>
    </row>
    <row r="787" spans="2:10" hidden="1" x14ac:dyDescent="0.25">
      <c r="B787" s="124" t="s">
        <v>8</v>
      </c>
      <c r="C787" s="125" t="s">
        <v>274</v>
      </c>
      <c r="D787" s="126" t="s">
        <v>7342</v>
      </c>
      <c r="E787" s="125" t="s">
        <v>274</v>
      </c>
      <c r="F787" s="126" t="s">
        <v>7347</v>
      </c>
      <c r="G787" s="125" t="s">
        <v>7348</v>
      </c>
      <c r="H787" s="126" t="s">
        <v>7349</v>
      </c>
      <c r="I787" s="127">
        <v>248</v>
      </c>
      <c r="J787" s="128">
        <v>27.879300000000001</v>
      </c>
    </row>
    <row r="788" spans="2:10" hidden="1" x14ac:dyDescent="0.25">
      <c r="B788" s="124" t="s">
        <v>8</v>
      </c>
      <c r="C788" s="125" t="s">
        <v>274</v>
      </c>
      <c r="D788" s="126" t="s">
        <v>7342</v>
      </c>
      <c r="E788" s="125" t="s">
        <v>7348</v>
      </c>
      <c r="F788" s="126" t="s">
        <v>7349</v>
      </c>
      <c r="G788" s="125" t="s">
        <v>7343</v>
      </c>
      <c r="H788" s="126" t="s">
        <v>7344</v>
      </c>
      <c r="I788" s="127">
        <v>1948</v>
      </c>
      <c r="J788" s="128">
        <v>3.5409999999999999</v>
      </c>
    </row>
    <row r="789" spans="2:10" hidden="1" x14ac:dyDescent="0.25">
      <c r="B789" s="124" t="s">
        <v>8</v>
      </c>
      <c r="C789" s="125" t="s">
        <v>274</v>
      </c>
      <c r="D789" s="126" t="s">
        <v>7342</v>
      </c>
      <c r="E789" s="125" t="s">
        <v>274</v>
      </c>
      <c r="F789" s="126" t="s">
        <v>7347</v>
      </c>
      <c r="G789" s="125" t="s">
        <v>2272</v>
      </c>
      <c r="H789" s="126" t="s">
        <v>7350</v>
      </c>
      <c r="I789" s="127">
        <v>293</v>
      </c>
      <c r="J789" s="128">
        <v>26.174400000000009</v>
      </c>
    </row>
    <row r="790" spans="2:10" hidden="1" x14ac:dyDescent="0.25">
      <c r="B790" s="124" t="s">
        <v>8</v>
      </c>
      <c r="C790" s="125" t="s">
        <v>7351</v>
      </c>
      <c r="D790" s="126" t="s">
        <v>7352</v>
      </c>
      <c r="E790" s="125" t="s">
        <v>7351</v>
      </c>
      <c r="F790" s="126" t="s">
        <v>7353</v>
      </c>
      <c r="G790" s="125" t="s">
        <v>1938</v>
      </c>
      <c r="H790" s="126" t="s">
        <v>7354</v>
      </c>
      <c r="I790" s="127">
        <v>395</v>
      </c>
      <c r="J790" s="128">
        <v>5.8314000000000004</v>
      </c>
    </row>
    <row r="791" spans="2:10" hidden="1" x14ac:dyDescent="0.25">
      <c r="B791" s="124" t="s">
        <v>8</v>
      </c>
      <c r="C791" s="125" t="s">
        <v>7355</v>
      </c>
      <c r="D791" s="126" t="s">
        <v>7356</v>
      </c>
      <c r="E791" s="125" t="s">
        <v>7355</v>
      </c>
      <c r="F791" s="126" t="s">
        <v>7357</v>
      </c>
      <c r="G791" s="125" t="s">
        <v>178</v>
      </c>
      <c r="H791" s="126" t="s">
        <v>7358</v>
      </c>
      <c r="I791" s="127">
        <v>383</v>
      </c>
      <c r="J791" s="128">
        <v>6.8372000000000002</v>
      </c>
    </row>
    <row r="792" spans="2:10" hidden="1" x14ac:dyDescent="0.25">
      <c r="B792" s="124" t="s">
        <v>8</v>
      </c>
      <c r="C792" s="125" t="s">
        <v>7355</v>
      </c>
      <c r="D792" s="126" t="s">
        <v>7356</v>
      </c>
      <c r="E792" s="125" t="s">
        <v>178</v>
      </c>
      <c r="F792" s="126" t="s">
        <v>7358</v>
      </c>
      <c r="G792" s="125" t="s">
        <v>7359</v>
      </c>
      <c r="H792" s="126" t="s">
        <v>7360</v>
      </c>
      <c r="I792" s="127">
        <v>519</v>
      </c>
      <c r="J792" s="128">
        <v>9.1975000000000016</v>
      </c>
    </row>
    <row r="793" spans="2:10" hidden="1" x14ac:dyDescent="0.25">
      <c r="B793" s="124" t="s">
        <v>8</v>
      </c>
      <c r="C793" s="125" t="s">
        <v>7355</v>
      </c>
      <c r="D793" s="126" t="s">
        <v>7356</v>
      </c>
      <c r="E793" s="125" t="s">
        <v>7361</v>
      </c>
      <c r="F793" s="126" t="s">
        <v>7362</v>
      </c>
      <c r="G793" s="125" t="s">
        <v>7363</v>
      </c>
      <c r="H793" s="126" t="s">
        <v>7364</v>
      </c>
      <c r="I793" s="127">
        <v>336</v>
      </c>
      <c r="J793" s="128">
        <v>3.4911999999999992</v>
      </c>
    </row>
    <row r="794" spans="2:10" hidden="1" x14ac:dyDescent="0.25">
      <c r="B794" s="124" t="s">
        <v>8</v>
      </c>
      <c r="C794" s="125" t="s">
        <v>7355</v>
      </c>
      <c r="D794" s="126" t="s">
        <v>7356</v>
      </c>
      <c r="E794" s="125" t="s">
        <v>7365</v>
      </c>
      <c r="F794" s="126" t="s">
        <v>7366</v>
      </c>
      <c r="G794" s="125" t="s">
        <v>7367</v>
      </c>
      <c r="H794" s="126" t="s">
        <v>7368</v>
      </c>
      <c r="I794" s="127">
        <v>219</v>
      </c>
      <c r="J794" s="128">
        <v>3.267100000000001</v>
      </c>
    </row>
    <row r="795" spans="2:10" hidden="1" x14ac:dyDescent="0.25">
      <c r="B795" s="124" t="s">
        <v>8</v>
      </c>
      <c r="C795" s="125" t="s">
        <v>294</v>
      </c>
      <c r="D795" s="126" t="s">
        <v>7369</v>
      </c>
      <c r="E795" s="125" t="s">
        <v>6601</v>
      </c>
      <c r="F795" s="126" t="s">
        <v>7370</v>
      </c>
      <c r="G795" s="125" t="s">
        <v>7371</v>
      </c>
      <c r="H795" s="126" t="s">
        <v>7372</v>
      </c>
      <c r="I795" s="127">
        <v>230</v>
      </c>
      <c r="J795" s="128">
        <v>10.6609</v>
      </c>
    </row>
    <row r="796" spans="2:10" hidden="1" x14ac:dyDescent="0.25">
      <c r="B796" s="124" t="s">
        <v>8</v>
      </c>
      <c r="C796" s="125" t="s">
        <v>294</v>
      </c>
      <c r="D796" s="126" t="s">
        <v>7369</v>
      </c>
      <c r="E796" s="125" t="s">
        <v>7373</v>
      </c>
      <c r="F796" s="126" t="s">
        <v>7374</v>
      </c>
      <c r="G796" s="125" t="s">
        <v>6601</v>
      </c>
      <c r="H796" s="126" t="s">
        <v>7370</v>
      </c>
      <c r="I796" s="127">
        <v>236</v>
      </c>
      <c r="J796" s="128">
        <v>12.855399999999999</v>
      </c>
    </row>
    <row r="797" spans="2:10" hidden="1" x14ac:dyDescent="0.25">
      <c r="B797" s="124" t="s">
        <v>8</v>
      </c>
      <c r="C797" s="125" t="s">
        <v>294</v>
      </c>
      <c r="D797" s="126" t="s">
        <v>7369</v>
      </c>
      <c r="E797" s="125" t="s">
        <v>294</v>
      </c>
      <c r="F797" s="126" t="s">
        <v>7375</v>
      </c>
      <c r="G797" s="125" t="s">
        <v>7373</v>
      </c>
      <c r="H797" s="126" t="s">
        <v>7374</v>
      </c>
      <c r="I797" s="127">
        <v>1324</v>
      </c>
      <c r="J797" s="128">
        <v>6.0488</v>
      </c>
    </row>
    <row r="798" spans="2:10" hidden="1" x14ac:dyDescent="0.25">
      <c r="B798" s="124" t="s">
        <v>8</v>
      </c>
      <c r="C798" s="125" t="s">
        <v>7376</v>
      </c>
      <c r="D798" s="126" t="s">
        <v>7377</v>
      </c>
      <c r="E798" s="125" t="s">
        <v>7378</v>
      </c>
      <c r="F798" s="126" t="s">
        <v>7379</v>
      </c>
      <c r="G798" s="125" t="s">
        <v>2928</v>
      </c>
      <c r="H798" s="126" t="s">
        <v>7380</v>
      </c>
      <c r="I798" s="127">
        <v>0</v>
      </c>
      <c r="J798" s="128">
        <v>5.9648999999999983</v>
      </c>
    </row>
    <row r="799" spans="2:10" hidden="1" x14ac:dyDescent="0.25">
      <c r="B799" s="124" t="s">
        <v>8</v>
      </c>
      <c r="C799" s="125" t="s">
        <v>7376</v>
      </c>
      <c r="D799" s="126" t="s">
        <v>7377</v>
      </c>
      <c r="E799" s="125" t="s">
        <v>6891</v>
      </c>
      <c r="F799" s="126" t="s">
        <v>7381</v>
      </c>
      <c r="G799" s="125" t="s">
        <v>7378</v>
      </c>
      <c r="H799" s="126" t="s">
        <v>7379</v>
      </c>
      <c r="I799" s="127">
        <v>369</v>
      </c>
      <c r="J799" s="128">
        <v>24.447099999999999</v>
      </c>
    </row>
    <row r="800" spans="2:10" hidden="1" x14ac:dyDescent="0.25">
      <c r="B800" s="124" t="s">
        <v>8</v>
      </c>
      <c r="C800" s="125" t="s">
        <v>7376</v>
      </c>
      <c r="D800" s="126" t="s">
        <v>7377</v>
      </c>
      <c r="E800" s="125" t="s">
        <v>7382</v>
      </c>
      <c r="F800" s="126" t="s">
        <v>7383</v>
      </c>
      <c r="G800" s="125" t="s">
        <v>7384</v>
      </c>
      <c r="H800" s="126" t="s">
        <v>7385</v>
      </c>
      <c r="I800" s="127">
        <v>765</v>
      </c>
      <c r="J800" s="128">
        <v>8.164200000000001</v>
      </c>
    </row>
    <row r="801" spans="2:10" hidden="1" x14ac:dyDescent="0.25">
      <c r="B801" s="124" t="s">
        <v>8</v>
      </c>
      <c r="C801" s="125" t="s">
        <v>7376</v>
      </c>
      <c r="D801" s="126" t="s">
        <v>7377</v>
      </c>
      <c r="E801" s="125" t="s">
        <v>7376</v>
      </c>
      <c r="F801" s="126" t="s">
        <v>7386</v>
      </c>
      <c r="G801" s="125" t="s">
        <v>7382</v>
      </c>
      <c r="H801" s="126" t="s">
        <v>7383</v>
      </c>
      <c r="I801" s="127">
        <v>225</v>
      </c>
      <c r="J801" s="128">
        <v>4.1864999999999997</v>
      </c>
    </row>
    <row r="802" spans="2:10" hidden="1" x14ac:dyDescent="0.25">
      <c r="B802" s="124" t="s">
        <v>8</v>
      </c>
      <c r="C802" s="125" t="s">
        <v>7376</v>
      </c>
      <c r="D802" s="126" t="s">
        <v>7377</v>
      </c>
      <c r="E802" s="125" t="s">
        <v>7376</v>
      </c>
      <c r="F802" s="126" t="s">
        <v>7386</v>
      </c>
      <c r="G802" s="125" t="s">
        <v>6891</v>
      </c>
      <c r="H802" s="126" t="s">
        <v>7381</v>
      </c>
      <c r="I802" s="127">
        <v>453</v>
      </c>
      <c r="J802" s="128">
        <v>17.786999999999999</v>
      </c>
    </row>
    <row r="803" spans="2:10" hidden="1" x14ac:dyDescent="0.25">
      <c r="B803" s="124" t="s">
        <v>8</v>
      </c>
      <c r="C803" s="125" t="s">
        <v>329</v>
      </c>
      <c r="D803" s="126" t="s">
        <v>7387</v>
      </c>
      <c r="E803" s="125" t="s">
        <v>329</v>
      </c>
      <c r="F803" s="126" t="s">
        <v>7388</v>
      </c>
      <c r="G803" s="125" t="s">
        <v>7389</v>
      </c>
      <c r="H803" s="126" t="s">
        <v>7390</v>
      </c>
      <c r="I803" s="127">
        <v>154</v>
      </c>
      <c r="J803" s="128">
        <v>7.621999999999999</v>
      </c>
    </row>
    <row r="804" spans="2:10" hidden="1" x14ac:dyDescent="0.25">
      <c r="B804" s="124" t="s">
        <v>8</v>
      </c>
      <c r="C804" s="125" t="s">
        <v>329</v>
      </c>
      <c r="D804" s="126" t="s">
        <v>7387</v>
      </c>
      <c r="E804" s="125" t="s">
        <v>7389</v>
      </c>
      <c r="F804" s="126" t="s">
        <v>7390</v>
      </c>
      <c r="G804" s="125" t="s">
        <v>1003</v>
      </c>
      <c r="H804" s="126" t="s">
        <v>7391</v>
      </c>
      <c r="I804" s="127">
        <v>91</v>
      </c>
      <c r="J804" s="128">
        <v>3.2999000000000001</v>
      </c>
    </row>
    <row r="805" spans="2:10" hidden="1" x14ac:dyDescent="0.25">
      <c r="B805" s="124" t="s">
        <v>8</v>
      </c>
      <c r="C805" s="125" t="s">
        <v>329</v>
      </c>
      <c r="D805" s="126" t="s">
        <v>7387</v>
      </c>
      <c r="E805" s="125" t="s">
        <v>7392</v>
      </c>
      <c r="F805" s="126" t="s">
        <v>7393</v>
      </c>
      <c r="G805" s="125" t="s">
        <v>7394</v>
      </c>
      <c r="H805" s="126" t="s">
        <v>7395</v>
      </c>
      <c r="I805" s="127">
        <v>134</v>
      </c>
      <c r="J805" s="128">
        <v>8.9354000000000013</v>
      </c>
    </row>
    <row r="806" spans="2:10" hidden="1" x14ac:dyDescent="0.25">
      <c r="B806" s="124" t="s">
        <v>8</v>
      </c>
      <c r="C806" s="125" t="s">
        <v>329</v>
      </c>
      <c r="D806" s="126" t="s">
        <v>7387</v>
      </c>
      <c r="E806" s="125" t="s">
        <v>7396</v>
      </c>
      <c r="F806" s="126" t="s">
        <v>7397</v>
      </c>
      <c r="G806" s="125" t="s">
        <v>7392</v>
      </c>
      <c r="H806" s="126" t="s">
        <v>7393</v>
      </c>
      <c r="I806" s="127">
        <v>3983</v>
      </c>
      <c r="J806" s="128">
        <v>3.7859000000000012</v>
      </c>
    </row>
    <row r="807" spans="2:10" hidden="1" x14ac:dyDescent="0.25">
      <c r="B807" s="124" t="s">
        <v>8</v>
      </c>
      <c r="C807" s="125" t="s">
        <v>329</v>
      </c>
      <c r="D807" s="126" t="s">
        <v>7387</v>
      </c>
      <c r="E807" s="125" t="s">
        <v>7389</v>
      </c>
      <c r="F807" s="126" t="s">
        <v>7390</v>
      </c>
      <c r="G807" s="125" t="s">
        <v>7398</v>
      </c>
      <c r="H807" s="126" t="s">
        <v>7399</v>
      </c>
      <c r="I807" s="127">
        <v>158</v>
      </c>
      <c r="J807" s="128">
        <v>5.3866000000000014</v>
      </c>
    </row>
    <row r="808" spans="2:10" hidden="1" x14ac:dyDescent="0.25">
      <c r="B808" s="124" t="s">
        <v>8</v>
      </c>
      <c r="C808" s="125" t="s">
        <v>329</v>
      </c>
      <c r="D808" s="126" t="s">
        <v>7387</v>
      </c>
      <c r="E808" s="125" t="s">
        <v>7398</v>
      </c>
      <c r="F808" s="126" t="s">
        <v>7399</v>
      </c>
      <c r="G808" s="125" t="s">
        <v>7396</v>
      </c>
      <c r="H808" s="126" t="s">
        <v>7397</v>
      </c>
      <c r="I808" s="127">
        <v>193</v>
      </c>
      <c r="J808" s="128">
        <v>3.5238</v>
      </c>
    </row>
    <row r="809" spans="2:10" hidden="1" x14ac:dyDescent="0.25">
      <c r="B809" s="124" t="s">
        <v>8</v>
      </c>
      <c r="C809" s="125" t="s">
        <v>329</v>
      </c>
      <c r="D809" s="126" t="s">
        <v>7387</v>
      </c>
      <c r="E809" s="125" t="s">
        <v>7392</v>
      </c>
      <c r="F809" s="126" t="s">
        <v>7393</v>
      </c>
      <c r="G809" s="125" t="s">
        <v>7400</v>
      </c>
      <c r="H809" s="126" t="s">
        <v>7401</v>
      </c>
      <c r="I809" s="127">
        <v>299</v>
      </c>
      <c r="J809" s="128">
        <v>12.0464</v>
      </c>
    </row>
    <row r="810" spans="2:10" hidden="1" x14ac:dyDescent="0.25">
      <c r="B810" s="124" t="s">
        <v>8</v>
      </c>
      <c r="C810" s="125" t="s">
        <v>7402</v>
      </c>
      <c r="D810" s="126" t="s">
        <v>7403</v>
      </c>
      <c r="E810" s="125" t="s">
        <v>276</v>
      </c>
      <c r="F810" s="126" t="s">
        <v>7404</v>
      </c>
      <c r="G810" s="125" t="s">
        <v>516</v>
      </c>
      <c r="H810" s="126" t="s">
        <v>7405</v>
      </c>
      <c r="I810" s="127">
        <v>356</v>
      </c>
      <c r="J810" s="128">
        <v>8.5473999999999997</v>
      </c>
    </row>
    <row r="811" spans="2:10" hidden="1" x14ac:dyDescent="0.25">
      <c r="B811" s="124" t="s">
        <v>8</v>
      </c>
      <c r="C811" s="125" t="s">
        <v>7402</v>
      </c>
      <c r="D811" s="126" t="s">
        <v>7403</v>
      </c>
      <c r="E811" s="125" t="s">
        <v>7406</v>
      </c>
      <c r="F811" s="126" t="s">
        <v>7407</v>
      </c>
      <c r="G811" s="125" t="s">
        <v>276</v>
      </c>
      <c r="H811" s="126" t="s">
        <v>7404</v>
      </c>
      <c r="I811" s="127">
        <v>984</v>
      </c>
      <c r="J811" s="128">
        <v>4.1368999999999998</v>
      </c>
    </row>
    <row r="812" spans="2:10" hidden="1" x14ac:dyDescent="0.25">
      <c r="B812" s="124" t="s">
        <v>8</v>
      </c>
      <c r="C812" s="125" t="s">
        <v>7402</v>
      </c>
      <c r="D812" s="126" t="s">
        <v>7403</v>
      </c>
      <c r="E812" s="125" t="s">
        <v>6585</v>
      </c>
      <c r="F812" s="126" t="s">
        <v>7408</v>
      </c>
      <c r="G812" s="125" t="s">
        <v>1096</v>
      </c>
      <c r="H812" s="126" t="s">
        <v>7409</v>
      </c>
      <c r="I812" s="127">
        <v>209</v>
      </c>
      <c r="J812" s="128">
        <v>12.2523</v>
      </c>
    </row>
    <row r="813" spans="2:10" hidden="1" x14ac:dyDescent="0.25">
      <c r="B813" s="124" t="s">
        <v>8</v>
      </c>
      <c r="C813" s="125" t="s">
        <v>7402</v>
      </c>
      <c r="D813" s="126" t="s">
        <v>7403</v>
      </c>
      <c r="E813" s="125" t="s">
        <v>7410</v>
      </c>
      <c r="F813" s="126" t="s">
        <v>7411</v>
      </c>
      <c r="G813" s="125" t="s">
        <v>7412</v>
      </c>
      <c r="H813" s="126" t="s">
        <v>7413</v>
      </c>
      <c r="I813" s="127">
        <v>123</v>
      </c>
      <c r="J813" s="128">
        <v>6.2151999999999994</v>
      </c>
    </row>
    <row r="814" spans="2:10" hidden="1" x14ac:dyDescent="0.25">
      <c r="B814" s="124" t="s">
        <v>8</v>
      </c>
      <c r="C814" s="125" t="s">
        <v>7402</v>
      </c>
      <c r="D814" s="126" t="s">
        <v>7403</v>
      </c>
      <c r="E814" s="125" t="s">
        <v>7402</v>
      </c>
      <c r="F814" s="126" t="s">
        <v>7414</v>
      </c>
      <c r="G814" s="125" t="s">
        <v>6585</v>
      </c>
      <c r="H814" s="126" t="s">
        <v>7408</v>
      </c>
      <c r="I814" s="127">
        <v>211</v>
      </c>
      <c r="J814" s="128">
        <v>8.9594000000000023</v>
      </c>
    </row>
    <row r="815" spans="2:10" hidden="1" x14ac:dyDescent="0.25">
      <c r="B815" s="124" t="s">
        <v>8</v>
      </c>
      <c r="C815" s="125" t="s">
        <v>7402</v>
      </c>
      <c r="D815" s="126" t="s">
        <v>7403</v>
      </c>
      <c r="E815" s="125" t="s">
        <v>7412</v>
      </c>
      <c r="F815" s="126" t="s">
        <v>7413</v>
      </c>
      <c r="G815" s="125" t="s">
        <v>7415</v>
      </c>
      <c r="H815" s="126" t="s">
        <v>7416</v>
      </c>
      <c r="I815" s="127">
        <v>326</v>
      </c>
      <c r="J815" s="128">
        <v>5.5474999999999994</v>
      </c>
    </row>
    <row r="816" spans="2:10" hidden="1" x14ac:dyDescent="0.25">
      <c r="B816" s="124" t="s">
        <v>8</v>
      </c>
      <c r="C816" s="125" t="s">
        <v>7402</v>
      </c>
      <c r="D816" s="126" t="s">
        <v>7403</v>
      </c>
      <c r="E816" s="125" t="s">
        <v>1234</v>
      </c>
      <c r="F816" s="126" t="s">
        <v>7417</v>
      </c>
      <c r="G816" s="125" t="s">
        <v>1003</v>
      </c>
      <c r="H816" s="126" t="s">
        <v>7418</v>
      </c>
      <c r="I816" s="127">
        <v>186</v>
      </c>
      <c r="J816" s="128">
        <v>16.097100000000001</v>
      </c>
    </row>
    <row r="817" spans="2:10" hidden="1" x14ac:dyDescent="0.25">
      <c r="B817" s="124" t="s">
        <v>8</v>
      </c>
      <c r="C817" s="125" t="s">
        <v>7402</v>
      </c>
      <c r="D817" s="126" t="s">
        <v>7403</v>
      </c>
      <c r="E817" s="125" t="s">
        <v>3663</v>
      </c>
      <c r="F817" s="126" t="s">
        <v>7419</v>
      </c>
      <c r="G817" s="125" t="s">
        <v>7420</v>
      </c>
      <c r="H817" s="126" t="s">
        <v>7421</v>
      </c>
      <c r="I817" s="127">
        <v>828</v>
      </c>
      <c r="J817" s="128">
        <v>8.2516000000000016</v>
      </c>
    </row>
    <row r="818" spans="2:10" hidden="1" x14ac:dyDescent="0.25">
      <c r="B818" s="124" t="s">
        <v>8</v>
      </c>
      <c r="C818" s="125" t="s">
        <v>7402</v>
      </c>
      <c r="D818" s="126" t="s">
        <v>7403</v>
      </c>
      <c r="E818" s="125" t="s">
        <v>7420</v>
      </c>
      <c r="F818" s="126" t="s">
        <v>7421</v>
      </c>
      <c r="G818" s="125" t="s">
        <v>7422</v>
      </c>
      <c r="H818" s="126" t="s">
        <v>7423</v>
      </c>
      <c r="I818" s="127">
        <v>338</v>
      </c>
      <c r="J818" s="128">
        <v>6.7163000000000004</v>
      </c>
    </row>
    <row r="819" spans="2:10" hidden="1" x14ac:dyDescent="0.25">
      <c r="B819" s="124" t="s">
        <v>8</v>
      </c>
      <c r="C819" s="125" t="s">
        <v>7402</v>
      </c>
      <c r="D819" s="126" t="s">
        <v>7403</v>
      </c>
      <c r="E819" s="125" t="s">
        <v>7424</v>
      </c>
      <c r="F819" s="126" t="s">
        <v>7425</v>
      </c>
      <c r="G819" s="125" t="s">
        <v>7426</v>
      </c>
      <c r="H819" s="126" t="s">
        <v>7427</v>
      </c>
      <c r="I819" s="127">
        <v>252</v>
      </c>
      <c r="J819" s="128">
        <v>2.0911</v>
      </c>
    </row>
    <row r="820" spans="2:10" hidden="1" x14ac:dyDescent="0.25">
      <c r="B820" s="124" t="s">
        <v>8</v>
      </c>
      <c r="C820" s="125" t="s">
        <v>7402</v>
      </c>
      <c r="D820" s="126" t="s">
        <v>7403</v>
      </c>
      <c r="E820" s="125" t="s">
        <v>5756</v>
      </c>
      <c r="F820" s="126" t="s">
        <v>7428</v>
      </c>
      <c r="G820" s="125" t="s">
        <v>1234</v>
      </c>
      <c r="H820" s="126" t="s">
        <v>7417</v>
      </c>
      <c r="I820" s="127">
        <v>199</v>
      </c>
      <c r="J820" s="128">
        <v>1.9887999999999999</v>
      </c>
    </row>
    <row r="821" spans="2:10" hidden="1" x14ac:dyDescent="0.25">
      <c r="B821" s="124" t="s">
        <v>8</v>
      </c>
      <c r="C821" s="125" t="s">
        <v>7402</v>
      </c>
      <c r="D821" s="126" t="s">
        <v>7403</v>
      </c>
      <c r="E821" s="125" t="s">
        <v>7426</v>
      </c>
      <c r="F821" s="126" t="s">
        <v>7427</v>
      </c>
      <c r="G821" s="125" t="s">
        <v>5756</v>
      </c>
      <c r="H821" s="126" t="s">
        <v>7428</v>
      </c>
      <c r="I821" s="127">
        <v>189</v>
      </c>
      <c r="J821" s="128">
        <v>6.8902999999999999</v>
      </c>
    </row>
    <row r="822" spans="2:10" hidden="1" x14ac:dyDescent="0.25">
      <c r="B822" s="124" t="s">
        <v>8</v>
      </c>
      <c r="C822" s="125" t="s">
        <v>7402</v>
      </c>
      <c r="D822" s="126" t="s">
        <v>7403</v>
      </c>
      <c r="E822" s="125" t="s">
        <v>7415</v>
      </c>
      <c r="F822" s="126" t="s">
        <v>7416</v>
      </c>
      <c r="G822" s="125" t="s">
        <v>7429</v>
      </c>
      <c r="H822" s="126" t="s">
        <v>7430</v>
      </c>
      <c r="I822" s="127">
        <v>1255</v>
      </c>
      <c r="J822" s="128">
        <v>4.471000000000001</v>
      </c>
    </row>
    <row r="823" spans="2:10" hidden="1" x14ac:dyDescent="0.25">
      <c r="B823" s="124" t="s">
        <v>8</v>
      </c>
      <c r="C823" s="125" t="s">
        <v>7402</v>
      </c>
      <c r="D823" s="126" t="s">
        <v>7403</v>
      </c>
      <c r="E823" s="125" t="s">
        <v>1096</v>
      </c>
      <c r="F823" s="126" t="s">
        <v>7409</v>
      </c>
      <c r="G823" s="125" t="s">
        <v>7431</v>
      </c>
      <c r="H823" s="126" t="s">
        <v>7432</v>
      </c>
      <c r="I823" s="127">
        <v>275</v>
      </c>
      <c r="J823" s="128">
        <v>9.5214000000000016</v>
      </c>
    </row>
    <row r="824" spans="2:10" hidden="1" x14ac:dyDescent="0.25">
      <c r="B824" s="124" t="s">
        <v>8</v>
      </c>
      <c r="C824" s="125" t="s">
        <v>7402</v>
      </c>
      <c r="D824" s="126" t="s">
        <v>7403</v>
      </c>
      <c r="E824" s="125" t="s">
        <v>1096</v>
      </c>
      <c r="F824" s="126" t="s">
        <v>7409</v>
      </c>
      <c r="G824" s="125" t="s">
        <v>3663</v>
      </c>
      <c r="H824" s="126" t="s">
        <v>7419</v>
      </c>
      <c r="I824" s="127">
        <v>563</v>
      </c>
      <c r="J824" s="128">
        <v>7.3711000000000002</v>
      </c>
    </row>
    <row r="825" spans="2:10" hidden="1" x14ac:dyDescent="0.25">
      <c r="B825" s="124" t="s">
        <v>8</v>
      </c>
      <c r="C825" s="125" t="s">
        <v>7402</v>
      </c>
      <c r="D825" s="126" t="s">
        <v>7403</v>
      </c>
      <c r="E825" s="125" t="s">
        <v>1234</v>
      </c>
      <c r="F825" s="126" t="s">
        <v>7417</v>
      </c>
      <c r="G825" s="125" t="s">
        <v>7410</v>
      </c>
      <c r="H825" s="126" t="s">
        <v>7411</v>
      </c>
      <c r="I825" s="127">
        <v>318</v>
      </c>
      <c r="J825" s="128">
        <v>1.875</v>
      </c>
    </row>
    <row r="826" spans="2:10" hidden="1" x14ac:dyDescent="0.25">
      <c r="B826" s="124" t="s">
        <v>8</v>
      </c>
      <c r="C826" s="125" t="s">
        <v>7402</v>
      </c>
      <c r="D826" s="126" t="s">
        <v>7403</v>
      </c>
      <c r="E826" s="125" t="s">
        <v>7420</v>
      </c>
      <c r="F826" s="126" t="s">
        <v>7421</v>
      </c>
      <c r="G826" s="125" t="s">
        <v>7433</v>
      </c>
      <c r="H826" s="126" t="s">
        <v>7434</v>
      </c>
      <c r="I826" s="127">
        <v>427</v>
      </c>
      <c r="J826" s="128">
        <v>20.000699999999998</v>
      </c>
    </row>
    <row r="827" spans="2:10" hidden="1" x14ac:dyDescent="0.25">
      <c r="B827" s="124" t="s">
        <v>8</v>
      </c>
      <c r="C827" s="125" t="s">
        <v>7402</v>
      </c>
      <c r="D827" s="126" t="s">
        <v>7403</v>
      </c>
      <c r="E827" s="125" t="s">
        <v>7422</v>
      </c>
      <c r="F827" s="126" t="s">
        <v>7423</v>
      </c>
      <c r="G827" s="125" t="s">
        <v>7406</v>
      </c>
      <c r="H827" s="126" t="s">
        <v>7407</v>
      </c>
      <c r="I827" s="127">
        <v>243</v>
      </c>
      <c r="J827" s="128">
        <v>3.972999999999999</v>
      </c>
    </row>
    <row r="828" spans="2:10" hidden="1" x14ac:dyDescent="0.25">
      <c r="B828" s="124" t="s">
        <v>8</v>
      </c>
      <c r="C828" s="125" t="s">
        <v>7402</v>
      </c>
      <c r="D828" s="126" t="s">
        <v>7403</v>
      </c>
      <c r="E828" s="125" t="s">
        <v>7431</v>
      </c>
      <c r="F828" s="126" t="s">
        <v>7432</v>
      </c>
      <c r="G828" s="125" t="s">
        <v>7435</v>
      </c>
      <c r="H828" s="126" t="s">
        <v>7436</v>
      </c>
      <c r="I828" s="127">
        <v>1315</v>
      </c>
      <c r="J828" s="128">
        <v>8.9906000000000006</v>
      </c>
    </row>
    <row r="829" spans="2:10" hidden="1" x14ac:dyDescent="0.25">
      <c r="B829" s="124" t="s">
        <v>8</v>
      </c>
      <c r="C829" s="125" t="s">
        <v>7402</v>
      </c>
      <c r="D829" s="126" t="s">
        <v>7403</v>
      </c>
      <c r="E829" s="125" t="s">
        <v>7435</v>
      </c>
      <c r="F829" s="126" t="s">
        <v>7436</v>
      </c>
      <c r="G829" s="125" t="s">
        <v>7424</v>
      </c>
      <c r="H829" s="126" t="s">
        <v>7425</v>
      </c>
      <c r="I829" s="127">
        <v>777</v>
      </c>
      <c r="J829" s="128">
        <v>7.4378000000000002</v>
      </c>
    </row>
    <row r="830" spans="2:10" hidden="1" x14ac:dyDescent="0.25">
      <c r="B830" s="124" t="s">
        <v>8</v>
      </c>
      <c r="C830" s="125" t="s">
        <v>7437</v>
      </c>
      <c r="D830" s="126" t="s">
        <v>7438</v>
      </c>
      <c r="E830" s="125" t="s">
        <v>7437</v>
      </c>
      <c r="F830" s="126" t="s">
        <v>7439</v>
      </c>
      <c r="G830" s="125" t="s">
        <v>7440</v>
      </c>
      <c r="H830" s="126" t="s">
        <v>7441</v>
      </c>
      <c r="I830" s="127">
        <v>383</v>
      </c>
      <c r="J830" s="128">
        <v>11.9376</v>
      </c>
    </row>
    <row r="831" spans="2:10" hidden="1" x14ac:dyDescent="0.25">
      <c r="B831" s="124" t="s">
        <v>8</v>
      </c>
      <c r="C831" s="125" t="s">
        <v>7442</v>
      </c>
      <c r="D831" s="126" t="s">
        <v>7443</v>
      </c>
      <c r="E831" s="125" t="s">
        <v>7442</v>
      </c>
      <c r="F831" s="126" t="s">
        <v>7444</v>
      </c>
      <c r="G831" s="125" t="s">
        <v>7445</v>
      </c>
      <c r="H831" s="126" t="s">
        <v>7446</v>
      </c>
      <c r="I831" s="127">
        <v>303</v>
      </c>
      <c r="J831" s="128">
        <v>12.467599999999999</v>
      </c>
    </row>
    <row r="832" spans="2:10" hidden="1" x14ac:dyDescent="0.25">
      <c r="B832" s="124" t="s">
        <v>8</v>
      </c>
      <c r="C832" s="125" t="s">
        <v>7442</v>
      </c>
      <c r="D832" s="126" t="s">
        <v>7443</v>
      </c>
      <c r="E832" s="125" t="s">
        <v>7442</v>
      </c>
      <c r="F832" s="126" t="s">
        <v>7444</v>
      </c>
      <c r="G832" s="125" t="s">
        <v>7447</v>
      </c>
      <c r="H832" s="126" t="s">
        <v>7448</v>
      </c>
      <c r="I832" s="127">
        <v>141</v>
      </c>
      <c r="J832" s="128">
        <v>4.5373000000000001</v>
      </c>
    </row>
    <row r="833" spans="2:10" hidden="1" x14ac:dyDescent="0.25">
      <c r="B833" s="124" t="s">
        <v>8</v>
      </c>
      <c r="C833" s="125" t="s">
        <v>5676</v>
      </c>
      <c r="D833" s="126" t="s">
        <v>7449</v>
      </c>
      <c r="E833" s="125" t="s">
        <v>7450</v>
      </c>
      <c r="F833" s="126" t="s">
        <v>7451</v>
      </c>
      <c r="G833" s="125" t="s">
        <v>7452</v>
      </c>
      <c r="H833" s="126" t="s">
        <v>7453</v>
      </c>
      <c r="I833" s="127">
        <v>272</v>
      </c>
      <c r="J833" s="128">
        <v>15.887</v>
      </c>
    </row>
    <row r="834" spans="2:10" hidden="1" x14ac:dyDescent="0.25">
      <c r="B834" s="124" t="s">
        <v>8</v>
      </c>
      <c r="C834" s="125" t="s">
        <v>5676</v>
      </c>
      <c r="D834" s="126" t="s">
        <v>7449</v>
      </c>
      <c r="E834" s="125" t="s">
        <v>7454</v>
      </c>
      <c r="F834" s="126" t="s">
        <v>7455</v>
      </c>
      <c r="G834" s="125" t="s">
        <v>1286</v>
      </c>
      <c r="H834" s="126" t="s">
        <v>7456</v>
      </c>
      <c r="I834" s="127">
        <v>489</v>
      </c>
      <c r="J834" s="128">
        <v>21.25190000000001</v>
      </c>
    </row>
    <row r="835" spans="2:10" hidden="1" x14ac:dyDescent="0.25">
      <c r="B835" s="124" t="s">
        <v>8</v>
      </c>
      <c r="C835" s="125" t="s">
        <v>5676</v>
      </c>
      <c r="D835" s="126" t="s">
        <v>7449</v>
      </c>
      <c r="E835" s="125" t="s">
        <v>7457</v>
      </c>
      <c r="F835" s="126" t="s">
        <v>7458</v>
      </c>
      <c r="G835" s="125" t="s">
        <v>7454</v>
      </c>
      <c r="H835" s="126" t="s">
        <v>7455</v>
      </c>
      <c r="I835" s="127">
        <v>718</v>
      </c>
      <c r="J835" s="128">
        <v>32.6676</v>
      </c>
    </row>
    <row r="836" spans="2:10" hidden="1" x14ac:dyDescent="0.25">
      <c r="B836" s="124" t="s">
        <v>8</v>
      </c>
      <c r="C836" s="125" t="s">
        <v>5676</v>
      </c>
      <c r="D836" s="126" t="s">
        <v>7449</v>
      </c>
      <c r="E836" s="125" t="s">
        <v>7452</v>
      </c>
      <c r="F836" s="126" t="s">
        <v>7453</v>
      </c>
      <c r="G836" s="125" t="s">
        <v>7459</v>
      </c>
      <c r="H836" s="126" t="s">
        <v>7460</v>
      </c>
      <c r="I836" s="127">
        <v>222</v>
      </c>
      <c r="J836" s="128">
        <v>5.9114000000000004</v>
      </c>
    </row>
    <row r="837" spans="2:10" hidden="1" x14ac:dyDescent="0.25">
      <c r="B837" s="124" t="s">
        <v>8</v>
      </c>
      <c r="C837" s="125" t="s">
        <v>5676</v>
      </c>
      <c r="D837" s="126" t="s">
        <v>7449</v>
      </c>
      <c r="E837" s="125" t="s">
        <v>7457</v>
      </c>
      <c r="F837" s="126" t="s">
        <v>7458</v>
      </c>
      <c r="G837" s="125" t="s">
        <v>7461</v>
      </c>
      <c r="H837" s="126" t="s">
        <v>7462</v>
      </c>
      <c r="I837" s="127">
        <v>264</v>
      </c>
      <c r="J837" s="128">
        <v>29.81110000000001</v>
      </c>
    </row>
    <row r="838" spans="2:10" hidden="1" x14ac:dyDescent="0.25">
      <c r="B838" s="124" t="s">
        <v>8</v>
      </c>
      <c r="C838" s="125" t="s">
        <v>5676</v>
      </c>
      <c r="D838" s="126" t="s">
        <v>7449</v>
      </c>
      <c r="E838" s="125" t="s">
        <v>5676</v>
      </c>
      <c r="F838" s="126" t="s">
        <v>7463</v>
      </c>
      <c r="G838" s="125" t="s">
        <v>7464</v>
      </c>
      <c r="H838" s="126" t="s">
        <v>7465</v>
      </c>
      <c r="I838" s="127">
        <v>167</v>
      </c>
      <c r="J838" s="128">
        <v>22.218399999999999</v>
      </c>
    </row>
    <row r="839" spans="2:10" hidden="1" x14ac:dyDescent="0.25">
      <c r="B839" s="124" t="s">
        <v>8</v>
      </c>
      <c r="C839" s="125" t="s">
        <v>5676</v>
      </c>
      <c r="D839" s="126" t="s">
        <v>7449</v>
      </c>
      <c r="E839" s="125" t="s">
        <v>5676</v>
      </c>
      <c r="F839" s="126" t="s">
        <v>7463</v>
      </c>
      <c r="G839" s="125" t="s">
        <v>7457</v>
      </c>
      <c r="H839" s="126" t="s">
        <v>7458</v>
      </c>
      <c r="I839" s="127">
        <v>538</v>
      </c>
      <c r="J839" s="128">
        <v>12.182499999999999</v>
      </c>
    </row>
    <row r="840" spans="2:10" hidden="1" x14ac:dyDescent="0.25">
      <c r="B840" s="124" t="s">
        <v>8</v>
      </c>
      <c r="C840" s="125" t="s">
        <v>5676</v>
      </c>
      <c r="D840" s="126" t="s">
        <v>7449</v>
      </c>
      <c r="E840" s="125" t="s">
        <v>7457</v>
      </c>
      <c r="F840" s="126" t="s">
        <v>7458</v>
      </c>
      <c r="G840" s="125" t="s">
        <v>7450</v>
      </c>
      <c r="H840" s="126" t="s">
        <v>7451</v>
      </c>
      <c r="I840" s="127">
        <v>620</v>
      </c>
      <c r="J840" s="128">
        <v>13.250500000000001</v>
      </c>
    </row>
    <row r="841" spans="2:10" hidden="1" x14ac:dyDescent="0.25">
      <c r="B841" s="124" t="s">
        <v>8</v>
      </c>
      <c r="C841" s="125" t="s">
        <v>7466</v>
      </c>
      <c r="D841" s="126" t="s">
        <v>7467</v>
      </c>
      <c r="E841" s="125" t="s">
        <v>7468</v>
      </c>
      <c r="F841" s="126" t="s">
        <v>7469</v>
      </c>
      <c r="G841" s="125" t="s">
        <v>7470</v>
      </c>
      <c r="H841" s="126" t="s">
        <v>7471</v>
      </c>
      <c r="I841" s="127">
        <v>711</v>
      </c>
      <c r="J841" s="128">
        <v>11.2424</v>
      </c>
    </row>
    <row r="842" spans="2:10" hidden="1" x14ac:dyDescent="0.25">
      <c r="B842" s="124" t="s">
        <v>8</v>
      </c>
      <c r="C842" s="125" t="s">
        <v>7466</v>
      </c>
      <c r="D842" s="126" t="s">
        <v>7467</v>
      </c>
      <c r="E842" s="125" t="s">
        <v>7472</v>
      </c>
      <c r="F842" s="126" t="s">
        <v>7473</v>
      </c>
      <c r="G842" s="125" t="s">
        <v>7474</v>
      </c>
      <c r="H842" s="126" t="s">
        <v>7475</v>
      </c>
      <c r="I842" s="127">
        <v>421</v>
      </c>
      <c r="J842" s="128">
        <v>4.7926000000000002</v>
      </c>
    </row>
    <row r="843" spans="2:10" hidden="1" x14ac:dyDescent="0.25">
      <c r="B843" s="124" t="s">
        <v>8</v>
      </c>
      <c r="C843" s="125" t="s">
        <v>7466</v>
      </c>
      <c r="D843" s="126" t="s">
        <v>7467</v>
      </c>
      <c r="E843" s="125" t="s">
        <v>7466</v>
      </c>
      <c r="F843" s="126" t="s">
        <v>7476</v>
      </c>
      <c r="G843" s="125" t="s">
        <v>7472</v>
      </c>
      <c r="H843" s="126" t="s">
        <v>7473</v>
      </c>
      <c r="I843" s="127">
        <v>433</v>
      </c>
      <c r="J843" s="128">
        <v>13.7957</v>
      </c>
    </row>
    <row r="844" spans="2:10" hidden="1" x14ac:dyDescent="0.25">
      <c r="B844" s="124" t="s">
        <v>8</v>
      </c>
      <c r="C844" s="125" t="s">
        <v>7466</v>
      </c>
      <c r="D844" s="126" t="s">
        <v>7467</v>
      </c>
      <c r="E844" s="125" t="s">
        <v>7477</v>
      </c>
      <c r="F844" s="126" t="s">
        <v>7478</v>
      </c>
      <c r="G844" s="125" t="s">
        <v>7479</v>
      </c>
      <c r="H844" s="126" t="s">
        <v>7480</v>
      </c>
      <c r="I844" s="127">
        <v>582</v>
      </c>
      <c r="J844" s="128">
        <v>6.4924999999999997</v>
      </c>
    </row>
    <row r="845" spans="2:10" hidden="1" x14ac:dyDescent="0.25">
      <c r="B845" s="124" t="s">
        <v>8</v>
      </c>
      <c r="C845" s="125" t="s">
        <v>7466</v>
      </c>
      <c r="D845" s="126" t="s">
        <v>7467</v>
      </c>
      <c r="E845" s="125" t="s">
        <v>7466</v>
      </c>
      <c r="F845" s="126" t="s">
        <v>7476</v>
      </c>
      <c r="G845" s="125" t="s">
        <v>4331</v>
      </c>
      <c r="H845" s="126" t="s">
        <v>7481</v>
      </c>
      <c r="I845" s="127">
        <v>143</v>
      </c>
      <c r="J845" s="128">
        <v>5.9711000000000016</v>
      </c>
    </row>
    <row r="846" spans="2:10" hidden="1" x14ac:dyDescent="0.25">
      <c r="B846" s="124" t="s">
        <v>8</v>
      </c>
      <c r="C846" s="125" t="s">
        <v>7466</v>
      </c>
      <c r="D846" s="126" t="s">
        <v>7467</v>
      </c>
      <c r="E846" s="125" t="s">
        <v>7466</v>
      </c>
      <c r="F846" s="126" t="s">
        <v>7476</v>
      </c>
      <c r="G846" s="125" t="s">
        <v>7468</v>
      </c>
      <c r="H846" s="126" t="s">
        <v>7469</v>
      </c>
      <c r="I846" s="127">
        <v>156</v>
      </c>
      <c r="J846" s="128">
        <v>14.3178</v>
      </c>
    </row>
    <row r="847" spans="2:10" hidden="1" x14ac:dyDescent="0.25">
      <c r="B847" s="124" t="s">
        <v>8</v>
      </c>
      <c r="C847" s="125" t="s">
        <v>7466</v>
      </c>
      <c r="D847" s="126" t="s">
        <v>7467</v>
      </c>
      <c r="E847" s="125" t="s">
        <v>4331</v>
      </c>
      <c r="F847" s="126" t="s">
        <v>7481</v>
      </c>
      <c r="G847" s="125" t="s">
        <v>4405</v>
      </c>
      <c r="H847" s="126" t="s">
        <v>7482</v>
      </c>
      <c r="I847" s="127">
        <v>405</v>
      </c>
      <c r="J847" s="128">
        <v>7.1199999999999983</v>
      </c>
    </row>
    <row r="848" spans="2:10" hidden="1" x14ac:dyDescent="0.25">
      <c r="B848" s="124" t="s">
        <v>8</v>
      </c>
      <c r="C848" s="125" t="s">
        <v>7466</v>
      </c>
      <c r="D848" s="126" t="s">
        <v>7467</v>
      </c>
      <c r="E848" s="125" t="s">
        <v>7468</v>
      </c>
      <c r="F848" s="126" t="s">
        <v>7469</v>
      </c>
      <c r="G848" s="125" t="s">
        <v>7477</v>
      </c>
      <c r="H848" s="126" t="s">
        <v>7478</v>
      </c>
      <c r="I848" s="127">
        <v>253</v>
      </c>
      <c r="J848" s="128">
        <v>14.0984</v>
      </c>
    </row>
    <row r="849" spans="2:10" hidden="1" x14ac:dyDescent="0.25">
      <c r="B849" s="124" t="s">
        <v>8</v>
      </c>
      <c r="C849" s="125" t="s">
        <v>508</v>
      </c>
      <c r="D849" s="126" t="s">
        <v>7483</v>
      </c>
      <c r="E849" s="125" t="s">
        <v>508</v>
      </c>
      <c r="F849" s="126" t="s">
        <v>7484</v>
      </c>
      <c r="G849" s="125" t="s">
        <v>7485</v>
      </c>
      <c r="H849" s="126" t="s">
        <v>7486</v>
      </c>
      <c r="I849" s="127">
        <v>652</v>
      </c>
      <c r="J849" s="128">
        <v>4.4169999999999998</v>
      </c>
    </row>
    <row r="850" spans="2:10" hidden="1" x14ac:dyDescent="0.25">
      <c r="B850" s="124" t="s">
        <v>8</v>
      </c>
      <c r="C850" s="125" t="s">
        <v>508</v>
      </c>
      <c r="D850" s="126" t="s">
        <v>7483</v>
      </c>
      <c r="E850" s="125" t="s">
        <v>7487</v>
      </c>
      <c r="F850" s="126" t="s">
        <v>7488</v>
      </c>
      <c r="G850" s="125" t="s">
        <v>7489</v>
      </c>
      <c r="H850" s="126" t="s">
        <v>7490</v>
      </c>
      <c r="I850" s="127">
        <v>572</v>
      </c>
      <c r="J850" s="128">
        <v>3.1661999999999999</v>
      </c>
    </row>
    <row r="851" spans="2:10" hidden="1" x14ac:dyDescent="0.25">
      <c r="B851" s="124" t="s">
        <v>8</v>
      </c>
      <c r="C851" s="125" t="s">
        <v>508</v>
      </c>
      <c r="D851" s="126" t="s">
        <v>7483</v>
      </c>
      <c r="E851" s="125" t="s">
        <v>7491</v>
      </c>
      <c r="F851" s="126" t="s">
        <v>7492</v>
      </c>
      <c r="G851" s="125" t="s">
        <v>7487</v>
      </c>
      <c r="H851" s="126" t="s">
        <v>7488</v>
      </c>
      <c r="I851" s="127">
        <v>57</v>
      </c>
      <c r="J851" s="128">
        <v>0.66939999999999988</v>
      </c>
    </row>
    <row r="852" spans="2:10" hidden="1" x14ac:dyDescent="0.25">
      <c r="B852" s="124" t="s">
        <v>8</v>
      </c>
      <c r="C852" s="125" t="s">
        <v>508</v>
      </c>
      <c r="D852" s="126" t="s">
        <v>7483</v>
      </c>
      <c r="E852" s="125" t="s">
        <v>508</v>
      </c>
      <c r="F852" s="126" t="s">
        <v>7484</v>
      </c>
      <c r="G852" s="125" t="s">
        <v>7491</v>
      </c>
      <c r="H852" s="126" t="s">
        <v>7492</v>
      </c>
      <c r="I852" s="127">
        <v>205</v>
      </c>
      <c r="J852" s="128">
        <v>11.2767</v>
      </c>
    </row>
    <row r="853" spans="2:10" hidden="1" x14ac:dyDescent="0.25">
      <c r="B853" s="124" t="s">
        <v>8</v>
      </c>
      <c r="C853" s="125" t="s">
        <v>508</v>
      </c>
      <c r="D853" s="126" t="s">
        <v>7483</v>
      </c>
      <c r="E853" s="125" t="s">
        <v>6504</v>
      </c>
      <c r="F853" s="126" t="s">
        <v>7493</v>
      </c>
      <c r="G853" s="125" t="s">
        <v>7494</v>
      </c>
      <c r="H853" s="126" t="s">
        <v>7495</v>
      </c>
      <c r="I853" s="127">
        <v>1026</v>
      </c>
      <c r="J853" s="128">
        <v>3.1648000000000001</v>
      </c>
    </row>
    <row r="854" spans="2:10" hidden="1" x14ac:dyDescent="0.25">
      <c r="B854" s="124" t="s">
        <v>8</v>
      </c>
      <c r="C854" s="125" t="s">
        <v>508</v>
      </c>
      <c r="D854" s="126" t="s">
        <v>7483</v>
      </c>
      <c r="E854" s="125" t="s">
        <v>7496</v>
      </c>
      <c r="F854" s="126" t="s">
        <v>7497</v>
      </c>
      <c r="G854" s="125" t="s">
        <v>6504</v>
      </c>
      <c r="H854" s="126" t="s">
        <v>7493</v>
      </c>
      <c r="I854" s="127">
        <v>697</v>
      </c>
      <c r="J854" s="128">
        <v>7.1195000000000004</v>
      </c>
    </row>
    <row r="855" spans="2:10" hidden="1" x14ac:dyDescent="0.25">
      <c r="B855" s="124" t="s">
        <v>8</v>
      </c>
      <c r="C855" s="125" t="s">
        <v>508</v>
      </c>
      <c r="D855" s="126" t="s">
        <v>7483</v>
      </c>
      <c r="E855" s="125" t="s">
        <v>508</v>
      </c>
      <c r="F855" s="126" t="s">
        <v>7484</v>
      </c>
      <c r="G855" s="125" t="s">
        <v>7496</v>
      </c>
      <c r="H855" s="126" t="s">
        <v>7497</v>
      </c>
      <c r="I855" s="127">
        <v>614</v>
      </c>
      <c r="J855" s="128">
        <v>12.735300000000001</v>
      </c>
    </row>
    <row r="856" spans="2:10" hidden="1" x14ac:dyDescent="0.25">
      <c r="B856" s="124" t="s">
        <v>8</v>
      </c>
      <c r="C856" s="125" t="s">
        <v>526</v>
      </c>
      <c r="D856" s="126" t="s">
        <v>7498</v>
      </c>
      <c r="E856" s="125" t="s">
        <v>1055</v>
      </c>
      <c r="F856" s="126" t="s">
        <v>7499</v>
      </c>
      <c r="G856" s="125" t="s">
        <v>6325</v>
      </c>
      <c r="H856" s="126" t="s">
        <v>7500</v>
      </c>
      <c r="I856" s="127">
        <v>531</v>
      </c>
      <c r="J856" s="128">
        <v>3.7425000000000002</v>
      </c>
    </row>
    <row r="857" spans="2:10" hidden="1" x14ac:dyDescent="0.25">
      <c r="B857" s="124" t="s">
        <v>8</v>
      </c>
      <c r="C857" s="125" t="s">
        <v>526</v>
      </c>
      <c r="D857" s="126" t="s">
        <v>7498</v>
      </c>
      <c r="E857" s="125" t="s">
        <v>3758</v>
      </c>
      <c r="F857" s="126" t="s">
        <v>7501</v>
      </c>
      <c r="G857" s="125" t="s">
        <v>1055</v>
      </c>
      <c r="H857" s="126" t="s">
        <v>7499</v>
      </c>
      <c r="I857" s="127">
        <v>473</v>
      </c>
      <c r="J857" s="128">
        <v>7.7931999999999997</v>
      </c>
    </row>
    <row r="858" spans="2:10" hidden="1" x14ac:dyDescent="0.25">
      <c r="B858" s="124" t="s">
        <v>8</v>
      </c>
      <c r="C858" s="125" t="s">
        <v>526</v>
      </c>
      <c r="D858" s="126" t="s">
        <v>7498</v>
      </c>
      <c r="E858" s="125" t="s">
        <v>526</v>
      </c>
      <c r="F858" s="126" t="s">
        <v>7502</v>
      </c>
      <c r="G858" s="125" t="s">
        <v>1498</v>
      </c>
      <c r="H858" s="126" t="s">
        <v>7503</v>
      </c>
      <c r="I858" s="127">
        <v>558</v>
      </c>
      <c r="J858" s="128">
        <v>53.517099999999999</v>
      </c>
    </row>
    <row r="859" spans="2:10" hidden="1" x14ac:dyDescent="0.25">
      <c r="B859" s="124" t="s">
        <v>8</v>
      </c>
      <c r="C859" s="125" t="s">
        <v>526</v>
      </c>
      <c r="D859" s="126" t="s">
        <v>7498</v>
      </c>
      <c r="E859" s="125" t="s">
        <v>7504</v>
      </c>
      <c r="F859" s="126" t="s">
        <v>7505</v>
      </c>
      <c r="G859" s="125" t="s">
        <v>7506</v>
      </c>
      <c r="H859" s="126" t="s">
        <v>7507</v>
      </c>
      <c r="I859" s="127">
        <v>370</v>
      </c>
      <c r="J859" s="128">
        <v>15.6256</v>
      </c>
    </row>
    <row r="860" spans="2:10" hidden="1" x14ac:dyDescent="0.25">
      <c r="B860" s="124" t="s">
        <v>8</v>
      </c>
      <c r="C860" s="125" t="s">
        <v>526</v>
      </c>
      <c r="D860" s="126" t="s">
        <v>7498</v>
      </c>
      <c r="E860" s="125" t="s">
        <v>7508</v>
      </c>
      <c r="F860" s="126" t="s">
        <v>7509</v>
      </c>
      <c r="G860" s="125" t="s">
        <v>7510</v>
      </c>
      <c r="H860" s="126" t="s">
        <v>7511</v>
      </c>
      <c r="I860" s="127">
        <v>835</v>
      </c>
      <c r="J860" s="128">
        <v>19.3062</v>
      </c>
    </row>
    <row r="861" spans="2:10" hidden="1" x14ac:dyDescent="0.25">
      <c r="B861" s="124" t="s">
        <v>8</v>
      </c>
      <c r="C861" s="125" t="s">
        <v>526</v>
      </c>
      <c r="D861" s="126" t="s">
        <v>7498</v>
      </c>
      <c r="E861" s="125" t="s">
        <v>1498</v>
      </c>
      <c r="F861" s="126" t="s">
        <v>7503</v>
      </c>
      <c r="G861" s="125" t="s">
        <v>7512</v>
      </c>
      <c r="H861" s="126" t="s">
        <v>7513</v>
      </c>
      <c r="I861" s="127">
        <v>335</v>
      </c>
      <c r="J861" s="128">
        <v>6.7649999999999988</v>
      </c>
    </row>
    <row r="862" spans="2:10" hidden="1" x14ac:dyDescent="0.25">
      <c r="B862" s="124" t="s">
        <v>8</v>
      </c>
      <c r="C862" s="125" t="s">
        <v>526</v>
      </c>
      <c r="D862" s="126" t="s">
        <v>7498</v>
      </c>
      <c r="E862" s="125" t="s">
        <v>7506</v>
      </c>
      <c r="F862" s="126" t="s">
        <v>7507</v>
      </c>
      <c r="G862" s="125" t="s">
        <v>7514</v>
      </c>
      <c r="H862" s="126" t="s">
        <v>7515</v>
      </c>
      <c r="I862" s="127">
        <v>528</v>
      </c>
      <c r="J862" s="128">
        <v>17.206399999999999</v>
      </c>
    </row>
    <row r="863" spans="2:10" hidden="1" x14ac:dyDescent="0.25">
      <c r="B863" s="124" t="s">
        <v>8</v>
      </c>
      <c r="C863" s="125" t="s">
        <v>526</v>
      </c>
      <c r="D863" s="126" t="s">
        <v>7498</v>
      </c>
      <c r="E863" s="125" t="s">
        <v>7514</v>
      </c>
      <c r="F863" s="126" t="s">
        <v>7515</v>
      </c>
      <c r="G863" s="125" t="s">
        <v>806</v>
      </c>
      <c r="H863" s="126" t="s">
        <v>7516</v>
      </c>
      <c r="I863" s="127">
        <v>202</v>
      </c>
      <c r="J863" s="128">
        <v>5.2443999999999997</v>
      </c>
    </row>
    <row r="864" spans="2:10" hidden="1" x14ac:dyDescent="0.25">
      <c r="B864" s="124" t="s">
        <v>8</v>
      </c>
      <c r="C864" s="125" t="s">
        <v>526</v>
      </c>
      <c r="D864" s="126" t="s">
        <v>7498</v>
      </c>
      <c r="E864" s="125" t="s">
        <v>526</v>
      </c>
      <c r="F864" s="126" t="s">
        <v>7502</v>
      </c>
      <c r="G864" s="125" t="s">
        <v>7517</v>
      </c>
      <c r="H864" s="126" t="s">
        <v>7518</v>
      </c>
      <c r="I864" s="127">
        <v>376</v>
      </c>
      <c r="J864" s="128">
        <v>5.8736000000000006</v>
      </c>
    </row>
    <row r="865" spans="2:10" hidden="1" x14ac:dyDescent="0.25">
      <c r="B865" s="124" t="s">
        <v>8</v>
      </c>
      <c r="C865" s="125" t="s">
        <v>526</v>
      </c>
      <c r="D865" s="126" t="s">
        <v>7498</v>
      </c>
      <c r="E865" s="125" t="s">
        <v>7519</v>
      </c>
      <c r="F865" s="126" t="s">
        <v>7520</v>
      </c>
      <c r="G865" s="125" t="s">
        <v>7521</v>
      </c>
      <c r="H865" s="126" t="s">
        <v>7522</v>
      </c>
      <c r="I865" s="127">
        <v>412</v>
      </c>
      <c r="J865" s="128">
        <v>5.2968000000000002</v>
      </c>
    </row>
    <row r="866" spans="2:10" hidden="1" x14ac:dyDescent="0.25">
      <c r="B866" s="124" t="s">
        <v>8</v>
      </c>
      <c r="C866" s="125" t="s">
        <v>526</v>
      </c>
      <c r="D866" s="126" t="s">
        <v>7498</v>
      </c>
      <c r="E866" s="125" t="s">
        <v>7521</v>
      </c>
      <c r="F866" s="126" t="s">
        <v>7522</v>
      </c>
      <c r="G866" s="125" t="s">
        <v>7504</v>
      </c>
      <c r="H866" s="126" t="s">
        <v>7505</v>
      </c>
      <c r="I866" s="127">
        <v>328</v>
      </c>
      <c r="J866" s="128">
        <v>3.1858</v>
      </c>
    </row>
    <row r="867" spans="2:10" hidden="1" x14ac:dyDescent="0.25">
      <c r="B867" s="124" t="s">
        <v>8</v>
      </c>
      <c r="C867" s="125" t="s">
        <v>526</v>
      </c>
      <c r="D867" s="126" t="s">
        <v>7498</v>
      </c>
      <c r="E867" s="125" t="s">
        <v>7517</v>
      </c>
      <c r="F867" s="126" t="s">
        <v>7518</v>
      </c>
      <c r="G867" s="125" t="s">
        <v>3758</v>
      </c>
      <c r="H867" s="126" t="s">
        <v>7501</v>
      </c>
      <c r="I867" s="127">
        <v>322</v>
      </c>
      <c r="J867" s="128">
        <v>9.6851000000000003</v>
      </c>
    </row>
    <row r="868" spans="2:10" hidden="1" x14ac:dyDescent="0.25">
      <c r="B868" s="124" t="s">
        <v>8</v>
      </c>
      <c r="C868" s="125" t="s">
        <v>526</v>
      </c>
      <c r="D868" s="126" t="s">
        <v>7498</v>
      </c>
      <c r="E868" s="125" t="s">
        <v>1498</v>
      </c>
      <c r="F868" s="126" t="s">
        <v>7503</v>
      </c>
      <c r="G868" s="125" t="s">
        <v>7508</v>
      </c>
      <c r="H868" s="126" t="s">
        <v>7509</v>
      </c>
      <c r="I868" s="127">
        <v>199</v>
      </c>
      <c r="J868" s="128">
        <v>42.535600000000009</v>
      </c>
    </row>
    <row r="869" spans="2:10" hidden="1" x14ac:dyDescent="0.25">
      <c r="B869" s="124" t="s">
        <v>8</v>
      </c>
      <c r="C869" s="125" t="s">
        <v>526</v>
      </c>
      <c r="D869" s="126" t="s">
        <v>7498</v>
      </c>
      <c r="E869" s="125" t="s">
        <v>6325</v>
      </c>
      <c r="F869" s="126" t="s">
        <v>7500</v>
      </c>
      <c r="G869" s="125" t="s">
        <v>7519</v>
      </c>
      <c r="H869" s="126" t="s">
        <v>7520</v>
      </c>
      <c r="I869" s="127">
        <v>1089</v>
      </c>
      <c r="J869" s="128">
        <v>2.9268999999999998</v>
      </c>
    </row>
    <row r="870" spans="2:10" hidden="1" x14ac:dyDescent="0.25">
      <c r="B870" s="124" t="s">
        <v>8</v>
      </c>
      <c r="C870" s="125" t="s">
        <v>7523</v>
      </c>
      <c r="D870" s="126" t="s">
        <v>7524</v>
      </c>
      <c r="E870" s="125" t="s">
        <v>7525</v>
      </c>
      <c r="F870" s="126" t="s">
        <v>7526</v>
      </c>
      <c r="G870" s="125" t="s">
        <v>6254</v>
      </c>
      <c r="H870" s="126" t="s">
        <v>7527</v>
      </c>
      <c r="I870" s="127">
        <v>727</v>
      </c>
      <c r="J870" s="128">
        <v>24.697500000000009</v>
      </c>
    </row>
    <row r="871" spans="2:10" hidden="1" x14ac:dyDescent="0.25">
      <c r="B871" s="124" t="s">
        <v>8</v>
      </c>
      <c r="C871" s="125" t="s">
        <v>7523</v>
      </c>
      <c r="D871" s="126" t="s">
        <v>7524</v>
      </c>
      <c r="E871" s="125" t="s">
        <v>7523</v>
      </c>
      <c r="F871" s="126" t="s">
        <v>7528</v>
      </c>
      <c r="G871" s="125" t="s">
        <v>7529</v>
      </c>
      <c r="H871" s="126" t="s">
        <v>7530</v>
      </c>
      <c r="I871" s="127">
        <v>319</v>
      </c>
      <c r="J871" s="128">
        <v>23.0837</v>
      </c>
    </row>
    <row r="872" spans="2:10" hidden="1" x14ac:dyDescent="0.25">
      <c r="B872" s="124" t="s">
        <v>8</v>
      </c>
      <c r="C872" s="125" t="s">
        <v>7523</v>
      </c>
      <c r="D872" s="126" t="s">
        <v>7524</v>
      </c>
      <c r="E872" s="125" t="s">
        <v>7529</v>
      </c>
      <c r="F872" s="126" t="s">
        <v>7530</v>
      </c>
      <c r="G872" s="125" t="s">
        <v>7525</v>
      </c>
      <c r="H872" s="126" t="s">
        <v>7526</v>
      </c>
      <c r="I872" s="127">
        <v>254</v>
      </c>
      <c r="J872" s="128">
        <v>28.37090000000001</v>
      </c>
    </row>
    <row r="873" spans="2:10" hidden="1" x14ac:dyDescent="0.25">
      <c r="B873" s="124" t="s">
        <v>8</v>
      </c>
      <c r="C873" s="125" t="s">
        <v>7531</v>
      </c>
      <c r="D873" s="126" t="s">
        <v>7532</v>
      </c>
      <c r="E873" s="125" t="s">
        <v>7533</v>
      </c>
      <c r="F873" s="126" t="s">
        <v>7534</v>
      </c>
      <c r="G873" s="125" t="s">
        <v>7535</v>
      </c>
      <c r="H873" s="126" t="s">
        <v>7536</v>
      </c>
      <c r="I873" s="127">
        <v>333</v>
      </c>
      <c r="J873" s="128">
        <v>11.6915</v>
      </c>
    </row>
    <row r="874" spans="2:10" hidden="1" x14ac:dyDescent="0.25">
      <c r="B874" s="124" t="s">
        <v>8</v>
      </c>
      <c r="C874" s="125" t="s">
        <v>7531</v>
      </c>
      <c r="D874" s="126" t="s">
        <v>7532</v>
      </c>
      <c r="E874" s="125" t="s">
        <v>7531</v>
      </c>
      <c r="F874" s="126" t="s">
        <v>7537</v>
      </c>
      <c r="G874" s="125" t="s">
        <v>7538</v>
      </c>
      <c r="H874" s="126" t="s">
        <v>7539</v>
      </c>
      <c r="I874" s="127">
        <v>69</v>
      </c>
      <c r="J874" s="128">
        <v>12.4575</v>
      </c>
    </row>
    <row r="875" spans="2:10" hidden="1" x14ac:dyDescent="0.25">
      <c r="B875" s="124" t="s">
        <v>8</v>
      </c>
      <c r="C875" s="125" t="s">
        <v>7531</v>
      </c>
      <c r="D875" s="126" t="s">
        <v>7532</v>
      </c>
      <c r="E875" s="125" t="s">
        <v>7540</v>
      </c>
      <c r="F875" s="126" t="s">
        <v>7541</v>
      </c>
      <c r="G875" s="125" t="s">
        <v>7542</v>
      </c>
      <c r="H875" s="126" t="s">
        <v>7543</v>
      </c>
      <c r="I875" s="127">
        <v>3014</v>
      </c>
      <c r="J875" s="128">
        <v>6.3914</v>
      </c>
    </row>
    <row r="876" spans="2:10" hidden="1" x14ac:dyDescent="0.25">
      <c r="B876" s="124" t="s">
        <v>8</v>
      </c>
      <c r="C876" s="125" t="s">
        <v>7531</v>
      </c>
      <c r="D876" s="126" t="s">
        <v>7532</v>
      </c>
      <c r="E876" s="125" t="s">
        <v>7544</v>
      </c>
      <c r="F876" s="126" t="s">
        <v>7545</v>
      </c>
      <c r="G876" s="125" t="s">
        <v>178</v>
      </c>
      <c r="H876" s="126" t="s">
        <v>7546</v>
      </c>
      <c r="I876" s="127">
        <v>509</v>
      </c>
      <c r="J876" s="128">
        <v>7.9180000000000001</v>
      </c>
    </row>
    <row r="877" spans="2:10" hidden="1" x14ac:dyDescent="0.25">
      <c r="B877" s="124" t="s">
        <v>8</v>
      </c>
      <c r="C877" s="125" t="s">
        <v>7531</v>
      </c>
      <c r="D877" s="126" t="s">
        <v>7532</v>
      </c>
      <c r="E877" s="125" t="s">
        <v>7538</v>
      </c>
      <c r="F877" s="126" t="s">
        <v>7539</v>
      </c>
      <c r="G877" s="125" t="s">
        <v>7533</v>
      </c>
      <c r="H877" s="126" t="s">
        <v>7534</v>
      </c>
      <c r="I877" s="127">
        <v>1285</v>
      </c>
      <c r="J877" s="128">
        <v>6.6378999999999984</v>
      </c>
    </row>
    <row r="878" spans="2:10" hidden="1" x14ac:dyDescent="0.25">
      <c r="B878" s="124" t="s">
        <v>8</v>
      </c>
      <c r="C878" s="125" t="s">
        <v>7531</v>
      </c>
      <c r="D878" s="126" t="s">
        <v>7532</v>
      </c>
      <c r="E878" s="125" t="s">
        <v>7540</v>
      </c>
      <c r="F878" s="126" t="s">
        <v>7541</v>
      </c>
      <c r="G878" s="125" t="s">
        <v>5838</v>
      </c>
      <c r="H878" s="126" t="s">
        <v>7547</v>
      </c>
      <c r="I878" s="127">
        <v>314</v>
      </c>
      <c r="J878" s="128">
        <v>9.033100000000001</v>
      </c>
    </row>
    <row r="879" spans="2:10" hidden="1" x14ac:dyDescent="0.25">
      <c r="B879" s="124" t="s">
        <v>8</v>
      </c>
      <c r="C879" s="125" t="s">
        <v>7531</v>
      </c>
      <c r="D879" s="126" t="s">
        <v>7532</v>
      </c>
      <c r="E879" s="125" t="s">
        <v>7535</v>
      </c>
      <c r="F879" s="126" t="s">
        <v>7536</v>
      </c>
      <c r="G879" s="125" t="s">
        <v>7540</v>
      </c>
      <c r="H879" s="126" t="s">
        <v>7541</v>
      </c>
      <c r="I879" s="127">
        <v>569</v>
      </c>
      <c r="J879" s="128">
        <v>11.9137</v>
      </c>
    </row>
    <row r="880" spans="2:10" hidden="1" x14ac:dyDescent="0.25">
      <c r="B880" s="124" t="s">
        <v>8</v>
      </c>
      <c r="C880" s="125" t="s">
        <v>7531</v>
      </c>
      <c r="D880" s="126" t="s">
        <v>7532</v>
      </c>
      <c r="E880" s="125" t="s">
        <v>7531</v>
      </c>
      <c r="F880" s="126" t="s">
        <v>7537</v>
      </c>
      <c r="G880" s="125" t="s">
        <v>7548</v>
      </c>
      <c r="H880" s="126" t="s">
        <v>7549</v>
      </c>
      <c r="I880" s="127">
        <v>356</v>
      </c>
      <c r="J880" s="128">
        <v>9.6124000000000009</v>
      </c>
    </row>
    <row r="881" spans="2:10" hidden="1" x14ac:dyDescent="0.25">
      <c r="B881" s="124" t="s">
        <v>8</v>
      </c>
      <c r="C881" s="125" t="s">
        <v>7531</v>
      </c>
      <c r="D881" s="126" t="s">
        <v>7532</v>
      </c>
      <c r="E881" s="125" t="s">
        <v>7548</v>
      </c>
      <c r="F881" s="126" t="s">
        <v>7549</v>
      </c>
      <c r="G881" s="125" t="s">
        <v>7544</v>
      </c>
      <c r="H881" s="126" t="s">
        <v>7545</v>
      </c>
      <c r="I881" s="127">
        <v>530</v>
      </c>
      <c r="J881" s="128">
        <v>1.5357000000000001</v>
      </c>
    </row>
    <row r="882" spans="2:10" hidden="1" x14ac:dyDescent="0.25">
      <c r="B882" s="124" t="s">
        <v>8</v>
      </c>
      <c r="C882" s="125" t="s">
        <v>7550</v>
      </c>
      <c r="D882" s="126" t="s">
        <v>7551</v>
      </c>
      <c r="E882" s="125" t="s">
        <v>7552</v>
      </c>
      <c r="F882" s="126" t="s">
        <v>7553</v>
      </c>
      <c r="G882" s="125" t="s">
        <v>7554</v>
      </c>
      <c r="H882" s="126" t="s">
        <v>7555</v>
      </c>
      <c r="I882" s="127">
        <v>421</v>
      </c>
      <c r="J882" s="128">
        <v>19.758500000000002</v>
      </c>
    </row>
    <row r="883" spans="2:10" hidden="1" x14ac:dyDescent="0.25">
      <c r="B883" s="124" t="s">
        <v>8</v>
      </c>
      <c r="C883" s="125" t="s">
        <v>7550</v>
      </c>
      <c r="D883" s="126" t="s">
        <v>7551</v>
      </c>
      <c r="E883" s="125" t="s">
        <v>7554</v>
      </c>
      <c r="F883" s="126" t="s">
        <v>7555</v>
      </c>
      <c r="G883" s="125" t="s">
        <v>7556</v>
      </c>
      <c r="H883" s="126" t="s">
        <v>7557</v>
      </c>
      <c r="I883" s="127">
        <v>230</v>
      </c>
      <c r="J883" s="128">
        <v>6.2046000000000001</v>
      </c>
    </row>
    <row r="884" spans="2:10" hidden="1" x14ac:dyDescent="0.25">
      <c r="B884" s="124" t="s">
        <v>8</v>
      </c>
      <c r="C884" s="125" t="s">
        <v>7550</v>
      </c>
      <c r="D884" s="126" t="s">
        <v>7551</v>
      </c>
      <c r="E884" s="125" t="s">
        <v>7558</v>
      </c>
      <c r="F884" s="126" t="s">
        <v>7559</v>
      </c>
      <c r="G884" s="125" t="s">
        <v>579</v>
      </c>
      <c r="H884" s="126" t="s">
        <v>7560</v>
      </c>
      <c r="I884" s="127">
        <v>374</v>
      </c>
      <c r="J884" s="128">
        <v>17.7029</v>
      </c>
    </row>
    <row r="885" spans="2:10" hidden="1" x14ac:dyDescent="0.25">
      <c r="B885" s="124" t="s">
        <v>8</v>
      </c>
      <c r="C885" s="125" t="s">
        <v>7550</v>
      </c>
      <c r="D885" s="126" t="s">
        <v>7551</v>
      </c>
      <c r="E885" s="125" t="s">
        <v>7558</v>
      </c>
      <c r="F885" s="126" t="s">
        <v>7559</v>
      </c>
      <c r="G885" s="125" t="s">
        <v>7552</v>
      </c>
      <c r="H885" s="126" t="s">
        <v>7553</v>
      </c>
      <c r="I885" s="127">
        <v>202</v>
      </c>
      <c r="J885" s="128">
        <v>19.6783</v>
      </c>
    </row>
    <row r="886" spans="2:10" hidden="1" x14ac:dyDescent="0.25">
      <c r="B886" s="124" t="s">
        <v>8</v>
      </c>
      <c r="C886" s="125" t="s">
        <v>7550</v>
      </c>
      <c r="D886" s="126" t="s">
        <v>7551</v>
      </c>
      <c r="E886" s="125" t="s">
        <v>7556</v>
      </c>
      <c r="F886" s="126" t="s">
        <v>7557</v>
      </c>
      <c r="G886" s="125" t="s">
        <v>7561</v>
      </c>
      <c r="H886" s="126" t="s">
        <v>7562</v>
      </c>
      <c r="I886" s="127">
        <v>288</v>
      </c>
      <c r="J886" s="128">
        <v>16.795200000000001</v>
      </c>
    </row>
    <row r="887" spans="2:10" hidden="1" x14ac:dyDescent="0.25">
      <c r="B887" s="124" t="s">
        <v>8</v>
      </c>
      <c r="C887" s="125" t="s">
        <v>7550</v>
      </c>
      <c r="D887" s="126" t="s">
        <v>7551</v>
      </c>
      <c r="E887" s="125" t="s">
        <v>7550</v>
      </c>
      <c r="F887" s="126" t="s">
        <v>7563</v>
      </c>
      <c r="G887" s="125" t="s">
        <v>7558</v>
      </c>
      <c r="H887" s="126" t="s">
        <v>7559</v>
      </c>
      <c r="I887" s="127">
        <v>156</v>
      </c>
      <c r="J887" s="128">
        <v>24.358799999999999</v>
      </c>
    </row>
    <row r="888" spans="2:10" hidden="1" x14ac:dyDescent="0.25">
      <c r="B888" s="124" t="s">
        <v>8</v>
      </c>
      <c r="C888" s="125" t="s">
        <v>7550</v>
      </c>
      <c r="D888" s="126" t="s">
        <v>7551</v>
      </c>
      <c r="E888" s="125" t="s">
        <v>7550</v>
      </c>
      <c r="F888" s="126" t="s">
        <v>7563</v>
      </c>
      <c r="G888" s="125" t="s">
        <v>7564</v>
      </c>
      <c r="H888" s="126" t="s">
        <v>7565</v>
      </c>
      <c r="I888" s="127">
        <v>1083</v>
      </c>
      <c r="J888" s="128">
        <v>5.4885000000000002</v>
      </c>
    </row>
    <row r="889" spans="2:10" hidden="1" x14ac:dyDescent="0.25">
      <c r="B889" s="124" t="s">
        <v>8</v>
      </c>
      <c r="C889" s="125" t="s">
        <v>7550</v>
      </c>
      <c r="D889" s="126" t="s">
        <v>7551</v>
      </c>
      <c r="E889" s="125" t="s">
        <v>7550</v>
      </c>
      <c r="F889" s="126" t="s">
        <v>7563</v>
      </c>
      <c r="G889" s="125" t="s">
        <v>3961</v>
      </c>
      <c r="H889" s="126" t="s">
        <v>7566</v>
      </c>
      <c r="I889" s="127">
        <v>589</v>
      </c>
      <c r="J889" s="128">
        <v>4.317499999999999</v>
      </c>
    </row>
    <row r="890" spans="2:10" hidden="1" x14ac:dyDescent="0.25">
      <c r="B890" s="124" t="s">
        <v>8</v>
      </c>
      <c r="C890" s="125" t="s">
        <v>7567</v>
      </c>
      <c r="D890" s="126" t="s">
        <v>7568</v>
      </c>
      <c r="E890" s="125" t="s">
        <v>7567</v>
      </c>
      <c r="F890" s="126" t="s">
        <v>7569</v>
      </c>
      <c r="G890" s="125" t="s">
        <v>7570</v>
      </c>
      <c r="H890" s="126" t="s">
        <v>7571</v>
      </c>
      <c r="I890" s="127">
        <v>255</v>
      </c>
      <c r="J890" s="128">
        <v>6.1965000000000003</v>
      </c>
    </row>
    <row r="891" spans="2:10" hidden="1" x14ac:dyDescent="0.25">
      <c r="B891" s="124" t="s">
        <v>8</v>
      </c>
      <c r="C891" s="125" t="s">
        <v>276</v>
      </c>
      <c r="D891" s="126" t="s">
        <v>7572</v>
      </c>
      <c r="E891" s="125" t="s">
        <v>7573</v>
      </c>
      <c r="F891" s="126" t="s">
        <v>7574</v>
      </c>
      <c r="G891" s="125" t="s">
        <v>7575</v>
      </c>
      <c r="H891" s="126" t="s">
        <v>7576</v>
      </c>
      <c r="I891" s="127">
        <v>801</v>
      </c>
      <c r="J891" s="128">
        <v>6.6650999999999998</v>
      </c>
    </row>
    <row r="892" spans="2:10" hidden="1" x14ac:dyDescent="0.25">
      <c r="B892" s="124" t="s">
        <v>8</v>
      </c>
      <c r="C892" s="125" t="s">
        <v>276</v>
      </c>
      <c r="D892" s="126" t="s">
        <v>7572</v>
      </c>
      <c r="E892" s="125" t="s">
        <v>7575</v>
      </c>
      <c r="F892" s="126" t="s">
        <v>7576</v>
      </c>
      <c r="G892" s="125" t="s">
        <v>7577</v>
      </c>
      <c r="H892" s="126" t="s">
        <v>7578</v>
      </c>
      <c r="I892" s="127">
        <v>378</v>
      </c>
      <c r="J892" s="128">
        <v>4.7131000000000007</v>
      </c>
    </row>
    <row r="893" spans="2:10" hidden="1" x14ac:dyDescent="0.25">
      <c r="B893" s="124" t="s">
        <v>8</v>
      </c>
      <c r="C893" s="125" t="s">
        <v>276</v>
      </c>
      <c r="D893" s="126" t="s">
        <v>7572</v>
      </c>
      <c r="E893" s="125" t="s">
        <v>7573</v>
      </c>
      <c r="F893" s="126" t="s">
        <v>7574</v>
      </c>
      <c r="G893" s="125" t="s">
        <v>7579</v>
      </c>
      <c r="H893" s="126" t="s">
        <v>7580</v>
      </c>
      <c r="I893" s="127">
        <v>395</v>
      </c>
      <c r="J893" s="128">
        <v>7.9795000000000016</v>
      </c>
    </row>
    <row r="894" spans="2:10" hidden="1" x14ac:dyDescent="0.25">
      <c r="B894" s="124" t="s">
        <v>8</v>
      </c>
      <c r="C894" s="125" t="s">
        <v>581</v>
      </c>
      <c r="D894" s="126" t="s">
        <v>7581</v>
      </c>
      <c r="E894" s="125" t="s">
        <v>7582</v>
      </c>
      <c r="F894" s="126" t="s">
        <v>7583</v>
      </c>
      <c r="G894" s="125" t="s">
        <v>7584</v>
      </c>
      <c r="H894" s="126" t="s">
        <v>7585</v>
      </c>
      <c r="I894" s="127">
        <v>441</v>
      </c>
      <c r="J894" s="128">
        <v>7.4151000000000016</v>
      </c>
    </row>
    <row r="895" spans="2:10" hidden="1" x14ac:dyDescent="0.25">
      <c r="B895" s="124" t="s">
        <v>8</v>
      </c>
      <c r="C895" s="125" t="s">
        <v>581</v>
      </c>
      <c r="D895" s="126" t="s">
        <v>7581</v>
      </c>
      <c r="E895" s="125" t="s">
        <v>7586</v>
      </c>
      <c r="F895" s="126" t="s">
        <v>7587</v>
      </c>
      <c r="G895" s="125" t="s">
        <v>887</v>
      </c>
      <c r="H895" s="126" t="s">
        <v>7588</v>
      </c>
      <c r="I895" s="127">
        <v>556</v>
      </c>
      <c r="J895" s="128">
        <v>7.6847999999999983</v>
      </c>
    </row>
    <row r="896" spans="2:10" hidden="1" x14ac:dyDescent="0.25">
      <c r="B896" s="124" t="s">
        <v>8</v>
      </c>
      <c r="C896" s="125" t="s">
        <v>581</v>
      </c>
      <c r="D896" s="126" t="s">
        <v>7581</v>
      </c>
      <c r="E896" s="125" t="s">
        <v>887</v>
      </c>
      <c r="F896" s="126" t="s">
        <v>7588</v>
      </c>
      <c r="G896" s="125" t="s">
        <v>7422</v>
      </c>
      <c r="H896" s="126" t="s">
        <v>7589</v>
      </c>
      <c r="I896" s="127">
        <v>1360</v>
      </c>
      <c r="J896" s="128">
        <v>12.664999999999999</v>
      </c>
    </row>
    <row r="897" spans="2:10" hidden="1" x14ac:dyDescent="0.25">
      <c r="B897" s="124" t="s">
        <v>8</v>
      </c>
      <c r="C897" s="125" t="s">
        <v>581</v>
      </c>
      <c r="D897" s="126" t="s">
        <v>7581</v>
      </c>
      <c r="E897" s="125" t="s">
        <v>581</v>
      </c>
      <c r="F897" s="126" t="s">
        <v>7590</v>
      </c>
      <c r="G897" s="125" t="s">
        <v>7591</v>
      </c>
      <c r="H897" s="126" t="s">
        <v>7592</v>
      </c>
      <c r="I897" s="127">
        <v>1870</v>
      </c>
      <c r="J897" s="128">
        <v>10.1122</v>
      </c>
    </row>
    <row r="898" spans="2:10" hidden="1" x14ac:dyDescent="0.25">
      <c r="B898" s="124" t="s">
        <v>8</v>
      </c>
      <c r="C898" s="125" t="s">
        <v>581</v>
      </c>
      <c r="D898" s="126" t="s">
        <v>7581</v>
      </c>
      <c r="E898" s="125" t="s">
        <v>7593</v>
      </c>
      <c r="F898" s="126" t="s">
        <v>7594</v>
      </c>
      <c r="G898" s="125" t="s">
        <v>2499</v>
      </c>
      <c r="H898" s="126" t="s">
        <v>7595</v>
      </c>
      <c r="I898" s="127">
        <v>348</v>
      </c>
      <c r="J898" s="128">
        <v>3.2480000000000002</v>
      </c>
    </row>
    <row r="899" spans="2:10" hidden="1" x14ac:dyDescent="0.25">
      <c r="B899" s="124" t="s">
        <v>8</v>
      </c>
      <c r="C899" s="125" t="s">
        <v>581</v>
      </c>
      <c r="D899" s="126" t="s">
        <v>7581</v>
      </c>
      <c r="E899" s="125" t="s">
        <v>7582</v>
      </c>
      <c r="F899" s="126" t="s">
        <v>7583</v>
      </c>
      <c r="G899" s="125" t="s">
        <v>7586</v>
      </c>
      <c r="H899" s="126" t="s">
        <v>7587</v>
      </c>
      <c r="I899" s="127">
        <v>403</v>
      </c>
      <c r="J899" s="128">
        <v>6.6368</v>
      </c>
    </row>
    <row r="900" spans="2:10" hidden="1" x14ac:dyDescent="0.25">
      <c r="B900" s="124" t="s">
        <v>8</v>
      </c>
      <c r="C900" s="125" t="s">
        <v>581</v>
      </c>
      <c r="D900" s="126" t="s">
        <v>7581</v>
      </c>
      <c r="E900" s="125" t="s">
        <v>581</v>
      </c>
      <c r="F900" s="126" t="s">
        <v>7590</v>
      </c>
      <c r="G900" s="125" t="s">
        <v>7582</v>
      </c>
      <c r="H900" s="126" t="s">
        <v>7583</v>
      </c>
      <c r="I900" s="127">
        <v>183</v>
      </c>
      <c r="J900" s="128">
        <v>8.0778000000000034</v>
      </c>
    </row>
    <row r="901" spans="2:10" hidden="1" x14ac:dyDescent="0.25">
      <c r="B901" s="124" t="s">
        <v>8</v>
      </c>
      <c r="C901" s="125" t="s">
        <v>581</v>
      </c>
      <c r="D901" s="126" t="s">
        <v>7581</v>
      </c>
      <c r="E901" s="125" t="s">
        <v>7422</v>
      </c>
      <c r="F901" s="126" t="s">
        <v>7589</v>
      </c>
      <c r="G901" s="125" t="s">
        <v>7593</v>
      </c>
      <c r="H901" s="126" t="s">
        <v>7594</v>
      </c>
      <c r="I901" s="127">
        <v>148</v>
      </c>
      <c r="J901" s="128">
        <v>5.7674999999999983</v>
      </c>
    </row>
    <row r="902" spans="2:10" hidden="1" x14ac:dyDescent="0.25">
      <c r="B902" s="124" t="s">
        <v>8</v>
      </c>
      <c r="C902" s="125" t="s">
        <v>7596</v>
      </c>
      <c r="D902" s="126" t="s">
        <v>7597</v>
      </c>
      <c r="E902" s="125" t="s">
        <v>7596</v>
      </c>
      <c r="F902" s="126" t="s">
        <v>7598</v>
      </c>
      <c r="G902" s="125" t="s">
        <v>5573</v>
      </c>
      <c r="H902" s="126" t="s">
        <v>7599</v>
      </c>
      <c r="I902" s="127">
        <v>0</v>
      </c>
      <c r="J902" s="128">
        <v>2.6999</v>
      </c>
    </row>
    <row r="903" spans="2:10" hidden="1" x14ac:dyDescent="0.25">
      <c r="B903" s="124" t="s">
        <v>8</v>
      </c>
      <c r="C903" s="125" t="s">
        <v>7596</v>
      </c>
      <c r="D903" s="126" t="s">
        <v>7597</v>
      </c>
      <c r="E903" s="125" t="s">
        <v>7600</v>
      </c>
      <c r="F903" s="126" t="s">
        <v>7601</v>
      </c>
      <c r="G903" s="125" t="s">
        <v>1498</v>
      </c>
      <c r="H903" s="126" t="s">
        <v>7602</v>
      </c>
      <c r="I903" s="127">
        <v>161</v>
      </c>
      <c r="J903" s="128">
        <v>3.2791999999999999</v>
      </c>
    </row>
    <row r="904" spans="2:10" hidden="1" x14ac:dyDescent="0.25">
      <c r="B904" s="124" t="s">
        <v>8</v>
      </c>
      <c r="C904" s="125" t="s">
        <v>7596</v>
      </c>
      <c r="D904" s="126" t="s">
        <v>7597</v>
      </c>
      <c r="E904" s="125" t="s">
        <v>1498</v>
      </c>
      <c r="F904" s="126" t="s">
        <v>7602</v>
      </c>
      <c r="G904" s="125" t="s">
        <v>7603</v>
      </c>
      <c r="H904" s="126" t="s">
        <v>7604</v>
      </c>
      <c r="I904" s="127">
        <v>353</v>
      </c>
      <c r="J904" s="128">
        <v>2.8203</v>
      </c>
    </row>
    <row r="905" spans="2:10" hidden="1" x14ac:dyDescent="0.25">
      <c r="B905" s="124" t="s">
        <v>8</v>
      </c>
      <c r="C905" s="125" t="s">
        <v>7596</v>
      </c>
      <c r="D905" s="126" t="s">
        <v>7597</v>
      </c>
      <c r="E905" s="125" t="s">
        <v>7605</v>
      </c>
      <c r="F905" s="126" t="s">
        <v>7606</v>
      </c>
      <c r="G905" s="125" t="s">
        <v>7607</v>
      </c>
      <c r="H905" s="126" t="s">
        <v>7608</v>
      </c>
      <c r="I905" s="127">
        <v>502</v>
      </c>
      <c r="J905" s="128">
        <v>2.4500000000000002</v>
      </c>
    </row>
    <row r="906" spans="2:10" hidden="1" x14ac:dyDescent="0.25">
      <c r="B906" s="124" t="s">
        <v>8</v>
      </c>
      <c r="C906" s="125" t="s">
        <v>7596</v>
      </c>
      <c r="D906" s="126" t="s">
        <v>7597</v>
      </c>
      <c r="E906" s="125" t="s">
        <v>7607</v>
      </c>
      <c r="F906" s="126" t="s">
        <v>7608</v>
      </c>
      <c r="G906" s="125" t="s">
        <v>7600</v>
      </c>
      <c r="H906" s="126" t="s">
        <v>7601</v>
      </c>
      <c r="I906" s="127">
        <v>510</v>
      </c>
      <c r="J906" s="128">
        <v>4.3544999999999989</v>
      </c>
    </row>
    <row r="907" spans="2:10" hidden="1" x14ac:dyDescent="0.25">
      <c r="B907" s="124" t="s">
        <v>8</v>
      </c>
      <c r="C907" s="125" t="s">
        <v>7596</v>
      </c>
      <c r="D907" s="126" t="s">
        <v>7597</v>
      </c>
      <c r="E907" s="125" t="s">
        <v>7603</v>
      </c>
      <c r="F907" s="126" t="s">
        <v>7604</v>
      </c>
      <c r="G907" s="125" t="s">
        <v>7609</v>
      </c>
      <c r="H907" s="126" t="s">
        <v>7610</v>
      </c>
      <c r="I907" s="127">
        <v>218</v>
      </c>
      <c r="J907" s="128">
        <v>4.4611000000000001</v>
      </c>
    </row>
    <row r="908" spans="2:10" hidden="1" x14ac:dyDescent="0.25">
      <c r="B908" s="124" t="s">
        <v>8</v>
      </c>
      <c r="C908" s="125" t="s">
        <v>7596</v>
      </c>
      <c r="D908" s="126" t="s">
        <v>7597</v>
      </c>
      <c r="E908" s="125" t="s">
        <v>7611</v>
      </c>
      <c r="F908" s="126" t="s">
        <v>7612</v>
      </c>
      <c r="G908" s="125" t="s">
        <v>7605</v>
      </c>
      <c r="H908" s="126" t="s">
        <v>7606</v>
      </c>
      <c r="I908" s="127">
        <v>425</v>
      </c>
      <c r="J908" s="128">
        <v>5.9823000000000004</v>
      </c>
    </row>
    <row r="909" spans="2:10" hidden="1" x14ac:dyDescent="0.25">
      <c r="B909" s="124" t="s">
        <v>8</v>
      </c>
      <c r="C909" s="125" t="s">
        <v>7596</v>
      </c>
      <c r="D909" s="126" t="s">
        <v>7597</v>
      </c>
      <c r="E909" s="125" t="s">
        <v>7596</v>
      </c>
      <c r="F909" s="126" t="s">
        <v>7598</v>
      </c>
      <c r="G909" s="125" t="s">
        <v>7611</v>
      </c>
      <c r="H909" s="126" t="s">
        <v>7612</v>
      </c>
      <c r="I909" s="127">
        <v>463</v>
      </c>
      <c r="J909" s="128">
        <v>5.8838999999999997</v>
      </c>
    </row>
    <row r="910" spans="2:10" hidden="1" x14ac:dyDescent="0.25">
      <c r="B910" s="124" t="s">
        <v>8</v>
      </c>
      <c r="C910" s="125" t="s">
        <v>7613</v>
      </c>
      <c r="D910" s="126" t="s">
        <v>7614</v>
      </c>
      <c r="E910" s="125" t="s">
        <v>7615</v>
      </c>
      <c r="F910" s="126" t="s">
        <v>7616</v>
      </c>
      <c r="G910" s="125" t="s">
        <v>7617</v>
      </c>
      <c r="H910" s="126" t="s">
        <v>7618</v>
      </c>
      <c r="I910" s="127">
        <v>5358</v>
      </c>
      <c r="J910" s="128">
        <v>46.844200000000001</v>
      </c>
    </row>
    <row r="911" spans="2:10" hidden="1" x14ac:dyDescent="0.25">
      <c r="B911" s="124" t="s">
        <v>8</v>
      </c>
      <c r="C911" s="125" t="s">
        <v>7613</v>
      </c>
      <c r="D911" s="126" t="s">
        <v>7614</v>
      </c>
      <c r="E911" s="125" t="s">
        <v>7619</v>
      </c>
      <c r="F911" s="126" t="s">
        <v>7620</v>
      </c>
      <c r="G911" s="125" t="s">
        <v>7621</v>
      </c>
      <c r="H911" s="126" t="s">
        <v>7622</v>
      </c>
      <c r="I911" s="127">
        <v>1045</v>
      </c>
      <c r="J911" s="128">
        <v>36.764900000000011</v>
      </c>
    </row>
    <row r="912" spans="2:10" hidden="1" x14ac:dyDescent="0.25">
      <c r="B912" s="124" t="s">
        <v>8</v>
      </c>
      <c r="C912" s="125" t="s">
        <v>7613</v>
      </c>
      <c r="D912" s="126" t="s">
        <v>7614</v>
      </c>
      <c r="E912" s="125" t="s">
        <v>7613</v>
      </c>
      <c r="F912" s="126" t="s">
        <v>7623</v>
      </c>
      <c r="G912" s="125" t="s">
        <v>7615</v>
      </c>
      <c r="H912" s="126" t="s">
        <v>7616</v>
      </c>
      <c r="I912" s="127">
        <v>175</v>
      </c>
      <c r="J912" s="128">
        <v>27.4696</v>
      </c>
    </row>
    <row r="913" spans="2:10" hidden="1" x14ac:dyDescent="0.25">
      <c r="B913" s="124" t="s">
        <v>8</v>
      </c>
      <c r="C913" s="125" t="s">
        <v>7613</v>
      </c>
      <c r="D913" s="126" t="s">
        <v>7614</v>
      </c>
      <c r="E913" s="125" t="s">
        <v>7617</v>
      </c>
      <c r="F913" s="126" t="s">
        <v>7618</v>
      </c>
      <c r="G913" s="125" t="s">
        <v>7619</v>
      </c>
      <c r="H913" s="126" t="s">
        <v>7620</v>
      </c>
      <c r="I913" s="127">
        <v>1703</v>
      </c>
      <c r="J913" s="128">
        <v>76.036900000000003</v>
      </c>
    </row>
    <row r="914" spans="2:10" hidden="1" x14ac:dyDescent="0.25">
      <c r="B914" s="124" t="s">
        <v>8</v>
      </c>
      <c r="C914" s="125" t="s">
        <v>606</v>
      </c>
      <c r="D914" s="126" t="s">
        <v>7624</v>
      </c>
      <c r="E914" s="125" t="s">
        <v>606</v>
      </c>
      <c r="F914" s="126" t="s">
        <v>7625</v>
      </c>
      <c r="G914" s="125" t="s">
        <v>6530</v>
      </c>
      <c r="H914" s="126" t="s">
        <v>7626</v>
      </c>
      <c r="I914" s="127">
        <v>329</v>
      </c>
      <c r="J914" s="128">
        <v>12.715</v>
      </c>
    </row>
    <row r="915" spans="2:10" hidden="1" x14ac:dyDescent="0.25">
      <c r="B915" s="124" t="s">
        <v>8</v>
      </c>
      <c r="C915" s="125" t="s">
        <v>606</v>
      </c>
      <c r="D915" s="126" t="s">
        <v>7624</v>
      </c>
      <c r="E915" s="125" t="s">
        <v>6530</v>
      </c>
      <c r="F915" s="126" t="s">
        <v>7626</v>
      </c>
      <c r="G915" s="125" t="s">
        <v>7627</v>
      </c>
      <c r="H915" s="126" t="s">
        <v>7628</v>
      </c>
      <c r="I915" s="127">
        <v>309</v>
      </c>
      <c r="J915" s="128">
        <v>16.313299999999991</v>
      </c>
    </row>
    <row r="916" spans="2:10" hidden="1" x14ac:dyDescent="0.25">
      <c r="B916" s="124" t="s">
        <v>8</v>
      </c>
      <c r="C916" s="125" t="s">
        <v>606</v>
      </c>
      <c r="D916" s="126" t="s">
        <v>7624</v>
      </c>
      <c r="E916" s="125" t="s">
        <v>6530</v>
      </c>
      <c r="F916" s="126" t="s">
        <v>7626</v>
      </c>
      <c r="G916" s="125" t="s">
        <v>6392</v>
      </c>
      <c r="H916" s="126" t="s">
        <v>7629</v>
      </c>
      <c r="I916" s="127">
        <v>676</v>
      </c>
      <c r="J916" s="128">
        <v>8.0560000000000027</v>
      </c>
    </row>
    <row r="917" spans="2:10" hidden="1" x14ac:dyDescent="0.25">
      <c r="B917" s="124" t="s">
        <v>8</v>
      </c>
      <c r="C917" s="125" t="s">
        <v>606</v>
      </c>
      <c r="D917" s="126" t="s">
        <v>7624</v>
      </c>
      <c r="E917" s="125" t="s">
        <v>6392</v>
      </c>
      <c r="F917" s="126" t="s">
        <v>7629</v>
      </c>
      <c r="G917" s="125" t="s">
        <v>7630</v>
      </c>
      <c r="H917" s="126" t="s">
        <v>7631</v>
      </c>
      <c r="I917" s="127">
        <v>47</v>
      </c>
      <c r="J917" s="128">
        <v>18.694299999999991</v>
      </c>
    </row>
    <row r="918" spans="2:10" hidden="1" x14ac:dyDescent="0.25">
      <c r="B918" s="124" t="s">
        <v>8</v>
      </c>
      <c r="C918" s="125" t="s">
        <v>7632</v>
      </c>
      <c r="D918" s="126" t="s">
        <v>7633</v>
      </c>
      <c r="E918" s="125" t="s">
        <v>7632</v>
      </c>
      <c r="F918" s="126" t="s">
        <v>7634</v>
      </c>
      <c r="G918" s="125" t="s">
        <v>5340</v>
      </c>
      <c r="H918" s="126" t="s">
        <v>7635</v>
      </c>
      <c r="I918" s="127">
        <v>446</v>
      </c>
      <c r="J918" s="128">
        <v>14.456099999999999</v>
      </c>
    </row>
    <row r="919" spans="2:10" hidden="1" x14ac:dyDescent="0.25">
      <c r="B919" s="124" t="s">
        <v>8</v>
      </c>
      <c r="C919" s="125" t="s">
        <v>669</v>
      </c>
      <c r="D919" s="126" t="s">
        <v>7636</v>
      </c>
      <c r="E919" s="125" t="s">
        <v>3979</v>
      </c>
      <c r="F919" s="126" t="s">
        <v>7637</v>
      </c>
      <c r="G919" s="125" t="s">
        <v>7638</v>
      </c>
      <c r="H919" s="126" t="s">
        <v>7639</v>
      </c>
      <c r="I919" s="127">
        <v>352</v>
      </c>
      <c r="J919" s="128">
        <v>23.622199999999999</v>
      </c>
    </row>
    <row r="920" spans="2:10" hidden="1" x14ac:dyDescent="0.25">
      <c r="B920" s="124" t="s">
        <v>8</v>
      </c>
      <c r="C920" s="125" t="s">
        <v>669</v>
      </c>
      <c r="D920" s="126" t="s">
        <v>7636</v>
      </c>
      <c r="E920" s="125" t="s">
        <v>669</v>
      </c>
      <c r="F920" s="126" t="s">
        <v>7640</v>
      </c>
      <c r="G920" s="125" t="s">
        <v>3979</v>
      </c>
      <c r="H920" s="126" t="s">
        <v>7637</v>
      </c>
      <c r="I920" s="127">
        <v>117</v>
      </c>
      <c r="J920" s="128">
        <v>24.673200000000001</v>
      </c>
    </row>
    <row r="921" spans="2:10" hidden="1" x14ac:dyDescent="0.25">
      <c r="B921" s="124" t="s">
        <v>8</v>
      </c>
      <c r="C921" s="125" t="s">
        <v>669</v>
      </c>
      <c r="D921" s="126" t="s">
        <v>7636</v>
      </c>
      <c r="E921" s="125" t="s">
        <v>669</v>
      </c>
      <c r="F921" s="126" t="s">
        <v>7640</v>
      </c>
      <c r="G921" s="125" t="s">
        <v>7641</v>
      </c>
      <c r="H921" s="126" t="s">
        <v>7642</v>
      </c>
      <c r="I921" s="127">
        <v>1916</v>
      </c>
      <c r="J921" s="128">
        <v>23.327300000000001</v>
      </c>
    </row>
    <row r="922" spans="2:10" hidden="1" x14ac:dyDescent="0.25">
      <c r="B922" s="124" t="s">
        <v>8</v>
      </c>
      <c r="C922" s="125" t="s">
        <v>7643</v>
      </c>
      <c r="D922" s="126" t="s">
        <v>7644</v>
      </c>
      <c r="E922" s="125" t="s">
        <v>7645</v>
      </c>
      <c r="F922" s="126" t="s">
        <v>7646</v>
      </c>
      <c r="G922" s="125" t="s">
        <v>7647</v>
      </c>
      <c r="H922" s="126" t="s">
        <v>7648</v>
      </c>
      <c r="I922" s="127">
        <v>1146</v>
      </c>
      <c r="J922" s="128">
        <v>17.978099999999991</v>
      </c>
    </row>
    <row r="923" spans="2:10" hidden="1" x14ac:dyDescent="0.25">
      <c r="B923" s="124" t="s">
        <v>8</v>
      </c>
      <c r="C923" s="125" t="s">
        <v>7643</v>
      </c>
      <c r="D923" s="126" t="s">
        <v>7644</v>
      </c>
      <c r="E923" s="125" t="s">
        <v>7649</v>
      </c>
      <c r="F923" s="126" t="s">
        <v>7650</v>
      </c>
      <c r="G923" s="125" t="s">
        <v>7651</v>
      </c>
      <c r="H923" s="126" t="s">
        <v>7652</v>
      </c>
      <c r="I923" s="127">
        <v>199</v>
      </c>
      <c r="J923" s="128">
        <v>1.8368</v>
      </c>
    </row>
    <row r="924" spans="2:10" hidden="1" x14ac:dyDescent="0.25">
      <c r="B924" s="124" t="s">
        <v>8</v>
      </c>
      <c r="C924" s="125" t="s">
        <v>7643</v>
      </c>
      <c r="D924" s="126" t="s">
        <v>7644</v>
      </c>
      <c r="E924" s="125" t="s">
        <v>246</v>
      </c>
      <c r="F924" s="126" t="s">
        <v>7653</v>
      </c>
      <c r="G924" s="125" t="s">
        <v>7654</v>
      </c>
      <c r="H924" s="126" t="s">
        <v>7655</v>
      </c>
      <c r="I924" s="127">
        <v>184</v>
      </c>
      <c r="J924" s="128">
        <v>8.1272999999999982</v>
      </c>
    </row>
    <row r="925" spans="2:10" hidden="1" x14ac:dyDescent="0.25">
      <c r="B925" s="124" t="s">
        <v>8</v>
      </c>
      <c r="C925" s="125" t="s">
        <v>7643</v>
      </c>
      <c r="D925" s="126" t="s">
        <v>7644</v>
      </c>
      <c r="E925" s="125" t="s">
        <v>7643</v>
      </c>
      <c r="F925" s="126" t="s">
        <v>7656</v>
      </c>
      <c r="G925" s="125" t="s">
        <v>246</v>
      </c>
      <c r="H925" s="126" t="s">
        <v>7653</v>
      </c>
      <c r="I925" s="127">
        <v>698</v>
      </c>
      <c r="J925" s="128">
        <v>46.539700000000003</v>
      </c>
    </row>
    <row r="926" spans="2:10" hidden="1" x14ac:dyDescent="0.25">
      <c r="B926" s="124" t="s">
        <v>8</v>
      </c>
      <c r="C926" s="125" t="s">
        <v>7643</v>
      </c>
      <c r="D926" s="126" t="s">
        <v>7644</v>
      </c>
      <c r="E926" s="125" t="s">
        <v>7643</v>
      </c>
      <c r="F926" s="126" t="s">
        <v>7656</v>
      </c>
      <c r="G926" s="125" t="s">
        <v>3815</v>
      </c>
      <c r="H926" s="126" t="s">
        <v>7657</v>
      </c>
      <c r="I926" s="127">
        <v>761</v>
      </c>
      <c r="J926" s="128">
        <v>16.602</v>
      </c>
    </row>
    <row r="927" spans="2:10" hidden="1" x14ac:dyDescent="0.25">
      <c r="B927" s="124" t="s">
        <v>8</v>
      </c>
      <c r="C927" s="125" t="s">
        <v>7643</v>
      </c>
      <c r="D927" s="126" t="s">
        <v>7644</v>
      </c>
      <c r="E927" s="125" t="s">
        <v>2505</v>
      </c>
      <c r="F927" s="126" t="s">
        <v>7658</v>
      </c>
      <c r="G927" s="125" t="s">
        <v>702</v>
      </c>
      <c r="H927" s="126" t="s">
        <v>7659</v>
      </c>
      <c r="I927" s="127">
        <v>320</v>
      </c>
      <c r="J927" s="128">
        <v>6.1197999999999997</v>
      </c>
    </row>
    <row r="928" spans="2:10" hidden="1" x14ac:dyDescent="0.25">
      <c r="B928" s="124" t="s">
        <v>8</v>
      </c>
      <c r="C928" s="125" t="s">
        <v>7643</v>
      </c>
      <c r="D928" s="126" t="s">
        <v>7644</v>
      </c>
      <c r="E928" s="125" t="s">
        <v>7649</v>
      </c>
      <c r="F928" s="126" t="s">
        <v>7650</v>
      </c>
      <c r="G928" s="125" t="s">
        <v>6308</v>
      </c>
      <c r="H928" s="126" t="s">
        <v>7660</v>
      </c>
      <c r="I928" s="127">
        <v>0</v>
      </c>
      <c r="J928" s="128">
        <v>15.327299999999999</v>
      </c>
    </row>
    <row r="929" spans="2:10" hidden="1" x14ac:dyDescent="0.25">
      <c r="B929" s="124" t="s">
        <v>8</v>
      </c>
      <c r="C929" s="125" t="s">
        <v>7643</v>
      </c>
      <c r="D929" s="126" t="s">
        <v>7644</v>
      </c>
      <c r="E929" s="125" t="s">
        <v>2272</v>
      </c>
      <c r="F929" s="126" t="s">
        <v>7661</v>
      </c>
      <c r="G929" s="125" t="s">
        <v>7649</v>
      </c>
      <c r="H929" s="126" t="s">
        <v>7650</v>
      </c>
      <c r="I929" s="127">
        <v>376</v>
      </c>
      <c r="J929" s="128">
        <v>19.9619</v>
      </c>
    </row>
    <row r="930" spans="2:10" hidden="1" x14ac:dyDescent="0.25">
      <c r="B930" s="124" t="s">
        <v>8</v>
      </c>
      <c r="C930" s="125" t="s">
        <v>7643</v>
      </c>
      <c r="D930" s="126" t="s">
        <v>7644</v>
      </c>
      <c r="E930" s="125" t="s">
        <v>3815</v>
      </c>
      <c r="F930" s="126" t="s">
        <v>7657</v>
      </c>
      <c r="G930" s="125" t="s">
        <v>2576</v>
      </c>
      <c r="H930" s="126" t="s">
        <v>7662</v>
      </c>
      <c r="I930" s="127">
        <v>193</v>
      </c>
      <c r="J930" s="128">
        <v>21.860099999999999</v>
      </c>
    </row>
    <row r="931" spans="2:10" hidden="1" x14ac:dyDescent="0.25">
      <c r="B931" s="124" t="s">
        <v>8</v>
      </c>
      <c r="C931" s="125" t="s">
        <v>7643</v>
      </c>
      <c r="D931" s="126" t="s">
        <v>7644</v>
      </c>
      <c r="E931" s="125" t="s">
        <v>7649</v>
      </c>
      <c r="F931" s="126" t="s">
        <v>7650</v>
      </c>
      <c r="G931" s="125" t="s">
        <v>2505</v>
      </c>
      <c r="H931" s="126" t="s">
        <v>7658</v>
      </c>
      <c r="I931" s="127">
        <v>143</v>
      </c>
      <c r="J931" s="128">
        <v>17.046700000000001</v>
      </c>
    </row>
    <row r="932" spans="2:10" hidden="1" x14ac:dyDescent="0.25">
      <c r="B932" s="124" t="s">
        <v>8</v>
      </c>
      <c r="C932" s="125" t="s">
        <v>7643</v>
      </c>
      <c r="D932" s="126" t="s">
        <v>7644</v>
      </c>
      <c r="E932" s="125" t="s">
        <v>7645</v>
      </c>
      <c r="F932" s="126" t="s">
        <v>7646</v>
      </c>
      <c r="G932" s="125" t="s">
        <v>2272</v>
      </c>
      <c r="H932" s="126" t="s">
        <v>7661</v>
      </c>
      <c r="I932" s="127">
        <v>257</v>
      </c>
      <c r="J932" s="128">
        <v>45.79610000000001</v>
      </c>
    </row>
    <row r="933" spans="2:10" hidden="1" x14ac:dyDescent="0.25">
      <c r="B933" s="124" t="s">
        <v>8</v>
      </c>
      <c r="C933" s="125" t="s">
        <v>7643</v>
      </c>
      <c r="D933" s="126" t="s">
        <v>7644</v>
      </c>
      <c r="E933" s="125" t="s">
        <v>2272</v>
      </c>
      <c r="F933" s="126" t="s">
        <v>7661</v>
      </c>
      <c r="G933" s="125" t="s">
        <v>6254</v>
      </c>
      <c r="H933" s="126" t="s">
        <v>7663</v>
      </c>
      <c r="I933" s="127">
        <v>15</v>
      </c>
      <c r="J933" s="128">
        <v>10.261200000000001</v>
      </c>
    </row>
    <row r="934" spans="2:10" hidden="1" x14ac:dyDescent="0.25">
      <c r="B934" s="124" t="s">
        <v>8</v>
      </c>
      <c r="C934" s="125" t="s">
        <v>7643</v>
      </c>
      <c r="D934" s="126" t="s">
        <v>7644</v>
      </c>
      <c r="E934" s="125" t="s">
        <v>3815</v>
      </c>
      <c r="F934" s="126" t="s">
        <v>7657</v>
      </c>
      <c r="G934" s="125" t="s">
        <v>7645</v>
      </c>
      <c r="H934" s="126" t="s">
        <v>7646</v>
      </c>
      <c r="I934" s="127">
        <v>1164</v>
      </c>
      <c r="J934" s="128">
        <v>34.512</v>
      </c>
    </row>
    <row r="935" spans="2:10" hidden="1" x14ac:dyDescent="0.25">
      <c r="B935" s="124" t="s">
        <v>8</v>
      </c>
      <c r="C935" s="125" t="s">
        <v>7664</v>
      </c>
      <c r="D935" s="126" t="s">
        <v>7665</v>
      </c>
      <c r="E935" s="125" t="s">
        <v>7666</v>
      </c>
      <c r="F935" s="126" t="s">
        <v>7667</v>
      </c>
      <c r="G935" s="125" t="s">
        <v>7668</v>
      </c>
      <c r="H935" s="126" t="s">
        <v>7669</v>
      </c>
      <c r="I935" s="127">
        <v>212</v>
      </c>
      <c r="J935" s="128">
        <v>5.1698000000000004</v>
      </c>
    </row>
    <row r="936" spans="2:10" hidden="1" x14ac:dyDescent="0.25">
      <c r="B936" s="124" t="s">
        <v>8</v>
      </c>
      <c r="C936" s="125" t="s">
        <v>7664</v>
      </c>
      <c r="D936" s="126" t="s">
        <v>7665</v>
      </c>
      <c r="E936" s="125" t="s">
        <v>7666</v>
      </c>
      <c r="F936" s="126" t="s">
        <v>7667</v>
      </c>
      <c r="G936" s="125" t="s">
        <v>7670</v>
      </c>
      <c r="H936" s="126" t="s">
        <v>7671</v>
      </c>
      <c r="I936" s="127">
        <v>272</v>
      </c>
      <c r="J936" s="128">
        <v>11.1433</v>
      </c>
    </row>
    <row r="937" spans="2:10" hidden="1" x14ac:dyDescent="0.25">
      <c r="B937" s="124" t="s">
        <v>8</v>
      </c>
      <c r="C937" s="125" t="s">
        <v>7664</v>
      </c>
      <c r="D937" s="126" t="s">
        <v>7665</v>
      </c>
      <c r="E937" s="125" t="s">
        <v>7664</v>
      </c>
      <c r="F937" s="126" t="s">
        <v>7672</v>
      </c>
      <c r="G937" s="125" t="s">
        <v>7673</v>
      </c>
      <c r="H937" s="126" t="s">
        <v>7674</v>
      </c>
      <c r="I937" s="127">
        <v>472</v>
      </c>
      <c r="J937" s="128">
        <v>47.244900000000001</v>
      </c>
    </row>
    <row r="938" spans="2:10" hidden="1" x14ac:dyDescent="0.25">
      <c r="B938" s="124" t="s">
        <v>8</v>
      </c>
      <c r="C938" s="125" t="s">
        <v>7664</v>
      </c>
      <c r="D938" s="126" t="s">
        <v>7665</v>
      </c>
      <c r="E938" s="125" t="s">
        <v>7664</v>
      </c>
      <c r="F938" s="126" t="s">
        <v>7672</v>
      </c>
      <c r="G938" s="125" t="s">
        <v>7675</v>
      </c>
      <c r="H938" s="126" t="s">
        <v>7676</v>
      </c>
      <c r="I938" s="127">
        <v>215</v>
      </c>
      <c r="J938" s="128">
        <v>17.149000000000001</v>
      </c>
    </row>
    <row r="939" spans="2:10" hidden="1" x14ac:dyDescent="0.25">
      <c r="B939" s="124" t="s">
        <v>8</v>
      </c>
      <c r="C939" s="125" t="s">
        <v>7664</v>
      </c>
      <c r="D939" s="126" t="s">
        <v>7665</v>
      </c>
      <c r="E939" s="125" t="s">
        <v>7673</v>
      </c>
      <c r="F939" s="126" t="s">
        <v>7674</v>
      </c>
      <c r="G939" s="125" t="s">
        <v>7666</v>
      </c>
      <c r="H939" s="126" t="s">
        <v>7667</v>
      </c>
      <c r="I939" s="127">
        <v>312</v>
      </c>
      <c r="J939" s="128">
        <v>2.782</v>
      </c>
    </row>
    <row r="940" spans="2:10" hidden="1" x14ac:dyDescent="0.25">
      <c r="B940" s="124" t="s">
        <v>8</v>
      </c>
      <c r="C940" s="125" t="s">
        <v>7664</v>
      </c>
      <c r="D940" s="126" t="s">
        <v>7665</v>
      </c>
      <c r="E940" s="125" t="s">
        <v>7673</v>
      </c>
      <c r="F940" s="126" t="s">
        <v>7674</v>
      </c>
      <c r="G940" s="125" t="s">
        <v>7677</v>
      </c>
      <c r="H940" s="126" t="s">
        <v>7678</v>
      </c>
      <c r="I940" s="127">
        <v>283</v>
      </c>
      <c r="J940" s="128">
        <v>7.8426</v>
      </c>
    </row>
    <row r="941" spans="2:10" hidden="1" x14ac:dyDescent="0.25">
      <c r="B941" s="124" t="s">
        <v>8</v>
      </c>
      <c r="C941" s="125" t="s">
        <v>7664</v>
      </c>
      <c r="D941" s="126" t="s">
        <v>7665</v>
      </c>
      <c r="E941" s="125" t="s">
        <v>7679</v>
      </c>
      <c r="F941" s="126" t="s">
        <v>7680</v>
      </c>
      <c r="G941" s="125" t="s">
        <v>7681</v>
      </c>
      <c r="H941" s="126" t="s">
        <v>7682</v>
      </c>
      <c r="I941" s="127">
        <v>118</v>
      </c>
      <c r="J941" s="128">
        <v>17.649799999999999</v>
      </c>
    </row>
    <row r="942" spans="2:10" hidden="1" x14ac:dyDescent="0.25">
      <c r="B942" s="124" t="s">
        <v>8</v>
      </c>
      <c r="C942" s="125" t="s">
        <v>7664</v>
      </c>
      <c r="D942" s="126" t="s">
        <v>7665</v>
      </c>
      <c r="E942" s="125" t="s">
        <v>7664</v>
      </c>
      <c r="F942" s="126" t="s">
        <v>7672</v>
      </c>
      <c r="G942" s="125" t="s">
        <v>7683</v>
      </c>
      <c r="H942" s="126" t="s">
        <v>7684</v>
      </c>
      <c r="I942" s="127">
        <v>185</v>
      </c>
      <c r="J942" s="128">
        <v>47.704500000000003</v>
      </c>
    </row>
    <row r="943" spans="2:10" hidden="1" x14ac:dyDescent="0.25">
      <c r="B943" s="124" t="s">
        <v>8</v>
      </c>
      <c r="C943" s="125" t="s">
        <v>7664</v>
      </c>
      <c r="D943" s="126" t="s">
        <v>7665</v>
      </c>
      <c r="E943" s="125" t="s">
        <v>7683</v>
      </c>
      <c r="F943" s="126" t="s">
        <v>7684</v>
      </c>
      <c r="G943" s="125" t="s">
        <v>7685</v>
      </c>
      <c r="H943" s="126" t="s">
        <v>7686</v>
      </c>
      <c r="I943" s="127">
        <v>183</v>
      </c>
      <c r="J943" s="128">
        <v>5.983200000000001</v>
      </c>
    </row>
    <row r="944" spans="2:10" hidden="1" x14ac:dyDescent="0.25">
      <c r="B944" s="124" t="s">
        <v>8</v>
      </c>
      <c r="C944" s="125" t="s">
        <v>7664</v>
      </c>
      <c r="D944" s="126" t="s">
        <v>7665</v>
      </c>
      <c r="E944" s="125" t="s">
        <v>7685</v>
      </c>
      <c r="F944" s="126" t="s">
        <v>7686</v>
      </c>
      <c r="G944" s="125" t="s">
        <v>500</v>
      </c>
      <c r="H944" s="126" t="s">
        <v>7687</v>
      </c>
      <c r="I944" s="127">
        <v>367</v>
      </c>
      <c r="J944" s="128">
        <v>8.8119000000000014</v>
      </c>
    </row>
    <row r="945" spans="2:10" hidden="1" x14ac:dyDescent="0.25">
      <c r="B945" s="124" t="s">
        <v>8</v>
      </c>
      <c r="C945" s="125" t="s">
        <v>7664</v>
      </c>
      <c r="D945" s="126" t="s">
        <v>7665</v>
      </c>
      <c r="E945" s="125" t="s">
        <v>7668</v>
      </c>
      <c r="F945" s="126" t="s">
        <v>7669</v>
      </c>
      <c r="G945" s="125" t="s">
        <v>7688</v>
      </c>
      <c r="H945" s="126" t="s">
        <v>7689</v>
      </c>
      <c r="I945" s="127">
        <v>641</v>
      </c>
      <c r="J945" s="128">
        <v>8.5524000000000022</v>
      </c>
    </row>
    <row r="946" spans="2:10" hidden="1" x14ac:dyDescent="0.25">
      <c r="B946" s="124" t="s">
        <v>8</v>
      </c>
      <c r="C946" s="125" t="s">
        <v>7664</v>
      </c>
      <c r="D946" s="126" t="s">
        <v>7665</v>
      </c>
      <c r="E946" s="125" t="s">
        <v>7690</v>
      </c>
      <c r="F946" s="126" t="s">
        <v>7691</v>
      </c>
      <c r="G946" s="125" t="s">
        <v>1009</v>
      </c>
      <c r="H946" s="126" t="s">
        <v>7692</v>
      </c>
      <c r="I946" s="127">
        <v>321</v>
      </c>
      <c r="J946" s="128">
        <v>3.0726999999999989</v>
      </c>
    </row>
    <row r="947" spans="2:10" hidden="1" x14ac:dyDescent="0.25">
      <c r="B947" s="124" t="s">
        <v>8</v>
      </c>
      <c r="C947" s="125" t="s">
        <v>7664</v>
      </c>
      <c r="D947" s="126" t="s">
        <v>7665</v>
      </c>
      <c r="E947" s="125" t="s">
        <v>7664</v>
      </c>
      <c r="F947" s="126" t="s">
        <v>7672</v>
      </c>
      <c r="G947" s="125" t="s">
        <v>7693</v>
      </c>
      <c r="H947" s="126" t="s">
        <v>7694</v>
      </c>
      <c r="I947" s="127">
        <v>419</v>
      </c>
      <c r="J947" s="128">
        <v>34.994300000000003</v>
      </c>
    </row>
    <row r="948" spans="2:10" hidden="1" x14ac:dyDescent="0.25">
      <c r="B948" s="124" t="s">
        <v>8</v>
      </c>
      <c r="C948" s="125" t="s">
        <v>7664</v>
      </c>
      <c r="D948" s="126" t="s">
        <v>7665</v>
      </c>
      <c r="E948" s="125" t="s">
        <v>7693</v>
      </c>
      <c r="F948" s="126" t="s">
        <v>7694</v>
      </c>
      <c r="G948" s="125" t="s">
        <v>7690</v>
      </c>
      <c r="H948" s="126" t="s">
        <v>7691</v>
      </c>
      <c r="I948" s="127">
        <v>538</v>
      </c>
      <c r="J948" s="128">
        <v>23.45529999999999</v>
      </c>
    </row>
    <row r="949" spans="2:10" hidden="1" x14ac:dyDescent="0.25">
      <c r="B949" s="124" t="s">
        <v>8</v>
      </c>
      <c r="C949" s="125" t="s">
        <v>7664</v>
      </c>
      <c r="D949" s="126" t="s">
        <v>7665</v>
      </c>
      <c r="E949" s="125" t="s">
        <v>7688</v>
      </c>
      <c r="F949" s="126" t="s">
        <v>7689</v>
      </c>
      <c r="G949" s="125" t="s">
        <v>7679</v>
      </c>
      <c r="H949" s="126" t="s">
        <v>7680</v>
      </c>
      <c r="I949" s="127">
        <v>683</v>
      </c>
      <c r="J949" s="128">
        <v>3.8705999999999992</v>
      </c>
    </row>
    <row r="950" spans="2:10" hidden="1" x14ac:dyDescent="0.25">
      <c r="B950" s="124" t="s">
        <v>8</v>
      </c>
      <c r="C950" s="125" t="s">
        <v>7695</v>
      </c>
      <c r="D950" s="126" t="s">
        <v>7696</v>
      </c>
      <c r="E950" s="125" t="s">
        <v>7697</v>
      </c>
      <c r="F950" s="126" t="s">
        <v>7698</v>
      </c>
      <c r="G950" s="125" t="s">
        <v>7699</v>
      </c>
      <c r="H950" s="126" t="s">
        <v>7700</v>
      </c>
      <c r="I950" s="127">
        <v>272</v>
      </c>
      <c r="J950" s="128">
        <v>25.415199999999999</v>
      </c>
    </row>
    <row r="951" spans="2:10" hidden="1" x14ac:dyDescent="0.25">
      <c r="B951" s="124" t="s">
        <v>8</v>
      </c>
      <c r="C951" s="125" t="s">
        <v>7695</v>
      </c>
      <c r="D951" s="126" t="s">
        <v>7696</v>
      </c>
      <c r="E951" s="125" t="s">
        <v>7695</v>
      </c>
      <c r="F951" s="126" t="s">
        <v>7701</v>
      </c>
      <c r="G951" s="125" t="s">
        <v>7697</v>
      </c>
      <c r="H951" s="126" t="s">
        <v>7698</v>
      </c>
      <c r="I951" s="127">
        <v>181</v>
      </c>
      <c r="J951" s="128">
        <v>5.9709000000000003</v>
      </c>
    </row>
    <row r="952" spans="2:10" hidden="1" x14ac:dyDescent="0.25">
      <c r="B952" s="124" t="s">
        <v>8</v>
      </c>
      <c r="C952" s="125" t="s">
        <v>741</v>
      </c>
      <c r="D952" s="126" t="s">
        <v>7702</v>
      </c>
      <c r="E952" s="125" t="s">
        <v>1997</v>
      </c>
      <c r="F952" s="126" t="s">
        <v>7703</v>
      </c>
      <c r="G952" s="125" t="s">
        <v>7704</v>
      </c>
      <c r="H952" s="126" t="s">
        <v>7705</v>
      </c>
      <c r="I952" s="127">
        <v>199</v>
      </c>
      <c r="J952" s="128">
        <v>7.3728999999999996</v>
      </c>
    </row>
    <row r="953" spans="2:10" hidden="1" x14ac:dyDescent="0.25">
      <c r="B953" s="124" t="s">
        <v>8</v>
      </c>
      <c r="C953" s="125" t="s">
        <v>741</v>
      </c>
      <c r="D953" s="126" t="s">
        <v>7702</v>
      </c>
      <c r="E953" s="125" t="s">
        <v>7706</v>
      </c>
      <c r="F953" s="126" t="s">
        <v>7707</v>
      </c>
      <c r="G953" s="125" t="s">
        <v>7708</v>
      </c>
      <c r="H953" s="126" t="s">
        <v>7709</v>
      </c>
      <c r="I953" s="127">
        <v>886</v>
      </c>
      <c r="J953" s="128">
        <v>12.5692</v>
      </c>
    </row>
    <row r="954" spans="2:10" hidden="1" x14ac:dyDescent="0.25">
      <c r="B954" s="124" t="s">
        <v>8</v>
      </c>
      <c r="C954" s="125" t="s">
        <v>741</v>
      </c>
      <c r="D954" s="126" t="s">
        <v>7702</v>
      </c>
      <c r="E954" s="125" t="s">
        <v>2901</v>
      </c>
      <c r="F954" s="126" t="s">
        <v>7710</v>
      </c>
      <c r="G954" s="125" t="s">
        <v>7711</v>
      </c>
      <c r="H954" s="126" t="s">
        <v>7712</v>
      </c>
      <c r="I954" s="127">
        <v>158</v>
      </c>
      <c r="J954" s="128">
        <v>8.3184000000000005</v>
      </c>
    </row>
    <row r="955" spans="2:10" hidden="1" x14ac:dyDescent="0.25">
      <c r="B955" s="124" t="s">
        <v>8</v>
      </c>
      <c r="C955" s="125" t="s">
        <v>741</v>
      </c>
      <c r="D955" s="126" t="s">
        <v>7702</v>
      </c>
      <c r="E955" s="125" t="s">
        <v>2481</v>
      </c>
      <c r="F955" s="126" t="s">
        <v>7713</v>
      </c>
      <c r="G955" s="125" t="s">
        <v>7714</v>
      </c>
      <c r="H955" s="126" t="s">
        <v>7715</v>
      </c>
      <c r="I955" s="127">
        <v>156</v>
      </c>
      <c r="J955" s="128">
        <v>4.6246999999999989</v>
      </c>
    </row>
    <row r="956" spans="2:10" hidden="1" x14ac:dyDescent="0.25">
      <c r="B956" s="124" t="s">
        <v>8</v>
      </c>
      <c r="C956" s="125" t="s">
        <v>741</v>
      </c>
      <c r="D956" s="126" t="s">
        <v>7702</v>
      </c>
      <c r="E956" s="125" t="s">
        <v>7711</v>
      </c>
      <c r="F956" s="126" t="s">
        <v>7712</v>
      </c>
      <c r="G956" s="125" t="s">
        <v>5573</v>
      </c>
      <c r="H956" s="126" t="s">
        <v>7716</v>
      </c>
      <c r="I956" s="127">
        <v>224</v>
      </c>
      <c r="J956" s="128">
        <v>8.8326000000000029</v>
      </c>
    </row>
    <row r="957" spans="2:10" hidden="1" x14ac:dyDescent="0.25">
      <c r="B957" s="124" t="s">
        <v>8</v>
      </c>
      <c r="C957" s="125" t="s">
        <v>741</v>
      </c>
      <c r="D957" s="126" t="s">
        <v>7702</v>
      </c>
      <c r="E957" s="125" t="s">
        <v>7711</v>
      </c>
      <c r="F957" s="126" t="s">
        <v>7712</v>
      </c>
      <c r="G957" s="125" t="s">
        <v>1997</v>
      </c>
      <c r="H957" s="126" t="s">
        <v>7703</v>
      </c>
      <c r="I957" s="127">
        <v>557</v>
      </c>
      <c r="J957" s="128">
        <v>2.2004999999999999</v>
      </c>
    </row>
    <row r="958" spans="2:10" hidden="1" x14ac:dyDescent="0.25">
      <c r="B958" s="124" t="s">
        <v>8</v>
      </c>
      <c r="C958" s="125" t="s">
        <v>741</v>
      </c>
      <c r="D958" s="126" t="s">
        <v>7702</v>
      </c>
      <c r="E958" s="125" t="s">
        <v>741</v>
      </c>
      <c r="F958" s="126" t="s">
        <v>7717</v>
      </c>
      <c r="G958" s="125" t="s">
        <v>7706</v>
      </c>
      <c r="H958" s="126" t="s">
        <v>7707</v>
      </c>
      <c r="I958" s="127">
        <v>354</v>
      </c>
      <c r="J958" s="128">
        <v>12.663</v>
      </c>
    </row>
    <row r="959" spans="2:10" hidden="1" x14ac:dyDescent="0.25">
      <c r="B959" s="124" t="s">
        <v>8</v>
      </c>
      <c r="C959" s="125" t="s">
        <v>741</v>
      </c>
      <c r="D959" s="126" t="s">
        <v>7702</v>
      </c>
      <c r="E959" s="125" t="s">
        <v>7714</v>
      </c>
      <c r="F959" s="126" t="s">
        <v>7715</v>
      </c>
      <c r="G959" s="125" t="s">
        <v>7718</v>
      </c>
      <c r="H959" s="126" t="s">
        <v>7719</v>
      </c>
      <c r="I959" s="127">
        <v>0</v>
      </c>
      <c r="J959" s="128">
        <v>2.4382999999999999</v>
      </c>
    </row>
    <row r="960" spans="2:10" hidden="1" x14ac:dyDescent="0.25">
      <c r="B960" s="124" t="s">
        <v>8</v>
      </c>
      <c r="C960" s="125" t="s">
        <v>741</v>
      </c>
      <c r="D960" s="126" t="s">
        <v>7702</v>
      </c>
      <c r="E960" s="125" t="s">
        <v>7718</v>
      </c>
      <c r="F960" s="126" t="s">
        <v>7719</v>
      </c>
      <c r="G960" s="125" t="s">
        <v>2477</v>
      </c>
      <c r="H960" s="126" t="s">
        <v>7720</v>
      </c>
      <c r="I960" s="127">
        <v>257</v>
      </c>
      <c r="J960" s="128">
        <v>9.5927000000000007</v>
      </c>
    </row>
    <row r="961" spans="2:10" hidden="1" x14ac:dyDescent="0.25">
      <c r="B961" s="124" t="s">
        <v>8</v>
      </c>
      <c r="C961" s="125" t="s">
        <v>741</v>
      </c>
      <c r="D961" s="126" t="s">
        <v>7702</v>
      </c>
      <c r="E961" s="125" t="s">
        <v>5573</v>
      </c>
      <c r="F961" s="126" t="s">
        <v>7716</v>
      </c>
      <c r="G961" s="125" t="s">
        <v>2481</v>
      </c>
      <c r="H961" s="126" t="s">
        <v>7713</v>
      </c>
      <c r="I961" s="127">
        <v>343</v>
      </c>
      <c r="J961" s="128">
        <v>10.1785</v>
      </c>
    </row>
    <row r="962" spans="2:10" hidden="1" x14ac:dyDescent="0.25">
      <c r="B962" s="124" t="s">
        <v>8</v>
      </c>
      <c r="C962" s="125" t="s">
        <v>741</v>
      </c>
      <c r="D962" s="126" t="s">
        <v>7702</v>
      </c>
      <c r="E962" s="125" t="s">
        <v>741</v>
      </c>
      <c r="F962" s="126" t="s">
        <v>7717</v>
      </c>
      <c r="G962" s="125" t="s">
        <v>2901</v>
      </c>
      <c r="H962" s="126" t="s">
        <v>7710</v>
      </c>
      <c r="I962" s="127">
        <v>468</v>
      </c>
      <c r="J962" s="128">
        <v>4.8976000000000006</v>
      </c>
    </row>
    <row r="963" spans="2:10" hidden="1" x14ac:dyDescent="0.25">
      <c r="B963" s="124" t="s">
        <v>8</v>
      </c>
      <c r="C963" s="125" t="s">
        <v>741</v>
      </c>
      <c r="D963" s="126" t="s">
        <v>7702</v>
      </c>
      <c r="E963" s="125" t="s">
        <v>5573</v>
      </c>
      <c r="F963" s="126" t="s">
        <v>7716</v>
      </c>
      <c r="G963" s="125" t="s">
        <v>7721</v>
      </c>
      <c r="H963" s="126" t="s">
        <v>7722</v>
      </c>
      <c r="I963" s="127">
        <v>208</v>
      </c>
      <c r="J963" s="128">
        <v>9.6270999999999987</v>
      </c>
    </row>
    <row r="964" spans="2:10" hidden="1" x14ac:dyDescent="0.25">
      <c r="B964" s="124" t="s">
        <v>8</v>
      </c>
      <c r="C964" s="125" t="s">
        <v>745</v>
      </c>
      <c r="D964" s="126" t="s">
        <v>7723</v>
      </c>
      <c r="E964" s="125" t="s">
        <v>7724</v>
      </c>
      <c r="F964" s="126" t="s">
        <v>7725</v>
      </c>
      <c r="G964" s="125" t="s">
        <v>7726</v>
      </c>
      <c r="H964" s="126" t="s">
        <v>7727</v>
      </c>
      <c r="I964" s="127">
        <v>332</v>
      </c>
      <c r="J964" s="128">
        <v>10.664400000000001</v>
      </c>
    </row>
    <row r="965" spans="2:10" hidden="1" x14ac:dyDescent="0.25">
      <c r="B965" s="124" t="s">
        <v>8</v>
      </c>
      <c r="C965" s="125" t="s">
        <v>745</v>
      </c>
      <c r="D965" s="126" t="s">
        <v>7723</v>
      </c>
      <c r="E965" s="125" t="s">
        <v>7728</v>
      </c>
      <c r="F965" s="126" t="s">
        <v>7729</v>
      </c>
      <c r="G965" s="125" t="s">
        <v>7730</v>
      </c>
      <c r="H965" s="126" t="s">
        <v>7731</v>
      </c>
      <c r="I965" s="127">
        <v>2088</v>
      </c>
      <c r="J965" s="128">
        <v>6.3135000000000003</v>
      </c>
    </row>
    <row r="966" spans="2:10" hidden="1" x14ac:dyDescent="0.25">
      <c r="B966" s="124" t="s">
        <v>8</v>
      </c>
      <c r="C966" s="125" t="s">
        <v>745</v>
      </c>
      <c r="D966" s="126" t="s">
        <v>7723</v>
      </c>
      <c r="E966" s="125" t="s">
        <v>7724</v>
      </c>
      <c r="F966" s="126" t="s">
        <v>7725</v>
      </c>
      <c r="G966" s="125" t="s">
        <v>6475</v>
      </c>
      <c r="H966" s="126" t="s">
        <v>7732</v>
      </c>
      <c r="I966" s="127">
        <v>379</v>
      </c>
      <c r="J966" s="128">
        <v>20.179099999999991</v>
      </c>
    </row>
    <row r="967" spans="2:10" hidden="1" x14ac:dyDescent="0.25">
      <c r="B967" s="124" t="s">
        <v>8</v>
      </c>
      <c r="C967" s="125" t="s">
        <v>745</v>
      </c>
      <c r="D967" s="126" t="s">
        <v>7723</v>
      </c>
      <c r="E967" s="125" t="s">
        <v>745</v>
      </c>
      <c r="F967" s="126" t="s">
        <v>7733</v>
      </c>
      <c r="G967" s="125" t="s">
        <v>7724</v>
      </c>
      <c r="H967" s="126" t="s">
        <v>7725</v>
      </c>
      <c r="I967" s="127">
        <v>502</v>
      </c>
      <c r="J967" s="128">
        <v>10.490500000000001</v>
      </c>
    </row>
    <row r="968" spans="2:10" hidden="1" x14ac:dyDescent="0.25">
      <c r="B968" s="124" t="s">
        <v>8</v>
      </c>
      <c r="C968" s="125" t="s">
        <v>745</v>
      </c>
      <c r="D968" s="126" t="s">
        <v>7723</v>
      </c>
      <c r="E968" s="125" t="s">
        <v>745</v>
      </c>
      <c r="F968" s="126" t="s">
        <v>7733</v>
      </c>
      <c r="G968" s="125" t="s">
        <v>7728</v>
      </c>
      <c r="H968" s="126" t="s">
        <v>7729</v>
      </c>
      <c r="I968" s="127">
        <v>450</v>
      </c>
      <c r="J968" s="128">
        <v>9.1571000000000016</v>
      </c>
    </row>
    <row r="969" spans="2:10" hidden="1" x14ac:dyDescent="0.25">
      <c r="B969" s="124" t="s">
        <v>8</v>
      </c>
      <c r="C969" s="125" t="s">
        <v>765</v>
      </c>
      <c r="D969" s="126" t="s">
        <v>7734</v>
      </c>
      <c r="E969" s="125" t="s">
        <v>765</v>
      </c>
      <c r="F969" s="126" t="s">
        <v>7735</v>
      </c>
      <c r="G969" s="125" t="s">
        <v>7736</v>
      </c>
      <c r="H969" s="126" t="s">
        <v>7737</v>
      </c>
      <c r="I969" s="127">
        <v>352</v>
      </c>
      <c r="J969" s="128">
        <v>3.9822000000000002</v>
      </c>
    </row>
    <row r="970" spans="2:10" hidden="1" x14ac:dyDescent="0.25">
      <c r="B970" s="124" t="s">
        <v>8</v>
      </c>
      <c r="C970" s="125" t="s">
        <v>765</v>
      </c>
      <c r="D970" s="126" t="s">
        <v>7734</v>
      </c>
      <c r="E970" s="125" t="s">
        <v>7736</v>
      </c>
      <c r="F970" s="126" t="s">
        <v>7737</v>
      </c>
      <c r="G970" s="125" t="s">
        <v>817</v>
      </c>
      <c r="H970" s="126" t="s">
        <v>7738</v>
      </c>
      <c r="I970" s="127">
        <v>395</v>
      </c>
      <c r="J970" s="128">
        <v>0.99790000000000001</v>
      </c>
    </row>
    <row r="971" spans="2:10" hidden="1" x14ac:dyDescent="0.25">
      <c r="B971" s="124" t="s">
        <v>8</v>
      </c>
      <c r="C971" s="125" t="s">
        <v>765</v>
      </c>
      <c r="D971" s="126" t="s">
        <v>7734</v>
      </c>
      <c r="E971" s="125" t="s">
        <v>4510</v>
      </c>
      <c r="F971" s="126" t="s">
        <v>7739</v>
      </c>
      <c r="G971" s="125" t="s">
        <v>7740</v>
      </c>
      <c r="H971" s="126" t="s">
        <v>7741</v>
      </c>
      <c r="I971" s="127">
        <v>507</v>
      </c>
      <c r="J971" s="128">
        <v>17.6188</v>
      </c>
    </row>
    <row r="972" spans="2:10" hidden="1" x14ac:dyDescent="0.25">
      <c r="B972" s="124" t="s">
        <v>8</v>
      </c>
      <c r="C972" s="125" t="s">
        <v>765</v>
      </c>
      <c r="D972" s="126" t="s">
        <v>7734</v>
      </c>
      <c r="E972" s="125" t="s">
        <v>817</v>
      </c>
      <c r="F972" s="126" t="s">
        <v>7738</v>
      </c>
      <c r="G972" s="125" t="s">
        <v>7742</v>
      </c>
      <c r="H972" s="126" t="s">
        <v>7743</v>
      </c>
      <c r="I972" s="127">
        <v>215</v>
      </c>
      <c r="J972" s="128">
        <v>1.0527</v>
      </c>
    </row>
    <row r="973" spans="2:10" hidden="1" x14ac:dyDescent="0.25">
      <c r="B973" s="124" t="s">
        <v>8</v>
      </c>
      <c r="C973" s="125" t="s">
        <v>765</v>
      </c>
      <c r="D973" s="126" t="s">
        <v>7734</v>
      </c>
      <c r="E973" s="125" t="s">
        <v>765</v>
      </c>
      <c r="F973" s="126" t="s">
        <v>7735</v>
      </c>
      <c r="G973" s="125" t="s">
        <v>4510</v>
      </c>
      <c r="H973" s="126" t="s">
        <v>7739</v>
      </c>
      <c r="I973" s="127">
        <v>526</v>
      </c>
      <c r="J973" s="128">
        <v>4.4653999999999998</v>
      </c>
    </row>
    <row r="974" spans="2:10" hidden="1" x14ac:dyDescent="0.25">
      <c r="B974" s="124" t="s">
        <v>8</v>
      </c>
      <c r="C974" s="125" t="s">
        <v>777</v>
      </c>
      <c r="D974" s="126" t="s">
        <v>7744</v>
      </c>
      <c r="E974" s="125" t="s">
        <v>7745</v>
      </c>
      <c r="F974" s="126" t="s">
        <v>7746</v>
      </c>
      <c r="G974" s="125" t="s">
        <v>178</v>
      </c>
      <c r="H974" s="126" t="s">
        <v>7747</v>
      </c>
      <c r="I974" s="127">
        <v>229</v>
      </c>
      <c r="J974" s="128">
        <v>15.9361</v>
      </c>
    </row>
    <row r="975" spans="2:10" hidden="1" x14ac:dyDescent="0.25">
      <c r="B975" s="124" t="s">
        <v>8</v>
      </c>
      <c r="C975" s="125" t="s">
        <v>777</v>
      </c>
      <c r="D975" s="126" t="s">
        <v>7744</v>
      </c>
      <c r="E975" s="125" t="s">
        <v>777</v>
      </c>
      <c r="F975" s="126" t="s">
        <v>7748</v>
      </c>
      <c r="G975" s="125" t="s">
        <v>7749</v>
      </c>
      <c r="H975" s="126" t="s">
        <v>7750</v>
      </c>
      <c r="I975" s="127">
        <v>181</v>
      </c>
      <c r="J975" s="128">
        <v>7.4917000000000016</v>
      </c>
    </row>
    <row r="976" spans="2:10" hidden="1" x14ac:dyDescent="0.25">
      <c r="B976" s="124" t="s">
        <v>8</v>
      </c>
      <c r="C976" s="125" t="s">
        <v>777</v>
      </c>
      <c r="D976" s="126" t="s">
        <v>7744</v>
      </c>
      <c r="E976" s="125" t="s">
        <v>777</v>
      </c>
      <c r="F976" s="126" t="s">
        <v>7748</v>
      </c>
      <c r="G976" s="125" t="s">
        <v>7745</v>
      </c>
      <c r="H976" s="126" t="s">
        <v>7746</v>
      </c>
      <c r="I976" s="127">
        <v>142</v>
      </c>
      <c r="J976" s="128">
        <v>6.7003999999999984</v>
      </c>
    </row>
    <row r="977" spans="2:10" hidden="1" x14ac:dyDescent="0.25">
      <c r="B977" s="124" t="s">
        <v>8</v>
      </c>
      <c r="C977" s="125" t="s">
        <v>821</v>
      </c>
      <c r="D977" s="126" t="s">
        <v>7751</v>
      </c>
      <c r="E977" s="125" t="s">
        <v>7752</v>
      </c>
      <c r="F977" s="126" t="s">
        <v>7753</v>
      </c>
      <c r="G977" s="125" t="s">
        <v>7754</v>
      </c>
      <c r="H977" s="126" t="s">
        <v>7755</v>
      </c>
      <c r="I977" s="127">
        <v>4780</v>
      </c>
      <c r="J977" s="128">
        <v>8.2043000000000017</v>
      </c>
    </row>
    <row r="978" spans="2:10" hidden="1" x14ac:dyDescent="0.25">
      <c r="B978" s="124" t="s">
        <v>8</v>
      </c>
      <c r="C978" s="125" t="s">
        <v>821</v>
      </c>
      <c r="D978" s="126" t="s">
        <v>7751</v>
      </c>
      <c r="E978" s="125" t="s">
        <v>7756</v>
      </c>
      <c r="F978" s="126" t="s">
        <v>7757</v>
      </c>
      <c r="G978" s="125" t="s">
        <v>7752</v>
      </c>
      <c r="H978" s="126" t="s">
        <v>7753</v>
      </c>
      <c r="I978" s="127">
        <v>0</v>
      </c>
      <c r="J978" s="128">
        <v>1.5696000000000001</v>
      </c>
    </row>
    <row r="979" spans="2:10" hidden="1" x14ac:dyDescent="0.25">
      <c r="B979" s="124" t="s">
        <v>8</v>
      </c>
      <c r="C979" s="125" t="s">
        <v>821</v>
      </c>
      <c r="D979" s="126" t="s">
        <v>7751</v>
      </c>
      <c r="E979" s="125" t="s">
        <v>821</v>
      </c>
      <c r="F979" s="126" t="s">
        <v>7758</v>
      </c>
      <c r="G979" s="125" t="s">
        <v>6340</v>
      </c>
      <c r="H979" s="126" t="s">
        <v>7759</v>
      </c>
      <c r="I979" s="127">
        <v>184</v>
      </c>
      <c r="J979" s="128">
        <v>10.063700000000001</v>
      </c>
    </row>
    <row r="980" spans="2:10" hidden="1" x14ac:dyDescent="0.25">
      <c r="B980" s="124" t="s">
        <v>8</v>
      </c>
      <c r="C980" s="125" t="s">
        <v>821</v>
      </c>
      <c r="D980" s="126" t="s">
        <v>7751</v>
      </c>
      <c r="E980" s="125" t="s">
        <v>6340</v>
      </c>
      <c r="F980" s="126" t="s">
        <v>7759</v>
      </c>
      <c r="G980" s="125" t="s">
        <v>7756</v>
      </c>
      <c r="H980" s="126" t="s">
        <v>7757</v>
      </c>
      <c r="I980" s="127">
        <v>20</v>
      </c>
      <c r="J980" s="128">
        <v>7.694799999999999</v>
      </c>
    </row>
    <row r="981" spans="2:10" hidden="1" x14ac:dyDescent="0.25">
      <c r="B981" s="124" t="s">
        <v>8</v>
      </c>
      <c r="C981" s="125" t="s">
        <v>7760</v>
      </c>
      <c r="D981" s="126" t="s">
        <v>7761</v>
      </c>
      <c r="E981" s="125" t="s">
        <v>7762</v>
      </c>
      <c r="F981" s="126" t="s">
        <v>7763</v>
      </c>
      <c r="G981" s="125" t="s">
        <v>7764</v>
      </c>
      <c r="H981" s="126" t="s">
        <v>7765</v>
      </c>
      <c r="I981" s="127">
        <v>286</v>
      </c>
      <c r="J981" s="128">
        <v>9.4963000000000015</v>
      </c>
    </row>
    <row r="982" spans="2:10" hidden="1" x14ac:dyDescent="0.25">
      <c r="B982" s="124" t="s">
        <v>8</v>
      </c>
      <c r="C982" s="125" t="s">
        <v>7760</v>
      </c>
      <c r="D982" s="126" t="s">
        <v>7761</v>
      </c>
      <c r="E982" s="125" t="s">
        <v>7766</v>
      </c>
      <c r="F982" s="126" t="s">
        <v>7767</v>
      </c>
      <c r="G982" s="125" t="s">
        <v>7762</v>
      </c>
      <c r="H982" s="126" t="s">
        <v>7763</v>
      </c>
      <c r="I982" s="127">
        <v>0</v>
      </c>
      <c r="J982" s="128">
        <v>79.530500000000004</v>
      </c>
    </row>
    <row r="983" spans="2:10" hidden="1" x14ac:dyDescent="0.25">
      <c r="B983" s="124" t="s">
        <v>8</v>
      </c>
      <c r="C983" s="125" t="s">
        <v>7760</v>
      </c>
      <c r="D983" s="126" t="s">
        <v>7761</v>
      </c>
      <c r="E983" s="125" t="s">
        <v>7768</v>
      </c>
      <c r="F983" s="126" t="s">
        <v>7769</v>
      </c>
      <c r="G983" s="125" t="s">
        <v>5573</v>
      </c>
      <c r="H983" s="126" t="s">
        <v>7770</v>
      </c>
      <c r="I983" s="127">
        <v>62</v>
      </c>
      <c r="J983" s="128">
        <v>12.273999999999999</v>
      </c>
    </row>
    <row r="984" spans="2:10" hidden="1" x14ac:dyDescent="0.25">
      <c r="B984" s="124" t="s">
        <v>8</v>
      </c>
      <c r="C984" s="125" t="s">
        <v>7760</v>
      </c>
      <c r="D984" s="126" t="s">
        <v>7761</v>
      </c>
      <c r="E984" s="125" t="s">
        <v>7771</v>
      </c>
      <c r="F984" s="126" t="s">
        <v>7772</v>
      </c>
      <c r="G984" s="125" t="s">
        <v>7773</v>
      </c>
      <c r="H984" s="126" t="s">
        <v>7774</v>
      </c>
      <c r="I984" s="127">
        <v>642</v>
      </c>
      <c r="J984" s="128">
        <v>23.8353</v>
      </c>
    </row>
    <row r="985" spans="2:10" hidden="1" x14ac:dyDescent="0.25">
      <c r="B985" s="124" t="s">
        <v>8</v>
      </c>
      <c r="C985" s="125" t="s">
        <v>7760</v>
      </c>
      <c r="D985" s="126" t="s">
        <v>7761</v>
      </c>
      <c r="E985" s="125" t="s">
        <v>7760</v>
      </c>
      <c r="F985" s="126" t="s">
        <v>7775</v>
      </c>
      <c r="G985" s="125" t="s">
        <v>7768</v>
      </c>
      <c r="H985" s="126" t="s">
        <v>7769</v>
      </c>
      <c r="I985" s="127">
        <v>313</v>
      </c>
      <c r="J985" s="128">
        <v>11.455500000000001</v>
      </c>
    </row>
    <row r="986" spans="2:10" hidden="1" x14ac:dyDescent="0.25">
      <c r="B986" s="124" t="s">
        <v>8</v>
      </c>
      <c r="C986" s="125" t="s">
        <v>7760</v>
      </c>
      <c r="D986" s="126" t="s">
        <v>7761</v>
      </c>
      <c r="E986" s="125" t="s">
        <v>5573</v>
      </c>
      <c r="F986" s="126" t="s">
        <v>7770</v>
      </c>
      <c r="G986" s="125" t="s">
        <v>7776</v>
      </c>
      <c r="H986" s="126" t="s">
        <v>7777</v>
      </c>
      <c r="I986" s="127">
        <v>3</v>
      </c>
      <c r="J986" s="128">
        <v>2.9116999999999988</v>
      </c>
    </row>
    <row r="987" spans="2:10" hidden="1" x14ac:dyDescent="0.25">
      <c r="B987" s="124" t="s">
        <v>8</v>
      </c>
      <c r="C987" s="125" t="s">
        <v>7760</v>
      </c>
      <c r="D987" s="126" t="s">
        <v>7761</v>
      </c>
      <c r="E987" s="125" t="s">
        <v>7773</v>
      </c>
      <c r="F987" s="126" t="s">
        <v>7774</v>
      </c>
      <c r="G987" s="125" t="s">
        <v>7766</v>
      </c>
      <c r="H987" s="126" t="s">
        <v>7767</v>
      </c>
      <c r="I987" s="127">
        <v>273</v>
      </c>
      <c r="J987" s="128">
        <v>17.9999</v>
      </c>
    </row>
    <row r="988" spans="2:10" hidden="1" x14ac:dyDescent="0.25">
      <c r="B988" s="124" t="s">
        <v>8</v>
      </c>
      <c r="C988" s="125" t="s">
        <v>7760</v>
      </c>
      <c r="D988" s="126" t="s">
        <v>7761</v>
      </c>
      <c r="E988" s="125" t="s">
        <v>7760</v>
      </c>
      <c r="F988" s="126" t="s">
        <v>7775</v>
      </c>
      <c r="G988" s="125" t="s">
        <v>7771</v>
      </c>
      <c r="H988" s="126" t="s">
        <v>7772</v>
      </c>
      <c r="I988" s="127">
        <v>284</v>
      </c>
      <c r="J988" s="128">
        <v>13.121600000000001</v>
      </c>
    </row>
    <row r="989" spans="2:10" hidden="1" x14ac:dyDescent="0.25">
      <c r="B989" s="124" t="s">
        <v>8</v>
      </c>
      <c r="C989" s="125" t="s">
        <v>7760</v>
      </c>
      <c r="D989" s="126" t="s">
        <v>7761</v>
      </c>
      <c r="E989" s="125" t="s">
        <v>7760</v>
      </c>
      <c r="F989" s="126" t="s">
        <v>7775</v>
      </c>
      <c r="G989" s="125" t="s">
        <v>7778</v>
      </c>
      <c r="H989" s="126" t="s">
        <v>7779</v>
      </c>
      <c r="I989" s="127">
        <v>255</v>
      </c>
      <c r="J989" s="128">
        <v>4.2153999999999998</v>
      </c>
    </row>
    <row r="990" spans="2:10" hidden="1" x14ac:dyDescent="0.25">
      <c r="B990" s="124" t="s">
        <v>8</v>
      </c>
      <c r="C990" s="125" t="s">
        <v>7780</v>
      </c>
      <c r="D990" s="126" t="s">
        <v>7781</v>
      </c>
      <c r="E990" s="125" t="s">
        <v>7782</v>
      </c>
      <c r="F990" s="126" t="s">
        <v>7783</v>
      </c>
      <c r="G990" s="125" t="s">
        <v>5079</v>
      </c>
      <c r="H990" s="126" t="s">
        <v>7784</v>
      </c>
      <c r="I990" s="127">
        <v>272</v>
      </c>
      <c r="J990" s="128">
        <v>6.1230999999999991</v>
      </c>
    </row>
    <row r="991" spans="2:10" hidden="1" x14ac:dyDescent="0.25">
      <c r="B991" s="124" t="s">
        <v>8</v>
      </c>
      <c r="C991" s="125" t="s">
        <v>7780</v>
      </c>
      <c r="D991" s="126" t="s">
        <v>7781</v>
      </c>
      <c r="E991" s="125" t="s">
        <v>698</v>
      </c>
      <c r="F991" s="126" t="s">
        <v>7785</v>
      </c>
      <c r="G991" s="125" t="s">
        <v>7402</v>
      </c>
      <c r="H991" s="126" t="s">
        <v>7786</v>
      </c>
      <c r="I991" s="127">
        <v>97</v>
      </c>
      <c r="J991" s="128">
        <v>9.6458000000000013</v>
      </c>
    </row>
    <row r="992" spans="2:10" hidden="1" x14ac:dyDescent="0.25">
      <c r="B992" s="124" t="s">
        <v>8</v>
      </c>
      <c r="C992" s="125" t="s">
        <v>7780</v>
      </c>
      <c r="D992" s="126" t="s">
        <v>7781</v>
      </c>
      <c r="E992" s="125" t="s">
        <v>7787</v>
      </c>
      <c r="F992" s="126" t="s">
        <v>7788</v>
      </c>
      <c r="G992" s="125" t="s">
        <v>1276</v>
      </c>
      <c r="H992" s="126" t="s">
        <v>7789</v>
      </c>
      <c r="I992" s="127">
        <v>397</v>
      </c>
      <c r="J992" s="128">
        <v>86.472699999999989</v>
      </c>
    </row>
    <row r="993" spans="2:10" hidden="1" x14ac:dyDescent="0.25">
      <c r="B993" s="124" t="s">
        <v>8</v>
      </c>
      <c r="C993" s="125" t="s">
        <v>7780</v>
      </c>
      <c r="D993" s="126" t="s">
        <v>7781</v>
      </c>
      <c r="E993" s="125" t="s">
        <v>7790</v>
      </c>
      <c r="F993" s="126" t="s">
        <v>7791</v>
      </c>
      <c r="G993" s="125" t="s">
        <v>7792</v>
      </c>
      <c r="H993" s="126" t="s">
        <v>7793</v>
      </c>
      <c r="I993" s="127">
        <v>451</v>
      </c>
      <c r="J993" s="128">
        <v>8.4309000000000012</v>
      </c>
    </row>
    <row r="994" spans="2:10" hidden="1" x14ac:dyDescent="0.25">
      <c r="B994" s="124" t="s">
        <v>8</v>
      </c>
      <c r="C994" s="125" t="s">
        <v>7780</v>
      </c>
      <c r="D994" s="126" t="s">
        <v>7781</v>
      </c>
      <c r="E994" s="125" t="s">
        <v>7780</v>
      </c>
      <c r="F994" s="126" t="s">
        <v>7794</v>
      </c>
      <c r="G994" s="125" t="s">
        <v>7782</v>
      </c>
      <c r="H994" s="126" t="s">
        <v>7783</v>
      </c>
      <c r="I994" s="127">
        <v>118</v>
      </c>
      <c r="J994" s="128">
        <v>10.178900000000001</v>
      </c>
    </row>
    <row r="995" spans="2:10" hidden="1" x14ac:dyDescent="0.25">
      <c r="B995" s="124" t="s">
        <v>8</v>
      </c>
      <c r="C995" s="125" t="s">
        <v>7780</v>
      </c>
      <c r="D995" s="126" t="s">
        <v>7781</v>
      </c>
      <c r="E995" s="125" t="s">
        <v>5079</v>
      </c>
      <c r="F995" s="126" t="s">
        <v>7784</v>
      </c>
      <c r="G995" s="125" t="s">
        <v>698</v>
      </c>
      <c r="H995" s="126" t="s">
        <v>7785</v>
      </c>
      <c r="I995" s="127">
        <v>274</v>
      </c>
      <c r="J995" s="128">
        <v>7.8348000000000004</v>
      </c>
    </row>
    <row r="996" spans="2:10" hidden="1" x14ac:dyDescent="0.25">
      <c r="B996" s="124" t="s">
        <v>8</v>
      </c>
      <c r="C996" s="125" t="s">
        <v>7780</v>
      </c>
      <c r="D996" s="126" t="s">
        <v>7781</v>
      </c>
      <c r="E996" s="125" t="s">
        <v>7795</v>
      </c>
      <c r="F996" s="126" t="s">
        <v>7796</v>
      </c>
      <c r="G996" s="125" t="s">
        <v>7797</v>
      </c>
      <c r="H996" s="126" t="s">
        <v>7798</v>
      </c>
      <c r="I996" s="127">
        <v>305</v>
      </c>
      <c r="J996" s="128">
        <v>7.8241999999999976</v>
      </c>
    </row>
    <row r="997" spans="2:10" hidden="1" x14ac:dyDescent="0.25">
      <c r="B997" s="124" t="s">
        <v>8</v>
      </c>
      <c r="C997" s="125" t="s">
        <v>7780</v>
      </c>
      <c r="D997" s="126" t="s">
        <v>7781</v>
      </c>
      <c r="E997" s="125" t="s">
        <v>7780</v>
      </c>
      <c r="F997" s="126" t="s">
        <v>7794</v>
      </c>
      <c r="G997" s="125" t="s">
        <v>7795</v>
      </c>
      <c r="H997" s="126" t="s">
        <v>7796</v>
      </c>
      <c r="I997" s="127">
        <v>267</v>
      </c>
      <c r="J997" s="128">
        <v>12.588900000000001</v>
      </c>
    </row>
    <row r="998" spans="2:10" hidden="1" x14ac:dyDescent="0.25">
      <c r="B998" s="124" t="s">
        <v>8</v>
      </c>
      <c r="C998" s="125" t="s">
        <v>7780</v>
      </c>
      <c r="D998" s="126" t="s">
        <v>7781</v>
      </c>
      <c r="E998" s="125" t="s">
        <v>7797</v>
      </c>
      <c r="F998" s="126" t="s">
        <v>7798</v>
      </c>
      <c r="G998" s="125" t="s">
        <v>7787</v>
      </c>
      <c r="H998" s="126" t="s">
        <v>7788</v>
      </c>
      <c r="I998" s="127">
        <v>265</v>
      </c>
      <c r="J998" s="128">
        <v>2.3233000000000001</v>
      </c>
    </row>
    <row r="999" spans="2:10" hidden="1" x14ac:dyDescent="0.25">
      <c r="B999" s="124" t="s">
        <v>8</v>
      </c>
      <c r="C999" s="125" t="s">
        <v>7780</v>
      </c>
      <c r="D999" s="126" t="s">
        <v>7781</v>
      </c>
      <c r="E999" s="125" t="s">
        <v>698</v>
      </c>
      <c r="F999" s="126" t="s">
        <v>7785</v>
      </c>
      <c r="G999" s="125" t="s">
        <v>7790</v>
      </c>
      <c r="H999" s="126" t="s">
        <v>7791</v>
      </c>
      <c r="I999" s="127">
        <v>136</v>
      </c>
      <c r="J999" s="128">
        <v>5.0563000000000002</v>
      </c>
    </row>
    <row r="1000" spans="2:10" hidden="1" x14ac:dyDescent="0.25">
      <c r="B1000" s="124" t="s">
        <v>8</v>
      </c>
      <c r="C1000" s="125" t="s">
        <v>7780</v>
      </c>
      <c r="D1000" s="126" t="s">
        <v>7781</v>
      </c>
      <c r="E1000" s="125" t="s">
        <v>1276</v>
      </c>
      <c r="F1000" s="126" t="s">
        <v>7789</v>
      </c>
      <c r="G1000" s="125" t="s">
        <v>7799</v>
      </c>
      <c r="H1000" s="126" t="s">
        <v>7800</v>
      </c>
      <c r="I1000" s="127">
        <v>134</v>
      </c>
      <c r="J1000" s="128">
        <v>19.703199999999999</v>
      </c>
    </row>
    <row r="1001" spans="2:10" hidden="1" x14ac:dyDescent="0.25">
      <c r="B1001" s="124" t="s">
        <v>8</v>
      </c>
      <c r="C1001" s="125" t="s">
        <v>7801</v>
      </c>
      <c r="D1001" s="126" t="s">
        <v>7802</v>
      </c>
      <c r="E1001" s="125" t="s">
        <v>7801</v>
      </c>
      <c r="F1001" s="126" t="s">
        <v>7803</v>
      </c>
      <c r="G1001" s="125" t="s">
        <v>7804</v>
      </c>
      <c r="H1001" s="126" t="s">
        <v>7805</v>
      </c>
      <c r="I1001" s="127">
        <v>79</v>
      </c>
      <c r="J1001" s="128">
        <v>7.6627999999999989</v>
      </c>
    </row>
    <row r="1002" spans="2:10" hidden="1" x14ac:dyDescent="0.25">
      <c r="B1002" s="124" t="s">
        <v>8</v>
      </c>
      <c r="C1002" s="125" t="s">
        <v>7801</v>
      </c>
      <c r="D1002" s="126" t="s">
        <v>7802</v>
      </c>
      <c r="E1002" s="125" t="s">
        <v>4581</v>
      </c>
      <c r="F1002" s="126" t="s">
        <v>7806</v>
      </c>
      <c r="G1002" s="125" t="s">
        <v>1440</v>
      </c>
      <c r="H1002" s="126" t="s">
        <v>7807</v>
      </c>
      <c r="I1002" s="127">
        <v>280</v>
      </c>
      <c r="J1002" s="128">
        <v>13.934799999999999</v>
      </c>
    </row>
    <row r="1003" spans="2:10" hidden="1" x14ac:dyDescent="0.25">
      <c r="B1003" s="124" t="s">
        <v>8</v>
      </c>
      <c r="C1003" s="125" t="s">
        <v>7801</v>
      </c>
      <c r="D1003" s="126" t="s">
        <v>7802</v>
      </c>
      <c r="E1003" s="125" t="s">
        <v>7801</v>
      </c>
      <c r="F1003" s="126" t="s">
        <v>7803</v>
      </c>
      <c r="G1003" s="125" t="s">
        <v>7808</v>
      </c>
      <c r="H1003" s="126" t="s">
        <v>7809</v>
      </c>
      <c r="I1003" s="127">
        <v>264</v>
      </c>
      <c r="J1003" s="128">
        <v>18.526700000000002</v>
      </c>
    </row>
    <row r="1004" spans="2:10" hidden="1" x14ac:dyDescent="0.25">
      <c r="B1004" s="124" t="s">
        <v>8</v>
      </c>
      <c r="C1004" s="125" t="s">
        <v>7801</v>
      </c>
      <c r="D1004" s="126" t="s">
        <v>7802</v>
      </c>
      <c r="E1004" s="125" t="s">
        <v>7808</v>
      </c>
      <c r="F1004" s="126" t="s">
        <v>7809</v>
      </c>
      <c r="G1004" s="125" t="s">
        <v>4581</v>
      </c>
      <c r="H1004" s="126" t="s">
        <v>7806</v>
      </c>
      <c r="I1004" s="127">
        <v>283</v>
      </c>
      <c r="J1004" s="128">
        <v>16.940899999999999</v>
      </c>
    </row>
    <row r="1005" spans="2:10" hidden="1" x14ac:dyDescent="0.25">
      <c r="B1005" s="124" t="s">
        <v>8</v>
      </c>
      <c r="C1005" s="125" t="s">
        <v>863</v>
      </c>
      <c r="D1005" s="126" t="s">
        <v>7810</v>
      </c>
      <c r="E1005" s="125" t="s">
        <v>863</v>
      </c>
      <c r="F1005" s="126" t="s">
        <v>7811</v>
      </c>
      <c r="G1005" s="125" t="s">
        <v>7812</v>
      </c>
      <c r="H1005" s="126" t="s">
        <v>7813</v>
      </c>
      <c r="I1005" s="127">
        <v>343</v>
      </c>
      <c r="J1005" s="128">
        <v>41.577500000000001</v>
      </c>
    </row>
    <row r="1006" spans="2:10" hidden="1" x14ac:dyDescent="0.25">
      <c r="B1006" s="124" t="s">
        <v>8</v>
      </c>
      <c r="C1006" s="125" t="s">
        <v>863</v>
      </c>
      <c r="D1006" s="126" t="s">
        <v>7810</v>
      </c>
      <c r="E1006" s="125" t="s">
        <v>7812</v>
      </c>
      <c r="F1006" s="126" t="s">
        <v>7813</v>
      </c>
      <c r="G1006" s="125" t="s">
        <v>7814</v>
      </c>
      <c r="H1006" s="126" t="s">
        <v>7815</v>
      </c>
      <c r="I1006" s="127">
        <v>148</v>
      </c>
      <c r="J1006" s="128">
        <v>30.79859999999999</v>
      </c>
    </row>
    <row r="1007" spans="2:10" hidden="1" x14ac:dyDescent="0.25">
      <c r="B1007" s="124" t="s">
        <v>8</v>
      </c>
      <c r="C1007" s="125" t="s">
        <v>874</v>
      </c>
      <c r="D1007" s="126" t="s">
        <v>7816</v>
      </c>
      <c r="E1007" s="125" t="s">
        <v>874</v>
      </c>
      <c r="F1007" s="126" t="s">
        <v>7817</v>
      </c>
      <c r="G1007" s="125" t="s">
        <v>7818</v>
      </c>
      <c r="H1007" s="126" t="s">
        <v>7819</v>
      </c>
      <c r="I1007" s="127">
        <v>1839</v>
      </c>
      <c r="J1007" s="128">
        <v>79.670399999999987</v>
      </c>
    </row>
    <row r="1008" spans="2:10" hidden="1" x14ac:dyDescent="0.25">
      <c r="B1008" s="124" t="s">
        <v>8</v>
      </c>
      <c r="C1008" s="125" t="s">
        <v>5439</v>
      </c>
      <c r="D1008" s="126" t="s">
        <v>7820</v>
      </c>
      <c r="E1008" s="125" t="s">
        <v>5439</v>
      </c>
      <c r="F1008" s="126" t="s">
        <v>7821</v>
      </c>
      <c r="G1008" s="125" t="s">
        <v>7822</v>
      </c>
      <c r="H1008" s="126" t="s">
        <v>7823</v>
      </c>
      <c r="I1008" s="127">
        <v>522</v>
      </c>
      <c r="J1008" s="128">
        <v>9.2333999999999996</v>
      </c>
    </row>
    <row r="1009" spans="2:10" hidden="1" x14ac:dyDescent="0.25">
      <c r="B1009" s="124" t="s">
        <v>8</v>
      </c>
      <c r="C1009" s="125" t="s">
        <v>1356</v>
      </c>
      <c r="D1009" s="126" t="s">
        <v>7824</v>
      </c>
      <c r="E1009" s="125" t="s">
        <v>1356</v>
      </c>
      <c r="F1009" s="126" t="s">
        <v>7825</v>
      </c>
      <c r="G1009" s="125" t="s">
        <v>2942</v>
      </c>
      <c r="H1009" s="126" t="s">
        <v>7826</v>
      </c>
      <c r="I1009" s="127">
        <v>721</v>
      </c>
      <c r="J1009" s="128">
        <v>26.526399999999999</v>
      </c>
    </row>
    <row r="1010" spans="2:10" hidden="1" x14ac:dyDescent="0.25">
      <c r="B1010" s="124" t="s">
        <v>8</v>
      </c>
      <c r="C1010" s="125" t="s">
        <v>7827</v>
      </c>
      <c r="D1010" s="126" t="s">
        <v>7828</v>
      </c>
      <c r="E1010" s="125" t="s">
        <v>7829</v>
      </c>
      <c r="F1010" s="126" t="s">
        <v>7830</v>
      </c>
      <c r="G1010" s="125" t="s">
        <v>7831</v>
      </c>
      <c r="H1010" s="126" t="s">
        <v>7832</v>
      </c>
      <c r="I1010" s="127">
        <v>753</v>
      </c>
      <c r="J1010" s="128">
        <v>22.818200000000001</v>
      </c>
    </row>
    <row r="1011" spans="2:10" hidden="1" x14ac:dyDescent="0.25">
      <c r="B1011" s="124" t="s">
        <v>8</v>
      </c>
      <c r="C1011" s="125" t="s">
        <v>931</v>
      </c>
      <c r="D1011" s="126" t="s">
        <v>7833</v>
      </c>
      <c r="E1011" s="125" t="s">
        <v>931</v>
      </c>
      <c r="F1011" s="126" t="s">
        <v>7834</v>
      </c>
      <c r="G1011" s="125" t="s">
        <v>7835</v>
      </c>
      <c r="H1011" s="126" t="s">
        <v>7836</v>
      </c>
      <c r="I1011" s="127">
        <v>232</v>
      </c>
      <c r="J1011" s="128">
        <v>36.453200000000002</v>
      </c>
    </row>
    <row r="1012" spans="2:10" hidden="1" x14ac:dyDescent="0.25">
      <c r="B1012" s="124" t="s">
        <v>8</v>
      </c>
      <c r="C1012" s="125" t="s">
        <v>931</v>
      </c>
      <c r="D1012" s="126" t="s">
        <v>7833</v>
      </c>
      <c r="E1012" s="125" t="s">
        <v>931</v>
      </c>
      <c r="F1012" s="126" t="s">
        <v>7834</v>
      </c>
      <c r="G1012" s="125" t="s">
        <v>6585</v>
      </c>
      <c r="H1012" s="126" t="s">
        <v>7837</v>
      </c>
      <c r="I1012" s="127">
        <v>317</v>
      </c>
      <c r="J1012" s="128">
        <v>19.0365</v>
      </c>
    </row>
    <row r="1013" spans="2:10" hidden="1" x14ac:dyDescent="0.25">
      <c r="B1013" s="124" t="s">
        <v>8</v>
      </c>
      <c r="C1013" s="125" t="s">
        <v>1914</v>
      </c>
      <c r="D1013" s="126" t="s">
        <v>7838</v>
      </c>
      <c r="E1013" s="125" t="s">
        <v>7839</v>
      </c>
      <c r="F1013" s="126" t="s">
        <v>7840</v>
      </c>
      <c r="G1013" s="125" t="s">
        <v>7841</v>
      </c>
      <c r="H1013" s="126" t="s">
        <v>7842</v>
      </c>
      <c r="I1013" s="127">
        <v>363</v>
      </c>
      <c r="J1013" s="128">
        <v>36.0608</v>
      </c>
    </row>
    <row r="1014" spans="2:10" hidden="1" x14ac:dyDescent="0.25">
      <c r="B1014" s="124" t="s">
        <v>8</v>
      </c>
      <c r="C1014" s="125" t="s">
        <v>1914</v>
      </c>
      <c r="D1014" s="126" t="s">
        <v>7838</v>
      </c>
      <c r="E1014" s="125" t="s">
        <v>1914</v>
      </c>
      <c r="F1014" s="126" t="s">
        <v>7843</v>
      </c>
      <c r="G1014" s="125" t="s">
        <v>7844</v>
      </c>
      <c r="H1014" s="126" t="s">
        <v>7845</v>
      </c>
      <c r="I1014" s="127">
        <v>732</v>
      </c>
      <c r="J1014" s="128">
        <v>30.702999999999989</v>
      </c>
    </row>
    <row r="1015" spans="2:10" hidden="1" x14ac:dyDescent="0.25">
      <c r="B1015" s="124" t="s">
        <v>8</v>
      </c>
      <c r="C1015" s="125" t="s">
        <v>1914</v>
      </c>
      <c r="D1015" s="126" t="s">
        <v>7838</v>
      </c>
      <c r="E1015" s="125" t="s">
        <v>1914</v>
      </c>
      <c r="F1015" s="126" t="s">
        <v>7843</v>
      </c>
      <c r="G1015" s="125" t="s">
        <v>2272</v>
      </c>
      <c r="H1015" s="126" t="s">
        <v>7846</v>
      </c>
      <c r="I1015" s="127">
        <v>211</v>
      </c>
      <c r="J1015" s="128">
        <v>13.696</v>
      </c>
    </row>
    <row r="1016" spans="2:10" hidden="1" x14ac:dyDescent="0.25">
      <c r="B1016" s="124" t="s">
        <v>8</v>
      </c>
      <c r="C1016" s="125" t="s">
        <v>7847</v>
      </c>
      <c r="D1016" s="126" t="s">
        <v>7848</v>
      </c>
      <c r="E1016" s="125" t="s">
        <v>7847</v>
      </c>
      <c r="F1016" s="126" t="s">
        <v>7849</v>
      </c>
      <c r="G1016" s="125" t="s">
        <v>7850</v>
      </c>
      <c r="H1016" s="126" t="s">
        <v>7851</v>
      </c>
      <c r="I1016" s="127">
        <v>569</v>
      </c>
      <c r="J1016" s="128">
        <v>1.9452</v>
      </c>
    </row>
    <row r="1017" spans="2:10" hidden="1" x14ac:dyDescent="0.25">
      <c r="B1017" s="124" t="s">
        <v>8</v>
      </c>
      <c r="C1017" s="125" t="s">
        <v>7847</v>
      </c>
      <c r="D1017" s="126" t="s">
        <v>7848</v>
      </c>
      <c r="E1017" s="125" t="s">
        <v>7852</v>
      </c>
      <c r="F1017" s="126" t="s">
        <v>7853</v>
      </c>
      <c r="G1017" s="125" t="s">
        <v>7854</v>
      </c>
      <c r="H1017" s="126" t="s">
        <v>7855</v>
      </c>
      <c r="I1017" s="127">
        <v>1055</v>
      </c>
      <c r="J1017" s="128">
        <v>10.9862</v>
      </c>
    </row>
    <row r="1018" spans="2:10" hidden="1" x14ac:dyDescent="0.25">
      <c r="B1018" s="124" t="s">
        <v>8</v>
      </c>
      <c r="C1018" s="125" t="s">
        <v>7847</v>
      </c>
      <c r="D1018" s="126" t="s">
        <v>7848</v>
      </c>
      <c r="E1018" s="125" t="s">
        <v>7856</v>
      </c>
      <c r="F1018" s="126" t="s">
        <v>7857</v>
      </c>
      <c r="G1018" s="125" t="s">
        <v>7858</v>
      </c>
      <c r="H1018" s="126" t="s">
        <v>7859</v>
      </c>
      <c r="I1018" s="127">
        <v>409</v>
      </c>
      <c r="J1018" s="128">
        <v>6.1200999999999999</v>
      </c>
    </row>
    <row r="1019" spans="2:10" hidden="1" x14ac:dyDescent="0.25">
      <c r="B1019" s="124" t="s">
        <v>8</v>
      </c>
      <c r="C1019" s="125" t="s">
        <v>7847</v>
      </c>
      <c r="D1019" s="126" t="s">
        <v>7848</v>
      </c>
      <c r="E1019" s="125" t="s">
        <v>7850</v>
      </c>
      <c r="F1019" s="126" t="s">
        <v>7851</v>
      </c>
      <c r="G1019" s="125" t="s">
        <v>7856</v>
      </c>
      <c r="H1019" s="126" t="s">
        <v>7857</v>
      </c>
      <c r="I1019" s="127">
        <v>485</v>
      </c>
      <c r="J1019" s="128">
        <v>9.532</v>
      </c>
    </row>
    <row r="1020" spans="2:10" hidden="1" x14ac:dyDescent="0.25">
      <c r="B1020" s="124" t="s">
        <v>8</v>
      </c>
      <c r="C1020" s="125" t="s">
        <v>7847</v>
      </c>
      <c r="D1020" s="126" t="s">
        <v>7848</v>
      </c>
      <c r="E1020" s="125" t="s">
        <v>7858</v>
      </c>
      <c r="F1020" s="126" t="s">
        <v>7859</v>
      </c>
      <c r="G1020" s="125" t="s">
        <v>7852</v>
      </c>
      <c r="H1020" s="126" t="s">
        <v>7853</v>
      </c>
      <c r="I1020" s="127">
        <v>1345</v>
      </c>
      <c r="J1020" s="128">
        <v>8.6470999999999982</v>
      </c>
    </row>
    <row r="1021" spans="2:10" hidden="1" x14ac:dyDescent="0.25">
      <c r="B1021" s="124" t="s">
        <v>8</v>
      </c>
      <c r="C1021" s="125" t="s">
        <v>7860</v>
      </c>
      <c r="D1021" s="126" t="s">
        <v>7861</v>
      </c>
      <c r="E1021" s="125" t="s">
        <v>7508</v>
      </c>
      <c r="F1021" s="126" t="s">
        <v>7862</v>
      </c>
      <c r="G1021" s="125" t="s">
        <v>7863</v>
      </c>
      <c r="H1021" s="126" t="s">
        <v>7864</v>
      </c>
      <c r="I1021" s="127">
        <v>1125</v>
      </c>
      <c r="J1021" s="128">
        <v>49.708600000000011</v>
      </c>
    </row>
    <row r="1022" spans="2:10" hidden="1" x14ac:dyDescent="0.25">
      <c r="B1022" s="124" t="s">
        <v>8</v>
      </c>
      <c r="C1022" s="125" t="s">
        <v>7860</v>
      </c>
      <c r="D1022" s="126" t="s">
        <v>7861</v>
      </c>
      <c r="E1022" s="125" t="s">
        <v>7863</v>
      </c>
      <c r="F1022" s="126" t="s">
        <v>7864</v>
      </c>
      <c r="G1022" s="125" t="s">
        <v>7865</v>
      </c>
      <c r="H1022" s="126" t="s">
        <v>7866</v>
      </c>
      <c r="I1022" s="127">
        <v>2736</v>
      </c>
      <c r="J1022" s="128">
        <v>24.375499999999999</v>
      </c>
    </row>
    <row r="1023" spans="2:10" hidden="1" x14ac:dyDescent="0.25">
      <c r="B1023" s="124" t="s">
        <v>8</v>
      </c>
      <c r="C1023" s="125" t="s">
        <v>7860</v>
      </c>
      <c r="D1023" s="126" t="s">
        <v>7861</v>
      </c>
      <c r="E1023" s="125" t="s">
        <v>7865</v>
      </c>
      <c r="F1023" s="126" t="s">
        <v>7866</v>
      </c>
      <c r="G1023" s="125" t="s">
        <v>7867</v>
      </c>
      <c r="H1023" s="126" t="s">
        <v>7868</v>
      </c>
      <c r="I1023" s="127">
        <v>574</v>
      </c>
      <c r="J1023" s="128">
        <v>8.2000000000000007E-3</v>
      </c>
    </row>
    <row r="1024" spans="2:10" hidden="1" x14ac:dyDescent="0.25">
      <c r="B1024" s="124" t="s">
        <v>8</v>
      </c>
      <c r="C1024" s="125" t="s">
        <v>7860</v>
      </c>
      <c r="D1024" s="126" t="s">
        <v>7861</v>
      </c>
      <c r="E1024" s="125" t="s">
        <v>7508</v>
      </c>
      <c r="F1024" s="126" t="s">
        <v>7862</v>
      </c>
      <c r="G1024" s="125" t="s">
        <v>7869</v>
      </c>
      <c r="H1024" s="126" t="s">
        <v>7870</v>
      </c>
      <c r="I1024" s="127">
        <v>236</v>
      </c>
      <c r="J1024" s="128">
        <v>17.0212</v>
      </c>
    </row>
    <row r="1025" spans="2:10" hidden="1" x14ac:dyDescent="0.25">
      <c r="B1025" s="124" t="s">
        <v>8</v>
      </c>
      <c r="C1025" s="125" t="s">
        <v>7860</v>
      </c>
      <c r="D1025" s="126" t="s">
        <v>7861</v>
      </c>
      <c r="E1025" s="125" t="s">
        <v>7869</v>
      </c>
      <c r="F1025" s="126" t="s">
        <v>7870</v>
      </c>
      <c r="G1025" s="125" t="s">
        <v>6500</v>
      </c>
      <c r="H1025" s="126" t="s">
        <v>7871</v>
      </c>
      <c r="I1025" s="127">
        <v>718</v>
      </c>
      <c r="J1025" s="128">
        <v>8.8357000000000028</v>
      </c>
    </row>
    <row r="1026" spans="2:10" hidden="1" x14ac:dyDescent="0.25">
      <c r="B1026" s="124" t="s">
        <v>8</v>
      </c>
      <c r="C1026" s="125" t="s">
        <v>7860</v>
      </c>
      <c r="D1026" s="126" t="s">
        <v>7861</v>
      </c>
      <c r="E1026" s="125" t="s">
        <v>7860</v>
      </c>
      <c r="F1026" s="126" t="s">
        <v>7872</v>
      </c>
      <c r="G1026" s="125" t="s">
        <v>7508</v>
      </c>
      <c r="H1026" s="126" t="s">
        <v>7862</v>
      </c>
      <c r="I1026" s="127">
        <v>297</v>
      </c>
      <c r="J1026" s="128">
        <v>16.072099999999999</v>
      </c>
    </row>
    <row r="1027" spans="2:10" hidden="1" x14ac:dyDescent="0.25">
      <c r="B1027" s="124" t="s">
        <v>8</v>
      </c>
      <c r="C1027" s="125" t="s">
        <v>953</v>
      </c>
      <c r="D1027" s="126" t="s">
        <v>7873</v>
      </c>
      <c r="E1027" s="125" t="s">
        <v>7874</v>
      </c>
      <c r="F1027" s="126" t="s">
        <v>7875</v>
      </c>
      <c r="G1027" s="125" t="s">
        <v>7876</v>
      </c>
      <c r="H1027" s="126" t="s">
        <v>7877</v>
      </c>
      <c r="I1027" s="127">
        <v>937</v>
      </c>
      <c r="J1027" s="128">
        <v>6.9409999999999998</v>
      </c>
    </row>
    <row r="1028" spans="2:10" hidden="1" x14ac:dyDescent="0.25">
      <c r="B1028" s="124" t="s">
        <v>8</v>
      </c>
      <c r="C1028" s="125" t="s">
        <v>953</v>
      </c>
      <c r="D1028" s="126" t="s">
        <v>7873</v>
      </c>
      <c r="E1028" s="125" t="s">
        <v>7876</v>
      </c>
      <c r="F1028" s="126" t="s">
        <v>7877</v>
      </c>
      <c r="G1028" s="125" t="s">
        <v>7878</v>
      </c>
      <c r="H1028" s="126" t="s">
        <v>7879</v>
      </c>
      <c r="I1028" s="127">
        <v>1378</v>
      </c>
      <c r="J1028" s="128">
        <v>17.421299999999999</v>
      </c>
    </row>
    <row r="1029" spans="2:10" hidden="1" x14ac:dyDescent="0.25">
      <c r="B1029" s="124" t="s">
        <v>8</v>
      </c>
      <c r="C1029" s="125" t="s">
        <v>953</v>
      </c>
      <c r="D1029" s="126" t="s">
        <v>7873</v>
      </c>
      <c r="E1029" s="125" t="s">
        <v>953</v>
      </c>
      <c r="F1029" s="126" t="s">
        <v>7880</v>
      </c>
      <c r="G1029" s="125" t="s">
        <v>7874</v>
      </c>
      <c r="H1029" s="126" t="s">
        <v>7875</v>
      </c>
      <c r="I1029" s="127">
        <v>949</v>
      </c>
      <c r="J1029" s="128">
        <v>10.5121</v>
      </c>
    </row>
    <row r="1030" spans="2:10" hidden="1" x14ac:dyDescent="0.25">
      <c r="B1030" s="124" t="s">
        <v>8</v>
      </c>
      <c r="C1030" s="125" t="s">
        <v>7881</v>
      </c>
      <c r="D1030" s="126" t="s">
        <v>7882</v>
      </c>
      <c r="E1030" s="125" t="s">
        <v>4764</v>
      </c>
      <c r="F1030" s="126" t="s">
        <v>7883</v>
      </c>
      <c r="G1030" s="125" t="s">
        <v>7884</v>
      </c>
      <c r="H1030" s="126" t="s">
        <v>7885</v>
      </c>
      <c r="I1030" s="127">
        <v>745</v>
      </c>
      <c r="J1030" s="128">
        <v>10.5328</v>
      </c>
    </row>
    <row r="1031" spans="2:10" hidden="1" x14ac:dyDescent="0.25">
      <c r="B1031" s="124" t="s">
        <v>8</v>
      </c>
      <c r="C1031" s="125" t="s">
        <v>7881</v>
      </c>
      <c r="D1031" s="126" t="s">
        <v>7882</v>
      </c>
      <c r="E1031" s="125" t="s">
        <v>7884</v>
      </c>
      <c r="F1031" s="126" t="s">
        <v>7885</v>
      </c>
      <c r="G1031" s="125" t="s">
        <v>7886</v>
      </c>
      <c r="H1031" s="126" t="s">
        <v>7887</v>
      </c>
      <c r="I1031" s="127">
        <v>527</v>
      </c>
      <c r="J1031" s="128">
        <v>18.2135</v>
      </c>
    </row>
    <row r="1032" spans="2:10" hidden="1" x14ac:dyDescent="0.25">
      <c r="B1032" s="124" t="s">
        <v>8</v>
      </c>
      <c r="C1032" s="125" t="s">
        <v>7881</v>
      </c>
      <c r="D1032" s="126" t="s">
        <v>7882</v>
      </c>
      <c r="E1032" s="125" t="s">
        <v>7888</v>
      </c>
      <c r="F1032" s="126" t="s">
        <v>7889</v>
      </c>
      <c r="G1032" s="125" t="s">
        <v>7890</v>
      </c>
      <c r="H1032" s="126" t="s">
        <v>7891</v>
      </c>
      <c r="I1032" s="127">
        <v>590</v>
      </c>
      <c r="J1032" s="128">
        <v>9.692400000000001</v>
      </c>
    </row>
    <row r="1033" spans="2:10" hidden="1" x14ac:dyDescent="0.25">
      <c r="B1033" s="124" t="s">
        <v>8</v>
      </c>
      <c r="C1033" s="125" t="s">
        <v>7881</v>
      </c>
      <c r="D1033" s="126" t="s">
        <v>7882</v>
      </c>
      <c r="E1033" s="125" t="s">
        <v>7892</v>
      </c>
      <c r="F1033" s="126" t="s">
        <v>7893</v>
      </c>
      <c r="G1033" s="125" t="s">
        <v>7888</v>
      </c>
      <c r="H1033" s="126" t="s">
        <v>7889</v>
      </c>
      <c r="I1033" s="127">
        <v>244</v>
      </c>
      <c r="J1033" s="128">
        <v>38.016599999999997</v>
      </c>
    </row>
    <row r="1034" spans="2:10" hidden="1" x14ac:dyDescent="0.25">
      <c r="B1034" s="124" t="s">
        <v>8</v>
      </c>
      <c r="C1034" s="125" t="s">
        <v>7894</v>
      </c>
      <c r="D1034" s="126" t="s">
        <v>7895</v>
      </c>
      <c r="E1034" s="125" t="s">
        <v>7894</v>
      </c>
      <c r="F1034" s="126" t="s">
        <v>7896</v>
      </c>
      <c r="G1034" s="125" t="s">
        <v>7897</v>
      </c>
      <c r="H1034" s="126" t="s">
        <v>7898</v>
      </c>
      <c r="I1034" s="127">
        <v>552</v>
      </c>
      <c r="J1034" s="128">
        <v>4.9651000000000014</v>
      </c>
    </row>
    <row r="1035" spans="2:10" hidden="1" x14ac:dyDescent="0.25">
      <c r="B1035" s="124" t="s">
        <v>8</v>
      </c>
      <c r="C1035" s="125" t="s">
        <v>7894</v>
      </c>
      <c r="D1035" s="126" t="s">
        <v>7895</v>
      </c>
      <c r="E1035" s="125" t="s">
        <v>7894</v>
      </c>
      <c r="F1035" s="126" t="s">
        <v>7896</v>
      </c>
      <c r="G1035" s="125" t="s">
        <v>7899</v>
      </c>
      <c r="H1035" s="126" t="s">
        <v>7900</v>
      </c>
      <c r="I1035" s="127">
        <v>288</v>
      </c>
      <c r="J1035" s="128">
        <v>8.1167000000000016</v>
      </c>
    </row>
    <row r="1036" spans="2:10" hidden="1" x14ac:dyDescent="0.25">
      <c r="B1036" s="124" t="s">
        <v>8</v>
      </c>
      <c r="C1036" s="125" t="s">
        <v>7894</v>
      </c>
      <c r="D1036" s="126" t="s">
        <v>7895</v>
      </c>
      <c r="E1036" s="125" t="s">
        <v>7901</v>
      </c>
      <c r="F1036" s="126" t="s">
        <v>7902</v>
      </c>
      <c r="G1036" s="125" t="s">
        <v>7903</v>
      </c>
      <c r="H1036" s="126" t="s">
        <v>7904</v>
      </c>
      <c r="I1036" s="127">
        <v>77</v>
      </c>
      <c r="J1036" s="128">
        <v>6.3307000000000002</v>
      </c>
    </row>
    <row r="1037" spans="2:10" hidden="1" x14ac:dyDescent="0.25">
      <c r="B1037" s="124" t="s">
        <v>8</v>
      </c>
      <c r="C1037" s="125" t="s">
        <v>7894</v>
      </c>
      <c r="D1037" s="126" t="s">
        <v>7895</v>
      </c>
      <c r="E1037" s="125" t="s">
        <v>7072</v>
      </c>
      <c r="F1037" s="126" t="s">
        <v>7905</v>
      </c>
      <c r="G1037" s="125" t="s">
        <v>7901</v>
      </c>
      <c r="H1037" s="126" t="s">
        <v>7902</v>
      </c>
      <c r="I1037" s="127">
        <v>724</v>
      </c>
      <c r="J1037" s="128">
        <v>13.7455</v>
      </c>
    </row>
    <row r="1038" spans="2:10" hidden="1" x14ac:dyDescent="0.25">
      <c r="B1038" s="124" t="s">
        <v>8</v>
      </c>
      <c r="C1038" s="125" t="s">
        <v>7894</v>
      </c>
      <c r="D1038" s="126" t="s">
        <v>7895</v>
      </c>
      <c r="E1038" s="125" t="s">
        <v>7903</v>
      </c>
      <c r="F1038" s="126" t="s">
        <v>7904</v>
      </c>
      <c r="G1038" s="125" t="s">
        <v>7906</v>
      </c>
      <c r="H1038" s="126" t="s">
        <v>7907</v>
      </c>
      <c r="I1038" s="127">
        <v>437</v>
      </c>
      <c r="J1038" s="128">
        <v>9.7825000000000006</v>
      </c>
    </row>
    <row r="1039" spans="2:10" hidden="1" x14ac:dyDescent="0.25">
      <c r="B1039" s="124" t="s">
        <v>8</v>
      </c>
      <c r="C1039" s="125" t="s">
        <v>7894</v>
      </c>
      <c r="D1039" s="126" t="s">
        <v>7895</v>
      </c>
      <c r="E1039" s="125" t="s">
        <v>7897</v>
      </c>
      <c r="F1039" s="126" t="s">
        <v>7898</v>
      </c>
      <c r="G1039" s="125" t="s">
        <v>7908</v>
      </c>
      <c r="H1039" s="126" t="s">
        <v>7909</v>
      </c>
      <c r="I1039" s="127">
        <v>703</v>
      </c>
      <c r="J1039" s="128">
        <v>17.1388</v>
      </c>
    </row>
    <row r="1040" spans="2:10" hidden="1" x14ac:dyDescent="0.25">
      <c r="B1040" s="124" t="s">
        <v>8</v>
      </c>
      <c r="C1040" s="125" t="s">
        <v>7894</v>
      </c>
      <c r="D1040" s="126" t="s">
        <v>7895</v>
      </c>
      <c r="E1040" s="125" t="s">
        <v>7910</v>
      </c>
      <c r="F1040" s="126" t="s">
        <v>7911</v>
      </c>
      <c r="G1040" s="125" t="s">
        <v>7912</v>
      </c>
      <c r="H1040" s="126" t="s">
        <v>7913</v>
      </c>
      <c r="I1040" s="127">
        <v>257</v>
      </c>
      <c r="J1040" s="128">
        <v>4.0991</v>
      </c>
    </row>
    <row r="1041" spans="2:10" hidden="1" x14ac:dyDescent="0.25">
      <c r="B1041" s="124" t="s">
        <v>8</v>
      </c>
      <c r="C1041" s="125" t="s">
        <v>7894</v>
      </c>
      <c r="D1041" s="126" t="s">
        <v>7895</v>
      </c>
      <c r="E1041" s="125" t="s">
        <v>7903</v>
      </c>
      <c r="F1041" s="126" t="s">
        <v>7904</v>
      </c>
      <c r="G1041" s="125" t="s">
        <v>7914</v>
      </c>
      <c r="H1041" s="126" t="s">
        <v>7915</v>
      </c>
      <c r="I1041" s="127">
        <v>218</v>
      </c>
      <c r="J1041" s="128">
        <v>0.51039999999999996</v>
      </c>
    </row>
    <row r="1042" spans="2:10" hidden="1" x14ac:dyDescent="0.25">
      <c r="B1042" s="124" t="s">
        <v>8</v>
      </c>
      <c r="C1042" s="125" t="s">
        <v>7894</v>
      </c>
      <c r="D1042" s="126" t="s">
        <v>7895</v>
      </c>
      <c r="E1042" s="125" t="s">
        <v>7894</v>
      </c>
      <c r="F1042" s="126" t="s">
        <v>7896</v>
      </c>
      <c r="G1042" s="125" t="s">
        <v>7910</v>
      </c>
      <c r="H1042" s="126" t="s">
        <v>7911</v>
      </c>
      <c r="I1042" s="127">
        <v>268</v>
      </c>
      <c r="J1042" s="128">
        <v>3.8920999999999988</v>
      </c>
    </row>
    <row r="1043" spans="2:10" hidden="1" x14ac:dyDescent="0.25">
      <c r="B1043" s="124" t="s">
        <v>8</v>
      </c>
      <c r="C1043" s="125" t="s">
        <v>7894</v>
      </c>
      <c r="D1043" s="126" t="s">
        <v>7895</v>
      </c>
      <c r="E1043" s="125" t="s">
        <v>7916</v>
      </c>
      <c r="F1043" s="126" t="s">
        <v>7917</v>
      </c>
      <c r="G1043" s="125" t="s">
        <v>7072</v>
      </c>
      <c r="H1043" s="126" t="s">
        <v>7905</v>
      </c>
      <c r="I1043" s="127">
        <v>422</v>
      </c>
      <c r="J1043" s="128">
        <v>14.992699999999999</v>
      </c>
    </row>
    <row r="1044" spans="2:10" hidden="1" x14ac:dyDescent="0.25">
      <c r="B1044" s="124" t="s">
        <v>8</v>
      </c>
      <c r="C1044" s="125" t="s">
        <v>7918</v>
      </c>
      <c r="D1044" s="126" t="s">
        <v>7919</v>
      </c>
      <c r="E1044" s="125" t="s">
        <v>7920</v>
      </c>
      <c r="F1044" s="126" t="s">
        <v>7921</v>
      </c>
      <c r="G1044" s="125" t="s">
        <v>2928</v>
      </c>
      <c r="H1044" s="126" t="s">
        <v>7922</v>
      </c>
      <c r="I1044" s="127">
        <v>387</v>
      </c>
      <c r="J1044" s="128">
        <v>10.906499999999999</v>
      </c>
    </row>
    <row r="1045" spans="2:10" hidden="1" x14ac:dyDescent="0.25">
      <c r="B1045" s="124" t="s">
        <v>8</v>
      </c>
      <c r="C1045" s="125" t="s">
        <v>7918</v>
      </c>
      <c r="D1045" s="126" t="s">
        <v>7919</v>
      </c>
      <c r="E1045" s="125" t="s">
        <v>7923</v>
      </c>
      <c r="F1045" s="126" t="s">
        <v>7924</v>
      </c>
      <c r="G1045" s="125" t="s">
        <v>7925</v>
      </c>
      <c r="H1045" s="126" t="s">
        <v>7926</v>
      </c>
      <c r="I1045" s="127">
        <v>883</v>
      </c>
      <c r="J1045" s="128">
        <v>17.031400000000001</v>
      </c>
    </row>
    <row r="1046" spans="2:10" hidden="1" x14ac:dyDescent="0.25">
      <c r="B1046" s="124" t="s">
        <v>8</v>
      </c>
      <c r="C1046" s="125" t="s">
        <v>7918</v>
      </c>
      <c r="D1046" s="126" t="s">
        <v>7919</v>
      </c>
      <c r="E1046" s="125" t="s">
        <v>7918</v>
      </c>
      <c r="F1046" s="126" t="s">
        <v>7927</v>
      </c>
      <c r="G1046" s="125" t="s">
        <v>7928</v>
      </c>
      <c r="H1046" s="126" t="s">
        <v>7929</v>
      </c>
      <c r="I1046" s="127">
        <v>355</v>
      </c>
      <c r="J1046" s="128">
        <v>43.5899</v>
      </c>
    </row>
    <row r="1047" spans="2:10" hidden="1" x14ac:dyDescent="0.25">
      <c r="B1047" s="124" t="s">
        <v>8</v>
      </c>
      <c r="C1047" s="125" t="s">
        <v>7918</v>
      </c>
      <c r="D1047" s="126" t="s">
        <v>7919</v>
      </c>
      <c r="E1047" s="125" t="s">
        <v>7928</v>
      </c>
      <c r="F1047" s="126" t="s">
        <v>7929</v>
      </c>
      <c r="G1047" s="125" t="s">
        <v>7923</v>
      </c>
      <c r="H1047" s="126" t="s">
        <v>7924</v>
      </c>
      <c r="I1047" s="127">
        <v>592</v>
      </c>
      <c r="J1047" s="128">
        <v>29.998799999999989</v>
      </c>
    </row>
    <row r="1048" spans="2:10" hidden="1" x14ac:dyDescent="0.25">
      <c r="B1048" s="124" t="s">
        <v>8</v>
      </c>
      <c r="C1048" s="125" t="s">
        <v>7918</v>
      </c>
      <c r="D1048" s="126" t="s">
        <v>7919</v>
      </c>
      <c r="E1048" s="125" t="s">
        <v>7918</v>
      </c>
      <c r="F1048" s="126" t="s">
        <v>7927</v>
      </c>
      <c r="G1048" s="125" t="s">
        <v>7920</v>
      </c>
      <c r="H1048" s="126" t="s">
        <v>7921</v>
      </c>
      <c r="I1048" s="127">
        <v>249</v>
      </c>
      <c r="J1048" s="128">
        <v>24.9328</v>
      </c>
    </row>
    <row r="1049" spans="2:10" hidden="1" x14ac:dyDescent="0.25">
      <c r="B1049" s="124" t="s">
        <v>8</v>
      </c>
      <c r="C1049" s="125" t="s">
        <v>7930</v>
      </c>
      <c r="D1049" s="126" t="s">
        <v>7931</v>
      </c>
      <c r="E1049" s="125" t="s">
        <v>7932</v>
      </c>
      <c r="F1049" s="126" t="s">
        <v>7933</v>
      </c>
      <c r="G1049" s="125" t="s">
        <v>7934</v>
      </c>
      <c r="H1049" s="126" t="s">
        <v>7935</v>
      </c>
      <c r="I1049" s="127">
        <v>269</v>
      </c>
      <c r="J1049" s="128">
        <v>20.638200000000001</v>
      </c>
    </row>
    <row r="1050" spans="2:10" hidden="1" x14ac:dyDescent="0.25">
      <c r="B1050" s="124" t="s">
        <v>8</v>
      </c>
      <c r="C1050" s="125" t="s">
        <v>7930</v>
      </c>
      <c r="D1050" s="126" t="s">
        <v>7931</v>
      </c>
      <c r="E1050" s="125" t="s">
        <v>7936</v>
      </c>
      <c r="F1050" s="126" t="s">
        <v>7937</v>
      </c>
      <c r="G1050" s="125" t="s">
        <v>7938</v>
      </c>
      <c r="H1050" s="126" t="s">
        <v>7939</v>
      </c>
      <c r="I1050" s="127">
        <v>267</v>
      </c>
      <c r="J1050" s="128">
        <v>37.0167</v>
      </c>
    </row>
    <row r="1051" spans="2:10" hidden="1" x14ac:dyDescent="0.25">
      <c r="B1051" s="124" t="s">
        <v>8</v>
      </c>
      <c r="C1051" s="125" t="s">
        <v>7930</v>
      </c>
      <c r="D1051" s="126" t="s">
        <v>7931</v>
      </c>
      <c r="E1051" s="125" t="s">
        <v>7315</v>
      </c>
      <c r="F1051" s="126" t="s">
        <v>7940</v>
      </c>
      <c r="G1051" s="125" t="s">
        <v>7941</v>
      </c>
      <c r="H1051" s="126" t="s">
        <v>7942</v>
      </c>
      <c r="I1051" s="127">
        <v>391</v>
      </c>
      <c r="J1051" s="128">
        <v>17.063299999999991</v>
      </c>
    </row>
    <row r="1052" spans="2:10" hidden="1" x14ac:dyDescent="0.25">
      <c r="B1052" s="124" t="s">
        <v>8</v>
      </c>
      <c r="C1052" s="125" t="s">
        <v>7930</v>
      </c>
      <c r="D1052" s="126" t="s">
        <v>7931</v>
      </c>
      <c r="E1052" s="125" t="s">
        <v>7065</v>
      </c>
      <c r="F1052" s="126" t="s">
        <v>7943</v>
      </c>
      <c r="G1052" s="125" t="s">
        <v>817</v>
      </c>
      <c r="H1052" s="126" t="s">
        <v>7944</v>
      </c>
      <c r="I1052" s="127">
        <v>813</v>
      </c>
      <c r="J1052" s="128">
        <v>4.1551999999999989</v>
      </c>
    </row>
    <row r="1053" spans="2:10" hidden="1" x14ac:dyDescent="0.25">
      <c r="B1053" s="124" t="s">
        <v>8</v>
      </c>
      <c r="C1053" s="125" t="s">
        <v>7930</v>
      </c>
      <c r="D1053" s="126" t="s">
        <v>7931</v>
      </c>
      <c r="E1053" s="125" t="s">
        <v>7930</v>
      </c>
      <c r="F1053" s="126" t="s">
        <v>7945</v>
      </c>
      <c r="G1053" s="125" t="s">
        <v>7946</v>
      </c>
      <c r="H1053" s="126" t="s">
        <v>7947</v>
      </c>
      <c r="I1053" s="127">
        <v>291</v>
      </c>
      <c r="J1053" s="128">
        <v>9.1062000000000012</v>
      </c>
    </row>
    <row r="1054" spans="2:10" hidden="1" x14ac:dyDescent="0.25">
      <c r="B1054" s="124" t="s">
        <v>8</v>
      </c>
      <c r="C1054" s="125" t="s">
        <v>7930</v>
      </c>
      <c r="D1054" s="126" t="s">
        <v>7931</v>
      </c>
      <c r="E1054" s="125" t="s">
        <v>7934</v>
      </c>
      <c r="F1054" s="126" t="s">
        <v>7935</v>
      </c>
      <c r="G1054" s="125" t="s">
        <v>1496</v>
      </c>
      <c r="H1054" s="126" t="s">
        <v>7948</v>
      </c>
      <c r="I1054" s="127">
        <v>524</v>
      </c>
      <c r="J1054" s="128">
        <v>13.741199999999999</v>
      </c>
    </row>
    <row r="1055" spans="2:10" hidden="1" x14ac:dyDescent="0.25">
      <c r="B1055" s="124" t="s">
        <v>8</v>
      </c>
      <c r="C1055" s="125" t="s">
        <v>7930</v>
      </c>
      <c r="D1055" s="126" t="s">
        <v>7931</v>
      </c>
      <c r="E1055" s="125" t="s">
        <v>7938</v>
      </c>
      <c r="F1055" s="126" t="s">
        <v>7939</v>
      </c>
      <c r="G1055" s="125" t="s">
        <v>7315</v>
      </c>
      <c r="H1055" s="126" t="s">
        <v>7940</v>
      </c>
      <c r="I1055" s="127">
        <v>575</v>
      </c>
      <c r="J1055" s="128">
        <v>49.628900000000009</v>
      </c>
    </row>
    <row r="1056" spans="2:10" hidden="1" x14ac:dyDescent="0.25">
      <c r="B1056" s="124" t="s">
        <v>8</v>
      </c>
      <c r="C1056" s="125" t="s">
        <v>7930</v>
      </c>
      <c r="D1056" s="126" t="s">
        <v>7931</v>
      </c>
      <c r="E1056" s="125" t="s">
        <v>7949</v>
      </c>
      <c r="F1056" s="126" t="s">
        <v>7950</v>
      </c>
      <c r="G1056" s="125" t="s">
        <v>7951</v>
      </c>
      <c r="H1056" s="126" t="s">
        <v>7952</v>
      </c>
      <c r="I1056" s="127">
        <v>318</v>
      </c>
      <c r="J1056" s="128">
        <v>19.317900000000009</v>
      </c>
    </row>
    <row r="1057" spans="2:10" hidden="1" x14ac:dyDescent="0.25">
      <c r="B1057" s="124" t="s">
        <v>8</v>
      </c>
      <c r="C1057" s="125" t="s">
        <v>7930</v>
      </c>
      <c r="D1057" s="126" t="s">
        <v>7931</v>
      </c>
      <c r="E1057" s="125" t="s">
        <v>817</v>
      </c>
      <c r="F1057" s="126" t="s">
        <v>7944</v>
      </c>
      <c r="G1057" s="125" t="s">
        <v>6891</v>
      </c>
      <c r="H1057" s="126" t="s">
        <v>7953</v>
      </c>
      <c r="I1057" s="127">
        <v>17</v>
      </c>
      <c r="J1057" s="128">
        <v>4.4958</v>
      </c>
    </row>
    <row r="1058" spans="2:10" hidden="1" x14ac:dyDescent="0.25">
      <c r="B1058" s="124" t="s">
        <v>8</v>
      </c>
      <c r="C1058" s="125" t="s">
        <v>7930</v>
      </c>
      <c r="D1058" s="126" t="s">
        <v>7931</v>
      </c>
      <c r="E1058" s="125" t="s">
        <v>7941</v>
      </c>
      <c r="F1058" s="126" t="s">
        <v>7942</v>
      </c>
      <c r="G1058" s="125" t="s">
        <v>7932</v>
      </c>
      <c r="H1058" s="126" t="s">
        <v>7933</v>
      </c>
      <c r="I1058" s="127">
        <v>521</v>
      </c>
      <c r="J1058" s="128">
        <v>23.049599999999991</v>
      </c>
    </row>
    <row r="1059" spans="2:10" hidden="1" x14ac:dyDescent="0.25">
      <c r="B1059" s="124" t="s">
        <v>8</v>
      </c>
      <c r="C1059" s="125" t="s">
        <v>7930</v>
      </c>
      <c r="D1059" s="126" t="s">
        <v>7931</v>
      </c>
      <c r="E1059" s="125" t="s">
        <v>7065</v>
      </c>
      <c r="F1059" s="126" t="s">
        <v>7943</v>
      </c>
      <c r="G1059" s="125" t="s">
        <v>6863</v>
      </c>
      <c r="H1059" s="126" t="s">
        <v>7954</v>
      </c>
      <c r="I1059" s="127">
        <v>280</v>
      </c>
      <c r="J1059" s="128">
        <v>5.5331999999999999</v>
      </c>
    </row>
    <row r="1060" spans="2:10" hidden="1" x14ac:dyDescent="0.25">
      <c r="B1060" s="124" t="s">
        <v>8</v>
      </c>
      <c r="C1060" s="125" t="s">
        <v>7930</v>
      </c>
      <c r="D1060" s="126" t="s">
        <v>7931</v>
      </c>
      <c r="E1060" s="125" t="s">
        <v>608</v>
      </c>
      <c r="F1060" s="126" t="s">
        <v>7955</v>
      </c>
      <c r="G1060" s="125" t="s">
        <v>7065</v>
      </c>
      <c r="H1060" s="126" t="s">
        <v>7943</v>
      </c>
      <c r="I1060" s="127">
        <v>213</v>
      </c>
      <c r="J1060" s="128">
        <v>9.2652000000000001</v>
      </c>
    </row>
    <row r="1061" spans="2:10" hidden="1" x14ac:dyDescent="0.25">
      <c r="B1061" s="124" t="s">
        <v>8</v>
      </c>
      <c r="C1061" s="125" t="s">
        <v>7930</v>
      </c>
      <c r="D1061" s="126" t="s">
        <v>7931</v>
      </c>
      <c r="E1061" s="125" t="s">
        <v>7930</v>
      </c>
      <c r="F1061" s="126" t="s">
        <v>7945</v>
      </c>
      <c r="G1061" s="125" t="s">
        <v>7949</v>
      </c>
      <c r="H1061" s="126" t="s">
        <v>7950</v>
      </c>
      <c r="I1061" s="127">
        <v>224</v>
      </c>
      <c r="J1061" s="128">
        <v>7.6077999999999983</v>
      </c>
    </row>
    <row r="1062" spans="2:10" hidden="1" x14ac:dyDescent="0.25">
      <c r="B1062" s="124" t="s">
        <v>8</v>
      </c>
      <c r="C1062" s="125" t="s">
        <v>7930</v>
      </c>
      <c r="D1062" s="126" t="s">
        <v>7931</v>
      </c>
      <c r="E1062" s="125" t="s">
        <v>608</v>
      </c>
      <c r="F1062" s="126" t="s">
        <v>7955</v>
      </c>
      <c r="G1062" s="125" t="s">
        <v>7936</v>
      </c>
      <c r="H1062" s="126" t="s">
        <v>7937</v>
      </c>
      <c r="I1062" s="127">
        <v>753</v>
      </c>
      <c r="J1062" s="128">
        <v>18.442799999999991</v>
      </c>
    </row>
    <row r="1063" spans="2:10" hidden="1" x14ac:dyDescent="0.25">
      <c r="B1063" s="124" t="s">
        <v>8</v>
      </c>
      <c r="C1063" s="125" t="s">
        <v>1035</v>
      </c>
      <c r="D1063" s="126" t="s">
        <v>7956</v>
      </c>
      <c r="E1063" s="125" t="s">
        <v>1035</v>
      </c>
      <c r="F1063" s="126" t="s">
        <v>7957</v>
      </c>
      <c r="G1063" s="125" t="s">
        <v>7958</v>
      </c>
      <c r="H1063" s="126" t="s">
        <v>7959</v>
      </c>
      <c r="I1063" s="127">
        <v>665</v>
      </c>
      <c r="J1063" s="128">
        <v>7.1742999999999997</v>
      </c>
    </row>
    <row r="1064" spans="2:10" hidden="1" x14ac:dyDescent="0.25">
      <c r="B1064" s="124" t="s">
        <v>8</v>
      </c>
      <c r="C1064" s="125" t="s">
        <v>1035</v>
      </c>
      <c r="D1064" s="126" t="s">
        <v>7956</v>
      </c>
      <c r="E1064" s="125" t="s">
        <v>1035</v>
      </c>
      <c r="F1064" s="126" t="s">
        <v>7957</v>
      </c>
      <c r="G1064" s="125" t="s">
        <v>6863</v>
      </c>
      <c r="H1064" s="126" t="s">
        <v>7960</v>
      </c>
      <c r="I1064" s="127">
        <v>579</v>
      </c>
      <c r="J1064" s="128">
        <v>18.927399999999999</v>
      </c>
    </row>
    <row r="1065" spans="2:10" hidden="1" x14ac:dyDescent="0.25">
      <c r="B1065" s="124" t="s">
        <v>8</v>
      </c>
      <c r="C1065" s="125" t="s">
        <v>559</v>
      </c>
      <c r="D1065" s="126" t="s">
        <v>7961</v>
      </c>
      <c r="E1065" s="125" t="s">
        <v>7152</v>
      </c>
      <c r="F1065" s="126" t="s">
        <v>7962</v>
      </c>
      <c r="G1065" s="125" t="s">
        <v>7963</v>
      </c>
      <c r="H1065" s="126" t="s">
        <v>7964</v>
      </c>
      <c r="I1065" s="127">
        <v>410</v>
      </c>
      <c r="J1065" s="128">
        <v>7.3887</v>
      </c>
    </row>
    <row r="1066" spans="2:10" hidden="1" x14ac:dyDescent="0.25">
      <c r="B1066" s="124" t="s">
        <v>8</v>
      </c>
      <c r="C1066" s="125" t="s">
        <v>559</v>
      </c>
      <c r="D1066" s="126" t="s">
        <v>7961</v>
      </c>
      <c r="E1066" s="125" t="s">
        <v>7965</v>
      </c>
      <c r="F1066" s="126" t="s">
        <v>7966</v>
      </c>
      <c r="G1066" s="125" t="s">
        <v>7152</v>
      </c>
      <c r="H1066" s="126" t="s">
        <v>7962</v>
      </c>
      <c r="I1066" s="127">
        <v>722</v>
      </c>
      <c r="J1066" s="128">
        <v>15.3002</v>
      </c>
    </row>
    <row r="1067" spans="2:10" hidden="1" x14ac:dyDescent="0.25">
      <c r="B1067" s="124" t="s">
        <v>8</v>
      </c>
      <c r="C1067" s="125" t="s">
        <v>559</v>
      </c>
      <c r="D1067" s="126" t="s">
        <v>7961</v>
      </c>
      <c r="E1067" s="125" t="s">
        <v>698</v>
      </c>
      <c r="F1067" s="126" t="s">
        <v>7967</v>
      </c>
      <c r="G1067" s="125" t="s">
        <v>7968</v>
      </c>
      <c r="H1067" s="126" t="s">
        <v>7969</v>
      </c>
      <c r="I1067" s="127">
        <v>415</v>
      </c>
      <c r="J1067" s="128">
        <v>3.7163000000000008</v>
      </c>
    </row>
    <row r="1068" spans="2:10" hidden="1" x14ac:dyDescent="0.25">
      <c r="B1068" s="124" t="s">
        <v>8</v>
      </c>
      <c r="C1068" s="125" t="s">
        <v>559</v>
      </c>
      <c r="D1068" s="126" t="s">
        <v>7961</v>
      </c>
      <c r="E1068" s="125" t="s">
        <v>559</v>
      </c>
      <c r="F1068" s="126" t="s">
        <v>7970</v>
      </c>
      <c r="G1068" s="125" t="s">
        <v>7965</v>
      </c>
      <c r="H1068" s="126" t="s">
        <v>7966</v>
      </c>
      <c r="I1068" s="127">
        <v>801</v>
      </c>
      <c r="J1068" s="128">
        <v>14.7758</v>
      </c>
    </row>
    <row r="1069" spans="2:10" hidden="1" x14ac:dyDescent="0.25">
      <c r="B1069" s="124" t="s">
        <v>8</v>
      </c>
      <c r="C1069" s="125" t="s">
        <v>559</v>
      </c>
      <c r="D1069" s="126" t="s">
        <v>7961</v>
      </c>
      <c r="E1069" s="125" t="s">
        <v>7971</v>
      </c>
      <c r="F1069" s="126" t="s">
        <v>7972</v>
      </c>
      <c r="G1069" s="125" t="s">
        <v>698</v>
      </c>
      <c r="H1069" s="126" t="s">
        <v>7967</v>
      </c>
      <c r="I1069" s="127">
        <v>308</v>
      </c>
      <c r="J1069" s="128">
        <v>10.534800000000001</v>
      </c>
    </row>
    <row r="1070" spans="2:10" hidden="1" x14ac:dyDescent="0.25">
      <c r="B1070" s="124" t="s">
        <v>8</v>
      </c>
      <c r="C1070" s="125" t="s">
        <v>559</v>
      </c>
      <c r="D1070" s="126" t="s">
        <v>7961</v>
      </c>
      <c r="E1070" s="125" t="s">
        <v>7152</v>
      </c>
      <c r="F1070" s="126" t="s">
        <v>7962</v>
      </c>
      <c r="G1070" s="125" t="s">
        <v>7973</v>
      </c>
      <c r="H1070" s="126" t="s">
        <v>7974</v>
      </c>
      <c r="I1070" s="127">
        <v>866</v>
      </c>
      <c r="J1070" s="128">
        <v>12.914999999999999</v>
      </c>
    </row>
    <row r="1071" spans="2:10" hidden="1" x14ac:dyDescent="0.25">
      <c r="B1071" s="124" t="s">
        <v>8</v>
      </c>
      <c r="C1071" s="125" t="s">
        <v>559</v>
      </c>
      <c r="D1071" s="126" t="s">
        <v>7961</v>
      </c>
      <c r="E1071" s="125" t="s">
        <v>7965</v>
      </c>
      <c r="F1071" s="126" t="s">
        <v>7966</v>
      </c>
      <c r="G1071" s="125" t="s">
        <v>2742</v>
      </c>
      <c r="H1071" s="126" t="s">
        <v>7975</v>
      </c>
      <c r="I1071" s="127">
        <v>587</v>
      </c>
      <c r="J1071" s="128">
        <v>6.6900999999999984</v>
      </c>
    </row>
    <row r="1072" spans="2:10" hidden="1" x14ac:dyDescent="0.25">
      <c r="B1072" s="124" t="s">
        <v>8</v>
      </c>
      <c r="C1072" s="125" t="s">
        <v>559</v>
      </c>
      <c r="D1072" s="126" t="s">
        <v>7961</v>
      </c>
      <c r="E1072" s="125" t="s">
        <v>7968</v>
      </c>
      <c r="F1072" s="126" t="s">
        <v>7969</v>
      </c>
      <c r="G1072" s="125" t="s">
        <v>3443</v>
      </c>
      <c r="H1072" s="126" t="s">
        <v>7976</v>
      </c>
      <c r="I1072" s="127">
        <v>323</v>
      </c>
      <c r="J1072" s="128">
        <v>8.2785999999999991</v>
      </c>
    </row>
    <row r="1073" spans="2:10" hidden="1" x14ac:dyDescent="0.25">
      <c r="B1073" s="124" t="s">
        <v>8</v>
      </c>
      <c r="C1073" s="125" t="s">
        <v>559</v>
      </c>
      <c r="D1073" s="126" t="s">
        <v>7961</v>
      </c>
      <c r="E1073" s="125" t="s">
        <v>7973</v>
      </c>
      <c r="F1073" s="126" t="s">
        <v>7974</v>
      </c>
      <c r="G1073" s="125" t="s">
        <v>7971</v>
      </c>
      <c r="H1073" s="126" t="s">
        <v>7972</v>
      </c>
      <c r="I1073" s="127">
        <v>914</v>
      </c>
      <c r="J1073" s="128">
        <v>6.9146999999999998</v>
      </c>
    </row>
    <row r="1074" spans="2:10" hidden="1" x14ac:dyDescent="0.25">
      <c r="B1074" s="124" t="s">
        <v>8</v>
      </c>
      <c r="C1074" s="125" t="s">
        <v>7977</v>
      </c>
      <c r="D1074" s="126" t="s">
        <v>7978</v>
      </c>
      <c r="E1074" s="125" t="s">
        <v>7977</v>
      </c>
      <c r="F1074" s="126" t="s">
        <v>7979</v>
      </c>
      <c r="G1074" s="125" t="s">
        <v>7980</v>
      </c>
      <c r="H1074" s="126" t="s">
        <v>7981</v>
      </c>
      <c r="I1074" s="127">
        <v>69</v>
      </c>
      <c r="J1074" s="128">
        <v>4.9981</v>
      </c>
    </row>
    <row r="1075" spans="2:10" hidden="1" x14ac:dyDescent="0.25">
      <c r="B1075" s="124" t="s">
        <v>8</v>
      </c>
      <c r="C1075" s="125" t="s">
        <v>7977</v>
      </c>
      <c r="D1075" s="126" t="s">
        <v>7978</v>
      </c>
      <c r="E1075" s="125" t="s">
        <v>7982</v>
      </c>
      <c r="F1075" s="126" t="s">
        <v>7983</v>
      </c>
      <c r="G1075" s="125" t="s">
        <v>276</v>
      </c>
      <c r="H1075" s="126" t="s">
        <v>7984</v>
      </c>
      <c r="I1075" s="127">
        <v>9</v>
      </c>
      <c r="J1075" s="128">
        <v>30.350999999999999</v>
      </c>
    </row>
    <row r="1076" spans="2:10" hidden="1" x14ac:dyDescent="0.25">
      <c r="B1076" s="124" t="s">
        <v>8</v>
      </c>
      <c r="C1076" s="125" t="s">
        <v>7977</v>
      </c>
      <c r="D1076" s="126" t="s">
        <v>7978</v>
      </c>
      <c r="E1076" s="125" t="s">
        <v>3371</v>
      </c>
      <c r="F1076" s="126" t="s">
        <v>7985</v>
      </c>
      <c r="G1076" s="125" t="s">
        <v>7986</v>
      </c>
      <c r="H1076" s="126" t="s">
        <v>7987</v>
      </c>
      <c r="I1076" s="127">
        <v>0</v>
      </c>
      <c r="J1076" s="128">
        <v>11.8988</v>
      </c>
    </row>
    <row r="1077" spans="2:10" hidden="1" x14ac:dyDescent="0.25">
      <c r="B1077" s="124" t="s">
        <v>8</v>
      </c>
      <c r="C1077" s="125" t="s">
        <v>7977</v>
      </c>
      <c r="D1077" s="126" t="s">
        <v>7978</v>
      </c>
      <c r="E1077" s="125" t="s">
        <v>7982</v>
      </c>
      <c r="F1077" s="126" t="s">
        <v>7983</v>
      </c>
      <c r="G1077" s="125" t="s">
        <v>7988</v>
      </c>
      <c r="H1077" s="126" t="s">
        <v>7989</v>
      </c>
      <c r="I1077" s="127">
        <v>384</v>
      </c>
      <c r="J1077" s="128">
        <v>6.4960000000000004</v>
      </c>
    </row>
    <row r="1078" spans="2:10" hidden="1" x14ac:dyDescent="0.25">
      <c r="B1078" s="124" t="s">
        <v>8</v>
      </c>
      <c r="C1078" s="125" t="s">
        <v>7977</v>
      </c>
      <c r="D1078" s="126" t="s">
        <v>7978</v>
      </c>
      <c r="E1078" s="125" t="s">
        <v>7980</v>
      </c>
      <c r="F1078" s="126" t="s">
        <v>7981</v>
      </c>
      <c r="G1078" s="125" t="s">
        <v>7990</v>
      </c>
      <c r="H1078" s="126" t="s">
        <v>7991</v>
      </c>
      <c r="I1078" s="127">
        <v>219</v>
      </c>
      <c r="J1078" s="128">
        <v>13.952500000000001</v>
      </c>
    </row>
    <row r="1079" spans="2:10" hidden="1" x14ac:dyDescent="0.25">
      <c r="B1079" s="124" t="s">
        <v>8</v>
      </c>
      <c r="C1079" s="125" t="s">
        <v>7977</v>
      </c>
      <c r="D1079" s="126" t="s">
        <v>7978</v>
      </c>
      <c r="E1079" s="125" t="s">
        <v>3371</v>
      </c>
      <c r="F1079" s="126" t="s">
        <v>7985</v>
      </c>
      <c r="G1079" s="125" t="s">
        <v>7992</v>
      </c>
      <c r="H1079" s="126" t="s">
        <v>7993</v>
      </c>
      <c r="I1079" s="127">
        <v>265</v>
      </c>
      <c r="J1079" s="128">
        <v>8.3987000000000016</v>
      </c>
    </row>
    <row r="1080" spans="2:10" hidden="1" x14ac:dyDescent="0.25">
      <c r="B1080" s="124" t="s">
        <v>8</v>
      </c>
      <c r="C1080" s="125" t="s">
        <v>7977</v>
      </c>
      <c r="D1080" s="126" t="s">
        <v>7978</v>
      </c>
      <c r="E1080" s="125" t="s">
        <v>7990</v>
      </c>
      <c r="F1080" s="126" t="s">
        <v>7991</v>
      </c>
      <c r="G1080" s="125" t="s">
        <v>3371</v>
      </c>
      <c r="H1080" s="126" t="s">
        <v>7985</v>
      </c>
      <c r="I1080" s="127">
        <v>397</v>
      </c>
      <c r="J1080" s="128">
        <v>18.329999999999991</v>
      </c>
    </row>
    <row r="1081" spans="2:10" hidden="1" x14ac:dyDescent="0.25">
      <c r="B1081" s="124" t="s">
        <v>8</v>
      </c>
      <c r="C1081" s="125" t="s">
        <v>7977</v>
      </c>
      <c r="D1081" s="126" t="s">
        <v>7978</v>
      </c>
      <c r="E1081" s="125" t="s">
        <v>7980</v>
      </c>
      <c r="F1081" s="126" t="s">
        <v>7981</v>
      </c>
      <c r="G1081" s="125" t="s">
        <v>7982</v>
      </c>
      <c r="H1081" s="126" t="s">
        <v>7983</v>
      </c>
      <c r="I1081" s="127">
        <v>751</v>
      </c>
      <c r="J1081" s="128">
        <v>29.780200000000001</v>
      </c>
    </row>
    <row r="1082" spans="2:10" hidden="1" x14ac:dyDescent="0.25">
      <c r="B1082" s="124" t="s">
        <v>8</v>
      </c>
      <c r="C1082" s="125" t="s">
        <v>7994</v>
      </c>
      <c r="D1082" s="126" t="s">
        <v>7995</v>
      </c>
      <c r="E1082" s="125" t="s">
        <v>7996</v>
      </c>
      <c r="F1082" s="126" t="s">
        <v>7997</v>
      </c>
      <c r="G1082" s="125" t="s">
        <v>7998</v>
      </c>
      <c r="H1082" s="126" t="s">
        <v>7999</v>
      </c>
      <c r="I1082" s="127">
        <v>623</v>
      </c>
      <c r="J1082" s="128">
        <v>17.950900000000001</v>
      </c>
    </row>
    <row r="1083" spans="2:10" hidden="1" x14ac:dyDescent="0.25">
      <c r="B1083" s="124" t="s">
        <v>8</v>
      </c>
      <c r="C1083" s="125" t="s">
        <v>7994</v>
      </c>
      <c r="D1083" s="126" t="s">
        <v>7995</v>
      </c>
      <c r="E1083" s="125" t="s">
        <v>7994</v>
      </c>
      <c r="F1083" s="126" t="s">
        <v>8000</v>
      </c>
      <c r="G1083" s="125" t="s">
        <v>7996</v>
      </c>
      <c r="H1083" s="126" t="s">
        <v>7997</v>
      </c>
      <c r="I1083" s="127">
        <v>73</v>
      </c>
      <c r="J1083" s="128">
        <v>16.0337</v>
      </c>
    </row>
    <row r="1084" spans="2:10" hidden="1" x14ac:dyDescent="0.25">
      <c r="B1084" s="124" t="s">
        <v>8</v>
      </c>
      <c r="C1084" s="125" t="s">
        <v>8001</v>
      </c>
      <c r="D1084" s="126" t="s">
        <v>8002</v>
      </c>
      <c r="E1084" s="125" t="s">
        <v>8003</v>
      </c>
      <c r="F1084" s="126" t="s">
        <v>8004</v>
      </c>
      <c r="G1084" s="125" t="s">
        <v>8005</v>
      </c>
      <c r="H1084" s="126" t="s">
        <v>8006</v>
      </c>
      <c r="I1084" s="127">
        <v>813</v>
      </c>
      <c r="J1084" s="128">
        <v>9.5197000000000003</v>
      </c>
    </row>
    <row r="1085" spans="2:10" hidden="1" x14ac:dyDescent="0.25">
      <c r="B1085" s="124" t="s">
        <v>8</v>
      </c>
      <c r="C1085" s="125" t="s">
        <v>8001</v>
      </c>
      <c r="D1085" s="126" t="s">
        <v>8002</v>
      </c>
      <c r="E1085" s="125" t="s">
        <v>8007</v>
      </c>
      <c r="F1085" s="126" t="s">
        <v>8008</v>
      </c>
      <c r="G1085" s="125" t="s">
        <v>8007</v>
      </c>
      <c r="H1085" s="126" t="s">
        <v>8009</v>
      </c>
      <c r="I1085" s="127">
        <v>299</v>
      </c>
      <c r="J1085" s="128">
        <v>2.7867000000000002</v>
      </c>
    </row>
    <row r="1086" spans="2:10" hidden="1" x14ac:dyDescent="0.25">
      <c r="B1086" s="124" t="s">
        <v>8</v>
      </c>
      <c r="C1086" s="125" t="s">
        <v>8001</v>
      </c>
      <c r="D1086" s="126" t="s">
        <v>8002</v>
      </c>
      <c r="E1086" s="125" t="s">
        <v>8007</v>
      </c>
      <c r="F1086" s="126" t="s">
        <v>8008</v>
      </c>
      <c r="G1086" s="125" t="s">
        <v>8010</v>
      </c>
      <c r="H1086" s="126" t="s">
        <v>8011</v>
      </c>
      <c r="I1086" s="127">
        <v>806</v>
      </c>
      <c r="J1086" s="128">
        <v>1.3062</v>
      </c>
    </row>
    <row r="1087" spans="2:10" hidden="1" x14ac:dyDescent="0.25">
      <c r="B1087" s="124" t="s">
        <v>8</v>
      </c>
      <c r="C1087" s="125" t="s">
        <v>1043</v>
      </c>
      <c r="D1087" s="126" t="s">
        <v>8012</v>
      </c>
      <c r="E1087" s="125" t="s">
        <v>1043</v>
      </c>
      <c r="F1087" s="126" t="s">
        <v>8013</v>
      </c>
      <c r="G1087" s="125" t="s">
        <v>3366</v>
      </c>
      <c r="H1087" s="126" t="s">
        <v>8014</v>
      </c>
      <c r="I1087" s="127">
        <v>1890</v>
      </c>
      <c r="J1087" s="128">
        <v>12.9909</v>
      </c>
    </row>
    <row r="1088" spans="2:10" hidden="1" x14ac:dyDescent="0.25">
      <c r="B1088" s="124" t="s">
        <v>8</v>
      </c>
      <c r="C1088" s="125" t="s">
        <v>1580</v>
      </c>
      <c r="D1088" s="126" t="s">
        <v>8015</v>
      </c>
      <c r="E1088" s="125" t="s">
        <v>8016</v>
      </c>
      <c r="F1088" s="126" t="s">
        <v>8017</v>
      </c>
      <c r="G1088" s="125" t="s">
        <v>8018</v>
      </c>
      <c r="H1088" s="126" t="s">
        <v>8019</v>
      </c>
      <c r="I1088" s="127">
        <v>229</v>
      </c>
      <c r="J1088" s="128">
        <v>3.5001000000000002</v>
      </c>
    </row>
    <row r="1089" spans="2:10" hidden="1" x14ac:dyDescent="0.25">
      <c r="B1089" s="124" t="s">
        <v>8</v>
      </c>
      <c r="C1089" s="125" t="s">
        <v>1580</v>
      </c>
      <c r="D1089" s="126" t="s">
        <v>8015</v>
      </c>
      <c r="E1089" s="125" t="s">
        <v>8020</v>
      </c>
      <c r="F1089" s="126" t="s">
        <v>8021</v>
      </c>
      <c r="G1089" s="125" t="s">
        <v>4514</v>
      </c>
      <c r="H1089" s="126" t="s">
        <v>8022</v>
      </c>
      <c r="I1089" s="127">
        <v>593</v>
      </c>
      <c r="J1089" s="128">
        <v>7.2042000000000002</v>
      </c>
    </row>
    <row r="1090" spans="2:10" hidden="1" x14ac:dyDescent="0.25">
      <c r="B1090" s="124" t="s">
        <v>8</v>
      </c>
      <c r="C1090" s="125" t="s">
        <v>1580</v>
      </c>
      <c r="D1090" s="126" t="s">
        <v>8015</v>
      </c>
      <c r="E1090" s="125" t="s">
        <v>7630</v>
      </c>
      <c r="F1090" s="126" t="s">
        <v>8023</v>
      </c>
      <c r="G1090" s="125" t="s">
        <v>8024</v>
      </c>
      <c r="H1090" s="126" t="s">
        <v>8025</v>
      </c>
      <c r="I1090" s="127">
        <v>427</v>
      </c>
      <c r="J1090" s="128">
        <v>6.6464999999999996</v>
      </c>
    </row>
    <row r="1091" spans="2:10" hidden="1" x14ac:dyDescent="0.25">
      <c r="B1091" s="124" t="s">
        <v>8</v>
      </c>
      <c r="C1091" s="125" t="s">
        <v>1580</v>
      </c>
      <c r="D1091" s="126" t="s">
        <v>8015</v>
      </c>
      <c r="E1091" s="125" t="s">
        <v>7630</v>
      </c>
      <c r="F1091" s="126" t="s">
        <v>8023</v>
      </c>
      <c r="G1091" s="125" t="s">
        <v>698</v>
      </c>
      <c r="H1091" s="126" t="s">
        <v>8026</v>
      </c>
      <c r="I1091" s="127">
        <v>229</v>
      </c>
      <c r="J1091" s="128">
        <v>7.8795999999999999</v>
      </c>
    </row>
    <row r="1092" spans="2:10" hidden="1" x14ac:dyDescent="0.25">
      <c r="B1092" s="124" t="s">
        <v>8</v>
      </c>
      <c r="C1092" s="125" t="s">
        <v>1580</v>
      </c>
      <c r="D1092" s="126" t="s">
        <v>8015</v>
      </c>
      <c r="E1092" s="125" t="s">
        <v>6597</v>
      </c>
      <c r="F1092" s="126" t="s">
        <v>8027</v>
      </c>
      <c r="G1092" s="125" t="s">
        <v>8028</v>
      </c>
      <c r="H1092" s="126" t="s">
        <v>8029</v>
      </c>
      <c r="I1092" s="127">
        <v>347</v>
      </c>
      <c r="J1092" s="128">
        <v>2.5983999999999998</v>
      </c>
    </row>
    <row r="1093" spans="2:10" hidden="1" x14ac:dyDescent="0.25">
      <c r="B1093" s="124" t="s">
        <v>8</v>
      </c>
      <c r="C1093" s="125" t="s">
        <v>1580</v>
      </c>
      <c r="D1093" s="126" t="s">
        <v>8015</v>
      </c>
      <c r="E1093" s="125" t="s">
        <v>8028</v>
      </c>
      <c r="F1093" s="126" t="s">
        <v>8029</v>
      </c>
      <c r="G1093" s="125" t="s">
        <v>8016</v>
      </c>
      <c r="H1093" s="126" t="s">
        <v>8017</v>
      </c>
      <c r="I1093" s="127">
        <v>163</v>
      </c>
      <c r="J1093" s="128">
        <v>4.323199999999999</v>
      </c>
    </row>
    <row r="1094" spans="2:10" hidden="1" x14ac:dyDescent="0.25">
      <c r="B1094" s="124" t="s">
        <v>8</v>
      </c>
      <c r="C1094" s="125" t="s">
        <v>2948</v>
      </c>
      <c r="D1094" s="126" t="s">
        <v>8030</v>
      </c>
      <c r="E1094" s="125" t="s">
        <v>8031</v>
      </c>
      <c r="F1094" s="126" t="s">
        <v>8032</v>
      </c>
      <c r="G1094" s="125" t="s">
        <v>8033</v>
      </c>
      <c r="H1094" s="126" t="s">
        <v>8034</v>
      </c>
      <c r="I1094" s="127">
        <v>204</v>
      </c>
      <c r="J1094" s="128">
        <v>4.8907999999999996</v>
      </c>
    </row>
    <row r="1095" spans="2:10" hidden="1" x14ac:dyDescent="0.25">
      <c r="B1095" s="124" t="s">
        <v>8</v>
      </c>
      <c r="C1095" s="125" t="s">
        <v>2948</v>
      </c>
      <c r="D1095" s="126" t="s">
        <v>8030</v>
      </c>
      <c r="E1095" s="125" t="s">
        <v>8035</v>
      </c>
      <c r="F1095" s="126" t="s">
        <v>8036</v>
      </c>
      <c r="G1095" s="125" t="s">
        <v>8031</v>
      </c>
      <c r="H1095" s="126" t="s">
        <v>8032</v>
      </c>
      <c r="I1095" s="127">
        <v>195</v>
      </c>
      <c r="J1095" s="128">
        <v>19.644200000000001</v>
      </c>
    </row>
    <row r="1096" spans="2:10" hidden="1" x14ac:dyDescent="0.25">
      <c r="B1096" s="124" t="s">
        <v>8</v>
      </c>
      <c r="C1096" s="125" t="s">
        <v>2948</v>
      </c>
      <c r="D1096" s="126" t="s">
        <v>8030</v>
      </c>
      <c r="E1096" s="125" t="s">
        <v>1096</v>
      </c>
      <c r="F1096" s="126" t="s">
        <v>8037</v>
      </c>
      <c r="G1096" s="125" t="s">
        <v>8038</v>
      </c>
      <c r="H1096" s="126" t="s">
        <v>8039</v>
      </c>
      <c r="I1096" s="127">
        <v>155</v>
      </c>
      <c r="J1096" s="128">
        <v>12.915100000000001</v>
      </c>
    </row>
    <row r="1097" spans="2:10" hidden="1" x14ac:dyDescent="0.25">
      <c r="B1097" s="124" t="s">
        <v>8</v>
      </c>
      <c r="C1097" s="125" t="s">
        <v>2948</v>
      </c>
      <c r="D1097" s="126" t="s">
        <v>8030</v>
      </c>
      <c r="E1097" s="125" t="s">
        <v>8040</v>
      </c>
      <c r="F1097" s="126" t="s">
        <v>8041</v>
      </c>
      <c r="G1097" s="125" t="s">
        <v>925</v>
      </c>
      <c r="H1097" s="126" t="s">
        <v>8042</v>
      </c>
      <c r="I1097" s="127">
        <v>506</v>
      </c>
      <c r="J1097" s="128">
        <v>7.4274999999999984</v>
      </c>
    </row>
    <row r="1098" spans="2:10" hidden="1" x14ac:dyDescent="0.25">
      <c r="B1098" s="124" t="s">
        <v>8</v>
      </c>
      <c r="C1098" s="125" t="s">
        <v>2948</v>
      </c>
      <c r="D1098" s="126" t="s">
        <v>8030</v>
      </c>
      <c r="E1098" s="125" t="s">
        <v>2948</v>
      </c>
      <c r="F1098" s="126" t="s">
        <v>8043</v>
      </c>
      <c r="G1098" s="125" t="s">
        <v>8040</v>
      </c>
      <c r="H1098" s="126" t="s">
        <v>8041</v>
      </c>
      <c r="I1098" s="127">
        <v>374</v>
      </c>
      <c r="J1098" s="128">
        <v>4.2239000000000004</v>
      </c>
    </row>
    <row r="1099" spans="2:10" hidden="1" x14ac:dyDescent="0.25">
      <c r="B1099" s="124" t="s">
        <v>8</v>
      </c>
      <c r="C1099" s="125" t="s">
        <v>2948</v>
      </c>
      <c r="D1099" s="126" t="s">
        <v>8030</v>
      </c>
      <c r="E1099" s="125" t="s">
        <v>925</v>
      </c>
      <c r="F1099" s="126" t="s">
        <v>8042</v>
      </c>
      <c r="G1099" s="125" t="s">
        <v>5573</v>
      </c>
      <c r="H1099" s="126" t="s">
        <v>8044</v>
      </c>
      <c r="I1099" s="127">
        <v>276</v>
      </c>
      <c r="J1099" s="128">
        <v>4.8238999999999992</v>
      </c>
    </row>
    <row r="1100" spans="2:10" hidden="1" x14ac:dyDescent="0.25">
      <c r="B1100" s="124" t="s">
        <v>8</v>
      </c>
      <c r="C1100" s="125" t="s">
        <v>2948</v>
      </c>
      <c r="D1100" s="126" t="s">
        <v>8030</v>
      </c>
      <c r="E1100" s="125" t="s">
        <v>8045</v>
      </c>
      <c r="F1100" s="126" t="s">
        <v>8046</v>
      </c>
      <c r="G1100" s="125" t="s">
        <v>8047</v>
      </c>
      <c r="H1100" s="126" t="s">
        <v>8048</v>
      </c>
      <c r="I1100" s="127">
        <v>730</v>
      </c>
      <c r="J1100" s="128">
        <v>10.5754</v>
      </c>
    </row>
    <row r="1101" spans="2:10" hidden="1" x14ac:dyDescent="0.25">
      <c r="B1101" s="124" t="s">
        <v>8</v>
      </c>
      <c r="C1101" s="125" t="s">
        <v>2948</v>
      </c>
      <c r="D1101" s="126" t="s">
        <v>8030</v>
      </c>
      <c r="E1101" s="125" t="s">
        <v>925</v>
      </c>
      <c r="F1101" s="126" t="s">
        <v>8042</v>
      </c>
      <c r="G1101" s="125" t="s">
        <v>2319</v>
      </c>
      <c r="H1101" s="126" t="s">
        <v>8049</v>
      </c>
      <c r="I1101" s="127">
        <v>362</v>
      </c>
      <c r="J1101" s="128">
        <v>7.7881999999999998</v>
      </c>
    </row>
    <row r="1102" spans="2:10" hidden="1" x14ac:dyDescent="0.25">
      <c r="B1102" s="124" t="s">
        <v>8</v>
      </c>
      <c r="C1102" s="125" t="s">
        <v>2948</v>
      </c>
      <c r="D1102" s="126" t="s">
        <v>8030</v>
      </c>
      <c r="E1102" s="125" t="s">
        <v>8040</v>
      </c>
      <c r="F1102" s="126" t="s">
        <v>8041</v>
      </c>
      <c r="G1102" s="125" t="s">
        <v>8050</v>
      </c>
      <c r="H1102" s="126" t="s">
        <v>8051</v>
      </c>
      <c r="I1102" s="127">
        <v>362</v>
      </c>
      <c r="J1102" s="128">
        <v>4.6198999999999986</v>
      </c>
    </row>
    <row r="1103" spans="2:10" hidden="1" x14ac:dyDescent="0.25">
      <c r="B1103" s="124" t="s">
        <v>8</v>
      </c>
      <c r="C1103" s="125" t="s">
        <v>2948</v>
      </c>
      <c r="D1103" s="126" t="s">
        <v>8030</v>
      </c>
      <c r="E1103" s="125" t="s">
        <v>1096</v>
      </c>
      <c r="F1103" s="126" t="s">
        <v>8037</v>
      </c>
      <c r="G1103" s="125" t="s">
        <v>8052</v>
      </c>
      <c r="H1103" s="126" t="s">
        <v>8053</v>
      </c>
      <c r="I1103" s="127">
        <v>278</v>
      </c>
      <c r="J1103" s="128">
        <v>6.2397000000000009</v>
      </c>
    </row>
    <row r="1104" spans="2:10" hidden="1" x14ac:dyDescent="0.25">
      <c r="B1104" s="124" t="s">
        <v>8</v>
      </c>
      <c r="C1104" s="125" t="s">
        <v>2948</v>
      </c>
      <c r="D1104" s="126" t="s">
        <v>8030</v>
      </c>
      <c r="E1104" s="125" t="s">
        <v>1096</v>
      </c>
      <c r="F1104" s="126" t="s">
        <v>8037</v>
      </c>
      <c r="G1104" s="125" t="s">
        <v>8054</v>
      </c>
      <c r="H1104" s="126" t="s">
        <v>8055</v>
      </c>
      <c r="I1104" s="127">
        <v>295</v>
      </c>
      <c r="J1104" s="128">
        <v>30.024900000000009</v>
      </c>
    </row>
    <row r="1105" spans="2:10" hidden="1" x14ac:dyDescent="0.25">
      <c r="B1105" s="124" t="s">
        <v>8</v>
      </c>
      <c r="C1105" s="125" t="s">
        <v>2948</v>
      </c>
      <c r="D1105" s="126" t="s">
        <v>8030</v>
      </c>
      <c r="E1105" s="125" t="s">
        <v>5573</v>
      </c>
      <c r="F1105" s="126" t="s">
        <v>8044</v>
      </c>
      <c r="G1105" s="125" t="s">
        <v>8035</v>
      </c>
      <c r="H1105" s="126" t="s">
        <v>8036</v>
      </c>
      <c r="I1105" s="127">
        <v>209</v>
      </c>
      <c r="J1105" s="128">
        <v>7.0881000000000016</v>
      </c>
    </row>
    <row r="1106" spans="2:10" hidden="1" x14ac:dyDescent="0.25">
      <c r="B1106" s="124" t="s">
        <v>8</v>
      </c>
      <c r="C1106" s="125" t="s">
        <v>2948</v>
      </c>
      <c r="D1106" s="126" t="s">
        <v>8030</v>
      </c>
      <c r="E1106" s="125" t="s">
        <v>8045</v>
      </c>
      <c r="F1106" s="126" t="s">
        <v>8046</v>
      </c>
      <c r="G1106" s="125" t="s">
        <v>8056</v>
      </c>
      <c r="H1106" s="126" t="s">
        <v>8057</v>
      </c>
      <c r="I1106" s="127">
        <v>415</v>
      </c>
      <c r="J1106" s="128">
        <v>2.3262999999999998</v>
      </c>
    </row>
    <row r="1107" spans="2:10" hidden="1" x14ac:dyDescent="0.25">
      <c r="B1107" s="124" t="s">
        <v>8</v>
      </c>
      <c r="C1107" s="125" t="s">
        <v>2948</v>
      </c>
      <c r="D1107" s="126" t="s">
        <v>8030</v>
      </c>
      <c r="E1107" s="125" t="s">
        <v>8050</v>
      </c>
      <c r="F1107" s="126" t="s">
        <v>8051</v>
      </c>
      <c r="G1107" s="125" t="s">
        <v>8045</v>
      </c>
      <c r="H1107" s="126" t="s">
        <v>8046</v>
      </c>
      <c r="I1107" s="127">
        <v>343</v>
      </c>
      <c r="J1107" s="128">
        <v>4.8308999999999997</v>
      </c>
    </row>
    <row r="1108" spans="2:10" hidden="1" x14ac:dyDescent="0.25">
      <c r="B1108" s="124" t="s">
        <v>8</v>
      </c>
      <c r="C1108" s="125" t="s">
        <v>1055</v>
      </c>
      <c r="D1108" s="126" t="s">
        <v>8058</v>
      </c>
      <c r="E1108" s="125" t="s">
        <v>1055</v>
      </c>
      <c r="F1108" s="126" t="s">
        <v>8059</v>
      </c>
      <c r="G1108" s="125" t="s">
        <v>8060</v>
      </c>
      <c r="H1108" s="126" t="s">
        <v>8061</v>
      </c>
      <c r="I1108" s="127">
        <v>774</v>
      </c>
      <c r="J1108" s="128">
        <v>19.78159999999999</v>
      </c>
    </row>
    <row r="1109" spans="2:10" hidden="1" x14ac:dyDescent="0.25">
      <c r="B1109" s="124" t="s">
        <v>8</v>
      </c>
      <c r="C1109" s="125" t="s">
        <v>1055</v>
      </c>
      <c r="D1109" s="126" t="s">
        <v>8058</v>
      </c>
      <c r="E1109" s="125" t="s">
        <v>1055</v>
      </c>
      <c r="F1109" s="126" t="s">
        <v>8059</v>
      </c>
      <c r="G1109" s="125" t="s">
        <v>8062</v>
      </c>
      <c r="H1109" s="126" t="s">
        <v>8063</v>
      </c>
      <c r="I1109" s="127">
        <v>1157</v>
      </c>
      <c r="J1109" s="128">
        <v>5.1076999999999986</v>
      </c>
    </row>
    <row r="1110" spans="2:10" hidden="1" x14ac:dyDescent="0.25">
      <c r="B1110" s="124" t="s">
        <v>8</v>
      </c>
      <c r="C1110" s="125" t="s">
        <v>1055</v>
      </c>
      <c r="D1110" s="126" t="s">
        <v>8058</v>
      </c>
      <c r="E1110" s="125" t="s">
        <v>1055</v>
      </c>
      <c r="F1110" s="126" t="s">
        <v>8059</v>
      </c>
      <c r="G1110" s="125" t="s">
        <v>7611</v>
      </c>
      <c r="H1110" s="126" t="s">
        <v>8064</v>
      </c>
      <c r="I1110" s="127">
        <v>170</v>
      </c>
      <c r="J1110" s="128">
        <v>22.491700000000002</v>
      </c>
    </row>
    <row r="1111" spans="2:10" hidden="1" x14ac:dyDescent="0.25">
      <c r="B1111" s="124" t="s">
        <v>8</v>
      </c>
      <c r="C1111" s="125" t="s">
        <v>1055</v>
      </c>
      <c r="D1111" s="126" t="s">
        <v>8058</v>
      </c>
      <c r="E1111" s="125" t="s">
        <v>7611</v>
      </c>
      <c r="F1111" s="126" t="s">
        <v>8064</v>
      </c>
      <c r="G1111" s="125" t="s">
        <v>8065</v>
      </c>
      <c r="H1111" s="126" t="s">
        <v>8066</v>
      </c>
      <c r="I1111" s="127">
        <v>389</v>
      </c>
      <c r="J1111" s="128">
        <v>43.301099999999998</v>
      </c>
    </row>
    <row r="1112" spans="2:10" hidden="1" x14ac:dyDescent="0.25">
      <c r="B1112" s="124" t="s">
        <v>8</v>
      </c>
      <c r="C1112" s="125" t="s">
        <v>8067</v>
      </c>
      <c r="D1112" s="126" t="s">
        <v>8068</v>
      </c>
      <c r="E1112" s="125" t="s">
        <v>1071</v>
      </c>
      <c r="F1112" s="126" t="s">
        <v>8069</v>
      </c>
      <c r="G1112" s="125" t="s">
        <v>1003</v>
      </c>
      <c r="H1112" s="126" t="s">
        <v>8070</v>
      </c>
      <c r="I1112" s="127">
        <v>515</v>
      </c>
      <c r="J1112" s="128">
        <v>9.1853000000000016</v>
      </c>
    </row>
    <row r="1113" spans="2:10" hidden="1" x14ac:dyDescent="0.25">
      <c r="B1113" s="124" t="s">
        <v>8</v>
      </c>
      <c r="C1113" s="125" t="s">
        <v>8067</v>
      </c>
      <c r="D1113" s="126" t="s">
        <v>8068</v>
      </c>
      <c r="E1113" s="125" t="s">
        <v>8071</v>
      </c>
      <c r="F1113" s="126" t="s">
        <v>8072</v>
      </c>
      <c r="G1113" s="125" t="s">
        <v>1071</v>
      </c>
      <c r="H1113" s="126" t="s">
        <v>8069</v>
      </c>
      <c r="I1113" s="127">
        <v>506</v>
      </c>
      <c r="J1113" s="128">
        <v>9.1996000000000002</v>
      </c>
    </row>
    <row r="1114" spans="2:10" hidden="1" x14ac:dyDescent="0.25">
      <c r="B1114" s="124" t="s">
        <v>8</v>
      </c>
      <c r="C1114" s="125" t="s">
        <v>8067</v>
      </c>
      <c r="D1114" s="126" t="s">
        <v>8068</v>
      </c>
      <c r="E1114" s="125" t="s">
        <v>8067</v>
      </c>
      <c r="F1114" s="126" t="s">
        <v>8073</v>
      </c>
      <c r="G1114" s="125" t="s">
        <v>1997</v>
      </c>
      <c r="H1114" s="126" t="s">
        <v>8074</v>
      </c>
      <c r="I1114" s="127">
        <v>420</v>
      </c>
      <c r="J1114" s="128">
        <v>8.1138000000000012</v>
      </c>
    </row>
    <row r="1115" spans="2:10" hidden="1" x14ac:dyDescent="0.25">
      <c r="B1115" s="124" t="s">
        <v>8</v>
      </c>
      <c r="C1115" s="125" t="s">
        <v>8067</v>
      </c>
      <c r="D1115" s="126" t="s">
        <v>8068</v>
      </c>
      <c r="E1115" s="125" t="s">
        <v>8067</v>
      </c>
      <c r="F1115" s="126" t="s">
        <v>8073</v>
      </c>
      <c r="G1115" s="125" t="s">
        <v>8071</v>
      </c>
      <c r="H1115" s="126" t="s">
        <v>8072</v>
      </c>
      <c r="I1115" s="127">
        <v>825</v>
      </c>
      <c r="J1115" s="128">
        <v>10.052899999999999</v>
      </c>
    </row>
    <row r="1116" spans="2:10" hidden="1" x14ac:dyDescent="0.25">
      <c r="B1116" s="124" t="s">
        <v>8</v>
      </c>
      <c r="C1116" s="125" t="s">
        <v>6632</v>
      </c>
      <c r="D1116" s="126" t="s">
        <v>8075</v>
      </c>
      <c r="E1116" s="125" t="s">
        <v>6632</v>
      </c>
      <c r="F1116" s="126" t="s">
        <v>8076</v>
      </c>
      <c r="G1116" s="125" t="s">
        <v>81</v>
      </c>
      <c r="H1116" s="126" t="s">
        <v>8077</v>
      </c>
      <c r="I1116" s="127">
        <v>275</v>
      </c>
      <c r="J1116" s="128">
        <v>3.2948000000000008</v>
      </c>
    </row>
    <row r="1117" spans="2:10" hidden="1" x14ac:dyDescent="0.25">
      <c r="B1117" s="124" t="s">
        <v>8</v>
      </c>
      <c r="C1117" s="125" t="s">
        <v>608</v>
      </c>
      <c r="D1117" s="126" t="s">
        <v>8078</v>
      </c>
      <c r="E1117" s="125" t="s">
        <v>608</v>
      </c>
      <c r="F1117" s="126" t="s">
        <v>8079</v>
      </c>
      <c r="G1117" s="125" t="s">
        <v>8080</v>
      </c>
      <c r="H1117" s="126" t="s">
        <v>8081</v>
      </c>
      <c r="I1117" s="127">
        <v>424</v>
      </c>
      <c r="J1117" s="128">
        <v>32.621000000000002</v>
      </c>
    </row>
    <row r="1118" spans="2:10" hidden="1" x14ac:dyDescent="0.25">
      <c r="B1118" s="124" t="s">
        <v>8</v>
      </c>
      <c r="C1118" s="125" t="s">
        <v>1108</v>
      </c>
      <c r="D1118" s="126" t="s">
        <v>8082</v>
      </c>
      <c r="E1118" s="125" t="s">
        <v>8083</v>
      </c>
      <c r="F1118" s="126" t="s">
        <v>8084</v>
      </c>
      <c r="G1118" s="125" t="s">
        <v>8085</v>
      </c>
      <c r="H1118" s="126" t="s">
        <v>8086</v>
      </c>
      <c r="I1118" s="127">
        <v>1863</v>
      </c>
      <c r="J1118" s="128">
        <v>5.436300000000001</v>
      </c>
    </row>
    <row r="1119" spans="2:10" hidden="1" x14ac:dyDescent="0.25">
      <c r="B1119" s="124" t="s">
        <v>8</v>
      </c>
      <c r="C1119" s="125" t="s">
        <v>1108</v>
      </c>
      <c r="D1119" s="126" t="s">
        <v>8082</v>
      </c>
      <c r="E1119" s="125" t="s">
        <v>8087</v>
      </c>
      <c r="F1119" s="126" t="s">
        <v>8088</v>
      </c>
      <c r="G1119" s="125" t="s">
        <v>8089</v>
      </c>
      <c r="H1119" s="126" t="s">
        <v>8090</v>
      </c>
      <c r="I1119" s="127">
        <v>2146</v>
      </c>
      <c r="J1119" s="128">
        <v>15.300700000000001</v>
      </c>
    </row>
    <row r="1120" spans="2:10" hidden="1" x14ac:dyDescent="0.25">
      <c r="B1120" s="124" t="s">
        <v>8</v>
      </c>
      <c r="C1120" s="125" t="s">
        <v>1108</v>
      </c>
      <c r="D1120" s="126" t="s">
        <v>8082</v>
      </c>
      <c r="E1120" s="125" t="s">
        <v>8091</v>
      </c>
      <c r="F1120" s="126" t="s">
        <v>8092</v>
      </c>
      <c r="G1120" s="125" t="s">
        <v>8093</v>
      </c>
      <c r="H1120" s="126" t="s">
        <v>8094</v>
      </c>
      <c r="I1120" s="127">
        <v>598</v>
      </c>
      <c r="J1120" s="128">
        <v>45.529300000000013</v>
      </c>
    </row>
    <row r="1121" spans="2:10" hidden="1" x14ac:dyDescent="0.25">
      <c r="B1121" s="124" t="s">
        <v>8</v>
      </c>
      <c r="C1121" s="125" t="s">
        <v>1108</v>
      </c>
      <c r="D1121" s="126" t="s">
        <v>8082</v>
      </c>
      <c r="E1121" s="125" t="s">
        <v>1108</v>
      </c>
      <c r="F1121" s="126" t="s">
        <v>8095</v>
      </c>
      <c r="G1121" s="125" t="s">
        <v>8087</v>
      </c>
      <c r="H1121" s="126" t="s">
        <v>8088</v>
      </c>
      <c r="I1121" s="127">
        <v>558</v>
      </c>
      <c r="J1121" s="128">
        <v>38.349899999999998</v>
      </c>
    </row>
    <row r="1122" spans="2:10" hidden="1" x14ac:dyDescent="0.25">
      <c r="B1122" s="124" t="s">
        <v>8</v>
      </c>
      <c r="C1122" s="125" t="s">
        <v>1108</v>
      </c>
      <c r="D1122" s="126" t="s">
        <v>8082</v>
      </c>
      <c r="E1122" s="125" t="s">
        <v>8089</v>
      </c>
      <c r="F1122" s="126" t="s">
        <v>8090</v>
      </c>
      <c r="G1122" s="125" t="s">
        <v>8091</v>
      </c>
      <c r="H1122" s="126" t="s">
        <v>8092</v>
      </c>
      <c r="I1122" s="127">
        <v>389</v>
      </c>
      <c r="J1122" s="128">
        <v>76.940900000000013</v>
      </c>
    </row>
    <row r="1123" spans="2:10" hidden="1" x14ac:dyDescent="0.25">
      <c r="B1123" s="124" t="s">
        <v>8</v>
      </c>
      <c r="C1123" s="125" t="s">
        <v>1108</v>
      </c>
      <c r="D1123" s="126" t="s">
        <v>8082</v>
      </c>
      <c r="E1123" s="125" t="s">
        <v>1108</v>
      </c>
      <c r="F1123" s="126" t="s">
        <v>8095</v>
      </c>
      <c r="G1123" s="125" t="s">
        <v>8083</v>
      </c>
      <c r="H1123" s="126" t="s">
        <v>8084</v>
      </c>
      <c r="I1123" s="127">
        <v>1543</v>
      </c>
      <c r="J1123" s="128">
        <v>3.7806999999999999</v>
      </c>
    </row>
    <row r="1124" spans="2:10" hidden="1" x14ac:dyDescent="0.25">
      <c r="B1124" s="124" t="s">
        <v>8</v>
      </c>
      <c r="C1124" s="125" t="s">
        <v>1108</v>
      </c>
      <c r="D1124" s="126" t="s">
        <v>8082</v>
      </c>
      <c r="E1124" s="125" t="s">
        <v>8091</v>
      </c>
      <c r="F1124" s="126" t="s">
        <v>8092</v>
      </c>
      <c r="G1124" s="125" t="s">
        <v>5382</v>
      </c>
      <c r="H1124" s="126" t="s">
        <v>8096</v>
      </c>
      <c r="I1124" s="127">
        <v>1305</v>
      </c>
      <c r="J1124" s="128">
        <v>32.7744</v>
      </c>
    </row>
    <row r="1125" spans="2:10" hidden="1" x14ac:dyDescent="0.25">
      <c r="B1125" s="124" t="s">
        <v>8</v>
      </c>
      <c r="C1125" s="125" t="s">
        <v>1108</v>
      </c>
      <c r="D1125" s="126" t="s">
        <v>8082</v>
      </c>
      <c r="E1125" s="125" t="s">
        <v>8093</v>
      </c>
      <c r="F1125" s="126" t="s">
        <v>8094</v>
      </c>
      <c r="G1125" s="125" t="s">
        <v>8097</v>
      </c>
      <c r="H1125" s="126" t="s">
        <v>8098</v>
      </c>
      <c r="I1125" s="127">
        <v>1846</v>
      </c>
      <c r="J1125" s="128">
        <v>7.8078999999999983</v>
      </c>
    </row>
    <row r="1126" spans="2:10" hidden="1" x14ac:dyDescent="0.25">
      <c r="B1126" s="124" t="s">
        <v>8</v>
      </c>
      <c r="C1126" s="125" t="s">
        <v>8099</v>
      </c>
      <c r="D1126" s="126" t="s">
        <v>8100</v>
      </c>
      <c r="E1126" s="125" t="s">
        <v>8099</v>
      </c>
      <c r="F1126" s="126" t="s">
        <v>8101</v>
      </c>
      <c r="G1126" s="125" t="s">
        <v>8102</v>
      </c>
      <c r="H1126" s="126" t="s">
        <v>8103</v>
      </c>
      <c r="I1126" s="127">
        <v>3247</v>
      </c>
      <c r="J1126" s="128">
        <v>4.5829000000000004</v>
      </c>
    </row>
    <row r="1127" spans="2:10" hidden="1" x14ac:dyDescent="0.25">
      <c r="B1127" s="124" t="s">
        <v>8</v>
      </c>
      <c r="C1127" s="125" t="s">
        <v>8099</v>
      </c>
      <c r="D1127" s="126" t="s">
        <v>8100</v>
      </c>
      <c r="E1127" s="125" t="s">
        <v>8102</v>
      </c>
      <c r="F1127" s="126" t="s">
        <v>8103</v>
      </c>
      <c r="G1127" s="125" t="s">
        <v>178</v>
      </c>
      <c r="H1127" s="126" t="s">
        <v>8104</v>
      </c>
      <c r="I1127" s="127">
        <v>352</v>
      </c>
      <c r="J1127" s="128">
        <v>15.1557</v>
      </c>
    </row>
    <row r="1128" spans="2:10" hidden="1" x14ac:dyDescent="0.25">
      <c r="B1128" s="124" t="s">
        <v>8</v>
      </c>
      <c r="C1128" s="125" t="s">
        <v>8099</v>
      </c>
      <c r="D1128" s="126" t="s">
        <v>8100</v>
      </c>
      <c r="E1128" s="125" t="s">
        <v>8102</v>
      </c>
      <c r="F1128" s="126" t="s">
        <v>8103</v>
      </c>
      <c r="G1128" s="125" t="s">
        <v>8105</v>
      </c>
      <c r="H1128" s="126" t="s">
        <v>8106</v>
      </c>
      <c r="I1128" s="127">
        <v>531</v>
      </c>
      <c r="J1128" s="128">
        <v>29.3185</v>
      </c>
    </row>
    <row r="1129" spans="2:10" hidden="1" x14ac:dyDescent="0.25">
      <c r="B1129" s="124" t="s">
        <v>8</v>
      </c>
      <c r="C1129" s="125" t="s">
        <v>1118</v>
      </c>
      <c r="D1129" s="126" t="s">
        <v>8107</v>
      </c>
      <c r="E1129" s="125" t="s">
        <v>8108</v>
      </c>
      <c r="F1129" s="126" t="s">
        <v>8109</v>
      </c>
      <c r="G1129" s="125" t="s">
        <v>8110</v>
      </c>
      <c r="H1129" s="126" t="s">
        <v>8111</v>
      </c>
      <c r="I1129" s="127">
        <v>1042</v>
      </c>
      <c r="J1129" s="128">
        <v>5.7596999999999996</v>
      </c>
    </row>
    <row r="1130" spans="2:10" hidden="1" x14ac:dyDescent="0.25">
      <c r="B1130" s="124" t="s">
        <v>8</v>
      </c>
      <c r="C1130" s="125" t="s">
        <v>1118</v>
      </c>
      <c r="D1130" s="126" t="s">
        <v>8107</v>
      </c>
      <c r="E1130" s="125" t="s">
        <v>8110</v>
      </c>
      <c r="F1130" s="126" t="s">
        <v>8111</v>
      </c>
      <c r="G1130" s="125" t="s">
        <v>8112</v>
      </c>
      <c r="H1130" s="126" t="s">
        <v>8113</v>
      </c>
      <c r="I1130" s="127">
        <v>701</v>
      </c>
      <c r="J1130" s="128">
        <v>10.324999999999999</v>
      </c>
    </row>
    <row r="1131" spans="2:10" hidden="1" x14ac:dyDescent="0.25">
      <c r="B1131" s="124" t="s">
        <v>8</v>
      </c>
      <c r="C1131" s="125" t="s">
        <v>1118</v>
      </c>
      <c r="D1131" s="126" t="s">
        <v>8107</v>
      </c>
      <c r="E1131" s="125" t="s">
        <v>8114</v>
      </c>
      <c r="F1131" s="126" t="s">
        <v>8115</v>
      </c>
      <c r="G1131" s="125" t="s">
        <v>8108</v>
      </c>
      <c r="H1131" s="126" t="s">
        <v>8109</v>
      </c>
      <c r="I1131" s="127">
        <v>167</v>
      </c>
      <c r="J1131" s="128">
        <v>8.8435000000000006</v>
      </c>
    </row>
    <row r="1132" spans="2:10" hidden="1" x14ac:dyDescent="0.25">
      <c r="B1132" s="124" t="s">
        <v>8</v>
      </c>
      <c r="C1132" s="125" t="s">
        <v>1118</v>
      </c>
      <c r="D1132" s="126" t="s">
        <v>8107</v>
      </c>
      <c r="E1132" s="125" t="s">
        <v>8116</v>
      </c>
      <c r="F1132" s="126" t="s">
        <v>8117</v>
      </c>
      <c r="G1132" s="125" t="s">
        <v>8118</v>
      </c>
      <c r="H1132" s="126" t="s">
        <v>8119</v>
      </c>
      <c r="I1132" s="127">
        <v>1081</v>
      </c>
      <c r="J1132" s="128">
        <v>8.6342000000000017</v>
      </c>
    </row>
    <row r="1133" spans="2:10" hidden="1" x14ac:dyDescent="0.25">
      <c r="B1133" s="124" t="s">
        <v>8</v>
      </c>
      <c r="C1133" s="125" t="s">
        <v>1118</v>
      </c>
      <c r="D1133" s="126" t="s">
        <v>8107</v>
      </c>
      <c r="E1133" s="125" t="s">
        <v>8118</v>
      </c>
      <c r="F1133" s="126" t="s">
        <v>8119</v>
      </c>
      <c r="G1133" s="125" t="s">
        <v>7258</v>
      </c>
      <c r="H1133" s="126" t="s">
        <v>8120</v>
      </c>
      <c r="I1133" s="127">
        <v>212</v>
      </c>
      <c r="J1133" s="128">
        <v>19.982500000000002</v>
      </c>
    </row>
    <row r="1134" spans="2:10" hidden="1" x14ac:dyDescent="0.25">
      <c r="B1134" s="124" t="s">
        <v>8</v>
      </c>
      <c r="C1134" s="125" t="s">
        <v>1118</v>
      </c>
      <c r="D1134" s="126" t="s">
        <v>8107</v>
      </c>
      <c r="E1134" s="125" t="s">
        <v>3813</v>
      </c>
      <c r="F1134" s="126" t="s">
        <v>8121</v>
      </c>
      <c r="G1134" s="125" t="s">
        <v>2928</v>
      </c>
      <c r="H1134" s="126" t="s">
        <v>8122</v>
      </c>
      <c r="I1134" s="127">
        <v>781</v>
      </c>
      <c r="J1134" s="128">
        <v>9.5590000000000011</v>
      </c>
    </row>
    <row r="1135" spans="2:10" hidden="1" x14ac:dyDescent="0.25">
      <c r="B1135" s="124" t="s">
        <v>8</v>
      </c>
      <c r="C1135" s="125" t="s">
        <v>1118</v>
      </c>
      <c r="D1135" s="126" t="s">
        <v>8107</v>
      </c>
      <c r="E1135" s="125" t="s">
        <v>8123</v>
      </c>
      <c r="F1135" s="126" t="s">
        <v>8124</v>
      </c>
      <c r="G1135" s="125" t="s">
        <v>8125</v>
      </c>
      <c r="H1135" s="126" t="s">
        <v>8126</v>
      </c>
      <c r="I1135" s="127">
        <v>766</v>
      </c>
      <c r="J1135" s="128">
        <v>9.2937000000000012</v>
      </c>
    </row>
    <row r="1136" spans="2:10" hidden="1" x14ac:dyDescent="0.25">
      <c r="B1136" s="124" t="s">
        <v>8</v>
      </c>
      <c r="C1136" s="125" t="s">
        <v>1118</v>
      </c>
      <c r="D1136" s="126" t="s">
        <v>8107</v>
      </c>
      <c r="E1136" s="125" t="s">
        <v>2272</v>
      </c>
      <c r="F1136" s="126" t="s">
        <v>8127</v>
      </c>
      <c r="G1136" s="125" t="s">
        <v>8128</v>
      </c>
      <c r="H1136" s="126" t="s">
        <v>8129</v>
      </c>
      <c r="I1136" s="127">
        <v>733</v>
      </c>
      <c r="J1136" s="128">
        <v>16.652799999999999</v>
      </c>
    </row>
    <row r="1137" spans="2:10" hidden="1" x14ac:dyDescent="0.25">
      <c r="B1137" s="124" t="s">
        <v>8</v>
      </c>
      <c r="C1137" s="125" t="s">
        <v>1118</v>
      </c>
      <c r="D1137" s="126" t="s">
        <v>8107</v>
      </c>
      <c r="E1137" s="125" t="s">
        <v>8130</v>
      </c>
      <c r="F1137" s="126" t="s">
        <v>8131</v>
      </c>
      <c r="G1137" s="125" t="s">
        <v>8116</v>
      </c>
      <c r="H1137" s="126" t="s">
        <v>8117</v>
      </c>
      <c r="I1137" s="127">
        <v>147</v>
      </c>
      <c r="J1137" s="128">
        <v>6.4976000000000003</v>
      </c>
    </row>
    <row r="1138" spans="2:10" hidden="1" x14ac:dyDescent="0.25">
      <c r="B1138" s="124" t="s">
        <v>8</v>
      </c>
      <c r="C1138" s="125" t="s">
        <v>1118</v>
      </c>
      <c r="D1138" s="126" t="s">
        <v>8107</v>
      </c>
      <c r="E1138" s="125" t="s">
        <v>8130</v>
      </c>
      <c r="F1138" s="126" t="s">
        <v>8131</v>
      </c>
      <c r="G1138" s="125" t="s">
        <v>8132</v>
      </c>
      <c r="H1138" s="126" t="s">
        <v>8133</v>
      </c>
      <c r="I1138" s="127">
        <v>294</v>
      </c>
      <c r="J1138" s="128">
        <v>7.7193000000000014</v>
      </c>
    </row>
    <row r="1139" spans="2:10" hidden="1" x14ac:dyDescent="0.25">
      <c r="B1139" s="124" t="s">
        <v>8</v>
      </c>
      <c r="C1139" s="125" t="s">
        <v>1118</v>
      </c>
      <c r="D1139" s="126" t="s">
        <v>8107</v>
      </c>
      <c r="E1139" s="125" t="s">
        <v>8114</v>
      </c>
      <c r="F1139" s="126" t="s">
        <v>8115</v>
      </c>
      <c r="G1139" s="125" t="s">
        <v>8123</v>
      </c>
      <c r="H1139" s="126" t="s">
        <v>8124</v>
      </c>
      <c r="I1139" s="127">
        <v>930</v>
      </c>
      <c r="J1139" s="128">
        <v>10.813800000000001</v>
      </c>
    </row>
    <row r="1140" spans="2:10" hidden="1" x14ac:dyDescent="0.25">
      <c r="B1140" s="124" t="s">
        <v>8</v>
      </c>
      <c r="C1140" s="125" t="s">
        <v>1118</v>
      </c>
      <c r="D1140" s="126" t="s">
        <v>8107</v>
      </c>
      <c r="E1140" s="125" t="s">
        <v>8116</v>
      </c>
      <c r="F1140" s="126" t="s">
        <v>8117</v>
      </c>
      <c r="G1140" s="125" t="s">
        <v>8114</v>
      </c>
      <c r="H1140" s="126" t="s">
        <v>8115</v>
      </c>
      <c r="I1140" s="127">
        <v>239</v>
      </c>
      <c r="J1140" s="128">
        <v>8.942400000000001</v>
      </c>
    </row>
    <row r="1141" spans="2:10" hidden="1" x14ac:dyDescent="0.25">
      <c r="B1141" s="124" t="s">
        <v>8</v>
      </c>
      <c r="C1141" s="125" t="s">
        <v>1118</v>
      </c>
      <c r="D1141" s="126" t="s">
        <v>8107</v>
      </c>
      <c r="E1141" s="125" t="s">
        <v>8128</v>
      </c>
      <c r="F1141" s="126" t="s">
        <v>8129</v>
      </c>
      <c r="G1141" s="125" t="s">
        <v>8130</v>
      </c>
      <c r="H1141" s="126" t="s">
        <v>8131</v>
      </c>
      <c r="I1141" s="127">
        <v>247</v>
      </c>
      <c r="J1141" s="128">
        <v>23.511800000000001</v>
      </c>
    </row>
    <row r="1142" spans="2:10" hidden="1" x14ac:dyDescent="0.25">
      <c r="B1142" s="124" t="s">
        <v>8</v>
      </c>
      <c r="C1142" s="125" t="s">
        <v>1118</v>
      </c>
      <c r="D1142" s="126" t="s">
        <v>8107</v>
      </c>
      <c r="E1142" s="125" t="s">
        <v>8125</v>
      </c>
      <c r="F1142" s="126" t="s">
        <v>8126</v>
      </c>
      <c r="G1142" s="125" t="s">
        <v>3813</v>
      </c>
      <c r="H1142" s="126" t="s">
        <v>8121</v>
      </c>
      <c r="I1142" s="127">
        <v>113</v>
      </c>
      <c r="J1142" s="128">
        <v>11.7377</v>
      </c>
    </row>
    <row r="1143" spans="2:10" hidden="1" x14ac:dyDescent="0.25">
      <c r="B1143" s="124" t="s">
        <v>8</v>
      </c>
      <c r="C1143" s="125" t="s">
        <v>1118</v>
      </c>
      <c r="D1143" s="126" t="s">
        <v>8107</v>
      </c>
      <c r="E1143" s="125" t="s">
        <v>5166</v>
      </c>
      <c r="F1143" s="126" t="s">
        <v>8134</v>
      </c>
      <c r="G1143" s="125" t="s">
        <v>2272</v>
      </c>
      <c r="H1143" s="126" t="s">
        <v>8127</v>
      </c>
      <c r="I1143" s="127">
        <v>477</v>
      </c>
      <c r="J1143" s="128">
        <v>14.2075</v>
      </c>
    </row>
    <row r="1144" spans="2:10" hidden="1" x14ac:dyDescent="0.25">
      <c r="B1144" s="124" t="s">
        <v>8</v>
      </c>
      <c r="C1144" s="125" t="s">
        <v>1118</v>
      </c>
      <c r="D1144" s="126" t="s">
        <v>8107</v>
      </c>
      <c r="E1144" s="125" t="s">
        <v>1118</v>
      </c>
      <c r="F1144" s="126" t="s">
        <v>8135</v>
      </c>
      <c r="G1144" s="125" t="s">
        <v>5166</v>
      </c>
      <c r="H1144" s="126" t="s">
        <v>8134</v>
      </c>
      <c r="I1144" s="127">
        <v>218</v>
      </c>
      <c r="J1144" s="128">
        <v>22.820499999999999</v>
      </c>
    </row>
    <row r="1145" spans="2:10" hidden="1" x14ac:dyDescent="0.25">
      <c r="B1145" s="124" t="s">
        <v>8</v>
      </c>
      <c r="C1145" s="125" t="s">
        <v>7996</v>
      </c>
      <c r="D1145" s="126" t="s">
        <v>8136</v>
      </c>
      <c r="E1145" s="125" t="s">
        <v>8137</v>
      </c>
      <c r="F1145" s="126" t="s">
        <v>8138</v>
      </c>
      <c r="G1145" s="125" t="s">
        <v>8139</v>
      </c>
      <c r="H1145" s="126" t="s">
        <v>8140</v>
      </c>
      <c r="I1145" s="127">
        <v>2697</v>
      </c>
      <c r="J1145" s="128">
        <v>29.764900000000001</v>
      </c>
    </row>
    <row r="1146" spans="2:10" hidden="1" x14ac:dyDescent="0.25">
      <c r="B1146" s="124" t="s">
        <v>8</v>
      </c>
      <c r="C1146" s="125" t="s">
        <v>7996</v>
      </c>
      <c r="D1146" s="126" t="s">
        <v>8136</v>
      </c>
      <c r="E1146" s="125" t="s">
        <v>7996</v>
      </c>
      <c r="F1146" s="126" t="s">
        <v>8141</v>
      </c>
      <c r="G1146" s="125" t="s">
        <v>8142</v>
      </c>
      <c r="H1146" s="126" t="s">
        <v>8143</v>
      </c>
      <c r="I1146" s="127">
        <v>267</v>
      </c>
      <c r="J1146" s="128">
        <v>38.644300000000001</v>
      </c>
    </row>
    <row r="1147" spans="2:10" hidden="1" x14ac:dyDescent="0.25">
      <c r="B1147" s="124" t="s">
        <v>8</v>
      </c>
      <c r="C1147" s="125" t="s">
        <v>7996</v>
      </c>
      <c r="D1147" s="126" t="s">
        <v>8136</v>
      </c>
      <c r="E1147" s="125" t="s">
        <v>7605</v>
      </c>
      <c r="F1147" s="126" t="s">
        <v>8144</v>
      </c>
      <c r="G1147" s="125" t="s">
        <v>8145</v>
      </c>
      <c r="H1147" s="126" t="s">
        <v>8146</v>
      </c>
      <c r="I1147" s="127">
        <v>143</v>
      </c>
      <c r="J1147" s="128">
        <v>41.730700000000013</v>
      </c>
    </row>
    <row r="1148" spans="2:10" hidden="1" x14ac:dyDescent="0.25">
      <c r="B1148" s="124" t="s">
        <v>8</v>
      </c>
      <c r="C1148" s="125" t="s">
        <v>7996</v>
      </c>
      <c r="D1148" s="126" t="s">
        <v>8136</v>
      </c>
      <c r="E1148" s="125" t="s">
        <v>8147</v>
      </c>
      <c r="F1148" s="126" t="s">
        <v>8148</v>
      </c>
      <c r="G1148" s="125" t="s">
        <v>8149</v>
      </c>
      <c r="H1148" s="126" t="s">
        <v>8150</v>
      </c>
      <c r="I1148" s="127">
        <v>89</v>
      </c>
      <c r="J1148" s="128">
        <v>13.397399999999999</v>
      </c>
    </row>
    <row r="1149" spans="2:10" hidden="1" x14ac:dyDescent="0.25">
      <c r="B1149" s="124" t="s">
        <v>8</v>
      </c>
      <c r="C1149" s="125" t="s">
        <v>7996</v>
      </c>
      <c r="D1149" s="126" t="s">
        <v>8136</v>
      </c>
      <c r="E1149" s="125" t="s">
        <v>8149</v>
      </c>
      <c r="F1149" s="126" t="s">
        <v>8150</v>
      </c>
      <c r="G1149" s="125" t="s">
        <v>7605</v>
      </c>
      <c r="H1149" s="126" t="s">
        <v>8144</v>
      </c>
      <c r="I1149" s="127">
        <v>157</v>
      </c>
      <c r="J1149" s="128">
        <v>31.35390000000001</v>
      </c>
    </row>
    <row r="1150" spans="2:10" hidden="1" x14ac:dyDescent="0.25">
      <c r="B1150" s="124" t="s">
        <v>8</v>
      </c>
      <c r="C1150" s="125" t="s">
        <v>7996</v>
      </c>
      <c r="D1150" s="126" t="s">
        <v>8136</v>
      </c>
      <c r="E1150" s="125" t="s">
        <v>8145</v>
      </c>
      <c r="F1150" s="126" t="s">
        <v>8146</v>
      </c>
      <c r="G1150" s="125" t="s">
        <v>8137</v>
      </c>
      <c r="H1150" s="126" t="s">
        <v>8138</v>
      </c>
      <c r="I1150" s="127">
        <v>3108</v>
      </c>
      <c r="J1150" s="128">
        <v>71.750600000000006</v>
      </c>
    </row>
    <row r="1151" spans="2:10" hidden="1" x14ac:dyDescent="0.25">
      <c r="B1151" s="124" t="s">
        <v>8</v>
      </c>
      <c r="C1151" s="125" t="s">
        <v>7996</v>
      </c>
      <c r="D1151" s="126" t="s">
        <v>8136</v>
      </c>
      <c r="E1151" s="125" t="s">
        <v>7996</v>
      </c>
      <c r="F1151" s="126" t="s">
        <v>8141</v>
      </c>
      <c r="G1151" s="125" t="s">
        <v>8151</v>
      </c>
      <c r="H1151" s="126" t="s">
        <v>8152</v>
      </c>
      <c r="I1151" s="127">
        <v>302</v>
      </c>
      <c r="J1151" s="128">
        <v>24.865400000000001</v>
      </c>
    </row>
    <row r="1152" spans="2:10" hidden="1" x14ac:dyDescent="0.25">
      <c r="B1152" s="124" t="s">
        <v>8</v>
      </c>
      <c r="C1152" s="125" t="s">
        <v>7996</v>
      </c>
      <c r="D1152" s="126" t="s">
        <v>8136</v>
      </c>
      <c r="E1152" s="125" t="s">
        <v>8153</v>
      </c>
      <c r="F1152" s="126" t="s">
        <v>8154</v>
      </c>
      <c r="G1152" s="125" t="s">
        <v>117</v>
      </c>
      <c r="H1152" s="126" t="s">
        <v>8155</v>
      </c>
      <c r="I1152" s="127">
        <v>513</v>
      </c>
      <c r="J1152" s="128">
        <v>4.7042000000000002</v>
      </c>
    </row>
    <row r="1153" spans="2:10" hidden="1" x14ac:dyDescent="0.25">
      <c r="B1153" s="124" t="s">
        <v>8</v>
      </c>
      <c r="C1153" s="125" t="s">
        <v>7996</v>
      </c>
      <c r="D1153" s="126" t="s">
        <v>8136</v>
      </c>
      <c r="E1153" s="125" t="s">
        <v>7996</v>
      </c>
      <c r="F1153" s="126" t="s">
        <v>8141</v>
      </c>
      <c r="G1153" s="125" t="s">
        <v>8153</v>
      </c>
      <c r="H1153" s="126" t="s">
        <v>8154</v>
      </c>
      <c r="I1153" s="127">
        <v>8273</v>
      </c>
      <c r="J1153" s="128">
        <v>27.5441</v>
      </c>
    </row>
    <row r="1154" spans="2:10" hidden="1" x14ac:dyDescent="0.25">
      <c r="B1154" s="124" t="s">
        <v>8</v>
      </c>
      <c r="C1154" s="125" t="s">
        <v>7996</v>
      </c>
      <c r="D1154" s="126" t="s">
        <v>8136</v>
      </c>
      <c r="E1154" s="125" t="s">
        <v>8142</v>
      </c>
      <c r="F1154" s="126" t="s">
        <v>8143</v>
      </c>
      <c r="G1154" s="125" t="s">
        <v>8147</v>
      </c>
      <c r="H1154" s="126" t="s">
        <v>8148</v>
      </c>
      <c r="I1154" s="127">
        <v>242</v>
      </c>
      <c r="J1154" s="128">
        <v>32.005800000000001</v>
      </c>
    </row>
    <row r="1155" spans="2:10" hidden="1" x14ac:dyDescent="0.25">
      <c r="B1155" s="124" t="s">
        <v>8</v>
      </c>
      <c r="C1155" s="125" t="s">
        <v>8156</v>
      </c>
      <c r="D1155" s="126" t="s">
        <v>8157</v>
      </c>
      <c r="E1155" s="125" t="s">
        <v>8156</v>
      </c>
      <c r="F1155" s="126" t="s">
        <v>8158</v>
      </c>
      <c r="G1155" s="125" t="s">
        <v>8159</v>
      </c>
      <c r="H1155" s="126" t="s">
        <v>8160</v>
      </c>
      <c r="I1155" s="127">
        <v>231</v>
      </c>
      <c r="J1155" s="128">
        <v>8.7037000000000013</v>
      </c>
    </row>
    <row r="1156" spans="2:10" hidden="1" x14ac:dyDescent="0.25">
      <c r="B1156" s="124" t="s">
        <v>8</v>
      </c>
      <c r="C1156" s="125" t="s">
        <v>8156</v>
      </c>
      <c r="D1156" s="126" t="s">
        <v>8157</v>
      </c>
      <c r="E1156" s="125" t="s">
        <v>8161</v>
      </c>
      <c r="F1156" s="126" t="s">
        <v>8162</v>
      </c>
      <c r="G1156" s="125" t="s">
        <v>8163</v>
      </c>
      <c r="H1156" s="126" t="s">
        <v>8164</v>
      </c>
      <c r="I1156" s="127">
        <v>61</v>
      </c>
      <c r="J1156" s="128">
        <v>20.0182</v>
      </c>
    </row>
    <row r="1157" spans="2:10" hidden="1" x14ac:dyDescent="0.25">
      <c r="B1157" s="124" t="s">
        <v>8</v>
      </c>
      <c r="C1157" s="125" t="s">
        <v>8156</v>
      </c>
      <c r="D1157" s="126" t="s">
        <v>8157</v>
      </c>
      <c r="E1157" s="125" t="s">
        <v>8159</v>
      </c>
      <c r="F1157" s="126" t="s">
        <v>8160</v>
      </c>
      <c r="G1157" s="125" t="s">
        <v>6589</v>
      </c>
      <c r="H1157" s="126" t="s">
        <v>8165</v>
      </c>
      <c r="I1157" s="127">
        <v>455</v>
      </c>
      <c r="J1157" s="128">
        <v>6.9701000000000004</v>
      </c>
    </row>
    <row r="1158" spans="2:10" hidden="1" x14ac:dyDescent="0.25">
      <c r="B1158" s="124" t="s">
        <v>8</v>
      </c>
      <c r="C1158" s="125" t="s">
        <v>8156</v>
      </c>
      <c r="D1158" s="126" t="s">
        <v>8157</v>
      </c>
      <c r="E1158" s="125" t="s">
        <v>6589</v>
      </c>
      <c r="F1158" s="126" t="s">
        <v>8165</v>
      </c>
      <c r="G1158" s="125" t="s">
        <v>8166</v>
      </c>
      <c r="H1158" s="126" t="s">
        <v>8167</v>
      </c>
      <c r="I1158" s="127">
        <v>152</v>
      </c>
      <c r="J1158" s="128">
        <v>12.017099999999999</v>
      </c>
    </row>
    <row r="1159" spans="2:10" hidden="1" x14ac:dyDescent="0.25">
      <c r="B1159" s="124" t="s">
        <v>8</v>
      </c>
      <c r="C1159" s="125" t="s">
        <v>8156</v>
      </c>
      <c r="D1159" s="126" t="s">
        <v>8157</v>
      </c>
      <c r="E1159" s="125" t="s">
        <v>6589</v>
      </c>
      <c r="F1159" s="126" t="s">
        <v>8165</v>
      </c>
      <c r="G1159" s="125" t="s">
        <v>8161</v>
      </c>
      <c r="H1159" s="126" t="s">
        <v>8162</v>
      </c>
      <c r="I1159" s="127">
        <v>149</v>
      </c>
      <c r="J1159" s="128">
        <v>12.493600000000001</v>
      </c>
    </row>
    <row r="1160" spans="2:10" hidden="1" x14ac:dyDescent="0.25">
      <c r="B1160" s="124" t="s">
        <v>8</v>
      </c>
      <c r="C1160" s="125" t="s">
        <v>8156</v>
      </c>
      <c r="D1160" s="126" t="s">
        <v>8157</v>
      </c>
      <c r="E1160" s="125" t="s">
        <v>8161</v>
      </c>
      <c r="F1160" s="126" t="s">
        <v>8162</v>
      </c>
      <c r="G1160" s="125" t="s">
        <v>8168</v>
      </c>
      <c r="H1160" s="126" t="s">
        <v>8169</v>
      </c>
      <c r="I1160" s="127">
        <v>32</v>
      </c>
      <c r="J1160" s="128">
        <v>5.6994999999999996</v>
      </c>
    </row>
    <row r="1161" spans="2:10" hidden="1" x14ac:dyDescent="0.25">
      <c r="B1161" s="124" t="s">
        <v>8</v>
      </c>
      <c r="C1161" s="125" t="s">
        <v>8170</v>
      </c>
      <c r="D1161" s="126" t="s">
        <v>8171</v>
      </c>
      <c r="E1161" s="125" t="s">
        <v>8170</v>
      </c>
      <c r="F1161" s="126" t="s">
        <v>8172</v>
      </c>
      <c r="G1161" s="125" t="s">
        <v>8173</v>
      </c>
      <c r="H1161" s="126" t="s">
        <v>8174</v>
      </c>
      <c r="I1161" s="127">
        <v>467</v>
      </c>
      <c r="J1161" s="128">
        <v>16.353200000000001</v>
      </c>
    </row>
    <row r="1162" spans="2:10" hidden="1" x14ac:dyDescent="0.25">
      <c r="B1162" s="124" t="s">
        <v>8</v>
      </c>
      <c r="C1162" s="125" t="s">
        <v>779</v>
      </c>
      <c r="D1162" s="126" t="s">
        <v>8175</v>
      </c>
      <c r="E1162" s="125" t="s">
        <v>779</v>
      </c>
      <c r="F1162" s="126" t="s">
        <v>8176</v>
      </c>
      <c r="G1162" s="125" t="s">
        <v>7792</v>
      </c>
      <c r="H1162" s="126" t="s">
        <v>8177</v>
      </c>
      <c r="I1162" s="127">
        <v>610</v>
      </c>
      <c r="J1162" s="128">
        <v>14.906499999999999</v>
      </c>
    </row>
    <row r="1163" spans="2:10" hidden="1" x14ac:dyDescent="0.25">
      <c r="B1163" s="124" t="s">
        <v>8</v>
      </c>
      <c r="C1163" s="125" t="s">
        <v>2166</v>
      </c>
      <c r="D1163" s="126" t="s">
        <v>8178</v>
      </c>
      <c r="E1163" s="125" t="s">
        <v>3172</v>
      </c>
      <c r="F1163" s="126" t="s">
        <v>8179</v>
      </c>
      <c r="G1163" s="125" t="s">
        <v>8180</v>
      </c>
      <c r="H1163" s="126" t="s">
        <v>8181</v>
      </c>
      <c r="I1163" s="127">
        <v>563</v>
      </c>
      <c r="J1163" s="128">
        <v>4.4184999999999999</v>
      </c>
    </row>
    <row r="1164" spans="2:10" hidden="1" x14ac:dyDescent="0.25">
      <c r="B1164" s="124" t="s">
        <v>8</v>
      </c>
      <c r="C1164" s="125" t="s">
        <v>2166</v>
      </c>
      <c r="D1164" s="126" t="s">
        <v>8178</v>
      </c>
      <c r="E1164" s="125" t="s">
        <v>2166</v>
      </c>
      <c r="F1164" s="126" t="s">
        <v>8182</v>
      </c>
      <c r="G1164" s="125" t="s">
        <v>8183</v>
      </c>
      <c r="H1164" s="126" t="s">
        <v>8184</v>
      </c>
      <c r="I1164" s="127">
        <v>326</v>
      </c>
      <c r="J1164" s="128">
        <v>5.6537999999999986</v>
      </c>
    </row>
    <row r="1165" spans="2:10" hidden="1" x14ac:dyDescent="0.25">
      <c r="B1165" s="124" t="s">
        <v>8</v>
      </c>
      <c r="C1165" s="125" t="s">
        <v>2166</v>
      </c>
      <c r="D1165" s="126" t="s">
        <v>8178</v>
      </c>
      <c r="E1165" s="125" t="s">
        <v>8185</v>
      </c>
      <c r="F1165" s="126" t="s">
        <v>8186</v>
      </c>
      <c r="G1165" s="125" t="s">
        <v>8187</v>
      </c>
      <c r="H1165" s="126" t="s">
        <v>8188</v>
      </c>
      <c r="I1165" s="127">
        <v>496</v>
      </c>
      <c r="J1165" s="128">
        <v>5.2431000000000001</v>
      </c>
    </row>
    <row r="1166" spans="2:10" hidden="1" x14ac:dyDescent="0.25">
      <c r="B1166" s="124" t="s">
        <v>8</v>
      </c>
      <c r="C1166" s="125" t="s">
        <v>2166</v>
      </c>
      <c r="D1166" s="126" t="s">
        <v>8178</v>
      </c>
      <c r="E1166" s="125" t="s">
        <v>8183</v>
      </c>
      <c r="F1166" s="126" t="s">
        <v>8184</v>
      </c>
      <c r="G1166" s="125" t="s">
        <v>8189</v>
      </c>
      <c r="H1166" s="126" t="s">
        <v>8190</v>
      </c>
      <c r="I1166" s="127">
        <v>359</v>
      </c>
      <c r="J1166" s="128">
        <v>4.2196000000000016</v>
      </c>
    </row>
    <row r="1167" spans="2:10" hidden="1" x14ac:dyDescent="0.25">
      <c r="B1167" s="124" t="s">
        <v>8</v>
      </c>
      <c r="C1167" s="125" t="s">
        <v>2166</v>
      </c>
      <c r="D1167" s="126" t="s">
        <v>8178</v>
      </c>
      <c r="E1167" s="125" t="s">
        <v>8191</v>
      </c>
      <c r="F1167" s="126" t="s">
        <v>8192</v>
      </c>
      <c r="G1167" s="125" t="s">
        <v>8193</v>
      </c>
      <c r="H1167" s="126" t="s">
        <v>8194</v>
      </c>
      <c r="I1167" s="127">
        <v>252</v>
      </c>
      <c r="J1167" s="128">
        <v>5.1297999999999986</v>
      </c>
    </row>
    <row r="1168" spans="2:10" hidden="1" x14ac:dyDescent="0.25">
      <c r="B1168" s="124" t="s">
        <v>8</v>
      </c>
      <c r="C1168" s="125" t="s">
        <v>2166</v>
      </c>
      <c r="D1168" s="126" t="s">
        <v>8178</v>
      </c>
      <c r="E1168" s="125" t="s">
        <v>8187</v>
      </c>
      <c r="F1168" s="126" t="s">
        <v>8188</v>
      </c>
      <c r="G1168" s="125" t="s">
        <v>8191</v>
      </c>
      <c r="H1168" s="126" t="s">
        <v>8192</v>
      </c>
      <c r="I1168" s="127">
        <v>244</v>
      </c>
      <c r="J1168" s="128">
        <v>4.6736000000000004</v>
      </c>
    </row>
    <row r="1169" spans="2:10" hidden="1" x14ac:dyDescent="0.25">
      <c r="B1169" s="124" t="s">
        <v>8</v>
      </c>
      <c r="C1169" s="125" t="s">
        <v>2166</v>
      </c>
      <c r="D1169" s="126" t="s">
        <v>8178</v>
      </c>
      <c r="E1169" s="125" t="s">
        <v>8195</v>
      </c>
      <c r="F1169" s="126" t="s">
        <v>8196</v>
      </c>
      <c r="G1169" s="125" t="s">
        <v>8185</v>
      </c>
      <c r="H1169" s="126" t="s">
        <v>8186</v>
      </c>
      <c r="I1169" s="127">
        <v>316</v>
      </c>
      <c r="J1169" s="128">
        <v>4.4420000000000002</v>
      </c>
    </row>
    <row r="1170" spans="2:10" hidden="1" x14ac:dyDescent="0.25">
      <c r="B1170" s="124" t="s">
        <v>8</v>
      </c>
      <c r="C1170" s="125" t="s">
        <v>2166</v>
      </c>
      <c r="D1170" s="126" t="s">
        <v>8178</v>
      </c>
      <c r="E1170" s="125" t="s">
        <v>6611</v>
      </c>
      <c r="F1170" s="126" t="s">
        <v>8197</v>
      </c>
      <c r="G1170" s="125" t="s">
        <v>3172</v>
      </c>
      <c r="H1170" s="126" t="s">
        <v>8179</v>
      </c>
      <c r="I1170" s="127">
        <v>555</v>
      </c>
      <c r="J1170" s="128">
        <v>4.2092000000000009</v>
      </c>
    </row>
    <row r="1171" spans="2:10" hidden="1" x14ac:dyDescent="0.25">
      <c r="B1171" s="124" t="s">
        <v>8</v>
      </c>
      <c r="C1171" s="125" t="s">
        <v>2166</v>
      </c>
      <c r="D1171" s="126" t="s">
        <v>8178</v>
      </c>
      <c r="E1171" s="125" t="s">
        <v>8189</v>
      </c>
      <c r="F1171" s="126" t="s">
        <v>8190</v>
      </c>
      <c r="G1171" s="125" t="s">
        <v>3256</v>
      </c>
      <c r="H1171" s="126" t="s">
        <v>8198</v>
      </c>
      <c r="I1171" s="127">
        <v>127</v>
      </c>
      <c r="J1171" s="128">
        <v>4.2751000000000001</v>
      </c>
    </row>
    <row r="1172" spans="2:10" hidden="1" x14ac:dyDescent="0.25">
      <c r="B1172" s="124" t="s">
        <v>8</v>
      </c>
      <c r="C1172" s="125" t="s">
        <v>2166</v>
      </c>
      <c r="D1172" s="126" t="s">
        <v>8178</v>
      </c>
      <c r="E1172" s="125" t="s">
        <v>3172</v>
      </c>
      <c r="F1172" s="126" t="s">
        <v>8179</v>
      </c>
      <c r="G1172" s="125" t="s">
        <v>8195</v>
      </c>
      <c r="H1172" s="126" t="s">
        <v>8196</v>
      </c>
      <c r="I1172" s="127">
        <v>250</v>
      </c>
      <c r="J1172" s="128">
        <v>4.9765000000000006</v>
      </c>
    </row>
    <row r="1173" spans="2:10" hidden="1" x14ac:dyDescent="0.25">
      <c r="B1173" s="124" t="s">
        <v>8</v>
      </c>
      <c r="C1173" s="125" t="s">
        <v>2166</v>
      </c>
      <c r="D1173" s="126" t="s">
        <v>8178</v>
      </c>
      <c r="E1173" s="125" t="s">
        <v>2166</v>
      </c>
      <c r="F1173" s="126" t="s">
        <v>8182</v>
      </c>
      <c r="G1173" s="125" t="s">
        <v>6611</v>
      </c>
      <c r="H1173" s="126" t="s">
        <v>8197</v>
      </c>
      <c r="I1173" s="127">
        <v>337</v>
      </c>
      <c r="J1173" s="128">
        <v>5.8520999999999983</v>
      </c>
    </row>
    <row r="1174" spans="2:10" hidden="1" x14ac:dyDescent="0.25">
      <c r="B1174" s="124" t="s">
        <v>8</v>
      </c>
      <c r="C1174" s="125" t="s">
        <v>2166</v>
      </c>
      <c r="D1174" s="126" t="s">
        <v>8178</v>
      </c>
      <c r="E1174" s="125" t="s">
        <v>8180</v>
      </c>
      <c r="F1174" s="126" t="s">
        <v>8181</v>
      </c>
      <c r="G1174" s="125" t="s">
        <v>4431</v>
      </c>
      <c r="H1174" s="126" t="s">
        <v>8199</v>
      </c>
      <c r="I1174" s="127">
        <v>301</v>
      </c>
      <c r="J1174" s="128">
        <v>8.6182999999999996</v>
      </c>
    </row>
    <row r="1175" spans="2:10" hidden="1" x14ac:dyDescent="0.25">
      <c r="B1175" s="124" t="s">
        <v>8</v>
      </c>
      <c r="C1175" s="125" t="s">
        <v>1252</v>
      </c>
      <c r="D1175" s="126" t="s">
        <v>8200</v>
      </c>
      <c r="E1175" s="125" t="s">
        <v>5166</v>
      </c>
      <c r="F1175" s="126" t="s">
        <v>8201</v>
      </c>
      <c r="G1175" s="125" t="s">
        <v>608</v>
      </c>
      <c r="H1175" s="126" t="s">
        <v>8202</v>
      </c>
      <c r="I1175" s="127">
        <v>382</v>
      </c>
      <c r="J1175" s="128">
        <v>35.310200000000002</v>
      </c>
    </row>
    <row r="1176" spans="2:10" hidden="1" x14ac:dyDescent="0.25">
      <c r="B1176" s="124" t="s">
        <v>8</v>
      </c>
      <c r="C1176" s="125" t="s">
        <v>1252</v>
      </c>
      <c r="D1176" s="126" t="s">
        <v>8200</v>
      </c>
      <c r="E1176" s="125" t="s">
        <v>1252</v>
      </c>
      <c r="F1176" s="126" t="s">
        <v>8203</v>
      </c>
      <c r="G1176" s="125" t="s">
        <v>8204</v>
      </c>
      <c r="H1176" s="126" t="s">
        <v>8205</v>
      </c>
      <c r="I1176" s="127">
        <v>2689</v>
      </c>
      <c r="J1176" s="128">
        <v>31.545699999999989</v>
      </c>
    </row>
    <row r="1177" spans="2:10" hidden="1" x14ac:dyDescent="0.25">
      <c r="B1177" s="124" t="s">
        <v>8</v>
      </c>
      <c r="C1177" s="125" t="s">
        <v>1252</v>
      </c>
      <c r="D1177" s="126" t="s">
        <v>8200</v>
      </c>
      <c r="E1177" s="125" t="s">
        <v>1252</v>
      </c>
      <c r="F1177" s="126" t="s">
        <v>8203</v>
      </c>
      <c r="G1177" s="125" t="s">
        <v>5166</v>
      </c>
      <c r="H1177" s="126" t="s">
        <v>8201</v>
      </c>
      <c r="I1177" s="127">
        <v>247</v>
      </c>
      <c r="J1177" s="128">
        <v>32.250700000000002</v>
      </c>
    </row>
    <row r="1178" spans="2:10" hidden="1" x14ac:dyDescent="0.25">
      <c r="B1178" s="124" t="s">
        <v>8</v>
      </c>
      <c r="C1178" s="125" t="s">
        <v>1252</v>
      </c>
      <c r="D1178" s="126" t="s">
        <v>8200</v>
      </c>
      <c r="E1178" s="125" t="s">
        <v>608</v>
      </c>
      <c r="F1178" s="126" t="s">
        <v>8202</v>
      </c>
      <c r="G1178" s="125" t="s">
        <v>8206</v>
      </c>
      <c r="H1178" s="126" t="s">
        <v>8207</v>
      </c>
      <c r="I1178" s="127">
        <v>333</v>
      </c>
      <c r="J1178" s="128">
        <v>31.5732</v>
      </c>
    </row>
    <row r="1179" spans="2:10" hidden="1" x14ac:dyDescent="0.25">
      <c r="B1179" s="124" t="s">
        <v>8</v>
      </c>
      <c r="C1179" s="125" t="s">
        <v>510</v>
      </c>
      <c r="D1179" s="126" t="s">
        <v>8208</v>
      </c>
      <c r="E1179" s="125" t="s">
        <v>8209</v>
      </c>
      <c r="F1179" s="126" t="s">
        <v>8210</v>
      </c>
      <c r="G1179" s="125" t="s">
        <v>5324</v>
      </c>
      <c r="H1179" s="126" t="s">
        <v>8211</v>
      </c>
      <c r="I1179" s="127">
        <v>750</v>
      </c>
      <c r="J1179" s="128">
        <v>9.9942000000000011</v>
      </c>
    </row>
    <row r="1180" spans="2:10" hidden="1" x14ac:dyDescent="0.25">
      <c r="B1180" s="124" t="s">
        <v>8</v>
      </c>
      <c r="C1180" s="125" t="s">
        <v>510</v>
      </c>
      <c r="D1180" s="126" t="s">
        <v>8208</v>
      </c>
      <c r="E1180" s="125" t="s">
        <v>5324</v>
      </c>
      <c r="F1180" s="126" t="s">
        <v>8211</v>
      </c>
      <c r="G1180" s="125" t="s">
        <v>8212</v>
      </c>
      <c r="H1180" s="126" t="s">
        <v>8213</v>
      </c>
      <c r="I1180" s="127">
        <v>703</v>
      </c>
      <c r="J1180" s="128">
        <v>13.1517</v>
      </c>
    </row>
    <row r="1181" spans="2:10" hidden="1" x14ac:dyDescent="0.25">
      <c r="B1181" s="124" t="s">
        <v>8</v>
      </c>
      <c r="C1181" s="125" t="s">
        <v>510</v>
      </c>
      <c r="D1181" s="126" t="s">
        <v>8208</v>
      </c>
      <c r="E1181" s="125" t="s">
        <v>510</v>
      </c>
      <c r="F1181" s="126" t="s">
        <v>8214</v>
      </c>
      <c r="G1181" s="125" t="s">
        <v>8215</v>
      </c>
      <c r="H1181" s="126" t="s">
        <v>8216</v>
      </c>
      <c r="I1181" s="127">
        <v>399</v>
      </c>
      <c r="J1181" s="128">
        <v>10.8383</v>
      </c>
    </row>
    <row r="1182" spans="2:10" hidden="1" x14ac:dyDescent="0.25">
      <c r="B1182" s="124" t="s">
        <v>8</v>
      </c>
      <c r="C1182" s="125" t="s">
        <v>510</v>
      </c>
      <c r="D1182" s="126" t="s">
        <v>8208</v>
      </c>
      <c r="E1182" s="125" t="s">
        <v>8209</v>
      </c>
      <c r="F1182" s="126" t="s">
        <v>8210</v>
      </c>
      <c r="G1182" s="125" t="s">
        <v>7512</v>
      </c>
      <c r="H1182" s="126" t="s">
        <v>8217</v>
      </c>
      <c r="I1182" s="127">
        <v>0</v>
      </c>
      <c r="J1182" s="128">
        <v>4.071200000000001</v>
      </c>
    </row>
    <row r="1183" spans="2:10" hidden="1" x14ac:dyDescent="0.25">
      <c r="B1183" s="124" t="s">
        <v>8</v>
      </c>
      <c r="C1183" s="125" t="s">
        <v>510</v>
      </c>
      <c r="D1183" s="126" t="s">
        <v>8208</v>
      </c>
      <c r="E1183" s="125" t="s">
        <v>2124</v>
      </c>
      <c r="F1183" s="126" t="s">
        <v>8218</v>
      </c>
      <c r="G1183" s="125" t="s">
        <v>8219</v>
      </c>
      <c r="H1183" s="126" t="s">
        <v>8220</v>
      </c>
      <c r="I1183" s="127">
        <v>313</v>
      </c>
      <c r="J1183" s="128">
        <v>6.2716000000000012</v>
      </c>
    </row>
    <row r="1184" spans="2:10" hidden="1" x14ac:dyDescent="0.25">
      <c r="B1184" s="124" t="s">
        <v>8</v>
      </c>
      <c r="C1184" s="125" t="s">
        <v>510</v>
      </c>
      <c r="D1184" s="126" t="s">
        <v>8208</v>
      </c>
      <c r="E1184" s="125" t="s">
        <v>8221</v>
      </c>
      <c r="F1184" s="126" t="s">
        <v>8222</v>
      </c>
      <c r="G1184" s="125" t="s">
        <v>8223</v>
      </c>
      <c r="H1184" s="126" t="s">
        <v>8224</v>
      </c>
      <c r="I1184" s="127">
        <v>385</v>
      </c>
      <c r="J1184" s="128">
        <v>4.6006</v>
      </c>
    </row>
    <row r="1185" spans="2:10" hidden="1" x14ac:dyDescent="0.25">
      <c r="B1185" s="124" t="s">
        <v>8</v>
      </c>
      <c r="C1185" s="125" t="s">
        <v>510</v>
      </c>
      <c r="D1185" s="126" t="s">
        <v>8208</v>
      </c>
      <c r="E1185" s="125" t="s">
        <v>8223</v>
      </c>
      <c r="F1185" s="126" t="s">
        <v>8224</v>
      </c>
      <c r="G1185" s="125" t="s">
        <v>4325</v>
      </c>
      <c r="H1185" s="126" t="s">
        <v>8225</v>
      </c>
      <c r="I1185" s="127">
        <v>623</v>
      </c>
      <c r="J1185" s="128">
        <v>5.9471999999999996</v>
      </c>
    </row>
    <row r="1186" spans="2:10" hidden="1" x14ac:dyDescent="0.25">
      <c r="B1186" s="124" t="s">
        <v>8</v>
      </c>
      <c r="C1186" s="125" t="s">
        <v>510</v>
      </c>
      <c r="D1186" s="126" t="s">
        <v>8208</v>
      </c>
      <c r="E1186" s="125" t="s">
        <v>132</v>
      </c>
      <c r="F1186" s="126" t="s">
        <v>8226</v>
      </c>
      <c r="G1186" s="125" t="s">
        <v>8221</v>
      </c>
      <c r="H1186" s="126" t="s">
        <v>8222</v>
      </c>
      <c r="I1186" s="127">
        <v>178</v>
      </c>
      <c r="J1186" s="128">
        <v>3.2984</v>
      </c>
    </row>
    <row r="1187" spans="2:10" hidden="1" x14ac:dyDescent="0.25">
      <c r="B1187" s="124" t="s">
        <v>8</v>
      </c>
      <c r="C1187" s="125" t="s">
        <v>4870</v>
      </c>
      <c r="D1187" s="126" t="s">
        <v>8227</v>
      </c>
      <c r="E1187" s="125" t="s">
        <v>4870</v>
      </c>
      <c r="F1187" s="126" t="s">
        <v>8228</v>
      </c>
      <c r="G1187" s="125" t="s">
        <v>8229</v>
      </c>
      <c r="H1187" s="126" t="s">
        <v>8230</v>
      </c>
      <c r="I1187" s="127">
        <v>319</v>
      </c>
      <c r="J1187" s="128">
        <v>6.7839</v>
      </c>
    </row>
    <row r="1188" spans="2:10" hidden="1" x14ac:dyDescent="0.25">
      <c r="B1188" s="124" t="s">
        <v>8</v>
      </c>
      <c r="C1188" s="125" t="s">
        <v>8231</v>
      </c>
      <c r="D1188" s="126" t="s">
        <v>8232</v>
      </c>
      <c r="E1188" s="125" t="s">
        <v>8231</v>
      </c>
      <c r="F1188" s="126" t="s">
        <v>8233</v>
      </c>
      <c r="G1188" s="125" t="s">
        <v>8234</v>
      </c>
      <c r="H1188" s="126" t="s">
        <v>8235</v>
      </c>
      <c r="I1188" s="127">
        <v>820</v>
      </c>
      <c r="J1188" s="128">
        <v>10.8969</v>
      </c>
    </row>
    <row r="1189" spans="2:10" hidden="1" x14ac:dyDescent="0.25">
      <c r="B1189" s="124" t="s">
        <v>8</v>
      </c>
      <c r="C1189" s="125" t="s">
        <v>8231</v>
      </c>
      <c r="D1189" s="126" t="s">
        <v>8232</v>
      </c>
      <c r="E1189" s="125" t="s">
        <v>8231</v>
      </c>
      <c r="F1189" s="126" t="s">
        <v>8233</v>
      </c>
      <c r="G1189" s="125" t="s">
        <v>8236</v>
      </c>
      <c r="H1189" s="126" t="s">
        <v>8237</v>
      </c>
      <c r="I1189" s="127">
        <v>103</v>
      </c>
      <c r="J1189" s="128">
        <v>8.8059000000000029</v>
      </c>
    </row>
    <row r="1190" spans="2:10" hidden="1" x14ac:dyDescent="0.25">
      <c r="B1190" s="124" t="s">
        <v>8</v>
      </c>
      <c r="C1190" s="125" t="s">
        <v>8231</v>
      </c>
      <c r="D1190" s="126" t="s">
        <v>8232</v>
      </c>
      <c r="E1190" s="125" t="s">
        <v>8231</v>
      </c>
      <c r="F1190" s="126" t="s">
        <v>8233</v>
      </c>
      <c r="G1190" s="125" t="s">
        <v>8238</v>
      </c>
      <c r="H1190" s="126" t="s">
        <v>8239</v>
      </c>
      <c r="I1190" s="127">
        <v>598</v>
      </c>
      <c r="J1190" s="128">
        <v>9.9405000000000001</v>
      </c>
    </row>
    <row r="1191" spans="2:10" hidden="1" x14ac:dyDescent="0.25">
      <c r="B1191" s="124" t="s">
        <v>8</v>
      </c>
      <c r="C1191" s="125" t="s">
        <v>1286</v>
      </c>
      <c r="D1191" s="126" t="s">
        <v>8240</v>
      </c>
      <c r="E1191" s="125" t="s">
        <v>1286</v>
      </c>
      <c r="F1191" s="126" t="s">
        <v>8241</v>
      </c>
      <c r="G1191" s="125" t="s">
        <v>8242</v>
      </c>
      <c r="H1191" s="126" t="s">
        <v>8243</v>
      </c>
      <c r="I1191" s="127">
        <v>0</v>
      </c>
      <c r="J1191" s="128">
        <v>22.8215</v>
      </c>
    </row>
    <row r="1192" spans="2:10" hidden="1" x14ac:dyDescent="0.25">
      <c r="B1192" s="124" t="s">
        <v>8</v>
      </c>
      <c r="C1192" s="125" t="s">
        <v>1286</v>
      </c>
      <c r="D1192" s="126" t="s">
        <v>8240</v>
      </c>
      <c r="E1192" s="125" t="s">
        <v>1286</v>
      </c>
      <c r="F1192" s="126" t="s">
        <v>8241</v>
      </c>
      <c r="G1192" s="125" t="s">
        <v>6629</v>
      </c>
      <c r="H1192" s="126" t="s">
        <v>8244</v>
      </c>
      <c r="I1192" s="127">
        <v>204</v>
      </c>
      <c r="J1192" s="128">
        <v>141.1438</v>
      </c>
    </row>
    <row r="1193" spans="2:10" hidden="1" x14ac:dyDescent="0.25">
      <c r="B1193" s="124" t="s">
        <v>8</v>
      </c>
      <c r="C1193" s="125" t="s">
        <v>1286</v>
      </c>
      <c r="D1193" s="126" t="s">
        <v>8240</v>
      </c>
      <c r="E1193" s="125" t="s">
        <v>8245</v>
      </c>
      <c r="F1193" s="126" t="s">
        <v>8246</v>
      </c>
      <c r="G1193" s="125" t="s">
        <v>8247</v>
      </c>
      <c r="H1193" s="126" t="s">
        <v>8248</v>
      </c>
      <c r="I1193" s="127">
        <v>251</v>
      </c>
      <c r="J1193" s="128">
        <v>2.0234999999999999</v>
      </c>
    </row>
    <row r="1194" spans="2:10" hidden="1" x14ac:dyDescent="0.25">
      <c r="B1194" s="124" t="s">
        <v>8</v>
      </c>
      <c r="C1194" s="125" t="s">
        <v>1286</v>
      </c>
      <c r="D1194" s="126" t="s">
        <v>8240</v>
      </c>
      <c r="E1194" s="125" t="s">
        <v>1286</v>
      </c>
      <c r="F1194" s="126" t="s">
        <v>8241</v>
      </c>
      <c r="G1194" s="125" t="s">
        <v>8245</v>
      </c>
      <c r="H1194" s="126" t="s">
        <v>8246</v>
      </c>
      <c r="I1194" s="127">
        <v>394</v>
      </c>
      <c r="J1194" s="128">
        <v>10.3703</v>
      </c>
    </row>
    <row r="1195" spans="2:10" hidden="1" x14ac:dyDescent="0.25">
      <c r="B1195" s="124" t="s">
        <v>8</v>
      </c>
      <c r="C1195" s="125" t="s">
        <v>8249</v>
      </c>
      <c r="D1195" s="126" t="s">
        <v>8250</v>
      </c>
      <c r="E1195" s="125" t="s">
        <v>8249</v>
      </c>
      <c r="F1195" s="126" t="s">
        <v>8251</v>
      </c>
      <c r="G1195" s="125" t="s">
        <v>8252</v>
      </c>
      <c r="H1195" s="126" t="s">
        <v>8253</v>
      </c>
      <c r="I1195" s="127">
        <v>115</v>
      </c>
      <c r="J1195" s="128">
        <v>8.1480999999999995</v>
      </c>
    </row>
    <row r="1196" spans="2:10" hidden="1" x14ac:dyDescent="0.25">
      <c r="B1196" s="124" t="s">
        <v>8</v>
      </c>
      <c r="C1196" s="125" t="s">
        <v>8254</v>
      </c>
      <c r="D1196" s="126" t="s">
        <v>8255</v>
      </c>
      <c r="E1196" s="125" t="s">
        <v>6170</v>
      </c>
      <c r="F1196" s="126" t="s">
        <v>8256</v>
      </c>
      <c r="G1196" s="125" t="s">
        <v>8257</v>
      </c>
      <c r="H1196" s="126" t="s">
        <v>8258</v>
      </c>
      <c r="I1196" s="127">
        <v>671</v>
      </c>
      <c r="J1196" s="128">
        <v>11.0602</v>
      </c>
    </row>
    <row r="1197" spans="2:10" hidden="1" x14ac:dyDescent="0.25">
      <c r="B1197" s="124" t="s">
        <v>8</v>
      </c>
      <c r="C1197" s="125" t="s">
        <v>8254</v>
      </c>
      <c r="D1197" s="126" t="s">
        <v>8255</v>
      </c>
      <c r="E1197" s="125" t="s">
        <v>8254</v>
      </c>
      <c r="F1197" s="126" t="s">
        <v>8259</v>
      </c>
      <c r="G1197" s="125" t="s">
        <v>6170</v>
      </c>
      <c r="H1197" s="126" t="s">
        <v>8256</v>
      </c>
      <c r="I1197" s="127">
        <v>348</v>
      </c>
      <c r="J1197" s="128">
        <v>2.7299000000000002</v>
      </c>
    </row>
    <row r="1198" spans="2:10" hidden="1" x14ac:dyDescent="0.25">
      <c r="B1198" s="124" t="s">
        <v>8</v>
      </c>
      <c r="C1198" s="125" t="s">
        <v>8254</v>
      </c>
      <c r="D1198" s="126" t="s">
        <v>8255</v>
      </c>
      <c r="E1198" s="125" t="s">
        <v>8257</v>
      </c>
      <c r="F1198" s="126" t="s">
        <v>8258</v>
      </c>
      <c r="G1198" s="125" t="s">
        <v>8260</v>
      </c>
      <c r="H1198" s="126" t="s">
        <v>8261</v>
      </c>
      <c r="I1198" s="127">
        <v>230</v>
      </c>
      <c r="J1198" s="128">
        <v>14.157</v>
      </c>
    </row>
    <row r="1199" spans="2:10" hidden="1" x14ac:dyDescent="0.25">
      <c r="B1199" s="124" t="s">
        <v>8</v>
      </c>
      <c r="C1199" s="125" t="s">
        <v>8254</v>
      </c>
      <c r="D1199" s="126" t="s">
        <v>8255</v>
      </c>
      <c r="E1199" s="125" t="s">
        <v>8260</v>
      </c>
      <c r="F1199" s="126" t="s">
        <v>8261</v>
      </c>
      <c r="G1199" s="125" t="s">
        <v>8262</v>
      </c>
      <c r="H1199" s="126" t="s">
        <v>8263</v>
      </c>
      <c r="I1199" s="127">
        <v>223</v>
      </c>
      <c r="J1199" s="128">
        <v>18.152799999999999</v>
      </c>
    </row>
    <row r="1200" spans="2:10" hidden="1" x14ac:dyDescent="0.25">
      <c r="B1200" s="124" t="s">
        <v>8</v>
      </c>
      <c r="C1200" s="125" t="s">
        <v>8254</v>
      </c>
      <c r="D1200" s="126" t="s">
        <v>8255</v>
      </c>
      <c r="E1200" s="125" t="s">
        <v>8254</v>
      </c>
      <c r="F1200" s="126" t="s">
        <v>8259</v>
      </c>
      <c r="G1200" s="125" t="s">
        <v>8264</v>
      </c>
      <c r="H1200" s="126" t="s">
        <v>8265</v>
      </c>
      <c r="I1200" s="127">
        <v>558</v>
      </c>
      <c r="J1200" s="128">
        <v>6.0481999999999996</v>
      </c>
    </row>
    <row r="1201" spans="2:10" hidden="1" x14ac:dyDescent="0.25">
      <c r="B1201" s="124" t="s">
        <v>8</v>
      </c>
      <c r="C1201" s="125" t="s">
        <v>8254</v>
      </c>
      <c r="D1201" s="126" t="s">
        <v>8255</v>
      </c>
      <c r="E1201" s="125" t="s">
        <v>6170</v>
      </c>
      <c r="F1201" s="126" t="s">
        <v>8256</v>
      </c>
      <c r="G1201" s="125" t="s">
        <v>8266</v>
      </c>
      <c r="H1201" s="126" t="s">
        <v>8267</v>
      </c>
      <c r="I1201" s="127">
        <v>275</v>
      </c>
      <c r="J1201" s="128">
        <v>6.2963999999999984</v>
      </c>
    </row>
    <row r="1202" spans="2:10" hidden="1" x14ac:dyDescent="0.25">
      <c r="B1202" s="124" t="s">
        <v>8</v>
      </c>
      <c r="C1202" s="125" t="s">
        <v>8268</v>
      </c>
      <c r="D1202" s="126" t="s">
        <v>8269</v>
      </c>
      <c r="E1202" s="125" t="s">
        <v>178</v>
      </c>
      <c r="F1202" s="126" t="s">
        <v>8270</v>
      </c>
      <c r="G1202" s="125" t="s">
        <v>8271</v>
      </c>
      <c r="H1202" s="126" t="s">
        <v>8272</v>
      </c>
      <c r="I1202" s="127">
        <v>591</v>
      </c>
      <c r="J1202" s="128">
        <v>4.2113000000000014</v>
      </c>
    </row>
    <row r="1203" spans="2:10" hidden="1" x14ac:dyDescent="0.25">
      <c r="B1203" s="124" t="s">
        <v>8</v>
      </c>
      <c r="C1203" s="125" t="s">
        <v>8268</v>
      </c>
      <c r="D1203" s="126" t="s">
        <v>8269</v>
      </c>
      <c r="E1203" s="125" t="s">
        <v>8273</v>
      </c>
      <c r="F1203" s="126" t="s">
        <v>8274</v>
      </c>
      <c r="G1203" s="125" t="s">
        <v>8275</v>
      </c>
      <c r="H1203" s="126" t="s">
        <v>8276</v>
      </c>
      <c r="I1203" s="127">
        <v>758</v>
      </c>
      <c r="J1203" s="128">
        <v>8.8915000000000006</v>
      </c>
    </row>
    <row r="1204" spans="2:10" hidden="1" x14ac:dyDescent="0.25">
      <c r="B1204" s="124" t="s">
        <v>8</v>
      </c>
      <c r="C1204" s="125" t="s">
        <v>8268</v>
      </c>
      <c r="D1204" s="126" t="s">
        <v>8269</v>
      </c>
      <c r="E1204" s="125" t="s">
        <v>8268</v>
      </c>
      <c r="F1204" s="126" t="s">
        <v>8277</v>
      </c>
      <c r="G1204" s="125" t="s">
        <v>8278</v>
      </c>
      <c r="H1204" s="126" t="s">
        <v>8279</v>
      </c>
      <c r="I1204" s="127">
        <v>1164</v>
      </c>
      <c r="J1204" s="128">
        <v>13.5868</v>
      </c>
    </row>
    <row r="1205" spans="2:10" hidden="1" x14ac:dyDescent="0.25">
      <c r="B1205" s="124" t="s">
        <v>8</v>
      </c>
      <c r="C1205" s="125" t="s">
        <v>8268</v>
      </c>
      <c r="D1205" s="126" t="s">
        <v>8269</v>
      </c>
      <c r="E1205" s="125" t="s">
        <v>8280</v>
      </c>
      <c r="F1205" s="126" t="s">
        <v>8281</v>
      </c>
      <c r="G1205" s="125" t="s">
        <v>178</v>
      </c>
      <c r="H1205" s="126" t="s">
        <v>8270</v>
      </c>
      <c r="I1205" s="127">
        <v>534</v>
      </c>
      <c r="J1205" s="128">
        <v>4.0511999999999997</v>
      </c>
    </row>
    <row r="1206" spans="2:10" hidden="1" x14ac:dyDescent="0.25">
      <c r="B1206" s="124" t="s">
        <v>8</v>
      </c>
      <c r="C1206" s="125" t="s">
        <v>8268</v>
      </c>
      <c r="D1206" s="126" t="s">
        <v>8269</v>
      </c>
      <c r="E1206" s="125" t="s">
        <v>8282</v>
      </c>
      <c r="F1206" s="126" t="s">
        <v>8283</v>
      </c>
      <c r="G1206" s="125" t="s">
        <v>3653</v>
      </c>
      <c r="H1206" s="126" t="s">
        <v>8284</v>
      </c>
      <c r="I1206" s="127">
        <v>494</v>
      </c>
      <c r="J1206" s="128">
        <v>7.2653999999999996</v>
      </c>
    </row>
    <row r="1207" spans="2:10" hidden="1" x14ac:dyDescent="0.25">
      <c r="B1207" s="124" t="s">
        <v>8</v>
      </c>
      <c r="C1207" s="125" t="s">
        <v>8268</v>
      </c>
      <c r="D1207" s="126" t="s">
        <v>8269</v>
      </c>
      <c r="E1207" s="125" t="s">
        <v>8238</v>
      </c>
      <c r="F1207" s="126" t="s">
        <v>8285</v>
      </c>
      <c r="G1207" s="125" t="s">
        <v>8286</v>
      </c>
      <c r="H1207" s="126" t="s">
        <v>8287</v>
      </c>
      <c r="I1207" s="127">
        <v>356</v>
      </c>
      <c r="J1207" s="128">
        <v>2.7645</v>
      </c>
    </row>
    <row r="1208" spans="2:10" hidden="1" x14ac:dyDescent="0.25">
      <c r="B1208" s="124" t="s">
        <v>8</v>
      </c>
      <c r="C1208" s="125" t="s">
        <v>8268</v>
      </c>
      <c r="D1208" s="126" t="s">
        <v>8269</v>
      </c>
      <c r="E1208" s="125" t="s">
        <v>8288</v>
      </c>
      <c r="F1208" s="126" t="s">
        <v>8289</v>
      </c>
      <c r="G1208" s="125" t="s">
        <v>8290</v>
      </c>
      <c r="H1208" s="126" t="s">
        <v>8291</v>
      </c>
      <c r="I1208" s="127">
        <v>142</v>
      </c>
      <c r="J1208" s="128">
        <v>9.9217000000000013</v>
      </c>
    </row>
    <row r="1209" spans="2:10" hidden="1" x14ac:dyDescent="0.25">
      <c r="B1209" s="124" t="s">
        <v>8</v>
      </c>
      <c r="C1209" s="125" t="s">
        <v>8268</v>
      </c>
      <c r="D1209" s="126" t="s">
        <v>8269</v>
      </c>
      <c r="E1209" s="125" t="s">
        <v>8271</v>
      </c>
      <c r="F1209" s="126" t="s">
        <v>8272</v>
      </c>
      <c r="G1209" s="125" t="s">
        <v>8292</v>
      </c>
      <c r="H1209" s="126" t="s">
        <v>8293</v>
      </c>
      <c r="I1209" s="127">
        <v>145</v>
      </c>
      <c r="J1209" s="128">
        <v>13.158200000000001</v>
      </c>
    </row>
    <row r="1210" spans="2:10" hidden="1" x14ac:dyDescent="0.25">
      <c r="B1210" s="124" t="s">
        <v>8</v>
      </c>
      <c r="C1210" s="125" t="s">
        <v>8268</v>
      </c>
      <c r="D1210" s="126" t="s">
        <v>8269</v>
      </c>
      <c r="E1210" s="125" t="s">
        <v>8294</v>
      </c>
      <c r="F1210" s="126" t="s">
        <v>8295</v>
      </c>
      <c r="G1210" s="125" t="s">
        <v>8273</v>
      </c>
      <c r="H1210" s="126" t="s">
        <v>8274</v>
      </c>
      <c r="I1210" s="127">
        <v>882</v>
      </c>
      <c r="J1210" s="128">
        <v>4.3834999999999997</v>
      </c>
    </row>
    <row r="1211" spans="2:10" hidden="1" x14ac:dyDescent="0.25">
      <c r="B1211" s="124" t="s">
        <v>8</v>
      </c>
      <c r="C1211" s="125" t="s">
        <v>8268</v>
      </c>
      <c r="D1211" s="126" t="s">
        <v>8269</v>
      </c>
      <c r="E1211" s="125" t="s">
        <v>8268</v>
      </c>
      <c r="F1211" s="126" t="s">
        <v>8277</v>
      </c>
      <c r="G1211" s="125" t="s">
        <v>8288</v>
      </c>
      <c r="H1211" s="126" t="s">
        <v>8289</v>
      </c>
      <c r="I1211" s="127">
        <v>175</v>
      </c>
      <c r="J1211" s="128">
        <v>11.6616</v>
      </c>
    </row>
    <row r="1212" spans="2:10" hidden="1" x14ac:dyDescent="0.25">
      <c r="B1212" s="124" t="s">
        <v>8</v>
      </c>
      <c r="C1212" s="125" t="s">
        <v>8268</v>
      </c>
      <c r="D1212" s="126" t="s">
        <v>8269</v>
      </c>
      <c r="E1212" s="125" t="s">
        <v>8268</v>
      </c>
      <c r="F1212" s="126" t="s">
        <v>8277</v>
      </c>
      <c r="G1212" s="125" t="s">
        <v>8282</v>
      </c>
      <c r="H1212" s="126" t="s">
        <v>8283</v>
      </c>
      <c r="I1212" s="127">
        <v>224</v>
      </c>
      <c r="J1212" s="128">
        <v>5.8021000000000003</v>
      </c>
    </row>
    <row r="1213" spans="2:10" hidden="1" x14ac:dyDescent="0.25">
      <c r="B1213" s="124" t="s">
        <v>8</v>
      </c>
      <c r="C1213" s="125" t="s">
        <v>8268</v>
      </c>
      <c r="D1213" s="126" t="s">
        <v>8269</v>
      </c>
      <c r="E1213" s="125" t="s">
        <v>8268</v>
      </c>
      <c r="F1213" s="126" t="s">
        <v>8277</v>
      </c>
      <c r="G1213" s="125" t="s">
        <v>8294</v>
      </c>
      <c r="H1213" s="126" t="s">
        <v>8295</v>
      </c>
      <c r="I1213" s="127">
        <v>395</v>
      </c>
      <c r="J1213" s="128">
        <v>8.7000000000000011</v>
      </c>
    </row>
    <row r="1214" spans="2:10" hidden="1" x14ac:dyDescent="0.25">
      <c r="B1214" s="124" t="s">
        <v>8</v>
      </c>
      <c r="C1214" s="125" t="s">
        <v>8268</v>
      </c>
      <c r="D1214" s="126" t="s">
        <v>8269</v>
      </c>
      <c r="E1214" s="125" t="s">
        <v>8280</v>
      </c>
      <c r="F1214" s="126" t="s">
        <v>8281</v>
      </c>
      <c r="G1214" s="125" t="s">
        <v>8296</v>
      </c>
      <c r="H1214" s="126" t="s">
        <v>8297</v>
      </c>
      <c r="I1214" s="127">
        <v>3697</v>
      </c>
      <c r="J1214" s="128">
        <v>12.5778</v>
      </c>
    </row>
    <row r="1215" spans="2:10" hidden="1" x14ac:dyDescent="0.25">
      <c r="B1215" s="124" t="s">
        <v>8</v>
      </c>
      <c r="C1215" s="125" t="s">
        <v>8268</v>
      </c>
      <c r="D1215" s="126" t="s">
        <v>8269</v>
      </c>
      <c r="E1215" s="125" t="s">
        <v>8271</v>
      </c>
      <c r="F1215" s="126" t="s">
        <v>8272</v>
      </c>
      <c r="G1215" s="125" t="s">
        <v>5204</v>
      </c>
      <c r="H1215" s="126" t="s">
        <v>8298</v>
      </c>
      <c r="I1215" s="127">
        <v>1123</v>
      </c>
      <c r="J1215" s="128">
        <v>7.0473999999999997</v>
      </c>
    </row>
    <row r="1216" spans="2:10" hidden="1" x14ac:dyDescent="0.25">
      <c r="B1216" s="124" t="s">
        <v>8</v>
      </c>
      <c r="C1216" s="125" t="s">
        <v>8268</v>
      </c>
      <c r="D1216" s="126" t="s">
        <v>8269</v>
      </c>
      <c r="E1216" s="125" t="s">
        <v>3653</v>
      </c>
      <c r="F1216" s="126" t="s">
        <v>8284</v>
      </c>
      <c r="G1216" s="125" t="s">
        <v>5237</v>
      </c>
      <c r="H1216" s="126" t="s">
        <v>8299</v>
      </c>
      <c r="I1216" s="127">
        <v>836</v>
      </c>
      <c r="J1216" s="128">
        <v>2.4416000000000002</v>
      </c>
    </row>
    <row r="1217" spans="2:10" hidden="1" x14ac:dyDescent="0.25">
      <c r="B1217" s="124" t="s">
        <v>8</v>
      </c>
      <c r="C1217" s="125" t="s">
        <v>8268</v>
      </c>
      <c r="D1217" s="126" t="s">
        <v>8269</v>
      </c>
      <c r="E1217" s="125" t="s">
        <v>5237</v>
      </c>
      <c r="F1217" s="126" t="s">
        <v>8299</v>
      </c>
      <c r="G1217" s="125" t="s">
        <v>8238</v>
      </c>
      <c r="H1217" s="126" t="s">
        <v>8285</v>
      </c>
      <c r="I1217" s="127">
        <v>179</v>
      </c>
      <c r="J1217" s="128">
        <v>7.0731999999999999</v>
      </c>
    </row>
    <row r="1218" spans="2:10" hidden="1" x14ac:dyDescent="0.25">
      <c r="B1218" s="124" t="s">
        <v>8</v>
      </c>
      <c r="C1218" s="125" t="s">
        <v>8268</v>
      </c>
      <c r="D1218" s="126" t="s">
        <v>8269</v>
      </c>
      <c r="E1218" s="125" t="s">
        <v>8292</v>
      </c>
      <c r="F1218" s="126" t="s">
        <v>8293</v>
      </c>
      <c r="G1218" s="125" t="s">
        <v>7424</v>
      </c>
      <c r="H1218" s="126" t="s">
        <v>8300</v>
      </c>
      <c r="I1218" s="127">
        <v>29</v>
      </c>
      <c r="J1218" s="128">
        <v>34.794700000000013</v>
      </c>
    </row>
    <row r="1219" spans="2:10" hidden="1" x14ac:dyDescent="0.25">
      <c r="B1219" s="124" t="s">
        <v>8</v>
      </c>
      <c r="C1219" s="125" t="s">
        <v>8268</v>
      </c>
      <c r="D1219" s="126" t="s">
        <v>8269</v>
      </c>
      <c r="E1219" s="125" t="s">
        <v>8268</v>
      </c>
      <c r="F1219" s="126" t="s">
        <v>8277</v>
      </c>
      <c r="G1219" s="125" t="s">
        <v>8280</v>
      </c>
      <c r="H1219" s="126" t="s">
        <v>8281</v>
      </c>
      <c r="I1219" s="127">
        <v>928</v>
      </c>
      <c r="J1219" s="128">
        <v>7.4309000000000003</v>
      </c>
    </row>
    <row r="1220" spans="2:10" hidden="1" x14ac:dyDescent="0.25">
      <c r="B1220" s="124" t="s">
        <v>8</v>
      </c>
      <c r="C1220" s="125" t="s">
        <v>8301</v>
      </c>
      <c r="D1220" s="126" t="s">
        <v>8302</v>
      </c>
      <c r="E1220" s="125" t="s">
        <v>8303</v>
      </c>
      <c r="F1220" s="126" t="s">
        <v>8304</v>
      </c>
      <c r="G1220" s="125" t="s">
        <v>8305</v>
      </c>
      <c r="H1220" s="126" t="s">
        <v>8306</v>
      </c>
      <c r="I1220" s="127">
        <v>686</v>
      </c>
      <c r="J1220" s="128">
        <v>13.280900000000001</v>
      </c>
    </row>
    <row r="1221" spans="2:10" hidden="1" x14ac:dyDescent="0.25">
      <c r="B1221" s="124" t="s">
        <v>8</v>
      </c>
      <c r="C1221" s="125" t="s">
        <v>8301</v>
      </c>
      <c r="D1221" s="126" t="s">
        <v>8302</v>
      </c>
      <c r="E1221" s="125" t="s">
        <v>8307</v>
      </c>
      <c r="F1221" s="126" t="s">
        <v>8308</v>
      </c>
      <c r="G1221" s="125" t="s">
        <v>8229</v>
      </c>
      <c r="H1221" s="126" t="s">
        <v>8309</v>
      </c>
      <c r="I1221" s="127">
        <v>193</v>
      </c>
      <c r="J1221" s="128">
        <v>1.4435</v>
      </c>
    </row>
    <row r="1222" spans="2:10" hidden="1" x14ac:dyDescent="0.25">
      <c r="B1222" s="124" t="s">
        <v>8</v>
      </c>
      <c r="C1222" s="125" t="s">
        <v>8301</v>
      </c>
      <c r="D1222" s="126" t="s">
        <v>8302</v>
      </c>
      <c r="E1222" s="125" t="s">
        <v>8310</v>
      </c>
      <c r="F1222" s="126" t="s">
        <v>8311</v>
      </c>
      <c r="G1222" s="125" t="s">
        <v>8312</v>
      </c>
      <c r="H1222" s="126" t="s">
        <v>8313</v>
      </c>
      <c r="I1222" s="127">
        <v>409</v>
      </c>
      <c r="J1222" s="128">
        <v>6.1050999999999984</v>
      </c>
    </row>
    <row r="1223" spans="2:10" hidden="1" x14ac:dyDescent="0.25">
      <c r="B1223" s="124" t="s">
        <v>8</v>
      </c>
      <c r="C1223" s="125" t="s">
        <v>8301</v>
      </c>
      <c r="D1223" s="126" t="s">
        <v>8302</v>
      </c>
      <c r="E1223" s="125" t="s">
        <v>8314</v>
      </c>
      <c r="F1223" s="126" t="s">
        <v>8315</v>
      </c>
      <c r="G1223" s="125" t="s">
        <v>8316</v>
      </c>
      <c r="H1223" s="126" t="s">
        <v>8317</v>
      </c>
      <c r="I1223" s="127">
        <v>353</v>
      </c>
      <c r="J1223" s="128">
        <v>2.0377000000000001</v>
      </c>
    </row>
    <row r="1224" spans="2:10" hidden="1" x14ac:dyDescent="0.25">
      <c r="B1224" s="124" t="s">
        <v>8</v>
      </c>
      <c r="C1224" s="125" t="s">
        <v>8301</v>
      </c>
      <c r="D1224" s="126" t="s">
        <v>8302</v>
      </c>
      <c r="E1224" s="125" t="s">
        <v>8303</v>
      </c>
      <c r="F1224" s="126" t="s">
        <v>8304</v>
      </c>
      <c r="G1224" s="125" t="s">
        <v>8307</v>
      </c>
      <c r="H1224" s="126" t="s">
        <v>8308</v>
      </c>
      <c r="I1224" s="127">
        <v>410</v>
      </c>
      <c r="J1224" s="128">
        <v>6.4223999999999997</v>
      </c>
    </row>
    <row r="1225" spans="2:10" hidden="1" x14ac:dyDescent="0.25">
      <c r="B1225" s="124" t="s">
        <v>8</v>
      </c>
      <c r="C1225" s="125" t="s">
        <v>8301</v>
      </c>
      <c r="D1225" s="126" t="s">
        <v>8302</v>
      </c>
      <c r="E1225" s="125" t="s">
        <v>8305</v>
      </c>
      <c r="F1225" s="126" t="s">
        <v>8306</v>
      </c>
      <c r="G1225" s="125" t="s">
        <v>8310</v>
      </c>
      <c r="H1225" s="126" t="s">
        <v>8311</v>
      </c>
      <c r="I1225" s="127">
        <v>229</v>
      </c>
      <c r="J1225" s="128">
        <v>6.7222</v>
      </c>
    </row>
    <row r="1226" spans="2:10" hidden="1" x14ac:dyDescent="0.25">
      <c r="B1226" s="124" t="s">
        <v>8</v>
      </c>
      <c r="C1226" s="125" t="s">
        <v>8301</v>
      </c>
      <c r="D1226" s="126" t="s">
        <v>8302</v>
      </c>
      <c r="E1226" s="125" t="s">
        <v>8301</v>
      </c>
      <c r="F1226" s="126" t="s">
        <v>8318</v>
      </c>
      <c r="G1226" s="125" t="s">
        <v>8314</v>
      </c>
      <c r="H1226" s="126" t="s">
        <v>8315</v>
      </c>
      <c r="I1226" s="127">
        <v>640</v>
      </c>
      <c r="J1226" s="128">
        <v>7.7702000000000009</v>
      </c>
    </row>
    <row r="1227" spans="2:10" hidden="1" x14ac:dyDescent="0.25">
      <c r="B1227" s="124" t="s">
        <v>8</v>
      </c>
      <c r="C1227" s="125" t="s">
        <v>8301</v>
      </c>
      <c r="D1227" s="126" t="s">
        <v>8302</v>
      </c>
      <c r="E1227" s="125" t="s">
        <v>8307</v>
      </c>
      <c r="F1227" s="126" t="s">
        <v>8308</v>
      </c>
      <c r="G1227" s="125" t="s">
        <v>8319</v>
      </c>
      <c r="H1227" s="126" t="s">
        <v>8320</v>
      </c>
      <c r="I1227" s="127">
        <v>306</v>
      </c>
      <c r="J1227" s="128">
        <v>5.0586000000000002</v>
      </c>
    </row>
    <row r="1228" spans="2:10" hidden="1" x14ac:dyDescent="0.25">
      <c r="B1228" s="124" t="s">
        <v>8</v>
      </c>
      <c r="C1228" s="125" t="s">
        <v>1354</v>
      </c>
      <c r="D1228" s="126" t="s">
        <v>8321</v>
      </c>
      <c r="E1228" s="125" t="s">
        <v>8123</v>
      </c>
      <c r="F1228" s="126" t="s">
        <v>8322</v>
      </c>
      <c r="G1228" s="125" t="s">
        <v>7835</v>
      </c>
      <c r="H1228" s="126" t="s">
        <v>8323</v>
      </c>
      <c r="I1228" s="127">
        <v>517</v>
      </c>
      <c r="J1228" s="128">
        <v>19.8688</v>
      </c>
    </row>
    <row r="1229" spans="2:10" hidden="1" x14ac:dyDescent="0.25">
      <c r="B1229" s="124" t="s">
        <v>8</v>
      </c>
      <c r="C1229" s="125" t="s">
        <v>1354</v>
      </c>
      <c r="D1229" s="126" t="s">
        <v>8321</v>
      </c>
      <c r="E1229" s="125" t="s">
        <v>1354</v>
      </c>
      <c r="F1229" s="126" t="s">
        <v>8324</v>
      </c>
      <c r="G1229" s="125" t="s">
        <v>8123</v>
      </c>
      <c r="H1229" s="126" t="s">
        <v>8322</v>
      </c>
      <c r="I1229" s="127">
        <v>171</v>
      </c>
      <c r="J1229" s="128">
        <v>19.508199999999999</v>
      </c>
    </row>
    <row r="1230" spans="2:10" hidden="1" x14ac:dyDescent="0.25">
      <c r="B1230" s="124" t="s">
        <v>8</v>
      </c>
      <c r="C1230" s="125" t="s">
        <v>1354</v>
      </c>
      <c r="D1230" s="126" t="s">
        <v>8321</v>
      </c>
      <c r="E1230" s="125" t="s">
        <v>8123</v>
      </c>
      <c r="F1230" s="126" t="s">
        <v>8322</v>
      </c>
      <c r="G1230" s="125" t="s">
        <v>8325</v>
      </c>
      <c r="H1230" s="126" t="s">
        <v>8326</v>
      </c>
      <c r="I1230" s="127">
        <v>256</v>
      </c>
      <c r="J1230" s="128">
        <v>11.2727</v>
      </c>
    </row>
    <row r="1231" spans="2:10" hidden="1" x14ac:dyDescent="0.25">
      <c r="B1231" s="124" t="s">
        <v>8</v>
      </c>
      <c r="C1231" s="125" t="s">
        <v>8327</v>
      </c>
      <c r="D1231" s="126" t="s">
        <v>8328</v>
      </c>
      <c r="E1231" s="125" t="s">
        <v>8327</v>
      </c>
      <c r="F1231" s="126" t="s">
        <v>8329</v>
      </c>
      <c r="G1231" s="125" t="s">
        <v>8330</v>
      </c>
      <c r="H1231" s="126" t="s">
        <v>8331</v>
      </c>
      <c r="I1231" s="127">
        <v>215</v>
      </c>
      <c r="J1231" s="128">
        <v>12.357699999999999</v>
      </c>
    </row>
    <row r="1232" spans="2:10" hidden="1" x14ac:dyDescent="0.25">
      <c r="B1232" s="124" t="s">
        <v>8</v>
      </c>
      <c r="C1232" s="125" t="s">
        <v>8327</v>
      </c>
      <c r="D1232" s="126" t="s">
        <v>8328</v>
      </c>
      <c r="E1232" s="125" t="s">
        <v>8330</v>
      </c>
      <c r="F1232" s="126" t="s">
        <v>8331</v>
      </c>
      <c r="G1232" s="125" t="s">
        <v>3172</v>
      </c>
      <c r="H1232" s="126" t="s">
        <v>8332</v>
      </c>
      <c r="I1232" s="127">
        <v>295</v>
      </c>
      <c r="J1232" s="128">
        <v>11.1304</v>
      </c>
    </row>
    <row r="1233" spans="2:10" hidden="1" x14ac:dyDescent="0.25">
      <c r="B1233" s="124" t="s">
        <v>8</v>
      </c>
      <c r="C1233" s="125" t="s">
        <v>8333</v>
      </c>
      <c r="D1233" s="126" t="s">
        <v>8334</v>
      </c>
      <c r="E1233" s="125" t="s">
        <v>8333</v>
      </c>
      <c r="F1233" s="126" t="s">
        <v>8335</v>
      </c>
      <c r="G1233" s="125" t="s">
        <v>8336</v>
      </c>
      <c r="H1233" s="126" t="s">
        <v>8337</v>
      </c>
      <c r="I1233" s="127">
        <v>249</v>
      </c>
      <c r="J1233" s="128">
        <v>14.108599999999999</v>
      </c>
    </row>
    <row r="1234" spans="2:10" hidden="1" x14ac:dyDescent="0.25">
      <c r="B1234" s="124" t="s">
        <v>8</v>
      </c>
      <c r="C1234" s="125" t="s">
        <v>8333</v>
      </c>
      <c r="D1234" s="126" t="s">
        <v>8334</v>
      </c>
      <c r="E1234" s="125" t="s">
        <v>8336</v>
      </c>
      <c r="F1234" s="126" t="s">
        <v>8337</v>
      </c>
      <c r="G1234" s="125" t="s">
        <v>6713</v>
      </c>
      <c r="H1234" s="126" t="s">
        <v>8338</v>
      </c>
      <c r="I1234" s="127">
        <v>547</v>
      </c>
      <c r="J1234" s="128">
        <v>12.4512</v>
      </c>
    </row>
    <row r="1235" spans="2:10" hidden="1" x14ac:dyDescent="0.25">
      <c r="B1235" s="124" t="s">
        <v>8</v>
      </c>
      <c r="C1235" s="125" t="s">
        <v>1372</v>
      </c>
      <c r="D1235" s="126" t="s">
        <v>8339</v>
      </c>
      <c r="E1235" s="125" t="s">
        <v>1372</v>
      </c>
      <c r="F1235" s="126" t="s">
        <v>8340</v>
      </c>
      <c r="G1235" s="125" t="s">
        <v>5079</v>
      </c>
      <c r="H1235" s="126" t="s">
        <v>8341</v>
      </c>
      <c r="I1235" s="127">
        <v>331</v>
      </c>
      <c r="J1235" s="128">
        <v>7.4187000000000003</v>
      </c>
    </row>
    <row r="1236" spans="2:10" hidden="1" x14ac:dyDescent="0.25">
      <c r="B1236" s="124" t="s">
        <v>8</v>
      </c>
      <c r="C1236" s="125" t="s">
        <v>1382</v>
      </c>
      <c r="D1236" s="126" t="s">
        <v>8342</v>
      </c>
      <c r="E1236" s="125" t="s">
        <v>8343</v>
      </c>
      <c r="F1236" s="126" t="s">
        <v>8344</v>
      </c>
      <c r="G1236" s="125" t="s">
        <v>8345</v>
      </c>
      <c r="H1236" s="126" t="s">
        <v>8346</v>
      </c>
      <c r="I1236" s="127">
        <v>852</v>
      </c>
      <c r="J1236" s="128">
        <v>28.310700000000001</v>
      </c>
    </row>
    <row r="1237" spans="2:10" hidden="1" x14ac:dyDescent="0.25">
      <c r="B1237" s="124" t="s">
        <v>8</v>
      </c>
      <c r="C1237" s="125" t="s">
        <v>1382</v>
      </c>
      <c r="D1237" s="126" t="s">
        <v>8342</v>
      </c>
      <c r="E1237" s="125" t="s">
        <v>1382</v>
      </c>
      <c r="F1237" s="126" t="s">
        <v>8347</v>
      </c>
      <c r="G1237" s="125" t="s">
        <v>8343</v>
      </c>
      <c r="H1237" s="126" t="s">
        <v>8344</v>
      </c>
      <c r="I1237" s="127">
        <v>1204</v>
      </c>
      <c r="J1237" s="128">
        <v>30.707599999999989</v>
      </c>
    </row>
    <row r="1238" spans="2:10" hidden="1" x14ac:dyDescent="0.25">
      <c r="B1238" s="124" t="s">
        <v>8</v>
      </c>
      <c r="C1238" s="125" t="s">
        <v>1382</v>
      </c>
      <c r="D1238" s="126" t="s">
        <v>8342</v>
      </c>
      <c r="E1238" s="125" t="s">
        <v>1382</v>
      </c>
      <c r="F1238" s="126" t="s">
        <v>8347</v>
      </c>
      <c r="G1238" s="125" t="s">
        <v>8348</v>
      </c>
      <c r="H1238" s="126" t="s">
        <v>8349</v>
      </c>
      <c r="I1238" s="127">
        <v>908</v>
      </c>
      <c r="J1238" s="128">
        <v>11.4452</v>
      </c>
    </row>
    <row r="1239" spans="2:10" hidden="1" x14ac:dyDescent="0.25">
      <c r="B1239" s="124" t="s">
        <v>8</v>
      </c>
      <c r="C1239" s="125" t="s">
        <v>1382</v>
      </c>
      <c r="D1239" s="126" t="s">
        <v>8342</v>
      </c>
      <c r="E1239" s="125" t="s">
        <v>1382</v>
      </c>
      <c r="F1239" s="126" t="s">
        <v>8347</v>
      </c>
      <c r="G1239" s="125" t="s">
        <v>5340</v>
      </c>
      <c r="H1239" s="126" t="s">
        <v>8350</v>
      </c>
      <c r="I1239" s="127">
        <v>675</v>
      </c>
      <c r="J1239" s="128">
        <v>20.770099999999999</v>
      </c>
    </row>
    <row r="1240" spans="2:10" hidden="1" x14ac:dyDescent="0.25">
      <c r="B1240" s="124" t="s">
        <v>8</v>
      </c>
      <c r="C1240" s="125" t="s">
        <v>1388</v>
      </c>
      <c r="D1240" s="126" t="s">
        <v>8351</v>
      </c>
      <c r="E1240" s="125" t="s">
        <v>8352</v>
      </c>
      <c r="F1240" s="126" t="s">
        <v>8353</v>
      </c>
      <c r="G1240" s="125" t="s">
        <v>8354</v>
      </c>
      <c r="H1240" s="126" t="s">
        <v>8355</v>
      </c>
      <c r="I1240" s="127">
        <v>1081</v>
      </c>
      <c r="J1240" s="128">
        <v>11.230700000000001</v>
      </c>
    </row>
    <row r="1241" spans="2:10" hidden="1" x14ac:dyDescent="0.25">
      <c r="B1241" s="124" t="s">
        <v>8</v>
      </c>
      <c r="C1241" s="125" t="s">
        <v>1388</v>
      </c>
      <c r="D1241" s="126" t="s">
        <v>8351</v>
      </c>
      <c r="E1241" s="125" t="s">
        <v>8352</v>
      </c>
      <c r="F1241" s="126" t="s">
        <v>8353</v>
      </c>
      <c r="G1241" s="125" t="s">
        <v>8356</v>
      </c>
      <c r="H1241" s="126" t="s">
        <v>8357</v>
      </c>
      <c r="I1241" s="127">
        <v>139</v>
      </c>
      <c r="J1241" s="128">
        <v>16.067699999999999</v>
      </c>
    </row>
    <row r="1242" spans="2:10" hidden="1" x14ac:dyDescent="0.25">
      <c r="B1242" s="124" t="s">
        <v>8</v>
      </c>
      <c r="C1242" s="125" t="s">
        <v>1388</v>
      </c>
      <c r="D1242" s="126" t="s">
        <v>8351</v>
      </c>
      <c r="E1242" s="125" t="s">
        <v>1388</v>
      </c>
      <c r="F1242" s="126" t="s">
        <v>8358</v>
      </c>
      <c r="G1242" s="125" t="s">
        <v>8352</v>
      </c>
      <c r="H1242" s="126" t="s">
        <v>8353</v>
      </c>
      <c r="I1242" s="127">
        <v>190</v>
      </c>
      <c r="J1242" s="128">
        <v>6.9863999999999997</v>
      </c>
    </row>
    <row r="1243" spans="2:10" hidden="1" x14ac:dyDescent="0.25">
      <c r="B1243" s="124" t="s">
        <v>8</v>
      </c>
      <c r="C1243" s="125" t="s">
        <v>8359</v>
      </c>
      <c r="D1243" s="126" t="s">
        <v>8360</v>
      </c>
      <c r="E1243" s="125" t="s">
        <v>8359</v>
      </c>
      <c r="F1243" s="126" t="s">
        <v>8361</v>
      </c>
      <c r="G1243" s="125" t="s">
        <v>8362</v>
      </c>
      <c r="H1243" s="126" t="s">
        <v>8363</v>
      </c>
      <c r="I1243" s="127">
        <v>214</v>
      </c>
      <c r="J1243" s="128">
        <v>21.137</v>
      </c>
    </row>
    <row r="1244" spans="2:10" hidden="1" x14ac:dyDescent="0.25">
      <c r="B1244" s="124" t="s">
        <v>8</v>
      </c>
      <c r="C1244" s="125" t="s">
        <v>8359</v>
      </c>
      <c r="D1244" s="126" t="s">
        <v>8360</v>
      </c>
      <c r="E1244" s="125" t="s">
        <v>5561</v>
      </c>
      <c r="F1244" s="126" t="s">
        <v>8364</v>
      </c>
      <c r="G1244" s="125" t="s">
        <v>3653</v>
      </c>
      <c r="H1244" s="126" t="s">
        <v>8365</v>
      </c>
      <c r="I1244" s="127">
        <v>313</v>
      </c>
      <c r="J1244" s="128">
        <v>20.005299999999991</v>
      </c>
    </row>
    <row r="1245" spans="2:10" hidden="1" x14ac:dyDescent="0.25">
      <c r="B1245" s="124" t="s">
        <v>8</v>
      </c>
      <c r="C1245" s="125" t="s">
        <v>8359</v>
      </c>
      <c r="D1245" s="126" t="s">
        <v>8360</v>
      </c>
      <c r="E1245" s="125" t="s">
        <v>8362</v>
      </c>
      <c r="F1245" s="126" t="s">
        <v>8363</v>
      </c>
      <c r="G1245" s="125" t="s">
        <v>8366</v>
      </c>
      <c r="H1245" s="126" t="s">
        <v>8367</v>
      </c>
      <c r="I1245" s="127">
        <v>150</v>
      </c>
      <c r="J1245" s="128">
        <v>9.8486000000000011</v>
      </c>
    </row>
    <row r="1246" spans="2:10" hidden="1" x14ac:dyDescent="0.25">
      <c r="B1246" s="124" t="s">
        <v>8</v>
      </c>
      <c r="C1246" s="125" t="s">
        <v>8359</v>
      </c>
      <c r="D1246" s="126" t="s">
        <v>8360</v>
      </c>
      <c r="E1246" s="125" t="s">
        <v>8366</v>
      </c>
      <c r="F1246" s="126" t="s">
        <v>8367</v>
      </c>
      <c r="G1246" s="125" t="s">
        <v>7611</v>
      </c>
      <c r="H1246" s="126" t="s">
        <v>8368</v>
      </c>
      <c r="I1246" s="127">
        <v>1508</v>
      </c>
      <c r="J1246" s="128">
        <v>197.37950000000001</v>
      </c>
    </row>
    <row r="1247" spans="2:10" hidden="1" x14ac:dyDescent="0.25">
      <c r="B1247" s="124" t="s">
        <v>8</v>
      </c>
      <c r="C1247" s="125" t="s">
        <v>8359</v>
      </c>
      <c r="D1247" s="126" t="s">
        <v>8360</v>
      </c>
      <c r="E1247" s="125" t="s">
        <v>8359</v>
      </c>
      <c r="F1247" s="126" t="s">
        <v>8361</v>
      </c>
      <c r="G1247" s="125" t="s">
        <v>5561</v>
      </c>
      <c r="H1247" s="126" t="s">
        <v>8364</v>
      </c>
      <c r="I1247" s="127">
        <v>197</v>
      </c>
      <c r="J1247" s="128">
        <v>12.067500000000001</v>
      </c>
    </row>
    <row r="1248" spans="2:10" hidden="1" x14ac:dyDescent="0.25">
      <c r="B1248" s="124" t="s">
        <v>8</v>
      </c>
      <c r="C1248" s="125" t="s">
        <v>1426</v>
      </c>
      <c r="D1248" s="126" t="s">
        <v>8369</v>
      </c>
      <c r="E1248" s="125" t="s">
        <v>1426</v>
      </c>
      <c r="F1248" s="126" t="s">
        <v>8370</v>
      </c>
      <c r="G1248" s="125" t="s">
        <v>8371</v>
      </c>
      <c r="H1248" s="126" t="s">
        <v>8372</v>
      </c>
      <c r="I1248" s="127">
        <v>277</v>
      </c>
      <c r="J1248" s="128">
        <v>38.849600000000002</v>
      </c>
    </row>
    <row r="1249" spans="2:10" hidden="1" x14ac:dyDescent="0.25">
      <c r="B1249" s="124" t="s">
        <v>8</v>
      </c>
      <c r="C1249" s="125" t="s">
        <v>1426</v>
      </c>
      <c r="D1249" s="126" t="s">
        <v>8369</v>
      </c>
      <c r="E1249" s="125" t="s">
        <v>1426</v>
      </c>
      <c r="F1249" s="126" t="s">
        <v>8370</v>
      </c>
      <c r="G1249" s="125" t="s">
        <v>8373</v>
      </c>
      <c r="H1249" s="126" t="s">
        <v>8374</v>
      </c>
      <c r="I1249" s="127">
        <v>534</v>
      </c>
      <c r="J1249" s="128">
        <v>22.122599999999991</v>
      </c>
    </row>
    <row r="1250" spans="2:10" hidden="1" x14ac:dyDescent="0.25">
      <c r="B1250" s="124" t="s">
        <v>8</v>
      </c>
      <c r="C1250" s="125" t="s">
        <v>1426</v>
      </c>
      <c r="D1250" s="126" t="s">
        <v>8369</v>
      </c>
      <c r="E1250" s="125" t="s">
        <v>8373</v>
      </c>
      <c r="F1250" s="126" t="s">
        <v>8374</v>
      </c>
      <c r="G1250" s="125" t="s">
        <v>8375</v>
      </c>
      <c r="H1250" s="126" t="s">
        <v>8376</v>
      </c>
      <c r="I1250" s="127">
        <v>1354</v>
      </c>
      <c r="J1250" s="128">
        <v>17.378399999999999</v>
      </c>
    </row>
    <row r="1251" spans="2:10" hidden="1" x14ac:dyDescent="0.25">
      <c r="B1251" s="124" t="s">
        <v>8</v>
      </c>
      <c r="C1251" s="125" t="s">
        <v>1426</v>
      </c>
      <c r="D1251" s="126" t="s">
        <v>8369</v>
      </c>
      <c r="E1251" s="125" t="s">
        <v>8377</v>
      </c>
      <c r="F1251" s="126" t="s">
        <v>8378</v>
      </c>
      <c r="G1251" s="125" t="s">
        <v>2576</v>
      </c>
      <c r="H1251" s="126" t="s">
        <v>8379</v>
      </c>
      <c r="I1251" s="127">
        <v>268</v>
      </c>
      <c r="J1251" s="128">
        <v>53.704300000000003</v>
      </c>
    </row>
    <row r="1252" spans="2:10" hidden="1" x14ac:dyDescent="0.25">
      <c r="B1252" s="124" t="s">
        <v>8</v>
      </c>
      <c r="C1252" s="125" t="s">
        <v>1426</v>
      </c>
      <c r="D1252" s="126" t="s">
        <v>8369</v>
      </c>
      <c r="E1252" s="125" t="s">
        <v>8375</v>
      </c>
      <c r="F1252" s="126" t="s">
        <v>8376</v>
      </c>
      <c r="G1252" s="125" t="s">
        <v>8377</v>
      </c>
      <c r="H1252" s="126" t="s">
        <v>8378</v>
      </c>
      <c r="I1252" s="127">
        <v>612</v>
      </c>
      <c r="J1252" s="128">
        <v>163.78190000000001</v>
      </c>
    </row>
    <row r="1253" spans="2:10" hidden="1" x14ac:dyDescent="0.25">
      <c r="B1253" s="124" t="s">
        <v>8</v>
      </c>
      <c r="C1253" s="125" t="s">
        <v>8380</v>
      </c>
      <c r="D1253" s="126" t="s">
        <v>8381</v>
      </c>
      <c r="E1253" s="125" t="s">
        <v>8380</v>
      </c>
      <c r="F1253" s="126" t="s">
        <v>8382</v>
      </c>
      <c r="G1253" s="125" t="s">
        <v>8383</v>
      </c>
      <c r="H1253" s="126" t="s">
        <v>8384</v>
      </c>
      <c r="I1253" s="127">
        <v>234</v>
      </c>
      <c r="J1253" s="128">
        <v>3.854099999999999</v>
      </c>
    </row>
    <row r="1254" spans="2:10" hidden="1" x14ac:dyDescent="0.25">
      <c r="B1254" s="124" t="s">
        <v>8</v>
      </c>
      <c r="C1254" s="125" t="s">
        <v>8380</v>
      </c>
      <c r="D1254" s="126" t="s">
        <v>8381</v>
      </c>
      <c r="E1254" s="125" t="s">
        <v>8383</v>
      </c>
      <c r="F1254" s="126" t="s">
        <v>8384</v>
      </c>
      <c r="G1254" s="125" t="s">
        <v>8385</v>
      </c>
      <c r="H1254" s="126" t="s">
        <v>8386</v>
      </c>
      <c r="I1254" s="127">
        <v>600</v>
      </c>
      <c r="J1254" s="128">
        <v>23.30309999999999</v>
      </c>
    </row>
    <row r="1255" spans="2:10" hidden="1" x14ac:dyDescent="0.25">
      <c r="B1255" s="124" t="s">
        <v>8</v>
      </c>
      <c r="C1255" s="125" t="s">
        <v>8387</v>
      </c>
      <c r="D1255" s="126" t="s">
        <v>8388</v>
      </c>
      <c r="E1255" s="125" t="s">
        <v>8389</v>
      </c>
      <c r="F1255" s="126" t="s">
        <v>8390</v>
      </c>
      <c r="G1255" s="125" t="s">
        <v>8391</v>
      </c>
      <c r="H1255" s="126" t="s">
        <v>8392</v>
      </c>
      <c r="I1255" s="127">
        <v>1302</v>
      </c>
      <c r="J1255" s="128">
        <v>2.44</v>
      </c>
    </row>
    <row r="1256" spans="2:10" hidden="1" x14ac:dyDescent="0.25">
      <c r="B1256" s="124" t="s">
        <v>8</v>
      </c>
      <c r="C1256" s="125" t="s">
        <v>8387</v>
      </c>
      <c r="D1256" s="126" t="s">
        <v>8388</v>
      </c>
      <c r="E1256" s="125" t="s">
        <v>8387</v>
      </c>
      <c r="F1256" s="126" t="s">
        <v>8393</v>
      </c>
      <c r="G1256" s="125" t="s">
        <v>8389</v>
      </c>
      <c r="H1256" s="126" t="s">
        <v>8390</v>
      </c>
      <c r="I1256" s="127">
        <v>524</v>
      </c>
      <c r="J1256" s="128">
        <v>11.2567</v>
      </c>
    </row>
    <row r="1257" spans="2:10" hidden="1" x14ac:dyDescent="0.25">
      <c r="B1257" s="124" t="s">
        <v>8</v>
      </c>
      <c r="C1257" s="125" t="s">
        <v>8387</v>
      </c>
      <c r="D1257" s="126" t="s">
        <v>8388</v>
      </c>
      <c r="E1257" s="125" t="s">
        <v>8387</v>
      </c>
      <c r="F1257" s="126" t="s">
        <v>8393</v>
      </c>
      <c r="G1257" s="125" t="s">
        <v>8394</v>
      </c>
      <c r="H1257" s="126" t="s">
        <v>8395</v>
      </c>
      <c r="I1257" s="127">
        <v>340</v>
      </c>
      <c r="J1257" s="128">
        <v>15.630599999999999</v>
      </c>
    </row>
    <row r="1258" spans="2:10" hidden="1" x14ac:dyDescent="0.25">
      <c r="B1258" s="124" t="s">
        <v>8</v>
      </c>
      <c r="C1258" s="125" t="s">
        <v>8387</v>
      </c>
      <c r="D1258" s="126" t="s">
        <v>8388</v>
      </c>
      <c r="E1258" s="125" t="s">
        <v>8389</v>
      </c>
      <c r="F1258" s="126" t="s">
        <v>8390</v>
      </c>
      <c r="G1258" s="125" t="s">
        <v>8396</v>
      </c>
      <c r="H1258" s="126" t="s">
        <v>8397</v>
      </c>
      <c r="I1258" s="127">
        <v>501</v>
      </c>
      <c r="J1258" s="128">
        <v>7.2614999999999998</v>
      </c>
    </row>
    <row r="1259" spans="2:10" hidden="1" x14ac:dyDescent="0.25">
      <c r="B1259" s="124" t="s">
        <v>8</v>
      </c>
      <c r="C1259" s="125" t="s">
        <v>486</v>
      </c>
      <c r="D1259" s="126" t="s">
        <v>8398</v>
      </c>
      <c r="E1259" s="125" t="s">
        <v>8399</v>
      </c>
      <c r="F1259" s="126" t="s">
        <v>8400</v>
      </c>
      <c r="G1259" s="125" t="s">
        <v>178</v>
      </c>
      <c r="H1259" s="126" t="s">
        <v>8401</v>
      </c>
      <c r="I1259" s="127">
        <v>151</v>
      </c>
      <c r="J1259" s="128">
        <v>15.3757</v>
      </c>
    </row>
    <row r="1260" spans="2:10" hidden="1" x14ac:dyDescent="0.25">
      <c r="B1260" s="124" t="s">
        <v>8</v>
      </c>
      <c r="C1260" s="125" t="s">
        <v>486</v>
      </c>
      <c r="D1260" s="126" t="s">
        <v>8398</v>
      </c>
      <c r="E1260" s="125" t="s">
        <v>8402</v>
      </c>
      <c r="F1260" s="126" t="s">
        <v>8403</v>
      </c>
      <c r="G1260" s="125" t="s">
        <v>8404</v>
      </c>
      <c r="H1260" s="126" t="s">
        <v>8405</v>
      </c>
      <c r="I1260" s="127">
        <v>574</v>
      </c>
      <c r="J1260" s="128">
        <v>22.9358</v>
      </c>
    </row>
    <row r="1261" spans="2:10" hidden="1" x14ac:dyDescent="0.25">
      <c r="B1261" s="124" t="s">
        <v>8</v>
      </c>
      <c r="C1261" s="125" t="s">
        <v>486</v>
      </c>
      <c r="D1261" s="126" t="s">
        <v>8398</v>
      </c>
      <c r="E1261" s="125" t="s">
        <v>486</v>
      </c>
      <c r="F1261" s="126" t="s">
        <v>8406</v>
      </c>
      <c r="G1261" s="125" t="s">
        <v>8407</v>
      </c>
      <c r="H1261" s="126" t="s">
        <v>8408</v>
      </c>
      <c r="I1261" s="127">
        <v>522</v>
      </c>
      <c r="J1261" s="128">
        <v>5.0093999999999994</v>
      </c>
    </row>
    <row r="1262" spans="2:10" hidden="1" x14ac:dyDescent="0.25">
      <c r="B1262" s="124" t="s">
        <v>8</v>
      </c>
      <c r="C1262" s="125" t="s">
        <v>486</v>
      </c>
      <c r="D1262" s="126" t="s">
        <v>8398</v>
      </c>
      <c r="E1262" s="125" t="s">
        <v>8409</v>
      </c>
      <c r="F1262" s="126" t="s">
        <v>8410</v>
      </c>
      <c r="G1262" s="125" t="s">
        <v>5204</v>
      </c>
      <c r="H1262" s="126" t="s">
        <v>8411</v>
      </c>
      <c r="I1262" s="127">
        <v>434</v>
      </c>
      <c r="J1262" s="128">
        <v>3.1903999999999999</v>
      </c>
    </row>
    <row r="1263" spans="2:10" hidden="1" x14ac:dyDescent="0.25">
      <c r="B1263" s="124" t="s">
        <v>8</v>
      </c>
      <c r="C1263" s="125" t="s">
        <v>8412</v>
      </c>
      <c r="D1263" s="126" t="s">
        <v>8413</v>
      </c>
      <c r="E1263" s="125" t="s">
        <v>671</v>
      </c>
      <c r="F1263" s="126" t="s">
        <v>8414</v>
      </c>
      <c r="G1263" s="125" t="s">
        <v>8415</v>
      </c>
      <c r="H1263" s="126" t="s">
        <v>8416</v>
      </c>
      <c r="I1263" s="127">
        <v>717</v>
      </c>
      <c r="J1263" s="128">
        <v>6.2445000000000004</v>
      </c>
    </row>
    <row r="1264" spans="2:10" hidden="1" x14ac:dyDescent="0.25">
      <c r="B1264" s="124" t="s">
        <v>8</v>
      </c>
      <c r="C1264" s="125" t="s">
        <v>8412</v>
      </c>
      <c r="D1264" s="126" t="s">
        <v>8413</v>
      </c>
      <c r="E1264" s="125" t="s">
        <v>8412</v>
      </c>
      <c r="F1264" s="126" t="s">
        <v>8417</v>
      </c>
      <c r="G1264" s="125" t="s">
        <v>671</v>
      </c>
      <c r="H1264" s="126" t="s">
        <v>8414</v>
      </c>
      <c r="I1264" s="127">
        <v>189</v>
      </c>
      <c r="J1264" s="128">
        <v>4.4480000000000004</v>
      </c>
    </row>
    <row r="1265" spans="2:10" hidden="1" x14ac:dyDescent="0.25">
      <c r="B1265" s="124" t="s">
        <v>8</v>
      </c>
      <c r="C1265" s="125" t="s">
        <v>8418</v>
      </c>
      <c r="D1265" s="126" t="s">
        <v>8419</v>
      </c>
      <c r="E1265" s="125" t="s">
        <v>8420</v>
      </c>
      <c r="F1265" s="126" t="s">
        <v>8421</v>
      </c>
      <c r="G1265" s="125" t="s">
        <v>8422</v>
      </c>
      <c r="H1265" s="126" t="s">
        <v>8423</v>
      </c>
      <c r="I1265" s="127">
        <v>357</v>
      </c>
      <c r="J1265" s="128">
        <v>2.7387999999999999</v>
      </c>
    </row>
    <row r="1266" spans="2:10" hidden="1" x14ac:dyDescent="0.25">
      <c r="B1266" s="124" t="s">
        <v>8</v>
      </c>
      <c r="C1266" s="125" t="s">
        <v>8418</v>
      </c>
      <c r="D1266" s="126" t="s">
        <v>8419</v>
      </c>
      <c r="E1266" s="125" t="s">
        <v>8424</v>
      </c>
      <c r="F1266" s="126" t="s">
        <v>8425</v>
      </c>
      <c r="G1266" s="125" t="s">
        <v>8426</v>
      </c>
      <c r="H1266" s="126" t="s">
        <v>8427</v>
      </c>
      <c r="I1266" s="127">
        <v>293</v>
      </c>
      <c r="J1266" s="128">
        <v>1.7458</v>
      </c>
    </row>
    <row r="1267" spans="2:10" hidden="1" x14ac:dyDescent="0.25">
      <c r="B1267" s="124" t="s">
        <v>8</v>
      </c>
      <c r="C1267" s="125" t="s">
        <v>8418</v>
      </c>
      <c r="D1267" s="126" t="s">
        <v>8419</v>
      </c>
      <c r="E1267" s="125" t="s">
        <v>8428</v>
      </c>
      <c r="F1267" s="126" t="s">
        <v>8429</v>
      </c>
      <c r="G1267" s="125" t="s">
        <v>8430</v>
      </c>
      <c r="H1267" s="126" t="s">
        <v>8431</v>
      </c>
      <c r="I1267" s="127">
        <v>364</v>
      </c>
      <c r="J1267" s="128">
        <v>2.1631</v>
      </c>
    </row>
    <row r="1268" spans="2:10" hidden="1" x14ac:dyDescent="0.25">
      <c r="B1268" s="124" t="s">
        <v>8</v>
      </c>
      <c r="C1268" s="125" t="s">
        <v>8418</v>
      </c>
      <c r="D1268" s="126" t="s">
        <v>8419</v>
      </c>
      <c r="E1268" s="125" t="s">
        <v>8428</v>
      </c>
      <c r="F1268" s="126" t="s">
        <v>8429</v>
      </c>
      <c r="G1268" s="125" t="s">
        <v>8432</v>
      </c>
      <c r="H1268" s="126" t="s">
        <v>8433</v>
      </c>
      <c r="I1268" s="127">
        <v>267</v>
      </c>
      <c r="J1268" s="128">
        <v>1.5458000000000001</v>
      </c>
    </row>
    <row r="1269" spans="2:10" hidden="1" x14ac:dyDescent="0.25">
      <c r="B1269" s="124" t="s">
        <v>8</v>
      </c>
      <c r="C1269" s="125" t="s">
        <v>8418</v>
      </c>
      <c r="D1269" s="126" t="s">
        <v>8419</v>
      </c>
      <c r="E1269" s="125" t="s">
        <v>8424</v>
      </c>
      <c r="F1269" s="126" t="s">
        <v>8425</v>
      </c>
      <c r="G1269" s="125" t="s">
        <v>8434</v>
      </c>
      <c r="H1269" s="126" t="s">
        <v>8435</v>
      </c>
      <c r="I1269" s="127">
        <v>430</v>
      </c>
      <c r="J1269" s="128">
        <v>2.2363</v>
      </c>
    </row>
    <row r="1270" spans="2:10" hidden="1" x14ac:dyDescent="0.25">
      <c r="B1270" s="124" t="s">
        <v>8</v>
      </c>
      <c r="C1270" s="125" t="s">
        <v>8418</v>
      </c>
      <c r="D1270" s="126" t="s">
        <v>8419</v>
      </c>
      <c r="E1270" s="125" t="s">
        <v>8422</v>
      </c>
      <c r="F1270" s="126" t="s">
        <v>8423</v>
      </c>
      <c r="G1270" s="125" t="s">
        <v>8424</v>
      </c>
      <c r="H1270" s="126" t="s">
        <v>8425</v>
      </c>
      <c r="I1270" s="127">
        <v>309</v>
      </c>
      <c r="J1270" s="128">
        <v>2.3963000000000001</v>
      </c>
    </row>
    <row r="1271" spans="2:10" hidden="1" x14ac:dyDescent="0.25">
      <c r="B1271" s="124" t="s">
        <v>8</v>
      </c>
      <c r="C1271" s="125" t="s">
        <v>8418</v>
      </c>
      <c r="D1271" s="126" t="s">
        <v>8419</v>
      </c>
      <c r="E1271" s="125" t="s">
        <v>8436</v>
      </c>
      <c r="F1271" s="126" t="s">
        <v>8437</v>
      </c>
      <c r="G1271" s="125" t="s">
        <v>8420</v>
      </c>
      <c r="H1271" s="126" t="s">
        <v>8421</v>
      </c>
      <c r="I1271" s="127">
        <v>433</v>
      </c>
      <c r="J1271" s="128">
        <v>1.3273999999999999</v>
      </c>
    </row>
    <row r="1272" spans="2:10" hidden="1" x14ac:dyDescent="0.25">
      <c r="B1272" s="124" t="s">
        <v>8</v>
      </c>
      <c r="C1272" s="125" t="s">
        <v>8418</v>
      </c>
      <c r="D1272" s="126" t="s">
        <v>8419</v>
      </c>
      <c r="E1272" s="125" t="s">
        <v>8438</v>
      </c>
      <c r="F1272" s="126" t="s">
        <v>8439</v>
      </c>
      <c r="G1272" s="125" t="s">
        <v>8436</v>
      </c>
      <c r="H1272" s="126" t="s">
        <v>8437</v>
      </c>
      <c r="I1272" s="127">
        <v>303</v>
      </c>
      <c r="J1272" s="128">
        <v>2.656499999999999</v>
      </c>
    </row>
    <row r="1273" spans="2:10" hidden="1" x14ac:dyDescent="0.25">
      <c r="B1273" s="124" t="s">
        <v>8</v>
      </c>
      <c r="C1273" s="125" t="s">
        <v>8418</v>
      </c>
      <c r="D1273" s="126" t="s">
        <v>8419</v>
      </c>
      <c r="E1273" s="125" t="s">
        <v>8310</v>
      </c>
      <c r="F1273" s="126" t="s">
        <v>8440</v>
      </c>
      <c r="G1273" s="125" t="s">
        <v>8441</v>
      </c>
      <c r="H1273" s="126" t="s">
        <v>8442</v>
      </c>
      <c r="I1273" s="127">
        <v>341</v>
      </c>
      <c r="J1273" s="128">
        <v>29.1585</v>
      </c>
    </row>
    <row r="1274" spans="2:10" hidden="1" x14ac:dyDescent="0.25">
      <c r="B1274" s="124" t="s">
        <v>8</v>
      </c>
      <c r="C1274" s="125" t="s">
        <v>8418</v>
      </c>
      <c r="D1274" s="126" t="s">
        <v>8419</v>
      </c>
      <c r="E1274" s="125" t="s">
        <v>8441</v>
      </c>
      <c r="F1274" s="126" t="s">
        <v>8442</v>
      </c>
      <c r="G1274" s="125" t="s">
        <v>8438</v>
      </c>
      <c r="H1274" s="126" t="s">
        <v>8439</v>
      </c>
      <c r="I1274" s="127">
        <v>282</v>
      </c>
      <c r="J1274" s="128">
        <v>1.0154000000000001</v>
      </c>
    </row>
    <row r="1275" spans="2:10" hidden="1" x14ac:dyDescent="0.25">
      <c r="B1275" s="124" t="s">
        <v>8</v>
      </c>
      <c r="C1275" s="125" t="s">
        <v>8418</v>
      </c>
      <c r="D1275" s="126" t="s">
        <v>8419</v>
      </c>
      <c r="E1275" s="125" t="s">
        <v>8434</v>
      </c>
      <c r="F1275" s="126" t="s">
        <v>8435</v>
      </c>
      <c r="G1275" s="125" t="s">
        <v>8428</v>
      </c>
      <c r="H1275" s="126" t="s">
        <v>8429</v>
      </c>
      <c r="I1275" s="127">
        <v>174</v>
      </c>
      <c r="J1275" s="128">
        <v>2.0377000000000001</v>
      </c>
    </row>
    <row r="1276" spans="2:10" hidden="1" x14ac:dyDescent="0.25">
      <c r="B1276" s="124" t="s">
        <v>8</v>
      </c>
      <c r="C1276" s="125" t="s">
        <v>8418</v>
      </c>
      <c r="D1276" s="126" t="s">
        <v>8419</v>
      </c>
      <c r="E1276" s="125" t="s">
        <v>8430</v>
      </c>
      <c r="F1276" s="126" t="s">
        <v>8431</v>
      </c>
      <c r="G1276" s="125" t="s">
        <v>8443</v>
      </c>
      <c r="H1276" s="126" t="s">
        <v>8444</v>
      </c>
      <c r="I1276" s="127">
        <v>427</v>
      </c>
      <c r="J1276" s="128">
        <v>1.9819</v>
      </c>
    </row>
    <row r="1277" spans="2:10" hidden="1" x14ac:dyDescent="0.25">
      <c r="B1277" s="124" t="s">
        <v>8</v>
      </c>
      <c r="C1277" s="125" t="s">
        <v>8418</v>
      </c>
      <c r="D1277" s="126" t="s">
        <v>8419</v>
      </c>
      <c r="E1277" s="125" t="s">
        <v>8443</v>
      </c>
      <c r="F1277" s="126" t="s">
        <v>8444</v>
      </c>
      <c r="G1277" s="125" t="s">
        <v>8445</v>
      </c>
      <c r="H1277" s="126" t="s">
        <v>8446</v>
      </c>
      <c r="I1277" s="127">
        <v>239</v>
      </c>
      <c r="J1277" s="128">
        <v>2.6505000000000001</v>
      </c>
    </row>
    <row r="1278" spans="2:10" hidden="1" x14ac:dyDescent="0.25">
      <c r="B1278" s="124" t="s">
        <v>8</v>
      </c>
      <c r="C1278" s="125" t="s">
        <v>8418</v>
      </c>
      <c r="D1278" s="126" t="s">
        <v>8419</v>
      </c>
      <c r="E1278" s="125" t="s">
        <v>8418</v>
      </c>
      <c r="F1278" s="126" t="s">
        <v>8447</v>
      </c>
      <c r="G1278" s="125" t="s">
        <v>6325</v>
      </c>
      <c r="H1278" s="126" t="s">
        <v>8448</v>
      </c>
      <c r="I1278" s="127">
        <v>176</v>
      </c>
      <c r="J1278" s="128">
        <v>53.027099999999997</v>
      </c>
    </row>
    <row r="1279" spans="2:10" hidden="1" x14ac:dyDescent="0.25">
      <c r="B1279" s="124" t="s">
        <v>8</v>
      </c>
      <c r="C1279" s="125" t="s">
        <v>8418</v>
      </c>
      <c r="D1279" s="126" t="s">
        <v>8419</v>
      </c>
      <c r="E1279" s="125" t="s">
        <v>6325</v>
      </c>
      <c r="F1279" s="126" t="s">
        <v>8448</v>
      </c>
      <c r="G1279" s="125" t="s">
        <v>4579</v>
      </c>
      <c r="H1279" s="126" t="s">
        <v>8449</v>
      </c>
      <c r="I1279" s="127">
        <v>264</v>
      </c>
      <c r="J1279" s="128">
        <v>37.613500000000002</v>
      </c>
    </row>
    <row r="1280" spans="2:10" hidden="1" x14ac:dyDescent="0.25">
      <c r="B1280" s="124" t="s">
        <v>8</v>
      </c>
      <c r="C1280" s="125" t="s">
        <v>8418</v>
      </c>
      <c r="D1280" s="126" t="s">
        <v>8419</v>
      </c>
      <c r="E1280" s="125" t="s">
        <v>6325</v>
      </c>
      <c r="F1280" s="126" t="s">
        <v>8448</v>
      </c>
      <c r="G1280" s="125" t="s">
        <v>8450</v>
      </c>
      <c r="H1280" s="126" t="s">
        <v>8451</v>
      </c>
      <c r="I1280" s="127">
        <v>405</v>
      </c>
      <c r="J1280" s="128">
        <v>43.359699999999997</v>
      </c>
    </row>
    <row r="1281" spans="2:10" hidden="1" x14ac:dyDescent="0.25">
      <c r="B1281" s="124" t="s">
        <v>8</v>
      </c>
      <c r="C1281" s="125" t="s">
        <v>8418</v>
      </c>
      <c r="D1281" s="126" t="s">
        <v>8419</v>
      </c>
      <c r="E1281" s="125" t="s">
        <v>8426</v>
      </c>
      <c r="F1281" s="126" t="s">
        <v>8427</v>
      </c>
      <c r="G1281" s="125" t="s">
        <v>3286</v>
      </c>
      <c r="H1281" s="126" t="s">
        <v>8452</v>
      </c>
      <c r="I1281" s="127">
        <v>1002</v>
      </c>
      <c r="J1281" s="128">
        <v>9.8477000000000015</v>
      </c>
    </row>
    <row r="1282" spans="2:10" hidden="1" x14ac:dyDescent="0.25">
      <c r="B1282" s="124" t="s">
        <v>8</v>
      </c>
      <c r="C1282" s="125" t="s">
        <v>8418</v>
      </c>
      <c r="D1282" s="126" t="s">
        <v>8419</v>
      </c>
      <c r="E1282" s="125" t="s">
        <v>6325</v>
      </c>
      <c r="F1282" s="126" t="s">
        <v>8448</v>
      </c>
      <c r="G1282" s="125" t="s">
        <v>8453</v>
      </c>
      <c r="H1282" s="126" t="s">
        <v>8454</v>
      </c>
      <c r="I1282" s="127">
        <v>590</v>
      </c>
      <c r="J1282" s="128">
        <v>20.831099999999999</v>
      </c>
    </row>
    <row r="1283" spans="2:10" hidden="1" x14ac:dyDescent="0.25">
      <c r="B1283" s="124" t="s">
        <v>8</v>
      </c>
      <c r="C1283" s="125" t="s">
        <v>8418</v>
      </c>
      <c r="D1283" s="126" t="s">
        <v>8419</v>
      </c>
      <c r="E1283" s="125" t="s">
        <v>8418</v>
      </c>
      <c r="F1283" s="126" t="s">
        <v>8447</v>
      </c>
      <c r="G1283" s="125" t="s">
        <v>8310</v>
      </c>
      <c r="H1283" s="126" t="s">
        <v>8440</v>
      </c>
      <c r="I1283" s="127">
        <v>1639</v>
      </c>
      <c r="J1283" s="128">
        <v>39.814699999999988</v>
      </c>
    </row>
    <row r="1284" spans="2:10" hidden="1" x14ac:dyDescent="0.25">
      <c r="B1284" s="124" t="s">
        <v>8</v>
      </c>
      <c r="C1284" s="125" t="s">
        <v>8455</v>
      </c>
      <c r="D1284" s="126" t="s">
        <v>8456</v>
      </c>
      <c r="E1284" s="125" t="s">
        <v>8457</v>
      </c>
      <c r="F1284" s="126" t="s">
        <v>8458</v>
      </c>
      <c r="G1284" s="125" t="s">
        <v>8459</v>
      </c>
      <c r="H1284" s="126" t="s">
        <v>8460</v>
      </c>
      <c r="I1284" s="127">
        <v>770</v>
      </c>
      <c r="J1284" s="128">
        <v>18.168599999999991</v>
      </c>
    </row>
    <row r="1285" spans="2:10" hidden="1" x14ac:dyDescent="0.25">
      <c r="B1285" s="124" t="s">
        <v>8</v>
      </c>
      <c r="C1285" s="125" t="s">
        <v>8461</v>
      </c>
      <c r="D1285" s="126" t="s">
        <v>8462</v>
      </c>
      <c r="E1285" s="125" t="s">
        <v>8463</v>
      </c>
      <c r="F1285" s="126" t="s">
        <v>8464</v>
      </c>
      <c r="G1285" s="125" t="s">
        <v>3813</v>
      </c>
      <c r="H1285" s="126" t="s">
        <v>8465</v>
      </c>
      <c r="I1285" s="127">
        <v>293</v>
      </c>
      <c r="J1285" s="128">
        <v>9.3375000000000004</v>
      </c>
    </row>
    <row r="1286" spans="2:10" hidden="1" x14ac:dyDescent="0.25">
      <c r="B1286" s="124" t="s">
        <v>8</v>
      </c>
      <c r="C1286" s="125" t="s">
        <v>8466</v>
      </c>
      <c r="D1286" s="126" t="s">
        <v>8467</v>
      </c>
      <c r="E1286" s="125" t="s">
        <v>4633</v>
      </c>
      <c r="F1286" s="126" t="s">
        <v>8468</v>
      </c>
      <c r="G1286" s="125" t="s">
        <v>8469</v>
      </c>
      <c r="H1286" s="126" t="s">
        <v>8470</v>
      </c>
      <c r="I1286" s="127">
        <v>308</v>
      </c>
      <c r="J1286" s="128">
        <v>3.5033000000000012</v>
      </c>
    </row>
    <row r="1287" spans="2:10" hidden="1" x14ac:dyDescent="0.25">
      <c r="B1287" s="124" t="s">
        <v>8</v>
      </c>
      <c r="C1287" s="125" t="s">
        <v>8466</v>
      </c>
      <c r="D1287" s="126" t="s">
        <v>8467</v>
      </c>
      <c r="E1287" s="125" t="s">
        <v>8466</v>
      </c>
      <c r="F1287" s="126" t="s">
        <v>8471</v>
      </c>
      <c r="G1287" s="125" t="s">
        <v>8472</v>
      </c>
      <c r="H1287" s="126" t="s">
        <v>8473</v>
      </c>
      <c r="I1287" s="127">
        <v>79</v>
      </c>
      <c r="J1287" s="128">
        <v>4.2304000000000004</v>
      </c>
    </row>
    <row r="1288" spans="2:10" hidden="1" x14ac:dyDescent="0.25">
      <c r="B1288" s="124" t="s">
        <v>8</v>
      </c>
      <c r="C1288" s="125" t="s">
        <v>8466</v>
      </c>
      <c r="D1288" s="126" t="s">
        <v>8467</v>
      </c>
      <c r="E1288" s="125" t="s">
        <v>2319</v>
      </c>
      <c r="F1288" s="126" t="s">
        <v>8474</v>
      </c>
      <c r="G1288" s="125" t="s">
        <v>8475</v>
      </c>
      <c r="H1288" s="126" t="s">
        <v>8476</v>
      </c>
      <c r="I1288" s="127">
        <v>424</v>
      </c>
      <c r="J1288" s="128">
        <v>5.3500999999999994</v>
      </c>
    </row>
    <row r="1289" spans="2:10" hidden="1" x14ac:dyDescent="0.25">
      <c r="B1289" s="124" t="s">
        <v>8</v>
      </c>
      <c r="C1289" s="125" t="s">
        <v>8466</v>
      </c>
      <c r="D1289" s="126" t="s">
        <v>8467</v>
      </c>
      <c r="E1289" s="125" t="s">
        <v>8475</v>
      </c>
      <c r="F1289" s="126" t="s">
        <v>8476</v>
      </c>
      <c r="G1289" s="125" t="s">
        <v>4836</v>
      </c>
      <c r="H1289" s="126" t="s">
        <v>8477</v>
      </c>
      <c r="I1289" s="127">
        <v>483</v>
      </c>
      <c r="J1289" s="128">
        <v>2.0463</v>
      </c>
    </row>
    <row r="1290" spans="2:10" hidden="1" x14ac:dyDescent="0.25">
      <c r="B1290" s="124" t="s">
        <v>8</v>
      </c>
      <c r="C1290" s="125" t="s">
        <v>8466</v>
      </c>
      <c r="D1290" s="126" t="s">
        <v>8467</v>
      </c>
      <c r="E1290" s="125" t="s">
        <v>8466</v>
      </c>
      <c r="F1290" s="126" t="s">
        <v>8471</v>
      </c>
      <c r="G1290" s="125" t="s">
        <v>2319</v>
      </c>
      <c r="H1290" s="126" t="s">
        <v>8474</v>
      </c>
      <c r="I1290" s="127">
        <v>191</v>
      </c>
      <c r="J1290" s="128">
        <v>2.9553999999999991</v>
      </c>
    </row>
    <row r="1291" spans="2:10" hidden="1" x14ac:dyDescent="0.25">
      <c r="B1291" s="124" t="s">
        <v>8</v>
      </c>
      <c r="C1291" s="125" t="s">
        <v>8466</v>
      </c>
      <c r="D1291" s="126" t="s">
        <v>8467</v>
      </c>
      <c r="E1291" s="125" t="s">
        <v>8466</v>
      </c>
      <c r="F1291" s="126" t="s">
        <v>8471</v>
      </c>
      <c r="G1291" s="125" t="s">
        <v>4633</v>
      </c>
      <c r="H1291" s="126" t="s">
        <v>8468</v>
      </c>
      <c r="I1291" s="127">
        <v>557</v>
      </c>
      <c r="J1291" s="128">
        <v>5.3147999999999991</v>
      </c>
    </row>
    <row r="1292" spans="2:10" hidden="1" x14ac:dyDescent="0.25">
      <c r="B1292" s="124" t="s">
        <v>8</v>
      </c>
      <c r="C1292" s="125" t="s">
        <v>4167</v>
      </c>
      <c r="D1292" s="126" t="s">
        <v>8478</v>
      </c>
      <c r="E1292" s="125" t="s">
        <v>4167</v>
      </c>
      <c r="F1292" s="126" t="s">
        <v>8479</v>
      </c>
      <c r="G1292" s="125" t="s">
        <v>8480</v>
      </c>
      <c r="H1292" s="126" t="s">
        <v>8481</v>
      </c>
      <c r="I1292" s="127">
        <v>267</v>
      </c>
      <c r="J1292" s="128">
        <v>11.725300000000001</v>
      </c>
    </row>
    <row r="1293" spans="2:10" hidden="1" x14ac:dyDescent="0.25">
      <c r="B1293" s="124" t="s">
        <v>8</v>
      </c>
      <c r="C1293" s="125" t="s">
        <v>1643</v>
      </c>
      <c r="D1293" s="126" t="s">
        <v>8482</v>
      </c>
      <c r="E1293" s="125" t="s">
        <v>8483</v>
      </c>
      <c r="F1293" s="126" t="s">
        <v>8484</v>
      </c>
      <c r="G1293" s="125" t="s">
        <v>8485</v>
      </c>
      <c r="H1293" s="126" t="s">
        <v>8486</v>
      </c>
      <c r="I1293" s="127">
        <v>540</v>
      </c>
      <c r="J1293" s="128">
        <v>10.317299999999999</v>
      </c>
    </row>
    <row r="1294" spans="2:10" hidden="1" x14ac:dyDescent="0.25">
      <c r="B1294" s="124" t="s">
        <v>8</v>
      </c>
      <c r="C1294" s="125" t="s">
        <v>1643</v>
      </c>
      <c r="D1294" s="126" t="s">
        <v>8482</v>
      </c>
      <c r="E1294" s="125" t="s">
        <v>1643</v>
      </c>
      <c r="F1294" s="126" t="s">
        <v>8487</v>
      </c>
      <c r="G1294" s="125" t="s">
        <v>8488</v>
      </c>
      <c r="H1294" s="126" t="s">
        <v>8489</v>
      </c>
      <c r="I1294" s="127">
        <v>455</v>
      </c>
      <c r="J1294" s="128">
        <v>29.366599999999991</v>
      </c>
    </row>
    <row r="1295" spans="2:10" hidden="1" x14ac:dyDescent="0.25">
      <c r="B1295" s="124" t="s">
        <v>8</v>
      </c>
      <c r="C1295" s="125" t="s">
        <v>1643</v>
      </c>
      <c r="D1295" s="126" t="s">
        <v>8482</v>
      </c>
      <c r="E1295" s="125" t="s">
        <v>8488</v>
      </c>
      <c r="F1295" s="126" t="s">
        <v>8489</v>
      </c>
      <c r="G1295" s="125" t="s">
        <v>8490</v>
      </c>
      <c r="H1295" s="126" t="s">
        <v>8491</v>
      </c>
      <c r="I1295" s="127">
        <v>426</v>
      </c>
      <c r="J1295" s="128">
        <v>41.802300000000002</v>
      </c>
    </row>
    <row r="1296" spans="2:10" hidden="1" x14ac:dyDescent="0.25">
      <c r="B1296" s="124" t="s">
        <v>8</v>
      </c>
      <c r="C1296" s="125" t="s">
        <v>1643</v>
      </c>
      <c r="D1296" s="126" t="s">
        <v>8482</v>
      </c>
      <c r="E1296" s="125" t="s">
        <v>8488</v>
      </c>
      <c r="F1296" s="126" t="s">
        <v>8489</v>
      </c>
      <c r="G1296" s="125" t="s">
        <v>8492</v>
      </c>
      <c r="H1296" s="126" t="s">
        <v>8493</v>
      </c>
      <c r="I1296" s="127">
        <v>0</v>
      </c>
      <c r="J1296" s="128">
        <v>12.430899999999999</v>
      </c>
    </row>
    <row r="1297" spans="2:10" hidden="1" x14ac:dyDescent="0.25">
      <c r="B1297" s="124" t="s">
        <v>8</v>
      </c>
      <c r="C1297" s="125" t="s">
        <v>1643</v>
      </c>
      <c r="D1297" s="126" t="s">
        <v>8482</v>
      </c>
      <c r="E1297" s="125" t="s">
        <v>8494</v>
      </c>
      <c r="F1297" s="126" t="s">
        <v>8495</v>
      </c>
      <c r="G1297" s="125" t="s">
        <v>8496</v>
      </c>
      <c r="H1297" s="126" t="s">
        <v>8497</v>
      </c>
      <c r="I1297" s="127">
        <v>2683</v>
      </c>
      <c r="J1297" s="128">
        <v>9.4520000000000017</v>
      </c>
    </row>
    <row r="1298" spans="2:10" hidden="1" x14ac:dyDescent="0.25">
      <c r="B1298" s="124" t="s">
        <v>8</v>
      </c>
      <c r="C1298" s="125" t="s">
        <v>1643</v>
      </c>
      <c r="D1298" s="126" t="s">
        <v>8482</v>
      </c>
      <c r="E1298" s="125" t="s">
        <v>8496</v>
      </c>
      <c r="F1298" s="126" t="s">
        <v>8497</v>
      </c>
      <c r="G1298" s="125" t="s">
        <v>8483</v>
      </c>
      <c r="H1298" s="126" t="s">
        <v>8484</v>
      </c>
      <c r="I1298" s="127">
        <v>5438</v>
      </c>
      <c r="J1298" s="128">
        <v>10.0139</v>
      </c>
    </row>
    <row r="1299" spans="2:10" hidden="1" x14ac:dyDescent="0.25">
      <c r="B1299" s="124" t="s">
        <v>8</v>
      </c>
      <c r="C1299" s="125" t="s">
        <v>1643</v>
      </c>
      <c r="D1299" s="126" t="s">
        <v>8482</v>
      </c>
      <c r="E1299" s="125" t="s">
        <v>1643</v>
      </c>
      <c r="F1299" s="126" t="s">
        <v>8487</v>
      </c>
      <c r="G1299" s="125" t="s">
        <v>8494</v>
      </c>
      <c r="H1299" s="126" t="s">
        <v>8495</v>
      </c>
      <c r="I1299" s="127">
        <v>285</v>
      </c>
      <c r="J1299" s="128">
        <v>19.9802</v>
      </c>
    </row>
    <row r="1300" spans="2:10" hidden="1" x14ac:dyDescent="0.25">
      <c r="B1300" s="124" t="s">
        <v>8</v>
      </c>
      <c r="C1300" s="125" t="s">
        <v>1114</v>
      </c>
      <c r="D1300" s="126" t="s">
        <v>8498</v>
      </c>
      <c r="E1300" s="125" t="s">
        <v>8499</v>
      </c>
      <c r="F1300" s="126" t="s">
        <v>8500</v>
      </c>
      <c r="G1300" s="125" t="s">
        <v>1763</v>
      </c>
      <c r="H1300" s="126" t="s">
        <v>8501</v>
      </c>
      <c r="I1300" s="127">
        <v>735</v>
      </c>
      <c r="J1300" s="128">
        <v>11.126300000000001</v>
      </c>
    </row>
    <row r="1301" spans="2:10" hidden="1" x14ac:dyDescent="0.25">
      <c r="B1301" s="124" t="s">
        <v>8</v>
      </c>
      <c r="C1301" s="125" t="s">
        <v>1114</v>
      </c>
      <c r="D1301" s="126" t="s">
        <v>8498</v>
      </c>
      <c r="E1301" s="125" t="s">
        <v>1114</v>
      </c>
      <c r="F1301" s="126" t="s">
        <v>8502</v>
      </c>
      <c r="G1301" s="125" t="s">
        <v>8499</v>
      </c>
      <c r="H1301" s="126" t="s">
        <v>8500</v>
      </c>
      <c r="I1301" s="127">
        <v>458</v>
      </c>
      <c r="J1301" s="128">
        <v>15.226800000000001</v>
      </c>
    </row>
    <row r="1302" spans="2:10" hidden="1" x14ac:dyDescent="0.25">
      <c r="B1302" s="124" t="s">
        <v>8</v>
      </c>
      <c r="C1302" s="125" t="s">
        <v>1114</v>
      </c>
      <c r="D1302" s="126" t="s">
        <v>8498</v>
      </c>
      <c r="E1302" s="125" t="s">
        <v>1114</v>
      </c>
      <c r="F1302" s="126" t="s">
        <v>8502</v>
      </c>
      <c r="G1302" s="125" t="s">
        <v>8503</v>
      </c>
      <c r="H1302" s="126" t="s">
        <v>8504</v>
      </c>
      <c r="I1302" s="127">
        <v>691</v>
      </c>
      <c r="J1302" s="128">
        <v>10.6121</v>
      </c>
    </row>
    <row r="1303" spans="2:10" hidden="1" x14ac:dyDescent="0.25">
      <c r="B1303" s="124" t="s">
        <v>8</v>
      </c>
      <c r="C1303" s="125" t="s">
        <v>1114</v>
      </c>
      <c r="D1303" s="126" t="s">
        <v>8498</v>
      </c>
      <c r="E1303" s="125" t="s">
        <v>8505</v>
      </c>
      <c r="F1303" s="126" t="s">
        <v>8506</v>
      </c>
      <c r="G1303" s="125" t="s">
        <v>8507</v>
      </c>
      <c r="H1303" s="126" t="s">
        <v>8508</v>
      </c>
      <c r="I1303" s="127">
        <v>419</v>
      </c>
      <c r="J1303" s="128">
        <v>18.093599999999999</v>
      </c>
    </row>
    <row r="1304" spans="2:10" hidden="1" x14ac:dyDescent="0.25">
      <c r="B1304" s="124" t="s">
        <v>8</v>
      </c>
      <c r="C1304" s="125" t="s">
        <v>1114</v>
      </c>
      <c r="D1304" s="126" t="s">
        <v>8498</v>
      </c>
      <c r="E1304" s="125" t="s">
        <v>8499</v>
      </c>
      <c r="F1304" s="126" t="s">
        <v>8500</v>
      </c>
      <c r="G1304" s="125" t="s">
        <v>8168</v>
      </c>
      <c r="H1304" s="126" t="s">
        <v>8509</v>
      </c>
      <c r="I1304" s="127">
        <v>765</v>
      </c>
      <c r="J1304" s="128">
        <v>11.6286</v>
      </c>
    </row>
    <row r="1305" spans="2:10" hidden="1" x14ac:dyDescent="0.25">
      <c r="B1305" s="124" t="s">
        <v>8</v>
      </c>
      <c r="C1305" s="125" t="s">
        <v>8510</v>
      </c>
      <c r="D1305" s="126" t="s">
        <v>8511</v>
      </c>
      <c r="E1305" s="125" t="s">
        <v>8510</v>
      </c>
      <c r="F1305" s="126" t="s">
        <v>8512</v>
      </c>
      <c r="G1305" s="125" t="s">
        <v>526</v>
      </c>
      <c r="H1305" s="126" t="s">
        <v>8513</v>
      </c>
      <c r="I1305" s="127">
        <v>360</v>
      </c>
      <c r="J1305" s="128">
        <v>13.4491</v>
      </c>
    </row>
    <row r="1306" spans="2:10" hidden="1" x14ac:dyDescent="0.25">
      <c r="B1306" s="124" t="s">
        <v>8</v>
      </c>
      <c r="C1306" s="125" t="s">
        <v>8510</v>
      </c>
      <c r="D1306" s="126" t="s">
        <v>8511</v>
      </c>
      <c r="E1306" s="125" t="s">
        <v>8510</v>
      </c>
      <c r="F1306" s="126" t="s">
        <v>8512</v>
      </c>
      <c r="G1306" s="125" t="s">
        <v>915</v>
      </c>
      <c r="H1306" s="126" t="s">
        <v>8514</v>
      </c>
      <c r="I1306" s="127">
        <v>372</v>
      </c>
      <c r="J1306" s="128">
        <v>3.7764000000000002</v>
      </c>
    </row>
    <row r="1307" spans="2:10" hidden="1" x14ac:dyDescent="0.25">
      <c r="B1307" s="124" t="s">
        <v>8</v>
      </c>
      <c r="C1307" s="125" t="s">
        <v>8510</v>
      </c>
      <c r="D1307" s="126" t="s">
        <v>8511</v>
      </c>
      <c r="E1307" s="125" t="s">
        <v>915</v>
      </c>
      <c r="F1307" s="126" t="s">
        <v>8514</v>
      </c>
      <c r="G1307" s="125" t="s">
        <v>5853</v>
      </c>
      <c r="H1307" s="126" t="s">
        <v>8515</v>
      </c>
      <c r="I1307" s="127">
        <v>167</v>
      </c>
      <c r="J1307" s="128">
        <v>2.1663999999999999</v>
      </c>
    </row>
    <row r="1308" spans="2:10" hidden="1" x14ac:dyDescent="0.25">
      <c r="B1308" s="124" t="s">
        <v>8</v>
      </c>
      <c r="C1308" s="125" t="s">
        <v>8510</v>
      </c>
      <c r="D1308" s="126" t="s">
        <v>8511</v>
      </c>
      <c r="E1308" s="125" t="s">
        <v>8516</v>
      </c>
      <c r="F1308" s="126" t="s">
        <v>8517</v>
      </c>
      <c r="G1308" s="125" t="s">
        <v>8518</v>
      </c>
      <c r="H1308" s="126" t="s">
        <v>8519</v>
      </c>
      <c r="I1308" s="127">
        <v>161</v>
      </c>
      <c r="J1308" s="128">
        <v>6.3827999999999996</v>
      </c>
    </row>
    <row r="1309" spans="2:10" hidden="1" x14ac:dyDescent="0.25">
      <c r="B1309" s="124" t="s">
        <v>8</v>
      </c>
      <c r="C1309" s="125" t="s">
        <v>8510</v>
      </c>
      <c r="D1309" s="126" t="s">
        <v>8511</v>
      </c>
      <c r="E1309" s="125" t="s">
        <v>8510</v>
      </c>
      <c r="F1309" s="126" t="s">
        <v>8512</v>
      </c>
      <c r="G1309" s="125" t="s">
        <v>8520</v>
      </c>
      <c r="H1309" s="126" t="s">
        <v>8521</v>
      </c>
      <c r="I1309" s="127">
        <v>350</v>
      </c>
      <c r="J1309" s="128">
        <v>25.740099999999991</v>
      </c>
    </row>
    <row r="1310" spans="2:10" hidden="1" x14ac:dyDescent="0.25">
      <c r="B1310" s="124" t="s">
        <v>8</v>
      </c>
      <c r="C1310" s="125" t="s">
        <v>8510</v>
      </c>
      <c r="D1310" s="126" t="s">
        <v>8511</v>
      </c>
      <c r="E1310" s="125" t="s">
        <v>8518</v>
      </c>
      <c r="F1310" s="126" t="s">
        <v>8519</v>
      </c>
      <c r="G1310" s="125" t="s">
        <v>8522</v>
      </c>
      <c r="H1310" s="126" t="s">
        <v>8523</v>
      </c>
      <c r="I1310" s="127">
        <v>308</v>
      </c>
      <c r="J1310" s="128">
        <v>6.6620999999999997</v>
      </c>
    </row>
    <row r="1311" spans="2:10" hidden="1" x14ac:dyDescent="0.25">
      <c r="B1311" s="124" t="s">
        <v>8</v>
      </c>
      <c r="C1311" s="125" t="s">
        <v>8510</v>
      </c>
      <c r="D1311" s="126" t="s">
        <v>8511</v>
      </c>
      <c r="E1311" s="125" t="s">
        <v>8510</v>
      </c>
      <c r="F1311" s="126" t="s">
        <v>8512</v>
      </c>
      <c r="G1311" s="125" t="s">
        <v>8516</v>
      </c>
      <c r="H1311" s="126" t="s">
        <v>8517</v>
      </c>
      <c r="I1311" s="127">
        <v>164</v>
      </c>
      <c r="J1311" s="128">
        <v>7.9389000000000003</v>
      </c>
    </row>
    <row r="1312" spans="2:10" hidden="1" x14ac:dyDescent="0.25">
      <c r="B1312" s="124" t="s">
        <v>8</v>
      </c>
      <c r="C1312" s="125" t="s">
        <v>8524</v>
      </c>
      <c r="D1312" s="126" t="s">
        <v>8525</v>
      </c>
      <c r="E1312" s="125" t="s">
        <v>8524</v>
      </c>
      <c r="F1312" s="126" t="s">
        <v>8526</v>
      </c>
      <c r="G1312" s="125" t="s">
        <v>8527</v>
      </c>
      <c r="H1312" s="126" t="s">
        <v>8528</v>
      </c>
      <c r="I1312" s="127">
        <v>276</v>
      </c>
      <c r="J1312" s="128">
        <v>12.5756</v>
      </c>
    </row>
    <row r="1313" spans="2:10" hidden="1" x14ac:dyDescent="0.25">
      <c r="B1313" s="124" t="s">
        <v>8</v>
      </c>
      <c r="C1313" s="125" t="s">
        <v>8524</v>
      </c>
      <c r="D1313" s="126" t="s">
        <v>8525</v>
      </c>
      <c r="E1313" s="125" t="s">
        <v>8529</v>
      </c>
      <c r="F1313" s="126" t="s">
        <v>8530</v>
      </c>
      <c r="G1313" s="125" t="s">
        <v>8531</v>
      </c>
      <c r="H1313" s="126" t="s">
        <v>8532</v>
      </c>
      <c r="I1313" s="127">
        <v>272</v>
      </c>
      <c r="J1313" s="128">
        <v>5.8333000000000004</v>
      </c>
    </row>
    <row r="1314" spans="2:10" hidden="1" x14ac:dyDescent="0.25">
      <c r="B1314" s="124" t="s">
        <v>8</v>
      </c>
      <c r="C1314" s="125" t="s">
        <v>8524</v>
      </c>
      <c r="D1314" s="126" t="s">
        <v>8525</v>
      </c>
      <c r="E1314" s="125" t="s">
        <v>8531</v>
      </c>
      <c r="F1314" s="126" t="s">
        <v>8532</v>
      </c>
      <c r="G1314" s="125" t="s">
        <v>8533</v>
      </c>
      <c r="H1314" s="126" t="s">
        <v>8534</v>
      </c>
      <c r="I1314" s="127">
        <v>187</v>
      </c>
      <c r="J1314" s="128">
        <v>14.723800000000001</v>
      </c>
    </row>
    <row r="1315" spans="2:10" hidden="1" x14ac:dyDescent="0.25">
      <c r="B1315" s="124" t="s">
        <v>8</v>
      </c>
      <c r="C1315" s="125" t="s">
        <v>8524</v>
      </c>
      <c r="D1315" s="126" t="s">
        <v>8525</v>
      </c>
      <c r="E1315" s="125" t="s">
        <v>8524</v>
      </c>
      <c r="F1315" s="126" t="s">
        <v>8526</v>
      </c>
      <c r="G1315" s="125" t="s">
        <v>8529</v>
      </c>
      <c r="H1315" s="126" t="s">
        <v>8530</v>
      </c>
      <c r="I1315" s="127">
        <v>90</v>
      </c>
      <c r="J1315" s="128">
        <v>6.2140999999999984</v>
      </c>
    </row>
    <row r="1316" spans="2:10" hidden="1" x14ac:dyDescent="0.25">
      <c r="B1316" s="124" t="s">
        <v>8</v>
      </c>
      <c r="C1316" s="125" t="s">
        <v>8524</v>
      </c>
      <c r="D1316" s="126" t="s">
        <v>8525</v>
      </c>
      <c r="E1316" s="125" t="s">
        <v>8531</v>
      </c>
      <c r="F1316" s="126" t="s">
        <v>8532</v>
      </c>
      <c r="G1316" s="125" t="s">
        <v>8535</v>
      </c>
      <c r="H1316" s="126" t="s">
        <v>8536</v>
      </c>
      <c r="I1316" s="127">
        <v>186</v>
      </c>
      <c r="J1316" s="128">
        <v>54.722100000000012</v>
      </c>
    </row>
    <row r="1317" spans="2:10" hidden="1" x14ac:dyDescent="0.25">
      <c r="B1317" s="124" t="s">
        <v>8</v>
      </c>
      <c r="C1317" s="125" t="s">
        <v>8524</v>
      </c>
      <c r="D1317" s="126" t="s">
        <v>8525</v>
      </c>
      <c r="E1317" s="125" t="s">
        <v>2706</v>
      </c>
      <c r="F1317" s="126" t="s">
        <v>8537</v>
      </c>
      <c r="G1317" s="125" t="s">
        <v>3815</v>
      </c>
      <c r="H1317" s="126" t="s">
        <v>8538</v>
      </c>
      <c r="I1317" s="127">
        <v>690</v>
      </c>
      <c r="J1317" s="128">
        <v>4.7676000000000007</v>
      </c>
    </row>
    <row r="1318" spans="2:10" hidden="1" x14ac:dyDescent="0.25">
      <c r="B1318" s="124" t="s">
        <v>8</v>
      </c>
      <c r="C1318" s="125" t="s">
        <v>8524</v>
      </c>
      <c r="D1318" s="126" t="s">
        <v>8525</v>
      </c>
      <c r="E1318" s="125" t="s">
        <v>8539</v>
      </c>
      <c r="F1318" s="126" t="s">
        <v>8540</v>
      </c>
      <c r="G1318" s="125" t="s">
        <v>8541</v>
      </c>
      <c r="H1318" s="126" t="s">
        <v>8542</v>
      </c>
      <c r="I1318" s="127">
        <v>190</v>
      </c>
      <c r="J1318" s="128">
        <v>2.9803999999999999</v>
      </c>
    </row>
    <row r="1319" spans="2:10" hidden="1" x14ac:dyDescent="0.25">
      <c r="B1319" s="124" t="s">
        <v>8</v>
      </c>
      <c r="C1319" s="125" t="s">
        <v>8524</v>
      </c>
      <c r="D1319" s="126" t="s">
        <v>8525</v>
      </c>
      <c r="E1319" s="125" t="s">
        <v>2901</v>
      </c>
      <c r="F1319" s="126" t="s">
        <v>8543</v>
      </c>
      <c r="G1319" s="125" t="s">
        <v>8544</v>
      </c>
      <c r="H1319" s="126" t="s">
        <v>8545</v>
      </c>
      <c r="I1319" s="127">
        <v>384</v>
      </c>
      <c r="J1319" s="128">
        <v>14.629799999999999</v>
      </c>
    </row>
    <row r="1320" spans="2:10" hidden="1" x14ac:dyDescent="0.25">
      <c r="B1320" s="124" t="s">
        <v>8</v>
      </c>
      <c r="C1320" s="125" t="s">
        <v>8524</v>
      </c>
      <c r="D1320" s="126" t="s">
        <v>8525</v>
      </c>
      <c r="E1320" s="125" t="s">
        <v>8546</v>
      </c>
      <c r="F1320" s="126" t="s">
        <v>8547</v>
      </c>
      <c r="G1320" s="125" t="s">
        <v>8412</v>
      </c>
      <c r="H1320" s="126" t="s">
        <v>8548</v>
      </c>
      <c r="I1320" s="127">
        <v>442</v>
      </c>
      <c r="J1320" s="128">
        <v>1.0976999999999999</v>
      </c>
    </row>
    <row r="1321" spans="2:10" hidden="1" x14ac:dyDescent="0.25">
      <c r="B1321" s="124" t="s">
        <v>8</v>
      </c>
      <c r="C1321" s="125" t="s">
        <v>8524</v>
      </c>
      <c r="D1321" s="126" t="s">
        <v>8525</v>
      </c>
      <c r="E1321" s="125" t="s">
        <v>8541</v>
      </c>
      <c r="F1321" s="126" t="s">
        <v>8542</v>
      </c>
      <c r="G1321" s="125" t="s">
        <v>8546</v>
      </c>
      <c r="H1321" s="126" t="s">
        <v>8547</v>
      </c>
      <c r="I1321" s="127">
        <v>333</v>
      </c>
      <c r="J1321" s="128">
        <v>6.9401999999999999</v>
      </c>
    </row>
    <row r="1322" spans="2:10" hidden="1" x14ac:dyDescent="0.25">
      <c r="B1322" s="124" t="s">
        <v>8</v>
      </c>
      <c r="C1322" s="125" t="s">
        <v>8524</v>
      </c>
      <c r="D1322" s="126" t="s">
        <v>8525</v>
      </c>
      <c r="E1322" s="125" t="s">
        <v>8549</v>
      </c>
      <c r="F1322" s="126" t="s">
        <v>8550</v>
      </c>
      <c r="G1322" s="125" t="s">
        <v>8551</v>
      </c>
      <c r="H1322" s="126" t="s">
        <v>8552</v>
      </c>
      <c r="I1322" s="127">
        <v>241</v>
      </c>
      <c r="J1322" s="128">
        <v>2.0398000000000001</v>
      </c>
    </row>
    <row r="1323" spans="2:10" hidden="1" x14ac:dyDescent="0.25">
      <c r="B1323" s="124" t="s">
        <v>8</v>
      </c>
      <c r="C1323" s="125" t="s">
        <v>8524</v>
      </c>
      <c r="D1323" s="126" t="s">
        <v>8525</v>
      </c>
      <c r="E1323" s="125" t="s">
        <v>8553</v>
      </c>
      <c r="F1323" s="126" t="s">
        <v>8554</v>
      </c>
      <c r="G1323" s="125" t="s">
        <v>2706</v>
      </c>
      <c r="H1323" s="126" t="s">
        <v>8537</v>
      </c>
      <c r="I1323" s="127">
        <v>746</v>
      </c>
      <c r="J1323" s="128">
        <v>1.1226</v>
      </c>
    </row>
    <row r="1324" spans="2:10" hidden="1" x14ac:dyDescent="0.25">
      <c r="B1324" s="124" t="s">
        <v>8</v>
      </c>
      <c r="C1324" s="125" t="s">
        <v>8524</v>
      </c>
      <c r="D1324" s="126" t="s">
        <v>8525</v>
      </c>
      <c r="E1324" s="125" t="s">
        <v>8549</v>
      </c>
      <c r="F1324" s="126" t="s">
        <v>8550</v>
      </c>
      <c r="G1324" s="125" t="s">
        <v>8539</v>
      </c>
      <c r="H1324" s="126" t="s">
        <v>8540</v>
      </c>
      <c r="I1324" s="127">
        <v>407</v>
      </c>
      <c r="J1324" s="128">
        <v>4.9239999999999986</v>
      </c>
    </row>
    <row r="1325" spans="2:10" hidden="1" x14ac:dyDescent="0.25">
      <c r="B1325" s="124" t="s">
        <v>8</v>
      </c>
      <c r="C1325" s="125" t="s">
        <v>8524</v>
      </c>
      <c r="D1325" s="126" t="s">
        <v>8525</v>
      </c>
      <c r="E1325" s="125" t="s">
        <v>8535</v>
      </c>
      <c r="F1325" s="126" t="s">
        <v>8536</v>
      </c>
      <c r="G1325" s="125" t="s">
        <v>8553</v>
      </c>
      <c r="H1325" s="126" t="s">
        <v>8554</v>
      </c>
      <c r="I1325" s="127">
        <v>723</v>
      </c>
      <c r="J1325" s="128">
        <v>4.1835000000000004</v>
      </c>
    </row>
    <row r="1326" spans="2:10" hidden="1" x14ac:dyDescent="0.25">
      <c r="B1326" s="124" t="s">
        <v>8</v>
      </c>
      <c r="C1326" s="125" t="s">
        <v>8524</v>
      </c>
      <c r="D1326" s="126" t="s">
        <v>8525</v>
      </c>
      <c r="E1326" s="125" t="s">
        <v>8544</v>
      </c>
      <c r="F1326" s="126" t="s">
        <v>8545</v>
      </c>
      <c r="G1326" s="125" t="s">
        <v>8549</v>
      </c>
      <c r="H1326" s="126" t="s">
        <v>8550</v>
      </c>
      <c r="I1326" s="127">
        <v>671</v>
      </c>
      <c r="J1326" s="128">
        <v>4.6026000000000007</v>
      </c>
    </row>
    <row r="1327" spans="2:10" hidden="1" x14ac:dyDescent="0.25">
      <c r="B1327" s="124" t="s">
        <v>8</v>
      </c>
      <c r="C1327" s="125" t="s">
        <v>8555</v>
      </c>
      <c r="D1327" s="126" t="s">
        <v>8556</v>
      </c>
      <c r="E1327" s="125" t="s">
        <v>8557</v>
      </c>
      <c r="F1327" s="126" t="s">
        <v>8558</v>
      </c>
      <c r="G1327" s="125" t="s">
        <v>8559</v>
      </c>
      <c r="H1327" s="126" t="s">
        <v>8560</v>
      </c>
      <c r="I1327" s="127">
        <v>744</v>
      </c>
      <c r="J1327" s="128">
        <v>7.3022999999999998</v>
      </c>
    </row>
    <row r="1328" spans="2:10" hidden="1" x14ac:dyDescent="0.25">
      <c r="B1328" s="124" t="s">
        <v>8</v>
      </c>
      <c r="C1328" s="125" t="s">
        <v>8555</v>
      </c>
      <c r="D1328" s="126" t="s">
        <v>8556</v>
      </c>
      <c r="E1328" s="125" t="s">
        <v>8561</v>
      </c>
      <c r="F1328" s="126" t="s">
        <v>8562</v>
      </c>
      <c r="G1328" s="125" t="s">
        <v>759</v>
      </c>
      <c r="H1328" s="126" t="s">
        <v>8563</v>
      </c>
      <c r="I1328" s="127">
        <v>370</v>
      </c>
      <c r="J1328" s="128">
        <v>7.6567999999999996</v>
      </c>
    </row>
    <row r="1329" spans="2:10" hidden="1" x14ac:dyDescent="0.25">
      <c r="B1329" s="124" t="s">
        <v>8</v>
      </c>
      <c r="C1329" s="125" t="s">
        <v>8555</v>
      </c>
      <c r="D1329" s="126" t="s">
        <v>8556</v>
      </c>
      <c r="E1329" s="125" t="s">
        <v>4870</v>
      </c>
      <c r="F1329" s="126" t="s">
        <v>8564</v>
      </c>
      <c r="G1329" s="125" t="s">
        <v>8565</v>
      </c>
      <c r="H1329" s="126" t="s">
        <v>8566</v>
      </c>
      <c r="I1329" s="127">
        <v>591</v>
      </c>
      <c r="J1329" s="128">
        <v>3.0576999999999992</v>
      </c>
    </row>
    <row r="1330" spans="2:10" hidden="1" x14ac:dyDescent="0.25">
      <c r="B1330" s="124" t="s">
        <v>8</v>
      </c>
      <c r="C1330" s="125" t="s">
        <v>8555</v>
      </c>
      <c r="D1330" s="126" t="s">
        <v>8556</v>
      </c>
      <c r="E1330" s="125" t="s">
        <v>8567</v>
      </c>
      <c r="F1330" s="126" t="s">
        <v>8568</v>
      </c>
      <c r="G1330" s="125" t="s">
        <v>1003</v>
      </c>
      <c r="H1330" s="126" t="s">
        <v>8569</v>
      </c>
      <c r="I1330" s="127">
        <v>315</v>
      </c>
      <c r="J1330" s="128">
        <v>5.7414000000000014</v>
      </c>
    </row>
    <row r="1331" spans="2:10" hidden="1" x14ac:dyDescent="0.25">
      <c r="B1331" s="124" t="s">
        <v>8</v>
      </c>
      <c r="C1331" s="125" t="s">
        <v>8555</v>
      </c>
      <c r="D1331" s="126" t="s">
        <v>8556</v>
      </c>
      <c r="E1331" s="125" t="s">
        <v>8570</v>
      </c>
      <c r="F1331" s="126" t="s">
        <v>8571</v>
      </c>
      <c r="G1331" s="125" t="s">
        <v>1134</v>
      </c>
      <c r="H1331" s="126" t="s">
        <v>8572</v>
      </c>
      <c r="I1331" s="127">
        <v>845</v>
      </c>
      <c r="J1331" s="128">
        <v>6.6450999999999976</v>
      </c>
    </row>
    <row r="1332" spans="2:10" hidden="1" x14ac:dyDescent="0.25">
      <c r="B1332" s="124" t="s">
        <v>8</v>
      </c>
      <c r="C1332" s="125" t="s">
        <v>8555</v>
      </c>
      <c r="D1332" s="126" t="s">
        <v>8556</v>
      </c>
      <c r="E1332" s="125" t="s">
        <v>8573</v>
      </c>
      <c r="F1332" s="126" t="s">
        <v>8574</v>
      </c>
      <c r="G1332" s="125" t="s">
        <v>4870</v>
      </c>
      <c r="H1332" s="126" t="s">
        <v>8564</v>
      </c>
      <c r="I1332" s="127">
        <v>203</v>
      </c>
      <c r="J1332" s="128">
        <v>8.3397000000000006</v>
      </c>
    </row>
    <row r="1333" spans="2:10" hidden="1" x14ac:dyDescent="0.25">
      <c r="B1333" s="124" t="s">
        <v>8</v>
      </c>
      <c r="C1333" s="125" t="s">
        <v>8555</v>
      </c>
      <c r="D1333" s="126" t="s">
        <v>8556</v>
      </c>
      <c r="E1333" s="125" t="s">
        <v>8575</v>
      </c>
      <c r="F1333" s="126" t="s">
        <v>8576</v>
      </c>
      <c r="G1333" s="125" t="s">
        <v>8573</v>
      </c>
      <c r="H1333" s="126" t="s">
        <v>8574</v>
      </c>
      <c r="I1333" s="127">
        <v>305</v>
      </c>
      <c r="J1333" s="128">
        <v>3.2119</v>
      </c>
    </row>
    <row r="1334" spans="2:10" hidden="1" x14ac:dyDescent="0.25">
      <c r="B1334" s="124" t="s">
        <v>8</v>
      </c>
      <c r="C1334" s="125" t="s">
        <v>8555</v>
      </c>
      <c r="D1334" s="126" t="s">
        <v>8556</v>
      </c>
      <c r="E1334" s="125" t="s">
        <v>8577</v>
      </c>
      <c r="F1334" s="126" t="s">
        <v>8578</v>
      </c>
      <c r="G1334" s="125" t="s">
        <v>8561</v>
      </c>
      <c r="H1334" s="126" t="s">
        <v>8562</v>
      </c>
      <c r="I1334" s="127">
        <v>251</v>
      </c>
      <c r="J1334" s="128">
        <v>4.8954999999999993</v>
      </c>
    </row>
    <row r="1335" spans="2:10" hidden="1" x14ac:dyDescent="0.25">
      <c r="B1335" s="124" t="s">
        <v>8</v>
      </c>
      <c r="C1335" s="125" t="s">
        <v>8555</v>
      </c>
      <c r="D1335" s="126" t="s">
        <v>8556</v>
      </c>
      <c r="E1335" s="125" t="s">
        <v>8579</v>
      </c>
      <c r="F1335" s="126" t="s">
        <v>8580</v>
      </c>
      <c r="G1335" s="125" t="s">
        <v>8581</v>
      </c>
      <c r="H1335" s="126" t="s">
        <v>8582</v>
      </c>
      <c r="I1335" s="127">
        <v>206</v>
      </c>
      <c r="J1335" s="128">
        <v>3.3363999999999998</v>
      </c>
    </row>
    <row r="1336" spans="2:10" hidden="1" x14ac:dyDescent="0.25">
      <c r="B1336" s="124" t="s">
        <v>8</v>
      </c>
      <c r="C1336" s="125" t="s">
        <v>8555</v>
      </c>
      <c r="D1336" s="126" t="s">
        <v>8556</v>
      </c>
      <c r="E1336" s="125" t="s">
        <v>8570</v>
      </c>
      <c r="F1336" s="126" t="s">
        <v>8571</v>
      </c>
      <c r="G1336" s="125" t="s">
        <v>8583</v>
      </c>
      <c r="H1336" s="126" t="s">
        <v>8584</v>
      </c>
      <c r="I1336" s="127">
        <v>372</v>
      </c>
      <c r="J1336" s="128">
        <v>3.9295</v>
      </c>
    </row>
    <row r="1337" spans="2:10" hidden="1" x14ac:dyDescent="0.25">
      <c r="B1337" s="124" t="s">
        <v>8</v>
      </c>
      <c r="C1337" s="125" t="s">
        <v>8555</v>
      </c>
      <c r="D1337" s="126" t="s">
        <v>8556</v>
      </c>
      <c r="E1337" s="125" t="s">
        <v>8581</v>
      </c>
      <c r="F1337" s="126" t="s">
        <v>8582</v>
      </c>
      <c r="G1337" s="125" t="s">
        <v>8567</v>
      </c>
      <c r="H1337" s="126" t="s">
        <v>8568</v>
      </c>
      <c r="I1337" s="127">
        <v>166</v>
      </c>
      <c r="J1337" s="128">
        <v>2.2463000000000002</v>
      </c>
    </row>
    <row r="1338" spans="2:10" hidden="1" x14ac:dyDescent="0.25">
      <c r="B1338" s="124" t="s">
        <v>8</v>
      </c>
      <c r="C1338" s="125" t="s">
        <v>8555</v>
      </c>
      <c r="D1338" s="126" t="s">
        <v>8556</v>
      </c>
      <c r="E1338" s="125" t="s">
        <v>8555</v>
      </c>
      <c r="F1338" s="126" t="s">
        <v>8585</v>
      </c>
      <c r="G1338" s="125" t="s">
        <v>2491</v>
      </c>
      <c r="H1338" s="126" t="s">
        <v>8586</v>
      </c>
      <c r="I1338" s="127">
        <v>215</v>
      </c>
      <c r="J1338" s="128">
        <v>8.0118000000000009</v>
      </c>
    </row>
    <row r="1339" spans="2:10" hidden="1" x14ac:dyDescent="0.25">
      <c r="B1339" s="124" t="s">
        <v>8</v>
      </c>
      <c r="C1339" s="125" t="s">
        <v>8555</v>
      </c>
      <c r="D1339" s="126" t="s">
        <v>8556</v>
      </c>
      <c r="E1339" s="125" t="s">
        <v>8587</v>
      </c>
      <c r="F1339" s="126" t="s">
        <v>8588</v>
      </c>
      <c r="G1339" s="125" t="s">
        <v>8589</v>
      </c>
      <c r="H1339" s="126" t="s">
        <v>8590</v>
      </c>
      <c r="I1339" s="127">
        <v>211</v>
      </c>
      <c r="J1339" s="128">
        <v>4.1366999999999994</v>
      </c>
    </row>
    <row r="1340" spans="2:10" hidden="1" x14ac:dyDescent="0.25">
      <c r="B1340" s="124" t="s">
        <v>8</v>
      </c>
      <c r="C1340" s="125" t="s">
        <v>8555</v>
      </c>
      <c r="D1340" s="126" t="s">
        <v>8556</v>
      </c>
      <c r="E1340" s="125" t="s">
        <v>8591</v>
      </c>
      <c r="F1340" s="126" t="s">
        <v>8592</v>
      </c>
      <c r="G1340" s="125" t="s">
        <v>8593</v>
      </c>
      <c r="H1340" s="126" t="s">
        <v>8594</v>
      </c>
      <c r="I1340" s="127">
        <v>251</v>
      </c>
      <c r="J1340" s="128">
        <v>17.457000000000001</v>
      </c>
    </row>
    <row r="1341" spans="2:10" hidden="1" x14ac:dyDescent="0.25">
      <c r="B1341" s="124" t="s">
        <v>8</v>
      </c>
      <c r="C1341" s="125" t="s">
        <v>8555</v>
      </c>
      <c r="D1341" s="126" t="s">
        <v>8556</v>
      </c>
      <c r="E1341" s="125" t="s">
        <v>8577</v>
      </c>
      <c r="F1341" s="126" t="s">
        <v>8578</v>
      </c>
      <c r="G1341" s="125" t="s">
        <v>8595</v>
      </c>
      <c r="H1341" s="126" t="s">
        <v>8596</v>
      </c>
      <c r="I1341" s="127">
        <v>563</v>
      </c>
      <c r="J1341" s="128">
        <v>10.765000000000001</v>
      </c>
    </row>
    <row r="1342" spans="2:10" hidden="1" x14ac:dyDescent="0.25">
      <c r="B1342" s="124" t="s">
        <v>8</v>
      </c>
      <c r="C1342" s="125" t="s">
        <v>8555</v>
      </c>
      <c r="D1342" s="126" t="s">
        <v>8556</v>
      </c>
      <c r="E1342" s="125" t="s">
        <v>8597</v>
      </c>
      <c r="F1342" s="126" t="s">
        <v>8598</v>
      </c>
      <c r="G1342" s="125" t="s">
        <v>8587</v>
      </c>
      <c r="H1342" s="126" t="s">
        <v>8588</v>
      </c>
      <c r="I1342" s="127">
        <v>202</v>
      </c>
      <c r="J1342" s="128">
        <v>5.4111000000000002</v>
      </c>
    </row>
    <row r="1343" spans="2:10" hidden="1" x14ac:dyDescent="0.25">
      <c r="B1343" s="124" t="s">
        <v>8</v>
      </c>
      <c r="C1343" s="125" t="s">
        <v>8555</v>
      </c>
      <c r="D1343" s="126" t="s">
        <v>8556</v>
      </c>
      <c r="E1343" s="125" t="s">
        <v>8559</v>
      </c>
      <c r="F1343" s="126" t="s">
        <v>8560</v>
      </c>
      <c r="G1343" s="125" t="s">
        <v>8599</v>
      </c>
      <c r="H1343" s="126" t="s">
        <v>8600</v>
      </c>
      <c r="I1343" s="127">
        <v>185</v>
      </c>
      <c r="J1343" s="128">
        <v>5.6308999999999996</v>
      </c>
    </row>
    <row r="1344" spans="2:10" hidden="1" x14ac:dyDescent="0.25">
      <c r="B1344" s="124" t="s">
        <v>8</v>
      </c>
      <c r="C1344" s="125" t="s">
        <v>8555</v>
      </c>
      <c r="D1344" s="126" t="s">
        <v>8556</v>
      </c>
      <c r="E1344" s="125" t="s">
        <v>8565</v>
      </c>
      <c r="F1344" s="126" t="s">
        <v>8566</v>
      </c>
      <c r="G1344" s="125" t="s">
        <v>2837</v>
      </c>
      <c r="H1344" s="126" t="s">
        <v>8601</v>
      </c>
      <c r="I1344" s="127">
        <v>254</v>
      </c>
      <c r="J1344" s="128">
        <v>3.4093</v>
      </c>
    </row>
    <row r="1345" spans="2:10" hidden="1" x14ac:dyDescent="0.25">
      <c r="B1345" s="124" t="s">
        <v>8</v>
      </c>
      <c r="C1345" s="125" t="s">
        <v>8555</v>
      </c>
      <c r="D1345" s="126" t="s">
        <v>8556</v>
      </c>
      <c r="E1345" s="125" t="s">
        <v>8599</v>
      </c>
      <c r="F1345" s="126" t="s">
        <v>8600</v>
      </c>
      <c r="G1345" s="125" t="s">
        <v>8577</v>
      </c>
      <c r="H1345" s="126" t="s">
        <v>8578</v>
      </c>
      <c r="I1345" s="127">
        <v>690</v>
      </c>
      <c r="J1345" s="128">
        <v>3.9067999999999992</v>
      </c>
    </row>
    <row r="1346" spans="2:10" hidden="1" x14ac:dyDescent="0.25">
      <c r="B1346" s="124" t="s">
        <v>8</v>
      </c>
      <c r="C1346" s="125" t="s">
        <v>8555</v>
      </c>
      <c r="D1346" s="126" t="s">
        <v>8556</v>
      </c>
      <c r="E1346" s="125" t="s">
        <v>2491</v>
      </c>
      <c r="F1346" s="126" t="s">
        <v>8586</v>
      </c>
      <c r="G1346" s="125" t="s">
        <v>8575</v>
      </c>
      <c r="H1346" s="126" t="s">
        <v>8576</v>
      </c>
      <c r="I1346" s="127">
        <v>187</v>
      </c>
      <c r="J1346" s="128">
        <v>1.7681</v>
      </c>
    </row>
    <row r="1347" spans="2:10" hidden="1" x14ac:dyDescent="0.25">
      <c r="B1347" s="124" t="s">
        <v>8</v>
      </c>
      <c r="C1347" s="125" t="s">
        <v>8555</v>
      </c>
      <c r="D1347" s="126" t="s">
        <v>8556</v>
      </c>
      <c r="E1347" s="125" t="s">
        <v>8597</v>
      </c>
      <c r="F1347" s="126" t="s">
        <v>8598</v>
      </c>
      <c r="G1347" s="125" t="s">
        <v>8602</v>
      </c>
      <c r="H1347" s="126" t="s">
        <v>8603</v>
      </c>
      <c r="I1347" s="127">
        <v>251</v>
      </c>
      <c r="J1347" s="128">
        <v>3.7206999999999999</v>
      </c>
    </row>
    <row r="1348" spans="2:10" hidden="1" x14ac:dyDescent="0.25">
      <c r="B1348" s="124" t="s">
        <v>8</v>
      </c>
      <c r="C1348" s="125" t="s">
        <v>8555</v>
      </c>
      <c r="D1348" s="126" t="s">
        <v>8556</v>
      </c>
      <c r="E1348" s="125" t="s">
        <v>1134</v>
      </c>
      <c r="F1348" s="126" t="s">
        <v>8572</v>
      </c>
      <c r="G1348" s="125" t="s">
        <v>8604</v>
      </c>
      <c r="H1348" s="126" t="s">
        <v>8605</v>
      </c>
      <c r="I1348" s="127">
        <v>599</v>
      </c>
      <c r="J1348" s="128">
        <v>9.1734000000000009</v>
      </c>
    </row>
    <row r="1349" spans="2:10" hidden="1" x14ac:dyDescent="0.25">
      <c r="B1349" s="124" t="s">
        <v>8</v>
      </c>
      <c r="C1349" s="125" t="s">
        <v>8555</v>
      </c>
      <c r="D1349" s="126" t="s">
        <v>8556</v>
      </c>
      <c r="E1349" s="125" t="s">
        <v>8604</v>
      </c>
      <c r="F1349" s="126" t="s">
        <v>8605</v>
      </c>
      <c r="G1349" s="125" t="s">
        <v>8579</v>
      </c>
      <c r="H1349" s="126" t="s">
        <v>8580</v>
      </c>
      <c r="I1349" s="127">
        <v>259</v>
      </c>
      <c r="J1349" s="128">
        <v>7.4166999999999996</v>
      </c>
    </row>
    <row r="1350" spans="2:10" hidden="1" x14ac:dyDescent="0.25">
      <c r="B1350" s="124" t="s">
        <v>8</v>
      </c>
      <c r="C1350" s="125" t="s">
        <v>8555</v>
      </c>
      <c r="D1350" s="126" t="s">
        <v>8556</v>
      </c>
      <c r="E1350" s="125" t="s">
        <v>8589</v>
      </c>
      <c r="F1350" s="126" t="s">
        <v>8590</v>
      </c>
      <c r="G1350" s="125" t="s">
        <v>8591</v>
      </c>
      <c r="H1350" s="126" t="s">
        <v>8592</v>
      </c>
      <c r="I1350" s="127">
        <v>820</v>
      </c>
      <c r="J1350" s="128">
        <v>4.3518999999999997</v>
      </c>
    </row>
    <row r="1351" spans="2:10" hidden="1" x14ac:dyDescent="0.25">
      <c r="B1351" s="124" t="s">
        <v>8</v>
      </c>
      <c r="C1351" s="125" t="s">
        <v>8555</v>
      </c>
      <c r="D1351" s="126" t="s">
        <v>8556</v>
      </c>
      <c r="E1351" s="125" t="s">
        <v>1003</v>
      </c>
      <c r="F1351" s="126" t="s">
        <v>8569</v>
      </c>
      <c r="G1351" s="125" t="s">
        <v>8597</v>
      </c>
      <c r="H1351" s="126" t="s">
        <v>8598</v>
      </c>
      <c r="I1351" s="127">
        <v>250</v>
      </c>
      <c r="J1351" s="128">
        <v>6.8437000000000001</v>
      </c>
    </row>
    <row r="1352" spans="2:10" hidden="1" x14ac:dyDescent="0.25">
      <c r="B1352" s="124" t="s">
        <v>8</v>
      </c>
      <c r="C1352" s="125" t="s">
        <v>8555</v>
      </c>
      <c r="D1352" s="126" t="s">
        <v>8556</v>
      </c>
      <c r="E1352" s="125" t="s">
        <v>1134</v>
      </c>
      <c r="F1352" s="126" t="s">
        <v>8572</v>
      </c>
      <c r="G1352" s="125" t="s">
        <v>8557</v>
      </c>
      <c r="H1352" s="126" t="s">
        <v>8558</v>
      </c>
      <c r="I1352" s="127">
        <v>712</v>
      </c>
      <c r="J1352" s="128">
        <v>6.5736000000000017</v>
      </c>
    </row>
    <row r="1353" spans="2:10" hidden="1" x14ac:dyDescent="0.25">
      <c r="B1353" s="124" t="s">
        <v>8</v>
      </c>
      <c r="C1353" s="125" t="s">
        <v>8555</v>
      </c>
      <c r="D1353" s="126" t="s">
        <v>8556</v>
      </c>
      <c r="E1353" s="125" t="s">
        <v>4870</v>
      </c>
      <c r="F1353" s="126" t="s">
        <v>8564</v>
      </c>
      <c r="G1353" s="125" t="s">
        <v>8606</v>
      </c>
      <c r="H1353" s="126" t="s">
        <v>8607</v>
      </c>
      <c r="I1353" s="127">
        <v>232</v>
      </c>
      <c r="J1353" s="128">
        <v>9.4808000000000021</v>
      </c>
    </row>
    <row r="1354" spans="2:10" hidden="1" x14ac:dyDescent="0.25">
      <c r="B1354" s="124" t="s">
        <v>8</v>
      </c>
      <c r="C1354" s="125" t="s">
        <v>8555</v>
      </c>
      <c r="D1354" s="126" t="s">
        <v>8556</v>
      </c>
      <c r="E1354" s="125" t="s">
        <v>8575</v>
      </c>
      <c r="F1354" s="126" t="s">
        <v>8576</v>
      </c>
      <c r="G1354" s="125" t="s">
        <v>8570</v>
      </c>
      <c r="H1354" s="126" t="s">
        <v>8571</v>
      </c>
      <c r="I1354" s="127">
        <v>145</v>
      </c>
      <c r="J1354" s="128">
        <v>4.0337000000000014</v>
      </c>
    </row>
    <row r="1355" spans="2:10" hidden="1" x14ac:dyDescent="0.25">
      <c r="B1355" s="124" t="s">
        <v>8</v>
      </c>
      <c r="C1355" s="125" t="s">
        <v>8555</v>
      </c>
      <c r="D1355" s="126" t="s">
        <v>8556</v>
      </c>
      <c r="E1355" s="125" t="s">
        <v>2491</v>
      </c>
      <c r="F1355" s="126" t="s">
        <v>8586</v>
      </c>
      <c r="G1355" s="125" t="s">
        <v>8608</v>
      </c>
      <c r="H1355" s="126" t="s">
        <v>8609</v>
      </c>
      <c r="I1355" s="127">
        <v>164</v>
      </c>
      <c r="J1355" s="128">
        <v>2.4912999999999998</v>
      </c>
    </row>
    <row r="1356" spans="2:10" hidden="1" x14ac:dyDescent="0.25">
      <c r="B1356" s="124" t="s">
        <v>8</v>
      </c>
      <c r="C1356" s="125" t="s">
        <v>8555</v>
      </c>
      <c r="D1356" s="126" t="s">
        <v>8556</v>
      </c>
      <c r="E1356" s="125" t="s">
        <v>8555</v>
      </c>
      <c r="F1356" s="126" t="s">
        <v>8585</v>
      </c>
      <c r="G1356" s="125" t="s">
        <v>8610</v>
      </c>
      <c r="H1356" s="126" t="s">
        <v>8611</v>
      </c>
      <c r="I1356" s="127">
        <v>266</v>
      </c>
      <c r="J1356" s="128">
        <v>14.3308</v>
      </c>
    </row>
    <row r="1357" spans="2:10" hidden="1" x14ac:dyDescent="0.25">
      <c r="B1357" s="124" t="s">
        <v>8</v>
      </c>
      <c r="C1357" s="125" t="s">
        <v>8612</v>
      </c>
      <c r="D1357" s="126" t="s">
        <v>8613</v>
      </c>
      <c r="E1357" s="125" t="s">
        <v>8614</v>
      </c>
      <c r="F1357" s="126" t="s">
        <v>8615</v>
      </c>
      <c r="G1357" s="125" t="s">
        <v>8616</v>
      </c>
      <c r="H1357" s="126" t="s">
        <v>8617</v>
      </c>
      <c r="I1357" s="127">
        <v>295</v>
      </c>
      <c r="J1357" s="128">
        <v>19.6891</v>
      </c>
    </row>
    <row r="1358" spans="2:10" hidden="1" x14ac:dyDescent="0.25">
      <c r="B1358" s="124" t="s">
        <v>8</v>
      </c>
      <c r="C1358" s="125" t="s">
        <v>8612</v>
      </c>
      <c r="D1358" s="126" t="s">
        <v>8613</v>
      </c>
      <c r="E1358" s="125" t="s">
        <v>4579</v>
      </c>
      <c r="F1358" s="126" t="s">
        <v>8618</v>
      </c>
      <c r="G1358" s="125" t="s">
        <v>8619</v>
      </c>
      <c r="H1358" s="126" t="s">
        <v>8620</v>
      </c>
      <c r="I1358" s="127">
        <v>489</v>
      </c>
      <c r="J1358" s="128">
        <v>15.298400000000001</v>
      </c>
    </row>
    <row r="1359" spans="2:10" hidden="1" x14ac:dyDescent="0.25">
      <c r="B1359" s="124" t="s">
        <v>8</v>
      </c>
      <c r="C1359" s="125" t="s">
        <v>8612</v>
      </c>
      <c r="D1359" s="126" t="s">
        <v>8613</v>
      </c>
      <c r="E1359" s="125" t="s">
        <v>8614</v>
      </c>
      <c r="F1359" s="126" t="s">
        <v>8615</v>
      </c>
      <c r="G1359" s="125" t="s">
        <v>4579</v>
      </c>
      <c r="H1359" s="126" t="s">
        <v>8618</v>
      </c>
      <c r="I1359" s="127">
        <v>410</v>
      </c>
      <c r="J1359" s="128">
        <v>7.3987999999999996</v>
      </c>
    </row>
    <row r="1360" spans="2:10" hidden="1" x14ac:dyDescent="0.25">
      <c r="B1360" s="124" t="s">
        <v>8</v>
      </c>
      <c r="C1360" s="125" t="s">
        <v>8612</v>
      </c>
      <c r="D1360" s="126" t="s">
        <v>8613</v>
      </c>
      <c r="E1360" s="125" t="s">
        <v>8621</v>
      </c>
      <c r="F1360" s="126" t="s">
        <v>8622</v>
      </c>
      <c r="G1360" s="125" t="s">
        <v>8623</v>
      </c>
      <c r="H1360" s="126" t="s">
        <v>8624</v>
      </c>
      <c r="I1360" s="127">
        <v>262</v>
      </c>
      <c r="J1360" s="128">
        <v>6.7308999999999983</v>
      </c>
    </row>
    <row r="1361" spans="2:10" hidden="1" x14ac:dyDescent="0.25">
      <c r="B1361" s="124" t="s">
        <v>8</v>
      </c>
      <c r="C1361" s="125" t="s">
        <v>8612</v>
      </c>
      <c r="D1361" s="126" t="s">
        <v>8613</v>
      </c>
      <c r="E1361" s="125" t="s">
        <v>8612</v>
      </c>
      <c r="F1361" s="126" t="s">
        <v>8625</v>
      </c>
      <c r="G1361" s="125" t="s">
        <v>8614</v>
      </c>
      <c r="H1361" s="126" t="s">
        <v>8615</v>
      </c>
      <c r="I1361" s="127">
        <v>0</v>
      </c>
      <c r="J1361" s="128">
        <v>8.9575000000000031</v>
      </c>
    </row>
    <row r="1362" spans="2:10" hidden="1" x14ac:dyDescent="0.25">
      <c r="B1362" s="124" t="s">
        <v>8</v>
      </c>
      <c r="C1362" s="125" t="s">
        <v>8626</v>
      </c>
      <c r="D1362" s="126" t="s">
        <v>8627</v>
      </c>
      <c r="E1362" s="125" t="s">
        <v>8628</v>
      </c>
      <c r="F1362" s="126" t="s">
        <v>8629</v>
      </c>
      <c r="G1362" s="125" t="s">
        <v>8630</v>
      </c>
      <c r="H1362" s="126" t="s">
        <v>8631</v>
      </c>
      <c r="I1362" s="127">
        <v>176</v>
      </c>
      <c r="J1362" s="128">
        <v>5.4061000000000003</v>
      </c>
    </row>
    <row r="1363" spans="2:10" hidden="1" x14ac:dyDescent="0.25">
      <c r="B1363" s="124" t="s">
        <v>8</v>
      </c>
      <c r="C1363" s="125" t="s">
        <v>8626</v>
      </c>
      <c r="D1363" s="126" t="s">
        <v>8627</v>
      </c>
      <c r="E1363" s="125" t="s">
        <v>8626</v>
      </c>
      <c r="F1363" s="126" t="s">
        <v>8632</v>
      </c>
      <c r="G1363" s="125" t="s">
        <v>8628</v>
      </c>
      <c r="H1363" s="126" t="s">
        <v>8629</v>
      </c>
      <c r="I1363" s="127">
        <v>278</v>
      </c>
      <c r="J1363" s="128">
        <v>5.9423999999999984</v>
      </c>
    </row>
    <row r="1364" spans="2:10" hidden="1" x14ac:dyDescent="0.25">
      <c r="B1364" s="124" t="s">
        <v>8</v>
      </c>
      <c r="C1364" s="125" t="s">
        <v>8626</v>
      </c>
      <c r="D1364" s="126" t="s">
        <v>8627</v>
      </c>
      <c r="E1364" s="125" t="s">
        <v>7457</v>
      </c>
      <c r="F1364" s="126" t="s">
        <v>8633</v>
      </c>
      <c r="G1364" s="125" t="s">
        <v>729</v>
      </c>
      <c r="H1364" s="126" t="s">
        <v>8634</v>
      </c>
      <c r="I1364" s="127">
        <v>515</v>
      </c>
      <c r="J1364" s="128">
        <v>4.2003000000000004</v>
      </c>
    </row>
    <row r="1365" spans="2:10" hidden="1" x14ac:dyDescent="0.25">
      <c r="B1365" s="124" t="s">
        <v>8</v>
      </c>
      <c r="C1365" s="125" t="s">
        <v>8626</v>
      </c>
      <c r="D1365" s="126" t="s">
        <v>8627</v>
      </c>
      <c r="E1365" s="125" t="s">
        <v>8630</v>
      </c>
      <c r="F1365" s="126" t="s">
        <v>8631</v>
      </c>
      <c r="G1365" s="125" t="s">
        <v>8635</v>
      </c>
      <c r="H1365" s="126" t="s">
        <v>8636</v>
      </c>
      <c r="I1365" s="127">
        <v>510</v>
      </c>
      <c r="J1365" s="128">
        <v>9.5406000000000013</v>
      </c>
    </row>
    <row r="1366" spans="2:10" hidden="1" x14ac:dyDescent="0.25">
      <c r="B1366" s="124" t="s">
        <v>8</v>
      </c>
      <c r="C1366" s="125" t="s">
        <v>8626</v>
      </c>
      <c r="D1366" s="126" t="s">
        <v>8627</v>
      </c>
      <c r="E1366" s="125" t="s">
        <v>8626</v>
      </c>
      <c r="F1366" s="126" t="s">
        <v>8632</v>
      </c>
      <c r="G1366" s="125" t="s">
        <v>3653</v>
      </c>
      <c r="H1366" s="126" t="s">
        <v>8637</v>
      </c>
      <c r="I1366" s="127">
        <v>249</v>
      </c>
      <c r="J1366" s="128">
        <v>12.176299999999999</v>
      </c>
    </row>
    <row r="1367" spans="2:10" hidden="1" x14ac:dyDescent="0.25">
      <c r="B1367" s="124" t="s">
        <v>8</v>
      </c>
      <c r="C1367" s="125" t="s">
        <v>8626</v>
      </c>
      <c r="D1367" s="126" t="s">
        <v>8627</v>
      </c>
      <c r="E1367" s="125" t="s">
        <v>8626</v>
      </c>
      <c r="F1367" s="126" t="s">
        <v>8632</v>
      </c>
      <c r="G1367" s="125" t="s">
        <v>2855</v>
      </c>
      <c r="H1367" s="126" t="s">
        <v>8638</v>
      </c>
      <c r="I1367" s="127">
        <v>108</v>
      </c>
      <c r="J1367" s="128">
        <v>6.857899999999999</v>
      </c>
    </row>
    <row r="1368" spans="2:10" hidden="1" x14ac:dyDescent="0.25">
      <c r="B1368" s="124" t="s">
        <v>8</v>
      </c>
      <c r="C1368" s="125" t="s">
        <v>8626</v>
      </c>
      <c r="D1368" s="126" t="s">
        <v>8627</v>
      </c>
      <c r="E1368" s="125" t="s">
        <v>3653</v>
      </c>
      <c r="F1368" s="126" t="s">
        <v>8637</v>
      </c>
      <c r="G1368" s="125" t="s">
        <v>8639</v>
      </c>
      <c r="H1368" s="126" t="s">
        <v>8640</v>
      </c>
      <c r="I1368" s="127">
        <v>501</v>
      </c>
      <c r="J1368" s="128">
        <v>1.3583000000000001</v>
      </c>
    </row>
    <row r="1369" spans="2:10" hidden="1" x14ac:dyDescent="0.25">
      <c r="B1369" s="124" t="s">
        <v>8</v>
      </c>
      <c r="C1369" s="125" t="s">
        <v>8626</v>
      </c>
      <c r="D1369" s="126" t="s">
        <v>8627</v>
      </c>
      <c r="E1369" s="125" t="s">
        <v>8630</v>
      </c>
      <c r="F1369" s="126" t="s">
        <v>8631</v>
      </c>
      <c r="G1369" s="125" t="s">
        <v>8641</v>
      </c>
      <c r="H1369" s="126" t="s">
        <v>8642</v>
      </c>
      <c r="I1369" s="127">
        <v>331</v>
      </c>
      <c r="J1369" s="128">
        <v>3.5491999999999999</v>
      </c>
    </row>
    <row r="1370" spans="2:10" hidden="1" x14ac:dyDescent="0.25">
      <c r="B1370" s="124" t="s">
        <v>8</v>
      </c>
      <c r="C1370" s="125" t="s">
        <v>8626</v>
      </c>
      <c r="D1370" s="126" t="s">
        <v>8627</v>
      </c>
      <c r="E1370" s="125" t="s">
        <v>8641</v>
      </c>
      <c r="F1370" s="126" t="s">
        <v>8642</v>
      </c>
      <c r="G1370" s="125" t="s">
        <v>7457</v>
      </c>
      <c r="H1370" s="126" t="s">
        <v>8633</v>
      </c>
      <c r="I1370" s="127">
        <v>142</v>
      </c>
      <c r="J1370" s="128">
        <v>4.5528000000000004</v>
      </c>
    </row>
    <row r="1371" spans="2:10" hidden="1" x14ac:dyDescent="0.25">
      <c r="B1371" s="124" t="s">
        <v>8</v>
      </c>
      <c r="C1371" s="125" t="s">
        <v>8643</v>
      </c>
      <c r="D1371" s="126" t="s">
        <v>8644</v>
      </c>
      <c r="E1371" s="125" t="s">
        <v>8643</v>
      </c>
      <c r="F1371" s="126" t="s">
        <v>8645</v>
      </c>
      <c r="G1371" s="125" t="s">
        <v>8646</v>
      </c>
      <c r="H1371" s="126" t="s">
        <v>8647</v>
      </c>
      <c r="I1371" s="127">
        <v>873</v>
      </c>
      <c r="J1371" s="128">
        <v>29.085499999999989</v>
      </c>
    </row>
    <row r="1372" spans="2:10" hidden="1" x14ac:dyDescent="0.25">
      <c r="B1372" s="124" t="s">
        <v>8</v>
      </c>
      <c r="C1372" s="125" t="s">
        <v>8648</v>
      </c>
      <c r="D1372" s="126" t="s">
        <v>8649</v>
      </c>
      <c r="E1372" s="125" t="s">
        <v>2728</v>
      </c>
      <c r="F1372" s="126" t="s">
        <v>8650</v>
      </c>
      <c r="G1372" s="125" t="s">
        <v>8651</v>
      </c>
      <c r="H1372" s="126" t="s">
        <v>8652</v>
      </c>
      <c r="I1372" s="127">
        <v>542</v>
      </c>
      <c r="J1372" s="128">
        <v>6.3570999999999991</v>
      </c>
    </row>
    <row r="1373" spans="2:10" hidden="1" x14ac:dyDescent="0.25">
      <c r="B1373" s="124" t="s">
        <v>8</v>
      </c>
      <c r="C1373" s="125" t="s">
        <v>8648</v>
      </c>
      <c r="D1373" s="126" t="s">
        <v>8649</v>
      </c>
      <c r="E1373" s="125" t="s">
        <v>7396</v>
      </c>
      <c r="F1373" s="126" t="s">
        <v>8653</v>
      </c>
      <c r="G1373" s="125" t="s">
        <v>8654</v>
      </c>
      <c r="H1373" s="126" t="s">
        <v>8655</v>
      </c>
      <c r="I1373" s="127">
        <v>662</v>
      </c>
      <c r="J1373" s="128">
        <v>10.5329</v>
      </c>
    </row>
    <row r="1374" spans="2:10" hidden="1" x14ac:dyDescent="0.25">
      <c r="B1374" s="124" t="s">
        <v>8</v>
      </c>
      <c r="C1374" s="125" t="s">
        <v>8648</v>
      </c>
      <c r="D1374" s="126" t="s">
        <v>8649</v>
      </c>
      <c r="E1374" s="125" t="s">
        <v>8648</v>
      </c>
      <c r="F1374" s="126" t="s">
        <v>8656</v>
      </c>
      <c r="G1374" s="125" t="s">
        <v>8657</v>
      </c>
      <c r="H1374" s="126" t="s">
        <v>8658</v>
      </c>
      <c r="I1374" s="127">
        <v>505</v>
      </c>
      <c r="J1374" s="128">
        <v>10.409800000000001</v>
      </c>
    </row>
    <row r="1375" spans="2:10" hidden="1" x14ac:dyDescent="0.25">
      <c r="B1375" s="124" t="s">
        <v>8</v>
      </c>
      <c r="C1375" s="125" t="s">
        <v>8648</v>
      </c>
      <c r="D1375" s="126" t="s">
        <v>8649</v>
      </c>
      <c r="E1375" s="125" t="s">
        <v>2292</v>
      </c>
      <c r="F1375" s="126" t="s">
        <v>8659</v>
      </c>
      <c r="G1375" s="125" t="s">
        <v>8660</v>
      </c>
      <c r="H1375" s="126" t="s">
        <v>8661</v>
      </c>
      <c r="I1375" s="127">
        <v>69</v>
      </c>
      <c r="J1375" s="128">
        <v>7.6542999999999983</v>
      </c>
    </row>
    <row r="1376" spans="2:10" hidden="1" x14ac:dyDescent="0.25">
      <c r="B1376" s="124" t="s">
        <v>8</v>
      </c>
      <c r="C1376" s="125" t="s">
        <v>8648</v>
      </c>
      <c r="D1376" s="126" t="s">
        <v>8649</v>
      </c>
      <c r="E1376" s="125" t="s">
        <v>8660</v>
      </c>
      <c r="F1376" s="126" t="s">
        <v>8661</v>
      </c>
      <c r="G1376" s="125" t="s">
        <v>2728</v>
      </c>
      <c r="H1376" s="126" t="s">
        <v>8650</v>
      </c>
      <c r="I1376" s="127">
        <v>573</v>
      </c>
      <c r="J1376" s="128">
        <v>5.9936999999999996</v>
      </c>
    </row>
    <row r="1377" spans="2:10" hidden="1" x14ac:dyDescent="0.25">
      <c r="B1377" s="124" t="s">
        <v>8</v>
      </c>
      <c r="C1377" s="125" t="s">
        <v>8648</v>
      </c>
      <c r="D1377" s="126" t="s">
        <v>8649</v>
      </c>
      <c r="E1377" s="125" t="s">
        <v>8654</v>
      </c>
      <c r="F1377" s="126" t="s">
        <v>8655</v>
      </c>
      <c r="G1377" s="125" t="s">
        <v>5379</v>
      </c>
      <c r="H1377" s="126" t="s">
        <v>8662</v>
      </c>
      <c r="I1377" s="127">
        <v>337</v>
      </c>
      <c r="J1377" s="128">
        <v>6.7153999999999998</v>
      </c>
    </row>
    <row r="1378" spans="2:10" hidden="1" x14ac:dyDescent="0.25">
      <c r="B1378" s="124" t="s">
        <v>8</v>
      </c>
      <c r="C1378" s="125" t="s">
        <v>8648</v>
      </c>
      <c r="D1378" s="126" t="s">
        <v>8649</v>
      </c>
      <c r="E1378" s="125" t="s">
        <v>6595</v>
      </c>
      <c r="F1378" s="126" t="s">
        <v>8663</v>
      </c>
      <c r="G1378" s="125" t="s">
        <v>7396</v>
      </c>
      <c r="H1378" s="126" t="s">
        <v>8653</v>
      </c>
      <c r="I1378" s="127">
        <v>286</v>
      </c>
      <c r="J1378" s="128">
        <v>13.6153</v>
      </c>
    </row>
    <row r="1379" spans="2:10" hidden="1" x14ac:dyDescent="0.25">
      <c r="B1379" s="124" t="s">
        <v>8</v>
      </c>
      <c r="C1379" s="125" t="s">
        <v>8648</v>
      </c>
      <c r="D1379" s="126" t="s">
        <v>8649</v>
      </c>
      <c r="E1379" s="125" t="s">
        <v>8664</v>
      </c>
      <c r="F1379" s="126" t="s">
        <v>8665</v>
      </c>
      <c r="G1379" s="125" t="s">
        <v>6595</v>
      </c>
      <c r="H1379" s="126" t="s">
        <v>8663</v>
      </c>
      <c r="I1379" s="127">
        <v>473</v>
      </c>
      <c r="J1379" s="128">
        <v>9.7523</v>
      </c>
    </row>
    <row r="1380" spans="2:10" hidden="1" x14ac:dyDescent="0.25">
      <c r="B1380" s="124" t="s">
        <v>8</v>
      </c>
      <c r="C1380" s="125" t="s">
        <v>8648</v>
      </c>
      <c r="D1380" s="126" t="s">
        <v>8649</v>
      </c>
      <c r="E1380" s="125" t="s">
        <v>8654</v>
      </c>
      <c r="F1380" s="126" t="s">
        <v>8655</v>
      </c>
      <c r="G1380" s="125" t="s">
        <v>8666</v>
      </c>
      <c r="H1380" s="126" t="s">
        <v>8667</v>
      </c>
      <c r="I1380" s="127">
        <v>81</v>
      </c>
      <c r="J1380" s="128">
        <v>16.878799999999991</v>
      </c>
    </row>
    <row r="1381" spans="2:10" hidden="1" x14ac:dyDescent="0.25">
      <c r="B1381" s="124" t="s">
        <v>8</v>
      </c>
      <c r="C1381" s="125" t="s">
        <v>8648</v>
      </c>
      <c r="D1381" s="126" t="s">
        <v>8649</v>
      </c>
      <c r="E1381" s="125" t="s">
        <v>8668</v>
      </c>
      <c r="F1381" s="126" t="s">
        <v>8669</v>
      </c>
      <c r="G1381" s="125" t="s">
        <v>8664</v>
      </c>
      <c r="H1381" s="126" t="s">
        <v>8665</v>
      </c>
      <c r="I1381" s="127">
        <v>157</v>
      </c>
      <c r="J1381" s="128">
        <v>3.4354</v>
      </c>
    </row>
    <row r="1382" spans="2:10" hidden="1" x14ac:dyDescent="0.25">
      <c r="B1382" s="124" t="s">
        <v>8</v>
      </c>
      <c r="C1382" s="125" t="s">
        <v>8648</v>
      </c>
      <c r="D1382" s="126" t="s">
        <v>8649</v>
      </c>
      <c r="E1382" s="125" t="s">
        <v>8651</v>
      </c>
      <c r="F1382" s="126" t="s">
        <v>8652</v>
      </c>
      <c r="G1382" s="125" t="s">
        <v>8668</v>
      </c>
      <c r="H1382" s="126" t="s">
        <v>8669</v>
      </c>
      <c r="I1382" s="127">
        <v>456</v>
      </c>
      <c r="J1382" s="128">
        <v>8.0667000000000026</v>
      </c>
    </row>
    <row r="1383" spans="2:10" hidden="1" x14ac:dyDescent="0.25">
      <c r="B1383" s="124" t="s">
        <v>8</v>
      </c>
      <c r="C1383" s="125" t="s">
        <v>472</v>
      </c>
      <c r="D1383" s="126" t="s">
        <v>8670</v>
      </c>
      <c r="E1383" s="125" t="s">
        <v>472</v>
      </c>
      <c r="F1383" s="126" t="s">
        <v>8671</v>
      </c>
      <c r="G1383" s="125" t="s">
        <v>8672</v>
      </c>
      <c r="H1383" s="126" t="s">
        <v>8673</v>
      </c>
      <c r="I1383" s="127">
        <v>235</v>
      </c>
      <c r="J1383" s="128">
        <v>10.1287</v>
      </c>
    </row>
    <row r="1384" spans="2:10" hidden="1" x14ac:dyDescent="0.25">
      <c r="B1384" s="124" t="s">
        <v>8</v>
      </c>
      <c r="C1384" s="125" t="s">
        <v>472</v>
      </c>
      <c r="D1384" s="126" t="s">
        <v>8670</v>
      </c>
      <c r="E1384" s="125" t="s">
        <v>472</v>
      </c>
      <c r="F1384" s="126" t="s">
        <v>8671</v>
      </c>
      <c r="G1384" s="125" t="s">
        <v>8275</v>
      </c>
      <c r="H1384" s="126" t="s">
        <v>8674</v>
      </c>
      <c r="I1384" s="127">
        <v>350</v>
      </c>
      <c r="J1384" s="128">
        <v>12.208299999999999</v>
      </c>
    </row>
    <row r="1385" spans="2:10" hidden="1" x14ac:dyDescent="0.25">
      <c r="B1385" s="124" t="s">
        <v>8</v>
      </c>
      <c r="C1385" s="125" t="s">
        <v>472</v>
      </c>
      <c r="D1385" s="126" t="s">
        <v>8670</v>
      </c>
      <c r="E1385" s="125" t="s">
        <v>472</v>
      </c>
      <c r="F1385" s="126" t="s">
        <v>8671</v>
      </c>
      <c r="G1385" s="125" t="s">
        <v>8675</v>
      </c>
      <c r="H1385" s="126" t="s">
        <v>8676</v>
      </c>
      <c r="I1385" s="127">
        <v>187</v>
      </c>
      <c r="J1385" s="128">
        <v>4.5976000000000008</v>
      </c>
    </row>
    <row r="1386" spans="2:10" hidden="1" x14ac:dyDescent="0.25">
      <c r="B1386" s="124" t="s">
        <v>8</v>
      </c>
      <c r="C1386" s="125" t="s">
        <v>2005</v>
      </c>
      <c r="D1386" s="126" t="s">
        <v>8677</v>
      </c>
      <c r="E1386" s="125" t="s">
        <v>2005</v>
      </c>
      <c r="F1386" s="126" t="s">
        <v>8678</v>
      </c>
      <c r="G1386" s="125" t="s">
        <v>6627</v>
      </c>
      <c r="H1386" s="126" t="s">
        <v>8679</v>
      </c>
      <c r="I1386" s="127">
        <v>162</v>
      </c>
      <c r="J1386" s="128">
        <v>8.2743000000000002</v>
      </c>
    </row>
    <row r="1387" spans="2:10" hidden="1" x14ac:dyDescent="0.25">
      <c r="B1387" s="124" t="s">
        <v>8</v>
      </c>
      <c r="C1387" s="125" t="s">
        <v>2005</v>
      </c>
      <c r="D1387" s="126" t="s">
        <v>8677</v>
      </c>
      <c r="E1387" s="125" t="s">
        <v>2005</v>
      </c>
      <c r="F1387" s="126" t="s">
        <v>8678</v>
      </c>
      <c r="G1387" s="125" t="s">
        <v>8680</v>
      </c>
      <c r="H1387" s="126" t="s">
        <v>8681</v>
      </c>
      <c r="I1387" s="127">
        <v>316</v>
      </c>
      <c r="J1387" s="128">
        <v>5.1196999999999999</v>
      </c>
    </row>
    <row r="1388" spans="2:10" hidden="1" x14ac:dyDescent="0.25">
      <c r="B1388" s="124" t="s">
        <v>8</v>
      </c>
      <c r="C1388" s="125" t="s">
        <v>8682</v>
      </c>
      <c r="D1388" s="126" t="s">
        <v>8683</v>
      </c>
      <c r="E1388" s="125" t="s">
        <v>8682</v>
      </c>
      <c r="F1388" s="126" t="s">
        <v>8684</v>
      </c>
      <c r="G1388" s="125" t="s">
        <v>8541</v>
      </c>
      <c r="H1388" s="126" t="s">
        <v>8685</v>
      </c>
      <c r="I1388" s="127">
        <v>593</v>
      </c>
      <c r="J1388" s="128">
        <v>42.611499999999999</v>
      </c>
    </row>
    <row r="1389" spans="2:10" hidden="1" x14ac:dyDescent="0.25">
      <c r="B1389" s="124" t="s">
        <v>8</v>
      </c>
      <c r="C1389" s="125" t="s">
        <v>8682</v>
      </c>
      <c r="D1389" s="126" t="s">
        <v>8683</v>
      </c>
      <c r="E1389" s="125" t="s">
        <v>8686</v>
      </c>
      <c r="F1389" s="126" t="s">
        <v>8687</v>
      </c>
      <c r="G1389" s="125" t="s">
        <v>8688</v>
      </c>
      <c r="H1389" s="126" t="s">
        <v>8689</v>
      </c>
      <c r="I1389" s="127">
        <v>302</v>
      </c>
      <c r="J1389" s="128">
        <v>114.2804</v>
      </c>
    </row>
    <row r="1390" spans="2:10" hidden="1" x14ac:dyDescent="0.25">
      <c r="B1390" s="124" t="s">
        <v>8</v>
      </c>
      <c r="C1390" s="125" t="s">
        <v>8682</v>
      </c>
      <c r="D1390" s="126" t="s">
        <v>8683</v>
      </c>
      <c r="E1390" s="125" t="s">
        <v>8682</v>
      </c>
      <c r="F1390" s="126" t="s">
        <v>8684</v>
      </c>
      <c r="G1390" s="125" t="s">
        <v>8686</v>
      </c>
      <c r="H1390" s="126" t="s">
        <v>8687</v>
      </c>
      <c r="I1390" s="127">
        <v>260</v>
      </c>
      <c r="J1390" s="128">
        <v>43.611800000000002</v>
      </c>
    </row>
    <row r="1391" spans="2:10" hidden="1" x14ac:dyDescent="0.25">
      <c r="B1391" s="124" t="s">
        <v>8</v>
      </c>
      <c r="C1391" s="125" t="s">
        <v>2196</v>
      </c>
      <c r="D1391" s="126" t="s">
        <v>8690</v>
      </c>
      <c r="E1391" s="125" t="s">
        <v>2196</v>
      </c>
      <c r="F1391" s="126" t="s">
        <v>8691</v>
      </c>
      <c r="G1391" s="125" t="s">
        <v>7787</v>
      </c>
      <c r="H1391" s="126" t="s">
        <v>8692</v>
      </c>
      <c r="I1391" s="127">
        <v>292</v>
      </c>
      <c r="J1391" s="128">
        <v>10.5854</v>
      </c>
    </row>
    <row r="1392" spans="2:10" hidden="1" x14ac:dyDescent="0.25">
      <c r="B1392" s="124" t="s">
        <v>8</v>
      </c>
      <c r="C1392" s="125" t="s">
        <v>8693</v>
      </c>
      <c r="D1392" s="126" t="s">
        <v>8694</v>
      </c>
      <c r="E1392" s="125" t="s">
        <v>8695</v>
      </c>
      <c r="F1392" s="126" t="s">
        <v>8696</v>
      </c>
      <c r="G1392" s="125" t="s">
        <v>8697</v>
      </c>
      <c r="H1392" s="126" t="s">
        <v>8698</v>
      </c>
      <c r="I1392" s="127">
        <v>468</v>
      </c>
      <c r="J1392" s="128">
        <v>13.6241</v>
      </c>
    </row>
    <row r="1393" spans="2:10" hidden="1" x14ac:dyDescent="0.25">
      <c r="B1393" s="124" t="s">
        <v>8</v>
      </c>
      <c r="C1393" s="125" t="s">
        <v>8693</v>
      </c>
      <c r="D1393" s="126" t="s">
        <v>8694</v>
      </c>
      <c r="E1393" s="125" t="s">
        <v>8695</v>
      </c>
      <c r="F1393" s="126" t="s">
        <v>8696</v>
      </c>
      <c r="G1393" s="125" t="s">
        <v>8699</v>
      </c>
      <c r="H1393" s="126" t="s">
        <v>8700</v>
      </c>
      <c r="I1393" s="127">
        <v>194</v>
      </c>
      <c r="J1393" s="128">
        <v>23.847300000000001</v>
      </c>
    </row>
    <row r="1394" spans="2:10" hidden="1" x14ac:dyDescent="0.25">
      <c r="B1394" s="124" t="s">
        <v>8</v>
      </c>
      <c r="C1394" s="125" t="s">
        <v>8693</v>
      </c>
      <c r="D1394" s="126" t="s">
        <v>8694</v>
      </c>
      <c r="E1394" s="125" t="s">
        <v>8693</v>
      </c>
      <c r="F1394" s="126" t="s">
        <v>8701</v>
      </c>
      <c r="G1394" s="125" t="s">
        <v>8695</v>
      </c>
      <c r="H1394" s="126" t="s">
        <v>8696</v>
      </c>
      <c r="I1394" s="127">
        <v>831</v>
      </c>
      <c r="J1394" s="128">
        <v>19.385000000000002</v>
      </c>
    </row>
    <row r="1395" spans="2:10" hidden="1" x14ac:dyDescent="0.25">
      <c r="B1395" s="124" t="s">
        <v>8</v>
      </c>
      <c r="C1395" s="125" t="s">
        <v>8693</v>
      </c>
      <c r="D1395" s="126" t="s">
        <v>8694</v>
      </c>
      <c r="E1395" s="125" t="s">
        <v>8693</v>
      </c>
      <c r="F1395" s="126" t="s">
        <v>8701</v>
      </c>
      <c r="G1395" s="125" t="s">
        <v>8702</v>
      </c>
      <c r="H1395" s="126" t="s">
        <v>8703</v>
      </c>
      <c r="I1395" s="127">
        <v>286</v>
      </c>
      <c r="J1395" s="128">
        <v>7.6252999999999984</v>
      </c>
    </row>
    <row r="1396" spans="2:10" hidden="1" x14ac:dyDescent="0.25">
      <c r="B1396" s="124" t="s">
        <v>8</v>
      </c>
      <c r="C1396" s="125" t="s">
        <v>8693</v>
      </c>
      <c r="D1396" s="126" t="s">
        <v>8694</v>
      </c>
      <c r="E1396" s="125" t="s">
        <v>8699</v>
      </c>
      <c r="F1396" s="126" t="s">
        <v>8700</v>
      </c>
      <c r="G1396" s="125" t="s">
        <v>8704</v>
      </c>
      <c r="H1396" s="126" t="s">
        <v>8705</v>
      </c>
      <c r="I1396" s="127">
        <v>492</v>
      </c>
      <c r="J1396" s="128">
        <v>15.2789</v>
      </c>
    </row>
    <row r="1397" spans="2:10" hidden="1" x14ac:dyDescent="0.25">
      <c r="B1397" s="124" t="s">
        <v>8</v>
      </c>
      <c r="C1397" s="125" t="s">
        <v>8693</v>
      </c>
      <c r="D1397" s="126" t="s">
        <v>8694</v>
      </c>
      <c r="E1397" s="125" t="s">
        <v>8704</v>
      </c>
      <c r="F1397" s="126" t="s">
        <v>8705</v>
      </c>
      <c r="G1397" s="125" t="s">
        <v>8706</v>
      </c>
      <c r="H1397" s="126" t="s">
        <v>8707</v>
      </c>
      <c r="I1397" s="127">
        <v>299</v>
      </c>
      <c r="J1397" s="128">
        <v>13.5693</v>
      </c>
    </row>
    <row r="1398" spans="2:10" hidden="1" x14ac:dyDescent="0.25">
      <c r="B1398" s="124" t="s">
        <v>8</v>
      </c>
      <c r="C1398" s="125" t="s">
        <v>8693</v>
      </c>
      <c r="D1398" s="126" t="s">
        <v>8694</v>
      </c>
      <c r="E1398" s="125" t="s">
        <v>8697</v>
      </c>
      <c r="F1398" s="126" t="s">
        <v>8698</v>
      </c>
      <c r="G1398" s="125" t="s">
        <v>8708</v>
      </c>
      <c r="H1398" s="126" t="s">
        <v>8709</v>
      </c>
      <c r="I1398" s="127">
        <v>266</v>
      </c>
      <c r="J1398" s="128">
        <v>29.266400000000001</v>
      </c>
    </row>
    <row r="1399" spans="2:10" hidden="1" x14ac:dyDescent="0.25">
      <c r="B1399" s="124" t="s">
        <v>8</v>
      </c>
      <c r="C1399" s="125" t="s">
        <v>8710</v>
      </c>
      <c r="D1399" s="126" t="s">
        <v>8711</v>
      </c>
      <c r="E1399" s="125" t="s">
        <v>8712</v>
      </c>
      <c r="F1399" s="126" t="s">
        <v>8713</v>
      </c>
      <c r="G1399" s="125" t="s">
        <v>8714</v>
      </c>
      <c r="H1399" s="126" t="s">
        <v>8715</v>
      </c>
      <c r="I1399" s="127">
        <v>349</v>
      </c>
      <c r="J1399" s="128">
        <v>28.775500000000001</v>
      </c>
    </row>
    <row r="1400" spans="2:10" hidden="1" x14ac:dyDescent="0.25">
      <c r="B1400" s="124" t="s">
        <v>8</v>
      </c>
      <c r="C1400" s="125" t="s">
        <v>8710</v>
      </c>
      <c r="D1400" s="126" t="s">
        <v>8711</v>
      </c>
      <c r="E1400" s="125" t="s">
        <v>8712</v>
      </c>
      <c r="F1400" s="126" t="s">
        <v>8713</v>
      </c>
      <c r="G1400" s="125" t="s">
        <v>8426</v>
      </c>
      <c r="H1400" s="126" t="s">
        <v>8716</v>
      </c>
      <c r="I1400" s="127">
        <v>141</v>
      </c>
      <c r="J1400" s="128">
        <v>3.1854</v>
      </c>
    </row>
    <row r="1401" spans="2:10" hidden="1" x14ac:dyDescent="0.25">
      <c r="B1401" s="124" t="s">
        <v>8</v>
      </c>
      <c r="C1401" s="125" t="s">
        <v>8710</v>
      </c>
      <c r="D1401" s="126" t="s">
        <v>8711</v>
      </c>
      <c r="E1401" s="125" t="s">
        <v>8717</v>
      </c>
      <c r="F1401" s="126" t="s">
        <v>8718</v>
      </c>
      <c r="G1401" s="125" t="s">
        <v>8712</v>
      </c>
      <c r="H1401" s="126" t="s">
        <v>8713</v>
      </c>
      <c r="I1401" s="127">
        <v>242</v>
      </c>
      <c r="J1401" s="128">
        <v>6.5804</v>
      </c>
    </row>
    <row r="1402" spans="2:10" hidden="1" x14ac:dyDescent="0.25">
      <c r="B1402" s="124" t="s">
        <v>8</v>
      </c>
      <c r="C1402" s="125" t="s">
        <v>8710</v>
      </c>
      <c r="D1402" s="126" t="s">
        <v>8711</v>
      </c>
      <c r="E1402" s="125" t="s">
        <v>8719</v>
      </c>
      <c r="F1402" s="126" t="s">
        <v>8720</v>
      </c>
      <c r="G1402" s="125" t="s">
        <v>8717</v>
      </c>
      <c r="H1402" s="126" t="s">
        <v>8718</v>
      </c>
      <c r="I1402" s="127">
        <v>336</v>
      </c>
      <c r="J1402" s="128">
        <v>22.060700000000001</v>
      </c>
    </row>
    <row r="1403" spans="2:10" hidden="1" x14ac:dyDescent="0.25">
      <c r="B1403" s="124" t="s">
        <v>8</v>
      </c>
      <c r="C1403" s="125" t="s">
        <v>8710</v>
      </c>
      <c r="D1403" s="126" t="s">
        <v>8711</v>
      </c>
      <c r="E1403" s="125" t="s">
        <v>8721</v>
      </c>
      <c r="F1403" s="126" t="s">
        <v>8722</v>
      </c>
      <c r="G1403" s="125" t="s">
        <v>8719</v>
      </c>
      <c r="H1403" s="126" t="s">
        <v>8720</v>
      </c>
      <c r="I1403" s="127">
        <v>162</v>
      </c>
      <c r="J1403" s="128">
        <v>3.7949000000000002</v>
      </c>
    </row>
    <row r="1404" spans="2:10" hidden="1" x14ac:dyDescent="0.25">
      <c r="B1404" s="124" t="s">
        <v>8</v>
      </c>
      <c r="C1404" s="125" t="s">
        <v>8710</v>
      </c>
      <c r="D1404" s="126" t="s">
        <v>8711</v>
      </c>
      <c r="E1404" s="125" t="s">
        <v>8723</v>
      </c>
      <c r="F1404" s="126" t="s">
        <v>8724</v>
      </c>
      <c r="G1404" s="125" t="s">
        <v>8721</v>
      </c>
      <c r="H1404" s="126" t="s">
        <v>8722</v>
      </c>
      <c r="I1404" s="127">
        <v>185</v>
      </c>
      <c r="J1404" s="128">
        <v>3.1616</v>
      </c>
    </row>
    <row r="1405" spans="2:10" hidden="1" x14ac:dyDescent="0.25">
      <c r="B1405" s="124" t="s">
        <v>8</v>
      </c>
      <c r="C1405" s="125" t="s">
        <v>8710</v>
      </c>
      <c r="D1405" s="126" t="s">
        <v>8711</v>
      </c>
      <c r="E1405" s="125" t="s">
        <v>8725</v>
      </c>
      <c r="F1405" s="126" t="s">
        <v>8726</v>
      </c>
      <c r="G1405" s="125" t="s">
        <v>8723</v>
      </c>
      <c r="H1405" s="126" t="s">
        <v>8724</v>
      </c>
      <c r="I1405" s="127">
        <v>191</v>
      </c>
      <c r="J1405" s="128">
        <v>18.559699999999999</v>
      </c>
    </row>
    <row r="1406" spans="2:10" hidden="1" x14ac:dyDescent="0.25">
      <c r="B1406" s="124" t="s">
        <v>8</v>
      </c>
      <c r="C1406" s="125" t="s">
        <v>8710</v>
      </c>
      <c r="D1406" s="126" t="s">
        <v>8711</v>
      </c>
      <c r="E1406" s="125" t="s">
        <v>8717</v>
      </c>
      <c r="F1406" s="126" t="s">
        <v>8718</v>
      </c>
      <c r="G1406" s="125" t="s">
        <v>8727</v>
      </c>
      <c r="H1406" s="126" t="s">
        <v>8728</v>
      </c>
      <c r="I1406" s="127">
        <v>0</v>
      </c>
      <c r="J1406" s="128">
        <v>7.2365000000000004</v>
      </c>
    </row>
    <row r="1407" spans="2:10" hidden="1" x14ac:dyDescent="0.25">
      <c r="B1407" s="124" t="s">
        <v>8</v>
      </c>
      <c r="C1407" s="125" t="s">
        <v>8710</v>
      </c>
      <c r="D1407" s="126" t="s">
        <v>8711</v>
      </c>
      <c r="E1407" s="125" t="s">
        <v>8710</v>
      </c>
      <c r="F1407" s="126" t="s">
        <v>8729</v>
      </c>
      <c r="G1407" s="125" t="s">
        <v>8725</v>
      </c>
      <c r="H1407" s="126" t="s">
        <v>8726</v>
      </c>
      <c r="I1407" s="127">
        <v>54</v>
      </c>
      <c r="J1407" s="128">
        <v>21.802700000000002</v>
      </c>
    </row>
    <row r="1408" spans="2:10" hidden="1" x14ac:dyDescent="0.25">
      <c r="B1408" s="124" t="s">
        <v>8</v>
      </c>
      <c r="C1408" s="125" t="s">
        <v>8710</v>
      </c>
      <c r="D1408" s="126" t="s">
        <v>8711</v>
      </c>
      <c r="E1408" s="125" t="s">
        <v>8730</v>
      </c>
      <c r="F1408" s="126" t="s">
        <v>8731</v>
      </c>
      <c r="G1408" s="125" t="s">
        <v>8732</v>
      </c>
      <c r="H1408" s="126" t="s">
        <v>8733</v>
      </c>
      <c r="I1408" s="127">
        <v>238</v>
      </c>
      <c r="J1408" s="128">
        <v>1.6262000000000001</v>
      </c>
    </row>
    <row r="1409" spans="2:10" hidden="1" x14ac:dyDescent="0.25">
      <c r="B1409" s="124" t="s">
        <v>8</v>
      </c>
      <c r="C1409" s="125" t="s">
        <v>8710</v>
      </c>
      <c r="D1409" s="126" t="s">
        <v>8711</v>
      </c>
      <c r="E1409" s="125" t="s">
        <v>8723</v>
      </c>
      <c r="F1409" s="126" t="s">
        <v>8724</v>
      </c>
      <c r="G1409" s="125" t="s">
        <v>8734</v>
      </c>
      <c r="H1409" s="126" t="s">
        <v>8735</v>
      </c>
      <c r="I1409" s="127">
        <v>707</v>
      </c>
      <c r="J1409" s="128">
        <v>14.9985</v>
      </c>
    </row>
    <row r="1410" spans="2:10" hidden="1" x14ac:dyDescent="0.25">
      <c r="B1410" s="124" t="s">
        <v>8</v>
      </c>
      <c r="C1410" s="125" t="s">
        <v>8710</v>
      </c>
      <c r="D1410" s="126" t="s">
        <v>8711</v>
      </c>
      <c r="E1410" s="125" t="s">
        <v>8734</v>
      </c>
      <c r="F1410" s="126" t="s">
        <v>8735</v>
      </c>
      <c r="G1410" s="125" t="s">
        <v>8730</v>
      </c>
      <c r="H1410" s="126" t="s">
        <v>8731</v>
      </c>
      <c r="I1410" s="127">
        <v>545</v>
      </c>
      <c r="J1410" s="128">
        <v>3.6577000000000002</v>
      </c>
    </row>
    <row r="1411" spans="2:10" hidden="1" x14ac:dyDescent="0.25">
      <c r="B1411" s="124" t="s">
        <v>8</v>
      </c>
      <c r="C1411" s="125" t="s">
        <v>8736</v>
      </c>
      <c r="D1411" s="126" t="s">
        <v>8737</v>
      </c>
      <c r="E1411" s="125" t="s">
        <v>8736</v>
      </c>
      <c r="F1411" s="126" t="s">
        <v>8738</v>
      </c>
      <c r="G1411" s="125" t="s">
        <v>8739</v>
      </c>
      <c r="H1411" s="126" t="s">
        <v>8740</v>
      </c>
      <c r="I1411" s="127">
        <v>241</v>
      </c>
      <c r="J1411" s="128">
        <v>5.5693999999999999</v>
      </c>
    </row>
    <row r="1412" spans="2:10" hidden="1" x14ac:dyDescent="0.25">
      <c r="B1412" s="124" t="s">
        <v>8</v>
      </c>
      <c r="C1412" s="125" t="s">
        <v>8736</v>
      </c>
      <c r="D1412" s="126" t="s">
        <v>8737</v>
      </c>
      <c r="E1412" s="125" t="s">
        <v>8736</v>
      </c>
      <c r="F1412" s="126" t="s">
        <v>8738</v>
      </c>
      <c r="G1412" s="125" t="s">
        <v>3024</v>
      </c>
      <c r="H1412" s="126" t="s">
        <v>8741</v>
      </c>
      <c r="I1412" s="127">
        <v>717</v>
      </c>
      <c r="J1412" s="128">
        <v>16.986999999999991</v>
      </c>
    </row>
    <row r="1413" spans="2:10" hidden="1" x14ac:dyDescent="0.25">
      <c r="B1413" s="124" t="s">
        <v>8</v>
      </c>
      <c r="C1413" s="125" t="s">
        <v>8736</v>
      </c>
      <c r="D1413" s="126" t="s">
        <v>8737</v>
      </c>
      <c r="E1413" s="125" t="s">
        <v>3024</v>
      </c>
      <c r="F1413" s="126" t="s">
        <v>8741</v>
      </c>
      <c r="G1413" s="125" t="s">
        <v>8742</v>
      </c>
      <c r="H1413" s="126" t="s">
        <v>8743</v>
      </c>
      <c r="I1413" s="127">
        <v>686</v>
      </c>
      <c r="J1413" s="128">
        <v>20.0807</v>
      </c>
    </row>
    <row r="1414" spans="2:10" hidden="1" x14ac:dyDescent="0.25">
      <c r="B1414" s="124" t="s">
        <v>8</v>
      </c>
      <c r="C1414" s="125" t="s">
        <v>8744</v>
      </c>
      <c r="D1414" s="126" t="s">
        <v>8745</v>
      </c>
      <c r="E1414" s="125" t="s">
        <v>8744</v>
      </c>
      <c r="F1414" s="126" t="s">
        <v>8746</v>
      </c>
      <c r="G1414" s="125" t="s">
        <v>8747</v>
      </c>
      <c r="H1414" s="126" t="s">
        <v>8748</v>
      </c>
      <c r="I1414" s="127">
        <v>133</v>
      </c>
      <c r="J1414" s="128">
        <v>4.4555999999999996</v>
      </c>
    </row>
    <row r="1415" spans="2:10" hidden="1" x14ac:dyDescent="0.25">
      <c r="B1415" s="124" t="s">
        <v>8</v>
      </c>
      <c r="C1415" s="125" t="s">
        <v>1912</v>
      </c>
      <c r="D1415" s="126" t="s">
        <v>8749</v>
      </c>
      <c r="E1415" s="125" t="s">
        <v>1912</v>
      </c>
      <c r="F1415" s="126" t="s">
        <v>8750</v>
      </c>
      <c r="G1415" s="125" t="s">
        <v>8751</v>
      </c>
      <c r="H1415" s="126" t="s">
        <v>8752</v>
      </c>
      <c r="I1415" s="127">
        <v>222</v>
      </c>
      <c r="J1415" s="128">
        <v>11.748100000000001</v>
      </c>
    </row>
    <row r="1416" spans="2:10" hidden="1" x14ac:dyDescent="0.25">
      <c r="B1416" s="124" t="s">
        <v>8</v>
      </c>
      <c r="C1416" s="125" t="s">
        <v>1912</v>
      </c>
      <c r="D1416" s="126" t="s">
        <v>8749</v>
      </c>
      <c r="E1416" s="125" t="s">
        <v>8751</v>
      </c>
      <c r="F1416" s="126" t="s">
        <v>8752</v>
      </c>
      <c r="G1416" s="125" t="s">
        <v>5379</v>
      </c>
      <c r="H1416" s="126" t="s">
        <v>8753</v>
      </c>
      <c r="I1416" s="127">
        <v>1314</v>
      </c>
      <c r="J1416" s="128">
        <v>16.83509999999999</v>
      </c>
    </row>
    <row r="1417" spans="2:10" hidden="1" x14ac:dyDescent="0.25">
      <c r="B1417" s="124" t="s">
        <v>8</v>
      </c>
      <c r="C1417" s="125" t="s">
        <v>1912</v>
      </c>
      <c r="D1417" s="126" t="s">
        <v>8749</v>
      </c>
      <c r="E1417" s="125" t="s">
        <v>1912</v>
      </c>
      <c r="F1417" s="126" t="s">
        <v>8750</v>
      </c>
      <c r="G1417" s="125" t="s">
        <v>8754</v>
      </c>
      <c r="H1417" s="126" t="s">
        <v>8755</v>
      </c>
      <c r="I1417" s="127">
        <v>2918</v>
      </c>
      <c r="J1417" s="128">
        <v>30.666499999999989</v>
      </c>
    </row>
    <row r="1418" spans="2:10" hidden="1" x14ac:dyDescent="0.25">
      <c r="B1418" s="124" t="s">
        <v>8</v>
      </c>
      <c r="C1418" s="125" t="s">
        <v>1912</v>
      </c>
      <c r="D1418" s="126" t="s">
        <v>8749</v>
      </c>
      <c r="E1418" s="125" t="s">
        <v>8751</v>
      </c>
      <c r="F1418" s="126" t="s">
        <v>8752</v>
      </c>
      <c r="G1418" s="125" t="s">
        <v>8756</v>
      </c>
      <c r="H1418" s="126" t="s">
        <v>8757</v>
      </c>
      <c r="I1418" s="127">
        <v>1188</v>
      </c>
      <c r="J1418" s="128">
        <v>0.11600000000000001</v>
      </c>
    </row>
    <row r="1419" spans="2:10" hidden="1" x14ac:dyDescent="0.25">
      <c r="B1419" s="124" t="s">
        <v>8</v>
      </c>
      <c r="C1419" s="125" t="s">
        <v>2391</v>
      </c>
      <c r="D1419" s="126" t="s">
        <v>8758</v>
      </c>
      <c r="E1419" s="125" t="s">
        <v>2837</v>
      </c>
      <c r="F1419" s="126" t="s">
        <v>8759</v>
      </c>
      <c r="G1419" s="125" t="s">
        <v>8533</v>
      </c>
      <c r="H1419" s="126" t="s">
        <v>8760</v>
      </c>
      <c r="I1419" s="127">
        <v>188</v>
      </c>
      <c r="J1419" s="128">
        <v>13.7851</v>
      </c>
    </row>
    <row r="1420" spans="2:10" hidden="1" x14ac:dyDescent="0.25">
      <c r="B1420" s="124" t="s">
        <v>8</v>
      </c>
      <c r="C1420" s="125" t="s">
        <v>2391</v>
      </c>
      <c r="D1420" s="126" t="s">
        <v>8758</v>
      </c>
      <c r="E1420" s="125" t="s">
        <v>8761</v>
      </c>
      <c r="F1420" s="126" t="s">
        <v>8762</v>
      </c>
      <c r="G1420" s="125" t="s">
        <v>7542</v>
      </c>
      <c r="H1420" s="126" t="s">
        <v>8763</v>
      </c>
      <c r="I1420" s="127">
        <v>404</v>
      </c>
      <c r="J1420" s="128">
        <v>20.1218</v>
      </c>
    </row>
    <row r="1421" spans="2:10" hidden="1" x14ac:dyDescent="0.25">
      <c r="B1421" s="124" t="s">
        <v>8</v>
      </c>
      <c r="C1421" s="125" t="s">
        <v>2391</v>
      </c>
      <c r="D1421" s="126" t="s">
        <v>8758</v>
      </c>
      <c r="E1421" s="125" t="s">
        <v>8764</v>
      </c>
      <c r="F1421" s="126" t="s">
        <v>8765</v>
      </c>
      <c r="G1421" s="125" t="s">
        <v>8766</v>
      </c>
      <c r="H1421" s="126" t="s">
        <v>8767</v>
      </c>
      <c r="I1421" s="127">
        <v>535</v>
      </c>
      <c r="J1421" s="128">
        <v>21.258800000000001</v>
      </c>
    </row>
    <row r="1422" spans="2:10" hidden="1" x14ac:dyDescent="0.25">
      <c r="B1422" s="124" t="s">
        <v>8</v>
      </c>
      <c r="C1422" s="125" t="s">
        <v>2391</v>
      </c>
      <c r="D1422" s="126" t="s">
        <v>8758</v>
      </c>
      <c r="E1422" s="125" t="s">
        <v>2391</v>
      </c>
      <c r="F1422" s="126" t="s">
        <v>8768</v>
      </c>
      <c r="G1422" s="125" t="s">
        <v>8761</v>
      </c>
      <c r="H1422" s="126" t="s">
        <v>8762</v>
      </c>
      <c r="I1422" s="127">
        <v>950</v>
      </c>
      <c r="J1422" s="128">
        <v>22.8537</v>
      </c>
    </row>
    <row r="1423" spans="2:10" hidden="1" x14ac:dyDescent="0.25">
      <c r="B1423" s="124" t="s">
        <v>8</v>
      </c>
      <c r="C1423" s="125" t="s">
        <v>2391</v>
      </c>
      <c r="D1423" s="126" t="s">
        <v>8758</v>
      </c>
      <c r="E1423" s="125" t="s">
        <v>8764</v>
      </c>
      <c r="F1423" s="126" t="s">
        <v>8765</v>
      </c>
      <c r="G1423" s="125" t="s">
        <v>2837</v>
      </c>
      <c r="H1423" s="126" t="s">
        <v>8759</v>
      </c>
      <c r="I1423" s="127">
        <v>1059</v>
      </c>
      <c r="J1423" s="128">
        <v>14.5459</v>
      </c>
    </row>
    <row r="1424" spans="2:10" hidden="1" x14ac:dyDescent="0.25">
      <c r="B1424" s="124" t="s">
        <v>8</v>
      </c>
      <c r="C1424" s="125" t="s">
        <v>2391</v>
      </c>
      <c r="D1424" s="126" t="s">
        <v>8758</v>
      </c>
      <c r="E1424" s="125" t="s">
        <v>2391</v>
      </c>
      <c r="F1424" s="126" t="s">
        <v>8768</v>
      </c>
      <c r="G1424" s="125" t="s">
        <v>8764</v>
      </c>
      <c r="H1424" s="126" t="s">
        <v>8765</v>
      </c>
      <c r="I1424" s="127">
        <v>1586</v>
      </c>
      <c r="J1424" s="128">
        <v>24.401700000000002</v>
      </c>
    </row>
    <row r="1425" spans="2:10" hidden="1" x14ac:dyDescent="0.25">
      <c r="B1425" s="124" t="s">
        <v>8</v>
      </c>
      <c r="C1425" s="125" t="s">
        <v>8769</v>
      </c>
      <c r="D1425" s="126" t="s">
        <v>8770</v>
      </c>
      <c r="E1425" s="125" t="s">
        <v>4431</v>
      </c>
      <c r="F1425" s="126" t="s">
        <v>8771</v>
      </c>
      <c r="G1425" s="125" t="s">
        <v>8772</v>
      </c>
      <c r="H1425" s="126" t="s">
        <v>8773</v>
      </c>
      <c r="I1425" s="127">
        <v>205</v>
      </c>
      <c r="J1425" s="128">
        <v>6.2319000000000004</v>
      </c>
    </row>
    <row r="1426" spans="2:10" hidden="1" x14ac:dyDescent="0.25">
      <c r="B1426" s="124" t="s">
        <v>8</v>
      </c>
      <c r="C1426" s="125" t="s">
        <v>8769</v>
      </c>
      <c r="D1426" s="126" t="s">
        <v>8770</v>
      </c>
      <c r="E1426" s="125" t="s">
        <v>8769</v>
      </c>
      <c r="F1426" s="126" t="s">
        <v>8774</v>
      </c>
      <c r="G1426" s="125" t="s">
        <v>8490</v>
      </c>
      <c r="H1426" s="126" t="s">
        <v>8775</v>
      </c>
      <c r="I1426" s="127">
        <v>177</v>
      </c>
      <c r="J1426" s="128">
        <v>7.5086000000000004</v>
      </c>
    </row>
    <row r="1427" spans="2:10" hidden="1" x14ac:dyDescent="0.25">
      <c r="B1427" s="124" t="s">
        <v>8</v>
      </c>
      <c r="C1427" s="125" t="s">
        <v>8769</v>
      </c>
      <c r="D1427" s="126" t="s">
        <v>8770</v>
      </c>
      <c r="E1427" s="125" t="s">
        <v>8769</v>
      </c>
      <c r="F1427" s="126" t="s">
        <v>8774</v>
      </c>
      <c r="G1427" s="125" t="s">
        <v>8776</v>
      </c>
      <c r="H1427" s="126" t="s">
        <v>8777</v>
      </c>
      <c r="I1427" s="127">
        <v>382</v>
      </c>
      <c r="J1427" s="128">
        <v>8.291599999999999</v>
      </c>
    </row>
    <row r="1428" spans="2:10" hidden="1" x14ac:dyDescent="0.25">
      <c r="B1428" s="124" t="s">
        <v>8</v>
      </c>
      <c r="C1428" s="125" t="s">
        <v>8769</v>
      </c>
      <c r="D1428" s="126" t="s">
        <v>8770</v>
      </c>
      <c r="E1428" s="125" t="s">
        <v>8769</v>
      </c>
      <c r="F1428" s="126" t="s">
        <v>8774</v>
      </c>
      <c r="G1428" s="125" t="s">
        <v>8778</v>
      </c>
      <c r="H1428" s="126" t="s">
        <v>8779</v>
      </c>
      <c r="I1428" s="127">
        <v>196</v>
      </c>
      <c r="J1428" s="128">
        <v>10.204700000000001</v>
      </c>
    </row>
    <row r="1429" spans="2:10" hidden="1" x14ac:dyDescent="0.25">
      <c r="B1429" s="124" t="s">
        <v>8</v>
      </c>
      <c r="C1429" s="125" t="s">
        <v>8769</v>
      </c>
      <c r="D1429" s="126" t="s">
        <v>8770</v>
      </c>
      <c r="E1429" s="125" t="s">
        <v>8776</v>
      </c>
      <c r="F1429" s="126" t="s">
        <v>8777</v>
      </c>
      <c r="G1429" s="125" t="s">
        <v>8780</v>
      </c>
      <c r="H1429" s="126" t="s">
        <v>8781</v>
      </c>
      <c r="I1429" s="127">
        <v>340</v>
      </c>
      <c r="J1429" s="128">
        <v>3.5053999999999998</v>
      </c>
    </row>
    <row r="1430" spans="2:10" hidden="1" x14ac:dyDescent="0.25">
      <c r="B1430" s="124" t="s">
        <v>8</v>
      </c>
      <c r="C1430" s="125" t="s">
        <v>8769</v>
      </c>
      <c r="D1430" s="126" t="s">
        <v>8770</v>
      </c>
      <c r="E1430" s="125" t="s">
        <v>8778</v>
      </c>
      <c r="F1430" s="126" t="s">
        <v>8779</v>
      </c>
      <c r="G1430" s="125" t="s">
        <v>4431</v>
      </c>
      <c r="H1430" s="126" t="s">
        <v>8771</v>
      </c>
      <c r="I1430" s="127">
        <v>262</v>
      </c>
      <c r="J1430" s="128">
        <v>4.7301000000000002</v>
      </c>
    </row>
    <row r="1431" spans="2:10" hidden="1" x14ac:dyDescent="0.25">
      <c r="B1431" s="124" t="s">
        <v>8</v>
      </c>
      <c r="C1431" s="125" t="s">
        <v>8769</v>
      </c>
      <c r="D1431" s="126" t="s">
        <v>8770</v>
      </c>
      <c r="E1431" s="125" t="s">
        <v>8776</v>
      </c>
      <c r="F1431" s="126" t="s">
        <v>8777</v>
      </c>
      <c r="G1431" s="125" t="s">
        <v>8782</v>
      </c>
      <c r="H1431" s="126" t="s">
        <v>8783</v>
      </c>
      <c r="I1431" s="127">
        <v>625</v>
      </c>
      <c r="J1431" s="128">
        <v>4.6703000000000001</v>
      </c>
    </row>
    <row r="1432" spans="2:10" hidden="1" x14ac:dyDescent="0.25">
      <c r="B1432" s="124" t="s">
        <v>8</v>
      </c>
      <c r="C1432" s="125" t="s">
        <v>8769</v>
      </c>
      <c r="D1432" s="126" t="s">
        <v>8770</v>
      </c>
      <c r="E1432" s="125" t="s">
        <v>8782</v>
      </c>
      <c r="F1432" s="126" t="s">
        <v>8783</v>
      </c>
      <c r="G1432" s="125" t="s">
        <v>8784</v>
      </c>
      <c r="H1432" s="126" t="s">
        <v>8785</v>
      </c>
      <c r="I1432" s="127">
        <v>182</v>
      </c>
      <c r="J1432" s="128">
        <v>5.0632000000000001</v>
      </c>
    </row>
    <row r="1433" spans="2:10" hidden="1" x14ac:dyDescent="0.25">
      <c r="B1433" s="124" t="s">
        <v>8</v>
      </c>
      <c r="C1433" s="125" t="s">
        <v>2678</v>
      </c>
      <c r="D1433" s="126" t="s">
        <v>8786</v>
      </c>
      <c r="E1433" s="125" t="s">
        <v>2678</v>
      </c>
      <c r="F1433" s="126" t="s">
        <v>8787</v>
      </c>
      <c r="G1433" s="125" t="s">
        <v>8788</v>
      </c>
      <c r="H1433" s="126" t="s">
        <v>8789</v>
      </c>
      <c r="I1433" s="127">
        <v>419</v>
      </c>
      <c r="J1433" s="128">
        <v>23.2926</v>
      </c>
    </row>
    <row r="1434" spans="2:10" hidden="1" x14ac:dyDescent="0.25">
      <c r="B1434" s="124" t="s">
        <v>8</v>
      </c>
      <c r="C1434" s="125" t="s">
        <v>1999</v>
      </c>
      <c r="D1434" s="126" t="s">
        <v>8790</v>
      </c>
      <c r="E1434" s="125" t="s">
        <v>6863</v>
      </c>
      <c r="F1434" s="126" t="s">
        <v>8791</v>
      </c>
      <c r="G1434" s="125" t="s">
        <v>5549</v>
      </c>
      <c r="H1434" s="126" t="s">
        <v>8792</v>
      </c>
      <c r="I1434" s="127">
        <v>157</v>
      </c>
      <c r="J1434" s="128">
        <v>5.7286000000000001</v>
      </c>
    </row>
    <row r="1435" spans="2:10" hidden="1" x14ac:dyDescent="0.25">
      <c r="B1435" s="124" t="s">
        <v>8</v>
      </c>
      <c r="C1435" s="125" t="s">
        <v>1999</v>
      </c>
      <c r="D1435" s="126" t="s">
        <v>8790</v>
      </c>
      <c r="E1435" s="125" t="s">
        <v>1999</v>
      </c>
      <c r="F1435" s="126" t="s">
        <v>8793</v>
      </c>
      <c r="G1435" s="125" t="s">
        <v>7808</v>
      </c>
      <c r="H1435" s="126" t="s">
        <v>8794</v>
      </c>
      <c r="I1435" s="127">
        <v>214</v>
      </c>
      <c r="J1435" s="128">
        <v>6.160499999999999</v>
      </c>
    </row>
    <row r="1436" spans="2:10" hidden="1" x14ac:dyDescent="0.25">
      <c r="B1436" s="124" t="s">
        <v>8</v>
      </c>
      <c r="C1436" s="125" t="s">
        <v>1999</v>
      </c>
      <c r="D1436" s="126" t="s">
        <v>8790</v>
      </c>
      <c r="E1436" s="125" t="s">
        <v>7808</v>
      </c>
      <c r="F1436" s="126" t="s">
        <v>8794</v>
      </c>
      <c r="G1436" s="125" t="s">
        <v>6863</v>
      </c>
      <c r="H1436" s="126" t="s">
        <v>8791</v>
      </c>
      <c r="I1436" s="127">
        <v>331</v>
      </c>
      <c r="J1436" s="128">
        <v>8.4550000000000018</v>
      </c>
    </row>
    <row r="1437" spans="2:10" hidden="1" x14ac:dyDescent="0.25">
      <c r="B1437" s="124" t="s">
        <v>8</v>
      </c>
      <c r="C1437" s="125" t="s">
        <v>8795</v>
      </c>
      <c r="D1437" s="126" t="s">
        <v>8796</v>
      </c>
      <c r="E1437" s="125" t="s">
        <v>8797</v>
      </c>
      <c r="F1437" s="126" t="s">
        <v>8798</v>
      </c>
      <c r="G1437" s="125" t="s">
        <v>8799</v>
      </c>
      <c r="H1437" s="126" t="s">
        <v>8800</v>
      </c>
      <c r="I1437" s="127">
        <v>405</v>
      </c>
      <c r="J1437" s="128">
        <v>1.3593999999999999</v>
      </c>
    </row>
    <row r="1438" spans="2:10" hidden="1" x14ac:dyDescent="0.25">
      <c r="B1438" s="124" t="s">
        <v>8</v>
      </c>
      <c r="C1438" s="125" t="s">
        <v>2001</v>
      </c>
      <c r="D1438" s="126" t="s">
        <v>8801</v>
      </c>
      <c r="E1438" s="125" t="s">
        <v>2001</v>
      </c>
      <c r="F1438" s="126" t="s">
        <v>8802</v>
      </c>
      <c r="G1438" s="125" t="s">
        <v>8803</v>
      </c>
      <c r="H1438" s="126" t="s">
        <v>8804</v>
      </c>
      <c r="I1438" s="127">
        <v>446</v>
      </c>
      <c r="J1438" s="128">
        <v>27.193999999999999</v>
      </c>
    </row>
    <row r="1439" spans="2:10" hidden="1" x14ac:dyDescent="0.25">
      <c r="B1439" s="124" t="s">
        <v>8</v>
      </c>
      <c r="C1439" s="125" t="s">
        <v>2001</v>
      </c>
      <c r="D1439" s="126" t="s">
        <v>8801</v>
      </c>
      <c r="E1439" s="125" t="s">
        <v>8805</v>
      </c>
      <c r="F1439" s="126" t="s">
        <v>8806</v>
      </c>
      <c r="G1439" s="125" t="s">
        <v>8807</v>
      </c>
      <c r="H1439" s="126" t="s">
        <v>8808</v>
      </c>
      <c r="I1439" s="127">
        <v>6962</v>
      </c>
      <c r="J1439" s="128">
        <v>14.875500000000001</v>
      </c>
    </row>
    <row r="1440" spans="2:10" hidden="1" x14ac:dyDescent="0.25">
      <c r="B1440" s="124" t="s">
        <v>8</v>
      </c>
      <c r="C1440" s="125" t="s">
        <v>2001</v>
      </c>
      <c r="D1440" s="126" t="s">
        <v>8801</v>
      </c>
      <c r="E1440" s="125" t="s">
        <v>2001</v>
      </c>
      <c r="F1440" s="126" t="s">
        <v>8802</v>
      </c>
      <c r="G1440" s="125" t="s">
        <v>8805</v>
      </c>
      <c r="H1440" s="126" t="s">
        <v>8806</v>
      </c>
      <c r="I1440" s="127">
        <v>591</v>
      </c>
      <c r="J1440" s="128">
        <v>12.601699999999999</v>
      </c>
    </row>
    <row r="1441" spans="2:10" hidden="1" x14ac:dyDescent="0.25">
      <c r="B1441" s="124" t="s">
        <v>8</v>
      </c>
      <c r="C1441" s="125" t="s">
        <v>2003</v>
      </c>
      <c r="D1441" s="126" t="s">
        <v>8809</v>
      </c>
      <c r="E1441" s="125" t="s">
        <v>2003</v>
      </c>
      <c r="F1441" s="126" t="s">
        <v>8810</v>
      </c>
      <c r="G1441" s="125" t="s">
        <v>8402</v>
      </c>
      <c r="H1441" s="126" t="s">
        <v>8811</v>
      </c>
      <c r="I1441" s="127">
        <v>1158</v>
      </c>
      <c r="J1441" s="128">
        <v>28.134900000000009</v>
      </c>
    </row>
    <row r="1442" spans="2:10" hidden="1" x14ac:dyDescent="0.25">
      <c r="B1442" s="124" t="s">
        <v>8</v>
      </c>
      <c r="C1442" s="125" t="s">
        <v>2003</v>
      </c>
      <c r="D1442" s="126" t="s">
        <v>8809</v>
      </c>
      <c r="E1442" s="125" t="s">
        <v>2003</v>
      </c>
      <c r="F1442" s="126" t="s">
        <v>8810</v>
      </c>
      <c r="G1442" s="125" t="s">
        <v>8812</v>
      </c>
      <c r="H1442" s="126" t="s">
        <v>8813</v>
      </c>
      <c r="I1442" s="127">
        <v>1361</v>
      </c>
      <c r="J1442" s="128">
        <v>45.518900000000002</v>
      </c>
    </row>
    <row r="1443" spans="2:10" hidden="1" x14ac:dyDescent="0.25">
      <c r="B1443" s="124" t="s">
        <v>8</v>
      </c>
      <c r="C1443" s="125" t="s">
        <v>2011</v>
      </c>
      <c r="D1443" s="126" t="s">
        <v>8814</v>
      </c>
      <c r="E1443" s="125" t="s">
        <v>2011</v>
      </c>
      <c r="F1443" s="126" t="s">
        <v>8815</v>
      </c>
      <c r="G1443" s="125" t="s">
        <v>8816</v>
      </c>
      <c r="H1443" s="126" t="s">
        <v>8817</v>
      </c>
      <c r="I1443" s="127">
        <v>352</v>
      </c>
      <c r="J1443" s="128">
        <v>5.8033999999999999</v>
      </c>
    </row>
    <row r="1444" spans="2:10" hidden="1" x14ac:dyDescent="0.25">
      <c r="B1444" s="124" t="s">
        <v>8</v>
      </c>
      <c r="C1444" s="125" t="s">
        <v>2011</v>
      </c>
      <c r="D1444" s="126" t="s">
        <v>8814</v>
      </c>
      <c r="E1444" s="125" t="s">
        <v>4325</v>
      </c>
      <c r="F1444" s="126" t="s">
        <v>8818</v>
      </c>
      <c r="G1444" s="125" t="s">
        <v>8819</v>
      </c>
      <c r="H1444" s="126" t="s">
        <v>8820</v>
      </c>
      <c r="I1444" s="127">
        <v>589</v>
      </c>
      <c r="J1444" s="128">
        <v>9.4695000000000018</v>
      </c>
    </row>
    <row r="1445" spans="2:10" hidden="1" x14ac:dyDescent="0.25">
      <c r="B1445" s="124" t="s">
        <v>8</v>
      </c>
      <c r="C1445" s="125" t="s">
        <v>2011</v>
      </c>
      <c r="D1445" s="126" t="s">
        <v>8814</v>
      </c>
      <c r="E1445" s="125" t="s">
        <v>2011</v>
      </c>
      <c r="F1445" s="126" t="s">
        <v>8815</v>
      </c>
      <c r="G1445" s="125" t="s">
        <v>6597</v>
      </c>
      <c r="H1445" s="126" t="s">
        <v>8821</v>
      </c>
      <c r="I1445" s="127">
        <v>773</v>
      </c>
      <c r="J1445" s="128">
        <v>13.4223</v>
      </c>
    </row>
    <row r="1446" spans="2:10" hidden="1" x14ac:dyDescent="0.25">
      <c r="B1446" s="124" t="s">
        <v>8</v>
      </c>
      <c r="C1446" s="125" t="s">
        <v>2011</v>
      </c>
      <c r="D1446" s="126" t="s">
        <v>8814</v>
      </c>
      <c r="E1446" s="125" t="s">
        <v>8819</v>
      </c>
      <c r="F1446" s="126" t="s">
        <v>8820</v>
      </c>
      <c r="G1446" s="125" t="s">
        <v>8822</v>
      </c>
      <c r="H1446" s="126" t="s">
        <v>8823</v>
      </c>
      <c r="I1446" s="127">
        <v>2424</v>
      </c>
      <c r="J1446" s="128">
        <v>16.162800000000001</v>
      </c>
    </row>
    <row r="1447" spans="2:10" hidden="1" x14ac:dyDescent="0.25">
      <c r="B1447" s="124" t="s">
        <v>8</v>
      </c>
      <c r="C1447" s="125" t="s">
        <v>2011</v>
      </c>
      <c r="D1447" s="126" t="s">
        <v>8814</v>
      </c>
      <c r="E1447" s="125" t="s">
        <v>6597</v>
      </c>
      <c r="F1447" s="126" t="s">
        <v>8821</v>
      </c>
      <c r="G1447" s="125" t="s">
        <v>7593</v>
      </c>
      <c r="H1447" s="126" t="s">
        <v>8824</v>
      </c>
      <c r="I1447" s="127">
        <v>232</v>
      </c>
      <c r="J1447" s="128">
        <v>12.6433</v>
      </c>
    </row>
    <row r="1448" spans="2:10" hidden="1" x14ac:dyDescent="0.25">
      <c r="B1448" s="124" t="s">
        <v>8</v>
      </c>
      <c r="C1448" s="125" t="s">
        <v>2011</v>
      </c>
      <c r="D1448" s="126" t="s">
        <v>8814</v>
      </c>
      <c r="E1448" s="125" t="s">
        <v>8816</v>
      </c>
      <c r="F1448" s="126" t="s">
        <v>8817</v>
      </c>
      <c r="G1448" s="125" t="s">
        <v>4242</v>
      </c>
      <c r="H1448" s="126" t="s">
        <v>8825</v>
      </c>
      <c r="I1448" s="127">
        <v>846</v>
      </c>
      <c r="J1448" s="128">
        <v>10.8431</v>
      </c>
    </row>
    <row r="1449" spans="2:10" hidden="1" x14ac:dyDescent="0.25">
      <c r="B1449" s="124" t="s">
        <v>8</v>
      </c>
      <c r="C1449" s="125" t="s">
        <v>2011</v>
      </c>
      <c r="D1449" s="126" t="s">
        <v>8814</v>
      </c>
      <c r="E1449" s="125" t="s">
        <v>6597</v>
      </c>
      <c r="F1449" s="126" t="s">
        <v>8821</v>
      </c>
      <c r="G1449" s="125" t="s">
        <v>4325</v>
      </c>
      <c r="H1449" s="126" t="s">
        <v>8818</v>
      </c>
      <c r="I1449" s="127">
        <v>118</v>
      </c>
      <c r="J1449" s="128">
        <v>11.835100000000001</v>
      </c>
    </row>
    <row r="1450" spans="2:10" hidden="1" x14ac:dyDescent="0.25">
      <c r="B1450" s="124" t="s">
        <v>8</v>
      </c>
      <c r="C1450" s="125" t="s">
        <v>8826</v>
      </c>
      <c r="D1450" s="126" t="s">
        <v>8827</v>
      </c>
      <c r="E1450" s="125" t="s">
        <v>1598</v>
      </c>
      <c r="F1450" s="126" t="s">
        <v>8828</v>
      </c>
      <c r="G1450" s="125" t="s">
        <v>8829</v>
      </c>
      <c r="H1450" s="126" t="s">
        <v>8830</v>
      </c>
      <c r="I1450" s="127">
        <v>171</v>
      </c>
      <c r="J1450" s="128">
        <v>24.5107</v>
      </c>
    </row>
    <row r="1451" spans="2:10" hidden="1" x14ac:dyDescent="0.25">
      <c r="B1451" s="124" t="s">
        <v>8</v>
      </c>
      <c r="C1451" s="125" t="s">
        <v>8826</v>
      </c>
      <c r="D1451" s="126" t="s">
        <v>8827</v>
      </c>
      <c r="E1451" s="125" t="s">
        <v>8826</v>
      </c>
      <c r="F1451" s="126" t="s">
        <v>8831</v>
      </c>
      <c r="G1451" s="125" t="s">
        <v>1598</v>
      </c>
      <c r="H1451" s="126" t="s">
        <v>8828</v>
      </c>
      <c r="I1451" s="127">
        <v>312</v>
      </c>
      <c r="J1451" s="128">
        <v>20.264700000000001</v>
      </c>
    </row>
    <row r="1452" spans="2:10" hidden="1" x14ac:dyDescent="0.25">
      <c r="B1452" s="124" t="s">
        <v>8</v>
      </c>
      <c r="C1452" s="125" t="s">
        <v>8826</v>
      </c>
      <c r="D1452" s="126" t="s">
        <v>8827</v>
      </c>
      <c r="E1452" s="125" t="s">
        <v>8829</v>
      </c>
      <c r="F1452" s="126" t="s">
        <v>8830</v>
      </c>
      <c r="G1452" s="125" t="s">
        <v>8832</v>
      </c>
      <c r="H1452" s="126" t="s">
        <v>8833</v>
      </c>
      <c r="I1452" s="127">
        <v>167</v>
      </c>
      <c r="J1452" s="128">
        <v>24.4438</v>
      </c>
    </row>
    <row r="1453" spans="2:10" hidden="1" x14ac:dyDescent="0.25">
      <c r="B1453" s="124" t="s">
        <v>8</v>
      </c>
      <c r="C1453" s="125" t="s">
        <v>2015</v>
      </c>
      <c r="D1453" s="126" t="s">
        <v>8834</v>
      </c>
      <c r="E1453" s="125" t="s">
        <v>8835</v>
      </c>
      <c r="F1453" s="126" t="s">
        <v>8836</v>
      </c>
      <c r="G1453" s="125" t="s">
        <v>8837</v>
      </c>
      <c r="H1453" s="126" t="s">
        <v>8838</v>
      </c>
      <c r="I1453" s="127">
        <v>340</v>
      </c>
      <c r="J1453" s="128">
        <v>24.794900000000009</v>
      </c>
    </row>
    <row r="1454" spans="2:10" hidden="1" x14ac:dyDescent="0.25">
      <c r="B1454" s="124" t="s">
        <v>8</v>
      </c>
      <c r="C1454" s="125" t="s">
        <v>2015</v>
      </c>
      <c r="D1454" s="126" t="s">
        <v>8834</v>
      </c>
      <c r="E1454" s="125" t="s">
        <v>2015</v>
      </c>
      <c r="F1454" s="126" t="s">
        <v>8839</v>
      </c>
      <c r="G1454" s="125" t="s">
        <v>8835</v>
      </c>
      <c r="H1454" s="126" t="s">
        <v>8836</v>
      </c>
      <c r="I1454" s="127">
        <v>259</v>
      </c>
      <c r="J1454" s="128">
        <v>10.1281</v>
      </c>
    </row>
    <row r="1455" spans="2:10" hidden="1" x14ac:dyDescent="0.25">
      <c r="B1455" s="124" t="s">
        <v>8</v>
      </c>
      <c r="C1455" s="125" t="s">
        <v>2015</v>
      </c>
      <c r="D1455" s="126" t="s">
        <v>8834</v>
      </c>
      <c r="E1455" s="125" t="s">
        <v>2015</v>
      </c>
      <c r="F1455" s="126" t="s">
        <v>8839</v>
      </c>
      <c r="G1455" s="125" t="s">
        <v>8529</v>
      </c>
      <c r="H1455" s="126" t="s">
        <v>8840</v>
      </c>
      <c r="I1455" s="127">
        <v>173</v>
      </c>
      <c r="J1455" s="128">
        <v>11.4915</v>
      </c>
    </row>
    <row r="1456" spans="2:10" hidden="1" x14ac:dyDescent="0.25">
      <c r="B1456" s="124" t="s">
        <v>8</v>
      </c>
      <c r="C1456" s="125" t="s">
        <v>8841</v>
      </c>
      <c r="D1456" s="126" t="s">
        <v>8842</v>
      </c>
      <c r="E1456" s="125" t="s">
        <v>2190</v>
      </c>
      <c r="F1456" s="126" t="s">
        <v>8843</v>
      </c>
      <c r="G1456" s="125" t="s">
        <v>7787</v>
      </c>
      <c r="H1456" s="126" t="s">
        <v>8844</v>
      </c>
      <c r="I1456" s="127">
        <v>707</v>
      </c>
      <c r="J1456" s="128">
        <v>10.6435</v>
      </c>
    </row>
    <row r="1457" spans="2:10" hidden="1" x14ac:dyDescent="0.25">
      <c r="B1457" s="124" t="s">
        <v>8</v>
      </c>
      <c r="C1457" s="125" t="s">
        <v>2023</v>
      </c>
      <c r="D1457" s="126" t="s">
        <v>8845</v>
      </c>
      <c r="E1457" s="125" t="s">
        <v>2023</v>
      </c>
      <c r="F1457" s="126" t="s">
        <v>8846</v>
      </c>
      <c r="G1457" s="125" t="s">
        <v>8847</v>
      </c>
      <c r="H1457" s="126" t="s">
        <v>8848</v>
      </c>
      <c r="I1457" s="127">
        <v>88</v>
      </c>
      <c r="J1457" s="128">
        <v>10.901</v>
      </c>
    </row>
    <row r="1458" spans="2:10" hidden="1" x14ac:dyDescent="0.25">
      <c r="B1458" s="124" t="s">
        <v>8</v>
      </c>
      <c r="C1458" s="125" t="s">
        <v>2023</v>
      </c>
      <c r="D1458" s="126" t="s">
        <v>8845</v>
      </c>
      <c r="E1458" s="125" t="s">
        <v>2023</v>
      </c>
      <c r="F1458" s="126" t="s">
        <v>8846</v>
      </c>
      <c r="G1458" s="125" t="s">
        <v>8849</v>
      </c>
      <c r="H1458" s="126" t="s">
        <v>8850</v>
      </c>
      <c r="I1458" s="127">
        <v>749</v>
      </c>
      <c r="J1458" s="128">
        <v>22.5246</v>
      </c>
    </row>
    <row r="1459" spans="2:10" hidden="1" x14ac:dyDescent="0.25">
      <c r="B1459" s="124" t="s">
        <v>8</v>
      </c>
      <c r="C1459" s="125" t="s">
        <v>8851</v>
      </c>
      <c r="D1459" s="126" t="s">
        <v>8852</v>
      </c>
      <c r="E1459" s="125" t="s">
        <v>8851</v>
      </c>
      <c r="F1459" s="126" t="s">
        <v>8853</v>
      </c>
      <c r="G1459" s="125" t="s">
        <v>6579</v>
      </c>
      <c r="H1459" s="126" t="s">
        <v>8854</v>
      </c>
      <c r="I1459" s="127">
        <v>1601</v>
      </c>
      <c r="J1459" s="128">
        <v>18.5306</v>
      </c>
    </row>
    <row r="1460" spans="2:10" hidden="1" x14ac:dyDescent="0.25">
      <c r="B1460" s="124" t="s">
        <v>8</v>
      </c>
      <c r="C1460" s="125" t="s">
        <v>8855</v>
      </c>
      <c r="D1460" s="126" t="s">
        <v>8856</v>
      </c>
      <c r="E1460" s="125" t="s">
        <v>8857</v>
      </c>
      <c r="F1460" s="126" t="s">
        <v>8858</v>
      </c>
      <c r="G1460" s="125" t="s">
        <v>8672</v>
      </c>
      <c r="H1460" s="126" t="s">
        <v>8859</v>
      </c>
      <c r="I1460" s="127">
        <v>246</v>
      </c>
      <c r="J1460" s="128">
        <v>5.8314000000000004</v>
      </c>
    </row>
    <row r="1461" spans="2:10" hidden="1" x14ac:dyDescent="0.25">
      <c r="B1461" s="124" t="s">
        <v>8</v>
      </c>
      <c r="C1461" s="125" t="s">
        <v>8855</v>
      </c>
      <c r="D1461" s="126" t="s">
        <v>8856</v>
      </c>
      <c r="E1461" s="125" t="s">
        <v>7573</v>
      </c>
      <c r="F1461" s="126" t="s">
        <v>8860</v>
      </c>
      <c r="G1461" s="125" t="s">
        <v>1096</v>
      </c>
      <c r="H1461" s="126" t="s">
        <v>8861</v>
      </c>
      <c r="I1461" s="127">
        <v>260</v>
      </c>
      <c r="J1461" s="128">
        <v>22.786799999999989</v>
      </c>
    </row>
    <row r="1462" spans="2:10" hidden="1" x14ac:dyDescent="0.25">
      <c r="B1462" s="124" t="s">
        <v>8</v>
      </c>
      <c r="C1462" s="125" t="s">
        <v>8855</v>
      </c>
      <c r="D1462" s="126" t="s">
        <v>8856</v>
      </c>
      <c r="E1462" s="125" t="s">
        <v>1096</v>
      </c>
      <c r="F1462" s="126" t="s">
        <v>8861</v>
      </c>
      <c r="G1462" s="125" t="s">
        <v>5439</v>
      </c>
      <c r="H1462" s="126" t="s">
        <v>8862</v>
      </c>
      <c r="I1462" s="127">
        <v>104</v>
      </c>
      <c r="J1462" s="128">
        <v>19.866</v>
      </c>
    </row>
    <row r="1463" spans="2:10" hidden="1" x14ac:dyDescent="0.25">
      <c r="B1463" s="124" t="s">
        <v>8</v>
      </c>
      <c r="C1463" s="125" t="s">
        <v>8855</v>
      </c>
      <c r="D1463" s="126" t="s">
        <v>8856</v>
      </c>
      <c r="E1463" s="125" t="s">
        <v>8855</v>
      </c>
      <c r="F1463" s="126" t="s">
        <v>8863</v>
      </c>
      <c r="G1463" s="125" t="s">
        <v>8864</v>
      </c>
      <c r="H1463" s="126" t="s">
        <v>8865</v>
      </c>
      <c r="I1463" s="127">
        <v>306</v>
      </c>
      <c r="J1463" s="128">
        <v>3.8473000000000002</v>
      </c>
    </row>
    <row r="1464" spans="2:10" hidden="1" x14ac:dyDescent="0.25">
      <c r="B1464" s="124" t="s">
        <v>8</v>
      </c>
      <c r="C1464" s="125" t="s">
        <v>8855</v>
      </c>
      <c r="D1464" s="126" t="s">
        <v>8856</v>
      </c>
      <c r="E1464" s="125" t="s">
        <v>1096</v>
      </c>
      <c r="F1464" s="126" t="s">
        <v>8861</v>
      </c>
      <c r="G1464" s="125" t="s">
        <v>6585</v>
      </c>
      <c r="H1464" s="126" t="s">
        <v>8866</v>
      </c>
      <c r="I1464" s="127">
        <v>317</v>
      </c>
      <c r="J1464" s="128">
        <v>26.8339</v>
      </c>
    </row>
    <row r="1465" spans="2:10" hidden="1" x14ac:dyDescent="0.25">
      <c r="B1465" s="124" t="s">
        <v>8</v>
      </c>
      <c r="C1465" s="125" t="s">
        <v>8855</v>
      </c>
      <c r="D1465" s="126" t="s">
        <v>8856</v>
      </c>
      <c r="E1465" s="125" t="s">
        <v>8867</v>
      </c>
      <c r="F1465" s="126" t="s">
        <v>8868</v>
      </c>
      <c r="G1465" s="125" t="s">
        <v>8869</v>
      </c>
      <c r="H1465" s="126" t="s">
        <v>8870</v>
      </c>
      <c r="I1465" s="127">
        <v>570</v>
      </c>
      <c r="J1465" s="128">
        <v>21.1889</v>
      </c>
    </row>
    <row r="1466" spans="2:10" hidden="1" x14ac:dyDescent="0.25">
      <c r="B1466" s="124" t="s">
        <v>8</v>
      </c>
      <c r="C1466" s="125" t="s">
        <v>8855</v>
      </c>
      <c r="D1466" s="126" t="s">
        <v>8856</v>
      </c>
      <c r="E1466" s="125" t="s">
        <v>8672</v>
      </c>
      <c r="F1466" s="126" t="s">
        <v>8859</v>
      </c>
      <c r="G1466" s="125" t="s">
        <v>7573</v>
      </c>
      <c r="H1466" s="126" t="s">
        <v>8860</v>
      </c>
      <c r="I1466" s="127">
        <v>640</v>
      </c>
      <c r="J1466" s="128">
        <v>18.4754</v>
      </c>
    </row>
    <row r="1467" spans="2:10" hidden="1" x14ac:dyDescent="0.25">
      <c r="B1467" s="124" t="s">
        <v>8</v>
      </c>
      <c r="C1467" s="125" t="s">
        <v>8855</v>
      </c>
      <c r="D1467" s="126" t="s">
        <v>8856</v>
      </c>
      <c r="E1467" s="125" t="s">
        <v>8855</v>
      </c>
      <c r="F1467" s="126" t="s">
        <v>8863</v>
      </c>
      <c r="G1467" s="125" t="s">
        <v>8857</v>
      </c>
      <c r="H1467" s="126" t="s">
        <v>8858</v>
      </c>
      <c r="I1467" s="127">
        <v>161</v>
      </c>
      <c r="J1467" s="128">
        <v>3.5548000000000002</v>
      </c>
    </row>
    <row r="1468" spans="2:10" hidden="1" x14ac:dyDescent="0.25">
      <c r="B1468" s="124" t="s">
        <v>8</v>
      </c>
      <c r="C1468" s="125" t="s">
        <v>8855</v>
      </c>
      <c r="D1468" s="126" t="s">
        <v>8856</v>
      </c>
      <c r="E1468" s="125" t="s">
        <v>8855</v>
      </c>
      <c r="F1468" s="126" t="s">
        <v>8863</v>
      </c>
      <c r="G1468" s="125" t="s">
        <v>8867</v>
      </c>
      <c r="H1468" s="126" t="s">
        <v>8868</v>
      </c>
      <c r="I1468" s="127">
        <v>385</v>
      </c>
      <c r="J1468" s="128">
        <v>22.412500000000001</v>
      </c>
    </row>
    <row r="1469" spans="2:10" hidden="1" x14ac:dyDescent="0.25">
      <c r="B1469" s="124" t="s">
        <v>8</v>
      </c>
      <c r="C1469" s="125" t="s">
        <v>8855</v>
      </c>
      <c r="D1469" s="126" t="s">
        <v>8856</v>
      </c>
      <c r="E1469" s="125" t="s">
        <v>8855</v>
      </c>
      <c r="F1469" s="126" t="s">
        <v>8863</v>
      </c>
      <c r="G1469" s="125" t="s">
        <v>8871</v>
      </c>
      <c r="H1469" s="126" t="s">
        <v>8872</v>
      </c>
      <c r="I1469" s="127">
        <v>395</v>
      </c>
      <c r="J1469" s="128">
        <v>22.046500000000002</v>
      </c>
    </row>
    <row r="1470" spans="2:10" hidden="1" x14ac:dyDescent="0.25">
      <c r="B1470" s="124" t="s">
        <v>8</v>
      </c>
      <c r="C1470" s="125" t="s">
        <v>2029</v>
      </c>
      <c r="D1470" s="126" t="s">
        <v>8873</v>
      </c>
      <c r="E1470" s="125" t="s">
        <v>2029</v>
      </c>
      <c r="F1470" s="126" t="s">
        <v>8874</v>
      </c>
      <c r="G1470" s="125" t="s">
        <v>178</v>
      </c>
      <c r="H1470" s="126" t="s">
        <v>8875</v>
      </c>
      <c r="I1470" s="127">
        <v>375</v>
      </c>
      <c r="J1470" s="128">
        <v>4.1318999999999999</v>
      </c>
    </row>
    <row r="1471" spans="2:10" hidden="1" x14ac:dyDescent="0.25">
      <c r="B1471" s="124" t="s">
        <v>8</v>
      </c>
      <c r="C1471" s="125" t="s">
        <v>2029</v>
      </c>
      <c r="D1471" s="126" t="s">
        <v>8873</v>
      </c>
      <c r="E1471" s="125" t="s">
        <v>8876</v>
      </c>
      <c r="F1471" s="126" t="s">
        <v>8877</v>
      </c>
      <c r="G1471" s="125" t="s">
        <v>8878</v>
      </c>
      <c r="H1471" s="126" t="s">
        <v>8879</v>
      </c>
      <c r="I1471" s="127">
        <v>322</v>
      </c>
      <c r="J1471" s="128">
        <v>5.1973999999999991</v>
      </c>
    </row>
    <row r="1472" spans="2:10" hidden="1" x14ac:dyDescent="0.25">
      <c r="B1472" s="124" t="s">
        <v>8</v>
      </c>
      <c r="C1472" s="125" t="s">
        <v>2029</v>
      </c>
      <c r="D1472" s="126" t="s">
        <v>8873</v>
      </c>
      <c r="E1472" s="125" t="s">
        <v>2029</v>
      </c>
      <c r="F1472" s="126" t="s">
        <v>8874</v>
      </c>
      <c r="G1472" s="125" t="s">
        <v>8876</v>
      </c>
      <c r="H1472" s="126" t="s">
        <v>8877</v>
      </c>
      <c r="I1472" s="127">
        <v>1361</v>
      </c>
      <c r="J1472" s="128">
        <v>6.8936000000000002</v>
      </c>
    </row>
    <row r="1473" spans="2:10" hidden="1" x14ac:dyDescent="0.25">
      <c r="B1473" s="124" t="s">
        <v>8</v>
      </c>
      <c r="C1473" s="125" t="s">
        <v>2029</v>
      </c>
      <c r="D1473" s="126" t="s">
        <v>8873</v>
      </c>
      <c r="E1473" s="125" t="s">
        <v>8878</v>
      </c>
      <c r="F1473" s="126" t="s">
        <v>8879</v>
      </c>
      <c r="G1473" s="125" t="s">
        <v>8880</v>
      </c>
      <c r="H1473" s="126" t="s">
        <v>8881</v>
      </c>
      <c r="I1473" s="127">
        <v>278</v>
      </c>
      <c r="J1473" s="128">
        <v>2.926099999999999</v>
      </c>
    </row>
    <row r="1474" spans="2:10" hidden="1" x14ac:dyDescent="0.25">
      <c r="B1474" s="124" t="s">
        <v>8</v>
      </c>
      <c r="C1474" s="125" t="s">
        <v>2029</v>
      </c>
      <c r="D1474" s="126" t="s">
        <v>8873</v>
      </c>
      <c r="E1474" s="125" t="s">
        <v>8882</v>
      </c>
      <c r="F1474" s="126" t="s">
        <v>8883</v>
      </c>
      <c r="G1474" s="125" t="s">
        <v>7792</v>
      </c>
      <c r="H1474" s="126" t="s">
        <v>8884</v>
      </c>
      <c r="I1474" s="127">
        <v>829</v>
      </c>
      <c r="J1474" s="128">
        <v>9.5951000000000004</v>
      </c>
    </row>
    <row r="1475" spans="2:10" hidden="1" x14ac:dyDescent="0.25">
      <c r="B1475" s="124" t="s">
        <v>8</v>
      </c>
      <c r="C1475" s="125" t="s">
        <v>2029</v>
      </c>
      <c r="D1475" s="126" t="s">
        <v>8873</v>
      </c>
      <c r="E1475" s="125" t="s">
        <v>8885</v>
      </c>
      <c r="F1475" s="126" t="s">
        <v>8886</v>
      </c>
      <c r="G1475" s="125" t="s">
        <v>8887</v>
      </c>
      <c r="H1475" s="126" t="s">
        <v>8888</v>
      </c>
      <c r="I1475" s="127">
        <v>387</v>
      </c>
      <c r="J1475" s="128">
        <v>6.2298999999999998</v>
      </c>
    </row>
    <row r="1476" spans="2:10" hidden="1" x14ac:dyDescent="0.25">
      <c r="B1476" s="124" t="s">
        <v>8</v>
      </c>
      <c r="C1476" s="125" t="s">
        <v>2029</v>
      </c>
      <c r="D1476" s="126" t="s">
        <v>8873</v>
      </c>
      <c r="E1476" s="125" t="s">
        <v>8889</v>
      </c>
      <c r="F1476" s="126" t="s">
        <v>8890</v>
      </c>
      <c r="G1476" s="125" t="s">
        <v>8882</v>
      </c>
      <c r="H1476" s="126" t="s">
        <v>8883</v>
      </c>
      <c r="I1476" s="127">
        <v>708</v>
      </c>
      <c r="J1476" s="128">
        <v>7.4927000000000001</v>
      </c>
    </row>
    <row r="1477" spans="2:10" hidden="1" x14ac:dyDescent="0.25">
      <c r="B1477" s="124" t="s">
        <v>8</v>
      </c>
      <c r="C1477" s="125" t="s">
        <v>2029</v>
      </c>
      <c r="D1477" s="126" t="s">
        <v>8873</v>
      </c>
      <c r="E1477" s="125" t="s">
        <v>8882</v>
      </c>
      <c r="F1477" s="126" t="s">
        <v>8883</v>
      </c>
      <c r="G1477" s="125" t="s">
        <v>8885</v>
      </c>
      <c r="H1477" s="126" t="s">
        <v>8886</v>
      </c>
      <c r="I1477" s="127">
        <v>321</v>
      </c>
      <c r="J1477" s="128">
        <v>5.9517000000000024</v>
      </c>
    </row>
    <row r="1478" spans="2:10" hidden="1" x14ac:dyDescent="0.25">
      <c r="B1478" s="124" t="s">
        <v>8</v>
      </c>
      <c r="C1478" s="125" t="s">
        <v>2029</v>
      </c>
      <c r="D1478" s="126" t="s">
        <v>8873</v>
      </c>
      <c r="E1478" s="125" t="s">
        <v>178</v>
      </c>
      <c r="F1478" s="126" t="s">
        <v>8875</v>
      </c>
      <c r="G1478" s="125" t="s">
        <v>2497</v>
      </c>
      <c r="H1478" s="126" t="s">
        <v>8891</v>
      </c>
      <c r="I1478" s="127">
        <v>518</v>
      </c>
      <c r="J1478" s="128">
        <v>5.7101000000000006</v>
      </c>
    </row>
    <row r="1479" spans="2:10" hidden="1" x14ac:dyDescent="0.25">
      <c r="B1479" s="124" t="s">
        <v>8</v>
      </c>
      <c r="C1479" s="125" t="s">
        <v>2029</v>
      </c>
      <c r="D1479" s="126" t="s">
        <v>8873</v>
      </c>
      <c r="E1479" s="125" t="s">
        <v>8880</v>
      </c>
      <c r="F1479" s="126" t="s">
        <v>8881</v>
      </c>
      <c r="G1479" s="125" t="s">
        <v>2710</v>
      </c>
      <c r="H1479" s="126" t="s">
        <v>8892</v>
      </c>
      <c r="I1479" s="127">
        <v>644</v>
      </c>
      <c r="J1479" s="128">
        <v>3.6086999999999998</v>
      </c>
    </row>
    <row r="1480" spans="2:10" hidden="1" x14ac:dyDescent="0.25">
      <c r="B1480" s="124" t="s">
        <v>8</v>
      </c>
      <c r="C1480" s="125" t="s">
        <v>2029</v>
      </c>
      <c r="D1480" s="126" t="s">
        <v>8873</v>
      </c>
      <c r="E1480" s="125" t="s">
        <v>2710</v>
      </c>
      <c r="F1480" s="126" t="s">
        <v>8892</v>
      </c>
      <c r="G1480" s="125" t="s">
        <v>8893</v>
      </c>
      <c r="H1480" s="126" t="s">
        <v>8894</v>
      </c>
      <c r="I1480" s="127">
        <v>460</v>
      </c>
      <c r="J1480" s="128">
        <v>6.6513</v>
      </c>
    </row>
    <row r="1481" spans="2:10" hidden="1" x14ac:dyDescent="0.25">
      <c r="B1481" s="124" t="s">
        <v>8</v>
      </c>
      <c r="C1481" s="125" t="s">
        <v>2029</v>
      </c>
      <c r="D1481" s="126" t="s">
        <v>8873</v>
      </c>
      <c r="E1481" s="125" t="s">
        <v>178</v>
      </c>
      <c r="F1481" s="126" t="s">
        <v>8875</v>
      </c>
      <c r="G1481" s="125" t="s">
        <v>8895</v>
      </c>
      <c r="H1481" s="126" t="s">
        <v>8896</v>
      </c>
      <c r="I1481" s="127">
        <v>357</v>
      </c>
      <c r="J1481" s="128">
        <v>4.9666000000000006</v>
      </c>
    </row>
    <row r="1482" spans="2:10" hidden="1" x14ac:dyDescent="0.25">
      <c r="B1482" s="124" t="s">
        <v>8</v>
      </c>
      <c r="C1482" s="125" t="s">
        <v>2029</v>
      </c>
      <c r="D1482" s="126" t="s">
        <v>8873</v>
      </c>
      <c r="E1482" s="125" t="s">
        <v>2497</v>
      </c>
      <c r="F1482" s="126" t="s">
        <v>8891</v>
      </c>
      <c r="G1482" s="125" t="s">
        <v>8897</v>
      </c>
      <c r="H1482" s="126" t="s">
        <v>8898</v>
      </c>
      <c r="I1482" s="127">
        <v>282</v>
      </c>
      <c r="J1482" s="128">
        <v>6.8840999999999983</v>
      </c>
    </row>
    <row r="1483" spans="2:10" hidden="1" x14ac:dyDescent="0.25">
      <c r="B1483" s="124" t="s">
        <v>8</v>
      </c>
      <c r="C1483" s="125" t="s">
        <v>2029</v>
      </c>
      <c r="D1483" s="126" t="s">
        <v>8873</v>
      </c>
      <c r="E1483" s="125" t="s">
        <v>2497</v>
      </c>
      <c r="F1483" s="126" t="s">
        <v>8891</v>
      </c>
      <c r="G1483" s="125" t="s">
        <v>8889</v>
      </c>
      <c r="H1483" s="126" t="s">
        <v>8890</v>
      </c>
      <c r="I1483" s="127">
        <v>415</v>
      </c>
      <c r="J1483" s="128">
        <v>5.3106</v>
      </c>
    </row>
    <row r="1484" spans="2:10" hidden="1" x14ac:dyDescent="0.25">
      <c r="B1484" s="124" t="s">
        <v>8</v>
      </c>
      <c r="C1484" s="125" t="s">
        <v>2035</v>
      </c>
      <c r="D1484" s="126" t="s">
        <v>8899</v>
      </c>
      <c r="E1484" s="125" t="s">
        <v>4639</v>
      </c>
      <c r="F1484" s="126" t="s">
        <v>8900</v>
      </c>
      <c r="G1484" s="125" t="s">
        <v>8901</v>
      </c>
      <c r="H1484" s="126" t="s">
        <v>8902</v>
      </c>
      <c r="I1484" s="127">
        <v>444</v>
      </c>
      <c r="J1484" s="128">
        <v>4.4926000000000004</v>
      </c>
    </row>
    <row r="1485" spans="2:10" hidden="1" x14ac:dyDescent="0.25">
      <c r="B1485" s="124" t="s">
        <v>8</v>
      </c>
      <c r="C1485" s="125" t="s">
        <v>2035</v>
      </c>
      <c r="D1485" s="126" t="s">
        <v>8899</v>
      </c>
      <c r="E1485" s="125" t="s">
        <v>8409</v>
      </c>
      <c r="F1485" s="126" t="s">
        <v>8903</v>
      </c>
      <c r="G1485" s="125" t="s">
        <v>8116</v>
      </c>
      <c r="H1485" s="126" t="s">
        <v>8904</v>
      </c>
      <c r="I1485" s="127">
        <v>209</v>
      </c>
      <c r="J1485" s="128">
        <v>14.6295</v>
      </c>
    </row>
    <row r="1486" spans="2:10" hidden="1" x14ac:dyDescent="0.25">
      <c r="B1486" s="124" t="s">
        <v>8</v>
      </c>
      <c r="C1486" s="125" t="s">
        <v>2035</v>
      </c>
      <c r="D1486" s="126" t="s">
        <v>8899</v>
      </c>
      <c r="E1486" s="125" t="s">
        <v>2035</v>
      </c>
      <c r="F1486" s="126" t="s">
        <v>8905</v>
      </c>
      <c r="G1486" s="125" t="s">
        <v>8409</v>
      </c>
      <c r="H1486" s="126" t="s">
        <v>8903</v>
      </c>
      <c r="I1486" s="127">
        <v>253</v>
      </c>
      <c r="J1486" s="128">
        <v>4.3013000000000003</v>
      </c>
    </row>
    <row r="1487" spans="2:10" hidden="1" x14ac:dyDescent="0.25">
      <c r="B1487" s="124" t="s">
        <v>8</v>
      </c>
      <c r="C1487" s="125" t="s">
        <v>2035</v>
      </c>
      <c r="D1487" s="126" t="s">
        <v>8899</v>
      </c>
      <c r="E1487" s="125" t="s">
        <v>2035</v>
      </c>
      <c r="F1487" s="126" t="s">
        <v>8905</v>
      </c>
      <c r="G1487" s="125" t="s">
        <v>4639</v>
      </c>
      <c r="H1487" s="126" t="s">
        <v>8900</v>
      </c>
      <c r="I1487" s="127">
        <v>206</v>
      </c>
      <c r="J1487" s="128">
        <v>38.331400000000002</v>
      </c>
    </row>
    <row r="1488" spans="2:10" hidden="1" x14ac:dyDescent="0.25">
      <c r="B1488" s="124" t="s">
        <v>8</v>
      </c>
      <c r="C1488" s="125" t="s">
        <v>8906</v>
      </c>
      <c r="D1488" s="126" t="s">
        <v>8907</v>
      </c>
      <c r="E1488" s="125" t="s">
        <v>8906</v>
      </c>
      <c r="F1488" s="126" t="s">
        <v>8908</v>
      </c>
      <c r="G1488" s="125" t="s">
        <v>7996</v>
      </c>
      <c r="H1488" s="126" t="s">
        <v>8909</v>
      </c>
      <c r="I1488" s="127">
        <v>105</v>
      </c>
      <c r="J1488" s="128">
        <v>6.1463000000000001</v>
      </c>
    </row>
    <row r="1489" spans="2:10" hidden="1" x14ac:dyDescent="0.25">
      <c r="B1489" s="124" t="s">
        <v>8</v>
      </c>
      <c r="C1489" s="125" t="s">
        <v>2726</v>
      </c>
      <c r="D1489" s="126" t="s">
        <v>8910</v>
      </c>
      <c r="E1489" s="125" t="s">
        <v>8116</v>
      </c>
      <c r="F1489" s="126" t="s">
        <v>8911</v>
      </c>
      <c r="G1489" s="125" t="s">
        <v>7812</v>
      </c>
      <c r="H1489" s="126" t="s">
        <v>8912</v>
      </c>
      <c r="I1489" s="127">
        <v>65</v>
      </c>
      <c r="J1489" s="128">
        <v>15.2035</v>
      </c>
    </row>
    <row r="1490" spans="2:10" hidden="1" x14ac:dyDescent="0.25">
      <c r="B1490" s="124" t="s">
        <v>8</v>
      </c>
      <c r="C1490" s="125" t="s">
        <v>2726</v>
      </c>
      <c r="D1490" s="126" t="s">
        <v>8910</v>
      </c>
      <c r="E1490" s="125" t="s">
        <v>2726</v>
      </c>
      <c r="F1490" s="126" t="s">
        <v>8913</v>
      </c>
      <c r="G1490" s="125" t="s">
        <v>8116</v>
      </c>
      <c r="H1490" s="126" t="s">
        <v>8911</v>
      </c>
      <c r="I1490" s="127">
        <v>173</v>
      </c>
      <c r="J1490" s="128">
        <v>18.121400000000001</v>
      </c>
    </row>
    <row r="1491" spans="2:10" hidden="1" x14ac:dyDescent="0.25">
      <c r="B1491" s="124" t="s">
        <v>8</v>
      </c>
      <c r="C1491" s="125" t="s">
        <v>2726</v>
      </c>
      <c r="D1491" s="126" t="s">
        <v>8910</v>
      </c>
      <c r="E1491" s="125" t="s">
        <v>2726</v>
      </c>
      <c r="F1491" s="126" t="s">
        <v>8913</v>
      </c>
      <c r="G1491" s="125" t="s">
        <v>8734</v>
      </c>
      <c r="H1491" s="126" t="s">
        <v>8914</v>
      </c>
      <c r="I1491" s="127">
        <v>54</v>
      </c>
      <c r="J1491" s="128">
        <v>24.728200000000001</v>
      </c>
    </row>
    <row r="1492" spans="2:10" hidden="1" x14ac:dyDescent="0.25">
      <c r="B1492" s="124" t="s">
        <v>8</v>
      </c>
      <c r="C1492" s="125" t="s">
        <v>2726</v>
      </c>
      <c r="D1492" s="126" t="s">
        <v>8910</v>
      </c>
      <c r="E1492" s="125" t="s">
        <v>8116</v>
      </c>
      <c r="F1492" s="126" t="s">
        <v>8911</v>
      </c>
      <c r="G1492" s="125" t="s">
        <v>8915</v>
      </c>
      <c r="H1492" s="126" t="s">
        <v>8916</v>
      </c>
      <c r="I1492" s="127">
        <v>101</v>
      </c>
      <c r="J1492" s="128">
        <v>4.9644999999999992</v>
      </c>
    </row>
    <row r="1493" spans="2:10" hidden="1" x14ac:dyDescent="0.25">
      <c r="B1493" s="124" t="s">
        <v>8</v>
      </c>
      <c r="C1493" s="125" t="s">
        <v>8917</v>
      </c>
      <c r="D1493" s="126" t="s">
        <v>8918</v>
      </c>
      <c r="E1493" s="125" t="s">
        <v>8919</v>
      </c>
      <c r="F1493" s="126" t="s">
        <v>8920</v>
      </c>
      <c r="G1493" s="125" t="s">
        <v>8921</v>
      </c>
      <c r="H1493" s="126" t="s">
        <v>8922</v>
      </c>
      <c r="I1493" s="127">
        <v>211</v>
      </c>
      <c r="J1493" s="128">
        <v>11.484299999999999</v>
      </c>
    </row>
    <row r="1494" spans="2:10" hidden="1" x14ac:dyDescent="0.25">
      <c r="B1494" s="124" t="s">
        <v>8</v>
      </c>
      <c r="C1494" s="125" t="s">
        <v>8917</v>
      </c>
      <c r="D1494" s="126" t="s">
        <v>8918</v>
      </c>
      <c r="E1494" s="125" t="s">
        <v>8921</v>
      </c>
      <c r="F1494" s="126" t="s">
        <v>8922</v>
      </c>
      <c r="G1494" s="125" t="s">
        <v>8923</v>
      </c>
      <c r="H1494" s="126" t="s">
        <v>8924</v>
      </c>
      <c r="I1494" s="127">
        <v>189</v>
      </c>
      <c r="J1494" s="128">
        <v>12.717599999999999</v>
      </c>
    </row>
    <row r="1495" spans="2:10" hidden="1" x14ac:dyDescent="0.25">
      <c r="B1495" s="124" t="s">
        <v>8</v>
      </c>
      <c r="C1495" s="125" t="s">
        <v>8917</v>
      </c>
      <c r="D1495" s="126" t="s">
        <v>8918</v>
      </c>
      <c r="E1495" s="125" t="s">
        <v>8925</v>
      </c>
      <c r="F1495" s="126" t="s">
        <v>8926</v>
      </c>
      <c r="G1495" s="125" t="s">
        <v>8927</v>
      </c>
      <c r="H1495" s="126" t="s">
        <v>8928</v>
      </c>
      <c r="I1495" s="127">
        <v>525</v>
      </c>
      <c r="J1495" s="128">
        <v>87.590600000000023</v>
      </c>
    </row>
    <row r="1496" spans="2:10" hidden="1" x14ac:dyDescent="0.25">
      <c r="B1496" s="124" t="s">
        <v>8</v>
      </c>
      <c r="C1496" s="125" t="s">
        <v>8917</v>
      </c>
      <c r="D1496" s="126" t="s">
        <v>8918</v>
      </c>
      <c r="E1496" s="125" t="s">
        <v>8917</v>
      </c>
      <c r="F1496" s="126" t="s">
        <v>8929</v>
      </c>
      <c r="G1496" s="125" t="s">
        <v>8930</v>
      </c>
      <c r="H1496" s="126" t="s">
        <v>8931</v>
      </c>
      <c r="I1496" s="127">
        <v>398</v>
      </c>
      <c r="J1496" s="128">
        <v>6.5366000000000009</v>
      </c>
    </row>
    <row r="1497" spans="2:10" hidden="1" x14ac:dyDescent="0.25">
      <c r="B1497" s="124" t="s">
        <v>8</v>
      </c>
      <c r="C1497" s="125" t="s">
        <v>8917</v>
      </c>
      <c r="D1497" s="126" t="s">
        <v>8918</v>
      </c>
      <c r="E1497" s="125" t="s">
        <v>8930</v>
      </c>
      <c r="F1497" s="126" t="s">
        <v>8931</v>
      </c>
      <c r="G1497" s="125" t="s">
        <v>8925</v>
      </c>
      <c r="H1497" s="126" t="s">
        <v>8926</v>
      </c>
      <c r="I1497" s="127">
        <v>140</v>
      </c>
      <c r="J1497" s="128">
        <v>1.4950000000000001</v>
      </c>
    </row>
    <row r="1498" spans="2:10" hidden="1" x14ac:dyDescent="0.25">
      <c r="B1498" s="124" t="s">
        <v>8</v>
      </c>
      <c r="C1498" s="125" t="s">
        <v>8917</v>
      </c>
      <c r="D1498" s="126" t="s">
        <v>8918</v>
      </c>
      <c r="E1498" s="125" t="s">
        <v>8932</v>
      </c>
      <c r="F1498" s="126" t="s">
        <v>8933</v>
      </c>
      <c r="G1498" s="125" t="s">
        <v>8934</v>
      </c>
      <c r="H1498" s="126" t="s">
        <v>8935</v>
      </c>
      <c r="I1498" s="127">
        <v>105</v>
      </c>
      <c r="J1498" s="128">
        <v>1.9498</v>
      </c>
    </row>
    <row r="1499" spans="2:10" hidden="1" x14ac:dyDescent="0.25">
      <c r="B1499" s="124" t="s">
        <v>8</v>
      </c>
      <c r="C1499" s="125" t="s">
        <v>8917</v>
      </c>
      <c r="D1499" s="126" t="s">
        <v>8918</v>
      </c>
      <c r="E1499" s="125" t="s">
        <v>8936</v>
      </c>
      <c r="F1499" s="126" t="s">
        <v>8937</v>
      </c>
      <c r="G1499" s="125" t="s">
        <v>8932</v>
      </c>
      <c r="H1499" s="126" t="s">
        <v>8933</v>
      </c>
      <c r="I1499" s="127">
        <v>251</v>
      </c>
      <c r="J1499" s="128">
        <v>9.164200000000001</v>
      </c>
    </row>
    <row r="1500" spans="2:10" hidden="1" x14ac:dyDescent="0.25">
      <c r="B1500" s="124" t="s">
        <v>8</v>
      </c>
      <c r="C1500" s="125" t="s">
        <v>8917</v>
      </c>
      <c r="D1500" s="126" t="s">
        <v>8918</v>
      </c>
      <c r="E1500" s="125" t="s">
        <v>8917</v>
      </c>
      <c r="F1500" s="126" t="s">
        <v>8929</v>
      </c>
      <c r="G1500" s="125" t="s">
        <v>8938</v>
      </c>
      <c r="H1500" s="126" t="s">
        <v>8939</v>
      </c>
      <c r="I1500" s="127">
        <v>200</v>
      </c>
      <c r="J1500" s="128">
        <v>3.3036999999999992</v>
      </c>
    </row>
    <row r="1501" spans="2:10" hidden="1" x14ac:dyDescent="0.25">
      <c r="B1501" s="124" t="s">
        <v>8</v>
      </c>
      <c r="C1501" s="125" t="s">
        <v>8917</v>
      </c>
      <c r="D1501" s="126" t="s">
        <v>8918</v>
      </c>
      <c r="E1501" s="125" t="s">
        <v>8917</v>
      </c>
      <c r="F1501" s="126" t="s">
        <v>8929</v>
      </c>
      <c r="G1501" s="125" t="s">
        <v>8936</v>
      </c>
      <c r="H1501" s="126" t="s">
        <v>8937</v>
      </c>
      <c r="I1501" s="127">
        <v>189</v>
      </c>
      <c r="J1501" s="128">
        <v>5.9853000000000014</v>
      </c>
    </row>
    <row r="1502" spans="2:10" hidden="1" x14ac:dyDescent="0.25">
      <c r="B1502" s="124" t="s">
        <v>8</v>
      </c>
      <c r="C1502" s="125" t="s">
        <v>8917</v>
      </c>
      <c r="D1502" s="126" t="s">
        <v>8918</v>
      </c>
      <c r="E1502" s="125" t="s">
        <v>8938</v>
      </c>
      <c r="F1502" s="126" t="s">
        <v>8939</v>
      </c>
      <c r="G1502" s="125" t="s">
        <v>8919</v>
      </c>
      <c r="H1502" s="126" t="s">
        <v>8920</v>
      </c>
      <c r="I1502" s="127">
        <v>402</v>
      </c>
      <c r="J1502" s="128">
        <v>11.1715</v>
      </c>
    </row>
    <row r="1503" spans="2:10" hidden="1" x14ac:dyDescent="0.25">
      <c r="B1503" s="124" t="s">
        <v>8</v>
      </c>
      <c r="C1503" s="125" t="s">
        <v>2057</v>
      </c>
      <c r="D1503" s="126" t="s">
        <v>8940</v>
      </c>
      <c r="E1503" s="125" t="s">
        <v>3477</v>
      </c>
      <c r="F1503" s="126" t="s">
        <v>8941</v>
      </c>
      <c r="G1503" s="125" t="s">
        <v>8942</v>
      </c>
      <c r="H1503" s="126" t="s">
        <v>8943</v>
      </c>
      <c r="I1503" s="127">
        <v>147</v>
      </c>
      <c r="J1503" s="128">
        <v>10.930300000000001</v>
      </c>
    </row>
    <row r="1504" spans="2:10" hidden="1" x14ac:dyDescent="0.25">
      <c r="B1504" s="124" t="s">
        <v>8</v>
      </c>
      <c r="C1504" s="125" t="s">
        <v>2057</v>
      </c>
      <c r="D1504" s="126" t="s">
        <v>8940</v>
      </c>
      <c r="E1504" s="125" t="s">
        <v>8944</v>
      </c>
      <c r="F1504" s="126" t="s">
        <v>8945</v>
      </c>
      <c r="G1504" s="125" t="s">
        <v>7812</v>
      </c>
      <c r="H1504" s="126" t="s">
        <v>8946</v>
      </c>
      <c r="I1504" s="127">
        <v>553</v>
      </c>
      <c r="J1504" s="128">
        <v>12.5017</v>
      </c>
    </row>
    <row r="1505" spans="2:10" hidden="1" x14ac:dyDescent="0.25">
      <c r="B1505" s="124" t="s">
        <v>8</v>
      </c>
      <c r="C1505" s="125" t="s">
        <v>2057</v>
      </c>
      <c r="D1505" s="126" t="s">
        <v>8940</v>
      </c>
      <c r="E1505" s="125" t="s">
        <v>8947</v>
      </c>
      <c r="F1505" s="126" t="s">
        <v>8948</v>
      </c>
      <c r="G1505" s="125" t="s">
        <v>8944</v>
      </c>
      <c r="H1505" s="126" t="s">
        <v>8945</v>
      </c>
      <c r="I1505" s="127">
        <v>558</v>
      </c>
      <c r="J1505" s="128">
        <v>4.241200000000001</v>
      </c>
    </row>
    <row r="1506" spans="2:10" hidden="1" x14ac:dyDescent="0.25">
      <c r="B1506" s="124" t="s">
        <v>8</v>
      </c>
      <c r="C1506" s="125" t="s">
        <v>2057</v>
      </c>
      <c r="D1506" s="126" t="s">
        <v>8940</v>
      </c>
      <c r="E1506" s="125" t="s">
        <v>2057</v>
      </c>
      <c r="F1506" s="126" t="s">
        <v>8949</v>
      </c>
      <c r="G1506" s="125" t="s">
        <v>8947</v>
      </c>
      <c r="H1506" s="126" t="s">
        <v>8948</v>
      </c>
      <c r="I1506" s="127">
        <v>708</v>
      </c>
      <c r="J1506" s="128">
        <v>17.880500000000001</v>
      </c>
    </row>
    <row r="1507" spans="2:10" hidden="1" x14ac:dyDescent="0.25">
      <c r="B1507" s="124" t="s">
        <v>8</v>
      </c>
      <c r="C1507" s="125" t="s">
        <v>2057</v>
      </c>
      <c r="D1507" s="126" t="s">
        <v>8940</v>
      </c>
      <c r="E1507" s="125" t="s">
        <v>8947</v>
      </c>
      <c r="F1507" s="126" t="s">
        <v>8948</v>
      </c>
      <c r="G1507" s="125" t="s">
        <v>3477</v>
      </c>
      <c r="H1507" s="126" t="s">
        <v>8941</v>
      </c>
      <c r="I1507" s="127">
        <v>302</v>
      </c>
      <c r="J1507" s="128">
        <v>16.535299999999999</v>
      </c>
    </row>
    <row r="1508" spans="2:10" hidden="1" x14ac:dyDescent="0.25">
      <c r="B1508" s="124" t="s">
        <v>8</v>
      </c>
      <c r="C1508" s="125" t="s">
        <v>8950</v>
      </c>
      <c r="D1508" s="126" t="s">
        <v>8951</v>
      </c>
      <c r="E1508" s="125" t="s">
        <v>8952</v>
      </c>
      <c r="F1508" s="126" t="s">
        <v>8953</v>
      </c>
      <c r="G1508" s="125" t="s">
        <v>8954</v>
      </c>
      <c r="H1508" s="126" t="s">
        <v>8955</v>
      </c>
      <c r="I1508" s="127">
        <v>197</v>
      </c>
      <c r="J1508" s="128">
        <v>7.4405000000000001</v>
      </c>
    </row>
    <row r="1509" spans="2:10" hidden="1" x14ac:dyDescent="0.25">
      <c r="B1509" s="124" t="s">
        <v>8</v>
      </c>
      <c r="C1509" s="125" t="s">
        <v>8950</v>
      </c>
      <c r="D1509" s="126" t="s">
        <v>8951</v>
      </c>
      <c r="E1509" s="125" t="s">
        <v>8956</v>
      </c>
      <c r="F1509" s="126" t="s">
        <v>8957</v>
      </c>
      <c r="G1509" s="125" t="s">
        <v>8958</v>
      </c>
      <c r="H1509" s="126" t="s">
        <v>8959</v>
      </c>
      <c r="I1509" s="127">
        <v>615</v>
      </c>
      <c r="J1509" s="128">
        <v>5.4622999999999999</v>
      </c>
    </row>
    <row r="1510" spans="2:10" hidden="1" x14ac:dyDescent="0.25">
      <c r="B1510" s="124" t="s">
        <v>8</v>
      </c>
      <c r="C1510" s="125" t="s">
        <v>8950</v>
      </c>
      <c r="D1510" s="126" t="s">
        <v>8951</v>
      </c>
      <c r="E1510" s="125" t="s">
        <v>8958</v>
      </c>
      <c r="F1510" s="126" t="s">
        <v>8959</v>
      </c>
      <c r="G1510" s="125" t="s">
        <v>8960</v>
      </c>
      <c r="H1510" s="126" t="s">
        <v>8961</v>
      </c>
      <c r="I1510" s="127">
        <v>176</v>
      </c>
      <c r="J1510" s="128">
        <v>2.0076000000000001</v>
      </c>
    </row>
    <row r="1511" spans="2:10" hidden="1" x14ac:dyDescent="0.25">
      <c r="B1511" s="124" t="s">
        <v>8</v>
      </c>
      <c r="C1511" s="125" t="s">
        <v>8950</v>
      </c>
      <c r="D1511" s="126" t="s">
        <v>8951</v>
      </c>
      <c r="E1511" s="125" t="s">
        <v>8962</v>
      </c>
      <c r="F1511" s="126" t="s">
        <v>8963</v>
      </c>
      <c r="G1511" s="125" t="s">
        <v>8964</v>
      </c>
      <c r="H1511" s="126" t="s">
        <v>8965</v>
      </c>
      <c r="I1511" s="127">
        <v>745</v>
      </c>
      <c r="J1511" s="128">
        <v>11.4481</v>
      </c>
    </row>
    <row r="1512" spans="2:10" hidden="1" x14ac:dyDescent="0.25">
      <c r="B1512" s="124" t="s">
        <v>8</v>
      </c>
      <c r="C1512" s="125" t="s">
        <v>8950</v>
      </c>
      <c r="D1512" s="126" t="s">
        <v>8951</v>
      </c>
      <c r="E1512" s="125" t="s">
        <v>8966</v>
      </c>
      <c r="F1512" s="126" t="s">
        <v>8967</v>
      </c>
      <c r="G1512" s="125" t="s">
        <v>8968</v>
      </c>
      <c r="H1512" s="126" t="s">
        <v>8969</v>
      </c>
      <c r="I1512" s="127">
        <v>192</v>
      </c>
      <c r="J1512" s="128">
        <v>18.793199999999999</v>
      </c>
    </row>
    <row r="1513" spans="2:10" hidden="1" x14ac:dyDescent="0.25">
      <c r="B1513" s="124" t="s">
        <v>8</v>
      </c>
      <c r="C1513" s="125" t="s">
        <v>8950</v>
      </c>
      <c r="D1513" s="126" t="s">
        <v>8951</v>
      </c>
      <c r="E1513" s="125" t="s">
        <v>8970</v>
      </c>
      <c r="F1513" s="126" t="s">
        <v>8971</v>
      </c>
      <c r="G1513" s="125" t="s">
        <v>8972</v>
      </c>
      <c r="H1513" s="126" t="s">
        <v>8973</v>
      </c>
      <c r="I1513" s="127">
        <v>19</v>
      </c>
      <c r="J1513" s="128">
        <v>3.7603</v>
      </c>
    </row>
    <row r="1514" spans="2:10" hidden="1" x14ac:dyDescent="0.25">
      <c r="B1514" s="124" t="s">
        <v>8</v>
      </c>
      <c r="C1514" s="125" t="s">
        <v>8950</v>
      </c>
      <c r="D1514" s="126" t="s">
        <v>8951</v>
      </c>
      <c r="E1514" s="125" t="s">
        <v>6863</v>
      </c>
      <c r="F1514" s="126" t="s">
        <v>8974</v>
      </c>
      <c r="G1514" s="125" t="s">
        <v>8975</v>
      </c>
      <c r="H1514" s="126" t="s">
        <v>8976</v>
      </c>
      <c r="I1514" s="127">
        <v>159</v>
      </c>
      <c r="J1514" s="128">
        <v>15.0984</v>
      </c>
    </row>
    <row r="1515" spans="2:10" hidden="1" x14ac:dyDescent="0.25">
      <c r="B1515" s="124" t="s">
        <v>8</v>
      </c>
      <c r="C1515" s="125" t="s">
        <v>8950</v>
      </c>
      <c r="D1515" s="126" t="s">
        <v>8951</v>
      </c>
      <c r="E1515" s="125" t="s">
        <v>8977</v>
      </c>
      <c r="F1515" s="126" t="s">
        <v>8978</v>
      </c>
      <c r="G1515" s="125" t="s">
        <v>8979</v>
      </c>
      <c r="H1515" s="126" t="s">
        <v>8980</v>
      </c>
      <c r="I1515" s="127">
        <v>341</v>
      </c>
      <c r="J1515" s="128">
        <v>5.5773999999999999</v>
      </c>
    </row>
    <row r="1516" spans="2:10" hidden="1" x14ac:dyDescent="0.25">
      <c r="B1516" s="124" t="s">
        <v>8</v>
      </c>
      <c r="C1516" s="125" t="s">
        <v>8950</v>
      </c>
      <c r="D1516" s="126" t="s">
        <v>8951</v>
      </c>
      <c r="E1516" s="125" t="s">
        <v>8979</v>
      </c>
      <c r="F1516" s="126" t="s">
        <v>8980</v>
      </c>
      <c r="G1516" s="125" t="s">
        <v>8981</v>
      </c>
      <c r="H1516" s="126" t="s">
        <v>8982</v>
      </c>
      <c r="I1516" s="127">
        <v>510</v>
      </c>
      <c r="J1516" s="128">
        <v>15.153700000000001</v>
      </c>
    </row>
    <row r="1517" spans="2:10" hidden="1" x14ac:dyDescent="0.25">
      <c r="B1517" s="124" t="s">
        <v>8</v>
      </c>
      <c r="C1517" s="125" t="s">
        <v>8950</v>
      </c>
      <c r="D1517" s="126" t="s">
        <v>8951</v>
      </c>
      <c r="E1517" s="125" t="s">
        <v>8972</v>
      </c>
      <c r="F1517" s="126" t="s">
        <v>8973</v>
      </c>
      <c r="G1517" s="125" t="s">
        <v>8983</v>
      </c>
      <c r="H1517" s="126" t="s">
        <v>8984</v>
      </c>
      <c r="I1517" s="127">
        <v>48</v>
      </c>
      <c r="J1517" s="128">
        <v>0.9274</v>
      </c>
    </row>
    <row r="1518" spans="2:10" hidden="1" x14ac:dyDescent="0.25">
      <c r="B1518" s="124" t="s">
        <v>8</v>
      </c>
      <c r="C1518" s="125" t="s">
        <v>8950</v>
      </c>
      <c r="D1518" s="126" t="s">
        <v>8951</v>
      </c>
      <c r="E1518" s="125" t="s">
        <v>8983</v>
      </c>
      <c r="F1518" s="126" t="s">
        <v>8984</v>
      </c>
      <c r="G1518" s="125" t="s">
        <v>8977</v>
      </c>
      <c r="H1518" s="126" t="s">
        <v>8978</v>
      </c>
      <c r="I1518" s="127">
        <v>99</v>
      </c>
      <c r="J1518" s="128">
        <v>1.3282</v>
      </c>
    </row>
    <row r="1519" spans="2:10" hidden="1" x14ac:dyDescent="0.25">
      <c r="B1519" s="124" t="s">
        <v>8</v>
      </c>
      <c r="C1519" s="125" t="s">
        <v>8950</v>
      </c>
      <c r="D1519" s="126" t="s">
        <v>8951</v>
      </c>
      <c r="E1519" s="125" t="s">
        <v>8985</v>
      </c>
      <c r="F1519" s="126" t="s">
        <v>8986</v>
      </c>
      <c r="G1519" s="125" t="s">
        <v>8987</v>
      </c>
      <c r="H1519" s="126" t="s">
        <v>8988</v>
      </c>
      <c r="I1519" s="127">
        <v>16</v>
      </c>
      <c r="J1519" s="128">
        <v>0.83300000000000007</v>
      </c>
    </row>
    <row r="1520" spans="2:10" hidden="1" x14ac:dyDescent="0.25">
      <c r="B1520" s="124" t="s">
        <v>8</v>
      </c>
      <c r="C1520" s="125" t="s">
        <v>8950</v>
      </c>
      <c r="D1520" s="126" t="s">
        <v>8951</v>
      </c>
      <c r="E1520" s="125" t="s">
        <v>8970</v>
      </c>
      <c r="F1520" s="126" t="s">
        <v>8971</v>
      </c>
      <c r="G1520" s="125" t="s">
        <v>8985</v>
      </c>
      <c r="H1520" s="126" t="s">
        <v>8986</v>
      </c>
      <c r="I1520" s="127">
        <v>10</v>
      </c>
      <c r="J1520" s="128">
        <v>2.6589999999999998</v>
      </c>
    </row>
    <row r="1521" spans="2:10" hidden="1" x14ac:dyDescent="0.25">
      <c r="B1521" s="124" t="s">
        <v>8</v>
      </c>
      <c r="C1521" s="125" t="s">
        <v>8950</v>
      </c>
      <c r="D1521" s="126" t="s">
        <v>8951</v>
      </c>
      <c r="E1521" s="125" t="s">
        <v>6863</v>
      </c>
      <c r="F1521" s="126" t="s">
        <v>8974</v>
      </c>
      <c r="G1521" s="125" t="s">
        <v>8989</v>
      </c>
      <c r="H1521" s="126" t="s">
        <v>8990</v>
      </c>
      <c r="I1521" s="127">
        <v>180</v>
      </c>
      <c r="J1521" s="128">
        <v>13.375299999999999</v>
      </c>
    </row>
    <row r="1522" spans="2:10" hidden="1" x14ac:dyDescent="0.25">
      <c r="B1522" s="124" t="s">
        <v>8</v>
      </c>
      <c r="C1522" s="125" t="s">
        <v>8950</v>
      </c>
      <c r="D1522" s="126" t="s">
        <v>8951</v>
      </c>
      <c r="E1522" s="125" t="s">
        <v>8991</v>
      </c>
      <c r="F1522" s="126" t="s">
        <v>8992</v>
      </c>
      <c r="G1522" s="125" t="s">
        <v>8993</v>
      </c>
      <c r="H1522" s="126" t="s">
        <v>8994</v>
      </c>
      <c r="I1522" s="127">
        <v>338</v>
      </c>
      <c r="J1522" s="128">
        <v>9.2550000000000008</v>
      </c>
    </row>
    <row r="1523" spans="2:10" hidden="1" x14ac:dyDescent="0.25">
      <c r="B1523" s="124" t="s">
        <v>8</v>
      </c>
      <c r="C1523" s="125" t="s">
        <v>8950</v>
      </c>
      <c r="D1523" s="126" t="s">
        <v>8951</v>
      </c>
      <c r="E1523" s="125" t="s">
        <v>8987</v>
      </c>
      <c r="F1523" s="126" t="s">
        <v>8988</v>
      </c>
      <c r="G1523" s="125" t="s">
        <v>8995</v>
      </c>
      <c r="H1523" s="126" t="s">
        <v>8996</v>
      </c>
      <c r="I1523" s="127">
        <v>13</v>
      </c>
      <c r="J1523" s="128">
        <v>3.6208999999999998</v>
      </c>
    </row>
    <row r="1524" spans="2:10" hidden="1" x14ac:dyDescent="0.25">
      <c r="B1524" s="124" t="s">
        <v>8</v>
      </c>
      <c r="C1524" s="125" t="s">
        <v>8950</v>
      </c>
      <c r="D1524" s="126" t="s">
        <v>8951</v>
      </c>
      <c r="E1524" s="125" t="s">
        <v>8995</v>
      </c>
      <c r="F1524" s="126" t="s">
        <v>8996</v>
      </c>
      <c r="G1524" s="125" t="s">
        <v>8195</v>
      </c>
      <c r="H1524" s="126" t="s">
        <v>8997</v>
      </c>
      <c r="I1524" s="127">
        <v>449</v>
      </c>
      <c r="J1524" s="128">
        <v>1.1669</v>
      </c>
    </row>
    <row r="1525" spans="2:10" hidden="1" x14ac:dyDescent="0.25">
      <c r="B1525" s="124" t="s">
        <v>8</v>
      </c>
      <c r="C1525" s="125" t="s">
        <v>8950</v>
      </c>
      <c r="D1525" s="126" t="s">
        <v>8951</v>
      </c>
      <c r="E1525" s="125" t="s">
        <v>8962</v>
      </c>
      <c r="F1525" s="126" t="s">
        <v>8963</v>
      </c>
      <c r="G1525" s="125" t="s">
        <v>8952</v>
      </c>
      <c r="H1525" s="126" t="s">
        <v>8953</v>
      </c>
      <c r="I1525" s="127">
        <v>24</v>
      </c>
      <c r="J1525" s="128">
        <v>3.1359999999999988</v>
      </c>
    </row>
    <row r="1526" spans="2:10" hidden="1" x14ac:dyDescent="0.25">
      <c r="B1526" s="124" t="s">
        <v>8</v>
      </c>
      <c r="C1526" s="125" t="s">
        <v>8950</v>
      </c>
      <c r="D1526" s="126" t="s">
        <v>8951</v>
      </c>
      <c r="E1526" s="125" t="s">
        <v>8966</v>
      </c>
      <c r="F1526" s="126" t="s">
        <v>8967</v>
      </c>
      <c r="G1526" s="125" t="s">
        <v>8998</v>
      </c>
      <c r="H1526" s="126" t="s">
        <v>8999</v>
      </c>
      <c r="I1526" s="127">
        <v>107</v>
      </c>
      <c r="J1526" s="128">
        <v>3.5033000000000012</v>
      </c>
    </row>
    <row r="1527" spans="2:10" hidden="1" x14ac:dyDescent="0.25">
      <c r="B1527" s="124" t="s">
        <v>8</v>
      </c>
      <c r="C1527" s="125" t="s">
        <v>8950</v>
      </c>
      <c r="D1527" s="126" t="s">
        <v>8951</v>
      </c>
      <c r="E1527" s="125" t="s">
        <v>8966</v>
      </c>
      <c r="F1527" s="126" t="s">
        <v>8967</v>
      </c>
      <c r="G1527" s="125" t="s">
        <v>6863</v>
      </c>
      <c r="H1527" s="126" t="s">
        <v>8974</v>
      </c>
      <c r="I1527" s="127">
        <v>140</v>
      </c>
      <c r="J1527" s="128">
        <v>7.0780000000000003</v>
      </c>
    </row>
    <row r="1528" spans="2:10" hidden="1" x14ac:dyDescent="0.25">
      <c r="B1528" s="124" t="s">
        <v>8</v>
      </c>
      <c r="C1528" s="125" t="s">
        <v>8950</v>
      </c>
      <c r="D1528" s="126" t="s">
        <v>8951</v>
      </c>
      <c r="E1528" s="125" t="s">
        <v>8958</v>
      </c>
      <c r="F1528" s="126" t="s">
        <v>8959</v>
      </c>
      <c r="G1528" s="125" t="s">
        <v>5166</v>
      </c>
      <c r="H1528" s="126" t="s">
        <v>9000</v>
      </c>
      <c r="I1528" s="127">
        <v>804</v>
      </c>
      <c r="J1528" s="128">
        <v>13.477600000000001</v>
      </c>
    </row>
    <row r="1529" spans="2:10" hidden="1" x14ac:dyDescent="0.25">
      <c r="B1529" s="124" t="s">
        <v>8</v>
      </c>
      <c r="C1529" s="125" t="s">
        <v>8950</v>
      </c>
      <c r="D1529" s="126" t="s">
        <v>8951</v>
      </c>
      <c r="E1529" s="125" t="s">
        <v>8956</v>
      </c>
      <c r="F1529" s="126" t="s">
        <v>8957</v>
      </c>
      <c r="G1529" s="125" t="s">
        <v>9001</v>
      </c>
      <c r="H1529" s="126" t="s">
        <v>9002</v>
      </c>
      <c r="I1529" s="127">
        <v>189</v>
      </c>
      <c r="J1529" s="128">
        <v>2.4839000000000002</v>
      </c>
    </row>
    <row r="1530" spans="2:10" hidden="1" x14ac:dyDescent="0.25">
      <c r="B1530" s="124" t="s">
        <v>8</v>
      </c>
      <c r="C1530" s="125" t="s">
        <v>8950</v>
      </c>
      <c r="D1530" s="126" t="s">
        <v>8951</v>
      </c>
      <c r="E1530" s="125" t="s">
        <v>8975</v>
      </c>
      <c r="F1530" s="126" t="s">
        <v>8976</v>
      </c>
      <c r="G1530" s="125" t="s">
        <v>9003</v>
      </c>
      <c r="H1530" s="126" t="s">
        <v>9004</v>
      </c>
      <c r="I1530" s="127">
        <v>88</v>
      </c>
      <c r="J1530" s="128">
        <v>6.7542999999999997</v>
      </c>
    </row>
    <row r="1531" spans="2:10" hidden="1" x14ac:dyDescent="0.25">
      <c r="B1531" s="124" t="s">
        <v>8</v>
      </c>
      <c r="C1531" s="125" t="s">
        <v>8950</v>
      </c>
      <c r="D1531" s="126" t="s">
        <v>8951</v>
      </c>
      <c r="E1531" s="125" t="s">
        <v>8981</v>
      </c>
      <c r="F1531" s="126" t="s">
        <v>8982</v>
      </c>
      <c r="G1531" s="125" t="s">
        <v>9005</v>
      </c>
      <c r="H1531" s="126" t="s">
        <v>9006</v>
      </c>
      <c r="I1531" s="127">
        <v>256</v>
      </c>
      <c r="J1531" s="128">
        <v>0.43030000000000013</v>
      </c>
    </row>
    <row r="1532" spans="2:10" hidden="1" x14ac:dyDescent="0.25">
      <c r="B1532" s="124" t="s">
        <v>8</v>
      </c>
      <c r="C1532" s="125" t="s">
        <v>9007</v>
      </c>
      <c r="D1532" s="126" t="s">
        <v>9008</v>
      </c>
      <c r="E1532" s="125" t="s">
        <v>2427</v>
      </c>
      <c r="F1532" s="126" t="s">
        <v>9009</v>
      </c>
      <c r="G1532" s="125" t="s">
        <v>7466</v>
      </c>
      <c r="H1532" s="126" t="s">
        <v>9010</v>
      </c>
      <c r="I1532" s="127">
        <v>1185</v>
      </c>
      <c r="J1532" s="128">
        <v>6.7294999999999998</v>
      </c>
    </row>
    <row r="1533" spans="2:10" hidden="1" x14ac:dyDescent="0.25">
      <c r="B1533" s="124" t="s">
        <v>8</v>
      </c>
      <c r="C1533" s="125" t="s">
        <v>9007</v>
      </c>
      <c r="D1533" s="126" t="s">
        <v>9008</v>
      </c>
      <c r="E1533" s="125" t="s">
        <v>9007</v>
      </c>
      <c r="F1533" s="126" t="s">
        <v>9011</v>
      </c>
      <c r="G1533" s="125" t="s">
        <v>9012</v>
      </c>
      <c r="H1533" s="126" t="s">
        <v>9013</v>
      </c>
      <c r="I1533" s="127">
        <v>480</v>
      </c>
      <c r="J1533" s="128">
        <v>18.73609999999999</v>
      </c>
    </row>
    <row r="1534" spans="2:10" hidden="1" x14ac:dyDescent="0.25">
      <c r="B1534" s="124" t="s">
        <v>8</v>
      </c>
      <c r="C1534" s="125" t="s">
        <v>9007</v>
      </c>
      <c r="D1534" s="126" t="s">
        <v>9008</v>
      </c>
      <c r="E1534" s="125" t="s">
        <v>9014</v>
      </c>
      <c r="F1534" s="126" t="s">
        <v>9015</v>
      </c>
      <c r="G1534" s="125" t="s">
        <v>9016</v>
      </c>
      <c r="H1534" s="126" t="s">
        <v>9017</v>
      </c>
      <c r="I1534" s="127">
        <v>449</v>
      </c>
      <c r="J1534" s="128">
        <v>8.8481999999999985</v>
      </c>
    </row>
    <row r="1535" spans="2:10" hidden="1" x14ac:dyDescent="0.25">
      <c r="B1535" s="124" t="s">
        <v>8</v>
      </c>
      <c r="C1535" s="125" t="s">
        <v>9007</v>
      </c>
      <c r="D1535" s="126" t="s">
        <v>9008</v>
      </c>
      <c r="E1535" s="125" t="s">
        <v>9007</v>
      </c>
      <c r="F1535" s="126" t="s">
        <v>9011</v>
      </c>
      <c r="G1535" s="125" t="s">
        <v>9014</v>
      </c>
      <c r="H1535" s="126" t="s">
        <v>9015</v>
      </c>
      <c r="I1535" s="127">
        <v>1067</v>
      </c>
      <c r="J1535" s="128">
        <v>13.9108</v>
      </c>
    </row>
    <row r="1536" spans="2:10" hidden="1" x14ac:dyDescent="0.25">
      <c r="B1536" s="124" t="s">
        <v>8</v>
      </c>
      <c r="C1536" s="125" t="s">
        <v>9007</v>
      </c>
      <c r="D1536" s="126" t="s">
        <v>9008</v>
      </c>
      <c r="E1536" s="125" t="s">
        <v>9014</v>
      </c>
      <c r="F1536" s="126" t="s">
        <v>9015</v>
      </c>
      <c r="G1536" s="125" t="s">
        <v>1763</v>
      </c>
      <c r="H1536" s="126" t="s">
        <v>9018</v>
      </c>
      <c r="I1536" s="127">
        <v>260</v>
      </c>
      <c r="J1536" s="128">
        <v>7.0629999999999988</v>
      </c>
    </row>
    <row r="1537" spans="2:10" hidden="1" x14ac:dyDescent="0.25">
      <c r="B1537" s="124" t="s">
        <v>8</v>
      </c>
      <c r="C1537" s="125" t="s">
        <v>9007</v>
      </c>
      <c r="D1537" s="126" t="s">
        <v>9008</v>
      </c>
      <c r="E1537" s="125" t="s">
        <v>9007</v>
      </c>
      <c r="F1537" s="126" t="s">
        <v>9011</v>
      </c>
      <c r="G1537" s="125" t="s">
        <v>2427</v>
      </c>
      <c r="H1537" s="126" t="s">
        <v>9009</v>
      </c>
      <c r="I1537" s="127">
        <v>633</v>
      </c>
      <c r="J1537" s="128">
        <v>27.710999999999999</v>
      </c>
    </row>
    <row r="1538" spans="2:10" hidden="1" x14ac:dyDescent="0.25">
      <c r="B1538" s="124" t="s">
        <v>8</v>
      </c>
      <c r="C1538" s="125" t="s">
        <v>9007</v>
      </c>
      <c r="D1538" s="126" t="s">
        <v>9008</v>
      </c>
      <c r="E1538" s="125" t="s">
        <v>9016</v>
      </c>
      <c r="F1538" s="126" t="s">
        <v>9017</v>
      </c>
      <c r="G1538" s="125" t="s">
        <v>9019</v>
      </c>
      <c r="H1538" s="126" t="s">
        <v>9020</v>
      </c>
      <c r="I1538" s="127">
        <v>363</v>
      </c>
      <c r="J1538" s="128">
        <v>2.9006999999999992</v>
      </c>
    </row>
    <row r="1539" spans="2:10" hidden="1" x14ac:dyDescent="0.25">
      <c r="B1539" s="124" t="s">
        <v>8</v>
      </c>
      <c r="C1539" s="125" t="s">
        <v>9021</v>
      </c>
      <c r="D1539" s="126" t="s">
        <v>9022</v>
      </c>
      <c r="E1539" s="125" t="s">
        <v>9021</v>
      </c>
      <c r="F1539" s="126" t="s">
        <v>9023</v>
      </c>
      <c r="G1539" s="125" t="s">
        <v>9024</v>
      </c>
      <c r="H1539" s="126" t="s">
        <v>9025</v>
      </c>
      <c r="I1539" s="127">
        <v>1178</v>
      </c>
      <c r="J1539" s="128">
        <v>9.0376000000000012</v>
      </c>
    </row>
    <row r="1540" spans="2:10" hidden="1" x14ac:dyDescent="0.25">
      <c r="B1540" s="124" t="s">
        <v>8</v>
      </c>
      <c r="C1540" s="125" t="s">
        <v>95</v>
      </c>
      <c r="D1540" s="126" t="s">
        <v>9026</v>
      </c>
      <c r="E1540" s="125" t="s">
        <v>9027</v>
      </c>
      <c r="F1540" s="126" t="s">
        <v>9028</v>
      </c>
      <c r="G1540" s="125" t="s">
        <v>9029</v>
      </c>
      <c r="H1540" s="126" t="s">
        <v>9030</v>
      </c>
      <c r="I1540" s="127">
        <v>655</v>
      </c>
      <c r="J1540" s="128">
        <v>20.930700000000002</v>
      </c>
    </row>
    <row r="1541" spans="2:10" hidden="1" x14ac:dyDescent="0.25">
      <c r="B1541" s="124" t="s">
        <v>8</v>
      </c>
      <c r="C1541" s="125" t="s">
        <v>95</v>
      </c>
      <c r="D1541" s="126" t="s">
        <v>9026</v>
      </c>
      <c r="E1541" s="125" t="s">
        <v>95</v>
      </c>
      <c r="F1541" s="126" t="s">
        <v>9031</v>
      </c>
      <c r="G1541" s="125" t="s">
        <v>9027</v>
      </c>
      <c r="H1541" s="126" t="s">
        <v>9028</v>
      </c>
      <c r="I1541" s="127">
        <v>453</v>
      </c>
      <c r="J1541" s="128">
        <v>11.848699999999999</v>
      </c>
    </row>
    <row r="1542" spans="2:10" hidden="1" x14ac:dyDescent="0.25">
      <c r="B1542" s="124" t="s">
        <v>8</v>
      </c>
      <c r="C1542" s="125" t="s">
        <v>9032</v>
      </c>
      <c r="D1542" s="126" t="s">
        <v>9033</v>
      </c>
      <c r="E1542" s="125" t="s">
        <v>9034</v>
      </c>
      <c r="F1542" s="126" t="s">
        <v>9035</v>
      </c>
      <c r="G1542" s="125" t="s">
        <v>9036</v>
      </c>
      <c r="H1542" s="126" t="s">
        <v>9037</v>
      </c>
      <c r="I1542" s="127">
        <v>242</v>
      </c>
      <c r="J1542" s="128">
        <v>0.91720000000000002</v>
      </c>
    </row>
    <row r="1543" spans="2:10" hidden="1" x14ac:dyDescent="0.25">
      <c r="B1543" s="124" t="s">
        <v>8</v>
      </c>
      <c r="C1543" s="125" t="s">
        <v>9032</v>
      </c>
      <c r="D1543" s="126" t="s">
        <v>9033</v>
      </c>
      <c r="E1543" s="125" t="s">
        <v>7609</v>
      </c>
      <c r="F1543" s="126" t="s">
        <v>9038</v>
      </c>
      <c r="G1543" s="125" t="s">
        <v>176</v>
      </c>
      <c r="H1543" s="126" t="s">
        <v>9039</v>
      </c>
      <c r="I1543" s="127">
        <v>362</v>
      </c>
      <c r="J1543" s="128">
        <v>16.027999999999999</v>
      </c>
    </row>
    <row r="1544" spans="2:10" hidden="1" x14ac:dyDescent="0.25">
      <c r="B1544" s="124" t="s">
        <v>8</v>
      </c>
      <c r="C1544" s="125" t="s">
        <v>9032</v>
      </c>
      <c r="D1544" s="126" t="s">
        <v>9033</v>
      </c>
      <c r="E1544" s="125" t="s">
        <v>9040</v>
      </c>
      <c r="F1544" s="126" t="s">
        <v>9041</v>
      </c>
      <c r="G1544" s="125" t="s">
        <v>246</v>
      </c>
      <c r="H1544" s="126" t="s">
        <v>9042</v>
      </c>
      <c r="I1544" s="127">
        <v>152</v>
      </c>
      <c r="J1544" s="128">
        <v>23.163</v>
      </c>
    </row>
    <row r="1545" spans="2:10" hidden="1" x14ac:dyDescent="0.25">
      <c r="B1545" s="124" t="s">
        <v>8</v>
      </c>
      <c r="C1545" s="125" t="s">
        <v>9032</v>
      </c>
      <c r="D1545" s="126" t="s">
        <v>9033</v>
      </c>
      <c r="E1545" s="125" t="s">
        <v>176</v>
      </c>
      <c r="F1545" s="126" t="s">
        <v>9039</v>
      </c>
      <c r="G1545" s="125" t="s">
        <v>9043</v>
      </c>
      <c r="H1545" s="126" t="s">
        <v>9044</v>
      </c>
      <c r="I1545" s="127">
        <v>1077</v>
      </c>
      <c r="J1545" s="128">
        <v>8.2297000000000011</v>
      </c>
    </row>
    <row r="1546" spans="2:10" hidden="1" x14ac:dyDescent="0.25">
      <c r="B1546" s="124" t="s">
        <v>8</v>
      </c>
      <c r="C1546" s="125" t="s">
        <v>9032</v>
      </c>
      <c r="D1546" s="126" t="s">
        <v>9033</v>
      </c>
      <c r="E1546" s="125" t="s">
        <v>1997</v>
      </c>
      <c r="F1546" s="126" t="s">
        <v>9045</v>
      </c>
      <c r="G1546" s="125" t="s">
        <v>9034</v>
      </c>
      <c r="H1546" s="126" t="s">
        <v>9035</v>
      </c>
      <c r="I1546" s="127">
        <v>646</v>
      </c>
      <c r="J1546" s="128">
        <v>7.2329999999999997</v>
      </c>
    </row>
    <row r="1547" spans="2:10" hidden="1" x14ac:dyDescent="0.25">
      <c r="B1547" s="124" t="s">
        <v>8</v>
      </c>
      <c r="C1547" s="125" t="s">
        <v>9032</v>
      </c>
      <c r="D1547" s="126" t="s">
        <v>9033</v>
      </c>
      <c r="E1547" s="125" t="s">
        <v>9046</v>
      </c>
      <c r="F1547" s="126" t="s">
        <v>9047</v>
      </c>
      <c r="G1547" s="125" t="s">
        <v>1997</v>
      </c>
      <c r="H1547" s="126" t="s">
        <v>9045</v>
      </c>
      <c r="I1547" s="127">
        <v>111</v>
      </c>
      <c r="J1547" s="128">
        <v>0.85890000000000011</v>
      </c>
    </row>
    <row r="1548" spans="2:10" hidden="1" x14ac:dyDescent="0.25">
      <c r="B1548" s="124" t="s">
        <v>8</v>
      </c>
      <c r="C1548" s="125" t="s">
        <v>9032</v>
      </c>
      <c r="D1548" s="126" t="s">
        <v>9033</v>
      </c>
      <c r="E1548" s="125" t="s">
        <v>9048</v>
      </c>
      <c r="F1548" s="126" t="s">
        <v>9049</v>
      </c>
      <c r="G1548" s="125" t="s">
        <v>8333</v>
      </c>
      <c r="H1548" s="126" t="s">
        <v>9050</v>
      </c>
      <c r="I1548" s="127">
        <v>604</v>
      </c>
      <c r="J1548" s="128">
        <v>17.22</v>
      </c>
    </row>
    <row r="1549" spans="2:10" hidden="1" x14ac:dyDescent="0.25">
      <c r="B1549" s="124" t="s">
        <v>8</v>
      </c>
      <c r="C1549" s="125" t="s">
        <v>9032</v>
      </c>
      <c r="D1549" s="126" t="s">
        <v>9033</v>
      </c>
      <c r="E1549" s="125" t="s">
        <v>9032</v>
      </c>
      <c r="F1549" s="126" t="s">
        <v>9051</v>
      </c>
      <c r="G1549" s="125" t="s">
        <v>9052</v>
      </c>
      <c r="H1549" s="126" t="s">
        <v>9053</v>
      </c>
      <c r="I1549" s="127">
        <v>563</v>
      </c>
      <c r="J1549" s="128">
        <v>5.0963000000000003</v>
      </c>
    </row>
    <row r="1550" spans="2:10" hidden="1" x14ac:dyDescent="0.25">
      <c r="B1550" s="124" t="s">
        <v>8</v>
      </c>
      <c r="C1550" s="125" t="s">
        <v>9032</v>
      </c>
      <c r="D1550" s="126" t="s">
        <v>9033</v>
      </c>
      <c r="E1550" s="125" t="s">
        <v>9032</v>
      </c>
      <c r="F1550" s="126" t="s">
        <v>9051</v>
      </c>
      <c r="G1550" s="125" t="s">
        <v>9046</v>
      </c>
      <c r="H1550" s="126" t="s">
        <v>9047</v>
      </c>
      <c r="I1550" s="127">
        <v>147</v>
      </c>
      <c r="J1550" s="128">
        <v>25.726800000000001</v>
      </c>
    </row>
    <row r="1551" spans="2:10" hidden="1" x14ac:dyDescent="0.25">
      <c r="B1551" s="124" t="s">
        <v>8</v>
      </c>
      <c r="C1551" s="125" t="s">
        <v>9032</v>
      </c>
      <c r="D1551" s="126" t="s">
        <v>9033</v>
      </c>
      <c r="E1551" s="125" t="s">
        <v>9040</v>
      </c>
      <c r="F1551" s="126" t="s">
        <v>9041</v>
      </c>
      <c r="G1551" s="125" t="s">
        <v>8282</v>
      </c>
      <c r="H1551" s="126" t="s">
        <v>9054</v>
      </c>
      <c r="I1551" s="127">
        <v>1064</v>
      </c>
      <c r="J1551" s="128">
        <v>4.0190999999999999</v>
      </c>
    </row>
    <row r="1552" spans="2:10" hidden="1" x14ac:dyDescent="0.25">
      <c r="B1552" s="124" t="s">
        <v>8</v>
      </c>
      <c r="C1552" s="125" t="s">
        <v>9032</v>
      </c>
      <c r="D1552" s="126" t="s">
        <v>9033</v>
      </c>
      <c r="E1552" s="125" t="s">
        <v>9032</v>
      </c>
      <c r="F1552" s="126" t="s">
        <v>9051</v>
      </c>
      <c r="G1552" s="125" t="s">
        <v>7609</v>
      </c>
      <c r="H1552" s="126" t="s">
        <v>9038</v>
      </c>
      <c r="I1552" s="127">
        <v>433</v>
      </c>
      <c r="J1552" s="128">
        <v>13.4336</v>
      </c>
    </row>
    <row r="1553" spans="2:10" hidden="1" x14ac:dyDescent="0.25">
      <c r="B1553" s="124" t="s">
        <v>8</v>
      </c>
      <c r="C1553" s="125" t="s">
        <v>9032</v>
      </c>
      <c r="D1553" s="126" t="s">
        <v>9033</v>
      </c>
      <c r="E1553" s="125" t="s">
        <v>5271</v>
      </c>
      <c r="F1553" s="126" t="s">
        <v>9055</v>
      </c>
      <c r="G1553" s="125" t="s">
        <v>9048</v>
      </c>
      <c r="H1553" s="126" t="s">
        <v>9049</v>
      </c>
      <c r="I1553" s="127">
        <v>863</v>
      </c>
      <c r="J1553" s="128">
        <v>2.4849000000000001</v>
      </c>
    </row>
    <row r="1554" spans="2:10" hidden="1" x14ac:dyDescent="0.25">
      <c r="B1554" s="124" t="s">
        <v>8</v>
      </c>
      <c r="C1554" s="125" t="s">
        <v>9032</v>
      </c>
      <c r="D1554" s="126" t="s">
        <v>9033</v>
      </c>
      <c r="E1554" s="125" t="s">
        <v>4581</v>
      </c>
      <c r="F1554" s="126" t="s">
        <v>9056</v>
      </c>
      <c r="G1554" s="125" t="s">
        <v>9040</v>
      </c>
      <c r="H1554" s="126" t="s">
        <v>9041</v>
      </c>
      <c r="I1554" s="127">
        <v>558</v>
      </c>
      <c r="J1554" s="128">
        <v>5.0282999999999998</v>
      </c>
    </row>
    <row r="1555" spans="2:10" hidden="1" x14ac:dyDescent="0.25">
      <c r="B1555" s="124" t="s">
        <v>8</v>
      </c>
      <c r="C1555" s="125" t="s">
        <v>9032</v>
      </c>
      <c r="D1555" s="126" t="s">
        <v>9033</v>
      </c>
      <c r="E1555" s="125" t="s">
        <v>9032</v>
      </c>
      <c r="F1555" s="126" t="s">
        <v>9051</v>
      </c>
      <c r="G1555" s="125" t="s">
        <v>5271</v>
      </c>
      <c r="H1555" s="126" t="s">
        <v>9055</v>
      </c>
      <c r="I1555" s="127">
        <v>250</v>
      </c>
      <c r="J1555" s="128">
        <v>6.5219999999999976</v>
      </c>
    </row>
    <row r="1556" spans="2:10" hidden="1" x14ac:dyDescent="0.25">
      <c r="B1556" s="124" t="s">
        <v>8</v>
      </c>
      <c r="C1556" s="125" t="s">
        <v>9032</v>
      </c>
      <c r="D1556" s="126" t="s">
        <v>9033</v>
      </c>
      <c r="E1556" s="125" t="s">
        <v>8333</v>
      </c>
      <c r="F1556" s="126" t="s">
        <v>9050</v>
      </c>
      <c r="G1556" s="125" t="s">
        <v>8238</v>
      </c>
      <c r="H1556" s="126" t="s">
        <v>9057</v>
      </c>
      <c r="I1556" s="127">
        <v>522</v>
      </c>
      <c r="J1556" s="128">
        <v>12.4518</v>
      </c>
    </row>
    <row r="1557" spans="2:10" hidden="1" x14ac:dyDescent="0.25">
      <c r="B1557" s="124" t="s">
        <v>8</v>
      </c>
      <c r="C1557" s="125" t="s">
        <v>9032</v>
      </c>
      <c r="D1557" s="126" t="s">
        <v>9033</v>
      </c>
      <c r="E1557" s="125" t="s">
        <v>9032</v>
      </c>
      <c r="F1557" s="126" t="s">
        <v>9051</v>
      </c>
      <c r="G1557" s="125" t="s">
        <v>4581</v>
      </c>
      <c r="H1557" s="126" t="s">
        <v>9056</v>
      </c>
      <c r="I1557" s="127">
        <v>269</v>
      </c>
      <c r="J1557" s="128">
        <v>13.885300000000001</v>
      </c>
    </row>
    <row r="1558" spans="2:10" hidden="1" x14ac:dyDescent="0.25">
      <c r="B1558" s="124" t="s">
        <v>8</v>
      </c>
      <c r="C1558" s="125" t="s">
        <v>9058</v>
      </c>
      <c r="D1558" s="126" t="s">
        <v>9059</v>
      </c>
      <c r="E1558" s="125" t="s">
        <v>9060</v>
      </c>
      <c r="F1558" s="126" t="s">
        <v>9061</v>
      </c>
      <c r="G1558" s="125" t="s">
        <v>9062</v>
      </c>
      <c r="H1558" s="126" t="s">
        <v>9063</v>
      </c>
      <c r="I1558" s="127">
        <v>179</v>
      </c>
      <c r="J1558" s="128">
        <v>5.4096000000000011</v>
      </c>
    </row>
    <row r="1559" spans="2:10" hidden="1" x14ac:dyDescent="0.25">
      <c r="B1559" s="124" t="s">
        <v>8</v>
      </c>
      <c r="C1559" s="125" t="s">
        <v>9058</v>
      </c>
      <c r="D1559" s="126" t="s">
        <v>9059</v>
      </c>
      <c r="E1559" s="125" t="s">
        <v>9058</v>
      </c>
      <c r="F1559" s="126" t="s">
        <v>9064</v>
      </c>
      <c r="G1559" s="125" t="s">
        <v>9065</v>
      </c>
      <c r="H1559" s="126" t="s">
        <v>9066</v>
      </c>
      <c r="I1559" s="127">
        <v>1143</v>
      </c>
      <c r="J1559" s="128">
        <v>4.4631000000000007</v>
      </c>
    </row>
    <row r="1560" spans="2:10" hidden="1" x14ac:dyDescent="0.25">
      <c r="B1560" s="124" t="s">
        <v>8</v>
      </c>
      <c r="C1560" s="125" t="s">
        <v>9058</v>
      </c>
      <c r="D1560" s="126" t="s">
        <v>9059</v>
      </c>
      <c r="E1560" s="125" t="s">
        <v>9067</v>
      </c>
      <c r="F1560" s="126" t="s">
        <v>9068</v>
      </c>
      <c r="G1560" s="125" t="s">
        <v>9060</v>
      </c>
      <c r="H1560" s="126" t="s">
        <v>9061</v>
      </c>
      <c r="I1560" s="127">
        <v>175</v>
      </c>
      <c r="J1560" s="128">
        <v>5.079600000000001</v>
      </c>
    </row>
    <row r="1561" spans="2:10" hidden="1" x14ac:dyDescent="0.25">
      <c r="B1561" s="124" t="s">
        <v>8</v>
      </c>
      <c r="C1561" s="125" t="s">
        <v>9058</v>
      </c>
      <c r="D1561" s="126" t="s">
        <v>9059</v>
      </c>
      <c r="E1561" s="125" t="s">
        <v>9065</v>
      </c>
      <c r="F1561" s="126" t="s">
        <v>9066</v>
      </c>
      <c r="G1561" s="125" t="s">
        <v>9067</v>
      </c>
      <c r="H1561" s="126" t="s">
        <v>9068</v>
      </c>
      <c r="I1561" s="127">
        <v>261</v>
      </c>
      <c r="J1561" s="128">
        <v>3.6915</v>
      </c>
    </row>
    <row r="1562" spans="2:10" hidden="1" x14ac:dyDescent="0.25">
      <c r="B1562" s="124" t="s">
        <v>8</v>
      </c>
      <c r="C1562" s="125" t="s">
        <v>9058</v>
      </c>
      <c r="D1562" s="126" t="s">
        <v>9059</v>
      </c>
      <c r="E1562" s="125" t="s">
        <v>9060</v>
      </c>
      <c r="F1562" s="126" t="s">
        <v>9061</v>
      </c>
      <c r="G1562" s="125" t="s">
        <v>9069</v>
      </c>
      <c r="H1562" s="126" t="s">
        <v>9070</v>
      </c>
      <c r="I1562" s="127">
        <v>416</v>
      </c>
      <c r="J1562" s="128">
        <v>4.0428999999999986</v>
      </c>
    </row>
    <row r="1563" spans="2:10" hidden="1" x14ac:dyDescent="0.25">
      <c r="B1563" s="124" t="s">
        <v>8</v>
      </c>
      <c r="C1563" s="125" t="s">
        <v>3441</v>
      </c>
      <c r="D1563" s="126" t="s">
        <v>9071</v>
      </c>
      <c r="E1563" s="125" t="s">
        <v>3441</v>
      </c>
      <c r="F1563" s="126" t="s">
        <v>9072</v>
      </c>
      <c r="G1563" s="125" t="s">
        <v>9073</v>
      </c>
      <c r="H1563" s="126" t="s">
        <v>9074</v>
      </c>
      <c r="I1563" s="127">
        <v>722</v>
      </c>
      <c r="J1563" s="128">
        <v>9.6571000000000016</v>
      </c>
    </row>
    <row r="1564" spans="2:10" hidden="1" x14ac:dyDescent="0.25">
      <c r="B1564" s="124" t="s">
        <v>8</v>
      </c>
      <c r="C1564" s="125" t="s">
        <v>3441</v>
      </c>
      <c r="D1564" s="126" t="s">
        <v>9071</v>
      </c>
      <c r="E1564" s="125" t="s">
        <v>9073</v>
      </c>
      <c r="F1564" s="126" t="s">
        <v>9074</v>
      </c>
      <c r="G1564" s="125" t="s">
        <v>9075</v>
      </c>
      <c r="H1564" s="126" t="s">
        <v>9076</v>
      </c>
      <c r="I1564" s="127">
        <v>411</v>
      </c>
      <c r="J1564" s="128">
        <v>5.1416000000000004</v>
      </c>
    </row>
    <row r="1565" spans="2:10" hidden="1" x14ac:dyDescent="0.25">
      <c r="B1565" s="124" t="s">
        <v>8</v>
      </c>
      <c r="C1565" s="125" t="s">
        <v>534</v>
      </c>
      <c r="D1565" s="126" t="s">
        <v>9077</v>
      </c>
      <c r="E1565" s="125" t="s">
        <v>534</v>
      </c>
      <c r="F1565" s="126" t="s">
        <v>9078</v>
      </c>
      <c r="G1565" s="125" t="s">
        <v>9079</v>
      </c>
      <c r="H1565" s="126" t="s">
        <v>9080</v>
      </c>
      <c r="I1565" s="127">
        <v>385</v>
      </c>
      <c r="J1565" s="128">
        <v>19.064699999999998</v>
      </c>
    </row>
    <row r="1566" spans="2:10" hidden="1" x14ac:dyDescent="0.25">
      <c r="B1566" s="124" t="s">
        <v>8</v>
      </c>
      <c r="C1566" s="125" t="s">
        <v>534</v>
      </c>
      <c r="D1566" s="126" t="s">
        <v>9077</v>
      </c>
      <c r="E1566" s="125" t="s">
        <v>9081</v>
      </c>
      <c r="F1566" s="126" t="s">
        <v>9082</v>
      </c>
      <c r="G1566" s="125" t="s">
        <v>5592</v>
      </c>
      <c r="H1566" s="126" t="s">
        <v>9083</v>
      </c>
      <c r="I1566" s="127">
        <v>616</v>
      </c>
      <c r="J1566" s="128">
        <v>12.7219</v>
      </c>
    </row>
    <row r="1567" spans="2:10" hidden="1" x14ac:dyDescent="0.25">
      <c r="B1567" s="124" t="s">
        <v>8</v>
      </c>
      <c r="C1567" s="125" t="s">
        <v>534</v>
      </c>
      <c r="D1567" s="126" t="s">
        <v>9077</v>
      </c>
      <c r="E1567" s="125" t="s">
        <v>9079</v>
      </c>
      <c r="F1567" s="126" t="s">
        <v>9080</v>
      </c>
      <c r="G1567" s="125" t="s">
        <v>9084</v>
      </c>
      <c r="H1567" s="126" t="s">
        <v>9085</v>
      </c>
      <c r="I1567" s="127">
        <v>846</v>
      </c>
      <c r="J1567" s="128">
        <v>6.4028999999999998</v>
      </c>
    </row>
    <row r="1568" spans="2:10" hidden="1" x14ac:dyDescent="0.25">
      <c r="B1568" s="124" t="s">
        <v>8</v>
      </c>
      <c r="C1568" s="125" t="s">
        <v>534</v>
      </c>
      <c r="D1568" s="126" t="s">
        <v>9077</v>
      </c>
      <c r="E1568" s="125" t="s">
        <v>9084</v>
      </c>
      <c r="F1568" s="126" t="s">
        <v>9085</v>
      </c>
      <c r="G1568" s="125" t="s">
        <v>9081</v>
      </c>
      <c r="H1568" s="126" t="s">
        <v>9082</v>
      </c>
      <c r="I1568" s="127">
        <v>448</v>
      </c>
      <c r="J1568" s="128">
        <v>26.133599999999991</v>
      </c>
    </row>
    <row r="1569" spans="2:10" hidden="1" x14ac:dyDescent="0.25">
      <c r="B1569" s="124" t="s">
        <v>8</v>
      </c>
      <c r="C1569" s="125" t="s">
        <v>9086</v>
      </c>
      <c r="D1569" s="126" t="s">
        <v>9087</v>
      </c>
      <c r="E1569" s="125" t="s">
        <v>8116</v>
      </c>
      <c r="F1569" s="126" t="s">
        <v>9088</v>
      </c>
      <c r="G1569" s="125" t="s">
        <v>9089</v>
      </c>
      <c r="H1569" s="126" t="s">
        <v>9090</v>
      </c>
      <c r="I1569" s="127">
        <v>548</v>
      </c>
      <c r="J1569" s="128">
        <v>12.6914</v>
      </c>
    </row>
    <row r="1570" spans="2:10" hidden="1" x14ac:dyDescent="0.25">
      <c r="B1570" s="124" t="s">
        <v>8</v>
      </c>
      <c r="C1570" s="125" t="s">
        <v>9086</v>
      </c>
      <c r="D1570" s="126" t="s">
        <v>9087</v>
      </c>
      <c r="E1570" s="125" t="s">
        <v>9091</v>
      </c>
      <c r="F1570" s="126" t="s">
        <v>9092</v>
      </c>
      <c r="G1570" s="125" t="s">
        <v>8116</v>
      </c>
      <c r="H1570" s="126" t="s">
        <v>9088</v>
      </c>
      <c r="I1570" s="127">
        <v>270</v>
      </c>
      <c r="J1570" s="128">
        <v>6.7523999999999997</v>
      </c>
    </row>
    <row r="1571" spans="2:10" hidden="1" x14ac:dyDescent="0.25">
      <c r="B1571" s="124" t="s">
        <v>8</v>
      </c>
      <c r="C1571" s="125" t="s">
        <v>9086</v>
      </c>
      <c r="D1571" s="126" t="s">
        <v>9087</v>
      </c>
      <c r="E1571" s="125" t="s">
        <v>9093</v>
      </c>
      <c r="F1571" s="126" t="s">
        <v>9094</v>
      </c>
      <c r="G1571" s="125" t="s">
        <v>9095</v>
      </c>
      <c r="H1571" s="126" t="s">
        <v>9096</v>
      </c>
      <c r="I1571" s="127">
        <v>125</v>
      </c>
      <c r="J1571" s="128">
        <v>18.744700000000002</v>
      </c>
    </row>
    <row r="1572" spans="2:10" hidden="1" x14ac:dyDescent="0.25">
      <c r="B1572" s="124" t="s">
        <v>8</v>
      </c>
      <c r="C1572" s="125" t="s">
        <v>9086</v>
      </c>
      <c r="D1572" s="126" t="s">
        <v>9087</v>
      </c>
      <c r="E1572" s="125" t="s">
        <v>9086</v>
      </c>
      <c r="F1572" s="126" t="s">
        <v>9097</v>
      </c>
      <c r="G1572" s="125" t="s">
        <v>9098</v>
      </c>
      <c r="H1572" s="126" t="s">
        <v>9099</v>
      </c>
      <c r="I1572" s="127">
        <v>530</v>
      </c>
      <c r="J1572" s="128">
        <v>11.6455</v>
      </c>
    </row>
    <row r="1573" spans="2:10" hidden="1" x14ac:dyDescent="0.25">
      <c r="B1573" s="124" t="s">
        <v>8</v>
      </c>
      <c r="C1573" s="125" t="s">
        <v>9086</v>
      </c>
      <c r="D1573" s="126" t="s">
        <v>9087</v>
      </c>
      <c r="E1573" s="125" t="s">
        <v>9086</v>
      </c>
      <c r="F1573" s="126" t="s">
        <v>9097</v>
      </c>
      <c r="G1573" s="125" t="s">
        <v>9093</v>
      </c>
      <c r="H1573" s="126" t="s">
        <v>9094</v>
      </c>
      <c r="I1573" s="127">
        <v>1473</v>
      </c>
      <c r="J1573" s="128">
        <v>13.437900000000001</v>
      </c>
    </row>
    <row r="1574" spans="2:10" hidden="1" x14ac:dyDescent="0.25">
      <c r="B1574" s="124" t="s">
        <v>8</v>
      </c>
      <c r="C1574" s="125" t="s">
        <v>9086</v>
      </c>
      <c r="D1574" s="126" t="s">
        <v>9087</v>
      </c>
      <c r="E1574" s="125" t="s">
        <v>9095</v>
      </c>
      <c r="F1574" s="126" t="s">
        <v>9096</v>
      </c>
      <c r="G1574" s="125" t="s">
        <v>2728</v>
      </c>
      <c r="H1574" s="126" t="s">
        <v>9100</v>
      </c>
      <c r="I1574" s="127">
        <v>280</v>
      </c>
      <c r="J1574" s="128">
        <v>2.0005000000000002</v>
      </c>
    </row>
    <row r="1575" spans="2:10" hidden="1" x14ac:dyDescent="0.25">
      <c r="B1575" s="124" t="s">
        <v>8</v>
      </c>
      <c r="C1575" s="125" t="s">
        <v>9086</v>
      </c>
      <c r="D1575" s="126" t="s">
        <v>9087</v>
      </c>
      <c r="E1575" s="125" t="s">
        <v>9093</v>
      </c>
      <c r="F1575" s="126" t="s">
        <v>9094</v>
      </c>
      <c r="G1575" s="125" t="s">
        <v>9101</v>
      </c>
      <c r="H1575" s="126" t="s">
        <v>9102</v>
      </c>
      <c r="I1575" s="127">
        <v>593</v>
      </c>
      <c r="J1575" s="128">
        <v>8.0606000000000027</v>
      </c>
    </row>
    <row r="1576" spans="2:10" hidden="1" x14ac:dyDescent="0.25">
      <c r="B1576" s="124" t="s">
        <v>8</v>
      </c>
      <c r="C1576" s="125" t="s">
        <v>9086</v>
      </c>
      <c r="D1576" s="126" t="s">
        <v>9087</v>
      </c>
      <c r="E1576" s="125" t="s">
        <v>9103</v>
      </c>
      <c r="F1576" s="126" t="s">
        <v>9104</v>
      </c>
      <c r="G1576" s="125" t="s">
        <v>5271</v>
      </c>
      <c r="H1576" s="126" t="s">
        <v>9105</v>
      </c>
      <c r="I1576" s="127">
        <v>544</v>
      </c>
      <c r="J1576" s="128">
        <v>6.41</v>
      </c>
    </row>
    <row r="1577" spans="2:10" hidden="1" x14ac:dyDescent="0.25">
      <c r="B1577" s="124" t="s">
        <v>8</v>
      </c>
      <c r="C1577" s="125" t="s">
        <v>9086</v>
      </c>
      <c r="D1577" s="126" t="s">
        <v>9087</v>
      </c>
      <c r="E1577" s="125" t="s">
        <v>9086</v>
      </c>
      <c r="F1577" s="126" t="s">
        <v>9097</v>
      </c>
      <c r="G1577" s="125" t="s">
        <v>9103</v>
      </c>
      <c r="H1577" s="126" t="s">
        <v>9104</v>
      </c>
      <c r="I1577" s="127">
        <v>456</v>
      </c>
      <c r="J1577" s="128">
        <v>10.759399999999999</v>
      </c>
    </row>
    <row r="1578" spans="2:10" hidden="1" x14ac:dyDescent="0.25">
      <c r="B1578" s="124" t="s">
        <v>8</v>
      </c>
      <c r="C1578" s="125" t="s">
        <v>9086</v>
      </c>
      <c r="D1578" s="126" t="s">
        <v>9087</v>
      </c>
      <c r="E1578" s="125" t="s">
        <v>9098</v>
      </c>
      <c r="F1578" s="126" t="s">
        <v>9099</v>
      </c>
      <c r="G1578" s="125" t="s">
        <v>9091</v>
      </c>
      <c r="H1578" s="126" t="s">
        <v>9092</v>
      </c>
      <c r="I1578" s="127">
        <v>328</v>
      </c>
      <c r="J1578" s="128">
        <v>4.6019999999999994</v>
      </c>
    </row>
    <row r="1579" spans="2:10" hidden="1" x14ac:dyDescent="0.25">
      <c r="B1579" s="124" t="s">
        <v>8</v>
      </c>
      <c r="C1579" s="125" t="s">
        <v>9086</v>
      </c>
      <c r="D1579" s="126" t="s">
        <v>9087</v>
      </c>
      <c r="E1579" s="125" t="s">
        <v>9103</v>
      </c>
      <c r="F1579" s="126" t="s">
        <v>9104</v>
      </c>
      <c r="G1579" s="125" t="s">
        <v>9106</v>
      </c>
      <c r="H1579" s="126" t="s">
        <v>9107</v>
      </c>
      <c r="I1579" s="127">
        <v>432</v>
      </c>
      <c r="J1579" s="128">
        <v>6.9646000000000017</v>
      </c>
    </row>
    <row r="1580" spans="2:10" hidden="1" x14ac:dyDescent="0.25">
      <c r="B1580" s="124" t="s">
        <v>8</v>
      </c>
      <c r="C1580" s="125" t="s">
        <v>9108</v>
      </c>
      <c r="D1580" s="126" t="s">
        <v>9109</v>
      </c>
      <c r="E1580" s="125" t="s">
        <v>9108</v>
      </c>
      <c r="F1580" s="126" t="s">
        <v>9110</v>
      </c>
      <c r="G1580" s="125" t="s">
        <v>9111</v>
      </c>
      <c r="H1580" s="126" t="s">
        <v>9112</v>
      </c>
      <c r="I1580" s="127">
        <v>522</v>
      </c>
      <c r="J1580" s="128">
        <v>12.9551</v>
      </c>
    </row>
    <row r="1581" spans="2:10" hidden="1" x14ac:dyDescent="0.25">
      <c r="B1581" s="124" t="s">
        <v>8</v>
      </c>
      <c r="C1581" s="125" t="s">
        <v>9108</v>
      </c>
      <c r="D1581" s="126" t="s">
        <v>9109</v>
      </c>
      <c r="E1581" s="125" t="s">
        <v>9108</v>
      </c>
      <c r="F1581" s="126" t="s">
        <v>9110</v>
      </c>
      <c r="G1581" s="125" t="s">
        <v>8003</v>
      </c>
      <c r="H1581" s="126" t="s">
        <v>9113</v>
      </c>
      <c r="I1581" s="127">
        <v>85</v>
      </c>
      <c r="J1581" s="128">
        <v>6.5176999999999996</v>
      </c>
    </row>
    <row r="1582" spans="2:10" hidden="1" x14ac:dyDescent="0.25">
      <c r="B1582" s="124" t="s">
        <v>8</v>
      </c>
      <c r="C1582" s="125" t="s">
        <v>2013</v>
      </c>
      <c r="D1582" s="126" t="s">
        <v>9114</v>
      </c>
      <c r="E1582" s="125" t="s">
        <v>698</v>
      </c>
      <c r="F1582" s="126" t="s">
        <v>9115</v>
      </c>
      <c r="G1582" s="125" t="s">
        <v>9116</v>
      </c>
      <c r="H1582" s="126" t="s">
        <v>9117</v>
      </c>
      <c r="I1582" s="127">
        <v>485</v>
      </c>
      <c r="J1582" s="128">
        <v>4.6846999999999994</v>
      </c>
    </row>
    <row r="1583" spans="2:10" hidden="1" x14ac:dyDescent="0.25">
      <c r="B1583" s="124" t="s">
        <v>8</v>
      </c>
      <c r="C1583" s="125" t="s">
        <v>2013</v>
      </c>
      <c r="D1583" s="126" t="s">
        <v>9114</v>
      </c>
      <c r="E1583" s="125" t="s">
        <v>2013</v>
      </c>
      <c r="F1583" s="126" t="s">
        <v>9118</v>
      </c>
      <c r="G1583" s="125" t="s">
        <v>9119</v>
      </c>
      <c r="H1583" s="126" t="s">
        <v>9120</v>
      </c>
      <c r="I1583" s="127">
        <v>195</v>
      </c>
      <c r="J1583" s="128">
        <v>7.3917000000000002</v>
      </c>
    </row>
    <row r="1584" spans="2:10" hidden="1" x14ac:dyDescent="0.25">
      <c r="B1584" s="124" t="s">
        <v>8</v>
      </c>
      <c r="C1584" s="125" t="s">
        <v>2013</v>
      </c>
      <c r="D1584" s="126" t="s">
        <v>9114</v>
      </c>
      <c r="E1584" s="125" t="s">
        <v>274</v>
      </c>
      <c r="F1584" s="126" t="s">
        <v>9121</v>
      </c>
      <c r="G1584" s="125" t="s">
        <v>8195</v>
      </c>
      <c r="H1584" s="126" t="s">
        <v>9122</v>
      </c>
      <c r="I1584" s="127">
        <v>147</v>
      </c>
      <c r="J1584" s="128">
        <v>5.0546000000000006</v>
      </c>
    </row>
    <row r="1585" spans="2:10" hidden="1" x14ac:dyDescent="0.25">
      <c r="B1585" s="124" t="s">
        <v>8</v>
      </c>
      <c r="C1585" s="125" t="s">
        <v>2013</v>
      </c>
      <c r="D1585" s="126" t="s">
        <v>9114</v>
      </c>
      <c r="E1585" s="125" t="s">
        <v>4836</v>
      </c>
      <c r="F1585" s="126" t="s">
        <v>9123</v>
      </c>
      <c r="G1585" s="125" t="s">
        <v>4585</v>
      </c>
      <c r="H1585" s="126" t="s">
        <v>9124</v>
      </c>
      <c r="I1585" s="127">
        <v>523</v>
      </c>
      <c r="J1585" s="128">
        <v>2.8734999999999991</v>
      </c>
    </row>
    <row r="1586" spans="2:10" hidden="1" x14ac:dyDescent="0.25">
      <c r="B1586" s="124" t="s">
        <v>8</v>
      </c>
      <c r="C1586" s="125" t="s">
        <v>687</v>
      </c>
      <c r="D1586" s="126" t="s">
        <v>9125</v>
      </c>
      <c r="E1586" s="125" t="s">
        <v>687</v>
      </c>
      <c r="F1586" s="126" t="s">
        <v>9126</v>
      </c>
      <c r="G1586" s="125" t="s">
        <v>9127</v>
      </c>
      <c r="H1586" s="126" t="s">
        <v>9128</v>
      </c>
      <c r="I1586" s="127">
        <v>351</v>
      </c>
      <c r="J1586" s="128">
        <v>18.4634</v>
      </c>
    </row>
    <row r="1587" spans="2:10" hidden="1" x14ac:dyDescent="0.25">
      <c r="B1587" s="124" t="s">
        <v>8</v>
      </c>
      <c r="C1587" s="125" t="s">
        <v>687</v>
      </c>
      <c r="D1587" s="126" t="s">
        <v>9125</v>
      </c>
      <c r="E1587" s="125" t="s">
        <v>4945</v>
      </c>
      <c r="F1587" s="126" t="s">
        <v>9129</v>
      </c>
      <c r="G1587" s="125" t="s">
        <v>9130</v>
      </c>
      <c r="H1587" s="126" t="s">
        <v>9131</v>
      </c>
      <c r="I1587" s="127">
        <v>291</v>
      </c>
      <c r="J1587" s="128">
        <v>1.446</v>
      </c>
    </row>
    <row r="1588" spans="2:10" hidden="1" x14ac:dyDescent="0.25">
      <c r="B1588" s="124" t="s">
        <v>8</v>
      </c>
      <c r="C1588" s="125" t="s">
        <v>687</v>
      </c>
      <c r="D1588" s="126" t="s">
        <v>9125</v>
      </c>
      <c r="E1588" s="125" t="s">
        <v>687</v>
      </c>
      <c r="F1588" s="126" t="s">
        <v>9126</v>
      </c>
      <c r="G1588" s="125" t="s">
        <v>9132</v>
      </c>
      <c r="H1588" s="126" t="s">
        <v>9133</v>
      </c>
      <c r="I1588" s="127">
        <v>241</v>
      </c>
      <c r="J1588" s="128">
        <v>23.026599999999991</v>
      </c>
    </row>
    <row r="1589" spans="2:10" hidden="1" x14ac:dyDescent="0.25">
      <c r="B1589" s="124" t="s">
        <v>8</v>
      </c>
      <c r="C1589" s="125" t="s">
        <v>687</v>
      </c>
      <c r="D1589" s="126" t="s">
        <v>9125</v>
      </c>
      <c r="E1589" s="125" t="s">
        <v>9134</v>
      </c>
      <c r="F1589" s="126" t="s">
        <v>9135</v>
      </c>
      <c r="G1589" s="125" t="s">
        <v>7394</v>
      </c>
      <c r="H1589" s="126" t="s">
        <v>9136</v>
      </c>
      <c r="I1589" s="127">
        <v>482</v>
      </c>
      <c r="J1589" s="128">
        <v>8.7961000000000009</v>
      </c>
    </row>
    <row r="1590" spans="2:10" hidden="1" x14ac:dyDescent="0.25">
      <c r="B1590" s="124" t="s">
        <v>8</v>
      </c>
      <c r="C1590" s="125" t="s">
        <v>687</v>
      </c>
      <c r="D1590" s="126" t="s">
        <v>9125</v>
      </c>
      <c r="E1590" s="125" t="s">
        <v>9134</v>
      </c>
      <c r="F1590" s="126" t="s">
        <v>9135</v>
      </c>
      <c r="G1590" s="125" t="s">
        <v>1938</v>
      </c>
      <c r="H1590" s="126" t="s">
        <v>9137</v>
      </c>
      <c r="I1590" s="127">
        <v>507</v>
      </c>
      <c r="J1590" s="128">
        <v>8.0710000000000015</v>
      </c>
    </row>
    <row r="1591" spans="2:10" hidden="1" x14ac:dyDescent="0.25">
      <c r="B1591" s="124" t="s">
        <v>8</v>
      </c>
      <c r="C1591" s="125" t="s">
        <v>687</v>
      </c>
      <c r="D1591" s="126" t="s">
        <v>9125</v>
      </c>
      <c r="E1591" s="125" t="s">
        <v>9130</v>
      </c>
      <c r="F1591" s="126" t="s">
        <v>9131</v>
      </c>
      <c r="G1591" s="125" t="s">
        <v>9134</v>
      </c>
      <c r="H1591" s="126" t="s">
        <v>9135</v>
      </c>
      <c r="I1591" s="127">
        <v>305</v>
      </c>
      <c r="J1591" s="128">
        <v>10.200799999999999</v>
      </c>
    </row>
    <row r="1592" spans="2:10" hidden="1" x14ac:dyDescent="0.25">
      <c r="B1592" s="124" t="s">
        <v>8</v>
      </c>
      <c r="C1592" s="125" t="s">
        <v>687</v>
      </c>
      <c r="D1592" s="126" t="s">
        <v>9125</v>
      </c>
      <c r="E1592" s="125" t="s">
        <v>687</v>
      </c>
      <c r="F1592" s="126" t="s">
        <v>9126</v>
      </c>
      <c r="G1592" s="125" t="s">
        <v>4945</v>
      </c>
      <c r="H1592" s="126" t="s">
        <v>9129</v>
      </c>
      <c r="I1592" s="127">
        <v>167</v>
      </c>
      <c r="J1592" s="128">
        <v>11.971399999999999</v>
      </c>
    </row>
    <row r="1593" spans="2:10" hidden="1" x14ac:dyDescent="0.25">
      <c r="B1593" s="124" t="s">
        <v>8</v>
      </c>
      <c r="C1593" s="125" t="s">
        <v>687</v>
      </c>
      <c r="D1593" s="126" t="s">
        <v>9125</v>
      </c>
      <c r="E1593" s="125" t="s">
        <v>1938</v>
      </c>
      <c r="F1593" s="126" t="s">
        <v>9137</v>
      </c>
      <c r="G1593" s="125" t="s">
        <v>3813</v>
      </c>
      <c r="H1593" s="126" t="s">
        <v>9138</v>
      </c>
      <c r="I1593" s="127">
        <v>151</v>
      </c>
      <c r="J1593" s="128">
        <v>12.271800000000001</v>
      </c>
    </row>
    <row r="1594" spans="2:10" hidden="1" x14ac:dyDescent="0.25">
      <c r="B1594" s="124" t="s">
        <v>8</v>
      </c>
      <c r="C1594" s="125" t="s">
        <v>687</v>
      </c>
      <c r="D1594" s="126" t="s">
        <v>9125</v>
      </c>
      <c r="E1594" s="125" t="s">
        <v>9132</v>
      </c>
      <c r="F1594" s="126" t="s">
        <v>9133</v>
      </c>
      <c r="G1594" s="125" t="s">
        <v>8871</v>
      </c>
      <c r="H1594" s="126" t="s">
        <v>9139</v>
      </c>
      <c r="I1594" s="127">
        <v>590</v>
      </c>
      <c r="J1594" s="128">
        <v>12.088900000000001</v>
      </c>
    </row>
    <row r="1595" spans="2:10" hidden="1" x14ac:dyDescent="0.25">
      <c r="B1595" s="124" t="s">
        <v>8</v>
      </c>
      <c r="C1595" s="125" t="s">
        <v>687</v>
      </c>
      <c r="D1595" s="126" t="s">
        <v>9125</v>
      </c>
      <c r="E1595" s="125" t="s">
        <v>9132</v>
      </c>
      <c r="F1595" s="126" t="s">
        <v>9133</v>
      </c>
      <c r="G1595" s="125" t="s">
        <v>4248</v>
      </c>
      <c r="H1595" s="126" t="s">
        <v>9140</v>
      </c>
      <c r="I1595" s="127">
        <v>1101</v>
      </c>
      <c r="J1595" s="128">
        <v>26.0075</v>
      </c>
    </row>
    <row r="1596" spans="2:10" hidden="1" x14ac:dyDescent="0.25">
      <c r="B1596" s="124" t="s">
        <v>8</v>
      </c>
      <c r="C1596" s="125" t="s">
        <v>687</v>
      </c>
      <c r="D1596" s="126" t="s">
        <v>9125</v>
      </c>
      <c r="E1596" s="125" t="s">
        <v>3813</v>
      </c>
      <c r="F1596" s="126" t="s">
        <v>9138</v>
      </c>
      <c r="G1596" s="125" t="s">
        <v>5340</v>
      </c>
      <c r="H1596" s="126" t="s">
        <v>9141</v>
      </c>
      <c r="I1596" s="127">
        <v>95</v>
      </c>
      <c r="J1596" s="128">
        <v>1.335</v>
      </c>
    </row>
    <row r="1597" spans="2:10" hidden="1" x14ac:dyDescent="0.25">
      <c r="B1597" s="124" t="s">
        <v>8</v>
      </c>
      <c r="C1597" s="125" t="s">
        <v>9142</v>
      </c>
      <c r="D1597" s="126" t="s">
        <v>9143</v>
      </c>
      <c r="E1597" s="125" t="s">
        <v>9142</v>
      </c>
      <c r="F1597" s="126" t="s">
        <v>9144</v>
      </c>
      <c r="G1597" s="125" t="s">
        <v>9145</v>
      </c>
      <c r="H1597" s="126" t="s">
        <v>9146</v>
      </c>
      <c r="I1597" s="127">
        <v>343</v>
      </c>
      <c r="J1597" s="128">
        <v>18.7881</v>
      </c>
    </row>
    <row r="1598" spans="2:10" hidden="1" x14ac:dyDescent="0.25">
      <c r="B1598" s="124" t="s">
        <v>8</v>
      </c>
      <c r="C1598" s="125" t="s">
        <v>9142</v>
      </c>
      <c r="D1598" s="126" t="s">
        <v>9143</v>
      </c>
      <c r="E1598" s="125" t="s">
        <v>9142</v>
      </c>
      <c r="F1598" s="126" t="s">
        <v>9144</v>
      </c>
      <c r="G1598" s="125" t="s">
        <v>7141</v>
      </c>
      <c r="H1598" s="126" t="s">
        <v>9147</v>
      </c>
      <c r="I1598" s="127">
        <v>360</v>
      </c>
      <c r="J1598" s="128">
        <v>12.571199999999999</v>
      </c>
    </row>
    <row r="1599" spans="2:10" hidden="1" x14ac:dyDescent="0.25">
      <c r="B1599" s="124" t="s">
        <v>8</v>
      </c>
      <c r="C1599" s="125" t="s">
        <v>9148</v>
      </c>
      <c r="D1599" s="126" t="s">
        <v>9149</v>
      </c>
      <c r="E1599" s="125" t="s">
        <v>9148</v>
      </c>
      <c r="F1599" s="126" t="s">
        <v>9150</v>
      </c>
      <c r="G1599" s="125" t="s">
        <v>9151</v>
      </c>
      <c r="H1599" s="126" t="s">
        <v>9152</v>
      </c>
      <c r="I1599" s="127">
        <v>159</v>
      </c>
      <c r="J1599" s="128">
        <v>17.76779999999999</v>
      </c>
    </row>
    <row r="1600" spans="2:10" hidden="1" x14ac:dyDescent="0.25">
      <c r="B1600" s="124" t="s">
        <v>8</v>
      </c>
      <c r="C1600" s="125" t="s">
        <v>9148</v>
      </c>
      <c r="D1600" s="126" t="s">
        <v>9149</v>
      </c>
      <c r="E1600" s="125" t="s">
        <v>9153</v>
      </c>
      <c r="F1600" s="126" t="s">
        <v>9154</v>
      </c>
      <c r="G1600" s="125" t="s">
        <v>5909</v>
      </c>
      <c r="H1600" s="126" t="s">
        <v>9155</v>
      </c>
      <c r="I1600" s="127">
        <v>250</v>
      </c>
      <c r="J1600" s="128">
        <v>5.2231999999999994</v>
      </c>
    </row>
    <row r="1601" spans="2:10" hidden="1" x14ac:dyDescent="0.25">
      <c r="B1601" s="124" t="s">
        <v>8</v>
      </c>
      <c r="C1601" s="125" t="s">
        <v>9148</v>
      </c>
      <c r="D1601" s="126" t="s">
        <v>9149</v>
      </c>
      <c r="E1601" s="125" t="s">
        <v>9148</v>
      </c>
      <c r="F1601" s="126" t="s">
        <v>9150</v>
      </c>
      <c r="G1601" s="125" t="s">
        <v>9153</v>
      </c>
      <c r="H1601" s="126" t="s">
        <v>9154</v>
      </c>
      <c r="I1601" s="127">
        <v>2379</v>
      </c>
      <c r="J1601" s="128">
        <v>26.638300000000001</v>
      </c>
    </row>
    <row r="1602" spans="2:10" hidden="1" x14ac:dyDescent="0.25">
      <c r="B1602" s="124" t="s">
        <v>8</v>
      </c>
      <c r="C1602" s="125" t="s">
        <v>2156</v>
      </c>
      <c r="D1602" s="126" t="s">
        <v>9156</v>
      </c>
      <c r="E1602" s="125" t="s">
        <v>1604</v>
      </c>
      <c r="F1602" s="126" t="s">
        <v>9157</v>
      </c>
      <c r="G1602" s="125" t="s">
        <v>9158</v>
      </c>
      <c r="H1602" s="126" t="s">
        <v>9159</v>
      </c>
      <c r="I1602" s="127">
        <v>499</v>
      </c>
      <c r="J1602" s="128">
        <v>16.164200000000001</v>
      </c>
    </row>
    <row r="1603" spans="2:10" hidden="1" x14ac:dyDescent="0.25">
      <c r="B1603" s="124" t="s">
        <v>8</v>
      </c>
      <c r="C1603" s="125" t="s">
        <v>2156</v>
      </c>
      <c r="D1603" s="126" t="s">
        <v>9156</v>
      </c>
      <c r="E1603" s="125" t="s">
        <v>9158</v>
      </c>
      <c r="F1603" s="126" t="s">
        <v>9159</v>
      </c>
      <c r="G1603" s="125" t="s">
        <v>9160</v>
      </c>
      <c r="H1603" s="126" t="s">
        <v>9161</v>
      </c>
      <c r="I1603" s="127">
        <v>1135</v>
      </c>
      <c r="J1603" s="128">
        <v>13.733000000000001</v>
      </c>
    </row>
    <row r="1604" spans="2:10" hidden="1" x14ac:dyDescent="0.25">
      <c r="B1604" s="124" t="s">
        <v>8</v>
      </c>
      <c r="C1604" s="125" t="s">
        <v>2156</v>
      </c>
      <c r="D1604" s="126" t="s">
        <v>9156</v>
      </c>
      <c r="E1604" s="125" t="s">
        <v>9162</v>
      </c>
      <c r="F1604" s="126" t="s">
        <v>9163</v>
      </c>
      <c r="G1604" s="125" t="s">
        <v>9164</v>
      </c>
      <c r="H1604" s="126" t="s">
        <v>9165</v>
      </c>
      <c r="I1604" s="127">
        <v>240</v>
      </c>
      <c r="J1604" s="128">
        <v>1.6984999999999999</v>
      </c>
    </row>
    <row r="1605" spans="2:10" hidden="1" x14ac:dyDescent="0.25">
      <c r="B1605" s="124" t="s">
        <v>8</v>
      </c>
      <c r="C1605" s="125" t="s">
        <v>2156</v>
      </c>
      <c r="D1605" s="126" t="s">
        <v>9156</v>
      </c>
      <c r="E1605" s="125" t="s">
        <v>2156</v>
      </c>
      <c r="F1605" s="126" t="s">
        <v>9166</v>
      </c>
      <c r="G1605" s="125" t="s">
        <v>9167</v>
      </c>
      <c r="H1605" s="126" t="s">
        <v>9168</v>
      </c>
      <c r="I1605" s="127">
        <v>769</v>
      </c>
      <c r="J1605" s="128">
        <v>27.398799999999991</v>
      </c>
    </row>
    <row r="1606" spans="2:10" hidden="1" x14ac:dyDescent="0.25">
      <c r="B1606" s="124" t="s">
        <v>8</v>
      </c>
      <c r="C1606" s="125" t="s">
        <v>2156</v>
      </c>
      <c r="D1606" s="126" t="s">
        <v>9156</v>
      </c>
      <c r="E1606" s="125" t="s">
        <v>2156</v>
      </c>
      <c r="F1606" s="126" t="s">
        <v>9166</v>
      </c>
      <c r="G1606" s="125" t="s">
        <v>9162</v>
      </c>
      <c r="H1606" s="126" t="s">
        <v>9163</v>
      </c>
      <c r="I1606" s="127">
        <v>200</v>
      </c>
      <c r="J1606" s="128">
        <v>4.0765000000000002</v>
      </c>
    </row>
    <row r="1607" spans="2:10" hidden="1" x14ac:dyDescent="0.25">
      <c r="B1607" s="124" t="s">
        <v>8</v>
      </c>
      <c r="C1607" s="125" t="s">
        <v>2156</v>
      </c>
      <c r="D1607" s="126" t="s">
        <v>9156</v>
      </c>
      <c r="E1607" s="125" t="s">
        <v>9164</v>
      </c>
      <c r="F1607" s="126" t="s">
        <v>9165</v>
      </c>
      <c r="G1607" s="125" t="s">
        <v>1604</v>
      </c>
      <c r="H1607" s="126" t="s">
        <v>9157</v>
      </c>
      <c r="I1607" s="127">
        <v>565</v>
      </c>
      <c r="J1607" s="128">
        <v>21.680499999999991</v>
      </c>
    </row>
    <row r="1608" spans="2:10" hidden="1" x14ac:dyDescent="0.25">
      <c r="B1608" s="124" t="s">
        <v>8</v>
      </c>
      <c r="C1608" s="125" t="s">
        <v>2156</v>
      </c>
      <c r="D1608" s="126" t="s">
        <v>9156</v>
      </c>
      <c r="E1608" s="125" t="s">
        <v>9164</v>
      </c>
      <c r="F1608" s="126" t="s">
        <v>9165</v>
      </c>
      <c r="G1608" s="125" t="s">
        <v>9169</v>
      </c>
      <c r="H1608" s="126" t="s">
        <v>9170</v>
      </c>
      <c r="I1608" s="127">
        <v>345</v>
      </c>
      <c r="J1608" s="128">
        <v>18.300999999999991</v>
      </c>
    </row>
    <row r="1609" spans="2:10" hidden="1" x14ac:dyDescent="0.25">
      <c r="B1609" s="124" t="s">
        <v>8</v>
      </c>
      <c r="C1609" s="125" t="s">
        <v>2156</v>
      </c>
      <c r="D1609" s="126" t="s">
        <v>9156</v>
      </c>
      <c r="E1609" s="125" t="s">
        <v>9158</v>
      </c>
      <c r="F1609" s="126" t="s">
        <v>9159</v>
      </c>
      <c r="G1609" s="125" t="s">
        <v>9171</v>
      </c>
      <c r="H1609" s="126" t="s">
        <v>9172</v>
      </c>
      <c r="I1609" s="127">
        <v>1766</v>
      </c>
      <c r="J1609" s="128">
        <v>11.711</v>
      </c>
    </row>
    <row r="1610" spans="2:10" hidden="1" x14ac:dyDescent="0.25">
      <c r="B1610" s="124" t="s">
        <v>8</v>
      </c>
      <c r="C1610" s="125" t="s">
        <v>9173</v>
      </c>
      <c r="D1610" s="126" t="s">
        <v>9174</v>
      </c>
      <c r="E1610" s="125" t="s">
        <v>9173</v>
      </c>
      <c r="F1610" s="126" t="s">
        <v>9175</v>
      </c>
      <c r="G1610" s="125" t="s">
        <v>8457</v>
      </c>
      <c r="H1610" s="126" t="s">
        <v>9176</v>
      </c>
      <c r="I1610" s="127">
        <v>748</v>
      </c>
      <c r="J1610" s="128">
        <v>13.879899999999999</v>
      </c>
    </row>
    <row r="1611" spans="2:10" hidden="1" x14ac:dyDescent="0.25">
      <c r="B1611" s="124" t="s">
        <v>8</v>
      </c>
      <c r="C1611" s="125" t="s">
        <v>9173</v>
      </c>
      <c r="D1611" s="126" t="s">
        <v>9174</v>
      </c>
      <c r="E1611" s="125" t="s">
        <v>9173</v>
      </c>
      <c r="F1611" s="126" t="s">
        <v>9175</v>
      </c>
      <c r="G1611" s="125" t="s">
        <v>9177</v>
      </c>
      <c r="H1611" s="126" t="s">
        <v>9178</v>
      </c>
      <c r="I1611" s="127">
        <v>667</v>
      </c>
      <c r="J1611" s="128">
        <v>15.624599999999999</v>
      </c>
    </row>
    <row r="1612" spans="2:10" hidden="1" x14ac:dyDescent="0.25">
      <c r="B1612" s="124" t="s">
        <v>8</v>
      </c>
      <c r="C1612" s="125" t="s">
        <v>3750</v>
      </c>
      <c r="D1612" s="126" t="s">
        <v>9179</v>
      </c>
      <c r="E1612" s="125" t="s">
        <v>3750</v>
      </c>
      <c r="F1612" s="126" t="s">
        <v>9180</v>
      </c>
      <c r="G1612" s="125" t="s">
        <v>9181</v>
      </c>
      <c r="H1612" s="126" t="s">
        <v>9182</v>
      </c>
      <c r="I1612" s="127">
        <v>526</v>
      </c>
      <c r="J1612" s="128">
        <v>52.185200000000009</v>
      </c>
    </row>
    <row r="1613" spans="2:10" hidden="1" x14ac:dyDescent="0.25">
      <c r="B1613" s="124" t="s">
        <v>8</v>
      </c>
      <c r="C1613" s="125" t="s">
        <v>9183</v>
      </c>
      <c r="D1613" s="126" t="s">
        <v>9184</v>
      </c>
      <c r="E1613" s="125" t="s">
        <v>9185</v>
      </c>
      <c r="F1613" s="126" t="s">
        <v>9186</v>
      </c>
      <c r="G1613" s="125" t="s">
        <v>9187</v>
      </c>
      <c r="H1613" s="126" t="s">
        <v>9188</v>
      </c>
      <c r="I1613" s="127">
        <v>635</v>
      </c>
      <c r="J1613" s="128">
        <v>18.891099999999991</v>
      </c>
    </row>
    <row r="1614" spans="2:10" hidden="1" x14ac:dyDescent="0.25">
      <c r="B1614" s="124" t="s">
        <v>8</v>
      </c>
      <c r="C1614" s="125" t="s">
        <v>9183</v>
      </c>
      <c r="D1614" s="126" t="s">
        <v>9184</v>
      </c>
      <c r="E1614" s="125" t="s">
        <v>9187</v>
      </c>
      <c r="F1614" s="126" t="s">
        <v>9188</v>
      </c>
      <c r="G1614" s="125" t="s">
        <v>9189</v>
      </c>
      <c r="H1614" s="126" t="s">
        <v>9190</v>
      </c>
      <c r="I1614" s="127">
        <v>76</v>
      </c>
      <c r="J1614" s="128">
        <v>33.039900000000003</v>
      </c>
    </row>
    <row r="1615" spans="2:10" hidden="1" x14ac:dyDescent="0.25">
      <c r="B1615" s="124" t="s">
        <v>8</v>
      </c>
      <c r="C1615" s="125" t="s">
        <v>9183</v>
      </c>
      <c r="D1615" s="126" t="s">
        <v>9184</v>
      </c>
      <c r="E1615" s="125" t="s">
        <v>9183</v>
      </c>
      <c r="F1615" s="126" t="s">
        <v>9191</v>
      </c>
      <c r="G1615" s="125" t="s">
        <v>9192</v>
      </c>
      <c r="H1615" s="126" t="s">
        <v>9193</v>
      </c>
      <c r="I1615" s="127">
        <v>1088</v>
      </c>
      <c r="J1615" s="128">
        <v>17.661999999999999</v>
      </c>
    </row>
    <row r="1616" spans="2:10" hidden="1" x14ac:dyDescent="0.25">
      <c r="B1616" s="124" t="s">
        <v>8</v>
      </c>
      <c r="C1616" s="125" t="s">
        <v>9183</v>
      </c>
      <c r="D1616" s="126" t="s">
        <v>9184</v>
      </c>
      <c r="E1616" s="125" t="s">
        <v>9194</v>
      </c>
      <c r="F1616" s="126" t="s">
        <v>9195</v>
      </c>
      <c r="G1616" s="125" t="s">
        <v>3300</v>
      </c>
      <c r="H1616" s="126" t="s">
        <v>9196</v>
      </c>
      <c r="I1616" s="127">
        <v>646</v>
      </c>
      <c r="J1616" s="128">
        <v>8.812400000000002</v>
      </c>
    </row>
    <row r="1617" spans="2:10" hidden="1" x14ac:dyDescent="0.25">
      <c r="B1617" s="124" t="s">
        <v>8</v>
      </c>
      <c r="C1617" s="125" t="s">
        <v>9183</v>
      </c>
      <c r="D1617" s="126" t="s">
        <v>9184</v>
      </c>
      <c r="E1617" s="125" t="s">
        <v>9197</v>
      </c>
      <c r="F1617" s="126" t="s">
        <v>9198</v>
      </c>
      <c r="G1617" s="125" t="s">
        <v>9199</v>
      </c>
      <c r="H1617" s="126" t="s">
        <v>9200</v>
      </c>
      <c r="I1617" s="127">
        <v>625</v>
      </c>
      <c r="J1617" s="128">
        <v>3.418499999999999</v>
      </c>
    </row>
    <row r="1618" spans="2:10" hidden="1" x14ac:dyDescent="0.25">
      <c r="B1618" s="124" t="s">
        <v>8</v>
      </c>
      <c r="C1618" s="125" t="s">
        <v>9183</v>
      </c>
      <c r="D1618" s="126" t="s">
        <v>9184</v>
      </c>
      <c r="E1618" s="125" t="s">
        <v>9199</v>
      </c>
      <c r="F1618" s="126" t="s">
        <v>9200</v>
      </c>
      <c r="G1618" s="125" t="s">
        <v>3256</v>
      </c>
      <c r="H1618" s="126" t="s">
        <v>9201</v>
      </c>
      <c r="I1618" s="127">
        <v>65</v>
      </c>
      <c r="J1618" s="128">
        <v>4.9333000000000009</v>
      </c>
    </row>
    <row r="1619" spans="2:10" hidden="1" x14ac:dyDescent="0.25">
      <c r="B1619" s="124" t="s">
        <v>8</v>
      </c>
      <c r="C1619" s="125" t="s">
        <v>9183</v>
      </c>
      <c r="D1619" s="126" t="s">
        <v>9184</v>
      </c>
      <c r="E1619" s="125" t="s">
        <v>9185</v>
      </c>
      <c r="F1619" s="126" t="s">
        <v>9186</v>
      </c>
      <c r="G1619" s="125" t="s">
        <v>9197</v>
      </c>
      <c r="H1619" s="126" t="s">
        <v>9198</v>
      </c>
      <c r="I1619" s="127">
        <v>222</v>
      </c>
      <c r="J1619" s="128">
        <v>16.7317</v>
      </c>
    </row>
    <row r="1620" spans="2:10" hidden="1" x14ac:dyDescent="0.25">
      <c r="B1620" s="124" t="s">
        <v>8</v>
      </c>
      <c r="C1620" s="125" t="s">
        <v>9183</v>
      </c>
      <c r="D1620" s="126" t="s">
        <v>9184</v>
      </c>
      <c r="E1620" s="125" t="s">
        <v>9194</v>
      </c>
      <c r="F1620" s="126" t="s">
        <v>9195</v>
      </c>
      <c r="G1620" s="125" t="s">
        <v>9185</v>
      </c>
      <c r="H1620" s="126" t="s">
        <v>9186</v>
      </c>
      <c r="I1620" s="127">
        <v>419</v>
      </c>
      <c r="J1620" s="128">
        <v>3.7183999999999999</v>
      </c>
    </row>
    <row r="1621" spans="2:10" hidden="1" x14ac:dyDescent="0.25">
      <c r="B1621" s="124" t="s">
        <v>8</v>
      </c>
      <c r="C1621" s="125" t="s">
        <v>9183</v>
      </c>
      <c r="D1621" s="126" t="s">
        <v>9184</v>
      </c>
      <c r="E1621" s="125" t="s">
        <v>9183</v>
      </c>
      <c r="F1621" s="126" t="s">
        <v>9191</v>
      </c>
      <c r="G1621" s="125" t="s">
        <v>9194</v>
      </c>
      <c r="H1621" s="126" t="s">
        <v>9195</v>
      </c>
      <c r="I1621" s="127">
        <v>958</v>
      </c>
      <c r="J1621" s="128">
        <v>5.9946999999999999</v>
      </c>
    </row>
    <row r="1622" spans="2:10" hidden="1" x14ac:dyDescent="0.25">
      <c r="B1622" s="124" t="s">
        <v>8</v>
      </c>
      <c r="C1622" s="125" t="s">
        <v>9183</v>
      </c>
      <c r="D1622" s="126" t="s">
        <v>9184</v>
      </c>
      <c r="E1622" s="125" t="s">
        <v>3300</v>
      </c>
      <c r="F1622" s="126" t="s">
        <v>9196</v>
      </c>
      <c r="G1622" s="125" t="s">
        <v>4633</v>
      </c>
      <c r="H1622" s="126" t="s">
        <v>9202</v>
      </c>
      <c r="I1622" s="127">
        <v>483</v>
      </c>
      <c r="J1622" s="128">
        <v>10.995900000000001</v>
      </c>
    </row>
    <row r="1623" spans="2:10" hidden="1" x14ac:dyDescent="0.25">
      <c r="B1623" s="124" t="s">
        <v>8</v>
      </c>
      <c r="C1623" s="125" t="s">
        <v>9203</v>
      </c>
      <c r="D1623" s="126" t="s">
        <v>9204</v>
      </c>
      <c r="E1623" s="125" t="s">
        <v>9203</v>
      </c>
      <c r="F1623" s="126" t="s">
        <v>9205</v>
      </c>
      <c r="G1623" s="125" t="s">
        <v>9206</v>
      </c>
      <c r="H1623" s="126" t="s">
        <v>9207</v>
      </c>
      <c r="I1623" s="127">
        <v>1834</v>
      </c>
      <c r="J1623" s="128">
        <v>18.18790000000001</v>
      </c>
    </row>
    <row r="1624" spans="2:10" hidden="1" x14ac:dyDescent="0.25">
      <c r="B1624" s="124" t="s">
        <v>8</v>
      </c>
      <c r="C1624" s="125" t="s">
        <v>9208</v>
      </c>
      <c r="D1624" s="126" t="s">
        <v>9209</v>
      </c>
      <c r="E1624" s="125" t="s">
        <v>9210</v>
      </c>
      <c r="F1624" s="126" t="s">
        <v>9211</v>
      </c>
      <c r="G1624" s="125" t="s">
        <v>9212</v>
      </c>
      <c r="H1624" s="126" t="s">
        <v>9213</v>
      </c>
      <c r="I1624" s="127">
        <v>561</v>
      </c>
      <c r="J1624" s="128">
        <v>4.1864999999999997</v>
      </c>
    </row>
    <row r="1625" spans="2:10" hidden="1" x14ac:dyDescent="0.25">
      <c r="B1625" s="124" t="s">
        <v>8</v>
      </c>
      <c r="C1625" s="125" t="s">
        <v>9208</v>
      </c>
      <c r="D1625" s="126" t="s">
        <v>9209</v>
      </c>
      <c r="E1625" s="125" t="s">
        <v>9214</v>
      </c>
      <c r="F1625" s="126" t="s">
        <v>9215</v>
      </c>
      <c r="G1625" s="125" t="s">
        <v>9216</v>
      </c>
      <c r="H1625" s="126" t="s">
        <v>9217</v>
      </c>
      <c r="I1625" s="127">
        <v>367</v>
      </c>
      <c r="J1625" s="128">
        <v>2.0047000000000001</v>
      </c>
    </row>
    <row r="1626" spans="2:10" hidden="1" x14ac:dyDescent="0.25">
      <c r="B1626" s="124" t="s">
        <v>8</v>
      </c>
      <c r="C1626" s="125" t="s">
        <v>9208</v>
      </c>
      <c r="D1626" s="126" t="s">
        <v>9209</v>
      </c>
      <c r="E1626" s="125" t="s">
        <v>9214</v>
      </c>
      <c r="F1626" s="126" t="s">
        <v>9215</v>
      </c>
      <c r="G1626" s="125" t="s">
        <v>9210</v>
      </c>
      <c r="H1626" s="126" t="s">
        <v>9211</v>
      </c>
      <c r="I1626" s="127">
        <v>505</v>
      </c>
      <c r="J1626" s="128">
        <v>6.8341000000000003</v>
      </c>
    </row>
    <row r="1627" spans="2:10" hidden="1" x14ac:dyDescent="0.25">
      <c r="B1627" s="124" t="s">
        <v>8</v>
      </c>
      <c r="C1627" s="125" t="s">
        <v>3538</v>
      </c>
      <c r="D1627" s="126" t="s">
        <v>9218</v>
      </c>
      <c r="E1627" s="125" t="s">
        <v>3538</v>
      </c>
      <c r="F1627" s="126" t="s">
        <v>9219</v>
      </c>
      <c r="G1627" s="125" t="s">
        <v>5326</v>
      </c>
      <c r="H1627" s="126" t="s">
        <v>9220</v>
      </c>
      <c r="I1627" s="127">
        <v>262</v>
      </c>
      <c r="J1627" s="128">
        <v>27.942399999999999</v>
      </c>
    </row>
    <row r="1628" spans="2:10" hidden="1" x14ac:dyDescent="0.25">
      <c r="B1628" s="124" t="s">
        <v>8</v>
      </c>
      <c r="C1628" s="125" t="s">
        <v>3538</v>
      </c>
      <c r="D1628" s="126" t="s">
        <v>9218</v>
      </c>
      <c r="E1628" s="125" t="s">
        <v>9221</v>
      </c>
      <c r="F1628" s="126" t="s">
        <v>9222</v>
      </c>
      <c r="G1628" s="125" t="s">
        <v>9223</v>
      </c>
      <c r="H1628" s="126" t="s">
        <v>9224</v>
      </c>
      <c r="I1628" s="127">
        <v>268</v>
      </c>
      <c r="J1628" s="128">
        <v>19.05459999999999</v>
      </c>
    </row>
    <row r="1629" spans="2:10" hidden="1" x14ac:dyDescent="0.25">
      <c r="B1629" s="124" t="s">
        <v>8</v>
      </c>
      <c r="C1629" s="125" t="s">
        <v>3538</v>
      </c>
      <c r="D1629" s="126" t="s">
        <v>9218</v>
      </c>
      <c r="E1629" s="125" t="s">
        <v>9221</v>
      </c>
      <c r="F1629" s="126" t="s">
        <v>9222</v>
      </c>
      <c r="G1629" s="125" t="s">
        <v>9225</v>
      </c>
      <c r="H1629" s="126" t="s">
        <v>9226</v>
      </c>
      <c r="I1629" s="127">
        <v>331</v>
      </c>
      <c r="J1629" s="128">
        <v>22.884</v>
      </c>
    </row>
    <row r="1630" spans="2:10" hidden="1" x14ac:dyDescent="0.25">
      <c r="B1630" s="124" t="s">
        <v>8</v>
      </c>
      <c r="C1630" s="125" t="s">
        <v>3538</v>
      </c>
      <c r="D1630" s="126" t="s">
        <v>9218</v>
      </c>
      <c r="E1630" s="125" t="s">
        <v>9225</v>
      </c>
      <c r="F1630" s="126" t="s">
        <v>9226</v>
      </c>
      <c r="G1630" s="125" t="s">
        <v>9227</v>
      </c>
      <c r="H1630" s="126" t="s">
        <v>9228</v>
      </c>
      <c r="I1630" s="127">
        <v>776</v>
      </c>
      <c r="J1630" s="128">
        <v>29.395799999999991</v>
      </c>
    </row>
    <row r="1631" spans="2:10" hidden="1" x14ac:dyDescent="0.25">
      <c r="B1631" s="124" t="s">
        <v>8</v>
      </c>
      <c r="C1631" s="125" t="s">
        <v>3538</v>
      </c>
      <c r="D1631" s="126" t="s">
        <v>9218</v>
      </c>
      <c r="E1631" s="125" t="s">
        <v>9227</v>
      </c>
      <c r="F1631" s="126" t="s">
        <v>9228</v>
      </c>
      <c r="G1631" s="125" t="s">
        <v>9229</v>
      </c>
      <c r="H1631" s="126" t="s">
        <v>9230</v>
      </c>
      <c r="I1631" s="127">
        <v>639</v>
      </c>
      <c r="J1631" s="128">
        <v>17.392499999999991</v>
      </c>
    </row>
    <row r="1632" spans="2:10" hidden="1" x14ac:dyDescent="0.25">
      <c r="B1632" s="124" t="s">
        <v>8</v>
      </c>
      <c r="C1632" s="125" t="s">
        <v>3538</v>
      </c>
      <c r="D1632" s="126" t="s">
        <v>9218</v>
      </c>
      <c r="E1632" s="125" t="s">
        <v>9229</v>
      </c>
      <c r="F1632" s="126" t="s">
        <v>9230</v>
      </c>
      <c r="G1632" s="125" t="s">
        <v>9231</v>
      </c>
      <c r="H1632" s="126" t="s">
        <v>9232</v>
      </c>
      <c r="I1632" s="127">
        <v>563</v>
      </c>
      <c r="J1632" s="128">
        <v>19.442399999999999</v>
      </c>
    </row>
    <row r="1633" spans="2:10" hidden="1" x14ac:dyDescent="0.25">
      <c r="B1633" s="124" t="s">
        <v>8</v>
      </c>
      <c r="C1633" s="125" t="s">
        <v>3538</v>
      </c>
      <c r="D1633" s="126" t="s">
        <v>9218</v>
      </c>
      <c r="E1633" s="125" t="s">
        <v>9233</v>
      </c>
      <c r="F1633" s="126" t="s">
        <v>9234</v>
      </c>
      <c r="G1633" s="125" t="s">
        <v>9235</v>
      </c>
      <c r="H1633" s="126" t="s">
        <v>9236</v>
      </c>
      <c r="I1633" s="127">
        <v>552</v>
      </c>
      <c r="J1633" s="128">
        <v>18.63890000000001</v>
      </c>
    </row>
    <row r="1634" spans="2:10" hidden="1" x14ac:dyDescent="0.25">
      <c r="B1634" s="124" t="s">
        <v>8</v>
      </c>
      <c r="C1634" s="125" t="s">
        <v>2194</v>
      </c>
      <c r="D1634" s="126" t="s">
        <v>9237</v>
      </c>
      <c r="E1634" s="125" t="s">
        <v>2194</v>
      </c>
      <c r="F1634" s="126" t="s">
        <v>9238</v>
      </c>
      <c r="G1634" s="125" t="s">
        <v>9239</v>
      </c>
      <c r="H1634" s="126" t="s">
        <v>9240</v>
      </c>
      <c r="I1634" s="127">
        <v>201</v>
      </c>
      <c r="J1634" s="128">
        <v>9.3032000000000004</v>
      </c>
    </row>
    <row r="1635" spans="2:10" hidden="1" x14ac:dyDescent="0.25">
      <c r="B1635" s="124" t="s">
        <v>8</v>
      </c>
      <c r="C1635" s="125" t="s">
        <v>2202</v>
      </c>
      <c r="D1635" s="126" t="s">
        <v>9241</v>
      </c>
      <c r="E1635" s="125" t="s">
        <v>2202</v>
      </c>
      <c r="F1635" s="126" t="s">
        <v>9242</v>
      </c>
      <c r="G1635" s="125" t="s">
        <v>9243</v>
      </c>
      <c r="H1635" s="126" t="s">
        <v>9244</v>
      </c>
      <c r="I1635" s="127">
        <v>1185</v>
      </c>
      <c r="J1635" s="128">
        <v>14.794600000000001</v>
      </c>
    </row>
    <row r="1636" spans="2:10" hidden="1" x14ac:dyDescent="0.25">
      <c r="B1636" s="124" t="s">
        <v>8</v>
      </c>
      <c r="C1636" s="125" t="s">
        <v>2202</v>
      </c>
      <c r="D1636" s="126" t="s">
        <v>9241</v>
      </c>
      <c r="E1636" s="125" t="s">
        <v>2202</v>
      </c>
      <c r="F1636" s="126" t="s">
        <v>9242</v>
      </c>
      <c r="G1636" s="125" t="s">
        <v>9245</v>
      </c>
      <c r="H1636" s="126" t="s">
        <v>9246</v>
      </c>
      <c r="I1636" s="127">
        <v>1363</v>
      </c>
      <c r="J1636" s="128">
        <v>24.380500000000001</v>
      </c>
    </row>
    <row r="1637" spans="2:10" hidden="1" x14ac:dyDescent="0.25">
      <c r="B1637" s="124" t="s">
        <v>8</v>
      </c>
      <c r="C1637" s="125" t="s">
        <v>2208</v>
      </c>
      <c r="D1637" s="126" t="s">
        <v>9247</v>
      </c>
      <c r="E1637" s="125" t="s">
        <v>2208</v>
      </c>
      <c r="F1637" s="126" t="s">
        <v>9248</v>
      </c>
      <c r="G1637" s="125" t="s">
        <v>9249</v>
      </c>
      <c r="H1637" s="126" t="s">
        <v>9250</v>
      </c>
      <c r="I1637" s="127">
        <v>1513</v>
      </c>
      <c r="J1637" s="128">
        <v>47.987599999999993</v>
      </c>
    </row>
    <row r="1638" spans="2:10" hidden="1" x14ac:dyDescent="0.25">
      <c r="B1638" s="124" t="s">
        <v>8</v>
      </c>
      <c r="C1638" s="125" t="s">
        <v>2208</v>
      </c>
      <c r="D1638" s="126" t="s">
        <v>9247</v>
      </c>
      <c r="E1638" s="125" t="s">
        <v>9251</v>
      </c>
      <c r="F1638" s="126" t="s">
        <v>9252</v>
      </c>
      <c r="G1638" s="125" t="s">
        <v>9253</v>
      </c>
      <c r="H1638" s="126" t="s">
        <v>9254</v>
      </c>
      <c r="I1638" s="127">
        <v>1685</v>
      </c>
      <c r="J1638" s="128">
        <v>14.0152</v>
      </c>
    </row>
    <row r="1639" spans="2:10" hidden="1" x14ac:dyDescent="0.25">
      <c r="B1639" s="124" t="s">
        <v>8</v>
      </c>
      <c r="C1639" s="125" t="s">
        <v>2208</v>
      </c>
      <c r="D1639" s="126" t="s">
        <v>9247</v>
      </c>
      <c r="E1639" s="125" t="s">
        <v>9253</v>
      </c>
      <c r="F1639" s="126" t="s">
        <v>9254</v>
      </c>
      <c r="G1639" s="125" t="s">
        <v>9255</v>
      </c>
      <c r="H1639" s="126" t="s">
        <v>9256</v>
      </c>
      <c r="I1639" s="127">
        <v>292</v>
      </c>
      <c r="J1639" s="128">
        <v>13.016400000000001</v>
      </c>
    </row>
    <row r="1640" spans="2:10" hidden="1" x14ac:dyDescent="0.25">
      <c r="B1640" s="124" t="s">
        <v>8</v>
      </c>
      <c r="C1640" s="125" t="s">
        <v>2208</v>
      </c>
      <c r="D1640" s="126" t="s">
        <v>9247</v>
      </c>
      <c r="E1640" s="125" t="s">
        <v>2208</v>
      </c>
      <c r="F1640" s="126" t="s">
        <v>9248</v>
      </c>
      <c r="G1640" s="125" t="s">
        <v>9251</v>
      </c>
      <c r="H1640" s="126" t="s">
        <v>9252</v>
      </c>
      <c r="I1640" s="127">
        <v>132</v>
      </c>
      <c r="J1640" s="128">
        <v>18.389500000000002</v>
      </c>
    </row>
    <row r="1641" spans="2:10" hidden="1" x14ac:dyDescent="0.25">
      <c r="B1641" s="124" t="s">
        <v>8</v>
      </c>
      <c r="C1641" s="125" t="s">
        <v>2208</v>
      </c>
      <c r="D1641" s="126" t="s">
        <v>9247</v>
      </c>
      <c r="E1641" s="125" t="s">
        <v>2208</v>
      </c>
      <c r="F1641" s="126" t="s">
        <v>9248</v>
      </c>
      <c r="G1641" s="125" t="s">
        <v>5166</v>
      </c>
      <c r="H1641" s="126" t="s">
        <v>9257</v>
      </c>
      <c r="I1641" s="127">
        <v>217</v>
      </c>
      <c r="J1641" s="128">
        <v>16.712700000000002</v>
      </c>
    </row>
    <row r="1642" spans="2:10" hidden="1" x14ac:dyDescent="0.25">
      <c r="B1642" s="124" t="s">
        <v>8</v>
      </c>
      <c r="C1642" s="125" t="s">
        <v>2208</v>
      </c>
      <c r="D1642" s="126" t="s">
        <v>9247</v>
      </c>
      <c r="E1642" s="125" t="s">
        <v>2208</v>
      </c>
      <c r="F1642" s="126" t="s">
        <v>9248</v>
      </c>
      <c r="G1642" s="125" t="s">
        <v>9258</v>
      </c>
      <c r="H1642" s="126" t="s">
        <v>9259</v>
      </c>
      <c r="I1642" s="127">
        <v>253</v>
      </c>
      <c r="J1642" s="128">
        <v>33.502800000000001</v>
      </c>
    </row>
    <row r="1643" spans="2:10" hidden="1" x14ac:dyDescent="0.25">
      <c r="B1643" s="124" t="s">
        <v>8</v>
      </c>
      <c r="C1643" s="125" t="s">
        <v>9260</v>
      </c>
      <c r="D1643" s="126" t="s">
        <v>9261</v>
      </c>
      <c r="E1643" s="125" t="s">
        <v>9260</v>
      </c>
      <c r="F1643" s="126" t="s">
        <v>9262</v>
      </c>
      <c r="G1643" s="125" t="s">
        <v>4514</v>
      </c>
      <c r="H1643" s="126" t="s">
        <v>9263</v>
      </c>
      <c r="I1643" s="127">
        <v>280</v>
      </c>
      <c r="J1643" s="128">
        <v>7.2602000000000002</v>
      </c>
    </row>
    <row r="1644" spans="2:10" hidden="1" x14ac:dyDescent="0.25">
      <c r="B1644" s="124" t="s">
        <v>8</v>
      </c>
      <c r="C1644" s="125" t="s">
        <v>9264</v>
      </c>
      <c r="D1644" s="126" t="s">
        <v>9265</v>
      </c>
      <c r="E1644" s="125" t="s">
        <v>9266</v>
      </c>
      <c r="F1644" s="126" t="s">
        <v>9267</v>
      </c>
      <c r="G1644" s="125" t="s">
        <v>9268</v>
      </c>
      <c r="H1644" s="126" t="s">
        <v>9269</v>
      </c>
      <c r="I1644" s="127">
        <v>466</v>
      </c>
      <c r="J1644" s="128">
        <v>40.302300000000002</v>
      </c>
    </row>
    <row r="1645" spans="2:10" hidden="1" x14ac:dyDescent="0.25">
      <c r="B1645" s="124" t="s">
        <v>8</v>
      </c>
      <c r="C1645" s="125" t="s">
        <v>9264</v>
      </c>
      <c r="D1645" s="126" t="s">
        <v>9265</v>
      </c>
      <c r="E1645" s="125" t="s">
        <v>9264</v>
      </c>
      <c r="F1645" s="126" t="s">
        <v>9270</v>
      </c>
      <c r="G1645" s="125" t="s">
        <v>9266</v>
      </c>
      <c r="H1645" s="126" t="s">
        <v>9267</v>
      </c>
      <c r="I1645" s="127">
        <v>428</v>
      </c>
      <c r="J1645" s="128">
        <v>13.2332</v>
      </c>
    </row>
    <row r="1646" spans="2:10" hidden="1" x14ac:dyDescent="0.25">
      <c r="B1646" s="124" t="s">
        <v>8</v>
      </c>
      <c r="C1646" s="125" t="s">
        <v>9271</v>
      </c>
      <c r="D1646" s="126" t="s">
        <v>9272</v>
      </c>
      <c r="E1646" s="125" t="s">
        <v>9273</v>
      </c>
      <c r="F1646" s="126" t="s">
        <v>9274</v>
      </c>
      <c r="G1646" s="125" t="s">
        <v>7491</v>
      </c>
      <c r="H1646" s="126" t="s">
        <v>9275</v>
      </c>
      <c r="I1646" s="127">
        <v>582</v>
      </c>
      <c r="J1646" s="128">
        <v>54.854699999999987</v>
      </c>
    </row>
    <row r="1647" spans="2:10" hidden="1" x14ac:dyDescent="0.25">
      <c r="B1647" s="124" t="s">
        <v>8</v>
      </c>
      <c r="C1647" s="125" t="s">
        <v>4836</v>
      </c>
      <c r="D1647" s="126" t="s">
        <v>9276</v>
      </c>
      <c r="E1647" s="125" t="s">
        <v>9277</v>
      </c>
      <c r="F1647" s="126" t="s">
        <v>9278</v>
      </c>
      <c r="G1647" s="125" t="s">
        <v>9279</v>
      </c>
      <c r="H1647" s="126" t="s">
        <v>9280</v>
      </c>
      <c r="I1647" s="127">
        <v>284</v>
      </c>
      <c r="J1647" s="128">
        <v>28.4025</v>
      </c>
    </row>
    <row r="1648" spans="2:10" hidden="1" x14ac:dyDescent="0.25">
      <c r="B1648" s="124" t="s">
        <v>8</v>
      </c>
      <c r="C1648" s="125" t="s">
        <v>4836</v>
      </c>
      <c r="D1648" s="126" t="s">
        <v>9276</v>
      </c>
      <c r="E1648" s="125" t="s">
        <v>9277</v>
      </c>
      <c r="F1648" s="126" t="s">
        <v>9278</v>
      </c>
      <c r="G1648" s="125" t="s">
        <v>178</v>
      </c>
      <c r="H1648" s="126" t="s">
        <v>9281</v>
      </c>
      <c r="I1648" s="127">
        <v>535</v>
      </c>
      <c r="J1648" s="128">
        <v>8.1159000000000034</v>
      </c>
    </row>
    <row r="1649" spans="2:10" hidden="1" x14ac:dyDescent="0.25">
      <c r="B1649" s="124" t="s">
        <v>8</v>
      </c>
      <c r="C1649" s="125" t="s">
        <v>4836</v>
      </c>
      <c r="D1649" s="126" t="s">
        <v>9276</v>
      </c>
      <c r="E1649" s="125" t="s">
        <v>9282</v>
      </c>
      <c r="F1649" s="126" t="s">
        <v>9283</v>
      </c>
      <c r="G1649" s="125" t="s">
        <v>9284</v>
      </c>
      <c r="H1649" s="126" t="s">
        <v>9285</v>
      </c>
      <c r="I1649" s="127">
        <v>220</v>
      </c>
      <c r="J1649" s="128">
        <v>3.8081999999999998</v>
      </c>
    </row>
    <row r="1650" spans="2:10" hidden="1" x14ac:dyDescent="0.25">
      <c r="B1650" s="124" t="s">
        <v>8</v>
      </c>
      <c r="C1650" s="125" t="s">
        <v>4836</v>
      </c>
      <c r="D1650" s="126" t="s">
        <v>9276</v>
      </c>
      <c r="E1650" s="125" t="s">
        <v>178</v>
      </c>
      <c r="F1650" s="126" t="s">
        <v>9281</v>
      </c>
      <c r="G1650" s="125" t="s">
        <v>9286</v>
      </c>
      <c r="H1650" s="126" t="s">
        <v>9287</v>
      </c>
      <c r="I1650" s="127">
        <v>211</v>
      </c>
      <c r="J1650" s="128">
        <v>10.579499999999999</v>
      </c>
    </row>
    <row r="1651" spans="2:10" hidden="1" x14ac:dyDescent="0.25">
      <c r="B1651" s="124" t="s">
        <v>8</v>
      </c>
      <c r="C1651" s="125" t="s">
        <v>4836</v>
      </c>
      <c r="D1651" s="126" t="s">
        <v>9276</v>
      </c>
      <c r="E1651" s="125" t="s">
        <v>4836</v>
      </c>
      <c r="F1651" s="126" t="s">
        <v>9288</v>
      </c>
      <c r="G1651" s="125" t="s">
        <v>9277</v>
      </c>
      <c r="H1651" s="126" t="s">
        <v>9278</v>
      </c>
      <c r="I1651" s="127">
        <v>687</v>
      </c>
      <c r="J1651" s="128">
        <v>8.8604000000000021</v>
      </c>
    </row>
    <row r="1652" spans="2:10" hidden="1" x14ac:dyDescent="0.25">
      <c r="B1652" s="124" t="s">
        <v>8</v>
      </c>
      <c r="C1652" s="125" t="s">
        <v>4836</v>
      </c>
      <c r="D1652" s="126" t="s">
        <v>9276</v>
      </c>
      <c r="E1652" s="125" t="s">
        <v>9289</v>
      </c>
      <c r="F1652" s="126" t="s">
        <v>9290</v>
      </c>
      <c r="G1652" s="125" t="s">
        <v>9291</v>
      </c>
      <c r="H1652" s="126" t="s">
        <v>9292</v>
      </c>
      <c r="I1652" s="127">
        <v>251</v>
      </c>
      <c r="J1652" s="128">
        <v>2.3716999999999988</v>
      </c>
    </row>
    <row r="1653" spans="2:10" hidden="1" x14ac:dyDescent="0.25">
      <c r="B1653" s="124" t="s">
        <v>8</v>
      </c>
      <c r="C1653" s="125" t="s">
        <v>4836</v>
      </c>
      <c r="D1653" s="126" t="s">
        <v>9276</v>
      </c>
      <c r="E1653" s="125" t="s">
        <v>6891</v>
      </c>
      <c r="F1653" s="126" t="s">
        <v>9293</v>
      </c>
      <c r="G1653" s="125" t="s">
        <v>8503</v>
      </c>
      <c r="H1653" s="126" t="s">
        <v>9294</v>
      </c>
      <c r="I1653" s="127">
        <v>5441</v>
      </c>
      <c r="J1653" s="128">
        <v>7.2035</v>
      </c>
    </row>
    <row r="1654" spans="2:10" hidden="1" x14ac:dyDescent="0.25">
      <c r="B1654" s="124" t="s">
        <v>8</v>
      </c>
      <c r="C1654" s="125" t="s">
        <v>4836</v>
      </c>
      <c r="D1654" s="126" t="s">
        <v>9276</v>
      </c>
      <c r="E1654" s="125" t="s">
        <v>9286</v>
      </c>
      <c r="F1654" s="126" t="s">
        <v>9287</v>
      </c>
      <c r="G1654" s="125" t="s">
        <v>6891</v>
      </c>
      <c r="H1654" s="126" t="s">
        <v>9293</v>
      </c>
      <c r="I1654" s="127">
        <v>187</v>
      </c>
      <c r="J1654" s="128">
        <v>2.4081999999999999</v>
      </c>
    </row>
    <row r="1655" spans="2:10" hidden="1" x14ac:dyDescent="0.25">
      <c r="B1655" s="124" t="s">
        <v>8</v>
      </c>
      <c r="C1655" s="125" t="s">
        <v>4836</v>
      </c>
      <c r="D1655" s="126" t="s">
        <v>9276</v>
      </c>
      <c r="E1655" s="125" t="s">
        <v>9291</v>
      </c>
      <c r="F1655" s="126" t="s">
        <v>9292</v>
      </c>
      <c r="G1655" s="125" t="s">
        <v>9295</v>
      </c>
      <c r="H1655" s="126" t="s">
        <v>9296</v>
      </c>
      <c r="I1655" s="127">
        <v>609</v>
      </c>
      <c r="J1655" s="128">
        <v>9.8503000000000043</v>
      </c>
    </row>
    <row r="1656" spans="2:10" hidden="1" x14ac:dyDescent="0.25">
      <c r="B1656" s="124" t="s">
        <v>8</v>
      </c>
      <c r="C1656" s="125" t="s">
        <v>4836</v>
      </c>
      <c r="D1656" s="126" t="s">
        <v>9276</v>
      </c>
      <c r="E1656" s="125" t="s">
        <v>8503</v>
      </c>
      <c r="F1656" s="126" t="s">
        <v>9294</v>
      </c>
      <c r="G1656" s="125" t="s">
        <v>9289</v>
      </c>
      <c r="H1656" s="126" t="s">
        <v>9290</v>
      </c>
      <c r="I1656" s="127">
        <v>451</v>
      </c>
      <c r="J1656" s="128">
        <v>17.499400000000001</v>
      </c>
    </row>
    <row r="1657" spans="2:10" hidden="1" x14ac:dyDescent="0.25">
      <c r="B1657" s="124" t="s">
        <v>8</v>
      </c>
      <c r="C1657" s="125" t="s">
        <v>4836</v>
      </c>
      <c r="D1657" s="126" t="s">
        <v>9276</v>
      </c>
      <c r="E1657" s="125" t="s">
        <v>4836</v>
      </c>
      <c r="F1657" s="126" t="s">
        <v>9288</v>
      </c>
      <c r="G1657" s="125" t="s">
        <v>6206</v>
      </c>
      <c r="H1657" s="126" t="s">
        <v>9297</v>
      </c>
      <c r="I1657" s="127">
        <v>279</v>
      </c>
      <c r="J1657" s="128">
        <v>28.3978</v>
      </c>
    </row>
    <row r="1658" spans="2:10" hidden="1" x14ac:dyDescent="0.25">
      <c r="B1658" s="124" t="s">
        <v>8</v>
      </c>
      <c r="C1658" s="125" t="s">
        <v>4836</v>
      </c>
      <c r="D1658" s="126" t="s">
        <v>9276</v>
      </c>
      <c r="E1658" s="125" t="s">
        <v>6891</v>
      </c>
      <c r="F1658" s="126" t="s">
        <v>9293</v>
      </c>
      <c r="G1658" s="125" t="s">
        <v>9282</v>
      </c>
      <c r="H1658" s="126" t="s">
        <v>9283</v>
      </c>
      <c r="I1658" s="127">
        <v>373</v>
      </c>
      <c r="J1658" s="128">
        <v>4.6910999999999996</v>
      </c>
    </row>
    <row r="1659" spans="2:10" hidden="1" x14ac:dyDescent="0.25">
      <c r="B1659" s="124" t="s">
        <v>8</v>
      </c>
      <c r="C1659" s="125" t="s">
        <v>4836</v>
      </c>
      <c r="D1659" s="126" t="s">
        <v>9276</v>
      </c>
      <c r="E1659" s="125" t="s">
        <v>4836</v>
      </c>
      <c r="F1659" s="126" t="s">
        <v>9288</v>
      </c>
      <c r="G1659" s="125" t="s">
        <v>9298</v>
      </c>
      <c r="H1659" s="126" t="s">
        <v>9299</v>
      </c>
      <c r="I1659" s="127">
        <v>493</v>
      </c>
      <c r="J1659" s="128">
        <v>10.191800000000001</v>
      </c>
    </row>
    <row r="1660" spans="2:10" hidden="1" x14ac:dyDescent="0.25">
      <c r="B1660" s="124" t="s">
        <v>8</v>
      </c>
      <c r="C1660" s="125" t="s">
        <v>9300</v>
      </c>
      <c r="D1660" s="126" t="s">
        <v>9301</v>
      </c>
      <c r="E1660" s="125" t="s">
        <v>9300</v>
      </c>
      <c r="F1660" s="126" t="s">
        <v>9302</v>
      </c>
      <c r="G1660" s="125" t="s">
        <v>9303</v>
      </c>
      <c r="H1660" s="126" t="s">
        <v>9304</v>
      </c>
      <c r="I1660" s="127">
        <v>722</v>
      </c>
      <c r="J1660" s="128">
        <v>13.660600000000001</v>
      </c>
    </row>
    <row r="1661" spans="2:10" hidden="1" x14ac:dyDescent="0.25">
      <c r="B1661" s="124" t="s">
        <v>8</v>
      </c>
      <c r="C1661" s="125" t="s">
        <v>9305</v>
      </c>
      <c r="D1661" s="126" t="s">
        <v>9306</v>
      </c>
      <c r="E1661" s="125" t="s">
        <v>9305</v>
      </c>
      <c r="F1661" s="126" t="s">
        <v>9307</v>
      </c>
      <c r="G1661" s="125" t="s">
        <v>9308</v>
      </c>
      <c r="H1661" s="126" t="s">
        <v>9309</v>
      </c>
      <c r="I1661" s="127">
        <v>708</v>
      </c>
      <c r="J1661" s="128">
        <v>13.567399999999999</v>
      </c>
    </row>
    <row r="1662" spans="2:10" hidden="1" x14ac:dyDescent="0.25">
      <c r="B1662" s="124" t="s">
        <v>8</v>
      </c>
      <c r="C1662" s="125" t="s">
        <v>2226</v>
      </c>
      <c r="D1662" s="126" t="s">
        <v>9310</v>
      </c>
      <c r="E1662" s="125" t="s">
        <v>2226</v>
      </c>
      <c r="F1662" s="126" t="s">
        <v>9311</v>
      </c>
      <c r="G1662" s="125" t="s">
        <v>9312</v>
      </c>
      <c r="H1662" s="126" t="s">
        <v>9313</v>
      </c>
      <c r="I1662" s="127">
        <v>732</v>
      </c>
      <c r="J1662" s="128">
        <v>41.545699999999997</v>
      </c>
    </row>
    <row r="1663" spans="2:10" hidden="1" x14ac:dyDescent="0.25">
      <c r="B1663" s="124" t="s">
        <v>8</v>
      </c>
      <c r="C1663" s="125" t="s">
        <v>9314</v>
      </c>
      <c r="D1663" s="126" t="s">
        <v>9315</v>
      </c>
      <c r="E1663" s="125" t="s">
        <v>9314</v>
      </c>
      <c r="F1663" s="126" t="s">
        <v>9316</v>
      </c>
      <c r="G1663" s="125" t="s">
        <v>9317</v>
      </c>
      <c r="H1663" s="126" t="s">
        <v>9318</v>
      </c>
      <c r="I1663" s="127">
        <v>317</v>
      </c>
      <c r="J1663" s="128">
        <v>3.4491000000000001</v>
      </c>
    </row>
    <row r="1664" spans="2:10" hidden="1" x14ac:dyDescent="0.25">
      <c r="B1664" s="124" t="s">
        <v>8</v>
      </c>
      <c r="C1664" s="125" t="s">
        <v>2252</v>
      </c>
      <c r="D1664" s="126" t="s">
        <v>9319</v>
      </c>
      <c r="E1664" s="125" t="s">
        <v>2252</v>
      </c>
      <c r="F1664" s="126" t="s">
        <v>9320</v>
      </c>
      <c r="G1664" s="125" t="s">
        <v>9321</v>
      </c>
      <c r="H1664" s="126" t="s">
        <v>9322</v>
      </c>
      <c r="I1664" s="127">
        <v>247</v>
      </c>
      <c r="J1664" s="128">
        <v>7.2939999999999996</v>
      </c>
    </row>
    <row r="1665" spans="2:10" hidden="1" x14ac:dyDescent="0.25">
      <c r="B1665" s="124" t="s">
        <v>8</v>
      </c>
      <c r="C1665" s="125" t="s">
        <v>2252</v>
      </c>
      <c r="D1665" s="126" t="s">
        <v>9319</v>
      </c>
      <c r="E1665" s="125" t="s">
        <v>9321</v>
      </c>
      <c r="F1665" s="126" t="s">
        <v>9322</v>
      </c>
      <c r="G1665" s="125" t="s">
        <v>9323</v>
      </c>
      <c r="H1665" s="126" t="s">
        <v>9324</v>
      </c>
      <c r="I1665" s="127">
        <v>1006</v>
      </c>
      <c r="J1665" s="128">
        <v>8.1343999999999994</v>
      </c>
    </row>
    <row r="1666" spans="2:10" hidden="1" x14ac:dyDescent="0.25">
      <c r="B1666" s="124" t="s">
        <v>8</v>
      </c>
      <c r="C1666" s="125" t="s">
        <v>9325</v>
      </c>
      <c r="D1666" s="126" t="s">
        <v>9326</v>
      </c>
      <c r="E1666" s="125" t="s">
        <v>9327</v>
      </c>
      <c r="F1666" s="126" t="s">
        <v>9328</v>
      </c>
      <c r="G1666" s="125" t="s">
        <v>925</v>
      </c>
      <c r="H1666" s="126" t="s">
        <v>9329</v>
      </c>
      <c r="I1666" s="127">
        <v>644</v>
      </c>
      <c r="J1666" s="128">
        <v>15.8017</v>
      </c>
    </row>
    <row r="1667" spans="2:10" hidden="1" x14ac:dyDescent="0.25">
      <c r="B1667" s="124" t="s">
        <v>8</v>
      </c>
      <c r="C1667" s="125" t="s">
        <v>9325</v>
      </c>
      <c r="D1667" s="126" t="s">
        <v>9326</v>
      </c>
      <c r="E1667" s="125" t="s">
        <v>8168</v>
      </c>
      <c r="F1667" s="126" t="s">
        <v>9330</v>
      </c>
      <c r="G1667" s="125" t="s">
        <v>9331</v>
      </c>
      <c r="H1667" s="126" t="s">
        <v>9332</v>
      </c>
      <c r="I1667" s="127">
        <v>416</v>
      </c>
      <c r="J1667" s="128">
        <v>1.1188</v>
      </c>
    </row>
    <row r="1668" spans="2:10" hidden="1" x14ac:dyDescent="0.25">
      <c r="B1668" s="124" t="s">
        <v>8</v>
      </c>
      <c r="C1668" s="125" t="s">
        <v>9325</v>
      </c>
      <c r="D1668" s="126" t="s">
        <v>9326</v>
      </c>
      <c r="E1668" s="125" t="s">
        <v>9325</v>
      </c>
      <c r="F1668" s="126" t="s">
        <v>9333</v>
      </c>
      <c r="G1668" s="125" t="s">
        <v>432</v>
      </c>
      <c r="H1668" s="126" t="s">
        <v>9334</v>
      </c>
      <c r="I1668" s="127">
        <v>523</v>
      </c>
      <c r="J1668" s="128">
        <v>10.5783</v>
      </c>
    </row>
    <row r="1669" spans="2:10" hidden="1" x14ac:dyDescent="0.25">
      <c r="B1669" s="124" t="s">
        <v>8</v>
      </c>
      <c r="C1669" s="125" t="s">
        <v>9325</v>
      </c>
      <c r="D1669" s="126" t="s">
        <v>9326</v>
      </c>
      <c r="E1669" s="125" t="s">
        <v>9335</v>
      </c>
      <c r="F1669" s="126" t="s">
        <v>9336</v>
      </c>
      <c r="G1669" s="125" t="s">
        <v>9337</v>
      </c>
      <c r="H1669" s="126" t="s">
        <v>9338</v>
      </c>
      <c r="I1669" s="127">
        <v>269</v>
      </c>
      <c r="J1669" s="128">
        <v>10.337899999999999</v>
      </c>
    </row>
    <row r="1670" spans="2:10" hidden="1" x14ac:dyDescent="0.25">
      <c r="B1670" s="124" t="s">
        <v>8</v>
      </c>
      <c r="C1670" s="125" t="s">
        <v>9325</v>
      </c>
      <c r="D1670" s="126" t="s">
        <v>9326</v>
      </c>
      <c r="E1670" s="125" t="s">
        <v>925</v>
      </c>
      <c r="F1670" s="126" t="s">
        <v>9329</v>
      </c>
      <c r="G1670" s="125" t="s">
        <v>8168</v>
      </c>
      <c r="H1670" s="126" t="s">
        <v>9330</v>
      </c>
      <c r="I1670" s="127">
        <v>305</v>
      </c>
      <c r="J1670" s="128">
        <v>10.3972</v>
      </c>
    </row>
    <row r="1671" spans="2:10" hidden="1" x14ac:dyDescent="0.25">
      <c r="B1671" s="124" t="s">
        <v>8</v>
      </c>
      <c r="C1671" s="125" t="s">
        <v>2256</v>
      </c>
      <c r="D1671" s="126" t="s">
        <v>9339</v>
      </c>
      <c r="E1671" s="125" t="s">
        <v>2256</v>
      </c>
      <c r="F1671" s="126" t="s">
        <v>9340</v>
      </c>
      <c r="G1671" s="125" t="s">
        <v>9341</v>
      </c>
      <c r="H1671" s="126" t="s">
        <v>9342</v>
      </c>
      <c r="I1671" s="127">
        <v>508</v>
      </c>
      <c r="J1671" s="128">
        <v>3.3753000000000002</v>
      </c>
    </row>
    <row r="1672" spans="2:10" hidden="1" x14ac:dyDescent="0.25">
      <c r="B1672" s="124" t="s">
        <v>8</v>
      </c>
      <c r="C1672" s="125" t="s">
        <v>2256</v>
      </c>
      <c r="D1672" s="126" t="s">
        <v>9339</v>
      </c>
      <c r="E1672" s="125" t="s">
        <v>9341</v>
      </c>
      <c r="F1672" s="126" t="s">
        <v>9342</v>
      </c>
      <c r="G1672" s="125" t="s">
        <v>9343</v>
      </c>
      <c r="H1672" s="126" t="s">
        <v>9344</v>
      </c>
      <c r="I1672" s="127">
        <v>271</v>
      </c>
      <c r="J1672" s="128">
        <v>31.206499999999991</v>
      </c>
    </row>
    <row r="1673" spans="2:10" hidden="1" x14ac:dyDescent="0.25">
      <c r="B1673" s="124" t="s">
        <v>8</v>
      </c>
      <c r="C1673" s="125" t="s">
        <v>2256</v>
      </c>
      <c r="D1673" s="126" t="s">
        <v>9339</v>
      </c>
      <c r="E1673" s="125" t="s">
        <v>9343</v>
      </c>
      <c r="F1673" s="126" t="s">
        <v>9344</v>
      </c>
      <c r="G1673" s="125" t="s">
        <v>9345</v>
      </c>
      <c r="H1673" s="126" t="s">
        <v>9346</v>
      </c>
      <c r="I1673" s="127">
        <v>732</v>
      </c>
      <c r="J1673" s="128">
        <v>28.744</v>
      </c>
    </row>
    <row r="1674" spans="2:10" hidden="1" x14ac:dyDescent="0.25">
      <c r="B1674" s="124" t="s">
        <v>8</v>
      </c>
      <c r="C1674" s="125" t="s">
        <v>9347</v>
      </c>
      <c r="D1674" s="126" t="s">
        <v>9348</v>
      </c>
      <c r="E1674" s="125" t="s">
        <v>9347</v>
      </c>
      <c r="F1674" s="126" t="s">
        <v>9349</v>
      </c>
      <c r="G1674" s="125" t="s">
        <v>9350</v>
      </c>
      <c r="H1674" s="126" t="s">
        <v>9351</v>
      </c>
      <c r="I1674" s="127">
        <v>468</v>
      </c>
      <c r="J1674" s="128">
        <v>106.2787</v>
      </c>
    </row>
    <row r="1675" spans="2:10" hidden="1" x14ac:dyDescent="0.25">
      <c r="B1675" s="124" t="s">
        <v>8</v>
      </c>
      <c r="C1675" s="125" t="s">
        <v>9347</v>
      </c>
      <c r="D1675" s="126" t="s">
        <v>9348</v>
      </c>
      <c r="E1675" s="125" t="s">
        <v>9347</v>
      </c>
      <c r="F1675" s="126" t="s">
        <v>9349</v>
      </c>
      <c r="G1675" s="125" t="s">
        <v>9352</v>
      </c>
      <c r="H1675" s="126" t="s">
        <v>9353</v>
      </c>
      <c r="I1675" s="127">
        <v>364</v>
      </c>
      <c r="J1675" s="128">
        <v>7.4081999999999999</v>
      </c>
    </row>
    <row r="1676" spans="2:10" hidden="1" x14ac:dyDescent="0.25">
      <c r="B1676" s="124" t="s">
        <v>8</v>
      </c>
      <c r="C1676" s="125" t="s">
        <v>9347</v>
      </c>
      <c r="D1676" s="126" t="s">
        <v>9348</v>
      </c>
      <c r="E1676" s="125" t="s">
        <v>9352</v>
      </c>
      <c r="F1676" s="126" t="s">
        <v>9353</v>
      </c>
      <c r="G1676" s="125" t="s">
        <v>9354</v>
      </c>
      <c r="H1676" s="126" t="s">
        <v>9355</v>
      </c>
      <c r="I1676" s="127">
        <v>184</v>
      </c>
      <c r="J1676" s="128">
        <v>69.228200000000001</v>
      </c>
    </row>
    <row r="1677" spans="2:10" hidden="1" x14ac:dyDescent="0.25">
      <c r="B1677" s="124" t="s">
        <v>8</v>
      </c>
      <c r="C1677" s="125" t="s">
        <v>9347</v>
      </c>
      <c r="D1677" s="126" t="s">
        <v>9348</v>
      </c>
      <c r="E1677" s="125" t="s">
        <v>9347</v>
      </c>
      <c r="F1677" s="126" t="s">
        <v>9349</v>
      </c>
      <c r="G1677" s="125" t="s">
        <v>9356</v>
      </c>
      <c r="H1677" s="126" t="s">
        <v>9357</v>
      </c>
      <c r="I1677" s="127">
        <v>475</v>
      </c>
      <c r="J1677" s="128">
        <v>7.9349999999999996</v>
      </c>
    </row>
    <row r="1678" spans="2:10" hidden="1" x14ac:dyDescent="0.25">
      <c r="B1678" s="124" t="s">
        <v>8</v>
      </c>
      <c r="C1678" s="125" t="s">
        <v>9347</v>
      </c>
      <c r="D1678" s="126" t="s">
        <v>9348</v>
      </c>
      <c r="E1678" s="125" t="s">
        <v>9352</v>
      </c>
      <c r="F1678" s="126" t="s">
        <v>9353</v>
      </c>
      <c r="G1678" s="125" t="s">
        <v>9358</v>
      </c>
      <c r="H1678" s="126" t="s">
        <v>9359</v>
      </c>
      <c r="I1678" s="127">
        <v>266</v>
      </c>
      <c r="J1678" s="128">
        <v>25.365200000000002</v>
      </c>
    </row>
    <row r="1679" spans="2:10" hidden="1" x14ac:dyDescent="0.25">
      <c r="B1679" s="124" t="s">
        <v>8</v>
      </c>
      <c r="C1679" s="125" t="s">
        <v>2264</v>
      </c>
      <c r="D1679" s="126" t="s">
        <v>9360</v>
      </c>
      <c r="E1679" s="125" t="s">
        <v>2264</v>
      </c>
      <c r="F1679" s="126" t="s">
        <v>9361</v>
      </c>
      <c r="G1679" s="125" t="s">
        <v>6473</v>
      </c>
      <c r="H1679" s="126" t="s">
        <v>9362</v>
      </c>
      <c r="I1679" s="127">
        <v>2045</v>
      </c>
      <c r="J1679" s="128">
        <v>18.257400000000001</v>
      </c>
    </row>
    <row r="1680" spans="2:10" hidden="1" x14ac:dyDescent="0.25">
      <c r="B1680" s="124" t="s">
        <v>8</v>
      </c>
      <c r="C1680" s="125" t="s">
        <v>2268</v>
      </c>
      <c r="D1680" s="126" t="s">
        <v>9363</v>
      </c>
      <c r="E1680" s="125" t="s">
        <v>9364</v>
      </c>
      <c r="F1680" s="126" t="s">
        <v>9365</v>
      </c>
      <c r="G1680" s="125" t="s">
        <v>803</v>
      </c>
      <c r="H1680" s="126" t="s">
        <v>9366</v>
      </c>
      <c r="I1680" s="127">
        <v>410</v>
      </c>
      <c r="J1680" s="128">
        <v>122.8326</v>
      </c>
    </row>
    <row r="1681" spans="2:10" hidden="1" x14ac:dyDescent="0.25">
      <c r="B1681" s="124" t="s">
        <v>8</v>
      </c>
      <c r="C1681" s="125" t="s">
        <v>2268</v>
      </c>
      <c r="D1681" s="126" t="s">
        <v>9363</v>
      </c>
      <c r="E1681" s="125" t="s">
        <v>3443</v>
      </c>
      <c r="F1681" s="126" t="s">
        <v>9367</v>
      </c>
      <c r="G1681" s="125" t="s">
        <v>9368</v>
      </c>
      <c r="H1681" s="126" t="s">
        <v>9369</v>
      </c>
      <c r="I1681" s="127">
        <v>242</v>
      </c>
      <c r="J1681" s="128">
        <v>10.162800000000001</v>
      </c>
    </row>
    <row r="1682" spans="2:10" hidden="1" x14ac:dyDescent="0.25">
      <c r="B1682" s="124" t="s">
        <v>8</v>
      </c>
      <c r="C1682" s="125" t="s">
        <v>2268</v>
      </c>
      <c r="D1682" s="126" t="s">
        <v>9363</v>
      </c>
      <c r="E1682" s="125" t="s">
        <v>2268</v>
      </c>
      <c r="F1682" s="126" t="s">
        <v>9370</v>
      </c>
      <c r="G1682" s="125" t="s">
        <v>3443</v>
      </c>
      <c r="H1682" s="126" t="s">
        <v>9367</v>
      </c>
      <c r="I1682" s="127">
        <v>498</v>
      </c>
      <c r="J1682" s="128">
        <v>5.9619999999999997</v>
      </c>
    </row>
    <row r="1683" spans="2:10" hidden="1" x14ac:dyDescent="0.25">
      <c r="B1683" s="124" t="s">
        <v>8</v>
      </c>
      <c r="C1683" s="125" t="s">
        <v>2268</v>
      </c>
      <c r="D1683" s="126" t="s">
        <v>9363</v>
      </c>
      <c r="E1683" s="125" t="s">
        <v>3443</v>
      </c>
      <c r="F1683" s="126" t="s">
        <v>9367</v>
      </c>
      <c r="G1683" s="125" t="s">
        <v>9371</v>
      </c>
      <c r="H1683" s="126" t="s">
        <v>9372</v>
      </c>
      <c r="I1683" s="127">
        <v>265</v>
      </c>
      <c r="J1683" s="128">
        <v>16.734200000000001</v>
      </c>
    </row>
    <row r="1684" spans="2:10" hidden="1" x14ac:dyDescent="0.25">
      <c r="B1684" s="124" t="s">
        <v>8</v>
      </c>
      <c r="C1684" s="125" t="s">
        <v>2268</v>
      </c>
      <c r="D1684" s="126" t="s">
        <v>9363</v>
      </c>
      <c r="E1684" s="125" t="s">
        <v>9368</v>
      </c>
      <c r="F1684" s="126" t="s">
        <v>9369</v>
      </c>
      <c r="G1684" s="125" t="s">
        <v>9364</v>
      </c>
      <c r="H1684" s="126" t="s">
        <v>9365</v>
      </c>
      <c r="I1684" s="127">
        <v>210</v>
      </c>
      <c r="J1684" s="128">
        <v>10.9328</v>
      </c>
    </row>
    <row r="1685" spans="2:10" hidden="1" x14ac:dyDescent="0.25">
      <c r="B1685" s="124" t="s">
        <v>8</v>
      </c>
      <c r="C1685" s="125" t="s">
        <v>2274</v>
      </c>
      <c r="D1685" s="126" t="s">
        <v>9373</v>
      </c>
      <c r="E1685" s="125" t="s">
        <v>2274</v>
      </c>
      <c r="F1685" s="126" t="s">
        <v>9374</v>
      </c>
      <c r="G1685" s="125" t="s">
        <v>9375</v>
      </c>
      <c r="H1685" s="126" t="s">
        <v>9376</v>
      </c>
      <c r="I1685" s="127">
        <v>1720</v>
      </c>
      <c r="J1685" s="128">
        <v>20.468</v>
      </c>
    </row>
    <row r="1686" spans="2:10" hidden="1" x14ac:dyDescent="0.25">
      <c r="B1686" s="124" t="s">
        <v>8</v>
      </c>
      <c r="C1686" s="125" t="s">
        <v>2274</v>
      </c>
      <c r="D1686" s="126" t="s">
        <v>9373</v>
      </c>
      <c r="E1686" s="125" t="s">
        <v>9375</v>
      </c>
      <c r="F1686" s="126" t="s">
        <v>9376</v>
      </c>
      <c r="G1686" s="125" t="s">
        <v>9377</v>
      </c>
      <c r="H1686" s="126" t="s">
        <v>9378</v>
      </c>
      <c r="I1686" s="127">
        <v>262</v>
      </c>
      <c r="J1686" s="128">
        <v>32.302300000000002</v>
      </c>
    </row>
    <row r="1687" spans="2:10" hidden="1" x14ac:dyDescent="0.25">
      <c r="B1687" s="124" t="s">
        <v>8</v>
      </c>
      <c r="C1687" s="125" t="s">
        <v>2274</v>
      </c>
      <c r="D1687" s="126" t="s">
        <v>9373</v>
      </c>
      <c r="E1687" s="125" t="s">
        <v>9375</v>
      </c>
      <c r="F1687" s="126" t="s">
        <v>9376</v>
      </c>
      <c r="G1687" s="125" t="s">
        <v>9379</v>
      </c>
      <c r="H1687" s="126" t="s">
        <v>9380</v>
      </c>
      <c r="I1687" s="127">
        <v>311</v>
      </c>
      <c r="J1687" s="128">
        <v>17.505299999999991</v>
      </c>
    </row>
    <row r="1688" spans="2:10" hidden="1" x14ac:dyDescent="0.25">
      <c r="B1688" s="124" t="s">
        <v>8</v>
      </c>
      <c r="C1688" s="125" t="s">
        <v>2274</v>
      </c>
      <c r="D1688" s="126" t="s">
        <v>9373</v>
      </c>
      <c r="E1688" s="125" t="s">
        <v>2274</v>
      </c>
      <c r="F1688" s="126" t="s">
        <v>9374</v>
      </c>
      <c r="G1688" s="125" t="s">
        <v>5166</v>
      </c>
      <c r="H1688" s="126" t="s">
        <v>9381</v>
      </c>
      <c r="I1688" s="127">
        <v>452</v>
      </c>
      <c r="J1688" s="128">
        <v>26.727499999999999</v>
      </c>
    </row>
    <row r="1689" spans="2:10" hidden="1" x14ac:dyDescent="0.25">
      <c r="B1689" s="124" t="s">
        <v>8</v>
      </c>
      <c r="C1689" s="125" t="s">
        <v>2807</v>
      </c>
      <c r="D1689" s="126" t="s">
        <v>9382</v>
      </c>
      <c r="E1689" s="125" t="s">
        <v>2807</v>
      </c>
      <c r="F1689" s="126" t="s">
        <v>9383</v>
      </c>
      <c r="G1689" s="125" t="s">
        <v>5216</v>
      </c>
      <c r="H1689" s="126" t="s">
        <v>9384</v>
      </c>
      <c r="I1689" s="127">
        <v>120</v>
      </c>
      <c r="J1689" s="128">
        <v>31.359200000000001</v>
      </c>
    </row>
    <row r="1690" spans="2:10" hidden="1" x14ac:dyDescent="0.25">
      <c r="B1690" s="124" t="s">
        <v>8</v>
      </c>
      <c r="C1690" s="125" t="s">
        <v>2807</v>
      </c>
      <c r="D1690" s="126" t="s">
        <v>9382</v>
      </c>
      <c r="E1690" s="125" t="s">
        <v>2807</v>
      </c>
      <c r="F1690" s="126" t="s">
        <v>9383</v>
      </c>
      <c r="G1690" s="125" t="s">
        <v>9385</v>
      </c>
      <c r="H1690" s="126" t="s">
        <v>9386</v>
      </c>
      <c r="I1690" s="127">
        <v>255</v>
      </c>
      <c r="J1690" s="128">
        <v>8.4359000000000002</v>
      </c>
    </row>
    <row r="1691" spans="2:10" hidden="1" x14ac:dyDescent="0.25">
      <c r="B1691" s="124" t="s">
        <v>8</v>
      </c>
      <c r="C1691" s="125" t="s">
        <v>2807</v>
      </c>
      <c r="D1691" s="126" t="s">
        <v>9382</v>
      </c>
      <c r="E1691" s="125" t="s">
        <v>2807</v>
      </c>
      <c r="F1691" s="126" t="s">
        <v>9383</v>
      </c>
      <c r="G1691" s="125" t="s">
        <v>9387</v>
      </c>
      <c r="H1691" s="126" t="s">
        <v>9388</v>
      </c>
      <c r="I1691" s="127">
        <v>612</v>
      </c>
      <c r="J1691" s="128">
        <v>15.408099999999999</v>
      </c>
    </row>
    <row r="1692" spans="2:10" hidden="1" x14ac:dyDescent="0.25">
      <c r="B1692" s="124" t="s">
        <v>8</v>
      </c>
      <c r="C1692" s="125" t="s">
        <v>2807</v>
      </c>
      <c r="D1692" s="126" t="s">
        <v>9382</v>
      </c>
      <c r="E1692" s="125" t="s">
        <v>915</v>
      </c>
      <c r="F1692" s="126" t="s">
        <v>9389</v>
      </c>
      <c r="G1692" s="125" t="s">
        <v>9390</v>
      </c>
      <c r="H1692" s="126" t="s">
        <v>9391</v>
      </c>
      <c r="I1692" s="127">
        <v>549</v>
      </c>
      <c r="J1692" s="128">
        <v>15.983499999999999</v>
      </c>
    </row>
    <row r="1693" spans="2:10" hidden="1" x14ac:dyDescent="0.25">
      <c r="B1693" s="124" t="s">
        <v>8</v>
      </c>
      <c r="C1693" s="125" t="s">
        <v>2807</v>
      </c>
      <c r="D1693" s="126" t="s">
        <v>9382</v>
      </c>
      <c r="E1693" s="125" t="s">
        <v>915</v>
      </c>
      <c r="F1693" s="126" t="s">
        <v>9389</v>
      </c>
      <c r="G1693" s="125" t="s">
        <v>9392</v>
      </c>
      <c r="H1693" s="126" t="s">
        <v>9393</v>
      </c>
      <c r="I1693" s="127">
        <v>231</v>
      </c>
      <c r="J1693" s="128">
        <v>10.020899999999999</v>
      </c>
    </row>
    <row r="1694" spans="2:10" hidden="1" x14ac:dyDescent="0.25">
      <c r="B1694" s="124" t="s">
        <v>8</v>
      </c>
      <c r="C1694" s="125" t="s">
        <v>2807</v>
      </c>
      <c r="D1694" s="126" t="s">
        <v>9382</v>
      </c>
      <c r="E1694" s="125" t="s">
        <v>5775</v>
      </c>
      <c r="F1694" s="126" t="s">
        <v>9394</v>
      </c>
      <c r="G1694" s="125" t="s">
        <v>6717</v>
      </c>
      <c r="H1694" s="126" t="s">
        <v>9395</v>
      </c>
      <c r="I1694" s="127">
        <v>238</v>
      </c>
      <c r="J1694" s="128">
        <v>13.385400000000001</v>
      </c>
    </row>
    <row r="1695" spans="2:10" hidden="1" x14ac:dyDescent="0.25">
      <c r="B1695" s="124" t="s">
        <v>8</v>
      </c>
      <c r="C1695" s="125" t="s">
        <v>2807</v>
      </c>
      <c r="D1695" s="126" t="s">
        <v>9382</v>
      </c>
      <c r="E1695" s="125" t="s">
        <v>9396</v>
      </c>
      <c r="F1695" s="126" t="s">
        <v>9397</v>
      </c>
      <c r="G1695" s="125" t="s">
        <v>9398</v>
      </c>
      <c r="H1695" s="126" t="s">
        <v>9399</v>
      </c>
      <c r="I1695" s="127">
        <v>484</v>
      </c>
      <c r="J1695" s="128">
        <v>5.3000999999999996</v>
      </c>
    </row>
    <row r="1696" spans="2:10" hidden="1" x14ac:dyDescent="0.25">
      <c r="B1696" s="124" t="s">
        <v>8</v>
      </c>
      <c r="C1696" s="125" t="s">
        <v>2807</v>
      </c>
      <c r="D1696" s="126" t="s">
        <v>9382</v>
      </c>
      <c r="E1696" s="125" t="s">
        <v>6717</v>
      </c>
      <c r="F1696" s="126" t="s">
        <v>9395</v>
      </c>
      <c r="G1696" s="125" t="s">
        <v>9400</v>
      </c>
      <c r="H1696" s="126" t="s">
        <v>9401</v>
      </c>
      <c r="I1696" s="127">
        <v>232</v>
      </c>
      <c r="J1696" s="128">
        <v>6.9951999999999996</v>
      </c>
    </row>
    <row r="1697" spans="2:10" hidden="1" x14ac:dyDescent="0.25">
      <c r="B1697" s="124" t="s">
        <v>8</v>
      </c>
      <c r="C1697" s="125" t="s">
        <v>2254</v>
      </c>
      <c r="D1697" s="126" t="s">
        <v>9402</v>
      </c>
      <c r="E1697" s="125" t="s">
        <v>9403</v>
      </c>
      <c r="F1697" s="126" t="s">
        <v>9404</v>
      </c>
      <c r="G1697" s="125" t="s">
        <v>9405</v>
      </c>
      <c r="H1697" s="126" t="s">
        <v>9406</v>
      </c>
      <c r="I1697" s="127">
        <v>282</v>
      </c>
      <c r="J1697" s="128">
        <v>2.1522999999999999</v>
      </c>
    </row>
    <row r="1698" spans="2:10" hidden="1" x14ac:dyDescent="0.25">
      <c r="B1698" s="124" t="s">
        <v>8</v>
      </c>
      <c r="C1698" s="125" t="s">
        <v>2254</v>
      </c>
      <c r="D1698" s="126" t="s">
        <v>9402</v>
      </c>
      <c r="E1698" s="125" t="s">
        <v>2254</v>
      </c>
      <c r="F1698" s="126" t="s">
        <v>9407</v>
      </c>
      <c r="G1698" s="125" t="s">
        <v>9408</v>
      </c>
      <c r="H1698" s="126" t="s">
        <v>9409</v>
      </c>
      <c r="I1698" s="127">
        <v>226</v>
      </c>
      <c r="J1698" s="128">
        <v>16.1602</v>
      </c>
    </row>
    <row r="1699" spans="2:10" hidden="1" x14ac:dyDescent="0.25">
      <c r="B1699" s="124" t="s">
        <v>8</v>
      </c>
      <c r="C1699" s="125" t="s">
        <v>2254</v>
      </c>
      <c r="D1699" s="126" t="s">
        <v>9402</v>
      </c>
      <c r="E1699" s="125" t="s">
        <v>9405</v>
      </c>
      <c r="F1699" s="126" t="s">
        <v>9406</v>
      </c>
      <c r="G1699" s="125" t="s">
        <v>9410</v>
      </c>
      <c r="H1699" s="126" t="s">
        <v>9411</v>
      </c>
      <c r="I1699" s="127">
        <v>780</v>
      </c>
      <c r="J1699" s="128">
        <v>95.815600000000003</v>
      </c>
    </row>
    <row r="1700" spans="2:10" hidden="1" x14ac:dyDescent="0.25">
      <c r="B1700" s="124" t="s">
        <v>8</v>
      </c>
      <c r="C1700" s="125" t="s">
        <v>9412</v>
      </c>
      <c r="D1700" s="126" t="s">
        <v>9413</v>
      </c>
      <c r="E1700" s="125" t="s">
        <v>9412</v>
      </c>
      <c r="F1700" s="126" t="s">
        <v>9414</v>
      </c>
      <c r="G1700" s="125" t="s">
        <v>9415</v>
      </c>
      <c r="H1700" s="126" t="s">
        <v>9416</v>
      </c>
      <c r="I1700" s="127">
        <v>192</v>
      </c>
      <c r="J1700" s="128">
        <v>2.4750000000000001</v>
      </c>
    </row>
    <row r="1701" spans="2:10" hidden="1" x14ac:dyDescent="0.25">
      <c r="B1701" s="124" t="s">
        <v>8</v>
      </c>
      <c r="C1701" s="125" t="s">
        <v>9412</v>
      </c>
      <c r="D1701" s="126" t="s">
        <v>9413</v>
      </c>
      <c r="E1701" s="125" t="s">
        <v>9412</v>
      </c>
      <c r="F1701" s="126" t="s">
        <v>9414</v>
      </c>
      <c r="G1701" s="125" t="s">
        <v>9417</v>
      </c>
      <c r="H1701" s="126" t="s">
        <v>9418</v>
      </c>
      <c r="I1701" s="127">
        <v>585</v>
      </c>
      <c r="J1701" s="128">
        <v>12.832000000000001</v>
      </c>
    </row>
    <row r="1702" spans="2:10" hidden="1" x14ac:dyDescent="0.25">
      <c r="B1702" s="124" t="s">
        <v>8</v>
      </c>
      <c r="C1702" s="125" t="s">
        <v>9412</v>
      </c>
      <c r="D1702" s="126" t="s">
        <v>9413</v>
      </c>
      <c r="E1702" s="125" t="s">
        <v>9419</v>
      </c>
      <c r="F1702" s="126" t="s">
        <v>9420</v>
      </c>
      <c r="G1702" s="125" t="s">
        <v>9421</v>
      </c>
      <c r="H1702" s="126" t="s">
        <v>9422</v>
      </c>
      <c r="I1702" s="127">
        <v>162</v>
      </c>
      <c r="J1702" s="128">
        <v>9.0715000000000003</v>
      </c>
    </row>
    <row r="1703" spans="2:10" hidden="1" x14ac:dyDescent="0.25">
      <c r="B1703" s="124" t="s">
        <v>8</v>
      </c>
      <c r="C1703" s="125" t="s">
        <v>9412</v>
      </c>
      <c r="D1703" s="126" t="s">
        <v>9413</v>
      </c>
      <c r="E1703" s="125" t="s">
        <v>9423</v>
      </c>
      <c r="F1703" s="126" t="s">
        <v>9424</v>
      </c>
      <c r="G1703" s="125" t="s">
        <v>9425</v>
      </c>
      <c r="H1703" s="126" t="s">
        <v>9426</v>
      </c>
      <c r="I1703" s="127">
        <v>165</v>
      </c>
      <c r="J1703" s="128">
        <v>1.7069000000000001</v>
      </c>
    </row>
    <row r="1704" spans="2:10" hidden="1" x14ac:dyDescent="0.25">
      <c r="B1704" s="124" t="s">
        <v>8</v>
      </c>
      <c r="C1704" s="125" t="s">
        <v>9412</v>
      </c>
      <c r="D1704" s="126" t="s">
        <v>9413</v>
      </c>
      <c r="E1704" s="125" t="s">
        <v>9421</v>
      </c>
      <c r="F1704" s="126" t="s">
        <v>9422</v>
      </c>
      <c r="G1704" s="125" t="s">
        <v>9423</v>
      </c>
      <c r="H1704" s="126" t="s">
        <v>9424</v>
      </c>
      <c r="I1704" s="127">
        <v>243</v>
      </c>
      <c r="J1704" s="128">
        <v>1.946</v>
      </c>
    </row>
    <row r="1705" spans="2:10" hidden="1" x14ac:dyDescent="0.25">
      <c r="B1705" s="124" t="s">
        <v>8</v>
      </c>
      <c r="C1705" s="125" t="s">
        <v>9412</v>
      </c>
      <c r="D1705" s="126" t="s">
        <v>9413</v>
      </c>
      <c r="E1705" s="125" t="s">
        <v>9415</v>
      </c>
      <c r="F1705" s="126" t="s">
        <v>9416</v>
      </c>
      <c r="G1705" s="125" t="s">
        <v>9427</v>
      </c>
      <c r="H1705" s="126" t="s">
        <v>9428</v>
      </c>
      <c r="I1705" s="127">
        <v>265</v>
      </c>
      <c r="J1705" s="128">
        <v>5.4207000000000001</v>
      </c>
    </row>
    <row r="1706" spans="2:10" hidden="1" x14ac:dyDescent="0.25">
      <c r="B1706" s="124" t="s">
        <v>8</v>
      </c>
      <c r="C1706" s="125" t="s">
        <v>2290</v>
      </c>
      <c r="D1706" s="126" t="s">
        <v>9429</v>
      </c>
      <c r="E1706" s="125" t="s">
        <v>9430</v>
      </c>
      <c r="F1706" s="126" t="s">
        <v>9431</v>
      </c>
      <c r="G1706" s="125" t="s">
        <v>9432</v>
      </c>
      <c r="H1706" s="126" t="s">
        <v>9433</v>
      </c>
      <c r="I1706" s="127">
        <v>1021</v>
      </c>
      <c r="J1706" s="128">
        <v>8.7562000000000015</v>
      </c>
    </row>
    <row r="1707" spans="2:10" hidden="1" x14ac:dyDescent="0.25">
      <c r="B1707" s="124" t="s">
        <v>8</v>
      </c>
      <c r="C1707" s="125" t="s">
        <v>2290</v>
      </c>
      <c r="D1707" s="126" t="s">
        <v>9429</v>
      </c>
      <c r="E1707" s="125" t="s">
        <v>2616</v>
      </c>
      <c r="F1707" s="126" t="s">
        <v>9434</v>
      </c>
      <c r="G1707" s="125" t="s">
        <v>9435</v>
      </c>
      <c r="H1707" s="126" t="s">
        <v>9436</v>
      </c>
      <c r="I1707" s="127">
        <v>1076</v>
      </c>
      <c r="J1707" s="128">
        <v>7.0133999999999999</v>
      </c>
    </row>
    <row r="1708" spans="2:10" hidden="1" x14ac:dyDescent="0.25">
      <c r="B1708" s="124" t="s">
        <v>8</v>
      </c>
      <c r="C1708" s="125" t="s">
        <v>2290</v>
      </c>
      <c r="D1708" s="126" t="s">
        <v>9429</v>
      </c>
      <c r="E1708" s="125" t="s">
        <v>2616</v>
      </c>
      <c r="F1708" s="126" t="s">
        <v>9434</v>
      </c>
      <c r="G1708" s="125" t="s">
        <v>9437</v>
      </c>
      <c r="H1708" s="126" t="s">
        <v>9438</v>
      </c>
      <c r="I1708" s="127">
        <v>389</v>
      </c>
      <c r="J1708" s="128">
        <v>26.5044</v>
      </c>
    </row>
    <row r="1709" spans="2:10" hidden="1" x14ac:dyDescent="0.25">
      <c r="B1709" s="124" t="s">
        <v>8</v>
      </c>
      <c r="C1709" s="125" t="s">
        <v>2290</v>
      </c>
      <c r="D1709" s="126" t="s">
        <v>9429</v>
      </c>
      <c r="E1709" s="125" t="s">
        <v>9435</v>
      </c>
      <c r="F1709" s="126" t="s">
        <v>9436</v>
      </c>
      <c r="G1709" s="125" t="s">
        <v>9439</v>
      </c>
      <c r="H1709" s="126" t="s">
        <v>9440</v>
      </c>
      <c r="I1709" s="127">
        <v>795</v>
      </c>
      <c r="J1709" s="128">
        <v>10.2972</v>
      </c>
    </row>
    <row r="1710" spans="2:10" hidden="1" x14ac:dyDescent="0.25">
      <c r="B1710" s="124" t="s">
        <v>8</v>
      </c>
      <c r="C1710" s="125" t="s">
        <v>2290</v>
      </c>
      <c r="D1710" s="126" t="s">
        <v>9429</v>
      </c>
      <c r="E1710" s="125" t="s">
        <v>2616</v>
      </c>
      <c r="F1710" s="126" t="s">
        <v>9434</v>
      </c>
      <c r="G1710" s="125" t="s">
        <v>9430</v>
      </c>
      <c r="H1710" s="126" t="s">
        <v>9431</v>
      </c>
      <c r="I1710" s="127">
        <v>1072</v>
      </c>
      <c r="J1710" s="128">
        <v>38.994999999999997</v>
      </c>
    </row>
    <row r="1711" spans="2:10" hidden="1" x14ac:dyDescent="0.25">
      <c r="B1711" s="124" t="s">
        <v>8</v>
      </c>
      <c r="C1711" s="125" t="s">
        <v>2290</v>
      </c>
      <c r="D1711" s="126" t="s">
        <v>9429</v>
      </c>
      <c r="E1711" s="125" t="s">
        <v>9441</v>
      </c>
      <c r="F1711" s="126" t="s">
        <v>9442</v>
      </c>
      <c r="G1711" s="125" t="s">
        <v>9443</v>
      </c>
      <c r="H1711" s="126" t="s">
        <v>9444</v>
      </c>
      <c r="I1711" s="127">
        <v>564</v>
      </c>
      <c r="J1711" s="128">
        <v>2.9773999999999998</v>
      </c>
    </row>
    <row r="1712" spans="2:10" hidden="1" x14ac:dyDescent="0.25">
      <c r="B1712" s="124" t="s">
        <v>8</v>
      </c>
      <c r="C1712" s="125" t="s">
        <v>2290</v>
      </c>
      <c r="D1712" s="126" t="s">
        <v>9429</v>
      </c>
      <c r="E1712" s="125" t="s">
        <v>9432</v>
      </c>
      <c r="F1712" s="126" t="s">
        <v>9433</v>
      </c>
      <c r="G1712" s="125" t="s">
        <v>9441</v>
      </c>
      <c r="H1712" s="126" t="s">
        <v>9442</v>
      </c>
      <c r="I1712" s="127">
        <v>1077</v>
      </c>
      <c r="J1712" s="128">
        <v>4.2004999999999999</v>
      </c>
    </row>
    <row r="1713" spans="2:10" hidden="1" x14ac:dyDescent="0.25">
      <c r="B1713" s="124" t="s">
        <v>8</v>
      </c>
      <c r="C1713" s="125" t="s">
        <v>2290</v>
      </c>
      <c r="D1713" s="126" t="s">
        <v>9429</v>
      </c>
      <c r="E1713" s="125" t="s">
        <v>2290</v>
      </c>
      <c r="F1713" s="126" t="s">
        <v>9445</v>
      </c>
      <c r="G1713" s="125" t="s">
        <v>2616</v>
      </c>
      <c r="H1713" s="126" t="s">
        <v>9434</v>
      </c>
      <c r="I1713" s="127">
        <v>223</v>
      </c>
      <c r="J1713" s="128">
        <v>15.5335</v>
      </c>
    </row>
    <row r="1714" spans="2:10" hidden="1" x14ac:dyDescent="0.25">
      <c r="B1714" s="124" t="s">
        <v>8</v>
      </c>
      <c r="C1714" s="125" t="s">
        <v>1911</v>
      </c>
      <c r="D1714" s="126" t="s">
        <v>9446</v>
      </c>
      <c r="E1714" s="125" t="s">
        <v>9447</v>
      </c>
      <c r="F1714" s="126" t="s">
        <v>9448</v>
      </c>
      <c r="G1714" s="125" t="s">
        <v>9449</v>
      </c>
      <c r="H1714" s="126" t="s">
        <v>9450</v>
      </c>
      <c r="I1714" s="127">
        <v>1275</v>
      </c>
      <c r="J1714" s="128">
        <v>9.8804000000000016</v>
      </c>
    </row>
    <row r="1715" spans="2:10" hidden="1" x14ac:dyDescent="0.25">
      <c r="B1715" s="124" t="s">
        <v>8</v>
      </c>
      <c r="C1715" s="125" t="s">
        <v>1911</v>
      </c>
      <c r="D1715" s="126" t="s">
        <v>9446</v>
      </c>
      <c r="E1715" s="125" t="s">
        <v>9451</v>
      </c>
      <c r="F1715" s="126" t="s">
        <v>9452</v>
      </c>
      <c r="G1715" s="125" t="s">
        <v>9453</v>
      </c>
      <c r="H1715" s="126" t="s">
        <v>9454</v>
      </c>
      <c r="I1715" s="127">
        <v>495</v>
      </c>
      <c r="J1715" s="128">
        <v>23.2546</v>
      </c>
    </row>
    <row r="1716" spans="2:10" hidden="1" x14ac:dyDescent="0.25">
      <c r="B1716" s="124" t="s">
        <v>8</v>
      </c>
      <c r="C1716" s="125" t="s">
        <v>1911</v>
      </c>
      <c r="D1716" s="126" t="s">
        <v>9446</v>
      </c>
      <c r="E1716" s="125" t="s">
        <v>9455</v>
      </c>
      <c r="F1716" s="126" t="s">
        <v>9456</v>
      </c>
      <c r="G1716" s="125" t="s">
        <v>9451</v>
      </c>
      <c r="H1716" s="126" t="s">
        <v>9452</v>
      </c>
      <c r="I1716" s="127">
        <v>83</v>
      </c>
      <c r="J1716" s="128">
        <v>18.186799999999991</v>
      </c>
    </row>
    <row r="1717" spans="2:10" hidden="1" x14ac:dyDescent="0.25">
      <c r="B1717" s="124" t="s">
        <v>8</v>
      </c>
      <c r="C1717" s="125" t="s">
        <v>1911</v>
      </c>
      <c r="D1717" s="126" t="s">
        <v>9446</v>
      </c>
      <c r="E1717" s="125" t="s">
        <v>1911</v>
      </c>
      <c r="F1717" s="126" t="s">
        <v>9457</v>
      </c>
      <c r="G1717" s="125" t="s">
        <v>9447</v>
      </c>
      <c r="H1717" s="126" t="s">
        <v>9448</v>
      </c>
      <c r="I1717" s="127">
        <v>936</v>
      </c>
      <c r="J1717" s="128">
        <v>30.892900000000001</v>
      </c>
    </row>
    <row r="1718" spans="2:10" hidden="1" x14ac:dyDescent="0.25">
      <c r="B1718" s="124" t="s">
        <v>8</v>
      </c>
      <c r="C1718" s="125" t="s">
        <v>1911</v>
      </c>
      <c r="D1718" s="126" t="s">
        <v>9446</v>
      </c>
      <c r="E1718" s="125" t="s">
        <v>9453</v>
      </c>
      <c r="F1718" s="126" t="s">
        <v>9454</v>
      </c>
      <c r="G1718" s="125" t="s">
        <v>9458</v>
      </c>
      <c r="H1718" s="126" t="s">
        <v>9459</v>
      </c>
      <c r="I1718" s="127">
        <v>188</v>
      </c>
      <c r="J1718" s="128">
        <v>5.7741000000000016</v>
      </c>
    </row>
    <row r="1719" spans="2:10" hidden="1" x14ac:dyDescent="0.25">
      <c r="B1719" s="124" t="s">
        <v>8</v>
      </c>
      <c r="C1719" s="125" t="s">
        <v>1911</v>
      </c>
      <c r="D1719" s="126" t="s">
        <v>9446</v>
      </c>
      <c r="E1719" s="125" t="s">
        <v>9455</v>
      </c>
      <c r="F1719" s="126" t="s">
        <v>9456</v>
      </c>
      <c r="G1719" s="125" t="s">
        <v>9460</v>
      </c>
      <c r="H1719" s="126" t="s">
        <v>9461</v>
      </c>
      <c r="I1719" s="127">
        <v>434</v>
      </c>
      <c r="J1719" s="128">
        <v>5.1859999999999991</v>
      </c>
    </row>
    <row r="1720" spans="2:10" hidden="1" x14ac:dyDescent="0.25">
      <c r="B1720" s="124" t="s">
        <v>8</v>
      </c>
      <c r="C1720" s="125" t="s">
        <v>1911</v>
      </c>
      <c r="D1720" s="126" t="s">
        <v>9446</v>
      </c>
      <c r="E1720" s="125" t="s">
        <v>9449</v>
      </c>
      <c r="F1720" s="126" t="s">
        <v>9450</v>
      </c>
      <c r="G1720" s="125" t="s">
        <v>9455</v>
      </c>
      <c r="H1720" s="126" t="s">
        <v>9456</v>
      </c>
      <c r="I1720" s="127">
        <v>496</v>
      </c>
      <c r="J1720" s="128">
        <v>10.442399999999999</v>
      </c>
    </row>
    <row r="1721" spans="2:10" hidden="1" x14ac:dyDescent="0.25">
      <c r="B1721" s="124" t="s">
        <v>8</v>
      </c>
      <c r="C1721" s="125" t="s">
        <v>9462</v>
      </c>
      <c r="D1721" s="126" t="s">
        <v>9463</v>
      </c>
      <c r="E1721" s="125" t="s">
        <v>9464</v>
      </c>
      <c r="F1721" s="126" t="s">
        <v>9465</v>
      </c>
      <c r="G1721" s="125" t="s">
        <v>9466</v>
      </c>
      <c r="H1721" s="126" t="s">
        <v>9467</v>
      </c>
      <c r="I1721" s="127">
        <v>320</v>
      </c>
      <c r="J1721" s="128">
        <v>5.3476000000000008</v>
      </c>
    </row>
    <row r="1722" spans="2:10" hidden="1" x14ac:dyDescent="0.25">
      <c r="B1722" s="124" t="s">
        <v>8</v>
      </c>
      <c r="C1722" s="125" t="s">
        <v>9462</v>
      </c>
      <c r="D1722" s="126" t="s">
        <v>9463</v>
      </c>
      <c r="E1722" s="125" t="s">
        <v>9462</v>
      </c>
      <c r="F1722" s="126" t="s">
        <v>9468</v>
      </c>
      <c r="G1722" s="125" t="s">
        <v>9469</v>
      </c>
      <c r="H1722" s="126" t="s">
        <v>9470</v>
      </c>
      <c r="I1722" s="127">
        <v>398</v>
      </c>
      <c r="J1722" s="128">
        <v>17.816099999999999</v>
      </c>
    </row>
    <row r="1723" spans="2:10" hidden="1" x14ac:dyDescent="0.25">
      <c r="B1723" s="124" t="s">
        <v>8</v>
      </c>
      <c r="C1723" s="125" t="s">
        <v>9462</v>
      </c>
      <c r="D1723" s="126" t="s">
        <v>9463</v>
      </c>
      <c r="E1723" s="125" t="s">
        <v>9462</v>
      </c>
      <c r="F1723" s="126" t="s">
        <v>9468</v>
      </c>
      <c r="G1723" s="125" t="s">
        <v>9471</v>
      </c>
      <c r="H1723" s="126" t="s">
        <v>9472</v>
      </c>
      <c r="I1723" s="127">
        <v>106</v>
      </c>
      <c r="J1723" s="128">
        <v>20.249099999999991</v>
      </c>
    </row>
    <row r="1724" spans="2:10" hidden="1" x14ac:dyDescent="0.25">
      <c r="B1724" s="124" t="s">
        <v>8</v>
      </c>
      <c r="C1724" s="125" t="s">
        <v>9462</v>
      </c>
      <c r="D1724" s="126" t="s">
        <v>9463</v>
      </c>
      <c r="E1724" s="125" t="s">
        <v>9473</v>
      </c>
      <c r="F1724" s="126" t="s">
        <v>9474</v>
      </c>
      <c r="G1724" s="125" t="s">
        <v>1755</v>
      </c>
      <c r="H1724" s="126" t="s">
        <v>9475</v>
      </c>
      <c r="I1724" s="127">
        <v>429</v>
      </c>
      <c r="J1724" s="128">
        <v>28.352900000000009</v>
      </c>
    </row>
    <row r="1725" spans="2:10" hidden="1" x14ac:dyDescent="0.25">
      <c r="B1725" s="124" t="s">
        <v>8</v>
      </c>
      <c r="C1725" s="125" t="s">
        <v>9462</v>
      </c>
      <c r="D1725" s="126" t="s">
        <v>9463</v>
      </c>
      <c r="E1725" s="125" t="s">
        <v>9476</v>
      </c>
      <c r="F1725" s="126" t="s">
        <v>9477</v>
      </c>
      <c r="G1725" s="125" t="s">
        <v>9473</v>
      </c>
      <c r="H1725" s="126" t="s">
        <v>9474</v>
      </c>
      <c r="I1725" s="127">
        <v>474</v>
      </c>
      <c r="J1725" s="128">
        <v>30.17809999999999</v>
      </c>
    </row>
    <row r="1726" spans="2:10" hidden="1" x14ac:dyDescent="0.25">
      <c r="B1726" s="124" t="s">
        <v>8</v>
      </c>
      <c r="C1726" s="125" t="s">
        <v>9462</v>
      </c>
      <c r="D1726" s="126" t="s">
        <v>9463</v>
      </c>
      <c r="E1726" s="125" t="s">
        <v>9469</v>
      </c>
      <c r="F1726" s="126" t="s">
        <v>9470</v>
      </c>
      <c r="G1726" s="125" t="s">
        <v>9478</v>
      </c>
      <c r="H1726" s="126" t="s">
        <v>9479</v>
      </c>
      <c r="I1726" s="127">
        <v>151</v>
      </c>
      <c r="J1726" s="128">
        <v>23.335599999999999</v>
      </c>
    </row>
    <row r="1727" spans="2:10" hidden="1" x14ac:dyDescent="0.25">
      <c r="B1727" s="124" t="s">
        <v>8</v>
      </c>
      <c r="C1727" s="125" t="s">
        <v>9462</v>
      </c>
      <c r="D1727" s="126" t="s">
        <v>9463</v>
      </c>
      <c r="E1727" s="125" t="s">
        <v>9471</v>
      </c>
      <c r="F1727" s="126" t="s">
        <v>9472</v>
      </c>
      <c r="G1727" s="125" t="s">
        <v>5796</v>
      </c>
      <c r="H1727" s="126" t="s">
        <v>9480</v>
      </c>
      <c r="I1727" s="127">
        <v>312</v>
      </c>
      <c r="J1727" s="128">
        <v>6.6936999999999998</v>
      </c>
    </row>
    <row r="1728" spans="2:10" hidden="1" x14ac:dyDescent="0.25">
      <c r="B1728" s="124" t="s">
        <v>8</v>
      </c>
      <c r="C1728" s="125" t="s">
        <v>9462</v>
      </c>
      <c r="D1728" s="126" t="s">
        <v>9463</v>
      </c>
      <c r="E1728" s="125" t="s">
        <v>5796</v>
      </c>
      <c r="F1728" s="126" t="s">
        <v>9480</v>
      </c>
      <c r="G1728" s="125" t="s">
        <v>9481</v>
      </c>
      <c r="H1728" s="126" t="s">
        <v>9482</v>
      </c>
      <c r="I1728" s="127">
        <v>256</v>
      </c>
      <c r="J1728" s="128">
        <v>19.562799999999989</v>
      </c>
    </row>
    <row r="1729" spans="2:10" hidden="1" x14ac:dyDescent="0.25">
      <c r="B1729" s="124" t="s">
        <v>8</v>
      </c>
      <c r="C1729" s="125" t="s">
        <v>9462</v>
      </c>
      <c r="D1729" s="126" t="s">
        <v>9463</v>
      </c>
      <c r="E1729" s="125" t="s">
        <v>9466</v>
      </c>
      <c r="F1729" s="126" t="s">
        <v>9467</v>
      </c>
      <c r="G1729" s="125" t="s">
        <v>9483</v>
      </c>
      <c r="H1729" s="126" t="s">
        <v>9484</v>
      </c>
      <c r="I1729" s="127">
        <v>282</v>
      </c>
      <c r="J1729" s="128">
        <v>0</v>
      </c>
    </row>
    <row r="1730" spans="2:10" hidden="1" x14ac:dyDescent="0.25">
      <c r="B1730" s="124" t="s">
        <v>8</v>
      </c>
      <c r="C1730" s="125" t="s">
        <v>9485</v>
      </c>
      <c r="D1730" s="126" t="s">
        <v>9486</v>
      </c>
      <c r="E1730" s="125" t="s">
        <v>9487</v>
      </c>
      <c r="F1730" s="126" t="s">
        <v>9488</v>
      </c>
      <c r="G1730" s="125" t="s">
        <v>9489</v>
      </c>
      <c r="H1730" s="126" t="s">
        <v>9490</v>
      </c>
      <c r="I1730" s="127">
        <v>381</v>
      </c>
      <c r="J1730" s="128">
        <v>6.1294000000000004</v>
      </c>
    </row>
    <row r="1731" spans="2:10" hidden="1" x14ac:dyDescent="0.25">
      <c r="B1731" s="124" t="s">
        <v>8</v>
      </c>
      <c r="C1731" s="125" t="s">
        <v>9485</v>
      </c>
      <c r="D1731" s="126" t="s">
        <v>9486</v>
      </c>
      <c r="E1731" s="125" t="s">
        <v>9491</v>
      </c>
      <c r="F1731" s="126" t="s">
        <v>9492</v>
      </c>
      <c r="G1731" s="125" t="s">
        <v>5079</v>
      </c>
      <c r="H1731" s="126" t="s">
        <v>9493</v>
      </c>
      <c r="I1731" s="127">
        <v>333</v>
      </c>
      <c r="J1731" s="128">
        <v>1.0366</v>
      </c>
    </row>
    <row r="1732" spans="2:10" hidden="1" x14ac:dyDescent="0.25">
      <c r="B1732" s="124" t="s">
        <v>8</v>
      </c>
      <c r="C1732" s="125" t="s">
        <v>9485</v>
      </c>
      <c r="D1732" s="126" t="s">
        <v>9486</v>
      </c>
      <c r="E1732" s="125" t="s">
        <v>5079</v>
      </c>
      <c r="F1732" s="126" t="s">
        <v>9493</v>
      </c>
      <c r="G1732" s="125" t="s">
        <v>9487</v>
      </c>
      <c r="H1732" s="126" t="s">
        <v>9488</v>
      </c>
      <c r="I1732" s="127">
        <v>222</v>
      </c>
      <c r="J1732" s="128">
        <v>3.8986999999999989</v>
      </c>
    </row>
    <row r="1733" spans="2:10" hidden="1" x14ac:dyDescent="0.25">
      <c r="B1733" s="124" t="s">
        <v>8</v>
      </c>
      <c r="C1733" s="125" t="s">
        <v>9485</v>
      </c>
      <c r="D1733" s="126" t="s">
        <v>9486</v>
      </c>
      <c r="E1733" s="125" t="s">
        <v>817</v>
      </c>
      <c r="F1733" s="126" t="s">
        <v>9494</v>
      </c>
      <c r="G1733" s="125" t="s">
        <v>9495</v>
      </c>
      <c r="H1733" s="126" t="s">
        <v>9496</v>
      </c>
      <c r="I1733" s="127">
        <v>288</v>
      </c>
      <c r="J1733" s="128">
        <v>13.6843</v>
      </c>
    </row>
    <row r="1734" spans="2:10" hidden="1" x14ac:dyDescent="0.25">
      <c r="B1734" s="124" t="s">
        <v>8</v>
      </c>
      <c r="C1734" s="125" t="s">
        <v>9485</v>
      </c>
      <c r="D1734" s="126" t="s">
        <v>9486</v>
      </c>
      <c r="E1734" s="125" t="s">
        <v>55</v>
      </c>
      <c r="F1734" s="126" t="s">
        <v>9497</v>
      </c>
      <c r="G1734" s="125" t="s">
        <v>817</v>
      </c>
      <c r="H1734" s="126" t="s">
        <v>9494</v>
      </c>
      <c r="I1734" s="127">
        <v>782</v>
      </c>
      <c r="J1734" s="128">
        <v>10.2967</v>
      </c>
    </row>
    <row r="1735" spans="2:10" hidden="1" x14ac:dyDescent="0.25">
      <c r="B1735" s="124" t="s">
        <v>8</v>
      </c>
      <c r="C1735" s="125" t="s">
        <v>9485</v>
      </c>
      <c r="D1735" s="126" t="s">
        <v>9486</v>
      </c>
      <c r="E1735" s="125" t="s">
        <v>55</v>
      </c>
      <c r="F1735" s="126" t="s">
        <v>9497</v>
      </c>
      <c r="G1735" s="125" t="s">
        <v>9498</v>
      </c>
      <c r="H1735" s="126" t="s">
        <v>9499</v>
      </c>
      <c r="I1735" s="127">
        <v>512</v>
      </c>
      <c r="J1735" s="128">
        <v>40.089500000000001</v>
      </c>
    </row>
    <row r="1736" spans="2:10" hidden="1" x14ac:dyDescent="0.25">
      <c r="B1736" s="124" t="s">
        <v>8</v>
      </c>
      <c r="C1736" s="125" t="s">
        <v>9485</v>
      </c>
      <c r="D1736" s="126" t="s">
        <v>9486</v>
      </c>
      <c r="E1736" s="125" t="s">
        <v>9489</v>
      </c>
      <c r="F1736" s="126" t="s">
        <v>9490</v>
      </c>
      <c r="G1736" s="125" t="s">
        <v>1164</v>
      </c>
      <c r="H1736" s="126" t="s">
        <v>9500</v>
      </c>
      <c r="I1736" s="127">
        <v>305</v>
      </c>
      <c r="J1736" s="128">
        <v>15.7254</v>
      </c>
    </row>
    <row r="1737" spans="2:10" hidden="1" x14ac:dyDescent="0.25">
      <c r="B1737" s="124" t="s">
        <v>8</v>
      </c>
      <c r="C1737" s="125" t="s">
        <v>9485</v>
      </c>
      <c r="D1737" s="126" t="s">
        <v>9486</v>
      </c>
      <c r="E1737" s="125" t="s">
        <v>9485</v>
      </c>
      <c r="F1737" s="126" t="s">
        <v>9501</v>
      </c>
      <c r="G1737" s="125" t="s">
        <v>9491</v>
      </c>
      <c r="H1737" s="126" t="s">
        <v>9492</v>
      </c>
      <c r="I1737" s="127">
        <v>228</v>
      </c>
      <c r="J1737" s="128">
        <v>14.2278</v>
      </c>
    </row>
    <row r="1738" spans="2:10" hidden="1" x14ac:dyDescent="0.25">
      <c r="B1738" s="124" t="s">
        <v>8</v>
      </c>
      <c r="C1738" s="125" t="s">
        <v>9485</v>
      </c>
      <c r="D1738" s="126" t="s">
        <v>9486</v>
      </c>
      <c r="E1738" s="125" t="s">
        <v>9485</v>
      </c>
      <c r="F1738" s="126" t="s">
        <v>9501</v>
      </c>
      <c r="G1738" s="125" t="s">
        <v>9502</v>
      </c>
      <c r="H1738" s="126" t="s">
        <v>9503</v>
      </c>
      <c r="I1738" s="127">
        <v>217</v>
      </c>
      <c r="J1738" s="128">
        <v>12.806900000000001</v>
      </c>
    </row>
    <row r="1739" spans="2:10" hidden="1" x14ac:dyDescent="0.25">
      <c r="B1739" s="124" t="s">
        <v>8</v>
      </c>
      <c r="C1739" s="125" t="s">
        <v>9485</v>
      </c>
      <c r="D1739" s="126" t="s">
        <v>9486</v>
      </c>
      <c r="E1739" s="125" t="s">
        <v>1164</v>
      </c>
      <c r="F1739" s="126" t="s">
        <v>9500</v>
      </c>
      <c r="G1739" s="125" t="s">
        <v>9504</v>
      </c>
      <c r="H1739" s="126" t="s">
        <v>9505</v>
      </c>
      <c r="I1739" s="127">
        <v>292</v>
      </c>
      <c r="J1739" s="128">
        <v>7.4050000000000002</v>
      </c>
    </row>
    <row r="1740" spans="2:10" hidden="1" x14ac:dyDescent="0.25">
      <c r="B1740" s="124" t="s">
        <v>8</v>
      </c>
      <c r="C1740" s="125" t="s">
        <v>9485</v>
      </c>
      <c r="D1740" s="126" t="s">
        <v>9486</v>
      </c>
      <c r="E1740" s="125" t="s">
        <v>9485</v>
      </c>
      <c r="F1740" s="126" t="s">
        <v>9501</v>
      </c>
      <c r="G1740" s="125" t="s">
        <v>9506</v>
      </c>
      <c r="H1740" s="126" t="s">
        <v>9507</v>
      </c>
      <c r="I1740" s="127">
        <v>192</v>
      </c>
      <c r="J1740" s="128">
        <v>25.056799999999999</v>
      </c>
    </row>
    <row r="1741" spans="2:10" hidden="1" x14ac:dyDescent="0.25">
      <c r="B1741" s="124" t="s">
        <v>8</v>
      </c>
      <c r="C1741" s="125" t="s">
        <v>9485</v>
      </c>
      <c r="D1741" s="126" t="s">
        <v>9486</v>
      </c>
      <c r="E1741" s="125" t="s">
        <v>9502</v>
      </c>
      <c r="F1741" s="126" t="s">
        <v>9503</v>
      </c>
      <c r="G1741" s="125" t="s">
        <v>9508</v>
      </c>
      <c r="H1741" s="126" t="s">
        <v>9509</v>
      </c>
      <c r="I1741" s="127">
        <v>250</v>
      </c>
      <c r="J1741" s="128">
        <v>9.8928000000000029</v>
      </c>
    </row>
    <row r="1742" spans="2:10" hidden="1" x14ac:dyDescent="0.25">
      <c r="B1742" s="124" t="s">
        <v>8</v>
      </c>
      <c r="C1742" s="125" t="s">
        <v>9485</v>
      </c>
      <c r="D1742" s="126" t="s">
        <v>9486</v>
      </c>
      <c r="E1742" s="125" t="s">
        <v>9506</v>
      </c>
      <c r="F1742" s="126" t="s">
        <v>9507</v>
      </c>
      <c r="G1742" s="125" t="s">
        <v>2837</v>
      </c>
      <c r="H1742" s="126" t="s">
        <v>9510</v>
      </c>
      <c r="I1742" s="127">
        <v>263</v>
      </c>
      <c r="J1742" s="128">
        <v>29.127299999999991</v>
      </c>
    </row>
    <row r="1743" spans="2:10" hidden="1" x14ac:dyDescent="0.25">
      <c r="B1743" s="124" t="s">
        <v>8</v>
      </c>
      <c r="C1743" s="125" t="s">
        <v>9485</v>
      </c>
      <c r="D1743" s="126" t="s">
        <v>9486</v>
      </c>
      <c r="E1743" s="125" t="s">
        <v>9511</v>
      </c>
      <c r="F1743" s="126" t="s">
        <v>9512</v>
      </c>
      <c r="G1743" s="125" t="s">
        <v>9513</v>
      </c>
      <c r="H1743" s="126" t="s">
        <v>9514</v>
      </c>
      <c r="I1743" s="127">
        <v>482</v>
      </c>
      <c r="J1743" s="128">
        <v>2.4849000000000001</v>
      </c>
    </row>
    <row r="1744" spans="2:10" hidden="1" x14ac:dyDescent="0.25">
      <c r="B1744" s="124" t="s">
        <v>8</v>
      </c>
      <c r="C1744" s="125" t="s">
        <v>9485</v>
      </c>
      <c r="D1744" s="126" t="s">
        <v>9486</v>
      </c>
      <c r="E1744" s="125" t="s">
        <v>7477</v>
      </c>
      <c r="F1744" s="126" t="s">
        <v>9515</v>
      </c>
      <c r="G1744" s="125" t="s">
        <v>9516</v>
      </c>
      <c r="H1744" s="126" t="s">
        <v>9517</v>
      </c>
      <c r="I1744" s="127">
        <v>614</v>
      </c>
      <c r="J1744" s="128">
        <v>4.9163000000000006</v>
      </c>
    </row>
    <row r="1745" spans="2:10" hidden="1" x14ac:dyDescent="0.25">
      <c r="B1745" s="124" t="s">
        <v>8</v>
      </c>
      <c r="C1745" s="125" t="s">
        <v>9485</v>
      </c>
      <c r="D1745" s="126" t="s">
        <v>9486</v>
      </c>
      <c r="E1745" s="125" t="s">
        <v>9487</v>
      </c>
      <c r="F1745" s="126" t="s">
        <v>9488</v>
      </c>
      <c r="G1745" s="125" t="s">
        <v>9511</v>
      </c>
      <c r="H1745" s="126" t="s">
        <v>9512</v>
      </c>
      <c r="I1745" s="127">
        <v>167</v>
      </c>
      <c r="J1745" s="128">
        <v>8.3236000000000008</v>
      </c>
    </row>
    <row r="1746" spans="2:10" hidden="1" x14ac:dyDescent="0.25">
      <c r="B1746" s="124" t="s">
        <v>8</v>
      </c>
      <c r="C1746" s="125" t="s">
        <v>9485</v>
      </c>
      <c r="D1746" s="126" t="s">
        <v>9486</v>
      </c>
      <c r="E1746" s="125" t="s">
        <v>9504</v>
      </c>
      <c r="F1746" s="126" t="s">
        <v>9505</v>
      </c>
      <c r="G1746" s="125" t="s">
        <v>7477</v>
      </c>
      <c r="H1746" s="126" t="s">
        <v>9515</v>
      </c>
      <c r="I1746" s="127">
        <v>268</v>
      </c>
      <c r="J1746" s="128">
        <v>7.0227999999999984</v>
      </c>
    </row>
    <row r="1747" spans="2:10" hidden="1" x14ac:dyDescent="0.25">
      <c r="B1747" s="124" t="s">
        <v>8</v>
      </c>
      <c r="C1747" s="125" t="s">
        <v>2347</v>
      </c>
      <c r="D1747" s="126" t="s">
        <v>9518</v>
      </c>
      <c r="E1747" s="125" t="s">
        <v>2347</v>
      </c>
      <c r="F1747" s="126" t="s">
        <v>9519</v>
      </c>
      <c r="G1747" s="125" t="s">
        <v>9520</v>
      </c>
      <c r="H1747" s="126" t="s">
        <v>9521</v>
      </c>
      <c r="I1747" s="127">
        <v>112</v>
      </c>
      <c r="J1747" s="128">
        <v>7.6990999999999996</v>
      </c>
    </row>
    <row r="1748" spans="2:10" hidden="1" x14ac:dyDescent="0.25">
      <c r="B1748" s="124" t="s">
        <v>8</v>
      </c>
      <c r="C1748" s="125" t="s">
        <v>2347</v>
      </c>
      <c r="D1748" s="126" t="s">
        <v>9518</v>
      </c>
      <c r="E1748" s="125" t="s">
        <v>2347</v>
      </c>
      <c r="F1748" s="126" t="s">
        <v>9519</v>
      </c>
      <c r="G1748" s="125" t="s">
        <v>9522</v>
      </c>
      <c r="H1748" s="126" t="s">
        <v>9523</v>
      </c>
      <c r="I1748" s="127">
        <v>285</v>
      </c>
      <c r="J1748" s="128">
        <v>39.520400000000002</v>
      </c>
    </row>
    <row r="1749" spans="2:10" hidden="1" x14ac:dyDescent="0.25">
      <c r="B1749" s="124" t="s">
        <v>8</v>
      </c>
      <c r="C1749" s="125" t="s">
        <v>2160</v>
      </c>
      <c r="D1749" s="126" t="s">
        <v>9524</v>
      </c>
      <c r="E1749" s="125" t="s">
        <v>2160</v>
      </c>
      <c r="F1749" s="126" t="s">
        <v>9525</v>
      </c>
      <c r="G1749" s="125" t="s">
        <v>9526</v>
      </c>
      <c r="H1749" s="126" t="s">
        <v>9527</v>
      </c>
      <c r="I1749" s="127">
        <v>420</v>
      </c>
      <c r="J1749" s="128">
        <v>5.5640999999999998</v>
      </c>
    </row>
    <row r="1750" spans="2:10" hidden="1" x14ac:dyDescent="0.25">
      <c r="B1750" s="124" t="s">
        <v>8</v>
      </c>
      <c r="C1750" s="125" t="s">
        <v>9528</v>
      </c>
      <c r="D1750" s="126" t="s">
        <v>9529</v>
      </c>
      <c r="E1750" s="125" t="s">
        <v>9530</v>
      </c>
      <c r="F1750" s="126" t="s">
        <v>9531</v>
      </c>
      <c r="G1750" s="125" t="s">
        <v>9532</v>
      </c>
      <c r="H1750" s="126" t="s">
        <v>9533</v>
      </c>
      <c r="I1750" s="127">
        <v>188</v>
      </c>
      <c r="J1750" s="128">
        <v>5.3418999999999999</v>
      </c>
    </row>
    <row r="1751" spans="2:10" hidden="1" x14ac:dyDescent="0.25">
      <c r="B1751" s="124" t="s">
        <v>8</v>
      </c>
      <c r="C1751" s="125" t="s">
        <v>9528</v>
      </c>
      <c r="D1751" s="126" t="s">
        <v>9529</v>
      </c>
      <c r="E1751" s="125" t="s">
        <v>9534</v>
      </c>
      <c r="F1751" s="126" t="s">
        <v>9535</v>
      </c>
      <c r="G1751" s="125" t="s">
        <v>9536</v>
      </c>
      <c r="H1751" s="126" t="s">
        <v>9537</v>
      </c>
      <c r="I1751" s="127">
        <v>396</v>
      </c>
      <c r="J1751" s="128">
        <v>8.9430000000000014</v>
      </c>
    </row>
    <row r="1752" spans="2:10" hidden="1" x14ac:dyDescent="0.25">
      <c r="B1752" s="124" t="s">
        <v>8</v>
      </c>
      <c r="C1752" s="125" t="s">
        <v>9528</v>
      </c>
      <c r="D1752" s="126" t="s">
        <v>9529</v>
      </c>
      <c r="E1752" s="125" t="s">
        <v>9534</v>
      </c>
      <c r="F1752" s="126" t="s">
        <v>9535</v>
      </c>
      <c r="G1752" s="125" t="s">
        <v>9538</v>
      </c>
      <c r="H1752" s="126" t="s">
        <v>9539</v>
      </c>
      <c r="I1752" s="127">
        <v>232</v>
      </c>
      <c r="J1752" s="128">
        <v>21.994700000000002</v>
      </c>
    </row>
    <row r="1753" spans="2:10" hidden="1" x14ac:dyDescent="0.25">
      <c r="B1753" s="124" t="s">
        <v>8</v>
      </c>
      <c r="C1753" s="125" t="s">
        <v>9528</v>
      </c>
      <c r="D1753" s="126" t="s">
        <v>9529</v>
      </c>
      <c r="E1753" s="125" t="s">
        <v>9528</v>
      </c>
      <c r="F1753" s="126" t="s">
        <v>9540</v>
      </c>
      <c r="G1753" s="125" t="s">
        <v>9534</v>
      </c>
      <c r="H1753" s="126" t="s">
        <v>9535</v>
      </c>
      <c r="I1753" s="127">
        <v>220</v>
      </c>
      <c r="J1753" s="128">
        <v>15.7887</v>
      </c>
    </row>
    <row r="1754" spans="2:10" hidden="1" x14ac:dyDescent="0.25">
      <c r="B1754" s="124" t="s">
        <v>8</v>
      </c>
      <c r="C1754" s="125" t="s">
        <v>9528</v>
      </c>
      <c r="D1754" s="126" t="s">
        <v>9529</v>
      </c>
      <c r="E1754" s="125" t="s">
        <v>8778</v>
      </c>
      <c r="F1754" s="126" t="s">
        <v>9541</v>
      </c>
      <c r="G1754" s="125" t="s">
        <v>9542</v>
      </c>
      <c r="H1754" s="126" t="s">
        <v>9543</v>
      </c>
      <c r="I1754" s="127">
        <v>813</v>
      </c>
      <c r="J1754" s="128">
        <v>14.2841</v>
      </c>
    </row>
    <row r="1755" spans="2:10" hidden="1" x14ac:dyDescent="0.25">
      <c r="B1755" s="124" t="s">
        <v>8</v>
      </c>
      <c r="C1755" s="125" t="s">
        <v>9528</v>
      </c>
      <c r="D1755" s="126" t="s">
        <v>9529</v>
      </c>
      <c r="E1755" s="125" t="s">
        <v>9538</v>
      </c>
      <c r="F1755" s="126" t="s">
        <v>9539</v>
      </c>
      <c r="G1755" s="125" t="s">
        <v>8778</v>
      </c>
      <c r="H1755" s="126" t="s">
        <v>9541</v>
      </c>
      <c r="I1755" s="127">
        <v>460</v>
      </c>
      <c r="J1755" s="128">
        <v>22.618299999999991</v>
      </c>
    </row>
    <row r="1756" spans="2:10" hidden="1" x14ac:dyDescent="0.25">
      <c r="B1756" s="124" t="s">
        <v>8</v>
      </c>
      <c r="C1756" s="125" t="s">
        <v>9544</v>
      </c>
      <c r="D1756" s="126" t="s">
        <v>9545</v>
      </c>
      <c r="E1756" s="125" t="s">
        <v>9546</v>
      </c>
      <c r="F1756" s="126" t="s">
        <v>9547</v>
      </c>
      <c r="G1756" s="125" t="s">
        <v>9548</v>
      </c>
      <c r="H1756" s="126" t="s">
        <v>9549</v>
      </c>
      <c r="I1756" s="127">
        <v>326</v>
      </c>
      <c r="J1756" s="128">
        <v>15.3163</v>
      </c>
    </row>
    <row r="1757" spans="2:10" hidden="1" x14ac:dyDescent="0.25">
      <c r="B1757" s="124" t="s">
        <v>8</v>
      </c>
      <c r="C1757" s="125" t="s">
        <v>9544</v>
      </c>
      <c r="D1757" s="126" t="s">
        <v>9545</v>
      </c>
      <c r="E1757" s="125" t="s">
        <v>9550</v>
      </c>
      <c r="F1757" s="126" t="s">
        <v>9551</v>
      </c>
      <c r="G1757" s="125" t="s">
        <v>9552</v>
      </c>
      <c r="H1757" s="126" t="s">
        <v>9553</v>
      </c>
      <c r="I1757" s="127">
        <v>133</v>
      </c>
      <c r="J1757" s="128">
        <v>6.8627999999999991</v>
      </c>
    </row>
    <row r="1758" spans="2:10" hidden="1" x14ac:dyDescent="0.25">
      <c r="B1758" s="124" t="s">
        <v>8</v>
      </c>
      <c r="C1758" s="125" t="s">
        <v>9544</v>
      </c>
      <c r="D1758" s="126" t="s">
        <v>9545</v>
      </c>
      <c r="E1758" s="125" t="s">
        <v>9554</v>
      </c>
      <c r="F1758" s="126" t="s">
        <v>9555</v>
      </c>
      <c r="G1758" s="125" t="s">
        <v>9550</v>
      </c>
      <c r="H1758" s="126" t="s">
        <v>9551</v>
      </c>
      <c r="I1758" s="127">
        <v>331</v>
      </c>
      <c r="J1758" s="128">
        <v>1.8348</v>
      </c>
    </row>
    <row r="1759" spans="2:10" hidden="1" x14ac:dyDescent="0.25">
      <c r="B1759" s="124" t="s">
        <v>8</v>
      </c>
      <c r="C1759" s="125" t="s">
        <v>9544</v>
      </c>
      <c r="D1759" s="126" t="s">
        <v>9545</v>
      </c>
      <c r="E1759" s="125" t="s">
        <v>9556</v>
      </c>
      <c r="F1759" s="126" t="s">
        <v>9557</v>
      </c>
      <c r="G1759" s="125" t="s">
        <v>9558</v>
      </c>
      <c r="H1759" s="126" t="s">
        <v>9559</v>
      </c>
      <c r="I1759" s="127">
        <v>461</v>
      </c>
      <c r="J1759" s="128">
        <v>2.8581999999999992</v>
      </c>
    </row>
    <row r="1760" spans="2:10" hidden="1" x14ac:dyDescent="0.25">
      <c r="B1760" s="124" t="s">
        <v>8</v>
      </c>
      <c r="C1760" s="125" t="s">
        <v>9544</v>
      </c>
      <c r="D1760" s="126" t="s">
        <v>9545</v>
      </c>
      <c r="E1760" s="125" t="s">
        <v>9560</v>
      </c>
      <c r="F1760" s="126" t="s">
        <v>9561</v>
      </c>
      <c r="G1760" s="125" t="s">
        <v>9562</v>
      </c>
      <c r="H1760" s="126" t="s">
        <v>9563</v>
      </c>
      <c r="I1760" s="127">
        <v>178</v>
      </c>
      <c r="J1760" s="128">
        <v>6.6035000000000004</v>
      </c>
    </row>
    <row r="1761" spans="2:10" hidden="1" x14ac:dyDescent="0.25">
      <c r="B1761" s="124" t="s">
        <v>8</v>
      </c>
      <c r="C1761" s="125" t="s">
        <v>9544</v>
      </c>
      <c r="D1761" s="126" t="s">
        <v>9545</v>
      </c>
      <c r="E1761" s="125" t="s">
        <v>9564</v>
      </c>
      <c r="F1761" s="126" t="s">
        <v>9565</v>
      </c>
      <c r="G1761" s="125" t="s">
        <v>9566</v>
      </c>
      <c r="H1761" s="126" t="s">
        <v>9567</v>
      </c>
      <c r="I1761" s="127">
        <v>549</v>
      </c>
      <c r="J1761" s="128">
        <v>3.2751999999999999</v>
      </c>
    </row>
    <row r="1762" spans="2:10" hidden="1" x14ac:dyDescent="0.25">
      <c r="B1762" s="124" t="s">
        <v>8</v>
      </c>
      <c r="C1762" s="125" t="s">
        <v>9544</v>
      </c>
      <c r="D1762" s="126" t="s">
        <v>9545</v>
      </c>
      <c r="E1762" s="125" t="s">
        <v>9546</v>
      </c>
      <c r="F1762" s="126" t="s">
        <v>9547</v>
      </c>
      <c r="G1762" s="125" t="s">
        <v>9568</v>
      </c>
      <c r="H1762" s="126" t="s">
        <v>9569</v>
      </c>
      <c r="I1762" s="127">
        <v>294</v>
      </c>
      <c r="J1762" s="128">
        <v>4.0365000000000002</v>
      </c>
    </row>
    <row r="1763" spans="2:10" hidden="1" x14ac:dyDescent="0.25">
      <c r="B1763" s="124" t="s">
        <v>8</v>
      </c>
      <c r="C1763" s="125" t="s">
        <v>9544</v>
      </c>
      <c r="D1763" s="126" t="s">
        <v>9545</v>
      </c>
      <c r="E1763" s="125" t="s">
        <v>9570</v>
      </c>
      <c r="F1763" s="126" t="s">
        <v>9571</v>
      </c>
      <c r="G1763" s="125" t="s">
        <v>9572</v>
      </c>
      <c r="H1763" s="126" t="s">
        <v>9573</v>
      </c>
      <c r="I1763" s="127">
        <v>181</v>
      </c>
      <c r="J1763" s="128">
        <v>4.1372999999999998</v>
      </c>
    </row>
    <row r="1764" spans="2:10" hidden="1" x14ac:dyDescent="0.25">
      <c r="B1764" s="124" t="s">
        <v>8</v>
      </c>
      <c r="C1764" s="125" t="s">
        <v>9544</v>
      </c>
      <c r="D1764" s="126" t="s">
        <v>9545</v>
      </c>
      <c r="E1764" s="125" t="s">
        <v>9574</v>
      </c>
      <c r="F1764" s="126" t="s">
        <v>9575</v>
      </c>
      <c r="G1764" s="125" t="s">
        <v>9570</v>
      </c>
      <c r="H1764" s="126" t="s">
        <v>9571</v>
      </c>
      <c r="I1764" s="127">
        <v>120</v>
      </c>
      <c r="J1764" s="128">
        <v>7.1266999999999996</v>
      </c>
    </row>
    <row r="1765" spans="2:10" hidden="1" x14ac:dyDescent="0.25">
      <c r="B1765" s="124" t="s">
        <v>8</v>
      </c>
      <c r="C1765" s="125" t="s">
        <v>9544</v>
      </c>
      <c r="D1765" s="126" t="s">
        <v>9545</v>
      </c>
      <c r="E1765" s="125" t="s">
        <v>8234</v>
      </c>
      <c r="F1765" s="126" t="s">
        <v>9576</v>
      </c>
      <c r="G1765" s="125" t="s">
        <v>1916</v>
      </c>
      <c r="H1765" s="126" t="s">
        <v>9577</v>
      </c>
      <c r="I1765" s="127">
        <v>599</v>
      </c>
      <c r="J1765" s="128">
        <v>4.6093000000000002</v>
      </c>
    </row>
    <row r="1766" spans="2:10" hidden="1" x14ac:dyDescent="0.25">
      <c r="B1766" s="124" t="s">
        <v>8</v>
      </c>
      <c r="C1766" s="125" t="s">
        <v>9544</v>
      </c>
      <c r="D1766" s="126" t="s">
        <v>9545</v>
      </c>
      <c r="E1766" s="125" t="s">
        <v>9568</v>
      </c>
      <c r="F1766" s="126" t="s">
        <v>9569</v>
      </c>
      <c r="G1766" s="125" t="s">
        <v>9554</v>
      </c>
      <c r="H1766" s="126" t="s">
        <v>9555</v>
      </c>
      <c r="I1766" s="127">
        <v>282</v>
      </c>
      <c r="J1766" s="128">
        <v>2.7846000000000002</v>
      </c>
    </row>
    <row r="1767" spans="2:10" hidden="1" x14ac:dyDescent="0.25">
      <c r="B1767" s="124" t="s">
        <v>8</v>
      </c>
      <c r="C1767" s="125" t="s">
        <v>9544</v>
      </c>
      <c r="D1767" s="126" t="s">
        <v>9545</v>
      </c>
      <c r="E1767" s="125" t="s">
        <v>9566</v>
      </c>
      <c r="F1767" s="126" t="s">
        <v>9567</v>
      </c>
      <c r="G1767" s="125" t="s">
        <v>2319</v>
      </c>
      <c r="H1767" s="126" t="s">
        <v>9578</v>
      </c>
      <c r="I1767" s="127">
        <v>700</v>
      </c>
      <c r="J1767" s="128">
        <v>2.6526000000000001</v>
      </c>
    </row>
    <row r="1768" spans="2:10" hidden="1" x14ac:dyDescent="0.25">
      <c r="B1768" s="124" t="s">
        <v>8</v>
      </c>
      <c r="C1768" s="125" t="s">
        <v>9544</v>
      </c>
      <c r="D1768" s="126" t="s">
        <v>9545</v>
      </c>
      <c r="E1768" s="125" t="s">
        <v>9564</v>
      </c>
      <c r="F1768" s="126" t="s">
        <v>9565</v>
      </c>
      <c r="G1768" s="125" t="s">
        <v>9579</v>
      </c>
      <c r="H1768" s="126" t="s">
        <v>9580</v>
      </c>
      <c r="I1768" s="127">
        <v>458</v>
      </c>
      <c r="J1768" s="128">
        <v>9.9720000000000013</v>
      </c>
    </row>
    <row r="1769" spans="2:10" hidden="1" x14ac:dyDescent="0.25">
      <c r="B1769" s="124" t="s">
        <v>8</v>
      </c>
      <c r="C1769" s="125" t="s">
        <v>9544</v>
      </c>
      <c r="D1769" s="126" t="s">
        <v>9545</v>
      </c>
      <c r="E1769" s="125" t="s">
        <v>9552</v>
      </c>
      <c r="F1769" s="126" t="s">
        <v>9553</v>
      </c>
      <c r="G1769" s="125" t="s">
        <v>8561</v>
      </c>
      <c r="H1769" s="126" t="s">
        <v>9581</v>
      </c>
      <c r="I1769" s="127">
        <v>141</v>
      </c>
      <c r="J1769" s="128">
        <v>8.1752000000000002</v>
      </c>
    </row>
    <row r="1770" spans="2:10" hidden="1" x14ac:dyDescent="0.25">
      <c r="B1770" s="124" t="s">
        <v>8</v>
      </c>
      <c r="C1770" s="125" t="s">
        <v>9544</v>
      </c>
      <c r="D1770" s="126" t="s">
        <v>9545</v>
      </c>
      <c r="E1770" s="125" t="s">
        <v>9544</v>
      </c>
      <c r="F1770" s="126" t="s">
        <v>9582</v>
      </c>
      <c r="G1770" s="125" t="s">
        <v>2427</v>
      </c>
      <c r="H1770" s="126" t="s">
        <v>9583</v>
      </c>
      <c r="I1770" s="127">
        <v>644</v>
      </c>
      <c r="J1770" s="128">
        <v>16.441099999999999</v>
      </c>
    </row>
    <row r="1771" spans="2:10" hidden="1" x14ac:dyDescent="0.25">
      <c r="B1771" s="124" t="s">
        <v>8</v>
      </c>
      <c r="C1771" s="125" t="s">
        <v>9544</v>
      </c>
      <c r="D1771" s="126" t="s">
        <v>9545</v>
      </c>
      <c r="E1771" s="125" t="s">
        <v>9584</v>
      </c>
      <c r="F1771" s="126" t="s">
        <v>9585</v>
      </c>
      <c r="G1771" s="125" t="s">
        <v>9556</v>
      </c>
      <c r="H1771" s="126" t="s">
        <v>9557</v>
      </c>
      <c r="I1771" s="127">
        <v>312</v>
      </c>
      <c r="J1771" s="128">
        <v>7.0602999999999998</v>
      </c>
    </row>
    <row r="1772" spans="2:10" hidden="1" x14ac:dyDescent="0.25">
      <c r="B1772" s="124" t="s">
        <v>8</v>
      </c>
      <c r="C1772" s="125" t="s">
        <v>9544</v>
      </c>
      <c r="D1772" s="126" t="s">
        <v>9545</v>
      </c>
      <c r="E1772" s="125" t="s">
        <v>9562</v>
      </c>
      <c r="F1772" s="126" t="s">
        <v>9563</v>
      </c>
      <c r="G1772" s="125" t="s">
        <v>1234</v>
      </c>
      <c r="H1772" s="126" t="s">
        <v>9586</v>
      </c>
      <c r="I1772" s="127">
        <v>217</v>
      </c>
      <c r="J1772" s="128">
        <v>11.307399999999999</v>
      </c>
    </row>
    <row r="1773" spans="2:10" hidden="1" x14ac:dyDescent="0.25">
      <c r="B1773" s="124" t="s">
        <v>8</v>
      </c>
      <c r="C1773" s="125" t="s">
        <v>9544</v>
      </c>
      <c r="D1773" s="126" t="s">
        <v>9545</v>
      </c>
      <c r="E1773" s="125" t="s">
        <v>9570</v>
      </c>
      <c r="F1773" s="126" t="s">
        <v>9571</v>
      </c>
      <c r="G1773" s="125" t="s">
        <v>9587</v>
      </c>
      <c r="H1773" s="126" t="s">
        <v>9588</v>
      </c>
      <c r="I1773" s="127">
        <v>194</v>
      </c>
      <c r="J1773" s="128">
        <v>3.3138999999999998</v>
      </c>
    </row>
    <row r="1774" spans="2:10" hidden="1" x14ac:dyDescent="0.25">
      <c r="B1774" s="124" t="s">
        <v>8</v>
      </c>
      <c r="C1774" s="125" t="s">
        <v>9544</v>
      </c>
      <c r="D1774" s="126" t="s">
        <v>9545</v>
      </c>
      <c r="E1774" s="125" t="s">
        <v>8561</v>
      </c>
      <c r="F1774" s="126" t="s">
        <v>9581</v>
      </c>
      <c r="G1774" s="125" t="s">
        <v>9574</v>
      </c>
      <c r="H1774" s="126" t="s">
        <v>9575</v>
      </c>
      <c r="I1774" s="127">
        <v>348</v>
      </c>
      <c r="J1774" s="128">
        <v>11.511799999999999</v>
      </c>
    </row>
    <row r="1775" spans="2:10" hidden="1" x14ac:dyDescent="0.25">
      <c r="B1775" s="124" t="s">
        <v>8</v>
      </c>
      <c r="C1775" s="125" t="s">
        <v>9544</v>
      </c>
      <c r="D1775" s="126" t="s">
        <v>9545</v>
      </c>
      <c r="E1775" s="125" t="s">
        <v>9589</v>
      </c>
      <c r="F1775" s="126" t="s">
        <v>9590</v>
      </c>
      <c r="G1775" s="125" t="s">
        <v>9591</v>
      </c>
      <c r="H1775" s="126" t="s">
        <v>9592</v>
      </c>
      <c r="I1775" s="127">
        <v>660</v>
      </c>
      <c r="J1775" s="128">
        <v>4.4802000000000008</v>
      </c>
    </row>
    <row r="1776" spans="2:10" hidden="1" x14ac:dyDescent="0.25">
      <c r="B1776" s="124" t="s">
        <v>8</v>
      </c>
      <c r="C1776" s="125" t="s">
        <v>9544</v>
      </c>
      <c r="D1776" s="126" t="s">
        <v>9545</v>
      </c>
      <c r="E1776" s="125" t="s">
        <v>8234</v>
      </c>
      <c r="F1776" s="126" t="s">
        <v>9576</v>
      </c>
      <c r="G1776" s="125" t="s">
        <v>9589</v>
      </c>
      <c r="H1776" s="126" t="s">
        <v>9590</v>
      </c>
      <c r="I1776" s="127">
        <v>544</v>
      </c>
      <c r="J1776" s="128">
        <v>4.2827000000000002</v>
      </c>
    </row>
    <row r="1777" spans="2:10" hidden="1" x14ac:dyDescent="0.25">
      <c r="B1777" s="124" t="s">
        <v>8</v>
      </c>
      <c r="C1777" s="125" t="s">
        <v>9544</v>
      </c>
      <c r="D1777" s="126" t="s">
        <v>9545</v>
      </c>
      <c r="E1777" s="125" t="s">
        <v>9584</v>
      </c>
      <c r="F1777" s="126" t="s">
        <v>9585</v>
      </c>
      <c r="G1777" s="125" t="s">
        <v>9564</v>
      </c>
      <c r="H1777" s="126" t="s">
        <v>9565</v>
      </c>
      <c r="I1777" s="127">
        <v>377</v>
      </c>
      <c r="J1777" s="128">
        <v>5.5249999999999986</v>
      </c>
    </row>
    <row r="1778" spans="2:10" hidden="1" x14ac:dyDescent="0.25">
      <c r="B1778" s="124" t="s">
        <v>8</v>
      </c>
      <c r="C1778" s="125" t="s">
        <v>9544</v>
      </c>
      <c r="D1778" s="126" t="s">
        <v>9545</v>
      </c>
      <c r="E1778" s="125" t="s">
        <v>9593</v>
      </c>
      <c r="F1778" s="126" t="s">
        <v>9594</v>
      </c>
      <c r="G1778" s="125" t="s">
        <v>9595</v>
      </c>
      <c r="H1778" s="126" t="s">
        <v>9596</v>
      </c>
      <c r="I1778" s="127">
        <v>294</v>
      </c>
      <c r="J1778" s="128">
        <v>10.600899999999999</v>
      </c>
    </row>
    <row r="1779" spans="2:10" hidden="1" x14ac:dyDescent="0.25">
      <c r="B1779" s="124" t="s">
        <v>8</v>
      </c>
      <c r="C1779" s="125" t="s">
        <v>9544</v>
      </c>
      <c r="D1779" s="126" t="s">
        <v>9545</v>
      </c>
      <c r="E1779" s="125" t="s">
        <v>9593</v>
      </c>
      <c r="F1779" s="126" t="s">
        <v>9594</v>
      </c>
      <c r="G1779" s="125" t="s">
        <v>9597</v>
      </c>
      <c r="H1779" s="126" t="s">
        <v>9598</v>
      </c>
      <c r="I1779" s="127">
        <v>174</v>
      </c>
      <c r="J1779" s="128">
        <v>3.1812999999999998</v>
      </c>
    </row>
    <row r="1780" spans="2:10" hidden="1" x14ac:dyDescent="0.25">
      <c r="B1780" s="124" t="s">
        <v>8</v>
      </c>
      <c r="C1780" s="125" t="s">
        <v>9544</v>
      </c>
      <c r="D1780" s="126" t="s">
        <v>9545</v>
      </c>
      <c r="E1780" s="125" t="s">
        <v>9599</v>
      </c>
      <c r="F1780" s="126" t="s">
        <v>9600</v>
      </c>
      <c r="G1780" s="125" t="s">
        <v>965</v>
      </c>
      <c r="H1780" s="126" t="s">
        <v>9601</v>
      </c>
      <c r="I1780" s="127">
        <v>158</v>
      </c>
      <c r="J1780" s="128">
        <v>20.5609</v>
      </c>
    </row>
    <row r="1781" spans="2:10" hidden="1" x14ac:dyDescent="0.25">
      <c r="B1781" s="124" t="s">
        <v>8</v>
      </c>
      <c r="C1781" s="125" t="s">
        <v>9544</v>
      </c>
      <c r="D1781" s="126" t="s">
        <v>9545</v>
      </c>
      <c r="E1781" s="125" t="s">
        <v>1916</v>
      </c>
      <c r="F1781" s="126" t="s">
        <v>9577</v>
      </c>
      <c r="G1781" s="125" t="s">
        <v>9197</v>
      </c>
      <c r="H1781" s="126" t="s">
        <v>9602</v>
      </c>
      <c r="I1781" s="127">
        <v>322</v>
      </c>
      <c r="J1781" s="128">
        <v>10.170999999999999</v>
      </c>
    </row>
    <row r="1782" spans="2:10" hidden="1" x14ac:dyDescent="0.25">
      <c r="B1782" s="124" t="s">
        <v>8</v>
      </c>
      <c r="C1782" s="125" t="s">
        <v>9544</v>
      </c>
      <c r="D1782" s="126" t="s">
        <v>9545</v>
      </c>
      <c r="E1782" s="125" t="s">
        <v>9603</v>
      </c>
      <c r="F1782" s="126" t="s">
        <v>9604</v>
      </c>
      <c r="G1782" s="125" t="s">
        <v>9605</v>
      </c>
      <c r="H1782" s="126" t="s">
        <v>9606</v>
      </c>
      <c r="I1782" s="127">
        <v>389</v>
      </c>
      <c r="J1782" s="128">
        <v>2.6244000000000001</v>
      </c>
    </row>
    <row r="1783" spans="2:10" hidden="1" x14ac:dyDescent="0.25">
      <c r="B1783" s="124" t="s">
        <v>8</v>
      </c>
      <c r="C1783" s="125" t="s">
        <v>9544</v>
      </c>
      <c r="D1783" s="126" t="s">
        <v>9545</v>
      </c>
      <c r="E1783" s="125" t="s">
        <v>9584</v>
      </c>
      <c r="F1783" s="126" t="s">
        <v>9585</v>
      </c>
      <c r="G1783" s="125" t="s">
        <v>9607</v>
      </c>
      <c r="H1783" s="126" t="s">
        <v>9608</v>
      </c>
      <c r="I1783" s="127">
        <v>159</v>
      </c>
      <c r="J1783" s="128">
        <v>10.700900000000001</v>
      </c>
    </row>
    <row r="1784" spans="2:10" hidden="1" x14ac:dyDescent="0.25">
      <c r="B1784" s="124" t="s">
        <v>8</v>
      </c>
      <c r="C1784" s="125" t="s">
        <v>9544</v>
      </c>
      <c r="D1784" s="126" t="s">
        <v>9545</v>
      </c>
      <c r="E1784" s="125" t="s">
        <v>9558</v>
      </c>
      <c r="F1784" s="126" t="s">
        <v>9559</v>
      </c>
      <c r="G1784" s="125" t="s">
        <v>9609</v>
      </c>
      <c r="H1784" s="126" t="s">
        <v>9610</v>
      </c>
      <c r="I1784" s="127">
        <v>254</v>
      </c>
      <c r="J1784" s="128">
        <v>7.1562000000000001</v>
      </c>
    </row>
    <row r="1785" spans="2:10" hidden="1" x14ac:dyDescent="0.25">
      <c r="B1785" s="124" t="s">
        <v>8</v>
      </c>
      <c r="C1785" s="125" t="s">
        <v>9544</v>
      </c>
      <c r="D1785" s="126" t="s">
        <v>9545</v>
      </c>
      <c r="E1785" s="125" t="s">
        <v>2427</v>
      </c>
      <c r="F1785" s="126" t="s">
        <v>9583</v>
      </c>
      <c r="G1785" s="125" t="s">
        <v>9546</v>
      </c>
      <c r="H1785" s="126" t="s">
        <v>9547</v>
      </c>
      <c r="I1785" s="127">
        <v>400</v>
      </c>
      <c r="J1785" s="128">
        <v>3.4759000000000002</v>
      </c>
    </row>
    <row r="1786" spans="2:10" hidden="1" x14ac:dyDescent="0.25">
      <c r="B1786" s="124" t="s">
        <v>8</v>
      </c>
      <c r="C1786" s="125" t="s">
        <v>9544</v>
      </c>
      <c r="D1786" s="126" t="s">
        <v>9545</v>
      </c>
      <c r="E1786" s="125" t="s">
        <v>9584</v>
      </c>
      <c r="F1786" s="126" t="s">
        <v>9585</v>
      </c>
      <c r="G1786" s="125" t="s">
        <v>9611</v>
      </c>
      <c r="H1786" s="126" t="s">
        <v>9612</v>
      </c>
      <c r="I1786" s="127">
        <v>8</v>
      </c>
      <c r="J1786" s="128">
        <v>2.349499999999999</v>
      </c>
    </row>
    <row r="1787" spans="2:10" hidden="1" x14ac:dyDescent="0.25">
      <c r="B1787" s="124" t="s">
        <v>8</v>
      </c>
      <c r="C1787" s="125" t="s">
        <v>9544</v>
      </c>
      <c r="D1787" s="126" t="s">
        <v>9545</v>
      </c>
      <c r="E1787" s="125" t="s">
        <v>9613</v>
      </c>
      <c r="F1787" s="126" t="s">
        <v>9614</v>
      </c>
      <c r="G1787" s="125" t="s">
        <v>5166</v>
      </c>
      <c r="H1787" s="126" t="s">
        <v>9615</v>
      </c>
      <c r="I1787" s="127">
        <v>288</v>
      </c>
      <c r="J1787" s="128">
        <v>4.9324000000000003</v>
      </c>
    </row>
    <row r="1788" spans="2:10" hidden="1" x14ac:dyDescent="0.25">
      <c r="B1788" s="124" t="s">
        <v>8</v>
      </c>
      <c r="C1788" s="125" t="s">
        <v>9544</v>
      </c>
      <c r="D1788" s="126" t="s">
        <v>9545</v>
      </c>
      <c r="E1788" s="125" t="s">
        <v>9197</v>
      </c>
      <c r="F1788" s="126" t="s">
        <v>9602</v>
      </c>
      <c r="G1788" s="125" t="s">
        <v>9616</v>
      </c>
      <c r="H1788" s="126" t="s">
        <v>9617</v>
      </c>
      <c r="I1788" s="127">
        <v>155</v>
      </c>
      <c r="J1788" s="128">
        <v>14.487500000000001</v>
      </c>
    </row>
    <row r="1789" spans="2:10" hidden="1" x14ac:dyDescent="0.25">
      <c r="B1789" s="124" t="s">
        <v>8</v>
      </c>
      <c r="C1789" s="125" t="s">
        <v>2389</v>
      </c>
      <c r="D1789" s="126" t="s">
        <v>9618</v>
      </c>
      <c r="E1789" s="125" t="s">
        <v>9453</v>
      </c>
      <c r="F1789" s="126" t="s">
        <v>9619</v>
      </c>
      <c r="G1789" s="125" t="s">
        <v>76</v>
      </c>
      <c r="H1789" s="126" t="s">
        <v>9620</v>
      </c>
      <c r="I1789" s="127">
        <v>426</v>
      </c>
      <c r="J1789" s="128">
        <v>41.6449</v>
      </c>
    </row>
    <row r="1790" spans="2:10" hidden="1" x14ac:dyDescent="0.25">
      <c r="B1790" s="124" t="s">
        <v>8</v>
      </c>
      <c r="C1790" s="125" t="s">
        <v>2389</v>
      </c>
      <c r="D1790" s="126" t="s">
        <v>9618</v>
      </c>
      <c r="E1790" s="125" t="s">
        <v>2389</v>
      </c>
      <c r="F1790" s="126" t="s">
        <v>9621</v>
      </c>
      <c r="G1790" s="125" t="s">
        <v>9453</v>
      </c>
      <c r="H1790" s="126" t="s">
        <v>9619</v>
      </c>
      <c r="I1790" s="127">
        <v>906</v>
      </c>
      <c r="J1790" s="128">
        <v>15.301600000000001</v>
      </c>
    </row>
    <row r="1791" spans="2:10" hidden="1" x14ac:dyDescent="0.25">
      <c r="B1791" s="124" t="s">
        <v>8</v>
      </c>
      <c r="C1791" s="125" t="s">
        <v>2389</v>
      </c>
      <c r="D1791" s="126" t="s">
        <v>9618</v>
      </c>
      <c r="E1791" s="125" t="s">
        <v>2389</v>
      </c>
      <c r="F1791" s="126" t="s">
        <v>9621</v>
      </c>
      <c r="G1791" s="125" t="s">
        <v>2843</v>
      </c>
      <c r="H1791" s="126" t="s">
        <v>9622</v>
      </c>
      <c r="I1791" s="127">
        <v>875</v>
      </c>
      <c r="J1791" s="128">
        <v>25.794499999999999</v>
      </c>
    </row>
    <row r="1792" spans="2:10" hidden="1" x14ac:dyDescent="0.25">
      <c r="B1792" s="124" t="s">
        <v>8</v>
      </c>
      <c r="C1792" s="125" t="s">
        <v>2389</v>
      </c>
      <c r="D1792" s="126" t="s">
        <v>9618</v>
      </c>
      <c r="E1792" s="125" t="s">
        <v>2389</v>
      </c>
      <c r="F1792" s="126" t="s">
        <v>9621</v>
      </c>
      <c r="G1792" s="125" t="s">
        <v>9623</v>
      </c>
      <c r="H1792" s="126" t="s">
        <v>9624</v>
      </c>
      <c r="I1792" s="127">
        <v>210</v>
      </c>
      <c r="J1792" s="128">
        <v>27.231400000000001</v>
      </c>
    </row>
    <row r="1793" spans="2:10" hidden="1" x14ac:dyDescent="0.25">
      <c r="B1793" s="124" t="s">
        <v>8</v>
      </c>
      <c r="C1793" s="125" t="s">
        <v>2405</v>
      </c>
      <c r="D1793" s="126" t="s">
        <v>9625</v>
      </c>
      <c r="E1793" s="125" t="s">
        <v>9626</v>
      </c>
      <c r="F1793" s="126" t="s">
        <v>9627</v>
      </c>
      <c r="G1793" s="125" t="s">
        <v>9628</v>
      </c>
      <c r="H1793" s="126" t="s">
        <v>9629</v>
      </c>
      <c r="I1793" s="127">
        <v>426</v>
      </c>
      <c r="J1793" s="128">
        <v>2.5699000000000001</v>
      </c>
    </row>
    <row r="1794" spans="2:10" hidden="1" x14ac:dyDescent="0.25">
      <c r="B1794" s="124" t="s">
        <v>8</v>
      </c>
      <c r="C1794" s="125" t="s">
        <v>2405</v>
      </c>
      <c r="D1794" s="126" t="s">
        <v>9625</v>
      </c>
      <c r="E1794" s="125" t="s">
        <v>2405</v>
      </c>
      <c r="F1794" s="126" t="s">
        <v>9630</v>
      </c>
      <c r="G1794" s="125" t="s">
        <v>9626</v>
      </c>
      <c r="H1794" s="126" t="s">
        <v>9627</v>
      </c>
      <c r="I1794" s="127">
        <v>342</v>
      </c>
      <c r="J1794" s="128">
        <v>7.2497000000000016</v>
      </c>
    </row>
    <row r="1795" spans="2:10" hidden="1" x14ac:dyDescent="0.25">
      <c r="B1795" s="124" t="s">
        <v>8</v>
      </c>
      <c r="C1795" s="125" t="s">
        <v>2405</v>
      </c>
      <c r="D1795" s="126" t="s">
        <v>9625</v>
      </c>
      <c r="E1795" s="125" t="s">
        <v>4373</v>
      </c>
      <c r="F1795" s="126" t="s">
        <v>9631</v>
      </c>
      <c r="G1795" s="125" t="s">
        <v>9632</v>
      </c>
      <c r="H1795" s="126" t="s">
        <v>9633</v>
      </c>
      <c r="I1795" s="127">
        <v>1051</v>
      </c>
      <c r="J1795" s="128">
        <v>4.4451000000000001</v>
      </c>
    </row>
    <row r="1796" spans="2:10" hidden="1" x14ac:dyDescent="0.25">
      <c r="B1796" s="124" t="s">
        <v>8</v>
      </c>
      <c r="C1796" s="125" t="s">
        <v>2405</v>
      </c>
      <c r="D1796" s="126" t="s">
        <v>9625</v>
      </c>
      <c r="E1796" s="125" t="s">
        <v>9626</v>
      </c>
      <c r="F1796" s="126" t="s">
        <v>9627</v>
      </c>
      <c r="G1796" s="125" t="s">
        <v>3597</v>
      </c>
      <c r="H1796" s="126" t="s">
        <v>9634</v>
      </c>
      <c r="I1796" s="127">
        <v>457</v>
      </c>
      <c r="J1796" s="128">
        <v>9.1616</v>
      </c>
    </row>
    <row r="1797" spans="2:10" hidden="1" x14ac:dyDescent="0.25">
      <c r="B1797" s="124" t="s">
        <v>8</v>
      </c>
      <c r="C1797" s="125" t="s">
        <v>2405</v>
      </c>
      <c r="D1797" s="126" t="s">
        <v>9625</v>
      </c>
      <c r="E1797" s="125" t="s">
        <v>2405</v>
      </c>
      <c r="F1797" s="126" t="s">
        <v>9630</v>
      </c>
      <c r="G1797" s="125" t="s">
        <v>7593</v>
      </c>
      <c r="H1797" s="126" t="s">
        <v>9635</v>
      </c>
      <c r="I1797" s="127">
        <v>2141</v>
      </c>
      <c r="J1797" s="128">
        <v>10.3416</v>
      </c>
    </row>
    <row r="1798" spans="2:10" hidden="1" x14ac:dyDescent="0.25">
      <c r="B1798" s="124" t="s">
        <v>8</v>
      </c>
      <c r="C1798" s="125" t="s">
        <v>2405</v>
      </c>
      <c r="D1798" s="126" t="s">
        <v>9625</v>
      </c>
      <c r="E1798" s="125" t="s">
        <v>9628</v>
      </c>
      <c r="F1798" s="126" t="s">
        <v>9629</v>
      </c>
      <c r="G1798" s="125" t="s">
        <v>4373</v>
      </c>
      <c r="H1798" s="126" t="s">
        <v>9631</v>
      </c>
      <c r="I1798" s="127">
        <v>512</v>
      </c>
      <c r="J1798" s="128">
        <v>5.4234999999999998</v>
      </c>
    </row>
    <row r="1799" spans="2:10" hidden="1" x14ac:dyDescent="0.25">
      <c r="B1799" s="124" t="s">
        <v>8</v>
      </c>
      <c r="C1799" s="125" t="s">
        <v>2405</v>
      </c>
      <c r="D1799" s="126" t="s">
        <v>9625</v>
      </c>
      <c r="E1799" s="125" t="s">
        <v>4373</v>
      </c>
      <c r="F1799" s="126" t="s">
        <v>9631</v>
      </c>
      <c r="G1799" s="125" t="s">
        <v>9636</v>
      </c>
      <c r="H1799" s="126" t="s">
        <v>9637</v>
      </c>
      <c r="I1799" s="127">
        <v>379</v>
      </c>
      <c r="J1799" s="128">
        <v>4.2889999999999997</v>
      </c>
    </row>
    <row r="1800" spans="2:10" hidden="1" x14ac:dyDescent="0.25">
      <c r="B1800" s="124" t="s">
        <v>8</v>
      </c>
      <c r="C1800" s="125" t="s">
        <v>9638</v>
      </c>
      <c r="D1800" s="126" t="s">
        <v>9639</v>
      </c>
      <c r="E1800" s="125" t="s">
        <v>9638</v>
      </c>
      <c r="F1800" s="126" t="s">
        <v>9640</v>
      </c>
      <c r="G1800" s="125" t="s">
        <v>9641</v>
      </c>
      <c r="H1800" s="126" t="s">
        <v>9642</v>
      </c>
      <c r="I1800" s="127">
        <v>381</v>
      </c>
      <c r="J1800" s="128">
        <v>11.386699999999999</v>
      </c>
    </row>
    <row r="1801" spans="2:10" hidden="1" x14ac:dyDescent="0.25">
      <c r="B1801" s="124" t="s">
        <v>8</v>
      </c>
      <c r="C1801" s="125" t="s">
        <v>2407</v>
      </c>
      <c r="D1801" s="126" t="s">
        <v>9643</v>
      </c>
      <c r="E1801" s="125" t="s">
        <v>5166</v>
      </c>
      <c r="F1801" s="126" t="s">
        <v>9644</v>
      </c>
      <c r="G1801" s="125" t="s">
        <v>5439</v>
      </c>
      <c r="H1801" s="126" t="s">
        <v>9645</v>
      </c>
      <c r="I1801" s="127">
        <v>194</v>
      </c>
      <c r="J1801" s="128">
        <v>3.0905</v>
      </c>
    </row>
    <row r="1802" spans="2:10" hidden="1" x14ac:dyDescent="0.25">
      <c r="B1802" s="124" t="s">
        <v>8</v>
      </c>
      <c r="C1802" s="125" t="s">
        <v>2407</v>
      </c>
      <c r="D1802" s="126" t="s">
        <v>9643</v>
      </c>
      <c r="E1802" s="125" t="s">
        <v>2407</v>
      </c>
      <c r="F1802" s="126" t="s">
        <v>9646</v>
      </c>
      <c r="G1802" s="125" t="s">
        <v>9647</v>
      </c>
      <c r="H1802" s="126" t="s">
        <v>9648</v>
      </c>
      <c r="I1802" s="127">
        <v>959</v>
      </c>
      <c r="J1802" s="128">
        <v>16.3933</v>
      </c>
    </row>
    <row r="1803" spans="2:10" hidden="1" x14ac:dyDescent="0.25">
      <c r="B1803" s="124" t="s">
        <v>8</v>
      </c>
      <c r="C1803" s="125" t="s">
        <v>2407</v>
      </c>
      <c r="D1803" s="126" t="s">
        <v>9643</v>
      </c>
      <c r="E1803" s="125" t="s">
        <v>2407</v>
      </c>
      <c r="F1803" s="126" t="s">
        <v>9646</v>
      </c>
      <c r="G1803" s="125" t="s">
        <v>9649</v>
      </c>
      <c r="H1803" s="126" t="s">
        <v>9650</v>
      </c>
      <c r="I1803" s="127">
        <v>196</v>
      </c>
      <c r="J1803" s="128">
        <v>7.0271999999999988</v>
      </c>
    </row>
    <row r="1804" spans="2:10" hidden="1" x14ac:dyDescent="0.25">
      <c r="B1804" s="124" t="s">
        <v>8</v>
      </c>
      <c r="C1804" s="125" t="s">
        <v>2407</v>
      </c>
      <c r="D1804" s="126" t="s">
        <v>9643</v>
      </c>
      <c r="E1804" s="125" t="s">
        <v>5439</v>
      </c>
      <c r="F1804" s="126" t="s">
        <v>9645</v>
      </c>
      <c r="G1804" s="125" t="s">
        <v>9379</v>
      </c>
      <c r="H1804" s="126" t="s">
        <v>9651</v>
      </c>
      <c r="I1804" s="127">
        <v>153</v>
      </c>
      <c r="J1804" s="128">
        <v>1.5946</v>
      </c>
    </row>
    <row r="1805" spans="2:10" hidden="1" x14ac:dyDescent="0.25">
      <c r="B1805" s="124" t="s">
        <v>8</v>
      </c>
      <c r="C1805" s="125" t="s">
        <v>2407</v>
      </c>
      <c r="D1805" s="126" t="s">
        <v>9643</v>
      </c>
      <c r="E1805" s="125" t="s">
        <v>9647</v>
      </c>
      <c r="F1805" s="126" t="s">
        <v>9648</v>
      </c>
      <c r="G1805" s="125" t="s">
        <v>9652</v>
      </c>
      <c r="H1805" s="126" t="s">
        <v>9653</v>
      </c>
      <c r="I1805" s="127">
        <v>115</v>
      </c>
      <c r="J1805" s="128">
        <v>4.7041000000000004</v>
      </c>
    </row>
    <row r="1806" spans="2:10" hidden="1" x14ac:dyDescent="0.25">
      <c r="B1806" s="124" t="s">
        <v>8</v>
      </c>
      <c r="C1806" s="125" t="s">
        <v>2407</v>
      </c>
      <c r="D1806" s="126" t="s">
        <v>9643</v>
      </c>
      <c r="E1806" s="125" t="s">
        <v>9649</v>
      </c>
      <c r="F1806" s="126" t="s">
        <v>9650</v>
      </c>
      <c r="G1806" s="125" t="s">
        <v>5166</v>
      </c>
      <c r="H1806" s="126" t="s">
        <v>9644</v>
      </c>
      <c r="I1806" s="127">
        <v>401</v>
      </c>
      <c r="J1806" s="128">
        <v>4.1071999999999989</v>
      </c>
    </row>
    <row r="1807" spans="2:10" hidden="1" x14ac:dyDescent="0.25">
      <c r="B1807" s="124" t="s">
        <v>8</v>
      </c>
      <c r="C1807" s="125" t="s">
        <v>2417</v>
      </c>
      <c r="D1807" s="126" t="s">
        <v>9654</v>
      </c>
      <c r="E1807" s="125" t="s">
        <v>2417</v>
      </c>
      <c r="F1807" s="126" t="s">
        <v>9655</v>
      </c>
      <c r="G1807" s="125" t="s">
        <v>9656</v>
      </c>
      <c r="H1807" s="126" t="s">
        <v>9657</v>
      </c>
      <c r="I1807" s="127">
        <v>294</v>
      </c>
      <c r="J1807" s="128">
        <v>25.8307</v>
      </c>
    </row>
    <row r="1808" spans="2:10" hidden="1" x14ac:dyDescent="0.25">
      <c r="B1808" s="124" t="s">
        <v>8</v>
      </c>
      <c r="C1808" s="125" t="s">
        <v>2467</v>
      </c>
      <c r="D1808" s="126" t="s">
        <v>9658</v>
      </c>
      <c r="E1808" s="125" t="s">
        <v>2467</v>
      </c>
      <c r="F1808" s="126" t="s">
        <v>9659</v>
      </c>
      <c r="G1808" s="125" t="s">
        <v>9660</v>
      </c>
      <c r="H1808" s="126" t="s">
        <v>9661</v>
      </c>
      <c r="I1808" s="127">
        <v>246</v>
      </c>
      <c r="J1808" s="128">
        <v>24.861799999999999</v>
      </c>
    </row>
    <row r="1809" spans="2:10" hidden="1" x14ac:dyDescent="0.25">
      <c r="B1809" s="124" t="s">
        <v>8</v>
      </c>
      <c r="C1809" s="125" t="s">
        <v>2467</v>
      </c>
      <c r="D1809" s="126" t="s">
        <v>9658</v>
      </c>
      <c r="E1809" s="125" t="s">
        <v>2467</v>
      </c>
      <c r="F1809" s="126" t="s">
        <v>9659</v>
      </c>
      <c r="G1809" s="125" t="s">
        <v>1023</v>
      </c>
      <c r="H1809" s="126" t="s">
        <v>9662</v>
      </c>
      <c r="I1809" s="127">
        <v>337</v>
      </c>
      <c r="J1809" s="128">
        <v>17.7926</v>
      </c>
    </row>
    <row r="1810" spans="2:10" hidden="1" x14ac:dyDescent="0.25">
      <c r="B1810" s="124" t="s">
        <v>8</v>
      </c>
      <c r="C1810" s="125" t="s">
        <v>2491</v>
      </c>
      <c r="D1810" s="126" t="s">
        <v>9663</v>
      </c>
      <c r="E1810" s="125" t="s">
        <v>9664</v>
      </c>
      <c r="F1810" s="126" t="s">
        <v>9665</v>
      </c>
      <c r="G1810" s="125" t="s">
        <v>9666</v>
      </c>
      <c r="H1810" s="126" t="s">
        <v>9667</v>
      </c>
      <c r="I1810" s="127">
        <v>258</v>
      </c>
      <c r="J1810" s="128">
        <v>9.2978000000000005</v>
      </c>
    </row>
    <row r="1811" spans="2:10" hidden="1" x14ac:dyDescent="0.25">
      <c r="B1811" s="124" t="s">
        <v>8</v>
      </c>
      <c r="C1811" s="125" t="s">
        <v>2491</v>
      </c>
      <c r="D1811" s="126" t="s">
        <v>9663</v>
      </c>
      <c r="E1811" s="125" t="s">
        <v>9666</v>
      </c>
      <c r="F1811" s="126" t="s">
        <v>9667</v>
      </c>
      <c r="G1811" s="125" t="s">
        <v>9668</v>
      </c>
      <c r="H1811" s="126" t="s">
        <v>9669</v>
      </c>
      <c r="I1811" s="127">
        <v>729</v>
      </c>
      <c r="J1811" s="128">
        <v>9.2166000000000015</v>
      </c>
    </row>
    <row r="1812" spans="2:10" hidden="1" x14ac:dyDescent="0.25">
      <c r="B1812" s="124" t="s">
        <v>8</v>
      </c>
      <c r="C1812" s="125" t="s">
        <v>2491</v>
      </c>
      <c r="D1812" s="126" t="s">
        <v>9663</v>
      </c>
      <c r="E1812" s="125" t="s">
        <v>2491</v>
      </c>
      <c r="F1812" s="126" t="s">
        <v>9670</v>
      </c>
      <c r="G1812" s="125" t="s">
        <v>9671</v>
      </c>
      <c r="H1812" s="126" t="s">
        <v>9672</v>
      </c>
      <c r="I1812" s="127">
        <v>1344</v>
      </c>
      <c r="J1812" s="128">
        <v>10.293900000000001</v>
      </c>
    </row>
    <row r="1813" spans="2:10" hidden="1" x14ac:dyDescent="0.25">
      <c r="B1813" s="124" t="s">
        <v>8</v>
      </c>
      <c r="C1813" s="125" t="s">
        <v>2491</v>
      </c>
      <c r="D1813" s="126" t="s">
        <v>9663</v>
      </c>
      <c r="E1813" s="125" t="s">
        <v>2491</v>
      </c>
      <c r="F1813" s="126" t="s">
        <v>9670</v>
      </c>
      <c r="G1813" s="125" t="s">
        <v>9664</v>
      </c>
      <c r="H1813" s="126" t="s">
        <v>9665</v>
      </c>
      <c r="I1813" s="127">
        <v>703</v>
      </c>
      <c r="J1813" s="128">
        <v>8.5085000000000015</v>
      </c>
    </row>
    <row r="1814" spans="2:10" hidden="1" x14ac:dyDescent="0.25">
      <c r="B1814" s="124" t="s">
        <v>8</v>
      </c>
      <c r="C1814" s="125" t="s">
        <v>2497</v>
      </c>
      <c r="D1814" s="126" t="s">
        <v>9673</v>
      </c>
      <c r="E1814" s="125" t="s">
        <v>2497</v>
      </c>
      <c r="F1814" s="126" t="s">
        <v>9674</v>
      </c>
      <c r="G1814" s="125" t="s">
        <v>9675</v>
      </c>
      <c r="H1814" s="126" t="s">
        <v>9676</v>
      </c>
      <c r="I1814" s="127">
        <v>386</v>
      </c>
      <c r="J1814" s="128">
        <v>21.339700000000001</v>
      </c>
    </row>
    <row r="1815" spans="2:10" hidden="1" x14ac:dyDescent="0.25">
      <c r="B1815" s="124" t="s">
        <v>8</v>
      </c>
      <c r="C1815" s="125" t="s">
        <v>2499</v>
      </c>
      <c r="D1815" s="126" t="s">
        <v>9677</v>
      </c>
      <c r="E1815" s="125" t="s">
        <v>2499</v>
      </c>
      <c r="F1815" s="126" t="s">
        <v>9678</v>
      </c>
      <c r="G1815" s="125" t="s">
        <v>9679</v>
      </c>
      <c r="H1815" s="126" t="s">
        <v>9680</v>
      </c>
      <c r="I1815" s="127">
        <v>414</v>
      </c>
      <c r="J1815" s="128">
        <v>22.3688</v>
      </c>
    </row>
    <row r="1816" spans="2:10" hidden="1" x14ac:dyDescent="0.25">
      <c r="B1816" s="124" t="s">
        <v>8</v>
      </c>
      <c r="C1816" s="125" t="s">
        <v>2499</v>
      </c>
      <c r="D1816" s="126" t="s">
        <v>9677</v>
      </c>
      <c r="E1816" s="125" t="s">
        <v>9679</v>
      </c>
      <c r="F1816" s="126" t="s">
        <v>9680</v>
      </c>
      <c r="G1816" s="125" t="s">
        <v>9681</v>
      </c>
      <c r="H1816" s="126" t="s">
        <v>9682</v>
      </c>
      <c r="I1816" s="127">
        <v>268</v>
      </c>
      <c r="J1816" s="128">
        <v>20.995000000000001</v>
      </c>
    </row>
    <row r="1817" spans="2:10" hidden="1" x14ac:dyDescent="0.25">
      <c r="B1817" s="124" t="s">
        <v>8</v>
      </c>
      <c r="C1817" s="125" t="s">
        <v>9683</v>
      </c>
      <c r="D1817" s="126" t="s">
        <v>9684</v>
      </c>
      <c r="E1817" s="125" t="s">
        <v>7923</v>
      </c>
      <c r="F1817" s="126" t="s">
        <v>9685</v>
      </c>
      <c r="G1817" s="125" t="s">
        <v>1707</v>
      </c>
      <c r="H1817" s="126" t="s">
        <v>9686</v>
      </c>
      <c r="I1817" s="127">
        <v>108</v>
      </c>
      <c r="J1817" s="128">
        <v>10.868</v>
      </c>
    </row>
    <row r="1818" spans="2:10" hidden="1" x14ac:dyDescent="0.25">
      <c r="B1818" s="124" t="s">
        <v>8</v>
      </c>
      <c r="C1818" s="125" t="s">
        <v>9683</v>
      </c>
      <c r="D1818" s="126" t="s">
        <v>9684</v>
      </c>
      <c r="E1818" s="125" t="s">
        <v>1707</v>
      </c>
      <c r="F1818" s="126" t="s">
        <v>9686</v>
      </c>
      <c r="G1818" s="125" t="s">
        <v>9687</v>
      </c>
      <c r="H1818" s="126" t="s">
        <v>9688</v>
      </c>
      <c r="I1818" s="127">
        <v>148</v>
      </c>
      <c r="J1818" s="128">
        <v>4.1529999999999987</v>
      </c>
    </row>
    <row r="1819" spans="2:10" hidden="1" x14ac:dyDescent="0.25">
      <c r="B1819" s="124" t="s">
        <v>8</v>
      </c>
      <c r="C1819" s="125" t="s">
        <v>9683</v>
      </c>
      <c r="D1819" s="126" t="s">
        <v>9684</v>
      </c>
      <c r="E1819" s="125" t="s">
        <v>9683</v>
      </c>
      <c r="F1819" s="126" t="s">
        <v>9689</v>
      </c>
      <c r="G1819" s="125" t="s">
        <v>7923</v>
      </c>
      <c r="H1819" s="126" t="s">
        <v>9685</v>
      </c>
      <c r="I1819" s="127">
        <v>502</v>
      </c>
      <c r="J1819" s="128">
        <v>17.382300000000001</v>
      </c>
    </row>
    <row r="1820" spans="2:10" hidden="1" x14ac:dyDescent="0.25">
      <c r="B1820" s="124" t="s">
        <v>8</v>
      </c>
      <c r="C1820" s="125" t="s">
        <v>2511</v>
      </c>
      <c r="D1820" s="126" t="s">
        <v>9690</v>
      </c>
      <c r="E1820" s="125" t="s">
        <v>9691</v>
      </c>
      <c r="F1820" s="126" t="s">
        <v>9692</v>
      </c>
      <c r="G1820" s="125" t="s">
        <v>9693</v>
      </c>
      <c r="H1820" s="126" t="s">
        <v>9694</v>
      </c>
      <c r="I1820" s="127">
        <v>3055</v>
      </c>
      <c r="J1820" s="128">
        <v>6.3470000000000004</v>
      </c>
    </row>
    <row r="1821" spans="2:10" hidden="1" x14ac:dyDescent="0.25">
      <c r="B1821" s="124" t="s">
        <v>8</v>
      </c>
      <c r="C1821" s="125" t="s">
        <v>2511</v>
      </c>
      <c r="D1821" s="126" t="s">
        <v>9690</v>
      </c>
      <c r="E1821" s="125" t="s">
        <v>9695</v>
      </c>
      <c r="F1821" s="126" t="s">
        <v>9696</v>
      </c>
      <c r="G1821" s="125" t="s">
        <v>606</v>
      </c>
      <c r="H1821" s="126" t="s">
        <v>9697</v>
      </c>
      <c r="I1821" s="127">
        <v>1029</v>
      </c>
      <c r="J1821" s="128">
        <v>8.2253000000000025</v>
      </c>
    </row>
    <row r="1822" spans="2:10" hidden="1" x14ac:dyDescent="0.25">
      <c r="B1822" s="124" t="s">
        <v>8</v>
      </c>
      <c r="C1822" s="125" t="s">
        <v>2511</v>
      </c>
      <c r="D1822" s="126" t="s">
        <v>9690</v>
      </c>
      <c r="E1822" s="125" t="s">
        <v>9693</v>
      </c>
      <c r="F1822" s="126" t="s">
        <v>9694</v>
      </c>
      <c r="G1822" s="125" t="s">
        <v>9698</v>
      </c>
      <c r="H1822" s="126" t="s">
        <v>9699</v>
      </c>
      <c r="I1822" s="127">
        <v>358</v>
      </c>
      <c r="J1822" s="128">
        <v>8.9576000000000029</v>
      </c>
    </row>
    <row r="1823" spans="2:10" hidden="1" x14ac:dyDescent="0.25">
      <c r="B1823" s="124" t="s">
        <v>8</v>
      </c>
      <c r="C1823" s="125" t="s">
        <v>2511</v>
      </c>
      <c r="D1823" s="126" t="s">
        <v>9690</v>
      </c>
      <c r="E1823" s="125" t="s">
        <v>9700</v>
      </c>
      <c r="F1823" s="126" t="s">
        <v>9701</v>
      </c>
      <c r="G1823" s="125" t="s">
        <v>9691</v>
      </c>
      <c r="H1823" s="126" t="s">
        <v>9692</v>
      </c>
      <c r="I1823" s="127">
        <v>295</v>
      </c>
      <c r="J1823" s="128">
        <v>6.4432000000000009</v>
      </c>
    </row>
    <row r="1824" spans="2:10" hidden="1" x14ac:dyDescent="0.25">
      <c r="B1824" s="124" t="s">
        <v>8</v>
      </c>
      <c r="C1824" s="125" t="s">
        <v>2511</v>
      </c>
      <c r="D1824" s="126" t="s">
        <v>9690</v>
      </c>
      <c r="E1824" s="125" t="s">
        <v>9702</v>
      </c>
      <c r="F1824" s="126" t="s">
        <v>9703</v>
      </c>
      <c r="G1824" s="125" t="s">
        <v>9704</v>
      </c>
      <c r="H1824" s="126" t="s">
        <v>9705</v>
      </c>
      <c r="I1824" s="127">
        <v>362</v>
      </c>
      <c r="J1824" s="128">
        <v>1.7889999999999999</v>
      </c>
    </row>
    <row r="1825" spans="2:10" hidden="1" x14ac:dyDescent="0.25">
      <c r="B1825" s="124" t="s">
        <v>8</v>
      </c>
      <c r="C1825" s="125" t="s">
        <v>2511</v>
      </c>
      <c r="D1825" s="126" t="s">
        <v>9690</v>
      </c>
      <c r="E1825" s="125" t="s">
        <v>9700</v>
      </c>
      <c r="F1825" s="126" t="s">
        <v>9701</v>
      </c>
      <c r="G1825" s="125" t="s">
        <v>9706</v>
      </c>
      <c r="H1825" s="126" t="s">
        <v>9707</v>
      </c>
      <c r="I1825" s="127">
        <v>121</v>
      </c>
      <c r="J1825" s="128">
        <v>6.0063999999999984</v>
      </c>
    </row>
    <row r="1826" spans="2:10" hidden="1" x14ac:dyDescent="0.25">
      <c r="B1826" s="124" t="s">
        <v>8</v>
      </c>
      <c r="C1826" s="125" t="s">
        <v>2511</v>
      </c>
      <c r="D1826" s="126" t="s">
        <v>9690</v>
      </c>
      <c r="E1826" s="125" t="s">
        <v>9702</v>
      </c>
      <c r="F1826" s="126" t="s">
        <v>9703</v>
      </c>
      <c r="G1826" s="125" t="s">
        <v>9708</v>
      </c>
      <c r="H1826" s="126" t="s">
        <v>9709</v>
      </c>
      <c r="I1826" s="127">
        <v>510</v>
      </c>
      <c r="J1826" s="128">
        <v>3.6606000000000001</v>
      </c>
    </row>
    <row r="1827" spans="2:10" hidden="1" x14ac:dyDescent="0.25">
      <c r="B1827" s="124" t="s">
        <v>8</v>
      </c>
      <c r="C1827" s="125" t="s">
        <v>2511</v>
      </c>
      <c r="D1827" s="126" t="s">
        <v>9690</v>
      </c>
      <c r="E1827" s="125" t="s">
        <v>9693</v>
      </c>
      <c r="F1827" s="126" t="s">
        <v>9694</v>
      </c>
      <c r="G1827" s="125" t="s">
        <v>9710</v>
      </c>
      <c r="H1827" s="126" t="s">
        <v>9711</v>
      </c>
      <c r="I1827" s="127">
        <v>704</v>
      </c>
      <c r="J1827" s="128">
        <v>4.4379</v>
      </c>
    </row>
    <row r="1828" spans="2:10" hidden="1" x14ac:dyDescent="0.25">
      <c r="B1828" s="124" t="s">
        <v>8</v>
      </c>
      <c r="C1828" s="125" t="s">
        <v>2511</v>
      </c>
      <c r="D1828" s="126" t="s">
        <v>9690</v>
      </c>
      <c r="E1828" s="125" t="s">
        <v>9691</v>
      </c>
      <c r="F1828" s="126" t="s">
        <v>9692</v>
      </c>
      <c r="G1828" s="125" t="s">
        <v>9712</v>
      </c>
      <c r="H1828" s="126" t="s">
        <v>9713</v>
      </c>
      <c r="I1828" s="127">
        <v>334</v>
      </c>
      <c r="J1828" s="128">
        <v>5.7753000000000014</v>
      </c>
    </row>
    <row r="1829" spans="2:10" hidden="1" x14ac:dyDescent="0.25">
      <c r="B1829" s="124" t="s">
        <v>8</v>
      </c>
      <c r="C1829" s="125" t="s">
        <v>2511</v>
      </c>
      <c r="D1829" s="126" t="s">
        <v>9690</v>
      </c>
      <c r="E1829" s="125" t="s">
        <v>9710</v>
      </c>
      <c r="F1829" s="126" t="s">
        <v>9711</v>
      </c>
      <c r="G1829" s="125" t="s">
        <v>9702</v>
      </c>
      <c r="H1829" s="126" t="s">
        <v>9703</v>
      </c>
      <c r="I1829" s="127">
        <v>977</v>
      </c>
      <c r="J1829" s="128">
        <v>5.3271999999999986</v>
      </c>
    </row>
    <row r="1830" spans="2:10" hidden="1" x14ac:dyDescent="0.25">
      <c r="B1830" s="124" t="s">
        <v>8</v>
      </c>
      <c r="C1830" s="125" t="s">
        <v>2511</v>
      </c>
      <c r="D1830" s="126" t="s">
        <v>9690</v>
      </c>
      <c r="E1830" s="125" t="s">
        <v>9710</v>
      </c>
      <c r="F1830" s="126" t="s">
        <v>9711</v>
      </c>
      <c r="G1830" s="125" t="s">
        <v>9695</v>
      </c>
      <c r="H1830" s="126" t="s">
        <v>9696</v>
      </c>
      <c r="I1830" s="127">
        <v>392</v>
      </c>
      <c r="J1830" s="128">
        <v>4.624299999999999</v>
      </c>
    </row>
    <row r="1831" spans="2:10" hidden="1" x14ac:dyDescent="0.25">
      <c r="B1831" s="124" t="s">
        <v>8</v>
      </c>
      <c r="C1831" s="125" t="s">
        <v>2511</v>
      </c>
      <c r="D1831" s="126" t="s">
        <v>9690</v>
      </c>
      <c r="E1831" s="125" t="s">
        <v>9702</v>
      </c>
      <c r="F1831" s="126" t="s">
        <v>9703</v>
      </c>
      <c r="G1831" s="125" t="s">
        <v>9714</v>
      </c>
      <c r="H1831" s="126" t="s">
        <v>9715</v>
      </c>
      <c r="I1831" s="127">
        <v>690</v>
      </c>
      <c r="J1831" s="128">
        <v>6.4127000000000001</v>
      </c>
    </row>
    <row r="1832" spans="2:10" hidden="1" x14ac:dyDescent="0.25">
      <c r="B1832" s="124" t="s">
        <v>8</v>
      </c>
      <c r="C1832" s="125" t="s">
        <v>2511</v>
      </c>
      <c r="D1832" s="126" t="s">
        <v>9690</v>
      </c>
      <c r="E1832" s="125" t="s">
        <v>2511</v>
      </c>
      <c r="F1832" s="126" t="s">
        <v>9716</v>
      </c>
      <c r="G1832" s="125" t="s">
        <v>9700</v>
      </c>
      <c r="H1832" s="126" t="s">
        <v>9701</v>
      </c>
      <c r="I1832" s="127">
        <v>1593</v>
      </c>
      <c r="J1832" s="128">
        <v>6.6988999999999983</v>
      </c>
    </row>
    <row r="1833" spans="2:10" hidden="1" x14ac:dyDescent="0.25">
      <c r="B1833" s="124" t="s">
        <v>8</v>
      </c>
      <c r="C1833" s="125" t="s">
        <v>2511</v>
      </c>
      <c r="D1833" s="126" t="s">
        <v>9690</v>
      </c>
      <c r="E1833" s="125" t="s">
        <v>9714</v>
      </c>
      <c r="F1833" s="126" t="s">
        <v>9715</v>
      </c>
      <c r="G1833" s="125" t="s">
        <v>1675</v>
      </c>
      <c r="H1833" s="126" t="s">
        <v>9717</v>
      </c>
      <c r="I1833" s="127">
        <v>386</v>
      </c>
      <c r="J1833" s="128">
        <v>12.2417</v>
      </c>
    </row>
    <row r="1834" spans="2:10" hidden="1" x14ac:dyDescent="0.25">
      <c r="B1834" s="124" t="s">
        <v>8</v>
      </c>
      <c r="C1834" s="125" t="s">
        <v>2535</v>
      </c>
      <c r="D1834" s="126" t="s">
        <v>9718</v>
      </c>
      <c r="E1834" s="125" t="s">
        <v>9719</v>
      </c>
      <c r="F1834" s="126" t="s">
        <v>9720</v>
      </c>
      <c r="G1834" s="125" t="s">
        <v>9721</v>
      </c>
      <c r="H1834" s="126" t="s">
        <v>9722</v>
      </c>
      <c r="I1834" s="127">
        <v>397</v>
      </c>
      <c r="J1834" s="128">
        <v>39.32</v>
      </c>
    </row>
    <row r="1835" spans="2:10" hidden="1" x14ac:dyDescent="0.25">
      <c r="B1835" s="124" t="s">
        <v>8</v>
      </c>
      <c r="C1835" s="125" t="s">
        <v>2535</v>
      </c>
      <c r="D1835" s="126" t="s">
        <v>9718</v>
      </c>
      <c r="E1835" s="125" t="s">
        <v>2535</v>
      </c>
      <c r="F1835" s="126" t="s">
        <v>9723</v>
      </c>
      <c r="G1835" s="125" t="s">
        <v>9719</v>
      </c>
      <c r="H1835" s="126" t="s">
        <v>9720</v>
      </c>
      <c r="I1835" s="127">
        <v>2113</v>
      </c>
      <c r="J1835" s="128">
        <v>21.6873</v>
      </c>
    </row>
    <row r="1836" spans="2:10" hidden="1" x14ac:dyDescent="0.25">
      <c r="B1836" s="124" t="s">
        <v>8</v>
      </c>
      <c r="C1836" s="125" t="s">
        <v>2535</v>
      </c>
      <c r="D1836" s="126" t="s">
        <v>9718</v>
      </c>
      <c r="E1836" s="125" t="s">
        <v>9719</v>
      </c>
      <c r="F1836" s="126" t="s">
        <v>9720</v>
      </c>
      <c r="G1836" s="125" t="s">
        <v>5166</v>
      </c>
      <c r="H1836" s="126" t="s">
        <v>9724</v>
      </c>
      <c r="I1836" s="127">
        <v>166</v>
      </c>
      <c r="J1836" s="128">
        <v>10.4916</v>
      </c>
    </row>
    <row r="1837" spans="2:10" hidden="1" x14ac:dyDescent="0.25">
      <c r="B1837" s="124" t="s">
        <v>8</v>
      </c>
      <c r="C1837" s="125" t="s">
        <v>9725</v>
      </c>
      <c r="D1837" s="126" t="s">
        <v>9726</v>
      </c>
      <c r="E1837" s="125" t="s">
        <v>9727</v>
      </c>
      <c r="F1837" s="126" t="s">
        <v>9728</v>
      </c>
      <c r="G1837" s="125" t="s">
        <v>9729</v>
      </c>
      <c r="H1837" s="126" t="s">
        <v>9730</v>
      </c>
      <c r="I1837" s="127">
        <v>142</v>
      </c>
      <c r="J1837" s="128">
        <v>13.4381</v>
      </c>
    </row>
    <row r="1838" spans="2:10" hidden="1" x14ac:dyDescent="0.25">
      <c r="B1838" s="124" t="s">
        <v>8</v>
      </c>
      <c r="C1838" s="125" t="s">
        <v>9725</v>
      </c>
      <c r="D1838" s="126" t="s">
        <v>9726</v>
      </c>
      <c r="E1838" s="125" t="s">
        <v>9729</v>
      </c>
      <c r="F1838" s="126" t="s">
        <v>9730</v>
      </c>
      <c r="G1838" s="125" t="s">
        <v>2399</v>
      </c>
      <c r="H1838" s="126" t="s">
        <v>9731</v>
      </c>
      <c r="I1838" s="127">
        <v>462</v>
      </c>
      <c r="J1838" s="128">
        <v>7.3539999999999983</v>
      </c>
    </row>
    <row r="1839" spans="2:10" hidden="1" x14ac:dyDescent="0.25">
      <c r="B1839" s="124" t="s">
        <v>8</v>
      </c>
      <c r="C1839" s="125" t="s">
        <v>9725</v>
      </c>
      <c r="D1839" s="126" t="s">
        <v>9726</v>
      </c>
      <c r="E1839" s="125" t="s">
        <v>2399</v>
      </c>
      <c r="F1839" s="126" t="s">
        <v>9731</v>
      </c>
      <c r="G1839" s="125" t="s">
        <v>2942</v>
      </c>
      <c r="H1839" s="126" t="s">
        <v>9732</v>
      </c>
      <c r="I1839" s="127">
        <v>75</v>
      </c>
      <c r="J1839" s="128">
        <v>7.7064000000000004</v>
      </c>
    </row>
    <row r="1840" spans="2:10" hidden="1" x14ac:dyDescent="0.25">
      <c r="B1840" s="124" t="s">
        <v>8</v>
      </c>
      <c r="C1840" s="125" t="s">
        <v>9733</v>
      </c>
      <c r="D1840" s="126" t="s">
        <v>9734</v>
      </c>
      <c r="E1840" s="125" t="s">
        <v>921</v>
      </c>
      <c r="F1840" s="126" t="s">
        <v>9735</v>
      </c>
      <c r="G1840" s="125" t="s">
        <v>8472</v>
      </c>
      <c r="H1840" s="126" t="s">
        <v>9736</v>
      </c>
      <c r="I1840" s="127">
        <v>233</v>
      </c>
      <c r="J1840" s="128">
        <v>9.5806000000000004</v>
      </c>
    </row>
    <row r="1841" spans="2:10" hidden="1" x14ac:dyDescent="0.25">
      <c r="B1841" s="124" t="s">
        <v>8</v>
      </c>
      <c r="C1841" s="125" t="s">
        <v>9733</v>
      </c>
      <c r="D1841" s="126" t="s">
        <v>9734</v>
      </c>
      <c r="E1841" s="125" t="s">
        <v>9733</v>
      </c>
      <c r="F1841" s="126" t="s">
        <v>9737</v>
      </c>
      <c r="G1841" s="125" t="s">
        <v>8128</v>
      </c>
      <c r="H1841" s="126" t="s">
        <v>9738</v>
      </c>
      <c r="I1841" s="127">
        <v>1440</v>
      </c>
      <c r="J1841" s="128">
        <v>6.1946999999999983</v>
      </c>
    </row>
    <row r="1842" spans="2:10" hidden="1" x14ac:dyDescent="0.25">
      <c r="B1842" s="124" t="s">
        <v>8</v>
      </c>
      <c r="C1842" s="125" t="s">
        <v>9733</v>
      </c>
      <c r="D1842" s="126" t="s">
        <v>9734</v>
      </c>
      <c r="E1842" s="125" t="s">
        <v>9739</v>
      </c>
      <c r="F1842" s="126" t="s">
        <v>9740</v>
      </c>
      <c r="G1842" s="125" t="s">
        <v>9741</v>
      </c>
      <c r="H1842" s="126" t="s">
        <v>9742</v>
      </c>
      <c r="I1842" s="127">
        <v>565</v>
      </c>
      <c r="J1842" s="128">
        <v>9.9834000000000014</v>
      </c>
    </row>
    <row r="1843" spans="2:10" hidden="1" x14ac:dyDescent="0.25">
      <c r="B1843" s="124" t="s">
        <v>8</v>
      </c>
      <c r="C1843" s="125" t="s">
        <v>9733</v>
      </c>
      <c r="D1843" s="126" t="s">
        <v>9734</v>
      </c>
      <c r="E1843" s="125" t="s">
        <v>9733</v>
      </c>
      <c r="F1843" s="126" t="s">
        <v>9737</v>
      </c>
      <c r="G1843" s="125" t="s">
        <v>2162</v>
      </c>
      <c r="H1843" s="126" t="s">
        <v>9743</v>
      </c>
      <c r="I1843" s="127">
        <v>237</v>
      </c>
      <c r="J1843" s="128">
        <v>13.1066</v>
      </c>
    </row>
    <row r="1844" spans="2:10" hidden="1" x14ac:dyDescent="0.25">
      <c r="B1844" s="124" t="s">
        <v>8</v>
      </c>
      <c r="C1844" s="125" t="s">
        <v>9733</v>
      </c>
      <c r="D1844" s="126" t="s">
        <v>9734</v>
      </c>
      <c r="E1844" s="125" t="s">
        <v>9744</v>
      </c>
      <c r="F1844" s="126" t="s">
        <v>9745</v>
      </c>
      <c r="G1844" s="125" t="s">
        <v>9746</v>
      </c>
      <c r="H1844" s="126" t="s">
        <v>9747</v>
      </c>
      <c r="I1844" s="127">
        <v>556</v>
      </c>
      <c r="J1844" s="128">
        <v>15.398</v>
      </c>
    </row>
    <row r="1845" spans="2:10" hidden="1" x14ac:dyDescent="0.25">
      <c r="B1845" s="124" t="s">
        <v>8</v>
      </c>
      <c r="C1845" s="125" t="s">
        <v>9733</v>
      </c>
      <c r="D1845" s="126" t="s">
        <v>9734</v>
      </c>
      <c r="E1845" s="125" t="s">
        <v>8472</v>
      </c>
      <c r="F1845" s="126" t="s">
        <v>9736</v>
      </c>
      <c r="G1845" s="125" t="s">
        <v>9739</v>
      </c>
      <c r="H1845" s="126" t="s">
        <v>9740</v>
      </c>
      <c r="I1845" s="127">
        <v>326</v>
      </c>
      <c r="J1845" s="128">
        <v>22.023599999999991</v>
      </c>
    </row>
    <row r="1846" spans="2:10" hidden="1" x14ac:dyDescent="0.25">
      <c r="B1846" s="124" t="s">
        <v>8</v>
      </c>
      <c r="C1846" s="125" t="s">
        <v>9733</v>
      </c>
      <c r="D1846" s="126" t="s">
        <v>9734</v>
      </c>
      <c r="E1846" s="125" t="s">
        <v>9748</v>
      </c>
      <c r="F1846" s="126" t="s">
        <v>9749</v>
      </c>
      <c r="G1846" s="125" t="s">
        <v>7573</v>
      </c>
      <c r="H1846" s="126" t="s">
        <v>9750</v>
      </c>
      <c r="I1846" s="127">
        <v>139</v>
      </c>
      <c r="J1846" s="128">
        <v>17.4983</v>
      </c>
    </row>
    <row r="1847" spans="2:10" hidden="1" x14ac:dyDescent="0.25">
      <c r="B1847" s="124" t="s">
        <v>8</v>
      </c>
      <c r="C1847" s="125" t="s">
        <v>9733</v>
      </c>
      <c r="D1847" s="126" t="s">
        <v>9734</v>
      </c>
      <c r="E1847" s="125" t="s">
        <v>9091</v>
      </c>
      <c r="F1847" s="126" t="s">
        <v>9751</v>
      </c>
      <c r="G1847" s="125" t="s">
        <v>9744</v>
      </c>
      <c r="H1847" s="126" t="s">
        <v>9745</v>
      </c>
      <c r="I1847" s="127">
        <v>506</v>
      </c>
      <c r="J1847" s="128">
        <v>3.0326999999999988</v>
      </c>
    </row>
    <row r="1848" spans="2:10" hidden="1" x14ac:dyDescent="0.25">
      <c r="B1848" s="124" t="s">
        <v>8</v>
      </c>
      <c r="C1848" s="125" t="s">
        <v>9733</v>
      </c>
      <c r="D1848" s="126" t="s">
        <v>9734</v>
      </c>
      <c r="E1848" s="125" t="s">
        <v>8128</v>
      </c>
      <c r="F1848" s="126" t="s">
        <v>9738</v>
      </c>
      <c r="G1848" s="125" t="s">
        <v>921</v>
      </c>
      <c r="H1848" s="126" t="s">
        <v>9735</v>
      </c>
      <c r="I1848" s="127">
        <v>712</v>
      </c>
      <c r="J1848" s="128">
        <v>4.8338999999999999</v>
      </c>
    </row>
    <row r="1849" spans="2:10" hidden="1" x14ac:dyDescent="0.25">
      <c r="B1849" s="124" t="s">
        <v>8</v>
      </c>
      <c r="C1849" s="125" t="s">
        <v>9733</v>
      </c>
      <c r="D1849" s="126" t="s">
        <v>9734</v>
      </c>
      <c r="E1849" s="125" t="s">
        <v>9746</v>
      </c>
      <c r="F1849" s="126" t="s">
        <v>9747</v>
      </c>
      <c r="G1849" s="125" t="s">
        <v>9748</v>
      </c>
      <c r="H1849" s="126" t="s">
        <v>9749</v>
      </c>
      <c r="I1849" s="127">
        <v>296</v>
      </c>
      <c r="J1849" s="128">
        <v>23.442900000000002</v>
      </c>
    </row>
    <row r="1850" spans="2:10" hidden="1" x14ac:dyDescent="0.25">
      <c r="B1850" s="124" t="s">
        <v>8</v>
      </c>
      <c r="C1850" s="125" t="s">
        <v>9733</v>
      </c>
      <c r="D1850" s="126" t="s">
        <v>9734</v>
      </c>
      <c r="E1850" s="125" t="s">
        <v>2162</v>
      </c>
      <c r="F1850" s="126" t="s">
        <v>9743</v>
      </c>
      <c r="G1850" s="125" t="s">
        <v>9091</v>
      </c>
      <c r="H1850" s="126" t="s">
        <v>9751</v>
      </c>
      <c r="I1850" s="127">
        <v>465</v>
      </c>
      <c r="J1850" s="128">
        <v>9.2077000000000009</v>
      </c>
    </row>
    <row r="1851" spans="2:10" hidden="1" x14ac:dyDescent="0.25">
      <c r="B1851" s="124" t="s">
        <v>8</v>
      </c>
      <c r="C1851" s="125" t="s">
        <v>9752</v>
      </c>
      <c r="D1851" s="126" t="s">
        <v>9753</v>
      </c>
      <c r="E1851" s="125" t="s">
        <v>6133</v>
      </c>
      <c r="F1851" s="126" t="s">
        <v>9754</v>
      </c>
      <c r="G1851" s="125" t="s">
        <v>9755</v>
      </c>
      <c r="H1851" s="126" t="s">
        <v>9756</v>
      </c>
      <c r="I1851" s="127">
        <v>295</v>
      </c>
      <c r="J1851" s="128">
        <v>14.2012</v>
      </c>
    </row>
    <row r="1852" spans="2:10" hidden="1" x14ac:dyDescent="0.25">
      <c r="B1852" s="124" t="s">
        <v>8</v>
      </c>
      <c r="C1852" s="125" t="s">
        <v>9752</v>
      </c>
      <c r="D1852" s="126" t="s">
        <v>9753</v>
      </c>
      <c r="E1852" s="125" t="s">
        <v>9755</v>
      </c>
      <c r="F1852" s="126" t="s">
        <v>9756</v>
      </c>
      <c r="G1852" s="125" t="s">
        <v>9757</v>
      </c>
      <c r="H1852" s="126" t="s">
        <v>9758</v>
      </c>
      <c r="I1852" s="127">
        <v>167</v>
      </c>
      <c r="J1852" s="128">
        <v>9.0793000000000035</v>
      </c>
    </row>
    <row r="1853" spans="2:10" hidden="1" x14ac:dyDescent="0.25">
      <c r="B1853" s="124" t="s">
        <v>8</v>
      </c>
      <c r="C1853" s="125" t="s">
        <v>9752</v>
      </c>
      <c r="D1853" s="126" t="s">
        <v>9753</v>
      </c>
      <c r="E1853" s="125" t="s">
        <v>9752</v>
      </c>
      <c r="F1853" s="126" t="s">
        <v>9759</v>
      </c>
      <c r="G1853" s="125" t="s">
        <v>6133</v>
      </c>
      <c r="H1853" s="126" t="s">
        <v>9754</v>
      </c>
      <c r="I1853" s="127">
        <v>731</v>
      </c>
      <c r="J1853" s="128">
        <v>29.959399999999999</v>
      </c>
    </row>
    <row r="1854" spans="2:10" hidden="1" x14ac:dyDescent="0.25">
      <c r="B1854" s="124" t="s">
        <v>8</v>
      </c>
      <c r="C1854" s="125" t="s">
        <v>9760</v>
      </c>
      <c r="D1854" s="126" t="s">
        <v>9761</v>
      </c>
      <c r="E1854" s="125" t="s">
        <v>9760</v>
      </c>
      <c r="F1854" s="126" t="s">
        <v>9762</v>
      </c>
      <c r="G1854" s="125" t="s">
        <v>2988</v>
      </c>
      <c r="H1854" s="126" t="s">
        <v>9763</v>
      </c>
      <c r="I1854" s="127">
        <v>1830</v>
      </c>
      <c r="J1854" s="128">
        <v>14.9003</v>
      </c>
    </row>
    <row r="1855" spans="2:10" hidden="1" x14ac:dyDescent="0.25">
      <c r="B1855" s="124" t="s">
        <v>8</v>
      </c>
      <c r="C1855" s="125" t="s">
        <v>9760</v>
      </c>
      <c r="D1855" s="126" t="s">
        <v>9761</v>
      </c>
      <c r="E1855" s="125" t="s">
        <v>2988</v>
      </c>
      <c r="F1855" s="126" t="s">
        <v>9763</v>
      </c>
      <c r="G1855" s="125" t="s">
        <v>2272</v>
      </c>
      <c r="H1855" s="126" t="s">
        <v>9764</v>
      </c>
      <c r="I1855" s="127">
        <v>306</v>
      </c>
      <c r="J1855" s="128">
        <v>21.305700000000002</v>
      </c>
    </row>
    <row r="1856" spans="2:10" hidden="1" x14ac:dyDescent="0.25">
      <c r="B1856" s="124" t="s">
        <v>8</v>
      </c>
      <c r="C1856" s="125" t="s">
        <v>2584</v>
      </c>
      <c r="D1856" s="126" t="s">
        <v>9765</v>
      </c>
      <c r="E1856" s="125" t="s">
        <v>2584</v>
      </c>
      <c r="F1856" s="126" t="s">
        <v>9766</v>
      </c>
      <c r="G1856" s="125" t="s">
        <v>9767</v>
      </c>
      <c r="H1856" s="126" t="s">
        <v>9768</v>
      </c>
      <c r="I1856" s="127">
        <v>1011</v>
      </c>
      <c r="J1856" s="128">
        <v>21.450199999999999</v>
      </c>
    </row>
    <row r="1857" spans="2:10" hidden="1" x14ac:dyDescent="0.25">
      <c r="B1857" s="124" t="s">
        <v>8</v>
      </c>
      <c r="C1857" s="125" t="s">
        <v>2584</v>
      </c>
      <c r="D1857" s="126" t="s">
        <v>9765</v>
      </c>
      <c r="E1857" s="125" t="s">
        <v>2584</v>
      </c>
      <c r="F1857" s="126" t="s">
        <v>9766</v>
      </c>
      <c r="G1857" s="125" t="s">
        <v>9769</v>
      </c>
      <c r="H1857" s="126" t="s">
        <v>9770</v>
      </c>
      <c r="I1857" s="127">
        <v>193</v>
      </c>
      <c r="J1857" s="128">
        <v>37.090400000000002</v>
      </c>
    </row>
    <row r="1858" spans="2:10" hidden="1" x14ac:dyDescent="0.25">
      <c r="B1858" s="124" t="s">
        <v>8</v>
      </c>
      <c r="C1858" s="125" t="s">
        <v>767</v>
      </c>
      <c r="D1858" s="126" t="s">
        <v>9771</v>
      </c>
      <c r="E1858" s="125" t="s">
        <v>767</v>
      </c>
      <c r="F1858" s="126" t="s">
        <v>9772</v>
      </c>
      <c r="G1858" s="125" t="s">
        <v>9773</v>
      </c>
      <c r="H1858" s="126" t="s">
        <v>9774</v>
      </c>
      <c r="I1858" s="127">
        <v>773</v>
      </c>
      <c r="J1858" s="128">
        <v>19.585899999999999</v>
      </c>
    </row>
    <row r="1859" spans="2:10" hidden="1" x14ac:dyDescent="0.25">
      <c r="B1859" s="124" t="s">
        <v>8</v>
      </c>
      <c r="C1859" s="125" t="s">
        <v>767</v>
      </c>
      <c r="D1859" s="126" t="s">
        <v>9771</v>
      </c>
      <c r="E1859" s="125" t="s">
        <v>9775</v>
      </c>
      <c r="F1859" s="126" t="s">
        <v>9776</v>
      </c>
      <c r="G1859" s="125" t="s">
        <v>9777</v>
      </c>
      <c r="H1859" s="126" t="s">
        <v>9778</v>
      </c>
      <c r="I1859" s="127">
        <v>445</v>
      </c>
      <c r="J1859" s="128">
        <v>27.491299999999999</v>
      </c>
    </row>
    <row r="1860" spans="2:10" hidden="1" x14ac:dyDescent="0.25">
      <c r="B1860" s="124" t="s">
        <v>8</v>
      </c>
      <c r="C1860" s="125" t="s">
        <v>767</v>
      </c>
      <c r="D1860" s="126" t="s">
        <v>9771</v>
      </c>
      <c r="E1860" s="125" t="s">
        <v>767</v>
      </c>
      <c r="F1860" s="126" t="s">
        <v>9772</v>
      </c>
      <c r="G1860" s="125" t="s">
        <v>9779</v>
      </c>
      <c r="H1860" s="126" t="s">
        <v>9780</v>
      </c>
      <c r="I1860" s="127">
        <v>295</v>
      </c>
      <c r="J1860" s="128">
        <v>10.120699999999999</v>
      </c>
    </row>
    <row r="1861" spans="2:10" hidden="1" x14ac:dyDescent="0.25">
      <c r="B1861" s="124" t="s">
        <v>8</v>
      </c>
      <c r="C1861" s="125" t="s">
        <v>767</v>
      </c>
      <c r="D1861" s="126" t="s">
        <v>9771</v>
      </c>
      <c r="E1861" s="125" t="s">
        <v>9775</v>
      </c>
      <c r="F1861" s="126" t="s">
        <v>9776</v>
      </c>
      <c r="G1861" s="125" t="s">
        <v>9781</v>
      </c>
      <c r="H1861" s="126" t="s">
        <v>9782</v>
      </c>
      <c r="I1861" s="127">
        <v>103</v>
      </c>
      <c r="J1861" s="128">
        <v>28.101200000000009</v>
      </c>
    </row>
    <row r="1862" spans="2:10" hidden="1" x14ac:dyDescent="0.25">
      <c r="B1862" s="124" t="s">
        <v>8</v>
      </c>
      <c r="C1862" s="125" t="s">
        <v>767</v>
      </c>
      <c r="D1862" s="126" t="s">
        <v>9771</v>
      </c>
      <c r="E1862" s="125" t="s">
        <v>9781</v>
      </c>
      <c r="F1862" s="126" t="s">
        <v>9782</v>
      </c>
      <c r="G1862" s="125" t="s">
        <v>7454</v>
      </c>
      <c r="H1862" s="126" t="s">
        <v>9783</v>
      </c>
      <c r="I1862" s="127">
        <v>500</v>
      </c>
      <c r="J1862" s="128">
        <v>13.0611</v>
      </c>
    </row>
    <row r="1863" spans="2:10" hidden="1" x14ac:dyDescent="0.25">
      <c r="B1863" s="124" t="s">
        <v>8</v>
      </c>
      <c r="C1863" s="125" t="s">
        <v>767</v>
      </c>
      <c r="D1863" s="126" t="s">
        <v>9771</v>
      </c>
      <c r="E1863" s="125" t="s">
        <v>767</v>
      </c>
      <c r="F1863" s="126" t="s">
        <v>9772</v>
      </c>
      <c r="G1863" s="125" t="s">
        <v>9775</v>
      </c>
      <c r="H1863" s="126" t="s">
        <v>9776</v>
      </c>
      <c r="I1863" s="127">
        <v>402</v>
      </c>
      <c r="J1863" s="128">
        <v>8.8413000000000004</v>
      </c>
    </row>
    <row r="1864" spans="2:10" hidden="1" x14ac:dyDescent="0.25">
      <c r="B1864" s="124" t="s">
        <v>8</v>
      </c>
      <c r="C1864" s="125" t="s">
        <v>767</v>
      </c>
      <c r="D1864" s="126" t="s">
        <v>9771</v>
      </c>
      <c r="E1864" s="125" t="s">
        <v>9773</v>
      </c>
      <c r="F1864" s="126" t="s">
        <v>9774</v>
      </c>
      <c r="G1864" s="125" t="s">
        <v>3880</v>
      </c>
      <c r="H1864" s="126" t="s">
        <v>9784</v>
      </c>
      <c r="I1864" s="127">
        <v>1132</v>
      </c>
      <c r="J1864" s="128">
        <v>14.241</v>
      </c>
    </row>
    <row r="1865" spans="2:10" hidden="1" x14ac:dyDescent="0.25">
      <c r="B1865" s="124" t="s">
        <v>8</v>
      </c>
      <c r="C1865" s="125" t="s">
        <v>767</v>
      </c>
      <c r="D1865" s="126" t="s">
        <v>9771</v>
      </c>
      <c r="E1865" s="125" t="s">
        <v>9779</v>
      </c>
      <c r="F1865" s="126" t="s">
        <v>9780</v>
      </c>
      <c r="G1865" s="125" t="s">
        <v>4651</v>
      </c>
      <c r="H1865" s="126" t="s">
        <v>9785</v>
      </c>
      <c r="I1865" s="127">
        <v>500</v>
      </c>
      <c r="J1865" s="128">
        <v>5.8715000000000002</v>
      </c>
    </row>
    <row r="1866" spans="2:10" hidden="1" x14ac:dyDescent="0.25">
      <c r="B1866" s="124" t="s">
        <v>8</v>
      </c>
      <c r="C1866" s="125" t="s">
        <v>2598</v>
      </c>
      <c r="D1866" s="126" t="s">
        <v>9786</v>
      </c>
      <c r="E1866" s="125" t="s">
        <v>2598</v>
      </c>
      <c r="F1866" s="126" t="s">
        <v>9787</v>
      </c>
      <c r="G1866" s="125" t="s">
        <v>887</v>
      </c>
      <c r="H1866" s="126" t="s">
        <v>9788</v>
      </c>
      <c r="I1866" s="127">
        <v>265</v>
      </c>
      <c r="J1866" s="128">
        <v>48.904799999999987</v>
      </c>
    </row>
    <row r="1867" spans="2:10" hidden="1" x14ac:dyDescent="0.25">
      <c r="B1867" s="124" t="s">
        <v>8</v>
      </c>
      <c r="C1867" s="125" t="s">
        <v>2598</v>
      </c>
      <c r="D1867" s="126" t="s">
        <v>9786</v>
      </c>
      <c r="E1867" s="125" t="s">
        <v>2598</v>
      </c>
      <c r="F1867" s="126" t="s">
        <v>9787</v>
      </c>
      <c r="G1867" s="125" t="s">
        <v>9789</v>
      </c>
      <c r="H1867" s="126" t="s">
        <v>9790</v>
      </c>
      <c r="I1867" s="127">
        <v>645</v>
      </c>
      <c r="J1867" s="128">
        <v>55.291300000000007</v>
      </c>
    </row>
    <row r="1868" spans="2:10" hidden="1" x14ac:dyDescent="0.25">
      <c r="B1868" s="124" t="s">
        <v>8</v>
      </c>
      <c r="C1868" s="125" t="s">
        <v>2598</v>
      </c>
      <c r="D1868" s="126" t="s">
        <v>9786</v>
      </c>
      <c r="E1868" s="125" t="s">
        <v>2598</v>
      </c>
      <c r="F1868" s="126" t="s">
        <v>9787</v>
      </c>
      <c r="G1868" s="125" t="s">
        <v>9791</v>
      </c>
      <c r="H1868" s="126" t="s">
        <v>9792</v>
      </c>
      <c r="I1868" s="127">
        <v>323</v>
      </c>
      <c r="J1868" s="128">
        <v>29.425000000000001</v>
      </c>
    </row>
    <row r="1869" spans="2:10" hidden="1" x14ac:dyDescent="0.25">
      <c r="B1869" s="124" t="s">
        <v>8</v>
      </c>
      <c r="C1869" s="125" t="s">
        <v>2618</v>
      </c>
      <c r="D1869" s="126" t="s">
        <v>9793</v>
      </c>
      <c r="E1869" s="125" t="s">
        <v>2618</v>
      </c>
      <c r="F1869" s="126" t="s">
        <v>9794</v>
      </c>
      <c r="G1869" s="125" t="s">
        <v>1671</v>
      </c>
      <c r="H1869" s="126" t="s">
        <v>9795</v>
      </c>
      <c r="I1869" s="127">
        <v>527</v>
      </c>
      <c r="J1869" s="128">
        <v>30.745999999999999</v>
      </c>
    </row>
    <row r="1870" spans="2:10" hidden="1" x14ac:dyDescent="0.25">
      <c r="B1870" s="124" t="s">
        <v>8</v>
      </c>
      <c r="C1870" s="125" t="s">
        <v>2618</v>
      </c>
      <c r="D1870" s="126" t="s">
        <v>9793</v>
      </c>
      <c r="E1870" s="125" t="s">
        <v>1671</v>
      </c>
      <c r="F1870" s="126" t="s">
        <v>9795</v>
      </c>
      <c r="G1870" s="125" t="s">
        <v>9796</v>
      </c>
      <c r="H1870" s="126" t="s">
        <v>9797</v>
      </c>
      <c r="I1870" s="127">
        <v>0</v>
      </c>
      <c r="J1870" s="128">
        <v>23.217099999999999</v>
      </c>
    </row>
    <row r="1871" spans="2:10" hidden="1" x14ac:dyDescent="0.25">
      <c r="B1871" s="124" t="s">
        <v>8</v>
      </c>
      <c r="C1871" s="125" t="s">
        <v>9798</v>
      </c>
      <c r="D1871" s="126" t="s">
        <v>9799</v>
      </c>
      <c r="E1871" s="125" t="s">
        <v>2481</v>
      </c>
      <c r="F1871" s="126" t="s">
        <v>9800</v>
      </c>
      <c r="G1871" s="125" t="s">
        <v>2928</v>
      </c>
      <c r="H1871" s="126" t="s">
        <v>9801</v>
      </c>
      <c r="I1871" s="127">
        <v>2168</v>
      </c>
      <c r="J1871" s="128">
        <v>9.2679999999999989</v>
      </c>
    </row>
    <row r="1872" spans="2:10" hidden="1" x14ac:dyDescent="0.25">
      <c r="B1872" s="124" t="s">
        <v>8</v>
      </c>
      <c r="C1872" s="125" t="s">
        <v>9798</v>
      </c>
      <c r="D1872" s="126" t="s">
        <v>9799</v>
      </c>
      <c r="E1872" s="125" t="s">
        <v>9802</v>
      </c>
      <c r="F1872" s="126" t="s">
        <v>9803</v>
      </c>
      <c r="G1872" s="125" t="s">
        <v>8275</v>
      </c>
      <c r="H1872" s="126" t="s">
        <v>9804</v>
      </c>
      <c r="I1872" s="127">
        <v>476</v>
      </c>
      <c r="J1872" s="128">
        <v>13.3673</v>
      </c>
    </row>
    <row r="1873" spans="2:10" hidden="1" x14ac:dyDescent="0.25">
      <c r="B1873" s="124" t="s">
        <v>8</v>
      </c>
      <c r="C1873" s="125" t="s">
        <v>9798</v>
      </c>
      <c r="D1873" s="126" t="s">
        <v>9799</v>
      </c>
      <c r="E1873" s="125" t="s">
        <v>9798</v>
      </c>
      <c r="F1873" s="126" t="s">
        <v>9805</v>
      </c>
      <c r="G1873" s="125" t="s">
        <v>9802</v>
      </c>
      <c r="H1873" s="126" t="s">
        <v>9803</v>
      </c>
      <c r="I1873" s="127">
        <v>310</v>
      </c>
      <c r="J1873" s="128">
        <v>11.4437</v>
      </c>
    </row>
    <row r="1874" spans="2:10" hidden="1" x14ac:dyDescent="0.25">
      <c r="B1874" s="124" t="s">
        <v>8</v>
      </c>
      <c r="C1874" s="125" t="s">
        <v>9798</v>
      </c>
      <c r="D1874" s="126" t="s">
        <v>9799</v>
      </c>
      <c r="E1874" s="125" t="s">
        <v>9798</v>
      </c>
      <c r="F1874" s="126" t="s">
        <v>9805</v>
      </c>
      <c r="G1874" s="125" t="s">
        <v>2481</v>
      </c>
      <c r="H1874" s="126" t="s">
        <v>9800</v>
      </c>
      <c r="I1874" s="127">
        <v>417</v>
      </c>
      <c r="J1874" s="128">
        <v>16.3263</v>
      </c>
    </row>
    <row r="1875" spans="2:10" hidden="1" x14ac:dyDescent="0.25">
      <c r="B1875" s="124" t="s">
        <v>8</v>
      </c>
      <c r="C1875" s="125" t="s">
        <v>9798</v>
      </c>
      <c r="D1875" s="126" t="s">
        <v>9799</v>
      </c>
      <c r="E1875" s="125" t="s">
        <v>2928</v>
      </c>
      <c r="F1875" s="126" t="s">
        <v>9801</v>
      </c>
      <c r="G1875" s="125" t="s">
        <v>9806</v>
      </c>
      <c r="H1875" s="126" t="s">
        <v>9807</v>
      </c>
      <c r="I1875" s="127">
        <v>361</v>
      </c>
      <c r="J1875" s="128">
        <v>7.3183999999999996</v>
      </c>
    </row>
    <row r="1876" spans="2:10" hidden="1" x14ac:dyDescent="0.25">
      <c r="B1876" s="124" t="s">
        <v>8</v>
      </c>
      <c r="C1876" s="125" t="s">
        <v>9798</v>
      </c>
      <c r="D1876" s="126" t="s">
        <v>9799</v>
      </c>
      <c r="E1876" s="125" t="s">
        <v>2928</v>
      </c>
      <c r="F1876" s="126" t="s">
        <v>9801</v>
      </c>
      <c r="G1876" s="125" t="s">
        <v>9808</v>
      </c>
      <c r="H1876" s="126" t="s">
        <v>9809</v>
      </c>
      <c r="I1876" s="127">
        <v>420</v>
      </c>
      <c r="J1876" s="128">
        <v>13.2331</v>
      </c>
    </row>
    <row r="1877" spans="2:10" hidden="1" x14ac:dyDescent="0.25">
      <c r="B1877" s="124" t="s">
        <v>8</v>
      </c>
      <c r="C1877" s="125" t="s">
        <v>2626</v>
      </c>
      <c r="D1877" s="126" t="s">
        <v>9810</v>
      </c>
      <c r="E1877" s="125" t="s">
        <v>9811</v>
      </c>
      <c r="F1877" s="126" t="s">
        <v>9812</v>
      </c>
      <c r="G1877" s="125" t="s">
        <v>9813</v>
      </c>
      <c r="H1877" s="126" t="s">
        <v>9814</v>
      </c>
      <c r="I1877" s="127">
        <v>312</v>
      </c>
      <c r="J1877" s="128">
        <v>19.613499999999991</v>
      </c>
    </row>
    <row r="1878" spans="2:10" hidden="1" x14ac:dyDescent="0.25">
      <c r="B1878" s="124" t="s">
        <v>8</v>
      </c>
      <c r="C1878" s="125" t="s">
        <v>2626</v>
      </c>
      <c r="D1878" s="126" t="s">
        <v>9810</v>
      </c>
      <c r="E1878" s="125" t="s">
        <v>9815</v>
      </c>
      <c r="F1878" s="126" t="s">
        <v>9816</v>
      </c>
      <c r="G1878" s="125" t="s">
        <v>8116</v>
      </c>
      <c r="H1878" s="126" t="s">
        <v>9817</v>
      </c>
      <c r="I1878" s="127">
        <v>2080</v>
      </c>
      <c r="J1878" s="128">
        <v>14.6134</v>
      </c>
    </row>
    <row r="1879" spans="2:10" hidden="1" x14ac:dyDescent="0.25">
      <c r="B1879" s="124" t="s">
        <v>8</v>
      </c>
      <c r="C1879" s="125" t="s">
        <v>2626</v>
      </c>
      <c r="D1879" s="126" t="s">
        <v>9810</v>
      </c>
      <c r="E1879" s="125" t="s">
        <v>2626</v>
      </c>
      <c r="F1879" s="126" t="s">
        <v>9818</v>
      </c>
      <c r="G1879" s="125" t="s">
        <v>9811</v>
      </c>
      <c r="H1879" s="126" t="s">
        <v>9812</v>
      </c>
      <c r="I1879" s="127">
        <v>2284</v>
      </c>
      <c r="J1879" s="128">
        <v>13.1234</v>
      </c>
    </row>
    <row r="1880" spans="2:10" hidden="1" x14ac:dyDescent="0.25">
      <c r="B1880" s="124" t="s">
        <v>8</v>
      </c>
      <c r="C1880" s="125" t="s">
        <v>2626</v>
      </c>
      <c r="D1880" s="126" t="s">
        <v>9810</v>
      </c>
      <c r="E1880" s="125" t="s">
        <v>9813</v>
      </c>
      <c r="F1880" s="126" t="s">
        <v>9814</v>
      </c>
      <c r="G1880" s="125" t="s">
        <v>9819</v>
      </c>
      <c r="H1880" s="126" t="s">
        <v>9820</v>
      </c>
      <c r="I1880" s="127">
        <v>856</v>
      </c>
      <c r="J1880" s="128">
        <v>46.2164</v>
      </c>
    </row>
    <row r="1881" spans="2:10" hidden="1" x14ac:dyDescent="0.25">
      <c r="B1881" s="124" t="s">
        <v>8</v>
      </c>
      <c r="C1881" s="125" t="s">
        <v>2626</v>
      </c>
      <c r="D1881" s="126" t="s">
        <v>9810</v>
      </c>
      <c r="E1881" s="125" t="s">
        <v>2626</v>
      </c>
      <c r="F1881" s="126" t="s">
        <v>9818</v>
      </c>
      <c r="G1881" s="125" t="s">
        <v>9815</v>
      </c>
      <c r="H1881" s="126" t="s">
        <v>9816</v>
      </c>
      <c r="I1881" s="127">
        <v>220</v>
      </c>
      <c r="J1881" s="128">
        <v>16.015000000000001</v>
      </c>
    </row>
    <row r="1882" spans="2:10" hidden="1" x14ac:dyDescent="0.25">
      <c r="B1882" s="124" t="s">
        <v>8</v>
      </c>
      <c r="C1882" s="125" t="s">
        <v>9821</v>
      </c>
      <c r="D1882" s="126" t="s">
        <v>9822</v>
      </c>
      <c r="E1882" s="125" t="s">
        <v>9821</v>
      </c>
      <c r="F1882" s="126" t="s">
        <v>9823</v>
      </c>
      <c r="G1882" s="125" t="s">
        <v>9824</v>
      </c>
      <c r="H1882" s="126" t="s">
        <v>9825</v>
      </c>
      <c r="I1882" s="127">
        <v>97</v>
      </c>
      <c r="J1882" s="128">
        <v>3.5881999999999992</v>
      </c>
    </row>
    <row r="1883" spans="2:10" hidden="1" x14ac:dyDescent="0.25">
      <c r="B1883" s="124" t="s">
        <v>8</v>
      </c>
      <c r="C1883" s="125" t="s">
        <v>9821</v>
      </c>
      <c r="D1883" s="126" t="s">
        <v>9822</v>
      </c>
      <c r="E1883" s="125" t="s">
        <v>9824</v>
      </c>
      <c r="F1883" s="126" t="s">
        <v>9825</v>
      </c>
      <c r="G1883" s="125" t="s">
        <v>6504</v>
      </c>
      <c r="H1883" s="126" t="s">
        <v>9826</v>
      </c>
      <c r="I1883" s="127">
        <v>453</v>
      </c>
      <c r="J1883" s="128">
        <v>27.533300000000001</v>
      </c>
    </row>
    <row r="1884" spans="2:10" hidden="1" x14ac:dyDescent="0.25">
      <c r="B1884" s="124" t="s">
        <v>8</v>
      </c>
      <c r="C1884" s="125" t="s">
        <v>2648</v>
      </c>
      <c r="D1884" s="126" t="s">
        <v>9827</v>
      </c>
      <c r="E1884" s="125" t="s">
        <v>9828</v>
      </c>
      <c r="F1884" s="126" t="s">
        <v>9829</v>
      </c>
      <c r="G1884" s="125" t="s">
        <v>274</v>
      </c>
      <c r="H1884" s="126" t="s">
        <v>9830</v>
      </c>
      <c r="I1884" s="127">
        <v>420</v>
      </c>
      <c r="J1884" s="128">
        <v>12.287699999999999</v>
      </c>
    </row>
    <row r="1885" spans="2:10" hidden="1" x14ac:dyDescent="0.25">
      <c r="B1885" s="124" t="s">
        <v>8</v>
      </c>
      <c r="C1885" s="125" t="s">
        <v>2648</v>
      </c>
      <c r="D1885" s="126" t="s">
        <v>9827</v>
      </c>
      <c r="E1885" s="125" t="s">
        <v>2648</v>
      </c>
      <c r="F1885" s="126" t="s">
        <v>9831</v>
      </c>
      <c r="G1885" s="125" t="s">
        <v>428</v>
      </c>
      <c r="H1885" s="126" t="s">
        <v>9832</v>
      </c>
      <c r="I1885" s="127">
        <v>1351</v>
      </c>
      <c r="J1885" s="128">
        <v>10.4025</v>
      </c>
    </row>
    <row r="1886" spans="2:10" hidden="1" x14ac:dyDescent="0.25">
      <c r="B1886" s="124" t="s">
        <v>8</v>
      </c>
      <c r="C1886" s="125" t="s">
        <v>2648</v>
      </c>
      <c r="D1886" s="126" t="s">
        <v>9827</v>
      </c>
      <c r="E1886" s="125" t="s">
        <v>5166</v>
      </c>
      <c r="F1886" s="126" t="s">
        <v>9833</v>
      </c>
      <c r="G1886" s="125" t="s">
        <v>7584</v>
      </c>
      <c r="H1886" s="126" t="s">
        <v>9834</v>
      </c>
      <c r="I1886" s="127">
        <v>684</v>
      </c>
      <c r="J1886" s="128">
        <v>2.7946</v>
      </c>
    </row>
    <row r="1887" spans="2:10" hidden="1" x14ac:dyDescent="0.25">
      <c r="B1887" s="124" t="s">
        <v>8</v>
      </c>
      <c r="C1887" s="125" t="s">
        <v>2648</v>
      </c>
      <c r="D1887" s="126" t="s">
        <v>9827</v>
      </c>
      <c r="E1887" s="125" t="s">
        <v>2648</v>
      </c>
      <c r="F1887" s="126" t="s">
        <v>9831</v>
      </c>
      <c r="G1887" s="125" t="s">
        <v>9828</v>
      </c>
      <c r="H1887" s="126" t="s">
        <v>9829</v>
      </c>
      <c r="I1887" s="127">
        <v>229</v>
      </c>
      <c r="J1887" s="128">
        <v>7.7766000000000011</v>
      </c>
    </row>
    <row r="1888" spans="2:10" hidden="1" x14ac:dyDescent="0.25">
      <c r="B1888" s="124" t="s">
        <v>8</v>
      </c>
      <c r="C1888" s="125" t="s">
        <v>2648</v>
      </c>
      <c r="D1888" s="126" t="s">
        <v>9827</v>
      </c>
      <c r="E1888" s="125" t="s">
        <v>428</v>
      </c>
      <c r="F1888" s="126" t="s">
        <v>9832</v>
      </c>
      <c r="G1888" s="125" t="s">
        <v>5166</v>
      </c>
      <c r="H1888" s="126" t="s">
        <v>9833</v>
      </c>
      <c r="I1888" s="127">
        <v>465</v>
      </c>
      <c r="J1888" s="128">
        <v>2.2841999999999998</v>
      </c>
    </row>
    <row r="1889" spans="2:10" hidden="1" x14ac:dyDescent="0.25">
      <c r="B1889" s="124" t="s">
        <v>8</v>
      </c>
      <c r="C1889" s="125" t="s">
        <v>2666</v>
      </c>
      <c r="D1889" s="126" t="s">
        <v>9835</v>
      </c>
      <c r="E1889" s="125" t="s">
        <v>7396</v>
      </c>
      <c r="F1889" s="126" t="s">
        <v>9836</v>
      </c>
      <c r="G1889" s="125" t="s">
        <v>7152</v>
      </c>
      <c r="H1889" s="126" t="s">
        <v>9837</v>
      </c>
      <c r="I1889" s="127">
        <v>117</v>
      </c>
      <c r="J1889" s="128">
        <v>23.328199999999999</v>
      </c>
    </row>
    <row r="1890" spans="2:10" hidden="1" x14ac:dyDescent="0.25">
      <c r="B1890" s="124" t="s">
        <v>8</v>
      </c>
      <c r="C1890" s="125" t="s">
        <v>2666</v>
      </c>
      <c r="D1890" s="126" t="s">
        <v>9835</v>
      </c>
      <c r="E1890" s="125" t="s">
        <v>2666</v>
      </c>
      <c r="F1890" s="126" t="s">
        <v>9838</v>
      </c>
      <c r="G1890" s="125" t="s">
        <v>7396</v>
      </c>
      <c r="H1890" s="126" t="s">
        <v>9836</v>
      </c>
      <c r="I1890" s="127">
        <v>497</v>
      </c>
      <c r="J1890" s="128">
        <v>28.129300000000001</v>
      </c>
    </row>
    <row r="1891" spans="2:10" hidden="1" x14ac:dyDescent="0.25">
      <c r="B1891" s="124" t="s">
        <v>8</v>
      </c>
      <c r="C1891" s="125" t="s">
        <v>2666</v>
      </c>
      <c r="D1891" s="126" t="s">
        <v>9835</v>
      </c>
      <c r="E1891" s="125" t="s">
        <v>7396</v>
      </c>
      <c r="F1891" s="126" t="s">
        <v>9836</v>
      </c>
      <c r="G1891" s="125" t="s">
        <v>9839</v>
      </c>
      <c r="H1891" s="126" t="s">
        <v>9840</v>
      </c>
      <c r="I1891" s="127">
        <v>827</v>
      </c>
      <c r="J1891" s="128">
        <v>43.922100000000007</v>
      </c>
    </row>
    <row r="1892" spans="2:10" hidden="1" x14ac:dyDescent="0.25">
      <c r="B1892" s="124" t="s">
        <v>8</v>
      </c>
      <c r="C1892" s="125" t="s">
        <v>4850</v>
      </c>
      <c r="D1892" s="126" t="s">
        <v>9841</v>
      </c>
      <c r="E1892" s="125" t="s">
        <v>9842</v>
      </c>
      <c r="F1892" s="126" t="s">
        <v>9843</v>
      </c>
      <c r="G1892" s="125" t="s">
        <v>9844</v>
      </c>
      <c r="H1892" s="126" t="s">
        <v>9845</v>
      </c>
      <c r="I1892" s="127">
        <v>1873</v>
      </c>
      <c r="J1892" s="128">
        <v>1.6376999999999999</v>
      </c>
    </row>
    <row r="1893" spans="2:10" hidden="1" x14ac:dyDescent="0.25">
      <c r="B1893" s="124" t="s">
        <v>8</v>
      </c>
      <c r="C1893" s="125" t="s">
        <v>4850</v>
      </c>
      <c r="D1893" s="126" t="s">
        <v>9841</v>
      </c>
      <c r="E1893" s="125" t="s">
        <v>9846</v>
      </c>
      <c r="F1893" s="126" t="s">
        <v>9847</v>
      </c>
      <c r="G1893" s="125" t="s">
        <v>9848</v>
      </c>
      <c r="H1893" s="126" t="s">
        <v>9849</v>
      </c>
      <c r="I1893" s="127">
        <v>806</v>
      </c>
      <c r="J1893" s="128">
        <v>5.0579999999999989</v>
      </c>
    </row>
    <row r="1894" spans="2:10" hidden="1" x14ac:dyDescent="0.25">
      <c r="B1894" s="124" t="s">
        <v>8</v>
      </c>
      <c r="C1894" s="125" t="s">
        <v>4850</v>
      </c>
      <c r="D1894" s="126" t="s">
        <v>9841</v>
      </c>
      <c r="E1894" s="125" t="s">
        <v>4850</v>
      </c>
      <c r="F1894" s="126" t="s">
        <v>9850</v>
      </c>
      <c r="G1894" s="125" t="s">
        <v>9851</v>
      </c>
      <c r="H1894" s="126" t="s">
        <v>9852</v>
      </c>
      <c r="I1894" s="127">
        <v>808</v>
      </c>
      <c r="J1894" s="128">
        <v>14.3238</v>
      </c>
    </row>
    <row r="1895" spans="2:10" hidden="1" x14ac:dyDescent="0.25">
      <c r="B1895" s="124" t="s">
        <v>8</v>
      </c>
      <c r="C1895" s="125" t="s">
        <v>4850</v>
      </c>
      <c r="D1895" s="126" t="s">
        <v>9841</v>
      </c>
      <c r="E1895" s="125" t="s">
        <v>4850</v>
      </c>
      <c r="F1895" s="126" t="s">
        <v>9850</v>
      </c>
      <c r="G1895" s="125" t="s">
        <v>9853</v>
      </c>
      <c r="H1895" s="126" t="s">
        <v>9854</v>
      </c>
      <c r="I1895" s="127">
        <v>129</v>
      </c>
      <c r="J1895" s="128">
        <v>15.5504</v>
      </c>
    </row>
    <row r="1896" spans="2:10" hidden="1" x14ac:dyDescent="0.25">
      <c r="B1896" s="124" t="s">
        <v>8</v>
      </c>
      <c r="C1896" s="125" t="s">
        <v>4850</v>
      </c>
      <c r="D1896" s="126" t="s">
        <v>9841</v>
      </c>
      <c r="E1896" s="125" t="s">
        <v>4850</v>
      </c>
      <c r="F1896" s="126" t="s">
        <v>9850</v>
      </c>
      <c r="G1896" s="125" t="s">
        <v>9842</v>
      </c>
      <c r="H1896" s="126" t="s">
        <v>9843</v>
      </c>
      <c r="I1896" s="127">
        <v>2397</v>
      </c>
      <c r="J1896" s="128">
        <v>7.6475999999999997</v>
      </c>
    </row>
    <row r="1897" spans="2:10" hidden="1" x14ac:dyDescent="0.25">
      <c r="B1897" s="124" t="s">
        <v>8</v>
      </c>
      <c r="C1897" s="125" t="s">
        <v>4850</v>
      </c>
      <c r="D1897" s="126" t="s">
        <v>9841</v>
      </c>
      <c r="E1897" s="125" t="s">
        <v>9851</v>
      </c>
      <c r="F1897" s="126" t="s">
        <v>9852</v>
      </c>
      <c r="G1897" s="125" t="s">
        <v>9846</v>
      </c>
      <c r="H1897" s="126" t="s">
        <v>9847</v>
      </c>
      <c r="I1897" s="127">
        <v>5025</v>
      </c>
      <c r="J1897" s="128">
        <v>17.343399999999999</v>
      </c>
    </row>
    <row r="1898" spans="2:10" hidden="1" x14ac:dyDescent="0.25">
      <c r="B1898" s="124" t="s">
        <v>8</v>
      </c>
      <c r="C1898" s="125" t="s">
        <v>9855</v>
      </c>
      <c r="D1898" s="126" t="s">
        <v>9856</v>
      </c>
      <c r="E1898" s="125" t="s">
        <v>9857</v>
      </c>
      <c r="F1898" s="126" t="s">
        <v>9858</v>
      </c>
      <c r="G1898" s="125" t="s">
        <v>9859</v>
      </c>
      <c r="H1898" s="126" t="s">
        <v>9860</v>
      </c>
      <c r="I1898" s="127">
        <v>289</v>
      </c>
      <c r="J1898" s="128">
        <v>2.6505000000000001</v>
      </c>
    </row>
    <row r="1899" spans="2:10" hidden="1" x14ac:dyDescent="0.25">
      <c r="B1899" s="124" t="s">
        <v>8</v>
      </c>
      <c r="C1899" s="125" t="s">
        <v>9855</v>
      </c>
      <c r="D1899" s="126" t="s">
        <v>9856</v>
      </c>
      <c r="E1899" s="125" t="s">
        <v>9855</v>
      </c>
      <c r="F1899" s="126" t="s">
        <v>9861</v>
      </c>
      <c r="G1899" s="125" t="s">
        <v>9862</v>
      </c>
      <c r="H1899" s="126" t="s">
        <v>9863</v>
      </c>
      <c r="I1899" s="127">
        <v>217</v>
      </c>
      <c r="J1899" s="128">
        <v>12.872</v>
      </c>
    </row>
    <row r="1900" spans="2:10" hidden="1" x14ac:dyDescent="0.25">
      <c r="B1900" s="124" t="s">
        <v>8</v>
      </c>
      <c r="C1900" s="125" t="s">
        <v>9855</v>
      </c>
      <c r="D1900" s="126" t="s">
        <v>9856</v>
      </c>
      <c r="E1900" s="125" t="s">
        <v>9864</v>
      </c>
      <c r="F1900" s="126" t="s">
        <v>9865</v>
      </c>
      <c r="G1900" s="125" t="s">
        <v>6777</v>
      </c>
      <c r="H1900" s="126" t="s">
        <v>9866</v>
      </c>
      <c r="I1900" s="127">
        <v>1918</v>
      </c>
      <c r="J1900" s="128">
        <v>7.5533000000000001</v>
      </c>
    </row>
    <row r="1901" spans="2:10" hidden="1" x14ac:dyDescent="0.25">
      <c r="B1901" s="124" t="s">
        <v>8</v>
      </c>
      <c r="C1901" s="125" t="s">
        <v>9855</v>
      </c>
      <c r="D1901" s="126" t="s">
        <v>9856</v>
      </c>
      <c r="E1901" s="125" t="s">
        <v>9864</v>
      </c>
      <c r="F1901" s="126" t="s">
        <v>9865</v>
      </c>
      <c r="G1901" s="125" t="s">
        <v>9867</v>
      </c>
      <c r="H1901" s="126" t="s">
        <v>9868</v>
      </c>
      <c r="I1901" s="127">
        <v>224</v>
      </c>
      <c r="J1901" s="128">
        <v>8.2371000000000016</v>
      </c>
    </row>
    <row r="1902" spans="2:10" hidden="1" x14ac:dyDescent="0.25">
      <c r="B1902" s="124" t="s">
        <v>8</v>
      </c>
      <c r="C1902" s="125" t="s">
        <v>9855</v>
      </c>
      <c r="D1902" s="126" t="s">
        <v>9856</v>
      </c>
      <c r="E1902" s="125" t="s">
        <v>9869</v>
      </c>
      <c r="F1902" s="126" t="s">
        <v>9870</v>
      </c>
      <c r="G1902" s="125" t="s">
        <v>9871</v>
      </c>
      <c r="H1902" s="126" t="s">
        <v>9872</v>
      </c>
      <c r="I1902" s="127">
        <v>386</v>
      </c>
      <c r="J1902" s="128">
        <v>2.88</v>
      </c>
    </row>
    <row r="1903" spans="2:10" hidden="1" x14ac:dyDescent="0.25">
      <c r="B1903" s="124" t="s">
        <v>8</v>
      </c>
      <c r="C1903" s="125" t="s">
        <v>9855</v>
      </c>
      <c r="D1903" s="126" t="s">
        <v>9856</v>
      </c>
      <c r="E1903" s="125" t="s">
        <v>9855</v>
      </c>
      <c r="F1903" s="126" t="s">
        <v>9861</v>
      </c>
      <c r="G1903" s="125" t="s">
        <v>9873</v>
      </c>
      <c r="H1903" s="126" t="s">
        <v>9874</v>
      </c>
      <c r="I1903" s="127">
        <v>184</v>
      </c>
      <c r="J1903" s="128">
        <v>14.392899999999999</v>
      </c>
    </row>
    <row r="1904" spans="2:10" hidden="1" x14ac:dyDescent="0.25">
      <c r="B1904" s="124" t="s">
        <v>8</v>
      </c>
      <c r="C1904" s="125" t="s">
        <v>9855</v>
      </c>
      <c r="D1904" s="126" t="s">
        <v>9856</v>
      </c>
      <c r="E1904" s="125" t="s">
        <v>7037</v>
      </c>
      <c r="F1904" s="126" t="s">
        <v>9875</v>
      </c>
      <c r="G1904" s="125" t="s">
        <v>9876</v>
      </c>
      <c r="H1904" s="126" t="s">
        <v>9877</v>
      </c>
      <c r="I1904" s="127">
        <v>477</v>
      </c>
      <c r="J1904" s="128">
        <v>16.778299999999991</v>
      </c>
    </row>
    <row r="1905" spans="2:10" hidden="1" x14ac:dyDescent="0.25">
      <c r="B1905" s="124" t="s">
        <v>8</v>
      </c>
      <c r="C1905" s="125" t="s">
        <v>9855</v>
      </c>
      <c r="D1905" s="126" t="s">
        <v>9856</v>
      </c>
      <c r="E1905" s="125" t="s">
        <v>4405</v>
      </c>
      <c r="F1905" s="126" t="s">
        <v>9878</v>
      </c>
      <c r="G1905" s="125" t="s">
        <v>9857</v>
      </c>
      <c r="H1905" s="126" t="s">
        <v>9858</v>
      </c>
      <c r="I1905" s="127">
        <v>274</v>
      </c>
      <c r="J1905" s="128">
        <v>23.406500000000001</v>
      </c>
    </row>
    <row r="1906" spans="2:10" hidden="1" x14ac:dyDescent="0.25">
      <c r="B1906" s="124" t="s">
        <v>8</v>
      </c>
      <c r="C1906" s="125" t="s">
        <v>9855</v>
      </c>
      <c r="D1906" s="126" t="s">
        <v>9856</v>
      </c>
      <c r="E1906" s="125" t="s">
        <v>9873</v>
      </c>
      <c r="F1906" s="126" t="s">
        <v>9874</v>
      </c>
      <c r="G1906" s="125" t="s">
        <v>9879</v>
      </c>
      <c r="H1906" s="126" t="s">
        <v>9880</v>
      </c>
      <c r="I1906" s="127">
        <v>128</v>
      </c>
      <c r="J1906" s="128">
        <v>14.9038</v>
      </c>
    </row>
    <row r="1907" spans="2:10" hidden="1" x14ac:dyDescent="0.25">
      <c r="B1907" s="124" t="s">
        <v>8</v>
      </c>
      <c r="C1907" s="125" t="s">
        <v>9855</v>
      </c>
      <c r="D1907" s="126" t="s">
        <v>9856</v>
      </c>
      <c r="E1907" s="125" t="s">
        <v>9873</v>
      </c>
      <c r="F1907" s="126" t="s">
        <v>9874</v>
      </c>
      <c r="G1907" s="125" t="s">
        <v>7037</v>
      </c>
      <c r="H1907" s="126" t="s">
        <v>9875</v>
      </c>
      <c r="I1907" s="127">
        <v>142</v>
      </c>
      <c r="J1907" s="128">
        <v>16.3581</v>
      </c>
    </row>
    <row r="1908" spans="2:10" hidden="1" x14ac:dyDescent="0.25">
      <c r="B1908" s="124" t="s">
        <v>8</v>
      </c>
      <c r="C1908" s="125" t="s">
        <v>9855</v>
      </c>
      <c r="D1908" s="126" t="s">
        <v>9856</v>
      </c>
      <c r="E1908" s="125" t="s">
        <v>9867</v>
      </c>
      <c r="F1908" s="126" t="s">
        <v>9868</v>
      </c>
      <c r="G1908" s="125" t="s">
        <v>9881</v>
      </c>
      <c r="H1908" s="126" t="s">
        <v>9882</v>
      </c>
      <c r="I1908" s="127">
        <v>131</v>
      </c>
      <c r="J1908" s="128">
        <v>1.2452000000000001</v>
      </c>
    </row>
    <row r="1909" spans="2:10" hidden="1" x14ac:dyDescent="0.25">
      <c r="B1909" s="124" t="s">
        <v>8</v>
      </c>
      <c r="C1909" s="125" t="s">
        <v>9855</v>
      </c>
      <c r="D1909" s="126" t="s">
        <v>9856</v>
      </c>
      <c r="E1909" s="125" t="s">
        <v>9862</v>
      </c>
      <c r="F1909" s="126" t="s">
        <v>9863</v>
      </c>
      <c r="G1909" s="125" t="s">
        <v>9869</v>
      </c>
      <c r="H1909" s="126" t="s">
        <v>9870</v>
      </c>
      <c r="I1909" s="127">
        <v>486</v>
      </c>
      <c r="J1909" s="128">
        <v>4.5223000000000004</v>
      </c>
    </row>
    <row r="1910" spans="2:10" hidden="1" x14ac:dyDescent="0.25">
      <c r="B1910" s="124" t="s">
        <v>8</v>
      </c>
      <c r="C1910" s="125" t="s">
        <v>9855</v>
      </c>
      <c r="D1910" s="126" t="s">
        <v>9856</v>
      </c>
      <c r="E1910" s="125" t="s">
        <v>9876</v>
      </c>
      <c r="F1910" s="126" t="s">
        <v>9877</v>
      </c>
      <c r="G1910" s="125" t="s">
        <v>4405</v>
      </c>
      <c r="H1910" s="126" t="s">
        <v>9878</v>
      </c>
      <c r="I1910" s="127">
        <v>241</v>
      </c>
      <c r="J1910" s="128">
        <v>25.882099999999991</v>
      </c>
    </row>
    <row r="1911" spans="2:10" hidden="1" x14ac:dyDescent="0.25">
      <c r="B1911" s="124" t="s">
        <v>8</v>
      </c>
      <c r="C1911" s="125" t="s">
        <v>9855</v>
      </c>
      <c r="D1911" s="126" t="s">
        <v>9856</v>
      </c>
      <c r="E1911" s="125" t="s">
        <v>9871</v>
      </c>
      <c r="F1911" s="126" t="s">
        <v>9872</v>
      </c>
      <c r="G1911" s="125" t="s">
        <v>9864</v>
      </c>
      <c r="H1911" s="126" t="s">
        <v>9865</v>
      </c>
      <c r="I1911" s="127">
        <v>78</v>
      </c>
      <c r="J1911" s="128">
        <v>12.198600000000001</v>
      </c>
    </row>
    <row r="1912" spans="2:10" hidden="1" x14ac:dyDescent="0.25">
      <c r="B1912" s="124" t="s">
        <v>8</v>
      </c>
      <c r="C1912" s="125" t="s">
        <v>9855</v>
      </c>
      <c r="D1912" s="126" t="s">
        <v>9856</v>
      </c>
      <c r="E1912" s="125" t="s">
        <v>9864</v>
      </c>
      <c r="F1912" s="126" t="s">
        <v>9865</v>
      </c>
      <c r="G1912" s="125" t="s">
        <v>9883</v>
      </c>
      <c r="H1912" s="126" t="s">
        <v>9884</v>
      </c>
      <c r="I1912" s="127">
        <v>735</v>
      </c>
      <c r="J1912" s="128">
        <v>6.8548999999999989</v>
      </c>
    </row>
    <row r="1913" spans="2:10" hidden="1" x14ac:dyDescent="0.25">
      <c r="B1913" s="124" t="s">
        <v>8</v>
      </c>
      <c r="C1913" s="125" t="s">
        <v>9855</v>
      </c>
      <c r="D1913" s="126" t="s">
        <v>9856</v>
      </c>
      <c r="E1913" s="125" t="s">
        <v>9871</v>
      </c>
      <c r="F1913" s="126" t="s">
        <v>9872</v>
      </c>
      <c r="G1913" s="125" t="s">
        <v>6899</v>
      </c>
      <c r="H1913" s="126" t="s">
        <v>9885</v>
      </c>
      <c r="I1913" s="127">
        <v>289</v>
      </c>
      <c r="J1913" s="128">
        <v>2.9948000000000001</v>
      </c>
    </row>
    <row r="1914" spans="2:10" hidden="1" x14ac:dyDescent="0.25">
      <c r="B1914" s="124" t="s">
        <v>8</v>
      </c>
      <c r="C1914" s="125" t="s">
        <v>9855</v>
      </c>
      <c r="D1914" s="126" t="s">
        <v>9856</v>
      </c>
      <c r="E1914" s="125" t="s">
        <v>9879</v>
      </c>
      <c r="F1914" s="126" t="s">
        <v>9880</v>
      </c>
      <c r="G1914" s="125" t="s">
        <v>9886</v>
      </c>
      <c r="H1914" s="126" t="s">
        <v>9887</v>
      </c>
      <c r="I1914" s="127">
        <v>602</v>
      </c>
      <c r="J1914" s="128">
        <v>2.1393</v>
      </c>
    </row>
    <row r="1915" spans="2:10" hidden="1" x14ac:dyDescent="0.25">
      <c r="B1915" s="124" t="s">
        <v>8</v>
      </c>
      <c r="C1915" s="125" t="s">
        <v>2676</v>
      </c>
      <c r="D1915" s="126" t="s">
        <v>9888</v>
      </c>
      <c r="E1915" s="125" t="s">
        <v>2676</v>
      </c>
      <c r="F1915" s="126" t="s">
        <v>9889</v>
      </c>
      <c r="G1915" s="125" t="s">
        <v>9890</v>
      </c>
      <c r="H1915" s="126" t="s">
        <v>9891</v>
      </c>
      <c r="I1915" s="127">
        <v>416</v>
      </c>
      <c r="J1915" s="128">
        <v>18.207799999999999</v>
      </c>
    </row>
    <row r="1916" spans="2:10" hidden="1" x14ac:dyDescent="0.25">
      <c r="B1916" s="124" t="s">
        <v>8</v>
      </c>
      <c r="C1916" s="125" t="s">
        <v>2676</v>
      </c>
      <c r="D1916" s="126" t="s">
        <v>9888</v>
      </c>
      <c r="E1916" s="125" t="s">
        <v>9892</v>
      </c>
      <c r="F1916" s="126" t="s">
        <v>9893</v>
      </c>
      <c r="G1916" s="125" t="s">
        <v>9894</v>
      </c>
      <c r="H1916" s="126" t="s">
        <v>9895</v>
      </c>
      <c r="I1916" s="127">
        <v>161</v>
      </c>
      <c r="J1916" s="128">
        <v>16.369399999999999</v>
      </c>
    </row>
    <row r="1917" spans="2:10" hidden="1" x14ac:dyDescent="0.25">
      <c r="B1917" s="124" t="s">
        <v>8</v>
      </c>
      <c r="C1917" s="125" t="s">
        <v>2676</v>
      </c>
      <c r="D1917" s="126" t="s">
        <v>9888</v>
      </c>
      <c r="E1917" s="125" t="s">
        <v>9896</v>
      </c>
      <c r="F1917" s="126" t="s">
        <v>9897</v>
      </c>
      <c r="G1917" s="125" t="s">
        <v>9892</v>
      </c>
      <c r="H1917" s="126" t="s">
        <v>9893</v>
      </c>
      <c r="I1917" s="127">
        <v>637</v>
      </c>
      <c r="J1917" s="128">
        <v>14.9536</v>
      </c>
    </row>
    <row r="1918" spans="2:10" hidden="1" x14ac:dyDescent="0.25">
      <c r="B1918" s="124" t="s">
        <v>8</v>
      </c>
      <c r="C1918" s="125" t="s">
        <v>2676</v>
      </c>
      <c r="D1918" s="126" t="s">
        <v>9888</v>
      </c>
      <c r="E1918" s="125" t="s">
        <v>9894</v>
      </c>
      <c r="F1918" s="126" t="s">
        <v>9895</v>
      </c>
      <c r="G1918" s="125" t="s">
        <v>9898</v>
      </c>
      <c r="H1918" s="126" t="s">
        <v>9899</v>
      </c>
      <c r="I1918" s="127">
        <v>146</v>
      </c>
      <c r="J1918" s="128">
        <v>4.1100999999999992</v>
      </c>
    </row>
    <row r="1919" spans="2:10" hidden="1" x14ac:dyDescent="0.25">
      <c r="B1919" s="124" t="s">
        <v>8</v>
      </c>
      <c r="C1919" s="125" t="s">
        <v>2676</v>
      </c>
      <c r="D1919" s="126" t="s">
        <v>9888</v>
      </c>
      <c r="E1919" s="125" t="s">
        <v>9890</v>
      </c>
      <c r="F1919" s="126" t="s">
        <v>9891</v>
      </c>
      <c r="G1919" s="125" t="s">
        <v>9896</v>
      </c>
      <c r="H1919" s="126" t="s">
        <v>9897</v>
      </c>
      <c r="I1919" s="127">
        <v>747</v>
      </c>
      <c r="J1919" s="128">
        <v>24.104700000000001</v>
      </c>
    </row>
    <row r="1920" spans="2:10" hidden="1" x14ac:dyDescent="0.25">
      <c r="B1920" s="124" t="s">
        <v>8</v>
      </c>
      <c r="C1920" s="125" t="s">
        <v>2676</v>
      </c>
      <c r="D1920" s="126" t="s">
        <v>9888</v>
      </c>
      <c r="E1920" s="125" t="s">
        <v>9894</v>
      </c>
      <c r="F1920" s="126" t="s">
        <v>9895</v>
      </c>
      <c r="G1920" s="125" t="s">
        <v>9900</v>
      </c>
      <c r="H1920" s="126" t="s">
        <v>9901</v>
      </c>
      <c r="I1920" s="127">
        <v>319</v>
      </c>
      <c r="J1920" s="128">
        <v>14.0679</v>
      </c>
    </row>
    <row r="1921" spans="2:10" hidden="1" x14ac:dyDescent="0.25">
      <c r="B1921" s="124" t="s">
        <v>8</v>
      </c>
      <c r="C1921" s="125" t="s">
        <v>2702</v>
      </c>
      <c r="D1921" s="126" t="s">
        <v>9902</v>
      </c>
      <c r="E1921" s="125" t="s">
        <v>1920</v>
      </c>
      <c r="F1921" s="126" t="s">
        <v>9903</v>
      </c>
      <c r="G1921" s="125" t="s">
        <v>5796</v>
      </c>
      <c r="H1921" s="126" t="s">
        <v>9904</v>
      </c>
      <c r="I1921" s="127">
        <v>213</v>
      </c>
      <c r="J1921" s="128">
        <v>15.3413</v>
      </c>
    </row>
    <row r="1922" spans="2:10" hidden="1" x14ac:dyDescent="0.25">
      <c r="B1922" s="124" t="s">
        <v>8</v>
      </c>
      <c r="C1922" s="125" t="s">
        <v>2702</v>
      </c>
      <c r="D1922" s="126" t="s">
        <v>9902</v>
      </c>
      <c r="E1922" s="125" t="s">
        <v>5796</v>
      </c>
      <c r="F1922" s="126" t="s">
        <v>9904</v>
      </c>
      <c r="G1922" s="125" t="s">
        <v>7787</v>
      </c>
      <c r="H1922" s="126" t="s">
        <v>9905</v>
      </c>
      <c r="I1922" s="127">
        <v>133</v>
      </c>
      <c r="J1922" s="128">
        <v>5.5170999999999992</v>
      </c>
    </row>
    <row r="1923" spans="2:10" hidden="1" x14ac:dyDescent="0.25">
      <c r="B1923" s="124" t="s">
        <v>8</v>
      </c>
      <c r="C1923" s="125" t="s">
        <v>2702</v>
      </c>
      <c r="D1923" s="126" t="s">
        <v>9902</v>
      </c>
      <c r="E1923" s="125" t="s">
        <v>2702</v>
      </c>
      <c r="F1923" s="126" t="s">
        <v>9906</v>
      </c>
      <c r="G1923" s="125" t="s">
        <v>1920</v>
      </c>
      <c r="H1923" s="126" t="s">
        <v>9903</v>
      </c>
      <c r="I1923" s="127">
        <v>740</v>
      </c>
      <c r="J1923" s="128">
        <v>16.893000000000001</v>
      </c>
    </row>
    <row r="1924" spans="2:10" hidden="1" x14ac:dyDescent="0.25">
      <c r="B1924" s="124" t="s">
        <v>8</v>
      </c>
      <c r="C1924" s="125" t="s">
        <v>2702</v>
      </c>
      <c r="D1924" s="126" t="s">
        <v>9902</v>
      </c>
      <c r="E1924" s="125" t="s">
        <v>5796</v>
      </c>
      <c r="F1924" s="126" t="s">
        <v>9904</v>
      </c>
      <c r="G1924" s="125" t="s">
        <v>9907</v>
      </c>
      <c r="H1924" s="126" t="s">
        <v>9908</v>
      </c>
      <c r="I1924" s="127">
        <v>979</v>
      </c>
      <c r="J1924" s="128">
        <v>20.815300000000001</v>
      </c>
    </row>
    <row r="1925" spans="2:10" hidden="1" x14ac:dyDescent="0.25">
      <c r="B1925" s="124" t="s">
        <v>8</v>
      </c>
      <c r="C1925" s="125" t="s">
        <v>9909</v>
      </c>
      <c r="D1925" s="126" t="s">
        <v>9910</v>
      </c>
      <c r="E1925" s="125" t="s">
        <v>9909</v>
      </c>
      <c r="F1925" s="126" t="s">
        <v>9911</v>
      </c>
      <c r="G1925" s="125" t="s">
        <v>9912</v>
      </c>
      <c r="H1925" s="126" t="s">
        <v>9913</v>
      </c>
      <c r="I1925" s="127">
        <v>0</v>
      </c>
      <c r="J1925" s="128">
        <v>11.914199999999999</v>
      </c>
    </row>
    <row r="1926" spans="2:10" hidden="1" x14ac:dyDescent="0.25">
      <c r="B1926" s="124" t="s">
        <v>8</v>
      </c>
      <c r="C1926" s="125" t="s">
        <v>9909</v>
      </c>
      <c r="D1926" s="126" t="s">
        <v>9910</v>
      </c>
      <c r="E1926" s="125" t="s">
        <v>9912</v>
      </c>
      <c r="F1926" s="126" t="s">
        <v>9913</v>
      </c>
      <c r="G1926" s="125" t="s">
        <v>3256</v>
      </c>
      <c r="H1926" s="126" t="s">
        <v>9914</v>
      </c>
      <c r="I1926" s="127">
        <v>265</v>
      </c>
      <c r="J1926" s="128">
        <v>2.851</v>
      </c>
    </row>
    <row r="1927" spans="2:10" hidden="1" x14ac:dyDescent="0.25">
      <c r="B1927" s="124" t="s">
        <v>8</v>
      </c>
      <c r="C1927" s="125" t="s">
        <v>2765</v>
      </c>
      <c r="D1927" s="126" t="s">
        <v>9915</v>
      </c>
      <c r="E1927" s="125" t="s">
        <v>2765</v>
      </c>
      <c r="F1927" s="126" t="s">
        <v>9916</v>
      </c>
      <c r="G1927" s="125" t="s">
        <v>9917</v>
      </c>
      <c r="H1927" s="126" t="s">
        <v>9918</v>
      </c>
      <c r="I1927" s="127">
        <v>157</v>
      </c>
      <c r="J1927" s="128">
        <v>10.920999999999999</v>
      </c>
    </row>
    <row r="1928" spans="2:10" hidden="1" x14ac:dyDescent="0.25">
      <c r="B1928" s="124" t="s">
        <v>8</v>
      </c>
      <c r="C1928" s="125" t="s">
        <v>2765</v>
      </c>
      <c r="D1928" s="126" t="s">
        <v>9915</v>
      </c>
      <c r="E1928" s="125" t="s">
        <v>9917</v>
      </c>
      <c r="F1928" s="126" t="s">
        <v>9918</v>
      </c>
      <c r="G1928" s="125" t="s">
        <v>8093</v>
      </c>
      <c r="H1928" s="126" t="s">
        <v>9919</v>
      </c>
      <c r="I1928" s="127">
        <v>574</v>
      </c>
      <c r="J1928" s="128">
        <v>12.319100000000001</v>
      </c>
    </row>
    <row r="1929" spans="2:10" hidden="1" x14ac:dyDescent="0.25">
      <c r="B1929" s="124" t="s">
        <v>8</v>
      </c>
      <c r="C1929" s="125" t="s">
        <v>2765</v>
      </c>
      <c r="D1929" s="126" t="s">
        <v>9915</v>
      </c>
      <c r="E1929" s="125" t="s">
        <v>2765</v>
      </c>
      <c r="F1929" s="126" t="s">
        <v>9916</v>
      </c>
      <c r="G1929" s="125" t="s">
        <v>9920</v>
      </c>
      <c r="H1929" s="126" t="s">
        <v>9921</v>
      </c>
      <c r="I1929" s="127">
        <v>392</v>
      </c>
      <c r="J1929" s="128">
        <v>38.266900000000007</v>
      </c>
    </row>
    <row r="1930" spans="2:10" hidden="1" x14ac:dyDescent="0.25">
      <c r="B1930" s="124" t="s">
        <v>8</v>
      </c>
      <c r="C1930" s="125" t="s">
        <v>2765</v>
      </c>
      <c r="D1930" s="126" t="s">
        <v>9915</v>
      </c>
      <c r="E1930" s="125" t="s">
        <v>2765</v>
      </c>
      <c r="F1930" s="126" t="s">
        <v>9916</v>
      </c>
      <c r="G1930" s="125" t="s">
        <v>9922</v>
      </c>
      <c r="H1930" s="126" t="s">
        <v>9923</v>
      </c>
      <c r="I1930" s="127">
        <v>316</v>
      </c>
      <c r="J1930" s="128">
        <v>28.0945</v>
      </c>
    </row>
    <row r="1931" spans="2:10" hidden="1" x14ac:dyDescent="0.25">
      <c r="B1931" s="124" t="s">
        <v>8</v>
      </c>
      <c r="C1931" s="125" t="s">
        <v>2765</v>
      </c>
      <c r="D1931" s="126" t="s">
        <v>9915</v>
      </c>
      <c r="E1931" s="125" t="s">
        <v>2765</v>
      </c>
      <c r="F1931" s="126" t="s">
        <v>9916</v>
      </c>
      <c r="G1931" s="125" t="s">
        <v>9924</v>
      </c>
      <c r="H1931" s="126" t="s">
        <v>9925</v>
      </c>
      <c r="I1931" s="127">
        <v>250</v>
      </c>
      <c r="J1931" s="128">
        <v>14.680099999999999</v>
      </c>
    </row>
    <row r="1932" spans="2:10" hidden="1" x14ac:dyDescent="0.25">
      <c r="B1932" s="124" t="s">
        <v>8</v>
      </c>
      <c r="C1932" s="125" t="s">
        <v>9926</v>
      </c>
      <c r="D1932" s="126" t="s">
        <v>9927</v>
      </c>
      <c r="E1932" s="125" t="s">
        <v>3172</v>
      </c>
      <c r="F1932" s="126" t="s">
        <v>9928</v>
      </c>
      <c r="G1932" s="125" t="s">
        <v>7782</v>
      </c>
      <c r="H1932" s="126" t="s">
        <v>9929</v>
      </c>
      <c r="I1932" s="127">
        <v>116</v>
      </c>
      <c r="J1932" s="128">
        <v>33.622200000000007</v>
      </c>
    </row>
    <row r="1933" spans="2:10" hidden="1" x14ac:dyDescent="0.25">
      <c r="B1933" s="124" t="s">
        <v>8</v>
      </c>
      <c r="C1933" s="125" t="s">
        <v>9926</v>
      </c>
      <c r="D1933" s="126" t="s">
        <v>9927</v>
      </c>
      <c r="E1933" s="125" t="s">
        <v>9930</v>
      </c>
      <c r="F1933" s="126" t="s">
        <v>9931</v>
      </c>
      <c r="G1933" s="125" t="s">
        <v>9932</v>
      </c>
      <c r="H1933" s="126" t="s">
        <v>9933</v>
      </c>
      <c r="I1933" s="127">
        <v>192</v>
      </c>
      <c r="J1933" s="128">
        <v>7.0225999999999997</v>
      </c>
    </row>
    <row r="1934" spans="2:10" hidden="1" x14ac:dyDescent="0.25">
      <c r="B1934" s="124" t="s">
        <v>8</v>
      </c>
      <c r="C1934" s="125" t="s">
        <v>9926</v>
      </c>
      <c r="D1934" s="126" t="s">
        <v>9927</v>
      </c>
      <c r="E1934" s="125" t="s">
        <v>9926</v>
      </c>
      <c r="F1934" s="126" t="s">
        <v>9934</v>
      </c>
      <c r="G1934" s="125" t="s">
        <v>3172</v>
      </c>
      <c r="H1934" s="126" t="s">
        <v>9928</v>
      </c>
      <c r="I1934" s="127">
        <v>137</v>
      </c>
      <c r="J1934" s="128">
        <v>19.4663</v>
      </c>
    </row>
    <row r="1935" spans="2:10" hidden="1" x14ac:dyDescent="0.25">
      <c r="B1935" s="124" t="s">
        <v>8</v>
      </c>
      <c r="C1935" s="125" t="s">
        <v>9926</v>
      </c>
      <c r="D1935" s="126" t="s">
        <v>9927</v>
      </c>
      <c r="E1935" s="125" t="s">
        <v>9926</v>
      </c>
      <c r="F1935" s="126" t="s">
        <v>9934</v>
      </c>
      <c r="G1935" s="125" t="s">
        <v>9930</v>
      </c>
      <c r="H1935" s="126" t="s">
        <v>9931</v>
      </c>
      <c r="I1935" s="127">
        <v>1215</v>
      </c>
      <c r="J1935" s="128">
        <v>39.188200000000009</v>
      </c>
    </row>
    <row r="1936" spans="2:10" hidden="1" x14ac:dyDescent="0.25">
      <c r="B1936" s="124" t="s">
        <v>8</v>
      </c>
      <c r="C1936" s="125" t="s">
        <v>2805</v>
      </c>
      <c r="D1936" s="126" t="s">
        <v>9935</v>
      </c>
      <c r="E1936" s="125" t="s">
        <v>2319</v>
      </c>
      <c r="F1936" s="126" t="s">
        <v>9936</v>
      </c>
      <c r="G1936" s="125" t="s">
        <v>2928</v>
      </c>
      <c r="H1936" s="126" t="s">
        <v>9937</v>
      </c>
      <c r="I1936" s="127">
        <v>0</v>
      </c>
      <c r="J1936" s="128">
        <v>6.4888999999999983</v>
      </c>
    </row>
    <row r="1937" spans="2:10" hidden="1" x14ac:dyDescent="0.25">
      <c r="B1937" s="124" t="s">
        <v>8</v>
      </c>
      <c r="C1937" s="125" t="s">
        <v>2805</v>
      </c>
      <c r="D1937" s="126" t="s">
        <v>9935</v>
      </c>
      <c r="E1937" s="125" t="s">
        <v>8116</v>
      </c>
      <c r="F1937" s="126" t="s">
        <v>9938</v>
      </c>
      <c r="G1937" s="125" t="s">
        <v>526</v>
      </c>
      <c r="H1937" s="126" t="s">
        <v>9939</v>
      </c>
      <c r="I1937" s="127">
        <v>182</v>
      </c>
      <c r="J1937" s="128">
        <v>10.867699999999999</v>
      </c>
    </row>
    <row r="1938" spans="2:10" hidden="1" x14ac:dyDescent="0.25">
      <c r="B1938" s="124" t="s">
        <v>8</v>
      </c>
      <c r="C1938" s="125" t="s">
        <v>2805</v>
      </c>
      <c r="D1938" s="126" t="s">
        <v>9935</v>
      </c>
      <c r="E1938" s="125" t="s">
        <v>2805</v>
      </c>
      <c r="F1938" s="126" t="s">
        <v>9940</v>
      </c>
      <c r="G1938" s="125" t="s">
        <v>1003</v>
      </c>
      <c r="H1938" s="126" t="s">
        <v>9941</v>
      </c>
      <c r="I1938" s="127">
        <v>209</v>
      </c>
      <c r="J1938" s="128">
        <v>4.3698000000000006</v>
      </c>
    </row>
    <row r="1939" spans="2:10" hidden="1" x14ac:dyDescent="0.25">
      <c r="B1939" s="124" t="s">
        <v>8</v>
      </c>
      <c r="C1939" s="125" t="s">
        <v>2805</v>
      </c>
      <c r="D1939" s="126" t="s">
        <v>9935</v>
      </c>
      <c r="E1939" s="125" t="s">
        <v>9942</v>
      </c>
      <c r="F1939" s="126" t="s">
        <v>9943</v>
      </c>
      <c r="G1939" s="125" t="s">
        <v>8116</v>
      </c>
      <c r="H1939" s="126" t="s">
        <v>9938</v>
      </c>
      <c r="I1939" s="127">
        <v>1308</v>
      </c>
      <c r="J1939" s="128">
        <v>19.81140000000001</v>
      </c>
    </row>
    <row r="1940" spans="2:10" hidden="1" x14ac:dyDescent="0.25">
      <c r="B1940" s="124" t="s">
        <v>8</v>
      </c>
      <c r="C1940" s="125" t="s">
        <v>2805</v>
      </c>
      <c r="D1940" s="126" t="s">
        <v>9935</v>
      </c>
      <c r="E1940" s="125" t="s">
        <v>2805</v>
      </c>
      <c r="F1940" s="126" t="s">
        <v>9940</v>
      </c>
      <c r="G1940" s="125" t="s">
        <v>9844</v>
      </c>
      <c r="H1940" s="126" t="s">
        <v>9944</v>
      </c>
      <c r="I1940" s="127">
        <v>503</v>
      </c>
      <c r="J1940" s="128">
        <v>9.2306999999999988</v>
      </c>
    </row>
    <row r="1941" spans="2:10" hidden="1" x14ac:dyDescent="0.25">
      <c r="B1941" s="124" t="s">
        <v>8</v>
      </c>
      <c r="C1941" s="125" t="s">
        <v>2805</v>
      </c>
      <c r="D1941" s="126" t="s">
        <v>9935</v>
      </c>
      <c r="E1941" s="125" t="s">
        <v>7494</v>
      </c>
      <c r="F1941" s="126" t="s">
        <v>9945</v>
      </c>
      <c r="G1941" s="125" t="s">
        <v>2319</v>
      </c>
      <c r="H1941" s="126" t="s">
        <v>9936</v>
      </c>
      <c r="I1941" s="127">
        <v>250</v>
      </c>
      <c r="J1941" s="128">
        <v>6.7778999999999998</v>
      </c>
    </row>
    <row r="1942" spans="2:10" hidden="1" x14ac:dyDescent="0.25">
      <c r="B1942" s="124" t="s">
        <v>8</v>
      </c>
      <c r="C1942" s="125" t="s">
        <v>2805</v>
      </c>
      <c r="D1942" s="126" t="s">
        <v>9935</v>
      </c>
      <c r="E1942" s="125" t="s">
        <v>8116</v>
      </c>
      <c r="F1942" s="126" t="s">
        <v>9938</v>
      </c>
      <c r="G1942" s="125" t="s">
        <v>9946</v>
      </c>
      <c r="H1942" s="126" t="s">
        <v>9947</v>
      </c>
      <c r="I1942" s="127">
        <v>687</v>
      </c>
      <c r="J1942" s="128">
        <v>6.7911999999999999</v>
      </c>
    </row>
    <row r="1943" spans="2:10" hidden="1" x14ac:dyDescent="0.25">
      <c r="B1943" s="124" t="s">
        <v>8</v>
      </c>
      <c r="C1943" s="125" t="s">
        <v>2805</v>
      </c>
      <c r="D1943" s="126" t="s">
        <v>9935</v>
      </c>
      <c r="E1943" s="125" t="s">
        <v>2805</v>
      </c>
      <c r="F1943" s="126" t="s">
        <v>9940</v>
      </c>
      <c r="G1943" s="125" t="s">
        <v>9948</v>
      </c>
      <c r="H1943" s="126" t="s">
        <v>9949</v>
      </c>
      <c r="I1943" s="127">
        <v>315</v>
      </c>
      <c r="J1943" s="128">
        <v>13.4238</v>
      </c>
    </row>
    <row r="1944" spans="2:10" hidden="1" x14ac:dyDescent="0.25">
      <c r="B1944" s="124" t="s">
        <v>8</v>
      </c>
      <c r="C1944" s="125" t="s">
        <v>2805</v>
      </c>
      <c r="D1944" s="126" t="s">
        <v>9935</v>
      </c>
      <c r="E1944" s="125" t="s">
        <v>9950</v>
      </c>
      <c r="F1944" s="126" t="s">
        <v>9951</v>
      </c>
      <c r="G1944" s="125" t="s">
        <v>9952</v>
      </c>
      <c r="H1944" s="126" t="s">
        <v>9953</v>
      </c>
      <c r="I1944" s="127">
        <v>694</v>
      </c>
      <c r="J1944" s="128">
        <v>4.9240999999999993</v>
      </c>
    </row>
    <row r="1945" spans="2:10" hidden="1" x14ac:dyDescent="0.25">
      <c r="B1945" s="124" t="s">
        <v>8</v>
      </c>
      <c r="C1945" s="125" t="s">
        <v>2805</v>
      </c>
      <c r="D1945" s="126" t="s">
        <v>9935</v>
      </c>
      <c r="E1945" s="125" t="s">
        <v>9948</v>
      </c>
      <c r="F1945" s="126" t="s">
        <v>9949</v>
      </c>
      <c r="G1945" s="125" t="s">
        <v>9954</v>
      </c>
      <c r="H1945" s="126" t="s">
        <v>9955</v>
      </c>
      <c r="I1945" s="127">
        <v>268</v>
      </c>
      <c r="J1945" s="128">
        <v>0.87549999999999994</v>
      </c>
    </row>
    <row r="1946" spans="2:10" hidden="1" x14ac:dyDescent="0.25">
      <c r="B1946" s="124" t="s">
        <v>8</v>
      </c>
      <c r="C1946" s="125" t="s">
        <v>2805</v>
      </c>
      <c r="D1946" s="126" t="s">
        <v>9935</v>
      </c>
      <c r="E1946" s="125" t="s">
        <v>2805</v>
      </c>
      <c r="F1946" s="126" t="s">
        <v>9940</v>
      </c>
      <c r="G1946" s="125" t="s">
        <v>9950</v>
      </c>
      <c r="H1946" s="126" t="s">
        <v>9951</v>
      </c>
      <c r="I1946" s="127">
        <v>246</v>
      </c>
      <c r="J1946" s="128">
        <v>15.3497</v>
      </c>
    </row>
    <row r="1947" spans="2:10" hidden="1" x14ac:dyDescent="0.25">
      <c r="B1947" s="124" t="s">
        <v>8</v>
      </c>
      <c r="C1947" s="125" t="s">
        <v>2805</v>
      </c>
      <c r="D1947" s="126" t="s">
        <v>9935</v>
      </c>
      <c r="E1947" s="125" t="s">
        <v>3758</v>
      </c>
      <c r="F1947" s="126" t="s">
        <v>9956</v>
      </c>
      <c r="G1947" s="125" t="s">
        <v>7494</v>
      </c>
      <c r="H1947" s="126" t="s">
        <v>9945</v>
      </c>
      <c r="I1947" s="127">
        <v>417</v>
      </c>
      <c r="J1947" s="128">
        <v>4.9314000000000009</v>
      </c>
    </row>
    <row r="1948" spans="2:10" hidden="1" x14ac:dyDescent="0.25">
      <c r="B1948" s="124" t="s">
        <v>8</v>
      </c>
      <c r="C1948" s="125" t="s">
        <v>2805</v>
      </c>
      <c r="D1948" s="126" t="s">
        <v>9935</v>
      </c>
      <c r="E1948" s="125" t="s">
        <v>9952</v>
      </c>
      <c r="F1948" s="126" t="s">
        <v>9953</v>
      </c>
      <c r="G1948" s="125" t="s">
        <v>3758</v>
      </c>
      <c r="H1948" s="126" t="s">
        <v>9956</v>
      </c>
      <c r="I1948" s="127">
        <v>298</v>
      </c>
      <c r="J1948" s="128">
        <v>4.0730000000000004</v>
      </c>
    </row>
    <row r="1949" spans="2:10" hidden="1" x14ac:dyDescent="0.25">
      <c r="B1949" s="124" t="s">
        <v>8</v>
      </c>
      <c r="C1949" s="125" t="s">
        <v>2805</v>
      </c>
      <c r="D1949" s="126" t="s">
        <v>9935</v>
      </c>
      <c r="E1949" s="125" t="s">
        <v>9844</v>
      </c>
      <c r="F1949" s="126" t="s">
        <v>9944</v>
      </c>
      <c r="G1949" s="125" t="s">
        <v>9957</v>
      </c>
      <c r="H1949" s="126" t="s">
        <v>9958</v>
      </c>
      <c r="I1949" s="127">
        <v>545</v>
      </c>
      <c r="J1949" s="128">
        <v>1.968</v>
      </c>
    </row>
    <row r="1950" spans="2:10" hidden="1" x14ac:dyDescent="0.25">
      <c r="B1950" s="124" t="s">
        <v>8</v>
      </c>
      <c r="C1950" s="125" t="s">
        <v>2805</v>
      </c>
      <c r="D1950" s="126" t="s">
        <v>9935</v>
      </c>
      <c r="E1950" s="125" t="s">
        <v>9959</v>
      </c>
      <c r="F1950" s="126" t="s">
        <v>9960</v>
      </c>
      <c r="G1950" s="125" t="s">
        <v>9961</v>
      </c>
      <c r="H1950" s="126" t="s">
        <v>9962</v>
      </c>
      <c r="I1950" s="127">
        <v>255</v>
      </c>
      <c r="J1950" s="128">
        <v>15.049099999999999</v>
      </c>
    </row>
    <row r="1951" spans="2:10" hidden="1" x14ac:dyDescent="0.25">
      <c r="B1951" s="124" t="s">
        <v>8</v>
      </c>
      <c r="C1951" s="125" t="s">
        <v>2805</v>
      </c>
      <c r="D1951" s="126" t="s">
        <v>9935</v>
      </c>
      <c r="E1951" s="125" t="s">
        <v>9948</v>
      </c>
      <c r="F1951" s="126" t="s">
        <v>9949</v>
      </c>
      <c r="G1951" s="125" t="s">
        <v>9963</v>
      </c>
      <c r="H1951" s="126" t="s">
        <v>9964</v>
      </c>
      <c r="I1951" s="127">
        <v>3041</v>
      </c>
      <c r="J1951" s="128">
        <v>8.1860000000000035</v>
      </c>
    </row>
    <row r="1952" spans="2:10" hidden="1" x14ac:dyDescent="0.25">
      <c r="B1952" s="124" t="s">
        <v>8</v>
      </c>
      <c r="C1952" s="125" t="s">
        <v>2805</v>
      </c>
      <c r="D1952" s="126" t="s">
        <v>9935</v>
      </c>
      <c r="E1952" s="125" t="s">
        <v>526</v>
      </c>
      <c r="F1952" s="126" t="s">
        <v>9939</v>
      </c>
      <c r="G1952" s="125" t="s">
        <v>9959</v>
      </c>
      <c r="H1952" s="126" t="s">
        <v>9960</v>
      </c>
      <c r="I1952" s="127">
        <v>235</v>
      </c>
      <c r="J1952" s="128">
        <v>8.594199999999999</v>
      </c>
    </row>
    <row r="1953" spans="2:10" hidden="1" x14ac:dyDescent="0.25">
      <c r="B1953" s="124" t="s">
        <v>8</v>
      </c>
      <c r="C1953" s="125" t="s">
        <v>2805</v>
      </c>
      <c r="D1953" s="126" t="s">
        <v>9935</v>
      </c>
      <c r="E1953" s="125" t="s">
        <v>9952</v>
      </c>
      <c r="F1953" s="126" t="s">
        <v>9953</v>
      </c>
      <c r="G1953" s="125" t="s">
        <v>9942</v>
      </c>
      <c r="H1953" s="126" t="s">
        <v>9943</v>
      </c>
      <c r="I1953" s="127">
        <v>241</v>
      </c>
      <c r="J1953" s="128">
        <v>18.139099999999999</v>
      </c>
    </row>
    <row r="1954" spans="2:10" hidden="1" x14ac:dyDescent="0.25">
      <c r="B1954" s="124" t="s">
        <v>8</v>
      </c>
      <c r="C1954" s="125" t="s">
        <v>2809</v>
      </c>
      <c r="D1954" s="126" t="s">
        <v>9965</v>
      </c>
      <c r="E1954" s="125" t="s">
        <v>2809</v>
      </c>
      <c r="F1954" s="126" t="s">
        <v>9966</v>
      </c>
      <c r="G1954" s="125" t="s">
        <v>9967</v>
      </c>
      <c r="H1954" s="126" t="s">
        <v>9968</v>
      </c>
      <c r="I1954" s="127">
        <v>222</v>
      </c>
      <c r="J1954" s="128">
        <v>25.936699999999998</v>
      </c>
    </row>
    <row r="1955" spans="2:10" hidden="1" x14ac:dyDescent="0.25">
      <c r="B1955" s="124" t="s">
        <v>8</v>
      </c>
      <c r="C1955" s="125" t="s">
        <v>2809</v>
      </c>
      <c r="D1955" s="126" t="s">
        <v>9965</v>
      </c>
      <c r="E1955" s="125" t="s">
        <v>9967</v>
      </c>
      <c r="F1955" s="126" t="s">
        <v>9968</v>
      </c>
      <c r="G1955" s="125" t="s">
        <v>9969</v>
      </c>
      <c r="H1955" s="126" t="s">
        <v>9970</v>
      </c>
      <c r="I1955" s="127">
        <v>472</v>
      </c>
      <c r="J1955" s="128">
        <v>11.7287</v>
      </c>
    </row>
    <row r="1956" spans="2:10" hidden="1" x14ac:dyDescent="0.25">
      <c r="B1956" s="124" t="s">
        <v>8</v>
      </c>
      <c r="C1956" s="125" t="s">
        <v>2809</v>
      </c>
      <c r="D1956" s="126" t="s">
        <v>9965</v>
      </c>
      <c r="E1956" s="125" t="s">
        <v>2809</v>
      </c>
      <c r="F1956" s="126" t="s">
        <v>9966</v>
      </c>
      <c r="G1956" s="125" t="s">
        <v>9971</v>
      </c>
      <c r="H1956" s="126" t="s">
        <v>9972</v>
      </c>
      <c r="I1956" s="127">
        <v>212</v>
      </c>
      <c r="J1956" s="128">
        <v>34.988999999999997</v>
      </c>
    </row>
    <row r="1957" spans="2:10" hidden="1" x14ac:dyDescent="0.25">
      <c r="B1957" s="124" t="s">
        <v>8</v>
      </c>
      <c r="C1957" s="125" t="s">
        <v>3605</v>
      </c>
      <c r="D1957" s="126" t="s">
        <v>9973</v>
      </c>
      <c r="E1957" s="125" t="s">
        <v>9974</v>
      </c>
      <c r="F1957" s="126" t="s">
        <v>9975</v>
      </c>
      <c r="G1957" s="125" t="s">
        <v>9976</v>
      </c>
      <c r="H1957" s="126" t="s">
        <v>9977</v>
      </c>
      <c r="I1957" s="127">
        <v>441</v>
      </c>
      <c r="J1957" s="128">
        <v>15.6759</v>
      </c>
    </row>
    <row r="1958" spans="2:10" hidden="1" x14ac:dyDescent="0.25">
      <c r="B1958" s="124" t="s">
        <v>8</v>
      </c>
      <c r="C1958" s="125" t="s">
        <v>3605</v>
      </c>
      <c r="D1958" s="126" t="s">
        <v>9973</v>
      </c>
      <c r="E1958" s="125" t="s">
        <v>7315</v>
      </c>
      <c r="F1958" s="126" t="s">
        <v>9978</v>
      </c>
      <c r="G1958" s="125" t="s">
        <v>9974</v>
      </c>
      <c r="H1958" s="126" t="s">
        <v>9975</v>
      </c>
      <c r="I1958" s="127">
        <v>332</v>
      </c>
      <c r="J1958" s="128">
        <v>8.0385999999999989</v>
      </c>
    </row>
    <row r="1959" spans="2:10" hidden="1" x14ac:dyDescent="0.25">
      <c r="B1959" s="124" t="s">
        <v>8</v>
      </c>
      <c r="C1959" s="125" t="s">
        <v>3605</v>
      </c>
      <c r="D1959" s="126" t="s">
        <v>9973</v>
      </c>
      <c r="E1959" s="125" t="s">
        <v>9979</v>
      </c>
      <c r="F1959" s="126" t="s">
        <v>9980</v>
      </c>
      <c r="G1959" s="125" t="s">
        <v>9981</v>
      </c>
      <c r="H1959" s="126" t="s">
        <v>9982</v>
      </c>
      <c r="I1959" s="127">
        <v>170</v>
      </c>
      <c r="J1959" s="128">
        <v>12.6144</v>
      </c>
    </row>
    <row r="1960" spans="2:10" hidden="1" x14ac:dyDescent="0.25">
      <c r="B1960" s="124" t="s">
        <v>8</v>
      </c>
      <c r="C1960" s="125" t="s">
        <v>3605</v>
      </c>
      <c r="D1960" s="126" t="s">
        <v>9973</v>
      </c>
      <c r="E1960" s="125" t="s">
        <v>9983</v>
      </c>
      <c r="F1960" s="126" t="s">
        <v>9984</v>
      </c>
      <c r="G1960" s="125" t="s">
        <v>1496</v>
      </c>
      <c r="H1960" s="126" t="s">
        <v>9985</v>
      </c>
      <c r="I1960" s="127">
        <v>277</v>
      </c>
      <c r="J1960" s="128">
        <v>3.1435000000000008</v>
      </c>
    </row>
    <row r="1961" spans="2:10" hidden="1" x14ac:dyDescent="0.25">
      <c r="B1961" s="124" t="s">
        <v>8</v>
      </c>
      <c r="C1961" s="125" t="s">
        <v>3605</v>
      </c>
      <c r="D1961" s="126" t="s">
        <v>9973</v>
      </c>
      <c r="E1961" s="125" t="s">
        <v>9976</v>
      </c>
      <c r="F1961" s="126" t="s">
        <v>9977</v>
      </c>
      <c r="G1961" s="125" t="s">
        <v>1535</v>
      </c>
      <c r="H1961" s="126" t="s">
        <v>9986</v>
      </c>
      <c r="I1961" s="127">
        <v>250</v>
      </c>
      <c r="J1961" s="128">
        <v>7.6357999999999997</v>
      </c>
    </row>
    <row r="1962" spans="2:10" hidden="1" x14ac:dyDescent="0.25">
      <c r="B1962" s="124" t="s">
        <v>8</v>
      </c>
      <c r="C1962" s="125" t="s">
        <v>3605</v>
      </c>
      <c r="D1962" s="126" t="s">
        <v>9973</v>
      </c>
      <c r="E1962" s="125" t="s">
        <v>9987</v>
      </c>
      <c r="F1962" s="126" t="s">
        <v>9988</v>
      </c>
      <c r="G1962" s="125" t="s">
        <v>9989</v>
      </c>
      <c r="H1962" s="126" t="s">
        <v>9990</v>
      </c>
      <c r="I1962" s="127">
        <v>168</v>
      </c>
      <c r="J1962" s="128">
        <v>4.8506</v>
      </c>
    </row>
    <row r="1963" spans="2:10" hidden="1" x14ac:dyDescent="0.25">
      <c r="B1963" s="124" t="s">
        <v>8</v>
      </c>
      <c r="C1963" s="125" t="s">
        <v>3605</v>
      </c>
      <c r="D1963" s="126" t="s">
        <v>9973</v>
      </c>
      <c r="E1963" s="125" t="s">
        <v>9991</v>
      </c>
      <c r="F1963" s="126" t="s">
        <v>9992</v>
      </c>
      <c r="G1963" s="125" t="s">
        <v>7315</v>
      </c>
      <c r="H1963" s="126" t="s">
        <v>9978</v>
      </c>
      <c r="I1963" s="127">
        <v>285</v>
      </c>
      <c r="J1963" s="128">
        <v>3.8730000000000002</v>
      </c>
    </row>
    <row r="1964" spans="2:10" hidden="1" x14ac:dyDescent="0.25">
      <c r="B1964" s="124" t="s">
        <v>8</v>
      </c>
      <c r="C1964" s="125" t="s">
        <v>3605</v>
      </c>
      <c r="D1964" s="126" t="s">
        <v>9973</v>
      </c>
      <c r="E1964" s="125" t="s">
        <v>9993</v>
      </c>
      <c r="F1964" s="126" t="s">
        <v>9994</v>
      </c>
      <c r="G1964" s="125" t="s">
        <v>9995</v>
      </c>
      <c r="H1964" s="126" t="s">
        <v>9996</v>
      </c>
      <c r="I1964" s="127">
        <v>762</v>
      </c>
      <c r="J1964" s="128">
        <v>24.324400000000001</v>
      </c>
    </row>
    <row r="1965" spans="2:10" hidden="1" x14ac:dyDescent="0.25">
      <c r="B1965" s="124" t="s">
        <v>8</v>
      </c>
      <c r="C1965" s="125" t="s">
        <v>3605</v>
      </c>
      <c r="D1965" s="126" t="s">
        <v>9973</v>
      </c>
      <c r="E1965" s="125" t="s">
        <v>9997</v>
      </c>
      <c r="F1965" s="126" t="s">
        <v>9998</v>
      </c>
      <c r="G1965" s="125" t="s">
        <v>9999</v>
      </c>
      <c r="H1965" s="126" t="s">
        <v>10000</v>
      </c>
      <c r="I1965" s="127">
        <v>848</v>
      </c>
      <c r="J1965" s="128">
        <v>4.1726999999999999</v>
      </c>
    </row>
    <row r="1966" spans="2:10" hidden="1" x14ac:dyDescent="0.25">
      <c r="B1966" s="124" t="s">
        <v>8</v>
      </c>
      <c r="C1966" s="125" t="s">
        <v>3605</v>
      </c>
      <c r="D1966" s="126" t="s">
        <v>9973</v>
      </c>
      <c r="E1966" s="125" t="s">
        <v>10001</v>
      </c>
      <c r="F1966" s="126" t="s">
        <v>10002</v>
      </c>
      <c r="G1966" s="125" t="s">
        <v>9997</v>
      </c>
      <c r="H1966" s="126" t="s">
        <v>9998</v>
      </c>
      <c r="I1966" s="127">
        <v>210</v>
      </c>
      <c r="J1966" s="128">
        <v>4.6457999999999986</v>
      </c>
    </row>
    <row r="1967" spans="2:10" hidden="1" x14ac:dyDescent="0.25">
      <c r="B1967" s="124" t="s">
        <v>8</v>
      </c>
      <c r="C1967" s="125" t="s">
        <v>3605</v>
      </c>
      <c r="D1967" s="126" t="s">
        <v>9973</v>
      </c>
      <c r="E1967" s="125" t="s">
        <v>10003</v>
      </c>
      <c r="F1967" s="126" t="s">
        <v>10004</v>
      </c>
      <c r="G1967" s="125" t="s">
        <v>9979</v>
      </c>
      <c r="H1967" s="126" t="s">
        <v>9980</v>
      </c>
      <c r="I1967" s="127">
        <v>695</v>
      </c>
      <c r="J1967" s="128">
        <v>4.7931000000000008</v>
      </c>
    </row>
    <row r="1968" spans="2:10" hidden="1" x14ac:dyDescent="0.25">
      <c r="B1968" s="124" t="s">
        <v>8</v>
      </c>
      <c r="C1968" s="125" t="s">
        <v>3605</v>
      </c>
      <c r="D1968" s="126" t="s">
        <v>9973</v>
      </c>
      <c r="E1968" s="125" t="s">
        <v>9291</v>
      </c>
      <c r="F1968" s="126" t="s">
        <v>10005</v>
      </c>
      <c r="G1968" s="125" t="s">
        <v>9991</v>
      </c>
      <c r="H1968" s="126" t="s">
        <v>9992</v>
      </c>
      <c r="I1968" s="127">
        <v>982</v>
      </c>
      <c r="J1968" s="128">
        <v>5.1515000000000004</v>
      </c>
    </row>
    <row r="1969" spans="2:10" hidden="1" x14ac:dyDescent="0.25">
      <c r="B1969" s="124" t="s">
        <v>8</v>
      </c>
      <c r="C1969" s="125" t="s">
        <v>3605</v>
      </c>
      <c r="D1969" s="126" t="s">
        <v>9973</v>
      </c>
      <c r="E1969" s="125" t="s">
        <v>1496</v>
      </c>
      <c r="F1969" s="126" t="s">
        <v>9985</v>
      </c>
      <c r="G1969" s="125" t="s">
        <v>10006</v>
      </c>
      <c r="H1969" s="126" t="s">
        <v>10007</v>
      </c>
      <c r="I1969" s="127">
        <v>231</v>
      </c>
      <c r="J1969" s="128">
        <v>4.6811000000000007</v>
      </c>
    </row>
    <row r="1970" spans="2:10" hidden="1" x14ac:dyDescent="0.25">
      <c r="B1970" s="124" t="s">
        <v>8</v>
      </c>
      <c r="C1970" s="125" t="s">
        <v>3605</v>
      </c>
      <c r="D1970" s="126" t="s">
        <v>9973</v>
      </c>
      <c r="E1970" s="125" t="s">
        <v>10003</v>
      </c>
      <c r="F1970" s="126" t="s">
        <v>10004</v>
      </c>
      <c r="G1970" s="125" t="s">
        <v>9291</v>
      </c>
      <c r="H1970" s="126" t="s">
        <v>10005</v>
      </c>
      <c r="I1970" s="127">
        <v>522</v>
      </c>
      <c r="J1970" s="128">
        <v>6.2138999999999998</v>
      </c>
    </row>
    <row r="1971" spans="2:10" hidden="1" x14ac:dyDescent="0.25">
      <c r="B1971" s="124" t="s">
        <v>8</v>
      </c>
      <c r="C1971" s="125" t="s">
        <v>3605</v>
      </c>
      <c r="D1971" s="126" t="s">
        <v>9973</v>
      </c>
      <c r="E1971" s="125" t="s">
        <v>10008</v>
      </c>
      <c r="F1971" s="126" t="s">
        <v>10009</v>
      </c>
      <c r="G1971" s="125" t="s">
        <v>9987</v>
      </c>
      <c r="H1971" s="126" t="s">
        <v>9988</v>
      </c>
      <c r="I1971" s="127">
        <v>425</v>
      </c>
      <c r="J1971" s="128">
        <v>10.1347</v>
      </c>
    </row>
    <row r="1972" spans="2:10" hidden="1" x14ac:dyDescent="0.25">
      <c r="B1972" s="124" t="s">
        <v>8</v>
      </c>
      <c r="C1972" s="125" t="s">
        <v>3605</v>
      </c>
      <c r="D1972" s="126" t="s">
        <v>9973</v>
      </c>
      <c r="E1972" s="125" t="s">
        <v>3605</v>
      </c>
      <c r="F1972" s="126" t="s">
        <v>10010</v>
      </c>
      <c r="G1972" s="125" t="s">
        <v>10011</v>
      </c>
      <c r="H1972" s="126" t="s">
        <v>10012</v>
      </c>
      <c r="I1972" s="127">
        <v>297</v>
      </c>
      <c r="J1972" s="128">
        <v>7.6710000000000003</v>
      </c>
    </row>
    <row r="1973" spans="2:10" hidden="1" x14ac:dyDescent="0.25">
      <c r="B1973" s="124" t="s">
        <v>8</v>
      </c>
      <c r="C1973" s="125" t="s">
        <v>3605</v>
      </c>
      <c r="D1973" s="126" t="s">
        <v>9973</v>
      </c>
      <c r="E1973" s="125" t="s">
        <v>9993</v>
      </c>
      <c r="F1973" s="126" t="s">
        <v>9994</v>
      </c>
      <c r="G1973" s="125" t="s">
        <v>10011</v>
      </c>
      <c r="H1973" s="126" t="s">
        <v>10013</v>
      </c>
      <c r="I1973" s="127">
        <v>320</v>
      </c>
      <c r="J1973" s="128">
        <v>13.0395</v>
      </c>
    </row>
    <row r="1974" spans="2:10" hidden="1" x14ac:dyDescent="0.25">
      <c r="B1974" s="124" t="s">
        <v>8</v>
      </c>
      <c r="C1974" s="125" t="s">
        <v>3605</v>
      </c>
      <c r="D1974" s="126" t="s">
        <v>9973</v>
      </c>
      <c r="E1974" s="125" t="s">
        <v>10011</v>
      </c>
      <c r="F1974" s="126" t="s">
        <v>10012</v>
      </c>
      <c r="G1974" s="125" t="s">
        <v>1234</v>
      </c>
      <c r="H1974" s="126" t="s">
        <v>10014</v>
      </c>
      <c r="I1974" s="127">
        <v>210</v>
      </c>
      <c r="J1974" s="128">
        <v>4.0656999999999996</v>
      </c>
    </row>
    <row r="1975" spans="2:10" hidden="1" x14ac:dyDescent="0.25">
      <c r="B1975" s="124" t="s">
        <v>8</v>
      </c>
      <c r="C1975" s="125" t="s">
        <v>3605</v>
      </c>
      <c r="D1975" s="126" t="s">
        <v>9973</v>
      </c>
      <c r="E1975" s="125" t="s">
        <v>1234</v>
      </c>
      <c r="F1975" s="126" t="s">
        <v>10014</v>
      </c>
      <c r="G1975" s="125" t="s">
        <v>10008</v>
      </c>
      <c r="H1975" s="126" t="s">
        <v>10009</v>
      </c>
      <c r="I1975" s="127">
        <v>747</v>
      </c>
      <c r="J1975" s="128">
        <v>9.2623000000000015</v>
      </c>
    </row>
    <row r="1976" spans="2:10" hidden="1" x14ac:dyDescent="0.25">
      <c r="B1976" s="124" t="s">
        <v>8</v>
      </c>
      <c r="C1976" s="125" t="s">
        <v>3605</v>
      </c>
      <c r="D1976" s="126" t="s">
        <v>9973</v>
      </c>
      <c r="E1976" s="125" t="s">
        <v>6601</v>
      </c>
      <c r="F1976" s="126" t="s">
        <v>10015</v>
      </c>
      <c r="G1976" s="125" t="s">
        <v>10003</v>
      </c>
      <c r="H1976" s="126" t="s">
        <v>10004</v>
      </c>
      <c r="I1976" s="127">
        <v>301</v>
      </c>
      <c r="J1976" s="128">
        <v>5.8278999999999987</v>
      </c>
    </row>
    <row r="1977" spans="2:10" hidden="1" x14ac:dyDescent="0.25">
      <c r="B1977" s="124" t="s">
        <v>8</v>
      </c>
      <c r="C1977" s="125" t="s">
        <v>3605</v>
      </c>
      <c r="D1977" s="126" t="s">
        <v>9973</v>
      </c>
      <c r="E1977" s="125" t="s">
        <v>10016</v>
      </c>
      <c r="F1977" s="126" t="s">
        <v>10017</v>
      </c>
      <c r="G1977" s="125" t="s">
        <v>10018</v>
      </c>
      <c r="H1977" s="126" t="s">
        <v>10019</v>
      </c>
      <c r="I1977" s="127">
        <v>123</v>
      </c>
      <c r="J1977" s="128">
        <v>4.4170999999999996</v>
      </c>
    </row>
    <row r="1978" spans="2:10" hidden="1" x14ac:dyDescent="0.25">
      <c r="B1978" s="124" t="s">
        <v>8</v>
      </c>
      <c r="C1978" s="125" t="s">
        <v>3605</v>
      </c>
      <c r="D1978" s="126" t="s">
        <v>9973</v>
      </c>
      <c r="E1978" s="125" t="s">
        <v>1234</v>
      </c>
      <c r="F1978" s="126" t="s">
        <v>10014</v>
      </c>
      <c r="G1978" s="125" t="s">
        <v>3286</v>
      </c>
      <c r="H1978" s="126" t="s">
        <v>10020</v>
      </c>
      <c r="I1978" s="127">
        <v>136</v>
      </c>
      <c r="J1978" s="128">
        <v>20.838200000000001</v>
      </c>
    </row>
    <row r="1979" spans="2:10" hidden="1" x14ac:dyDescent="0.25">
      <c r="B1979" s="124" t="s">
        <v>8</v>
      </c>
      <c r="C1979" s="125" t="s">
        <v>3605</v>
      </c>
      <c r="D1979" s="126" t="s">
        <v>9973</v>
      </c>
      <c r="E1979" s="125" t="s">
        <v>9976</v>
      </c>
      <c r="F1979" s="126" t="s">
        <v>9977</v>
      </c>
      <c r="G1979" s="125" t="s">
        <v>9993</v>
      </c>
      <c r="H1979" s="126" t="s">
        <v>9994</v>
      </c>
      <c r="I1979" s="127">
        <v>1840</v>
      </c>
      <c r="J1979" s="128">
        <v>18.932200000000002</v>
      </c>
    </row>
    <row r="1980" spans="2:10" hidden="1" x14ac:dyDescent="0.25">
      <c r="B1980" s="124" t="s">
        <v>8</v>
      </c>
      <c r="C1980" s="125" t="s">
        <v>3605</v>
      </c>
      <c r="D1980" s="126" t="s">
        <v>9973</v>
      </c>
      <c r="E1980" s="125" t="s">
        <v>5204</v>
      </c>
      <c r="F1980" s="126" t="s">
        <v>10021</v>
      </c>
      <c r="G1980" s="125" t="s">
        <v>10022</v>
      </c>
      <c r="H1980" s="126" t="s">
        <v>10023</v>
      </c>
      <c r="I1980" s="127">
        <v>189</v>
      </c>
      <c r="J1980" s="128">
        <v>2.7383999999999999</v>
      </c>
    </row>
    <row r="1981" spans="2:10" hidden="1" x14ac:dyDescent="0.25">
      <c r="B1981" s="124" t="s">
        <v>8</v>
      </c>
      <c r="C1981" s="125" t="s">
        <v>3605</v>
      </c>
      <c r="D1981" s="126" t="s">
        <v>9973</v>
      </c>
      <c r="E1981" s="125" t="s">
        <v>6504</v>
      </c>
      <c r="F1981" s="126" t="s">
        <v>10024</v>
      </c>
      <c r="G1981" s="125" t="s">
        <v>6601</v>
      </c>
      <c r="H1981" s="126" t="s">
        <v>10015</v>
      </c>
      <c r="I1981" s="127">
        <v>166</v>
      </c>
      <c r="J1981" s="128">
        <v>3.6520000000000001</v>
      </c>
    </row>
    <row r="1982" spans="2:10" hidden="1" x14ac:dyDescent="0.25">
      <c r="B1982" s="124" t="s">
        <v>8</v>
      </c>
      <c r="C1982" s="125" t="s">
        <v>3605</v>
      </c>
      <c r="D1982" s="126" t="s">
        <v>9973</v>
      </c>
      <c r="E1982" s="125" t="s">
        <v>9999</v>
      </c>
      <c r="F1982" s="126" t="s">
        <v>10000</v>
      </c>
      <c r="G1982" s="125" t="s">
        <v>10025</v>
      </c>
      <c r="H1982" s="126" t="s">
        <v>10026</v>
      </c>
      <c r="I1982" s="127">
        <v>579</v>
      </c>
      <c r="J1982" s="128">
        <v>5.2416000000000009</v>
      </c>
    </row>
    <row r="1983" spans="2:10" hidden="1" x14ac:dyDescent="0.25">
      <c r="B1983" s="124" t="s">
        <v>8</v>
      </c>
      <c r="C1983" s="125" t="s">
        <v>3605</v>
      </c>
      <c r="D1983" s="126" t="s">
        <v>9973</v>
      </c>
      <c r="E1983" s="125" t="s">
        <v>10022</v>
      </c>
      <c r="F1983" s="126" t="s">
        <v>10023</v>
      </c>
      <c r="G1983" s="125" t="s">
        <v>10016</v>
      </c>
      <c r="H1983" s="126" t="s">
        <v>10017</v>
      </c>
      <c r="I1983" s="127">
        <v>336</v>
      </c>
      <c r="J1983" s="128">
        <v>6.3575999999999997</v>
      </c>
    </row>
    <row r="1984" spans="2:10" hidden="1" x14ac:dyDescent="0.25">
      <c r="B1984" s="124" t="s">
        <v>8</v>
      </c>
      <c r="C1984" s="125" t="s">
        <v>3605</v>
      </c>
      <c r="D1984" s="126" t="s">
        <v>9973</v>
      </c>
      <c r="E1984" s="125" t="s">
        <v>9989</v>
      </c>
      <c r="F1984" s="126" t="s">
        <v>9990</v>
      </c>
      <c r="G1984" s="125" t="s">
        <v>6504</v>
      </c>
      <c r="H1984" s="126" t="s">
        <v>10024</v>
      </c>
      <c r="I1984" s="127">
        <v>440</v>
      </c>
      <c r="J1984" s="128">
        <v>5.9901</v>
      </c>
    </row>
    <row r="1985" spans="2:10" hidden="1" x14ac:dyDescent="0.25">
      <c r="B1985" s="124" t="s">
        <v>8</v>
      </c>
      <c r="C1985" s="125" t="s">
        <v>3605</v>
      </c>
      <c r="D1985" s="126" t="s">
        <v>9973</v>
      </c>
      <c r="E1985" s="125" t="s">
        <v>10027</v>
      </c>
      <c r="F1985" s="126" t="s">
        <v>10028</v>
      </c>
      <c r="G1985" s="125" t="s">
        <v>5204</v>
      </c>
      <c r="H1985" s="126" t="s">
        <v>10021</v>
      </c>
      <c r="I1985" s="127">
        <v>278</v>
      </c>
      <c r="J1985" s="128">
        <v>5.2387000000000006</v>
      </c>
    </row>
    <row r="1986" spans="2:10" hidden="1" x14ac:dyDescent="0.25">
      <c r="B1986" s="124" t="s">
        <v>8</v>
      </c>
      <c r="C1986" s="125" t="s">
        <v>3605</v>
      </c>
      <c r="D1986" s="126" t="s">
        <v>9973</v>
      </c>
      <c r="E1986" s="125" t="s">
        <v>10011</v>
      </c>
      <c r="F1986" s="126" t="s">
        <v>10013</v>
      </c>
      <c r="G1986" s="125" t="s">
        <v>10027</v>
      </c>
      <c r="H1986" s="126" t="s">
        <v>10028</v>
      </c>
      <c r="I1986" s="127">
        <v>660</v>
      </c>
      <c r="J1986" s="128">
        <v>10.054399999999999</v>
      </c>
    </row>
    <row r="1987" spans="2:10" hidden="1" x14ac:dyDescent="0.25">
      <c r="B1987" s="124" t="s">
        <v>8</v>
      </c>
      <c r="C1987" s="125" t="s">
        <v>3605</v>
      </c>
      <c r="D1987" s="126" t="s">
        <v>9973</v>
      </c>
      <c r="E1987" s="125" t="s">
        <v>9997</v>
      </c>
      <c r="F1987" s="126" t="s">
        <v>9998</v>
      </c>
      <c r="G1987" s="125" t="s">
        <v>9983</v>
      </c>
      <c r="H1987" s="126" t="s">
        <v>9984</v>
      </c>
      <c r="I1987" s="127">
        <v>152</v>
      </c>
      <c r="J1987" s="128">
        <v>2.9445999999999999</v>
      </c>
    </row>
    <row r="1988" spans="2:10" hidden="1" x14ac:dyDescent="0.25">
      <c r="B1988" s="124" t="s">
        <v>8</v>
      </c>
      <c r="C1988" s="125" t="s">
        <v>3605</v>
      </c>
      <c r="D1988" s="126" t="s">
        <v>9973</v>
      </c>
      <c r="E1988" s="125" t="s">
        <v>7315</v>
      </c>
      <c r="F1988" s="126" t="s">
        <v>9978</v>
      </c>
      <c r="G1988" s="125" t="s">
        <v>10001</v>
      </c>
      <c r="H1988" s="126" t="s">
        <v>10002</v>
      </c>
      <c r="I1988" s="127">
        <v>275</v>
      </c>
      <c r="J1988" s="128">
        <v>3.1111</v>
      </c>
    </row>
    <row r="1989" spans="2:10" hidden="1" x14ac:dyDescent="0.25">
      <c r="B1989" s="124" t="s">
        <v>8</v>
      </c>
      <c r="C1989" s="125" t="s">
        <v>2877</v>
      </c>
      <c r="D1989" s="126" t="s">
        <v>10029</v>
      </c>
      <c r="E1989" s="125" t="s">
        <v>2877</v>
      </c>
      <c r="F1989" s="126" t="s">
        <v>10030</v>
      </c>
      <c r="G1989" s="125" t="s">
        <v>3609</v>
      </c>
      <c r="H1989" s="126" t="s">
        <v>10031</v>
      </c>
      <c r="I1989" s="127">
        <v>280</v>
      </c>
      <c r="J1989" s="128">
        <v>32.861199999999997</v>
      </c>
    </row>
    <row r="1990" spans="2:10" hidden="1" x14ac:dyDescent="0.25">
      <c r="B1990" s="124" t="s">
        <v>8</v>
      </c>
      <c r="C1990" s="125" t="s">
        <v>10032</v>
      </c>
      <c r="D1990" s="126" t="s">
        <v>10033</v>
      </c>
      <c r="E1990" s="125" t="s">
        <v>10034</v>
      </c>
      <c r="F1990" s="126" t="s">
        <v>10035</v>
      </c>
      <c r="G1990" s="125" t="s">
        <v>10036</v>
      </c>
      <c r="H1990" s="126" t="s">
        <v>10037</v>
      </c>
      <c r="I1990" s="127">
        <v>27</v>
      </c>
      <c r="J1990" s="128">
        <v>23.2013</v>
      </c>
    </row>
    <row r="1991" spans="2:10" hidden="1" x14ac:dyDescent="0.25">
      <c r="B1991" s="124" t="s">
        <v>8</v>
      </c>
      <c r="C1991" s="125" t="s">
        <v>10032</v>
      </c>
      <c r="D1991" s="126" t="s">
        <v>10033</v>
      </c>
      <c r="E1991" s="125" t="s">
        <v>10038</v>
      </c>
      <c r="F1991" s="126" t="s">
        <v>10039</v>
      </c>
      <c r="G1991" s="125" t="s">
        <v>10040</v>
      </c>
      <c r="H1991" s="126" t="s">
        <v>10041</v>
      </c>
      <c r="I1991" s="127">
        <v>368</v>
      </c>
      <c r="J1991" s="128">
        <v>9.1458000000000013</v>
      </c>
    </row>
    <row r="1992" spans="2:10" hidden="1" x14ac:dyDescent="0.25">
      <c r="B1992" s="124" t="s">
        <v>8</v>
      </c>
      <c r="C1992" s="125" t="s">
        <v>10032</v>
      </c>
      <c r="D1992" s="126" t="s">
        <v>10033</v>
      </c>
      <c r="E1992" s="125" t="s">
        <v>10032</v>
      </c>
      <c r="F1992" s="126" t="s">
        <v>10042</v>
      </c>
      <c r="G1992" s="125" t="s">
        <v>1743</v>
      </c>
      <c r="H1992" s="126" t="s">
        <v>10043</v>
      </c>
      <c r="I1992" s="127">
        <v>269</v>
      </c>
      <c r="J1992" s="128">
        <v>26.883500000000002</v>
      </c>
    </row>
    <row r="1993" spans="2:10" hidden="1" x14ac:dyDescent="0.25">
      <c r="B1993" s="124" t="s">
        <v>8</v>
      </c>
      <c r="C1993" s="125" t="s">
        <v>10032</v>
      </c>
      <c r="D1993" s="126" t="s">
        <v>10033</v>
      </c>
      <c r="E1993" s="125" t="s">
        <v>10044</v>
      </c>
      <c r="F1993" s="126" t="s">
        <v>10045</v>
      </c>
      <c r="G1993" s="125" t="s">
        <v>7315</v>
      </c>
      <c r="H1993" s="126" t="s">
        <v>10046</v>
      </c>
      <c r="I1993" s="127">
        <v>387</v>
      </c>
      <c r="J1993" s="128">
        <v>22.934699999999999</v>
      </c>
    </row>
    <row r="1994" spans="2:10" hidden="1" x14ac:dyDescent="0.25">
      <c r="B1994" s="124" t="s">
        <v>8</v>
      </c>
      <c r="C1994" s="125" t="s">
        <v>10032</v>
      </c>
      <c r="D1994" s="126" t="s">
        <v>10033</v>
      </c>
      <c r="E1994" s="125" t="s">
        <v>10047</v>
      </c>
      <c r="F1994" s="126" t="s">
        <v>10048</v>
      </c>
      <c r="G1994" s="125" t="s">
        <v>10049</v>
      </c>
      <c r="H1994" s="126" t="s">
        <v>10050</v>
      </c>
      <c r="I1994" s="127">
        <v>70</v>
      </c>
      <c r="J1994" s="128">
        <v>33.808700000000002</v>
      </c>
    </row>
    <row r="1995" spans="2:10" hidden="1" x14ac:dyDescent="0.25">
      <c r="B1995" s="124" t="s">
        <v>8</v>
      </c>
      <c r="C1995" s="125" t="s">
        <v>10032</v>
      </c>
      <c r="D1995" s="126" t="s">
        <v>10033</v>
      </c>
      <c r="E1995" s="125" t="s">
        <v>10032</v>
      </c>
      <c r="F1995" s="126" t="s">
        <v>10042</v>
      </c>
      <c r="G1995" s="125" t="s">
        <v>698</v>
      </c>
      <c r="H1995" s="126" t="s">
        <v>10051</v>
      </c>
      <c r="I1995" s="127">
        <v>784</v>
      </c>
      <c r="J1995" s="128">
        <v>27.07790000000001</v>
      </c>
    </row>
    <row r="1996" spans="2:10" hidden="1" x14ac:dyDescent="0.25">
      <c r="B1996" s="124" t="s">
        <v>8</v>
      </c>
      <c r="C1996" s="125" t="s">
        <v>10032</v>
      </c>
      <c r="D1996" s="126" t="s">
        <v>10033</v>
      </c>
      <c r="E1996" s="125" t="s">
        <v>10034</v>
      </c>
      <c r="F1996" s="126" t="s">
        <v>10035</v>
      </c>
      <c r="G1996" s="125" t="s">
        <v>10052</v>
      </c>
      <c r="H1996" s="126" t="s">
        <v>10053</v>
      </c>
      <c r="I1996" s="127">
        <v>189</v>
      </c>
      <c r="J1996" s="128">
        <v>17.020900000000001</v>
      </c>
    </row>
    <row r="1997" spans="2:10" hidden="1" x14ac:dyDescent="0.25">
      <c r="B1997" s="124" t="s">
        <v>8</v>
      </c>
      <c r="C1997" s="125" t="s">
        <v>10032</v>
      </c>
      <c r="D1997" s="126" t="s">
        <v>10033</v>
      </c>
      <c r="E1997" s="125" t="s">
        <v>10032</v>
      </c>
      <c r="F1997" s="126" t="s">
        <v>10042</v>
      </c>
      <c r="G1997" s="125" t="s">
        <v>10044</v>
      </c>
      <c r="H1997" s="126" t="s">
        <v>10045</v>
      </c>
      <c r="I1997" s="127">
        <v>331</v>
      </c>
      <c r="J1997" s="128">
        <v>35.056899999999999</v>
      </c>
    </row>
    <row r="1998" spans="2:10" hidden="1" x14ac:dyDescent="0.25">
      <c r="B1998" s="124" t="s">
        <v>8</v>
      </c>
      <c r="C1998" s="125" t="s">
        <v>10032</v>
      </c>
      <c r="D1998" s="126" t="s">
        <v>10033</v>
      </c>
      <c r="E1998" s="125" t="s">
        <v>7315</v>
      </c>
      <c r="F1998" s="126" t="s">
        <v>10046</v>
      </c>
      <c r="G1998" s="125" t="s">
        <v>10038</v>
      </c>
      <c r="H1998" s="126" t="s">
        <v>10039</v>
      </c>
      <c r="I1998" s="127">
        <v>334</v>
      </c>
      <c r="J1998" s="128">
        <v>16.2149</v>
      </c>
    </row>
    <row r="1999" spans="2:10" hidden="1" x14ac:dyDescent="0.25">
      <c r="B1999" s="124" t="s">
        <v>8</v>
      </c>
      <c r="C1999" s="125" t="s">
        <v>10032</v>
      </c>
      <c r="D1999" s="126" t="s">
        <v>10033</v>
      </c>
      <c r="E1999" s="125" t="s">
        <v>10032</v>
      </c>
      <c r="F1999" s="126" t="s">
        <v>10042</v>
      </c>
      <c r="G1999" s="125" t="s">
        <v>10047</v>
      </c>
      <c r="H1999" s="126" t="s">
        <v>10048</v>
      </c>
      <c r="I1999" s="127">
        <v>248</v>
      </c>
      <c r="J1999" s="128">
        <v>34.538400000000003</v>
      </c>
    </row>
    <row r="2000" spans="2:10" hidden="1" x14ac:dyDescent="0.25">
      <c r="B2000" s="124" t="s">
        <v>8</v>
      </c>
      <c r="C2000" s="125" t="s">
        <v>10032</v>
      </c>
      <c r="D2000" s="126" t="s">
        <v>10033</v>
      </c>
      <c r="E2000" s="125" t="s">
        <v>10047</v>
      </c>
      <c r="F2000" s="126" t="s">
        <v>10048</v>
      </c>
      <c r="G2000" s="125" t="s">
        <v>10034</v>
      </c>
      <c r="H2000" s="126" t="s">
        <v>10035</v>
      </c>
      <c r="I2000" s="127">
        <v>491</v>
      </c>
      <c r="J2000" s="128">
        <v>90.957800000000006</v>
      </c>
    </row>
    <row r="2001" spans="2:10" hidden="1" x14ac:dyDescent="0.25">
      <c r="B2001" s="124" t="s">
        <v>8</v>
      </c>
      <c r="C2001" s="125" t="s">
        <v>10032</v>
      </c>
      <c r="D2001" s="126" t="s">
        <v>10033</v>
      </c>
      <c r="E2001" s="125" t="s">
        <v>10044</v>
      </c>
      <c r="F2001" s="126" t="s">
        <v>10045</v>
      </c>
      <c r="G2001" s="125" t="s">
        <v>10054</v>
      </c>
      <c r="H2001" s="126" t="s">
        <v>10055</v>
      </c>
      <c r="I2001" s="127">
        <v>21</v>
      </c>
      <c r="J2001" s="128">
        <v>10.880699999999999</v>
      </c>
    </row>
    <row r="2002" spans="2:10" hidden="1" x14ac:dyDescent="0.25">
      <c r="B2002" s="124" t="s">
        <v>8</v>
      </c>
      <c r="C2002" s="125" t="s">
        <v>2891</v>
      </c>
      <c r="D2002" s="126" t="s">
        <v>10056</v>
      </c>
      <c r="E2002" s="125" t="s">
        <v>2891</v>
      </c>
      <c r="F2002" s="126" t="s">
        <v>10057</v>
      </c>
      <c r="G2002" s="125" t="s">
        <v>1096</v>
      </c>
      <c r="H2002" s="126" t="s">
        <v>10058</v>
      </c>
      <c r="I2002" s="127">
        <v>301</v>
      </c>
      <c r="J2002" s="128">
        <v>11.7575</v>
      </c>
    </row>
    <row r="2003" spans="2:10" hidden="1" x14ac:dyDescent="0.25">
      <c r="B2003" s="124" t="s">
        <v>8</v>
      </c>
      <c r="C2003" s="125" t="s">
        <v>2891</v>
      </c>
      <c r="D2003" s="126" t="s">
        <v>10056</v>
      </c>
      <c r="E2003" s="125" t="s">
        <v>2891</v>
      </c>
      <c r="F2003" s="126" t="s">
        <v>10057</v>
      </c>
      <c r="G2003" s="125" t="s">
        <v>10059</v>
      </c>
      <c r="H2003" s="126" t="s">
        <v>10060</v>
      </c>
      <c r="I2003" s="127">
        <v>203</v>
      </c>
      <c r="J2003" s="128">
        <v>14.7712</v>
      </c>
    </row>
    <row r="2004" spans="2:10" hidden="1" x14ac:dyDescent="0.25">
      <c r="B2004" s="124" t="s">
        <v>8</v>
      </c>
      <c r="C2004" s="125" t="s">
        <v>2899</v>
      </c>
      <c r="D2004" s="126" t="s">
        <v>10061</v>
      </c>
      <c r="E2004" s="125" t="s">
        <v>2899</v>
      </c>
      <c r="F2004" s="126" t="s">
        <v>10062</v>
      </c>
      <c r="G2004" s="125" t="s">
        <v>10063</v>
      </c>
      <c r="H2004" s="126" t="s">
        <v>10064</v>
      </c>
      <c r="I2004" s="127">
        <v>424</v>
      </c>
      <c r="J2004" s="128">
        <v>52.929699999999997</v>
      </c>
    </row>
    <row r="2005" spans="2:10" hidden="1" x14ac:dyDescent="0.25">
      <c r="B2005" s="124" t="s">
        <v>8</v>
      </c>
      <c r="C2005" s="125" t="s">
        <v>2899</v>
      </c>
      <c r="D2005" s="126" t="s">
        <v>10061</v>
      </c>
      <c r="E2005" s="125" t="s">
        <v>2899</v>
      </c>
      <c r="F2005" s="126" t="s">
        <v>10062</v>
      </c>
      <c r="G2005" s="125" t="s">
        <v>10065</v>
      </c>
      <c r="H2005" s="126" t="s">
        <v>10066</v>
      </c>
      <c r="I2005" s="127">
        <v>664</v>
      </c>
      <c r="J2005" s="128">
        <v>41.167200000000008</v>
      </c>
    </row>
    <row r="2006" spans="2:10" hidden="1" x14ac:dyDescent="0.25">
      <c r="B2006" s="124" t="s">
        <v>8</v>
      </c>
      <c r="C2006" s="125" t="s">
        <v>2899</v>
      </c>
      <c r="D2006" s="126" t="s">
        <v>10061</v>
      </c>
      <c r="E2006" s="125" t="s">
        <v>10063</v>
      </c>
      <c r="F2006" s="126" t="s">
        <v>10064</v>
      </c>
      <c r="G2006" s="125" t="s">
        <v>10067</v>
      </c>
      <c r="H2006" s="126" t="s">
        <v>10068</v>
      </c>
      <c r="I2006" s="127">
        <v>366</v>
      </c>
      <c r="J2006" s="128">
        <v>8.3841000000000001</v>
      </c>
    </row>
    <row r="2007" spans="2:10" hidden="1" x14ac:dyDescent="0.25">
      <c r="B2007" s="124" t="s">
        <v>8</v>
      </c>
      <c r="C2007" s="125" t="s">
        <v>10069</v>
      </c>
      <c r="D2007" s="126" t="s">
        <v>10070</v>
      </c>
      <c r="E2007" s="125" t="s">
        <v>10069</v>
      </c>
      <c r="F2007" s="126" t="s">
        <v>10071</v>
      </c>
      <c r="G2007" s="125" t="s">
        <v>10072</v>
      </c>
      <c r="H2007" s="126" t="s">
        <v>10073</v>
      </c>
      <c r="I2007" s="127">
        <v>146</v>
      </c>
      <c r="J2007" s="128">
        <v>21.485599999999991</v>
      </c>
    </row>
    <row r="2008" spans="2:10" hidden="1" x14ac:dyDescent="0.25">
      <c r="B2008" s="124" t="s">
        <v>8</v>
      </c>
      <c r="C2008" s="125" t="s">
        <v>10069</v>
      </c>
      <c r="D2008" s="126" t="s">
        <v>10070</v>
      </c>
      <c r="E2008" s="125" t="s">
        <v>10074</v>
      </c>
      <c r="F2008" s="126" t="s">
        <v>10075</v>
      </c>
      <c r="G2008" s="125" t="s">
        <v>10076</v>
      </c>
      <c r="H2008" s="126" t="s">
        <v>10077</v>
      </c>
      <c r="I2008" s="127">
        <v>1049</v>
      </c>
      <c r="J2008" s="128">
        <v>30.261700000000001</v>
      </c>
    </row>
    <row r="2009" spans="2:10" hidden="1" x14ac:dyDescent="0.25">
      <c r="B2009" s="124" t="s">
        <v>8</v>
      </c>
      <c r="C2009" s="125" t="s">
        <v>10069</v>
      </c>
      <c r="D2009" s="126" t="s">
        <v>10070</v>
      </c>
      <c r="E2009" s="125" t="s">
        <v>7609</v>
      </c>
      <c r="F2009" s="126" t="s">
        <v>10078</v>
      </c>
      <c r="G2009" s="125" t="s">
        <v>10079</v>
      </c>
      <c r="H2009" s="126" t="s">
        <v>10080</v>
      </c>
      <c r="I2009" s="127">
        <v>590</v>
      </c>
      <c r="J2009" s="128">
        <v>10.208500000000001</v>
      </c>
    </row>
    <row r="2010" spans="2:10" hidden="1" x14ac:dyDescent="0.25">
      <c r="B2010" s="124" t="s">
        <v>8</v>
      </c>
      <c r="C2010" s="125" t="s">
        <v>10069</v>
      </c>
      <c r="D2010" s="126" t="s">
        <v>10070</v>
      </c>
      <c r="E2010" s="125" t="s">
        <v>10081</v>
      </c>
      <c r="F2010" s="126" t="s">
        <v>10082</v>
      </c>
      <c r="G2010" s="125" t="s">
        <v>10083</v>
      </c>
      <c r="H2010" s="126" t="s">
        <v>10084</v>
      </c>
      <c r="I2010" s="127">
        <v>205</v>
      </c>
      <c r="J2010" s="128">
        <v>40.237900000000003</v>
      </c>
    </row>
    <row r="2011" spans="2:10" hidden="1" x14ac:dyDescent="0.25">
      <c r="B2011" s="124" t="s">
        <v>8</v>
      </c>
      <c r="C2011" s="125" t="s">
        <v>10069</v>
      </c>
      <c r="D2011" s="126" t="s">
        <v>10070</v>
      </c>
      <c r="E2011" s="125" t="s">
        <v>10074</v>
      </c>
      <c r="F2011" s="126" t="s">
        <v>10075</v>
      </c>
      <c r="G2011" s="125" t="s">
        <v>7609</v>
      </c>
      <c r="H2011" s="126" t="s">
        <v>10078</v>
      </c>
      <c r="I2011" s="127">
        <v>562</v>
      </c>
      <c r="J2011" s="128">
        <v>26.88</v>
      </c>
    </row>
    <row r="2012" spans="2:10" hidden="1" x14ac:dyDescent="0.25">
      <c r="B2012" s="124" t="s">
        <v>8</v>
      </c>
      <c r="C2012" s="125" t="s">
        <v>10069</v>
      </c>
      <c r="D2012" s="126" t="s">
        <v>10070</v>
      </c>
      <c r="E2012" s="125" t="s">
        <v>10083</v>
      </c>
      <c r="F2012" s="126" t="s">
        <v>10084</v>
      </c>
      <c r="G2012" s="125" t="s">
        <v>6254</v>
      </c>
      <c r="H2012" s="126" t="s">
        <v>10085</v>
      </c>
      <c r="I2012" s="127">
        <v>344</v>
      </c>
      <c r="J2012" s="128">
        <v>11.097</v>
      </c>
    </row>
    <row r="2013" spans="2:10" hidden="1" x14ac:dyDescent="0.25">
      <c r="B2013" s="124" t="s">
        <v>8</v>
      </c>
      <c r="C2013" s="125" t="s">
        <v>10069</v>
      </c>
      <c r="D2013" s="126" t="s">
        <v>10070</v>
      </c>
      <c r="E2013" s="125" t="s">
        <v>10076</v>
      </c>
      <c r="F2013" s="126" t="s">
        <v>10077</v>
      </c>
      <c r="G2013" s="125" t="s">
        <v>10081</v>
      </c>
      <c r="H2013" s="126" t="s">
        <v>10082</v>
      </c>
      <c r="I2013" s="127">
        <v>1622</v>
      </c>
      <c r="J2013" s="128">
        <v>27.547499999999999</v>
      </c>
    </row>
    <row r="2014" spans="2:10" hidden="1" x14ac:dyDescent="0.25">
      <c r="B2014" s="124" t="s">
        <v>8</v>
      </c>
      <c r="C2014" s="125" t="s">
        <v>10069</v>
      </c>
      <c r="D2014" s="126" t="s">
        <v>10070</v>
      </c>
      <c r="E2014" s="125" t="s">
        <v>10072</v>
      </c>
      <c r="F2014" s="126" t="s">
        <v>10073</v>
      </c>
      <c r="G2014" s="125" t="s">
        <v>10074</v>
      </c>
      <c r="H2014" s="126" t="s">
        <v>10075</v>
      </c>
      <c r="I2014" s="127">
        <v>888</v>
      </c>
      <c r="J2014" s="128">
        <v>42.087000000000003</v>
      </c>
    </row>
    <row r="2015" spans="2:10" hidden="1" x14ac:dyDescent="0.25">
      <c r="B2015" s="124" t="s">
        <v>8</v>
      </c>
      <c r="C2015" s="125" t="s">
        <v>10086</v>
      </c>
      <c r="D2015" s="126" t="s">
        <v>10087</v>
      </c>
      <c r="E2015" s="125" t="s">
        <v>10086</v>
      </c>
      <c r="F2015" s="126" t="s">
        <v>10088</v>
      </c>
      <c r="G2015" s="125" t="s">
        <v>1055</v>
      </c>
      <c r="H2015" s="126" t="s">
        <v>10089</v>
      </c>
      <c r="I2015" s="127">
        <v>786</v>
      </c>
      <c r="J2015" s="128">
        <v>2.9851999999999999</v>
      </c>
    </row>
    <row r="2016" spans="2:10" hidden="1" x14ac:dyDescent="0.25">
      <c r="B2016" s="124" t="s">
        <v>8</v>
      </c>
      <c r="C2016" s="125" t="s">
        <v>10086</v>
      </c>
      <c r="D2016" s="126" t="s">
        <v>10087</v>
      </c>
      <c r="E2016" s="125" t="s">
        <v>10086</v>
      </c>
      <c r="F2016" s="126" t="s">
        <v>10088</v>
      </c>
      <c r="G2016" s="125" t="s">
        <v>10090</v>
      </c>
      <c r="H2016" s="126" t="s">
        <v>10091</v>
      </c>
      <c r="I2016" s="127">
        <v>1054</v>
      </c>
      <c r="J2016" s="128">
        <v>29.257000000000001</v>
      </c>
    </row>
    <row r="2017" spans="2:10" hidden="1" x14ac:dyDescent="0.25">
      <c r="B2017" s="124" t="s">
        <v>8</v>
      </c>
      <c r="C2017" s="125" t="s">
        <v>4579</v>
      </c>
      <c r="D2017" s="126" t="s">
        <v>10092</v>
      </c>
      <c r="E2017" s="125" t="s">
        <v>10093</v>
      </c>
      <c r="F2017" s="126" t="s">
        <v>10094</v>
      </c>
      <c r="G2017" s="125" t="s">
        <v>7736</v>
      </c>
      <c r="H2017" s="126" t="s">
        <v>10095</v>
      </c>
      <c r="I2017" s="127">
        <v>1075</v>
      </c>
      <c r="J2017" s="128">
        <v>11.855</v>
      </c>
    </row>
    <row r="2018" spans="2:10" hidden="1" x14ac:dyDescent="0.25">
      <c r="B2018" s="124" t="s">
        <v>8</v>
      </c>
      <c r="C2018" s="125" t="s">
        <v>4579</v>
      </c>
      <c r="D2018" s="126" t="s">
        <v>10092</v>
      </c>
      <c r="E2018" s="125" t="s">
        <v>4579</v>
      </c>
      <c r="F2018" s="126" t="s">
        <v>10096</v>
      </c>
      <c r="G2018" s="125" t="s">
        <v>10097</v>
      </c>
      <c r="H2018" s="126" t="s">
        <v>10098</v>
      </c>
      <c r="I2018" s="127">
        <v>854</v>
      </c>
      <c r="J2018" s="128">
        <v>6.6376999999999997</v>
      </c>
    </row>
    <row r="2019" spans="2:10" hidden="1" x14ac:dyDescent="0.25">
      <c r="B2019" s="124" t="s">
        <v>8</v>
      </c>
      <c r="C2019" s="125" t="s">
        <v>4579</v>
      </c>
      <c r="D2019" s="126" t="s">
        <v>10092</v>
      </c>
      <c r="E2019" s="125" t="s">
        <v>4579</v>
      </c>
      <c r="F2019" s="126" t="s">
        <v>10096</v>
      </c>
      <c r="G2019" s="125" t="s">
        <v>10099</v>
      </c>
      <c r="H2019" s="126" t="s">
        <v>10100</v>
      </c>
      <c r="I2019" s="127">
        <v>216</v>
      </c>
      <c r="J2019" s="128">
        <v>19.5015</v>
      </c>
    </row>
    <row r="2020" spans="2:10" hidden="1" x14ac:dyDescent="0.25">
      <c r="B2020" s="124" t="s">
        <v>8</v>
      </c>
      <c r="C2020" s="125" t="s">
        <v>4579</v>
      </c>
      <c r="D2020" s="126" t="s">
        <v>10092</v>
      </c>
      <c r="E2020" s="125" t="s">
        <v>4579</v>
      </c>
      <c r="F2020" s="126" t="s">
        <v>10096</v>
      </c>
      <c r="G2020" s="125" t="s">
        <v>10093</v>
      </c>
      <c r="H2020" s="126" t="s">
        <v>10094</v>
      </c>
      <c r="I2020" s="127">
        <v>358</v>
      </c>
      <c r="J2020" s="128">
        <v>8.5924000000000014</v>
      </c>
    </row>
    <row r="2021" spans="2:10" hidden="1" x14ac:dyDescent="0.25">
      <c r="B2021" s="124" t="s">
        <v>8</v>
      </c>
      <c r="C2021" s="125" t="s">
        <v>4579</v>
      </c>
      <c r="D2021" s="126" t="s">
        <v>10092</v>
      </c>
      <c r="E2021" s="125" t="s">
        <v>6863</v>
      </c>
      <c r="F2021" s="126" t="s">
        <v>10101</v>
      </c>
      <c r="G2021" s="125" t="s">
        <v>10102</v>
      </c>
      <c r="H2021" s="126" t="s">
        <v>10103</v>
      </c>
      <c r="I2021" s="127">
        <v>442</v>
      </c>
      <c r="J2021" s="128">
        <v>14.8285</v>
      </c>
    </row>
    <row r="2022" spans="2:10" hidden="1" x14ac:dyDescent="0.25">
      <c r="B2022" s="124" t="s">
        <v>8</v>
      </c>
      <c r="C2022" s="125" t="s">
        <v>4579</v>
      </c>
      <c r="D2022" s="126" t="s">
        <v>10092</v>
      </c>
      <c r="E2022" s="125" t="s">
        <v>10097</v>
      </c>
      <c r="F2022" s="126" t="s">
        <v>10098</v>
      </c>
      <c r="G2022" s="125" t="s">
        <v>10104</v>
      </c>
      <c r="H2022" s="126" t="s">
        <v>10105</v>
      </c>
      <c r="I2022" s="127">
        <v>2986</v>
      </c>
      <c r="J2022" s="128">
        <v>45.149099999999997</v>
      </c>
    </row>
    <row r="2023" spans="2:10" hidden="1" x14ac:dyDescent="0.25">
      <c r="B2023" s="124" t="s">
        <v>8</v>
      </c>
      <c r="C2023" s="125" t="s">
        <v>4579</v>
      </c>
      <c r="D2023" s="126" t="s">
        <v>10092</v>
      </c>
      <c r="E2023" s="125" t="s">
        <v>6863</v>
      </c>
      <c r="F2023" s="126" t="s">
        <v>10101</v>
      </c>
      <c r="G2023" s="125" t="s">
        <v>10106</v>
      </c>
      <c r="H2023" s="126" t="s">
        <v>10107</v>
      </c>
      <c r="I2023" s="127">
        <v>1105</v>
      </c>
      <c r="J2023" s="128">
        <v>11.526899999999999</v>
      </c>
    </row>
    <row r="2024" spans="2:10" hidden="1" x14ac:dyDescent="0.25">
      <c r="B2024" s="124" t="s">
        <v>8</v>
      </c>
      <c r="C2024" s="125" t="s">
        <v>4579</v>
      </c>
      <c r="D2024" s="126" t="s">
        <v>10092</v>
      </c>
      <c r="E2024" s="125" t="s">
        <v>10097</v>
      </c>
      <c r="F2024" s="126" t="s">
        <v>10098</v>
      </c>
      <c r="G2024" s="125" t="s">
        <v>6863</v>
      </c>
      <c r="H2024" s="126" t="s">
        <v>10101</v>
      </c>
      <c r="I2024" s="127">
        <v>173</v>
      </c>
      <c r="J2024" s="128">
        <v>14.6313</v>
      </c>
    </row>
    <row r="2025" spans="2:10" hidden="1" x14ac:dyDescent="0.25">
      <c r="B2025" s="124" t="s">
        <v>8</v>
      </c>
      <c r="C2025" s="125" t="s">
        <v>4579</v>
      </c>
      <c r="D2025" s="126" t="s">
        <v>10092</v>
      </c>
      <c r="E2025" s="125" t="s">
        <v>7736</v>
      </c>
      <c r="F2025" s="126" t="s">
        <v>10095</v>
      </c>
      <c r="G2025" s="125" t="s">
        <v>4585</v>
      </c>
      <c r="H2025" s="126" t="s">
        <v>10108</v>
      </c>
      <c r="I2025" s="127">
        <v>2055</v>
      </c>
      <c r="J2025" s="128">
        <v>7.5113000000000003</v>
      </c>
    </row>
    <row r="2026" spans="2:10" hidden="1" x14ac:dyDescent="0.25">
      <c r="B2026" s="124" t="s">
        <v>8</v>
      </c>
      <c r="C2026" s="125" t="s">
        <v>10109</v>
      </c>
      <c r="D2026" s="126" t="s">
        <v>10110</v>
      </c>
      <c r="E2026" s="125" t="s">
        <v>10111</v>
      </c>
      <c r="F2026" s="126" t="s">
        <v>10112</v>
      </c>
      <c r="G2026" s="125" t="s">
        <v>10113</v>
      </c>
      <c r="H2026" s="126" t="s">
        <v>10114</v>
      </c>
      <c r="I2026" s="127">
        <v>143</v>
      </c>
      <c r="J2026" s="128">
        <v>2.2974000000000001</v>
      </c>
    </row>
    <row r="2027" spans="2:10" hidden="1" x14ac:dyDescent="0.25">
      <c r="B2027" s="124" t="s">
        <v>8</v>
      </c>
      <c r="C2027" s="125" t="s">
        <v>10109</v>
      </c>
      <c r="D2027" s="126" t="s">
        <v>10110</v>
      </c>
      <c r="E2027" s="125" t="s">
        <v>10115</v>
      </c>
      <c r="F2027" s="126" t="s">
        <v>10116</v>
      </c>
      <c r="G2027" s="125" t="s">
        <v>10111</v>
      </c>
      <c r="H2027" s="126" t="s">
        <v>10112</v>
      </c>
      <c r="I2027" s="127">
        <v>148</v>
      </c>
      <c r="J2027" s="128">
        <v>2.0749</v>
      </c>
    </row>
    <row r="2028" spans="2:10" hidden="1" x14ac:dyDescent="0.25">
      <c r="B2028" s="124" t="s">
        <v>8</v>
      </c>
      <c r="C2028" s="125" t="s">
        <v>10109</v>
      </c>
      <c r="D2028" s="126" t="s">
        <v>10110</v>
      </c>
      <c r="E2028" s="125" t="s">
        <v>10115</v>
      </c>
      <c r="F2028" s="126" t="s">
        <v>10116</v>
      </c>
      <c r="G2028" s="125" t="s">
        <v>10117</v>
      </c>
      <c r="H2028" s="126" t="s">
        <v>10118</v>
      </c>
      <c r="I2028" s="127">
        <v>419</v>
      </c>
      <c r="J2028" s="128">
        <v>6.6946999999999983</v>
      </c>
    </row>
    <row r="2029" spans="2:10" hidden="1" x14ac:dyDescent="0.25">
      <c r="B2029" s="124" t="s">
        <v>8</v>
      </c>
      <c r="C2029" s="125" t="s">
        <v>10109</v>
      </c>
      <c r="D2029" s="126" t="s">
        <v>10110</v>
      </c>
      <c r="E2029" s="125" t="s">
        <v>10109</v>
      </c>
      <c r="F2029" s="126" t="s">
        <v>10119</v>
      </c>
      <c r="G2029" s="125" t="s">
        <v>10120</v>
      </c>
      <c r="H2029" s="126" t="s">
        <v>10121</v>
      </c>
      <c r="I2029" s="127">
        <v>148</v>
      </c>
      <c r="J2029" s="128">
        <v>3.805699999999999</v>
      </c>
    </row>
    <row r="2030" spans="2:10" hidden="1" x14ac:dyDescent="0.25">
      <c r="B2030" s="124" t="s">
        <v>8</v>
      </c>
      <c r="C2030" s="125" t="s">
        <v>10122</v>
      </c>
      <c r="D2030" s="126" t="s">
        <v>10123</v>
      </c>
      <c r="E2030" s="125" t="s">
        <v>10122</v>
      </c>
      <c r="F2030" s="126" t="s">
        <v>10124</v>
      </c>
      <c r="G2030" s="125" t="s">
        <v>10125</v>
      </c>
      <c r="H2030" s="126" t="s">
        <v>10126</v>
      </c>
      <c r="I2030" s="127">
        <v>1003</v>
      </c>
      <c r="J2030" s="128">
        <v>26.032399999999999</v>
      </c>
    </row>
    <row r="2031" spans="2:10" hidden="1" x14ac:dyDescent="0.25">
      <c r="B2031" s="124" t="s">
        <v>8</v>
      </c>
      <c r="C2031" s="125" t="s">
        <v>10122</v>
      </c>
      <c r="D2031" s="126" t="s">
        <v>10123</v>
      </c>
      <c r="E2031" s="125" t="s">
        <v>10125</v>
      </c>
      <c r="F2031" s="126" t="s">
        <v>10126</v>
      </c>
      <c r="G2031" s="125" t="s">
        <v>10127</v>
      </c>
      <c r="H2031" s="126" t="s">
        <v>10128</v>
      </c>
      <c r="I2031" s="127">
        <v>402</v>
      </c>
      <c r="J2031" s="128">
        <v>36.123300000000008</v>
      </c>
    </row>
    <row r="2032" spans="2:10" hidden="1" x14ac:dyDescent="0.25">
      <c r="B2032" s="124" t="s">
        <v>8</v>
      </c>
      <c r="C2032" s="125" t="s">
        <v>10122</v>
      </c>
      <c r="D2032" s="126" t="s">
        <v>10123</v>
      </c>
      <c r="E2032" s="125" t="s">
        <v>10122</v>
      </c>
      <c r="F2032" s="126" t="s">
        <v>10124</v>
      </c>
      <c r="G2032" s="125" t="s">
        <v>6891</v>
      </c>
      <c r="H2032" s="126" t="s">
        <v>10129</v>
      </c>
      <c r="I2032" s="127">
        <v>1426</v>
      </c>
      <c r="J2032" s="128">
        <v>32.194600000000001</v>
      </c>
    </row>
    <row r="2033" spans="2:10" hidden="1" x14ac:dyDescent="0.25">
      <c r="B2033" s="124" t="s">
        <v>8</v>
      </c>
      <c r="C2033" s="125" t="s">
        <v>10122</v>
      </c>
      <c r="D2033" s="126" t="s">
        <v>10123</v>
      </c>
      <c r="E2033" s="125" t="s">
        <v>6891</v>
      </c>
      <c r="F2033" s="126" t="s">
        <v>10129</v>
      </c>
      <c r="G2033" s="125" t="s">
        <v>10130</v>
      </c>
      <c r="H2033" s="126" t="s">
        <v>10131</v>
      </c>
      <c r="I2033" s="127">
        <v>252</v>
      </c>
      <c r="J2033" s="128">
        <v>19.066500000000001</v>
      </c>
    </row>
    <row r="2034" spans="2:10" hidden="1" x14ac:dyDescent="0.25">
      <c r="B2034" s="124" t="s">
        <v>8</v>
      </c>
      <c r="C2034" s="125" t="s">
        <v>4852</v>
      </c>
      <c r="D2034" s="126" t="s">
        <v>10132</v>
      </c>
      <c r="E2034" s="125" t="s">
        <v>4852</v>
      </c>
      <c r="F2034" s="126" t="s">
        <v>10133</v>
      </c>
      <c r="G2034" s="125" t="s">
        <v>10134</v>
      </c>
      <c r="H2034" s="126" t="s">
        <v>10135</v>
      </c>
      <c r="I2034" s="127">
        <v>131</v>
      </c>
      <c r="J2034" s="128">
        <v>6.1513</v>
      </c>
    </row>
    <row r="2035" spans="2:10" hidden="1" x14ac:dyDescent="0.25">
      <c r="B2035" s="124" t="s">
        <v>8</v>
      </c>
      <c r="C2035" s="125" t="s">
        <v>4852</v>
      </c>
      <c r="D2035" s="126" t="s">
        <v>10132</v>
      </c>
      <c r="E2035" s="125" t="s">
        <v>10134</v>
      </c>
      <c r="F2035" s="126" t="s">
        <v>10135</v>
      </c>
      <c r="G2035" s="125" t="s">
        <v>10136</v>
      </c>
      <c r="H2035" s="126" t="s">
        <v>10137</v>
      </c>
      <c r="I2035" s="127">
        <v>459</v>
      </c>
      <c r="J2035" s="128">
        <v>9.9609000000000023</v>
      </c>
    </row>
    <row r="2036" spans="2:10" hidden="1" x14ac:dyDescent="0.25">
      <c r="B2036" s="124" t="s">
        <v>8</v>
      </c>
      <c r="C2036" s="125" t="s">
        <v>2349</v>
      </c>
      <c r="D2036" s="126" t="s">
        <v>10138</v>
      </c>
      <c r="E2036" s="125" t="s">
        <v>2349</v>
      </c>
      <c r="F2036" s="126" t="s">
        <v>10139</v>
      </c>
      <c r="G2036" s="125" t="s">
        <v>9520</v>
      </c>
      <c r="H2036" s="126" t="s">
        <v>10140</v>
      </c>
      <c r="I2036" s="127">
        <v>8</v>
      </c>
      <c r="J2036" s="128">
        <v>4.5436000000000014</v>
      </c>
    </row>
    <row r="2037" spans="2:10" hidden="1" x14ac:dyDescent="0.25">
      <c r="B2037" s="124" t="s">
        <v>8</v>
      </c>
      <c r="C2037" s="125" t="s">
        <v>10141</v>
      </c>
      <c r="D2037" s="126" t="s">
        <v>10142</v>
      </c>
      <c r="E2037" s="125" t="s">
        <v>4003</v>
      </c>
      <c r="F2037" s="126" t="s">
        <v>10143</v>
      </c>
      <c r="G2037" s="125" t="s">
        <v>10144</v>
      </c>
      <c r="H2037" s="126" t="s">
        <v>10145</v>
      </c>
      <c r="I2037" s="127">
        <v>784</v>
      </c>
      <c r="J2037" s="128">
        <v>4.1436000000000002</v>
      </c>
    </row>
    <row r="2038" spans="2:10" hidden="1" x14ac:dyDescent="0.25">
      <c r="B2038" s="124" t="s">
        <v>8</v>
      </c>
      <c r="C2038" s="125" t="s">
        <v>10141</v>
      </c>
      <c r="D2038" s="126" t="s">
        <v>10142</v>
      </c>
      <c r="E2038" s="125" t="s">
        <v>4003</v>
      </c>
      <c r="F2038" s="126" t="s">
        <v>10143</v>
      </c>
      <c r="G2038" s="125" t="s">
        <v>10146</v>
      </c>
      <c r="H2038" s="126" t="s">
        <v>10147</v>
      </c>
      <c r="I2038" s="127">
        <v>103</v>
      </c>
      <c r="J2038" s="128">
        <v>6.0191999999999997</v>
      </c>
    </row>
    <row r="2039" spans="2:10" hidden="1" x14ac:dyDescent="0.25">
      <c r="B2039" s="124" t="s">
        <v>8</v>
      </c>
      <c r="C2039" s="125" t="s">
        <v>10141</v>
      </c>
      <c r="D2039" s="126" t="s">
        <v>10142</v>
      </c>
      <c r="E2039" s="125" t="s">
        <v>10146</v>
      </c>
      <c r="F2039" s="126" t="s">
        <v>10147</v>
      </c>
      <c r="G2039" s="125" t="s">
        <v>10148</v>
      </c>
      <c r="H2039" s="126" t="s">
        <v>10149</v>
      </c>
      <c r="I2039" s="127">
        <v>361</v>
      </c>
      <c r="J2039" s="128">
        <v>11.1007</v>
      </c>
    </row>
    <row r="2040" spans="2:10" hidden="1" x14ac:dyDescent="0.25">
      <c r="B2040" s="124" t="s">
        <v>8</v>
      </c>
      <c r="C2040" s="125" t="s">
        <v>10141</v>
      </c>
      <c r="D2040" s="126" t="s">
        <v>10142</v>
      </c>
      <c r="E2040" s="125" t="s">
        <v>10141</v>
      </c>
      <c r="F2040" s="126" t="s">
        <v>10150</v>
      </c>
      <c r="G2040" s="125" t="s">
        <v>10151</v>
      </c>
      <c r="H2040" s="126" t="s">
        <v>10152</v>
      </c>
      <c r="I2040" s="127">
        <v>320</v>
      </c>
      <c r="J2040" s="128">
        <v>22.039400000000001</v>
      </c>
    </row>
    <row r="2041" spans="2:10" hidden="1" x14ac:dyDescent="0.25">
      <c r="B2041" s="124" t="s">
        <v>8</v>
      </c>
      <c r="C2041" s="125" t="s">
        <v>2946</v>
      </c>
      <c r="D2041" s="126" t="s">
        <v>10153</v>
      </c>
      <c r="E2041" s="125" t="s">
        <v>2946</v>
      </c>
      <c r="F2041" s="126" t="s">
        <v>10154</v>
      </c>
      <c r="G2041" s="125" t="s">
        <v>9798</v>
      </c>
      <c r="H2041" s="126" t="s">
        <v>10155</v>
      </c>
      <c r="I2041" s="127">
        <v>0</v>
      </c>
      <c r="J2041" s="128">
        <v>18.71159999999999</v>
      </c>
    </row>
    <row r="2042" spans="2:10" hidden="1" x14ac:dyDescent="0.25">
      <c r="B2042" s="124" t="s">
        <v>8</v>
      </c>
      <c r="C2042" s="125" t="s">
        <v>2970</v>
      </c>
      <c r="D2042" s="126" t="s">
        <v>10156</v>
      </c>
      <c r="E2042" s="125" t="s">
        <v>2970</v>
      </c>
      <c r="F2042" s="126" t="s">
        <v>10157</v>
      </c>
      <c r="G2042" s="125" t="s">
        <v>10158</v>
      </c>
      <c r="H2042" s="126" t="s">
        <v>10159</v>
      </c>
      <c r="I2042" s="127">
        <v>502</v>
      </c>
      <c r="J2042" s="128">
        <v>23.3736</v>
      </c>
    </row>
    <row r="2043" spans="2:10" hidden="1" x14ac:dyDescent="0.25">
      <c r="B2043" s="124" t="s">
        <v>8</v>
      </c>
      <c r="C2043" s="125" t="s">
        <v>2970</v>
      </c>
      <c r="D2043" s="126" t="s">
        <v>10156</v>
      </c>
      <c r="E2043" s="125" t="s">
        <v>2970</v>
      </c>
      <c r="F2043" s="126" t="s">
        <v>10157</v>
      </c>
      <c r="G2043" s="125" t="s">
        <v>10160</v>
      </c>
      <c r="H2043" s="126" t="s">
        <v>10161</v>
      </c>
      <c r="I2043" s="127">
        <v>1078</v>
      </c>
      <c r="J2043" s="128">
        <v>20.724900000000009</v>
      </c>
    </row>
    <row r="2044" spans="2:10" hidden="1" x14ac:dyDescent="0.25">
      <c r="B2044" s="124" t="s">
        <v>8</v>
      </c>
      <c r="C2044" s="125" t="s">
        <v>2970</v>
      </c>
      <c r="D2044" s="126" t="s">
        <v>10156</v>
      </c>
      <c r="E2044" s="125" t="s">
        <v>10158</v>
      </c>
      <c r="F2044" s="126" t="s">
        <v>10159</v>
      </c>
      <c r="G2044" s="125" t="s">
        <v>10162</v>
      </c>
      <c r="H2044" s="126" t="s">
        <v>10163</v>
      </c>
      <c r="I2044" s="127">
        <v>662</v>
      </c>
      <c r="J2044" s="128">
        <v>13.151</v>
      </c>
    </row>
    <row r="2045" spans="2:10" hidden="1" x14ac:dyDescent="0.25">
      <c r="B2045" s="124" t="s">
        <v>8</v>
      </c>
      <c r="C2045" s="125" t="s">
        <v>3032</v>
      </c>
      <c r="D2045" s="126" t="s">
        <v>10164</v>
      </c>
      <c r="E2045" s="125" t="s">
        <v>3032</v>
      </c>
      <c r="F2045" s="126" t="s">
        <v>10165</v>
      </c>
      <c r="G2045" s="125" t="s">
        <v>7647</v>
      </c>
      <c r="H2045" s="126" t="s">
        <v>10166</v>
      </c>
      <c r="I2045" s="127">
        <v>307</v>
      </c>
      <c r="J2045" s="128">
        <v>15.5749</v>
      </c>
    </row>
    <row r="2046" spans="2:10" hidden="1" x14ac:dyDescent="0.25">
      <c r="B2046" s="124" t="s">
        <v>8</v>
      </c>
      <c r="C2046" s="125" t="s">
        <v>4868</v>
      </c>
      <c r="D2046" s="126" t="s">
        <v>10167</v>
      </c>
      <c r="E2046" s="125" t="s">
        <v>8587</v>
      </c>
      <c r="F2046" s="126" t="s">
        <v>10168</v>
      </c>
      <c r="G2046" s="125" t="s">
        <v>1096</v>
      </c>
      <c r="H2046" s="126" t="s">
        <v>10169</v>
      </c>
      <c r="I2046" s="127">
        <v>274</v>
      </c>
      <c r="J2046" s="128">
        <v>3.5821000000000001</v>
      </c>
    </row>
    <row r="2047" spans="2:10" hidden="1" x14ac:dyDescent="0.25">
      <c r="B2047" s="124" t="s">
        <v>8</v>
      </c>
      <c r="C2047" s="125" t="s">
        <v>4868</v>
      </c>
      <c r="D2047" s="126" t="s">
        <v>10167</v>
      </c>
      <c r="E2047" s="125" t="s">
        <v>4868</v>
      </c>
      <c r="F2047" s="126" t="s">
        <v>10170</v>
      </c>
      <c r="G2047" s="125" t="s">
        <v>10171</v>
      </c>
      <c r="H2047" s="126" t="s">
        <v>10172</v>
      </c>
      <c r="I2047" s="127">
        <v>154</v>
      </c>
      <c r="J2047" s="128">
        <v>14.1419</v>
      </c>
    </row>
    <row r="2048" spans="2:10" hidden="1" x14ac:dyDescent="0.25">
      <c r="B2048" s="124" t="s">
        <v>8</v>
      </c>
      <c r="C2048" s="125" t="s">
        <v>4868</v>
      </c>
      <c r="D2048" s="126" t="s">
        <v>10167</v>
      </c>
      <c r="E2048" s="125" t="s">
        <v>10173</v>
      </c>
      <c r="F2048" s="126" t="s">
        <v>10174</v>
      </c>
      <c r="G2048" s="125" t="s">
        <v>1997</v>
      </c>
      <c r="H2048" s="126" t="s">
        <v>10175</v>
      </c>
      <c r="I2048" s="127">
        <v>286</v>
      </c>
      <c r="J2048" s="128">
        <v>4.8085000000000004</v>
      </c>
    </row>
    <row r="2049" spans="2:10" hidden="1" x14ac:dyDescent="0.25">
      <c r="B2049" s="124" t="s">
        <v>8</v>
      </c>
      <c r="C2049" s="125" t="s">
        <v>4868</v>
      </c>
      <c r="D2049" s="126" t="s">
        <v>10167</v>
      </c>
      <c r="E2049" s="125" t="s">
        <v>10171</v>
      </c>
      <c r="F2049" s="126" t="s">
        <v>10172</v>
      </c>
      <c r="G2049" s="125" t="s">
        <v>8587</v>
      </c>
      <c r="H2049" s="126" t="s">
        <v>10168</v>
      </c>
      <c r="I2049" s="127">
        <v>421</v>
      </c>
      <c r="J2049" s="128">
        <v>4.5068000000000001</v>
      </c>
    </row>
    <row r="2050" spans="2:10" hidden="1" x14ac:dyDescent="0.25">
      <c r="B2050" s="124" t="s">
        <v>8</v>
      </c>
      <c r="C2050" s="125" t="s">
        <v>4868</v>
      </c>
      <c r="D2050" s="126" t="s">
        <v>10167</v>
      </c>
      <c r="E2050" s="125" t="s">
        <v>4868</v>
      </c>
      <c r="F2050" s="126" t="s">
        <v>10170</v>
      </c>
      <c r="G2050" s="125" t="s">
        <v>2837</v>
      </c>
      <c r="H2050" s="126" t="s">
        <v>10176</v>
      </c>
      <c r="I2050" s="127">
        <v>104</v>
      </c>
      <c r="J2050" s="128">
        <v>8.3754000000000026</v>
      </c>
    </row>
    <row r="2051" spans="2:10" hidden="1" x14ac:dyDescent="0.25">
      <c r="B2051" s="124" t="s">
        <v>8</v>
      </c>
      <c r="C2051" s="125" t="s">
        <v>4868</v>
      </c>
      <c r="D2051" s="126" t="s">
        <v>10167</v>
      </c>
      <c r="E2051" s="125" t="s">
        <v>7874</v>
      </c>
      <c r="F2051" s="126" t="s">
        <v>10177</v>
      </c>
      <c r="G2051" s="125" t="s">
        <v>10173</v>
      </c>
      <c r="H2051" s="126" t="s">
        <v>10174</v>
      </c>
      <c r="I2051" s="127">
        <v>181</v>
      </c>
      <c r="J2051" s="128">
        <v>5.9939</v>
      </c>
    </row>
    <row r="2052" spans="2:10" hidden="1" x14ac:dyDescent="0.25">
      <c r="B2052" s="124" t="s">
        <v>8</v>
      </c>
      <c r="C2052" s="125" t="s">
        <v>4868</v>
      </c>
      <c r="D2052" s="126" t="s">
        <v>10167</v>
      </c>
      <c r="E2052" s="125" t="s">
        <v>4868</v>
      </c>
      <c r="F2052" s="126" t="s">
        <v>10170</v>
      </c>
      <c r="G2052" s="125" t="s">
        <v>10178</v>
      </c>
      <c r="H2052" s="126" t="s">
        <v>10179</v>
      </c>
      <c r="I2052" s="127">
        <v>361</v>
      </c>
      <c r="J2052" s="128">
        <v>11.356299999999999</v>
      </c>
    </row>
    <row r="2053" spans="2:10" hidden="1" x14ac:dyDescent="0.25">
      <c r="B2053" s="124" t="s">
        <v>8</v>
      </c>
      <c r="C2053" s="125" t="s">
        <v>4868</v>
      </c>
      <c r="D2053" s="126" t="s">
        <v>10167</v>
      </c>
      <c r="E2053" s="125" t="s">
        <v>8587</v>
      </c>
      <c r="F2053" s="126" t="s">
        <v>10168</v>
      </c>
      <c r="G2053" s="125" t="s">
        <v>7874</v>
      </c>
      <c r="H2053" s="126" t="s">
        <v>10177</v>
      </c>
      <c r="I2053" s="127">
        <v>347</v>
      </c>
      <c r="J2053" s="128">
        <v>2.8820000000000001</v>
      </c>
    </row>
    <row r="2054" spans="2:10" hidden="1" x14ac:dyDescent="0.25">
      <c r="B2054" s="124" t="s">
        <v>8</v>
      </c>
      <c r="C2054" s="125" t="s">
        <v>10180</v>
      </c>
      <c r="D2054" s="126" t="s">
        <v>10181</v>
      </c>
      <c r="E2054" s="125" t="s">
        <v>10182</v>
      </c>
      <c r="F2054" s="126" t="s">
        <v>10183</v>
      </c>
      <c r="G2054" s="125" t="s">
        <v>1096</v>
      </c>
      <c r="H2054" s="126" t="s">
        <v>10184</v>
      </c>
      <c r="I2054" s="127">
        <v>223</v>
      </c>
      <c r="J2054" s="128">
        <v>8.7885000000000009</v>
      </c>
    </row>
    <row r="2055" spans="2:10" hidden="1" x14ac:dyDescent="0.25">
      <c r="B2055" s="124" t="s">
        <v>8</v>
      </c>
      <c r="C2055" s="125" t="s">
        <v>10180</v>
      </c>
      <c r="D2055" s="126" t="s">
        <v>10181</v>
      </c>
      <c r="E2055" s="125" t="s">
        <v>10182</v>
      </c>
      <c r="F2055" s="126" t="s">
        <v>10183</v>
      </c>
      <c r="G2055" s="125" t="s">
        <v>10185</v>
      </c>
      <c r="H2055" s="126" t="s">
        <v>10186</v>
      </c>
      <c r="I2055" s="127">
        <v>369</v>
      </c>
      <c r="J2055" s="128">
        <v>19.0154</v>
      </c>
    </row>
    <row r="2056" spans="2:10" hidden="1" x14ac:dyDescent="0.25">
      <c r="B2056" s="124" t="s">
        <v>8</v>
      </c>
      <c r="C2056" s="125" t="s">
        <v>10180</v>
      </c>
      <c r="D2056" s="126" t="s">
        <v>10181</v>
      </c>
      <c r="E2056" s="125" t="s">
        <v>10180</v>
      </c>
      <c r="F2056" s="126" t="s">
        <v>10187</v>
      </c>
      <c r="G2056" s="125" t="s">
        <v>10188</v>
      </c>
      <c r="H2056" s="126" t="s">
        <v>10189</v>
      </c>
      <c r="I2056" s="127">
        <v>304</v>
      </c>
      <c r="J2056" s="128">
        <v>46.398800000000001</v>
      </c>
    </row>
    <row r="2057" spans="2:10" hidden="1" x14ac:dyDescent="0.25">
      <c r="B2057" s="124" t="s">
        <v>8</v>
      </c>
      <c r="C2057" s="125" t="s">
        <v>10180</v>
      </c>
      <c r="D2057" s="126" t="s">
        <v>10181</v>
      </c>
      <c r="E2057" s="125" t="s">
        <v>10182</v>
      </c>
      <c r="F2057" s="126" t="s">
        <v>10183</v>
      </c>
      <c r="G2057" s="125" t="s">
        <v>5834</v>
      </c>
      <c r="H2057" s="126" t="s">
        <v>10190</v>
      </c>
      <c r="I2057" s="127">
        <v>20176</v>
      </c>
      <c r="J2057" s="128">
        <v>4.4836000000000009</v>
      </c>
    </row>
    <row r="2058" spans="2:10" hidden="1" x14ac:dyDescent="0.25">
      <c r="B2058" s="124" t="s">
        <v>8</v>
      </c>
      <c r="C2058" s="125" t="s">
        <v>10180</v>
      </c>
      <c r="D2058" s="126" t="s">
        <v>10181</v>
      </c>
      <c r="E2058" s="125" t="s">
        <v>10188</v>
      </c>
      <c r="F2058" s="126" t="s">
        <v>10189</v>
      </c>
      <c r="G2058" s="125" t="s">
        <v>10182</v>
      </c>
      <c r="H2058" s="126" t="s">
        <v>10183</v>
      </c>
      <c r="I2058" s="127">
        <v>727</v>
      </c>
      <c r="J2058" s="128">
        <v>12.4613</v>
      </c>
    </row>
    <row r="2059" spans="2:10" hidden="1" x14ac:dyDescent="0.25">
      <c r="B2059" s="124" t="s">
        <v>8</v>
      </c>
      <c r="C2059" s="125" t="s">
        <v>7787</v>
      </c>
      <c r="D2059" s="126" t="s">
        <v>10191</v>
      </c>
      <c r="E2059" s="125" t="s">
        <v>10192</v>
      </c>
      <c r="F2059" s="126" t="s">
        <v>10193</v>
      </c>
      <c r="G2059" s="125" t="s">
        <v>10194</v>
      </c>
      <c r="H2059" s="126" t="s">
        <v>10195</v>
      </c>
      <c r="I2059" s="127">
        <v>613</v>
      </c>
      <c r="J2059" s="128">
        <v>10.195499999999999</v>
      </c>
    </row>
    <row r="2060" spans="2:10" hidden="1" x14ac:dyDescent="0.25">
      <c r="B2060" s="124" t="s">
        <v>8</v>
      </c>
      <c r="C2060" s="125" t="s">
        <v>7787</v>
      </c>
      <c r="D2060" s="126" t="s">
        <v>10191</v>
      </c>
      <c r="E2060" s="125" t="s">
        <v>10196</v>
      </c>
      <c r="F2060" s="126" t="s">
        <v>10197</v>
      </c>
      <c r="G2060" s="125" t="s">
        <v>10198</v>
      </c>
      <c r="H2060" s="126" t="s">
        <v>10199</v>
      </c>
      <c r="I2060" s="127">
        <v>266</v>
      </c>
      <c r="J2060" s="128">
        <v>4.9368000000000007</v>
      </c>
    </row>
    <row r="2061" spans="2:10" hidden="1" x14ac:dyDescent="0.25">
      <c r="B2061" s="124" t="s">
        <v>8</v>
      </c>
      <c r="C2061" s="125" t="s">
        <v>7787</v>
      </c>
      <c r="D2061" s="126" t="s">
        <v>10191</v>
      </c>
      <c r="E2061" s="125" t="s">
        <v>7787</v>
      </c>
      <c r="F2061" s="126" t="s">
        <v>10200</v>
      </c>
      <c r="G2061" s="125" t="s">
        <v>10192</v>
      </c>
      <c r="H2061" s="126" t="s">
        <v>10193</v>
      </c>
      <c r="I2061" s="127">
        <v>233</v>
      </c>
      <c r="J2061" s="128">
        <v>21.697500000000009</v>
      </c>
    </row>
    <row r="2062" spans="2:10" hidden="1" x14ac:dyDescent="0.25">
      <c r="B2062" s="124" t="s">
        <v>8</v>
      </c>
      <c r="C2062" s="125" t="s">
        <v>7787</v>
      </c>
      <c r="D2062" s="126" t="s">
        <v>10191</v>
      </c>
      <c r="E2062" s="125" t="s">
        <v>7787</v>
      </c>
      <c r="F2062" s="126" t="s">
        <v>10200</v>
      </c>
      <c r="G2062" s="125" t="s">
        <v>10201</v>
      </c>
      <c r="H2062" s="126" t="s">
        <v>10202</v>
      </c>
      <c r="I2062" s="127">
        <v>193</v>
      </c>
      <c r="J2062" s="128">
        <v>10.4694</v>
      </c>
    </row>
    <row r="2063" spans="2:10" hidden="1" x14ac:dyDescent="0.25">
      <c r="B2063" s="124" t="s">
        <v>8</v>
      </c>
      <c r="C2063" s="125" t="s">
        <v>7787</v>
      </c>
      <c r="D2063" s="126" t="s">
        <v>10191</v>
      </c>
      <c r="E2063" s="125" t="s">
        <v>10192</v>
      </c>
      <c r="F2063" s="126" t="s">
        <v>10193</v>
      </c>
      <c r="G2063" s="125" t="s">
        <v>10196</v>
      </c>
      <c r="H2063" s="126" t="s">
        <v>10197</v>
      </c>
      <c r="I2063" s="127">
        <v>375</v>
      </c>
      <c r="J2063" s="128">
        <v>3.515499999999999</v>
      </c>
    </row>
    <row r="2064" spans="2:10" hidden="1" x14ac:dyDescent="0.25">
      <c r="B2064" s="124" t="s">
        <v>8</v>
      </c>
      <c r="C2064" s="125" t="s">
        <v>7787</v>
      </c>
      <c r="D2064" s="126" t="s">
        <v>10191</v>
      </c>
      <c r="E2064" s="125" t="s">
        <v>7787</v>
      </c>
      <c r="F2064" s="126" t="s">
        <v>10200</v>
      </c>
      <c r="G2064" s="125" t="s">
        <v>10203</v>
      </c>
      <c r="H2064" s="126" t="s">
        <v>10204</v>
      </c>
      <c r="I2064" s="127">
        <v>373</v>
      </c>
      <c r="J2064" s="128">
        <v>8.6128</v>
      </c>
    </row>
    <row r="2065" spans="2:10" hidden="1" x14ac:dyDescent="0.25">
      <c r="B2065" s="124" t="s">
        <v>8</v>
      </c>
      <c r="C2065" s="125" t="s">
        <v>10205</v>
      </c>
      <c r="D2065" s="126" t="s">
        <v>10206</v>
      </c>
      <c r="E2065" s="125" t="s">
        <v>10205</v>
      </c>
      <c r="F2065" s="126" t="s">
        <v>10207</v>
      </c>
      <c r="G2065" s="125" t="s">
        <v>10208</v>
      </c>
      <c r="H2065" s="126" t="s">
        <v>10209</v>
      </c>
      <c r="I2065" s="127">
        <v>2147</v>
      </c>
      <c r="J2065" s="128">
        <v>7.9885000000000002</v>
      </c>
    </row>
    <row r="2066" spans="2:10" hidden="1" x14ac:dyDescent="0.25">
      <c r="B2066" s="124" t="s">
        <v>8</v>
      </c>
      <c r="C2066" s="125" t="s">
        <v>10205</v>
      </c>
      <c r="D2066" s="126" t="s">
        <v>10206</v>
      </c>
      <c r="E2066" s="125" t="s">
        <v>10205</v>
      </c>
      <c r="F2066" s="126" t="s">
        <v>10207</v>
      </c>
      <c r="G2066" s="125" t="s">
        <v>7249</v>
      </c>
      <c r="H2066" s="126" t="s">
        <v>10210</v>
      </c>
      <c r="I2066" s="127">
        <v>538</v>
      </c>
      <c r="J2066" s="128">
        <v>5.4579000000000004</v>
      </c>
    </row>
    <row r="2067" spans="2:10" hidden="1" x14ac:dyDescent="0.25">
      <c r="B2067" s="124" t="s">
        <v>8</v>
      </c>
      <c r="C2067" s="125" t="s">
        <v>4838</v>
      </c>
      <c r="D2067" s="126" t="s">
        <v>10211</v>
      </c>
      <c r="E2067" s="125" t="s">
        <v>10212</v>
      </c>
      <c r="F2067" s="126" t="s">
        <v>10213</v>
      </c>
      <c r="G2067" s="125" t="s">
        <v>8116</v>
      </c>
      <c r="H2067" s="126" t="s">
        <v>10214</v>
      </c>
      <c r="I2067" s="127">
        <v>205</v>
      </c>
      <c r="J2067" s="128">
        <v>2.3740000000000001</v>
      </c>
    </row>
    <row r="2068" spans="2:10" hidden="1" x14ac:dyDescent="0.25">
      <c r="B2068" s="124" t="s">
        <v>8</v>
      </c>
      <c r="C2068" s="125" t="s">
        <v>4838</v>
      </c>
      <c r="D2068" s="126" t="s">
        <v>10211</v>
      </c>
      <c r="E2068" s="125" t="s">
        <v>10215</v>
      </c>
      <c r="F2068" s="126" t="s">
        <v>10216</v>
      </c>
      <c r="G2068" s="125" t="s">
        <v>10217</v>
      </c>
      <c r="H2068" s="126" t="s">
        <v>10218</v>
      </c>
      <c r="I2068" s="127">
        <v>785</v>
      </c>
      <c r="J2068" s="128">
        <v>5.5952000000000002</v>
      </c>
    </row>
    <row r="2069" spans="2:10" hidden="1" x14ac:dyDescent="0.25">
      <c r="B2069" s="124" t="s">
        <v>8</v>
      </c>
      <c r="C2069" s="125" t="s">
        <v>4838</v>
      </c>
      <c r="D2069" s="126" t="s">
        <v>10211</v>
      </c>
      <c r="E2069" s="125" t="s">
        <v>10212</v>
      </c>
      <c r="F2069" s="126" t="s">
        <v>10213</v>
      </c>
      <c r="G2069" s="125" t="s">
        <v>10219</v>
      </c>
      <c r="H2069" s="126" t="s">
        <v>10220</v>
      </c>
      <c r="I2069" s="127">
        <v>550</v>
      </c>
      <c r="J2069" s="128">
        <v>5.1140999999999996</v>
      </c>
    </row>
    <row r="2070" spans="2:10" hidden="1" x14ac:dyDescent="0.25">
      <c r="B2070" s="124" t="s">
        <v>8</v>
      </c>
      <c r="C2070" s="125" t="s">
        <v>4838</v>
      </c>
      <c r="D2070" s="126" t="s">
        <v>10211</v>
      </c>
      <c r="E2070" s="125" t="s">
        <v>4585</v>
      </c>
      <c r="F2070" s="126" t="s">
        <v>10221</v>
      </c>
      <c r="G2070" s="125" t="s">
        <v>10222</v>
      </c>
      <c r="H2070" s="126" t="s">
        <v>10223</v>
      </c>
      <c r="I2070" s="127">
        <v>487</v>
      </c>
      <c r="J2070" s="128">
        <v>6.0277999999999992</v>
      </c>
    </row>
    <row r="2071" spans="2:10" hidden="1" x14ac:dyDescent="0.25">
      <c r="B2071" s="124" t="s">
        <v>8</v>
      </c>
      <c r="C2071" s="125" t="s">
        <v>4838</v>
      </c>
      <c r="D2071" s="126" t="s">
        <v>10211</v>
      </c>
      <c r="E2071" s="125" t="s">
        <v>10217</v>
      </c>
      <c r="F2071" s="126" t="s">
        <v>10218</v>
      </c>
      <c r="G2071" s="125" t="s">
        <v>10212</v>
      </c>
      <c r="H2071" s="126" t="s">
        <v>10213</v>
      </c>
      <c r="I2071" s="127">
        <v>258</v>
      </c>
      <c r="J2071" s="128">
        <v>5.0119999999999996</v>
      </c>
    </row>
    <row r="2072" spans="2:10" hidden="1" x14ac:dyDescent="0.25">
      <c r="B2072" s="124" t="s">
        <v>8</v>
      </c>
      <c r="C2072" s="125" t="s">
        <v>4838</v>
      </c>
      <c r="D2072" s="126" t="s">
        <v>10211</v>
      </c>
      <c r="E2072" s="125" t="s">
        <v>10212</v>
      </c>
      <c r="F2072" s="126" t="s">
        <v>10213</v>
      </c>
      <c r="G2072" s="125" t="s">
        <v>10224</v>
      </c>
      <c r="H2072" s="126" t="s">
        <v>10225</v>
      </c>
      <c r="I2072" s="127">
        <v>394</v>
      </c>
      <c r="J2072" s="128">
        <v>13.0311</v>
      </c>
    </row>
    <row r="2073" spans="2:10" hidden="1" x14ac:dyDescent="0.25">
      <c r="B2073" s="124" t="s">
        <v>8</v>
      </c>
      <c r="C2073" s="125" t="s">
        <v>4838</v>
      </c>
      <c r="D2073" s="126" t="s">
        <v>10211</v>
      </c>
      <c r="E2073" s="125" t="s">
        <v>10217</v>
      </c>
      <c r="F2073" s="126" t="s">
        <v>10218</v>
      </c>
      <c r="G2073" s="125" t="s">
        <v>10226</v>
      </c>
      <c r="H2073" s="126" t="s">
        <v>10227</v>
      </c>
      <c r="I2073" s="127">
        <v>326</v>
      </c>
      <c r="J2073" s="128">
        <v>9.2140999999999984</v>
      </c>
    </row>
    <row r="2074" spans="2:10" hidden="1" x14ac:dyDescent="0.25">
      <c r="B2074" s="124" t="s">
        <v>8</v>
      </c>
      <c r="C2074" s="125" t="s">
        <v>4838</v>
      </c>
      <c r="D2074" s="126" t="s">
        <v>10211</v>
      </c>
      <c r="E2074" s="125" t="s">
        <v>10224</v>
      </c>
      <c r="F2074" s="126" t="s">
        <v>10225</v>
      </c>
      <c r="G2074" s="125" t="s">
        <v>4585</v>
      </c>
      <c r="H2074" s="126" t="s">
        <v>10221</v>
      </c>
      <c r="I2074" s="127">
        <v>347</v>
      </c>
      <c r="J2074" s="128">
        <v>8.1209999999999987</v>
      </c>
    </row>
    <row r="2075" spans="2:10" hidden="1" x14ac:dyDescent="0.25">
      <c r="B2075" s="124" t="s">
        <v>8</v>
      </c>
      <c r="C2075" s="125" t="s">
        <v>10228</v>
      </c>
      <c r="D2075" s="126" t="s">
        <v>10229</v>
      </c>
      <c r="E2075" s="125" t="s">
        <v>10230</v>
      </c>
      <c r="F2075" s="126" t="s">
        <v>10231</v>
      </c>
      <c r="G2075" s="125" t="s">
        <v>941</v>
      </c>
      <c r="H2075" s="126" t="s">
        <v>10232</v>
      </c>
      <c r="I2075" s="127">
        <v>225</v>
      </c>
      <c r="J2075" s="128">
        <v>15.7403</v>
      </c>
    </row>
    <row r="2076" spans="2:10" hidden="1" x14ac:dyDescent="0.25">
      <c r="B2076" s="124" t="s">
        <v>8</v>
      </c>
      <c r="C2076" s="125" t="s">
        <v>10228</v>
      </c>
      <c r="D2076" s="126" t="s">
        <v>10229</v>
      </c>
      <c r="E2076" s="125" t="s">
        <v>10228</v>
      </c>
      <c r="F2076" s="126" t="s">
        <v>10233</v>
      </c>
      <c r="G2076" s="125" t="s">
        <v>661</v>
      </c>
      <c r="H2076" s="126" t="s">
        <v>10234</v>
      </c>
      <c r="I2076" s="127">
        <v>249</v>
      </c>
      <c r="J2076" s="128">
        <v>29.741499999999991</v>
      </c>
    </row>
    <row r="2077" spans="2:10" hidden="1" x14ac:dyDescent="0.25">
      <c r="B2077" s="124" t="s">
        <v>8</v>
      </c>
      <c r="C2077" s="125" t="s">
        <v>10228</v>
      </c>
      <c r="D2077" s="126" t="s">
        <v>10229</v>
      </c>
      <c r="E2077" s="125" t="s">
        <v>7930</v>
      </c>
      <c r="F2077" s="126" t="s">
        <v>10235</v>
      </c>
      <c r="G2077" s="125" t="s">
        <v>10236</v>
      </c>
      <c r="H2077" s="126" t="s">
        <v>10237</v>
      </c>
      <c r="I2077" s="127">
        <v>1095</v>
      </c>
      <c r="J2077" s="128">
        <v>15.695</v>
      </c>
    </row>
    <row r="2078" spans="2:10" hidden="1" x14ac:dyDescent="0.25">
      <c r="B2078" s="124" t="s">
        <v>8</v>
      </c>
      <c r="C2078" s="125" t="s">
        <v>10228</v>
      </c>
      <c r="D2078" s="126" t="s">
        <v>10229</v>
      </c>
      <c r="E2078" s="125" t="s">
        <v>10238</v>
      </c>
      <c r="F2078" s="126" t="s">
        <v>10239</v>
      </c>
      <c r="G2078" s="125" t="s">
        <v>10240</v>
      </c>
      <c r="H2078" s="126" t="s">
        <v>10241</v>
      </c>
      <c r="I2078" s="127">
        <v>327</v>
      </c>
      <c r="J2078" s="128">
        <v>14.7608</v>
      </c>
    </row>
    <row r="2079" spans="2:10" hidden="1" x14ac:dyDescent="0.25">
      <c r="B2079" s="124" t="s">
        <v>8</v>
      </c>
      <c r="C2079" s="125" t="s">
        <v>10228</v>
      </c>
      <c r="D2079" s="126" t="s">
        <v>10229</v>
      </c>
      <c r="E2079" s="125" t="s">
        <v>10228</v>
      </c>
      <c r="F2079" s="126" t="s">
        <v>10233</v>
      </c>
      <c r="G2079" s="125" t="s">
        <v>7930</v>
      </c>
      <c r="H2079" s="126" t="s">
        <v>10235</v>
      </c>
      <c r="I2079" s="127">
        <v>1203</v>
      </c>
      <c r="J2079" s="128">
        <v>17.956299999999999</v>
      </c>
    </row>
    <row r="2080" spans="2:10" hidden="1" x14ac:dyDescent="0.25">
      <c r="B2080" s="124" t="s">
        <v>8</v>
      </c>
      <c r="C2080" s="125" t="s">
        <v>10228</v>
      </c>
      <c r="D2080" s="126" t="s">
        <v>10229</v>
      </c>
      <c r="E2080" s="125" t="s">
        <v>8730</v>
      </c>
      <c r="F2080" s="126" t="s">
        <v>10242</v>
      </c>
      <c r="G2080" s="125" t="s">
        <v>8541</v>
      </c>
      <c r="H2080" s="126" t="s">
        <v>10243</v>
      </c>
      <c r="I2080" s="127">
        <v>477</v>
      </c>
      <c r="J2080" s="128">
        <v>6.9961000000000002</v>
      </c>
    </row>
    <row r="2081" spans="2:10" hidden="1" x14ac:dyDescent="0.25">
      <c r="B2081" s="124" t="s">
        <v>8</v>
      </c>
      <c r="C2081" s="125" t="s">
        <v>10228</v>
      </c>
      <c r="D2081" s="126" t="s">
        <v>10229</v>
      </c>
      <c r="E2081" s="125" t="s">
        <v>10228</v>
      </c>
      <c r="F2081" s="126" t="s">
        <v>10233</v>
      </c>
      <c r="G2081" s="125" t="s">
        <v>10230</v>
      </c>
      <c r="H2081" s="126" t="s">
        <v>10231</v>
      </c>
      <c r="I2081" s="127">
        <v>294</v>
      </c>
      <c r="J2081" s="128">
        <v>16.051400000000001</v>
      </c>
    </row>
    <row r="2082" spans="2:10" hidden="1" x14ac:dyDescent="0.25">
      <c r="B2082" s="124" t="s">
        <v>8</v>
      </c>
      <c r="C2082" s="125" t="s">
        <v>10228</v>
      </c>
      <c r="D2082" s="126" t="s">
        <v>10229</v>
      </c>
      <c r="E2082" s="125" t="s">
        <v>941</v>
      </c>
      <c r="F2082" s="126" t="s">
        <v>10232</v>
      </c>
      <c r="G2082" s="125" t="s">
        <v>10244</v>
      </c>
      <c r="H2082" s="126" t="s">
        <v>10245</v>
      </c>
      <c r="I2082" s="127">
        <v>201</v>
      </c>
      <c r="J2082" s="128">
        <v>26.0747</v>
      </c>
    </row>
    <row r="2083" spans="2:10" hidden="1" x14ac:dyDescent="0.25">
      <c r="B2083" s="124" t="s">
        <v>8</v>
      </c>
      <c r="C2083" s="125" t="s">
        <v>10228</v>
      </c>
      <c r="D2083" s="126" t="s">
        <v>10229</v>
      </c>
      <c r="E2083" s="125" t="s">
        <v>7930</v>
      </c>
      <c r="F2083" s="126" t="s">
        <v>10235</v>
      </c>
      <c r="G2083" s="125" t="s">
        <v>10238</v>
      </c>
      <c r="H2083" s="126" t="s">
        <v>10239</v>
      </c>
      <c r="I2083" s="127">
        <v>432</v>
      </c>
      <c r="J2083" s="128">
        <v>29.774999999999999</v>
      </c>
    </row>
    <row r="2084" spans="2:10" hidden="1" x14ac:dyDescent="0.25">
      <c r="B2084" s="124" t="s">
        <v>8</v>
      </c>
      <c r="C2084" s="125" t="s">
        <v>10228</v>
      </c>
      <c r="D2084" s="126" t="s">
        <v>10229</v>
      </c>
      <c r="E2084" s="125" t="s">
        <v>10240</v>
      </c>
      <c r="F2084" s="126" t="s">
        <v>10241</v>
      </c>
      <c r="G2084" s="125" t="s">
        <v>8730</v>
      </c>
      <c r="H2084" s="126" t="s">
        <v>10242</v>
      </c>
      <c r="I2084" s="127">
        <v>190</v>
      </c>
      <c r="J2084" s="128">
        <v>6.1771000000000003</v>
      </c>
    </row>
    <row r="2085" spans="2:10" hidden="1" x14ac:dyDescent="0.25">
      <c r="B2085" s="124" t="s">
        <v>8</v>
      </c>
      <c r="C2085" s="125" t="s">
        <v>10228</v>
      </c>
      <c r="D2085" s="126" t="s">
        <v>10229</v>
      </c>
      <c r="E2085" s="125" t="s">
        <v>10244</v>
      </c>
      <c r="F2085" s="126" t="s">
        <v>10245</v>
      </c>
      <c r="G2085" s="125" t="s">
        <v>3597</v>
      </c>
      <c r="H2085" s="126" t="s">
        <v>10246</v>
      </c>
      <c r="I2085" s="127">
        <v>432</v>
      </c>
      <c r="J2085" s="128">
        <v>30.569800000000001</v>
      </c>
    </row>
    <row r="2086" spans="2:10" hidden="1" x14ac:dyDescent="0.25">
      <c r="B2086" s="124" t="s">
        <v>8</v>
      </c>
      <c r="C2086" s="125" t="s">
        <v>10228</v>
      </c>
      <c r="D2086" s="126" t="s">
        <v>10229</v>
      </c>
      <c r="E2086" s="125" t="s">
        <v>10230</v>
      </c>
      <c r="F2086" s="126" t="s">
        <v>10231</v>
      </c>
      <c r="G2086" s="125" t="s">
        <v>3661</v>
      </c>
      <c r="H2086" s="126" t="s">
        <v>10247</v>
      </c>
      <c r="I2086" s="127">
        <v>78</v>
      </c>
      <c r="J2086" s="128">
        <v>3.5721999999999992</v>
      </c>
    </row>
    <row r="2087" spans="2:10" hidden="1" x14ac:dyDescent="0.25">
      <c r="B2087" s="124" t="s">
        <v>8</v>
      </c>
      <c r="C2087" s="125" t="s">
        <v>3122</v>
      </c>
      <c r="D2087" s="126" t="s">
        <v>10248</v>
      </c>
      <c r="E2087" s="125" t="s">
        <v>3122</v>
      </c>
      <c r="F2087" s="126" t="s">
        <v>10249</v>
      </c>
      <c r="G2087" s="125" t="s">
        <v>10250</v>
      </c>
      <c r="H2087" s="126" t="s">
        <v>10251</v>
      </c>
      <c r="I2087" s="127">
        <v>200</v>
      </c>
      <c r="J2087" s="128">
        <v>9.6935000000000002</v>
      </c>
    </row>
    <row r="2088" spans="2:10" hidden="1" x14ac:dyDescent="0.25">
      <c r="B2088" s="124" t="s">
        <v>8</v>
      </c>
      <c r="C2088" s="125" t="s">
        <v>3122</v>
      </c>
      <c r="D2088" s="126" t="s">
        <v>10248</v>
      </c>
      <c r="E2088" s="125" t="s">
        <v>10252</v>
      </c>
      <c r="F2088" s="126" t="s">
        <v>10253</v>
      </c>
      <c r="G2088" s="125" t="s">
        <v>7938</v>
      </c>
      <c r="H2088" s="126" t="s">
        <v>10254</v>
      </c>
      <c r="I2088" s="127">
        <v>1233</v>
      </c>
      <c r="J2088" s="128">
        <v>16.457900000000009</v>
      </c>
    </row>
    <row r="2089" spans="2:10" hidden="1" x14ac:dyDescent="0.25">
      <c r="B2089" s="124" t="s">
        <v>8</v>
      </c>
      <c r="C2089" s="125" t="s">
        <v>3122</v>
      </c>
      <c r="D2089" s="126" t="s">
        <v>10248</v>
      </c>
      <c r="E2089" s="125" t="s">
        <v>10255</v>
      </c>
      <c r="F2089" s="126" t="s">
        <v>10256</v>
      </c>
      <c r="G2089" s="125" t="s">
        <v>10257</v>
      </c>
      <c r="H2089" s="126" t="s">
        <v>10258</v>
      </c>
      <c r="I2089" s="127">
        <v>469</v>
      </c>
      <c r="J2089" s="128">
        <v>8.6325000000000003</v>
      </c>
    </row>
    <row r="2090" spans="2:10" hidden="1" x14ac:dyDescent="0.25">
      <c r="B2090" s="124" t="s">
        <v>8</v>
      </c>
      <c r="C2090" s="125" t="s">
        <v>3122</v>
      </c>
      <c r="D2090" s="126" t="s">
        <v>10248</v>
      </c>
      <c r="E2090" s="125" t="s">
        <v>3122</v>
      </c>
      <c r="F2090" s="126" t="s">
        <v>10249</v>
      </c>
      <c r="G2090" s="125" t="s">
        <v>456</v>
      </c>
      <c r="H2090" s="126" t="s">
        <v>10259</v>
      </c>
      <c r="I2090" s="127">
        <v>526</v>
      </c>
      <c r="J2090" s="128">
        <v>22.2807</v>
      </c>
    </row>
    <row r="2091" spans="2:10" hidden="1" x14ac:dyDescent="0.25">
      <c r="B2091" s="124" t="s">
        <v>8</v>
      </c>
      <c r="C2091" s="125" t="s">
        <v>3122</v>
      </c>
      <c r="D2091" s="126" t="s">
        <v>10248</v>
      </c>
      <c r="E2091" s="125" t="s">
        <v>456</v>
      </c>
      <c r="F2091" s="126" t="s">
        <v>10259</v>
      </c>
      <c r="G2091" s="125" t="s">
        <v>10252</v>
      </c>
      <c r="H2091" s="126" t="s">
        <v>10253</v>
      </c>
      <c r="I2091" s="127">
        <v>227</v>
      </c>
      <c r="J2091" s="128">
        <v>9.4253</v>
      </c>
    </row>
    <row r="2092" spans="2:10" hidden="1" x14ac:dyDescent="0.25">
      <c r="B2092" s="124" t="s">
        <v>8</v>
      </c>
      <c r="C2092" s="125" t="s">
        <v>3122</v>
      </c>
      <c r="D2092" s="126" t="s">
        <v>10248</v>
      </c>
      <c r="E2092" s="125" t="s">
        <v>3122</v>
      </c>
      <c r="F2092" s="126" t="s">
        <v>10249</v>
      </c>
      <c r="G2092" s="125" t="s">
        <v>10255</v>
      </c>
      <c r="H2092" s="126" t="s">
        <v>10256</v>
      </c>
      <c r="I2092" s="127">
        <v>533</v>
      </c>
      <c r="J2092" s="128">
        <v>2.976999999999999</v>
      </c>
    </row>
    <row r="2093" spans="2:10" hidden="1" x14ac:dyDescent="0.25">
      <c r="B2093" s="124" t="s">
        <v>8</v>
      </c>
      <c r="C2093" s="125" t="s">
        <v>3122</v>
      </c>
      <c r="D2093" s="126" t="s">
        <v>10248</v>
      </c>
      <c r="E2093" s="125" t="s">
        <v>10257</v>
      </c>
      <c r="F2093" s="126" t="s">
        <v>10258</v>
      </c>
      <c r="G2093" s="125" t="s">
        <v>7996</v>
      </c>
      <c r="H2093" s="126" t="s">
        <v>10260</v>
      </c>
      <c r="I2093" s="127">
        <v>1008</v>
      </c>
      <c r="J2093" s="128">
        <v>3.6974999999999998</v>
      </c>
    </row>
    <row r="2094" spans="2:10" hidden="1" x14ac:dyDescent="0.25">
      <c r="B2094" s="124" t="s">
        <v>8</v>
      </c>
      <c r="C2094" s="125" t="s">
        <v>3122</v>
      </c>
      <c r="D2094" s="126" t="s">
        <v>10248</v>
      </c>
      <c r="E2094" s="125" t="s">
        <v>10252</v>
      </c>
      <c r="F2094" s="126" t="s">
        <v>10253</v>
      </c>
      <c r="G2094" s="125" t="s">
        <v>1174</v>
      </c>
      <c r="H2094" s="126" t="s">
        <v>10261</v>
      </c>
      <c r="I2094" s="127">
        <v>381</v>
      </c>
      <c r="J2094" s="128">
        <v>7.0269000000000004</v>
      </c>
    </row>
    <row r="2095" spans="2:10" hidden="1" x14ac:dyDescent="0.25">
      <c r="B2095" s="124" t="s">
        <v>8</v>
      </c>
      <c r="C2095" s="125" t="s">
        <v>3122</v>
      </c>
      <c r="D2095" s="126" t="s">
        <v>10248</v>
      </c>
      <c r="E2095" s="125" t="s">
        <v>1174</v>
      </c>
      <c r="F2095" s="126" t="s">
        <v>10261</v>
      </c>
      <c r="G2095" s="125" t="s">
        <v>10262</v>
      </c>
      <c r="H2095" s="126" t="s">
        <v>10263</v>
      </c>
      <c r="I2095" s="127">
        <v>3121</v>
      </c>
      <c r="J2095" s="128">
        <v>8.4690000000000012</v>
      </c>
    </row>
    <row r="2096" spans="2:10" hidden="1" x14ac:dyDescent="0.25">
      <c r="B2096" s="124" t="s">
        <v>8</v>
      </c>
      <c r="C2096" s="125" t="s">
        <v>10264</v>
      </c>
      <c r="D2096" s="126" t="s">
        <v>10265</v>
      </c>
      <c r="E2096" s="125" t="s">
        <v>10264</v>
      </c>
      <c r="F2096" s="126" t="s">
        <v>10266</v>
      </c>
      <c r="G2096" s="125" t="s">
        <v>10267</v>
      </c>
      <c r="H2096" s="126" t="s">
        <v>10268</v>
      </c>
      <c r="I2096" s="127">
        <v>189</v>
      </c>
      <c r="J2096" s="128">
        <v>8.3902000000000001</v>
      </c>
    </row>
    <row r="2097" spans="2:10" hidden="1" x14ac:dyDescent="0.25">
      <c r="B2097" s="124" t="s">
        <v>8</v>
      </c>
      <c r="C2097" s="125" t="s">
        <v>10264</v>
      </c>
      <c r="D2097" s="126" t="s">
        <v>10265</v>
      </c>
      <c r="E2097" s="125" t="s">
        <v>10269</v>
      </c>
      <c r="F2097" s="126" t="s">
        <v>10270</v>
      </c>
      <c r="G2097" s="125" t="s">
        <v>10271</v>
      </c>
      <c r="H2097" s="126" t="s">
        <v>10272</v>
      </c>
      <c r="I2097" s="127">
        <v>536</v>
      </c>
      <c r="J2097" s="128">
        <v>36.9801</v>
      </c>
    </row>
    <row r="2098" spans="2:10" hidden="1" x14ac:dyDescent="0.25">
      <c r="B2098" s="124" t="s">
        <v>8</v>
      </c>
      <c r="C2098" s="125" t="s">
        <v>10264</v>
      </c>
      <c r="D2098" s="126" t="s">
        <v>10265</v>
      </c>
      <c r="E2098" s="125" t="s">
        <v>10267</v>
      </c>
      <c r="F2098" s="126" t="s">
        <v>10268</v>
      </c>
      <c r="G2098" s="125" t="s">
        <v>10269</v>
      </c>
      <c r="H2098" s="126" t="s">
        <v>10270</v>
      </c>
      <c r="I2098" s="127">
        <v>377</v>
      </c>
      <c r="J2098" s="128">
        <v>9.7012999999999998</v>
      </c>
    </row>
    <row r="2099" spans="2:10" hidden="1" x14ac:dyDescent="0.25">
      <c r="B2099" s="124" t="s">
        <v>8</v>
      </c>
      <c r="C2099" s="125" t="s">
        <v>10264</v>
      </c>
      <c r="D2099" s="126" t="s">
        <v>10265</v>
      </c>
      <c r="E2099" s="125" t="s">
        <v>10264</v>
      </c>
      <c r="F2099" s="126" t="s">
        <v>10266</v>
      </c>
      <c r="G2099" s="125" t="s">
        <v>10273</v>
      </c>
      <c r="H2099" s="126" t="s">
        <v>10274</v>
      </c>
      <c r="I2099" s="127">
        <v>306</v>
      </c>
      <c r="J2099" s="128">
        <v>15.045</v>
      </c>
    </row>
    <row r="2100" spans="2:10" hidden="1" x14ac:dyDescent="0.25">
      <c r="B2100" s="124" t="s">
        <v>8</v>
      </c>
      <c r="C2100" s="125" t="s">
        <v>3172</v>
      </c>
      <c r="D2100" s="126" t="s">
        <v>10275</v>
      </c>
      <c r="E2100" s="125" t="s">
        <v>3172</v>
      </c>
      <c r="F2100" s="126" t="s">
        <v>10276</v>
      </c>
      <c r="G2100" s="125" t="s">
        <v>10277</v>
      </c>
      <c r="H2100" s="126" t="s">
        <v>10278</v>
      </c>
      <c r="I2100" s="127">
        <v>1415</v>
      </c>
      <c r="J2100" s="128">
        <v>21.642499999999991</v>
      </c>
    </row>
    <row r="2101" spans="2:10" hidden="1" x14ac:dyDescent="0.25">
      <c r="B2101" s="124" t="s">
        <v>8</v>
      </c>
      <c r="C2101" s="125" t="s">
        <v>3172</v>
      </c>
      <c r="D2101" s="126" t="s">
        <v>10275</v>
      </c>
      <c r="E2101" s="125" t="s">
        <v>3172</v>
      </c>
      <c r="F2101" s="126" t="s">
        <v>10276</v>
      </c>
      <c r="G2101" s="125" t="s">
        <v>10279</v>
      </c>
      <c r="H2101" s="126" t="s">
        <v>10280</v>
      </c>
      <c r="I2101" s="127">
        <v>485</v>
      </c>
      <c r="J2101" s="128">
        <v>23.633900000000001</v>
      </c>
    </row>
    <row r="2102" spans="2:10" hidden="1" x14ac:dyDescent="0.25">
      <c r="B2102" s="124" t="s">
        <v>8</v>
      </c>
      <c r="C2102" s="125" t="s">
        <v>3172</v>
      </c>
      <c r="D2102" s="126" t="s">
        <v>10275</v>
      </c>
      <c r="E2102" s="125" t="s">
        <v>5703</v>
      </c>
      <c r="F2102" s="126" t="s">
        <v>10281</v>
      </c>
      <c r="G2102" s="125" t="s">
        <v>10282</v>
      </c>
      <c r="H2102" s="126" t="s">
        <v>10283</v>
      </c>
      <c r="I2102" s="127">
        <v>204</v>
      </c>
      <c r="J2102" s="128">
        <v>7.5381</v>
      </c>
    </row>
    <row r="2103" spans="2:10" hidden="1" x14ac:dyDescent="0.25">
      <c r="B2103" s="124" t="s">
        <v>8</v>
      </c>
      <c r="C2103" s="125" t="s">
        <v>3172</v>
      </c>
      <c r="D2103" s="126" t="s">
        <v>10275</v>
      </c>
      <c r="E2103" s="125" t="s">
        <v>3172</v>
      </c>
      <c r="F2103" s="126" t="s">
        <v>10276</v>
      </c>
      <c r="G2103" s="125" t="s">
        <v>5703</v>
      </c>
      <c r="H2103" s="126" t="s">
        <v>10281</v>
      </c>
      <c r="I2103" s="127">
        <v>167</v>
      </c>
      <c r="J2103" s="128">
        <v>16.5366</v>
      </c>
    </row>
    <row r="2104" spans="2:10" hidden="1" x14ac:dyDescent="0.25">
      <c r="B2104" s="124" t="s">
        <v>8</v>
      </c>
      <c r="C2104" s="125" t="s">
        <v>10284</v>
      </c>
      <c r="D2104" s="126" t="s">
        <v>10285</v>
      </c>
      <c r="E2104" s="125" t="s">
        <v>10284</v>
      </c>
      <c r="F2104" s="126" t="s">
        <v>10286</v>
      </c>
      <c r="G2104" s="125" t="s">
        <v>10287</v>
      </c>
      <c r="H2104" s="126" t="s">
        <v>10288</v>
      </c>
      <c r="I2104" s="127">
        <v>174</v>
      </c>
      <c r="J2104" s="128">
        <v>14.329800000000001</v>
      </c>
    </row>
    <row r="2105" spans="2:10" hidden="1" x14ac:dyDescent="0.25">
      <c r="B2105" s="124" t="s">
        <v>8</v>
      </c>
      <c r="C2105" s="125" t="s">
        <v>10284</v>
      </c>
      <c r="D2105" s="126" t="s">
        <v>10285</v>
      </c>
      <c r="E2105" s="125" t="s">
        <v>10287</v>
      </c>
      <c r="F2105" s="126" t="s">
        <v>10288</v>
      </c>
      <c r="G2105" s="125" t="s">
        <v>608</v>
      </c>
      <c r="H2105" s="126" t="s">
        <v>10289</v>
      </c>
      <c r="I2105" s="127">
        <v>1381</v>
      </c>
      <c r="J2105" s="128">
        <v>14.3751</v>
      </c>
    </row>
    <row r="2106" spans="2:10" hidden="1" x14ac:dyDescent="0.25">
      <c r="B2106" s="124" t="s">
        <v>8</v>
      </c>
      <c r="C2106" s="125" t="s">
        <v>3222</v>
      </c>
      <c r="D2106" s="126" t="s">
        <v>10290</v>
      </c>
      <c r="E2106" s="125" t="s">
        <v>10291</v>
      </c>
      <c r="F2106" s="126" t="s">
        <v>10292</v>
      </c>
      <c r="G2106" s="125" t="s">
        <v>10293</v>
      </c>
      <c r="H2106" s="126" t="s">
        <v>10294</v>
      </c>
      <c r="I2106" s="127">
        <v>374</v>
      </c>
      <c r="J2106" s="128">
        <v>21.389800000000001</v>
      </c>
    </row>
    <row r="2107" spans="2:10" hidden="1" x14ac:dyDescent="0.25">
      <c r="B2107" s="124" t="s">
        <v>8</v>
      </c>
      <c r="C2107" s="125" t="s">
        <v>3222</v>
      </c>
      <c r="D2107" s="126" t="s">
        <v>10290</v>
      </c>
      <c r="E2107" s="125" t="s">
        <v>10291</v>
      </c>
      <c r="F2107" s="126" t="s">
        <v>10292</v>
      </c>
      <c r="G2107" s="125" t="s">
        <v>10295</v>
      </c>
      <c r="H2107" s="126" t="s">
        <v>10296</v>
      </c>
      <c r="I2107" s="127">
        <v>449</v>
      </c>
      <c r="J2107" s="128">
        <v>18.5626</v>
      </c>
    </row>
    <row r="2108" spans="2:10" hidden="1" x14ac:dyDescent="0.25">
      <c r="B2108" s="124" t="s">
        <v>8</v>
      </c>
      <c r="C2108" s="125" t="s">
        <v>3222</v>
      </c>
      <c r="D2108" s="126" t="s">
        <v>10290</v>
      </c>
      <c r="E2108" s="125" t="s">
        <v>3222</v>
      </c>
      <c r="F2108" s="126" t="s">
        <v>10297</v>
      </c>
      <c r="G2108" s="125" t="s">
        <v>9802</v>
      </c>
      <c r="H2108" s="126" t="s">
        <v>10298</v>
      </c>
      <c r="I2108" s="127">
        <v>225</v>
      </c>
      <c r="J2108" s="128">
        <v>39.531200000000013</v>
      </c>
    </row>
    <row r="2109" spans="2:10" hidden="1" x14ac:dyDescent="0.25">
      <c r="B2109" s="124" t="s">
        <v>8</v>
      </c>
      <c r="C2109" s="125" t="s">
        <v>3222</v>
      </c>
      <c r="D2109" s="126" t="s">
        <v>10290</v>
      </c>
      <c r="E2109" s="125" t="s">
        <v>3222</v>
      </c>
      <c r="F2109" s="126" t="s">
        <v>10297</v>
      </c>
      <c r="G2109" s="125" t="s">
        <v>10291</v>
      </c>
      <c r="H2109" s="126" t="s">
        <v>10292</v>
      </c>
      <c r="I2109" s="127">
        <v>503</v>
      </c>
      <c r="J2109" s="128">
        <v>17.662400000000002</v>
      </c>
    </row>
    <row r="2110" spans="2:10" hidden="1" x14ac:dyDescent="0.25">
      <c r="B2110" s="124" t="s">
        <v>8</v>
      </c>
      <c r="C2110" s="125" t="s">
        <v>10299</v>
      </c>
      <c r="D2110" s="126" t="s">
        <v>10300</v>
      </c>
      <c r="E2110" s="125" t="s">
        <v>10299</v>
      </c>
      <c r="F2110" s="126" t="s">
        <v>10301</v>
      </c>
      <c r="G2110" s="125" t="s">
        <v>10302</v>
      </c>
      <c r="H2110" s="126" t="s">
        <v>10303</v>
      </c>
      <c r="I2110" s="127">
        <v>251</v>
      </c>
      <c r="J2110" s="128">
        <v>6.4608999999999996</v>
      </c>
    </row>
    <row r="2111" spans="2:10" hidden="1" x14ac:dyDescent="0.25">
      <c r="B2111" s="124" t="s">
        <v>8</v>
      </c>
      <c r="C2111" s="125" t="s">
        <v>10299</v>
      </c>
      <c r="D2111" s="126" t="s">
        <v>10300</v>
      </c>
      <c r="E2111" s="125" t="s">
        <v>10299</v>
      </c>
      <c r="F2111" s="126" t="s">
        <v>10301</v>
      </c>
      <c r="G2111" s="125" t="s">
        <v>10304</v>
      </c>
      <c r="H2111" s="126" t="s">
        <v>10305</v>
      </c>
      <c r="I2111" s="127">
        <v>766</v>
      </c>
      <c r="J2111" s="128">
        <v>17.308499999999999</v>
      </c>
    </row>
    <row r="2112" spans="2:10" hidden="1" x14ac:dyDescent="0.25">
      <c r="B2112" s="124" t="s">
        <v>8</v>
      </c>
      <c r="C2112" s="125" t="s">
        <v>10299</v>
      </c>
      <c r="D2112" s="126" t="s">
        <v>10300</v>
      </c>
      <c r="E2112" s="125" t="s">
        <v>10299</v>
      </c>
      <c r="F2112" s="126" t="s">
        <v>10301</v>
      </c>
      <c r="G2112" s="125" t="s">
        <v>10306</v>
      </c>
      <c r="H2112" s="126" t="s">
        <v>10307</v>
      </c>
      <c r="I2112" s="127">
        <v>648</v>
      </c>
      <c r="J2112" s="128">
        <v>7.5430000000000001</v>
      </c>
    </row>
    <row r="2113" spans="2:10" hidden="1" x14ac:dyDescent="0.25">
      <c r="B2113" s="124" t="s">
        <v>8</v>
      </c>
      <c r="C2113" s="125" t="s">
        <v>10299</v>
      </c>
      <c r="D2113" s="126" t="s">
        <v>10300</v>
      </c>
      <c r="E2113" s="125" t="s">
        <v>10299</v>
      </c>
      <c r="F2113" s="126" t="s">
        <v>10301</v>
      </c>
      <c r="G2113" s="125" t="s">
        <v>10308</v>
      </c>
      <c r="H2113" s="126" t="s">
        <v>10309</v>
      </c>
      <c r="I2113" s="127">
        <v>263</v>
      </c>
      <c r="J2113" s="128">
        <v>23.263300000000001</v>
      </c>
    </row>
    <row r="2114" spans="2:10" hidden="1" x14ac:dyDescent="0.25">
      <c r="B2114" s="124" t="s">
        <v>8</v>
      </c>
      <c r="C2114" s="125" t="s">
        <v>10310</v>
      </c>
      <c r="D2114" s="126" t="s">
        <v>10311</v>
      </c>
      <c r="E2114" s="125" t="s">
        <v>10310</v>
      </c>
      <c r="F2114" s="126" t="s">
        <v>10312</v>
      </c>
      <c r="G2114" s="125" t="s">
        <v>10313</v>
      </c>
      <c r="H2114" s="126" t="s">
        <v>10314</v>
      </c>
      <c r="I2114" s="127">
        <v>258</v>
      </c>
      <c r="J2114" s="128">
        <v>15.467700000000001</v>
      </c>
    </row>
    <row r="2115" spans="2:10" hidden="1" x14ac:dyDescent="0.25">
      <c r="B2115" s="124" t="s">
        <v>8</v>
      </c>
      <c r="C2115" s="125" t="s">
        <v>10310</v>
      </c>
      <c r="D2115" s="126" t="s">
        <v>10311</v>
      </c>
      <c r="E2115" s="125" t="s">
        <v>9091</v>
      </c>
      <c r="F2115" s="126" t="s">
        <v>10315</v>
      </c>
      <c r="G2115" s="125" t="s">
        <v>5166</v>
      </c>
      <c r="H2115" s="126" t="s">
        <v>10316</v>
      </c>
      <c r="I2115" s="127">
        <v>266</v>
      </c>
      <c r="J2115" s="128">
        <v>15.3314</v>
      </c>
    </row>
    <row r="2116" spans="2:10" hidden="1" x14ac:dyDescent="0.25">
      <c r="B2116" s="124" t="s">
        <v>8</v>
      </c>
      <c r="C2116" s="125" t="s">
        <v>10310</v>
      </c>
      <c r="D2116" s="126" t="s">
        <v>10311</v>
      </c>
      <c r="E2116" s="125" t="s">
        <v>7512</v>
      </c>
      <c r="F2116" s="126" t="s">
        <v>10317</v>
      </c>
      <c r="G2116" s="125" t="s">
        <v>10318</v>
      </c>
      <c r="H2116" s="126" t="s">
        <v>10319</v>
      </c>
      <c r="I2116" s="127">
        <v>306</v>
      </c>
      <c r="J2116" s="128">
        <v>19.624700000000001</v>
      </c>
    </row>
    <row r="2117" spans="2:10" hidden="1" x14ac:dyDescent="0.25">
      <c r="B2117" s="124" t="s">
        <v>8</v>
      </c>
      <c r="C2117" s="125" t="s">
        <v>10310</v>
      </c>
      <c r="D2117" s="126" t="s">
        <v>10311</v>
      </c>
      <c r="E2117" s="125" t="s">
        <v>10318</v>
      </c>
      <c r="F2117" s="126" t="s">
        <v>10319</v>
      </c>
      <c r="G2117" s="125" t="s">
        <v>9091</v>
      </c>
      <c r="H2117" s="126" t="s">
        <v>10315</v>
      </c>
      <c r="I2117" s="127">
        <v>546</v>
      </c>
      <c r="J2117" s="128">
        <v>7.5901999999999994</v>
      </c>
    </row>
    <row r="2118" spans="2:10" hidden="1" x14ac:dyDescent="0.25">
      <c r="B2118" s="124" t="s">
        <v>8</v>
      </c>
      <c r="C2118" s="125" t="s">
        <v>7396</v>
      </c>
      <c r="D2118" s="126" t="s">
        <v>10320</v>
      </c>
      <c r="E2118" s="125" t="s">
        <v>10321</v>
      </c>
      <c r="F2118" s="126" t="s">
        <v>10322</v>
      </c>
      <c r="G2118" s="125" t="s">
        <v>8275</v>
      </c>
      <c r="H2118" s="126" t="s">
        <v>10323</v>
      </c>
      <c r="I2118" s="127">
        <v>659</v>
      </c>
      <c r="J2118" s="128">
        <v>6.8348000000000004</v>
      </c>
    </row>
    <row r="2119" spans="2:10" hidden="1" x14ac:dyDescent="0.25">
      <c r="B2119" s="124" t="s">
        <v>8</v>
      </c>
      <c r="C2119" s="125" t="s">
        <v>7396</v>
      </c>
      <c r="D2119" s="126" t="s">
        <v>10320</v>
      </c>
      <c r="E2119" s="125" t="s">
        <v>10324</v>
      </c>
      <c r="F2119" s="126" t="s">
        <v>10325</v>
      </c>
      <c r="G2119" s="125" t="s">
        <v>10321</v>
      </c>
      <c r="H2119" s="126" t="s">
        <v>10322</v>
      </c>
      <c r="I2119" s="127">
        <v>281</v>
      </c>
      <c r="J2119" s="128">
        <v>14.1868</v>
      </c>
    </row>
    <row r="2120" spans="2:10" hidden="1" x14ac:dyDescent="0.25">
      <c r="B2120" s="124" t="s">
        <v>8</v>
      </c>
      <c r="C2120" s="125" t="s">
        <v>7396</v>
      </c>
      <c r="D2120" s="126" t="s">
        <v>10320</v>
      </c>
      <c r="E2120" s="125" t="s">
        <v>7396</v>
      </c>
      <c r="F2120" s="126" t="s">
        <v>10326</v>
      </c>
      <c r="G2120" s="125" t="s">
        <v>10324</v>
      </c>
      <c r="H2120" s="126" t="s">
        <v>10325</v>
      </c>
      <c r="I2120" s="127">
        <v>1064</v>
      </c>
      <c r="J2120" s="128">
        <v>10.738</v>
      </c>
    </row>
    <row r="2121" spans="2:10" hidden="1" x14ac:dyDescent="0.25">
      <c r="B2121" s="124" t="s">
        <v>8</v>
      </c>
      <c r="C2121" s="125" t="s">
        <v>3318</v>
      </c>
      <c r="D2121" s="126" t="s">
        <v>10327</v>
      </c>
      <c r="E2121" s="125" t="s">
        <v>10328</v>
      </c>
      <c r="F2121" s="126" t="s">
        <v>10329</v>
      </c>
      <c r="G2121" s="125" t="s">
        <v>276</v>
      </c>
      <c r="H2121" s="126" t="s">
        <v>10330</v>
      </c>
      <c r="I2121" s="127">
        <v>1070</v>
      </c>
      <c r="J2121" s="128">
        <v>20.052</v>
      </c>
    </row>
    <row r="2122" spans="2:10" hidden="1" x14ac:dyDescent="0.25">
      <c r="B2122" s="124" t="s">
        <v>8</v>
      </c>
      <c r="C2122" s="125" t="s">
        <v>3318</v>
      </c>
      <c r="D2122" s="126" t="s">
        <v>10327</v>
      </c>
      <c r="E2122" s="125" t="s">
        <v>3318</v>
      </c>
      <c r="F2122" s="126" t="s">
        <v>10331</v>
      </c>
      <c r="G2122" s="125" t="s">
        <v>10332</v>
      </c>
      <c r="H2122" s="126" t="s">
        <v>10333</v>
      </c>
      <c r="I2122" s="127">
        <v>186</v>
      </c>
      <c r="J2122" s="128">
        <v>25.590499999999999</v>
      </c>
    </row>
    <row r="2123" spans="2:10" hidden="1" x14ac:dyDescent="0.25">
      <c r="B2123" s="124" t="s">
        <v>8</v>
      </c>
      <c r="C2123" s="125" t="s">
        <v>3318</v>
      </c>
      <c r="D2123" s="126" t="s">
        <v>10327</v>
      </c>
      <c r="E2123" s="125" t="s">
        <v>3318</v>
      </c>
      <c r="F2123" s="126" t="s">
        <v>10331</v>
      </c>
      <c r="G2123" s="125" t="s">
        <v>10328</v>
      </c>
      <c r="H2123" s="126" t="s">
        <v>10329</v>
      </c>
      <c r="I2123" s="127">
        <v>1241</v>
      </c>
      <c r="J2123" s="128">
        <v>24.464099999999991</v>
      </c>
    </row>
    <row r="2124" spans="2:10" hidden="1" x14ac:dyDescent="0.25">
      <c r="B2124" s="124" t="s">
        <v>8</v>
      </c>
      <c r="C2124" s="125" t="s">
        <v>3318</v>
      </c>
      <c r="D2124" s="126" t="s">
        <v>10327</v>
      </c>
      <c r="E2124" s="125" t="s">
        <v>3318</v>
      </c>
      <c r="F2124" s="126" t="s">
        <v>10331</v>
      </c>
      <c r="G2124" s="125" t="s">
        <v>6853</v>
      </c>
      <c r="H2124" s="126" t="s">
        <v>10334</v>
      </c>
      <c r="I2124" s="127">
        <v>313</v>
      </c>
      <c r="J2124" s="128">
        <v>7.2930000000000001</v>
      </c>
    </row>
    <row r="2125" spans="2:10" hidden="1" x14ac:dyDescent="0.25">
      <c r="B2125" s="124" t="s">
        <v>8</v>
      </c>
      <c r="C2125" s="125" t="s">
        <v>3318</v>
      </c>
      <c r="D2125" s="126" t="s">
        <v>10327</v>
      </c>
      <c r="E2125" s="125" t="s">
        <v>10332</v>
      </c>
      <c r="F2125" s="126" t="s">
        <v>10333</v>
      </c>
      <c r="G2125" s="125" t="s">
        <v>10335</v>
      </c>
      <c r="H2125" s="126" t="s">
        <v>10336</v>
      </c>
      <c r="I2125" s="127">
        <v>217</v>
      </c>
      <c r="J2125" s="128">
        <v>5.7191999999999998</v>
      </c>
    </row>
    <row r="2126" spans="2:10" hidden="1" x14ac:dyDescent="0.25">
      <c r="B2126" s="124" t="s">
        <v>8</v>
      </c>
      <c r="C2126" s="125" t="s">
        <v>3348</v>
      </c>
      <c r="D2126" s="126" t="s">
        <v>10337</v>
      </c>
      <c r="E2126" s="125" t="s">
        <v>4649</v>
      </c>
      <c r="F2126" s="126" t="s">
        <v>10338</v>
      </c>
      <c r="G2126" s="125" t="s">
        <v>9062</v>
      </c>
      <c r="H2126" s="126" t="s">
        <v>10339</v>
      </c>
      <c r="I2126" s="127">
        <v>86</v>
      </c>
      <c r="J2126" s="128">
        <v>3.1897000000000002</v>
      </c>
    </row>
    <row r="2127" spans="2:10" hidden="1" x14ac:dyDescent="0.25">
      <c r="B2127" s="124" t="s">
        <v>8</v>
      </c>
      <c r="C2127" s="125" t="s">
        <v>3348</v>
      </c>
      <c r="D2127" s="126" t="s">
        <v>10337</v>
      </c>
      <c r="E2127" s="125" t="s">
        <v>9062</v>
      </c>
      <c r="F2127" s="126" t="s">
        <v>10339</v>
      </c>
      <c r="G2127" s="125" t="s">
        <v>10340</v>
      </c>
      <c r="H2127" s="126" t="s">
        <v>10341</v>
      </c>
      <c r="I2127" s="127">
        <v>200</v>
      </c>
      <c r="J2127" s="128">
        <v>4.9889999999999999</v>
      </c>
    </row>
    <row r="2128" spans="2:10" hidden="1" x14ac:dyDescent="0.25">
      <c r="B2128" s="124" t="s">
        <v>8</v>
      </c>
      <c r="C2128" s="125" t="s">
        <v>3348</v>
      </c>
      <c r="D2128" s="126" t="s">
        <v>10337</v>
      </c>
      <c r="E2128" s="125" t="s">
        <v>3348</v>
      </c>
      <c r="F2128" s="126" t="s">
        <v>10342</v>
      </c>
      <c r="G2128" s="125" t="s">
        <v>10343</v>
      </c>
      <c r="H2128" s="126" t="s">
        <v>10344</v>
      </c>
      <c r="I2128" s="127">
        <v>1861</v>
      </c>
      <c r="J2128" s="128">
        <v>35.969000000000001</v>
      </c>
    </row>
    <row r="2129" spans="2:10" hidden="1" x14ac:dyDescent="0.25">
      <c r="B2129" s="124" t="s">
        <v>8</v>
      </c>
      <c r="C2129" s="125" t="s">
        <v>3348</v>
      </c>
      <c r="D2129" s="126" t="s">
        <v>10337</v>
      </c>
      <c r="E2129" s="125" t="s">
        <v>3348</v>
      </c>
      <c r="F2129" s="126" t="s">
        <v>10342</v>
      </c>
      <c r="G2129" s="125" t="s">
        <v>4649</v>
      </c>
      <c r="H2129" s="126" t="s">
        <v>10338</v>
      </c>
      <c r="I2129" s="127">
        <v>136</v>
      </c>
      <c r="J2129" s="128">
        <v>29.3629</v>
      </c>
    </row>
    <row r="2130" spans="2:10" hidden="1" x14ac:dyDescent="0.25">
      <c r="B2130" s="124" t="s">
        <v>8</v>
      </c>
      <c r="C2130" s="125" t="s">
        <v>10345</v>
      </c>
      <c r="D2130" s="126" t="s">
        <v>10346</v>
      </c>
      <c r="E2130" s="125" t="s">
        <v>10347</v>
      </c>
      <c r="F2130" s="126" t="s">
        <v>10348</v>
      </c>
      <c r="G2130" s="125" t="s">
        <v>10349</v>
      </c>
      <c r="H2130" s="126" t="s">
        <v>10350</v>
      </c>
      <c r="I2130" s="127">
        <v>334</v>
      </c>
      <c r="J2130" s="128">
        <v>1.6847000000000001</v>
      </c>
    </row>
    <row r="2131" spans="2:10" hidden="1" x14ac:dyDescent="0.25">
      <c r="B2131" s="124" t="s">
        <v>8</v>
      </c>
      <c r="C2131" s="125" t="s">
        <v>10345</v>
      </c>
      <c r="D2131" s="126" t="s">
        <v>10346</v>
      </c>
      <c r="E2131" s="125" t="s">
        <v>10351</v>
      </c>
      <c r="F2131" s="126" t="s">
        <v>10352</v>
      </c>
      <c r="G2131" s="125" t="s">
        <v>10353</v>
      </c>
      <c r="H2131" s="126" t="s">
        <v>10354</v>
      </c>
      <c r="I2131" s="127">
        <v>326</v>
      </c>
      <c r="J2131" s="128">
        <v>107.0454</v>
      </c>
    </row>
    <row r="2132" spans="2:10" hidden="1" x14ac:dyDescent="0.25">
      <c r="B2132" s="124" t="s">
        <v>8</v>
      </c>
      <c r="C2132" s="125" t="s">
        <v>10345</v>
      </c>
      <c r="D2132" s="126" t="s">
        <v>10346</v>
      </c>
      <c r="E2132" s="125" t="s">
        <v>10355</v>
      </c>
      <c r="F2132" s="126" t="s">
        <v>10356</v>
      </c>
      <c r="G2132" s="125" t="s">
        <v>10357</v>
      </c>
      <c r="H2132" s="126" t="s">
        <v>10358</v>
      </c>
      <c r="I2132" s="127">
        <v>100</v>
      </c>
      <c r="J2132" s="128">
        <v>53.618499999999997</v>
      </c>
    </row>
    <row r="2133" spans="2:10" hidden="1" x14ac:dyDescent="0.25">
      <c r="B2133" s="124" t="s">
        <v>8</v>
      </c>
      <c r="C2133" s="125" t="s">
        <v>10345</v>
      </c>
      <c r="D2133" s="126" t="s">
        <v>10346</v>
      </c>
      <c r="E2133" s="125" t="s">
        <v>10359</v>
      </c>
      <c r="F2133" s="126" t="s">
        <v>10360</v>
      </c>
      <c r="G2133" s="125" t="s">
        <v>1003</v>
      </c>
      <c r="H2133" s="126" t="s">
        <v>10361</v>
      </c>
      <c r="I2133" s="127">
        <v>305</v>
      </c>
      <c r="J2133" s="128">
        <v>8.4596000000000018</v>
      </c>
    </row>
    <row r="2134" spans="2:10" hidden="1" x14ac:dyDescent="0.25">
      <c r="B2134" s="124" t="s">
        <v>8</v>
      </c>
      <c r="C2134" s="125" t="s">
        <v>10345</v>
      </c>
      <c r="D2134" s="126" t="s">
        <v>10346</v>
      </c>
      <c r="E2134" s="125" t="s">
        <v>10345</v>
      </c>
      <c r="F2134" s="126" t="s">
        <v>10362</v>
      </c>
      <c r="G2134" s="125" t="s">
        <v>10359</v>
      </c>
      <c r="H2134" s="126" t="s">
        <v>10360</v>
      </c>
      <c r="I2134" s="127">
        <v>195</v>
      </c>
      <c r="J2134" s="128">
        <v>8.2027000000000001</v>
      </c>
    </row>
    <row r="2135" spans="2:10" hidden="1" x14ac:dyDescent="0.25">
      <c r="B2135" s="124" t="s">
        <v>8</v>
      </c>
      <c r="C2135" s="125" t="s">
        <v>10345</v>
      </c>
      <c r="D2135" s="126" t="s">
        <v>10346</v>
      </c>
      <c r="E2135" s="125" t="s">
        <v>1003</v>
      </c>
      <c r="F2135" s="126" t="s">
        <v>10361</v>
      </c>
      <c r="G2135" s="125" t="s">
        <v>10351</v>
      </c>
      <c r="H2135" s="126" t="s">
        <v>10352</v>
      </c>
      <c r="I2135" s="127">
        <v>166</v>
      </c>
      <c r="J2135" s="128">
        <v>41.415100000000002</v>
      </c>
    </row>
    <row r="2136" spans="2:10" hidden="1" x14ac:dyDescent="0.25">
      <c r="B2136" s="124" t="s">
        <v>8</v>
      </c>
      <c r="C2136" s="125" t="s">
        <v>10345</v>
      </c>
      <c r="D2136" s="126" t="s">
        <v>10346</v>
      </c>
      <c r="E2136" s="125" t="s">
        <v>10351</v>
      </c>
      <c r="F2136" s="126" t="s">
        <v>10352</v>
      </c>
      <c r="G2136" s="125" t="s">
        <v>10355</v>
      </c>
      <c r="H2136" s="126" t="s">
        <v>10356</v>
      </c>
      <c r="I2136" s="127">
        <v>218</v>
      </c>
      <c r="J2136" s="128">
        <v>33.292200000000022</v>
      </c>
    </row>
    <row r="2137" spans="2:10" hidden="1" x14ac:dyDescent="0.25">
      <c r="B2137" s="124" t="s">
        <v>8</v>
      </c>
      <c r="C2137" s="125" t="s">
        <v>10345</v>
      </c>
      <c r="D2137" s="126" t="s">
        <v>10346</v>
      </c>
      <c r="E2137" s="125" t="s">
        <v>10357</v>
      </c>
      <c r="F2137" s="126" t="s">
        <v>10358</v>
      </c>
      <c r="G2137" s="125" t="s">
        <v>10363</v>
      </c>
      <c r="H2137" s="126" t="s">
        <v>10364</v>
      </c>
      <c r="I2137" s="127">
        <v>320</v>
      </c>
      <c r="J2137" s="128">
        <v>46.715700000000012</v>
      </c>
    </row>
    <row r="2138" spans="2:10" hidden="1" x14ac:dyDescent="0.25">
      <c r="B2138" s="124" t="s">
        <v>8</v>
      </c>
      <c r="C2138" s="125" t="s">
        <v>10345</v>
      </c>
      <c r="D2138" s="126" t="s">
        <v>10346</v>
      </c>
      <c r="E2138" s="125" t="s">
        <v>10345</v>
      </c>
      <c r="F2138" s="126" t="s">
        <v>10362</v>
      </c>
      <c r="G2138" s="125" t="s">
        <v>806</v>
      </c>
      <c r="H2138" s="126" t="s">
        <v>10365</v>
      </c>
      <c r="I2138" s="127">
        <v>822</v>
      </c>
      <c r="J2138" s="128">
        <v>10.6896</v>
      </c>
    </row>
    <row r="2139" spans="2:10" hidden="1" x14ac:dyDescent="0.25">
      <c r="B2139" s="124" t="s">
        <v>8</v>
      </c>
      <c r="C2139" s="125" t="s">
        <v>10345</v>
      </c>
      <c r="D2139" s="126" t="s">
        <v>10346</v>
      </c>
      <c r="E2139" s="125" t="s">
        <v>806</v>
      </c>
      <c r="F2139" s="126" t="s">
        <v>10365</v>
      </c>
      <c r="G2139" s="125" t="s">
        <v>10366</v>
      </c>
      <c r="H2139" s="126" t="s">
        <v>10367</v>
      </c>
      <c r="I2139" s="127">
        <v>703</v>
      </c>
      <c r="J2139" s="128">
        <v>1.7210000000000001</v>
      </c>
    </row>
    <row r="2140" spans="2:10" hidden="1" x14ac:dyDescent="0.25">
      <c r="B2140" s="124" t="s">
        <v>8</v>
      </c>
      <c r="C2140" s="125" t="s">
        <v>10345</v>
      </c>
      <c r="D2140" s="126" t="s">
        <v>10346</v>
      </c>
      <c r="E2140" s="125" t="s">
        <v>10368</v>
      </c>
      <c r="F2140" s="126" t="s">
        <v>10369</v>
      </c>
      <c r="G2140" s="125" t="s">
        <v>8195</v>
      </c>
      <c r="H2140" s="126" t="s">
        <v>10370</v>
      </c>
      <c r="I2140" s="127">
        <v>90</v>
      </c>
      <c r="J2140" s="128">
        <v>14.1503</v>
      </c>
    </row>
    <row r="2141" spans="2:10" hidden="1" x14ac:dyDescent="0.25">
      <c r="B2141" s="124" t="s">
        <v>8</v>
      </c>
      <c r="C2141" s="125" t="s">
        <v>10345</v>
      </c>
      <c r="D2141" s="126" t="s">
        <v>10346</v>
      </c>
      <c r="E2141" s="125" t="s">
        <v>10349</v>
      </c>
      <c r="F2141" s="126" t="s">
        <v>10350</v>
      </c>
      <c r="G2141" s="125" t="s">
        <v>10368</v>
      </c>
      <c r="H2141" s="126" t="s">
        <v>10369</v>
      </c>
      <c r="I2141" s="127">
        <v>453</v>
      </c>
      <c r="J2141" s="128">
        <v>17.536999999999999</v>
      </c>
    </row>
    <row r="2142" spans="2:10" hidden="1" x14ac:dyDescent="0.25">
      <c r="B2142" s="124" t="s">
        <v>8</v>
      </c>
      <c r="C2142" s="125" t="s">
        <v>10345</v>
      </c>
      <c r="D2142" s="126" t="s">
        <v>10346</v>
      </c>
      <c r="E2142" s="125" t="s">
        <v>10363</v>
      </c>
      <c r="F2142" s="126" t="s">
        <v>10364</v>
      </c>
      <c r="G2142" s="125" t="s">
        <v>10347</v>
      </c>
      <c r="H2142" s="126" t="s">
        <v>10348</v>
      </c>
      <c r="I2142" s="127">
        <v>296</v>
      </c>
      <c r="J2142" s="128">
        <v>273.3897</v>
      </c>
    </row>
    <row r="2143" spans="2:10" hidden="1" x14ac:dyDescent="0.25">
      <c r="B2143" s="124" t="s">
        <v>8</v>
      </c>
      <c r="C2143" s="125" t="s">
        <v>3375</v>
      </c>
      <c r="D2143" s="126" t="s">
        <v>10371</v>
      </c>
      <c r="E2143" s="125" t="s">
        <v>6899</v>
      </c>
      <c r="F2143" s="126" t="s">
        <v>10372</v>
      </c>
      <c r="G2143" s="125" t="s">
        <v>10373</v>
      </c>
      <c r="H2143" s="126" t="s">
        <v>10374</v>
      </c>
      <c r="I2143" s="127">
        <v>998</v>
      </c>
      <c r="J2143" s="128">
        <v>10.196300000000001</v>
      </c>
    </row>
    <row r="2144" spans="2:10" hidden="1" x14ac:dyDescent="0.25">
      <c r="B2144" s="124" t="s">
        <v>8</v>
      </c>
      <c r="C2144" s="125" t="s">
        <v>3375</v>
      </c>
      <c r="D2144" s="126" t="s">
        <v>10371</v>
      </c>
      <c r="E2144" s="125" t="s">
        <v>3375</v>
      </c>
      <c r="F2144" s="126" t="s">
        <v>10375</v>
      </c>
      <c r="G2144" s="125" t="s">
        <v>10376</v>
      </c>
      <c r="H2144" s="126" t="s">
        <v>10377</v>
      </c>
      <c r="I2144" s="127">
        <v>315</v>
      </c>
      <c r="J2144" s="128">
        <v>12.606199999999999</v>
      </c>
    </row>
    <row r="2145" spans="2:10" hidden="1" x14ac:dyDescent="0.25">
      <c r="B2145" s="124" t="s">
        <v>8</v>
      </c>
      <c r="C2145" s="125" t="s">
        <v>3375</v>
      </c>
      <c r="D2145" s="126" t="s">
        <v>10371</v>
      </c>
      <c r="E2145" s="125" t="s">
        <v>3375</v>
      </c>
      <c r="F2145" s="126" t="s">
        <v>10375</v>
      </c>
      <c r="G2145" s="125" t="s">
        <v>6899</v>
      </c>
      <c r="H2145" s="126" t="s">
        <v>10372</v>
      </c>
      <c r="I2145" s="127">
        <v>354</v>
      </c>
      <c r="J2145" s="128">
        <v>12.863300000000001</v>
      </c>
    </row>
    <row r="2146" spans="2:10" hidden="1" x14ac:dyDescent="0.25">
      <c r="B2146" s="124" t="s">
        <v>8</v>
      </c>
      <c r="C2146" s="125" t="s">
        <v>10378</v>
      </c>
      <c r="D2146" s="126" t="s">
        <v>10379</v>
      </c>
      <c r="E2146" s="125" t="s">
        <v>10378</v>
      </c>
      <c r="F2146" s="126" t="s">
        <v>10380</v>
      </c>
      <c r="G2146" s="125" t="s">
        <v>10381</v>
      </c>
      <c r="H2146" s="126" t="s">
        <v>10382</v>
      </c>
      <c r="I2146" s="127">
        <v>266</v>
      </c>
      <c r="J2146" s="128">
        <v>6.4736000000000011</v>
      </c>
    </row>
    <row r="2147" spans="2:10" hidden="1" x14ac:dyDescent="0.25">
      <c r="B2147" s="124" t="s">
        <v>8</v>
      </c>
      <c r="C2147" s="125" t="s">
        <v>10378</v>
      </c>
      <c r="D2147" s="126" t="s">
        <v>10379</v>
      </c>
      <c r="E2147" s="125" t="s">
        <v>2319</v>
      </c>
      <c r="F2147" s="126" t="s">
        <v>10383</v>
      </c>
      <c r="G2147" s="125" t="s">
        <v>2928</v>
      </c>
      <c r="H2147" s="126" t="s">
        <v>10384</v>
      </c>
      <c r="I2147" s="127">
        <v>0</v>
      </c>
      <c r="J2147" s="128">
        <v>7.2187000000000001</v>
      </c>
    </row>
    <row r="2148" spans="2:10" hidden="1" x14ac:dyDescent="0.25">
      <c r="B2148" s="124" t="s">
        <v>8</v>
      </c>
      <c r="C2148" s="125" t="s">
        <v>10378</v>
      </c>
      <c r="D2148" s="126" t="s">
        <v>10379</v>
      </c>
      <c r="E2148" s="125" t="s">
        <v>10385</v>
      </c>
      <c r="F2148" s="126" t="s">
        <v>10386</v>
      </c>
      <c r="G2148" s="125" t="s">
        <v>10387</v>
      </c>
      <c r="H2148" s="126" t="s">
        <v>10388</v>
      </c>
      <c r="I2148" s="127">
        <v>352</v>
      </c>
      <c r="J2148" s="128">
        <v>7.4298000000000002</v>
      </c>
    </row>
    <row r="2149" spans="2:10" hidden="1" x14ac:dyDescent="0.25">
      <c r="B2149" s="124" t="s">
        <v>8</v>
      </c>
      <c r="C2149" s="125" t="s">
        <v>10378</v>
      </c>
      <c r="D2149" s="126" t="s">
        <v>10379</v>
      </c>
      <c r="E2149" s="125" t="s">
        <v>10378</v>
      </c>
      <c r="F2149" s="126" t="s">
        <v>10380</v>
      </c>
      <c r="G2149" s="125" t="s">
        <v>4836</v>
      </c>
      <c r="H2149" s="126" t="s">
        <v>10389</v>
      </c>
      <c r="I2149" s="127">
        <v>151</v>
      </c>
      <c r="J2149" s="128">
        <v>7.1555999999999997</v>
      </c>
    </row>
    <row r="2150" spans="2:10" hidden="1" x14ac:dyDescent="0.25">
      <c r="B2150" s="124" t="s">
        <v>8</v>
      </c>
      <c r="C2150" s="125" t="s">
        <v>10378</v>
      </c>
      <c r="D2150" s="126" t="s">
        <v>10379</v>
      </c>
      <c r="E2150" s="125" t="s">
        <v>10390</v>
      </c>
      <c r="F2150" s="126" t="s">
        <v>10391</v>
      </c>
      <c r="G2150" s="125" t="s">
        <v>2319</v>
      </c>
      <c r="H2150" s="126" t="s">
        <v>10383</v>
      </c>
      <c r="I2150" s="127">
        <v>324</v>
      </c>
      <c r="J2150" s="128">
        <v>6.2698</v>
      </c>
    </row>
    <row r="2151" spans="2:10" hidden="1" x14ac:dyDescent="0.25">
      <c r="B2151" s="124" t="s">
        <v>8</v>
      </c>
      <c r="C2151" s="125" t="s">
        <v>10378</v>
      </c>
      <c r="D2151" s="126" t="s">
        <v>10379</v>
      </c>
      <c r="E2151" s="125" t="s">
        <v>1604</v>
      </c>
      <c r="F2151" s="126" t="s">
        <v>10392</v>
      </c>
      <c r="G2151" s="125" t="s">
        <v>10385</v>
      </c>
      <c r="H2151" s="126" t="s">
        <v>10386</v>
      </c>
      <c r="I2151" s="127">
        <v>547</v>
      </c>
      <c r="J2151" s="128">
        <v>3.6549999999999998</v>
      </c>
    </row>
    <row r="2152" spans="2:10" hidden="1" x14ac:dyDescent="0.25">
      <c r="B2152" s="124" t="s">
        <v>8</v>
      </c>
      <c r="C2152" s="125" t="s">
        <v>10378</v>
      </c>
      <c r="D2152" s="126" t="s">
        <v>10379</v>
      </c>
      <c r="E2152" s="125" t="s">
        <v>10387</v>
      </c>
      <c r="F2152" s="126" t="s">
        <v>10388</v>
      </c>
      <c r="G2152" s="125" t="s">
        <v>10393</v>
      </c>
      <c r="H2152" s="126" t="s">
        <v>10394</v>
      </c>
      <c r="I2152" s="127">
        <v>293</v>
      </c>
      <c r="J2152" s="128">
        <v>1.841</v>
      </c>
    </row>
    <row r="2153" spans="2:10" hidden="1" x14ac:dyDescent="0.25">
      <c r="B2153" s="124" t="s">
        <v>8</v>
      </c>
      <c r="C2153" s="125" t="s">
        <v>10378</v>
      </c>
      <c r="D2153" s="126" t="s">
        <v>10379</v>
      </c>
      <c r="E2153" s="125" t="s">
        <v>4836</v>
      </c>
      <c r="F2153" s="126" t="s">
        <v>10389</v>
      </c>
      <c r="G2153" s="125" t="s">
        <v>10390</v>
      </c>
      <c r="H2153" s="126" t="s">
        <v>10391</v>
      </c>
      <c r="I2153" s="127">
        <v>323</v>
      </c>
      <c r="J2153" s="128">
        <v>11.867699999999999</v>
      </c>
    </row>
    <row r="2154" spans="2:10" hidden="1" x14ac:dyDescent="0.25">
      <c r="B2154" s="124" t="s">
        <v>8</v>
      </c>
      <c r="C2154" s="125" t="s">
        <v>10395</v>
      </c>
      <c r="D2154" s="126" t="s">
        <v>10396</v>
      </c>
      <c r="E2154" s="125" t="s">
        <v>10395</v>
      </c>
      <c r="F2154" s="126" t="s">
        <v>10397</v>
      </c>
      <c r="G2154" s="125" t="s">
        <v>10398</v>
      </c>
      <c r="H2154" s="126" t="s">
        <v>10399</v>
      </c>
      <c r="I2154" s="127">
        <v>376</v>
      </c>
      <c r="J2154" s="128">
        <v>9.8049000000000035</v>
      </c>
    </row>
    <row r="2155" spans="2:10" hidden="1" x14ac:dyDescent="0.25">
      <c r="B2155" s="124" t="s">
        <v>8</v>
      </c>
      <c r="C2155" s="125" t="s">
        <v>10395</v>
      </c>
      <c r="D2155" s="126" t="s">
        <v>10396</v>
      </c>
      <c r="E2155" s="125" t="s">
        <v>10398</v>
      </c>
      <c r="F2155" s="126" t="s">
        <v>10399</v>
      </c>
      <c r="G2155" s="125" t="s">
        <v>10400</v>
      </c>
      <c r="H2155" s="126" t="s">
        <v>10401</v>
      </c>
      <c r="I2155" s="127">
        <v>306</v>
      </c>
      <c r="J2155" s="128">
        <v>18.535699999999999</v>
      </c>
    </row>
    <row r="2156" spans="2:10" hidden="1" x14ac:dyDescent="0.25">
      <c r="B2156" s="124" t="s">
        <v>8</v>
      </c>
      <c r="C2156" s="125" t="s">
        <v>10402</v>
      </c>
      <c r="D2156" s="126" t="s">
        <v>10403</v>
      </c>
      <c r="E2156" s="125" t="s">
        <v>10402</v>
      </c>
      <c r="F2156" s="126" t="s">
        <v>10404</v>
      </c>
      <c r="G2156" s="125" t="s">
        <v>256</v>
      </c>
      <c r="H2156" s="126" t="s">
        <v>10405</v>
      </c>
      <c r="I2156" s="127">
        <v>687</v>
      </c>
      <c r="J2156" s="128">
        <v>8.9605000000000032</v>
      </c>
    </row>
    <row r="2157" spans="2:10" hidden="1" x14ac:dyDescent="0.25">
      <c r="B2157" s="124" t="s">
        <v>8</v>
      </c>
      <c r="C2157" s="125" t="s">
        <v>10402</v>
      </c>
      <c r="D2157" s="126" t="s">
        <v>10403</v>
      </c>
      <c r="E2157" s="125" t="s">
        <v>10402</v>
      </c>
      <c r="F2157" s="126" t="s">
        <v>10404</v>
      </c>
      <c r="G2157" s="125" t="s">
        <v>9641</v>
      </c>
      <c r="H2157" s="126" t="s">
        <v>10406</v>
      </c>
      <c r="I2157" s="127">
        <v>291</v>
      </c>
      <c r="J2157" s="128">
        <v>10.776899999999999</v>
      </c>
    </row>
    <row r="2158" spans="2:10" hidden="1" x14ac:dyDescent="0.25">
      <c r="B2158" s="124" t="s">
        <v>8</v>
      </c>
      <c r="C2158" s="125" t="s">
        <v>10402</v>
      </c>
      <c r="D2158" s="126" t="s">
        <v>10403</v>
      </c>
      <c r="E2158" s="125" t="s">
        <v>10402</v>
      </c>
      <c r="F2158" s="126" t="s">
        <v>10404</v>
      </c>
      <c r="G2158" s="125" t="s">
        <v>10407</v>
      </c>
      <c r="H2158" s="126" t="s">
        <v>10408</v>
      </c>
      <c r="I2158" s="127">
        <v>295</v>
      </c>
      <c r="J2158" s="128">
        <v>49.035400000000003</v>
      </c>
    </row>
    <row r="2159" spans="2:10" hidden="1" x14ac:dyDescent="0.25">
      <c r="B2159" s="124" t="s">
        <v>8</v>
      </c>
      <c r="C2159" s="125" t="s">
        <v>10402</v>
      </c>
      <c r="D2159" s="126" t="s">
        <v>10403</v>
      </c>
      <c r="E2159" s="125" t="s">
        <v>10409</v>
      </c>
      <c r="F2159" s="126" t="s">
        <v>10410</v>
      </c>
      <c r="G2159" s="125" t="s">
        <v>6686</v>
      </c>
      <c r="H2159" s="126" t="s">
        <v>10411</v>
      </c>
      <c r="I2159" s="127">
        <v>2040</v>
      </c>
      <c r="J2159" s="128">
        <v>13.797599999999999</v>
      </c>
    </row>
    <row r="2160" spans="2:10" hidden="1" x14ac:dyDescent="0.25">
      <c r="B2160" s="124" t="s">
        <v>8</v>
      </c>
      <c r="C2160" s="125" t="s">
        <v>10402</v>
      </c>
      <c r="D2160" s="126" t="s">
        <v>10403</v>
      </c>
      <c r="E2160" s="125" t="s">
        <v>10412</v>
      </c>
      <c r="F2160" s="126" t="s">
        <v>10413</v>
      </c>
      <c r="G2160" s="125" t="s">
        <v>10414</v>
      </c>
      <c r="H2160" s="126" t="s">
        <v>10415</v>
      </c>
      <c r="I2160" s="127">
        <v>529</v>
      </c>
      <c r="J2160" s="128">
        <v>4.4722000000000008</v>
      </c>
    </row>
    <row r="2161" spans="2:10" hidden="1" x14ac:dyDescent="0.25">
      <c r="B2161" s="124" t="s">
        <v>8</v>
      </c>
      <c r="C2161" s="125" t="s">
        <v>10402</v>
      </c>
      <c r="D2161" s="126" t="s">
        <v>10403</v>
      </c>
      <c r="E2161" s="125" t="s">
        <v>7910</v>
      </c>
      <c r="F2161" s="126" t="s">
        <v>10416</v>
      </c>
      <c r="G2161" s="125" t="s">
        <v>10412</v>
      </c>
      <c r="H2161" s="126" t="s">
        <v>10413</v>
      </c>
      <c r="I2161" s="127">
        <v>3009</v>
      </c>
      <c r="J2161" s="128">
        <v>9.5845000000000002</v>
      </c>
    </row>
    <row r="2162" spans="2:10" hidden="1" x14ac:dyDescent="0.25">
      <c r="B2162" s="124" t="s">
        <v>8</v>
      </c>
      <c r="C2162" s="125" t="s">
        <v>10402</v>
      </c>
      <c r="D2162" s="126" t="s">
        <v>10403</v>
      </c>
      <c r="E2162" s="125" t="s">
        <v>256</v>
      </c>
      <c r="F2162" s="126" t="s">
        <v>10405</v>
      </c>
      <c r="G2162" s="125" t="s">
        <v>10409</v>
      </c>
      <c r="H2162" s="126" t="s">
        <v>10410</v>
      </c>
      <c r="I2162" s="127">
        <v>690</v>
      </c>
      <c r="J2162" s="128">
        <v>7.7038000000000002</v>
      </c>
    </row>
    <row r="2163" spans="2:10" hidden="1" x14ac:dyDescent="0.25">
      <c r="B2163" s="124" t="s">
        <v>8</v>
      </c>
      <c r="C2163" s="125" t="s">
        <v>10402</v>
      </c>
      <c r="D2163" s="126" t="s">
        <v>10403</v>
      </c>
      <c r="E2163" s="125" t="s">
        <v>256</v>
      </c>
      <c r="F2163" s="126" t="s">
        <v>10405</v>
      </c>
      <c r="G2163" s="125" t="s">
        <v>7910</v>
      </c>
      <c r="H2163" s="126" t="s">
        <v>10416</v>
      </c>
      <c r="I2163" s="127">
        <v>198</v>
      </c>
      <c r="J2163" s="128">
        <v>2.8409</v>
      </c>
    </row>
    <row r="2164" spans="2:10" hidden="1" x14ac:dyDescent="0.25">
      <c r="B2164" s="124" t="s">
        <v>8</v>
      </c>
      <c r="C2164" s="125" t="s">
        <v>3439</v>
      </c>
      <c r="D2164" s="126" t="s">
        <v>10417</v>
      </c>
      <c r="E2164" s="125" t="s">
        <v>3439</v>
      </c>
      <c r="F2164" s="126" t="s">
        <v>10418</v>
      </c>
      <c r="G2164" s="125" t="s">
        <v>5633</v>
      </c>
      <c r="H2164" s="126" t="s">
        <v>10419</v>
      </c>
      <c r="I2164" s="127">
        <v>517</v>
      </c>
      <c r="J2164" s="128">
        <v>23.959399999999999</v>
      </c>
    </row>
    <row r="2165" spans="2:10" hidden="1" x14ac:dyDescent="0.25">
      <c r="B2165" s="124" t="s">
        <v>8</v>
      </c>
      <c r="C2165" s="125" t="s">
        <v>3439</v>
      </c>
      <c r="D2165" s="126" t="s">
        <v>10417</v>
      </c>
      <c r="E2165" s="125" t="s">
        <v>5633</v>
      </c>
      <c r="F2165" s="126" t="s">
        <v>10419</v>
      </c>
      <c r="G2165" s="125" t="s">
        <v>10420</v>
      </c>
      <c r="H2165" s="126" t="s">
        <v>10421</v>
      </c>
      <c r="I2165" s="127">
        <v>212</v>
      </c>
      <c r="J2165" s="128">
        <v>11.565300000000001</v>
      </c>
    </row>
    <row r="2166" spans="2:10" hidden="1" x14ac:dyDescent="0.25">
      <c r="B2166" s="124" t="s">
        <v>8</v>
      </c>
      <c r="C2166" s="125" t="s">
        <v>3439</v>
      </c>
      <c r="D2166" s="126" t="s">
        <v>10417</v>
      </c>
      <c r="E2166" s="125" t="s">
        <v>10422</v>
      </c>
      <c r="F2166" s="126" t="s">
        <v>10423</v>
      </c>
      <c r="G2166" s="125" t="s">
        <v>2499</v>
      </c>
      <c r="H2166" s="126" t="s">
        <v>10424</v>
      </c>
      <c r="I2166" s="127">
        <v>242</v>
      </c>
      <c r="J2166" s="128">
        <v>11.524699999999999</v>
      </c>
    </row>
    <row r="2167" spans="2:10" hidden="1" x14ac:dyDescent="0.25">
      <c r="B2167" s="124" t="s">
        <v>8</v>
      </c>
      <c r="C2167" s="125" t="s">
        <v>3439</v>
      </c>
      <c r="D2167" s="126" t="s">
        <v>10417</v>
      </c>
      <c r="E2167" s="125" t="s">
        <v>10420</v>
      </c>
      <c r="F2167" s="126" t="s">
        <v>10421</v>
      </c>
      <c r="G2167" s="125" t="s">
        <v>10422</v>
      </c>
      <c r="H2167" s="126" t="s">
        <v>10423</v>
      </c>
      <c r="I2167" s="127">
        <v>367</v>
      </c>
      <c r="J2167" s="128">
        <v>15.922499999999999</v>
      </c>
    </row>
    <row r="2168" spans="2:10" hidden="1" x14ac:dyDescent="0.25">
      <c r="B2168" s="124" t="s">
        <v>8</v>
      </c>
      <c r="C2168" s="125" t="s">
        <v>3439</v>
      </c>
      <c r="D2168" s="126" t="s">
        <v>10417</v>
      </c>
      <c r="E2168" s="125" t="s">
        <v>2499</v>
      </c>
      <c r="F2168" s="126" t="s">
        <v>10424</v>
      </c>
      <c r="G2168" s="125" t="s">
        <v>3933</v>
      </c>
      <c r="H2168" s="126" t="s">
        <v>10425</v>
      </c>
      <c r="I2168" s="127">
        <v>268</v>
      </c>
      <c r="J2168" s="128">
        <v>7.1023999999999976</v>
      </c>
    </row>
    <row r="2169" spans="2:10" hidden="1" x14ac:dyDescent="0.25">
      <c r="B2169" s="124" t="s">
        <v>8</v>
      </c>
      <c r="C2169" s="125" t="s">
        <v>3443</v>
      </c>
      <c r="D2169" s="126" t="s">
        <v>10426</v>
      </c>
      <c r="E2169" s="125" t="s">
        <v>3443</v>
      </c>
      <c r="F2169" s="126" t="s">
        <v>10427</v>
      </c>
      <c r="G2169" s="125" t="s">
        <v>10428</v>
      </c>
      <c r="H2169" s="126" t="s">
        <v>10429</v>
      </c>
      <c r="I2169" s="127">
        <v>340</v>
      </c>
      <c r="J2169" s="128">
        <v>15.0526</v>
      </c>
    </row>
    <row r="2170" spans="2:10" hidden="1" x14ac:dyDescent="0.25">
      <c r="B2170" s="124" t="s">
        <v>8</v>
      </c>
      <c r="C2170" s="125" t="s">
        <v>3443</v>
      </c>
      <c r="D2170" s="126" t="s">
        <v>10426</v>
      </c>
      <c r="E2170" s="125" t="s">
        <v>3443</v>
      </c>
      <c r="F2170" s="126" t="s">
        <v>10427</v>
      </c>
      <c r="G2170" s="125" t="s">
        <v>10430</v>
      </c>
      <c r="H2170" s="126" t="s">
        <v>10431</v>
      </c>
      <c r="I2170" s="127">
        <v>261</v>
      </c>
      <c r="J2170" s="128">
        <v>5.8851000000000004</v>
      </c>
    </row>
    <row r="2171" spans="2:10" hidden="1" x14ac:dyDescent="0.25">
      <c r="B2171" s="124" t="s">
        <v>8</v>
      </c>
      <c r="C2171" s="125" t="s">
        <v>3443</v>
      </c>
      <c r="D2171" s="126" t="s">
        <v>10426</v>
      </c>
      <c r="E2171" s="125" t="s">
        <v>10432</v>
      </c>
      <c r="F2171" s="126" t="s">
        <v>10433</v>
      </c>
      <c r="G2171" s="125" t="s">
        <v>10434</v>
      </c>
      <c r="H2171" s="126" t="s">
        <v>10435</v>
      </c>
      <c r="I2171" s="127">
        <v>481</v>
      </c>
      <c r="J2171" s="128">
        <v>14.864699999999999</v>
      </c>
    </row>
    <row r="2172" spans="2:10" hidden="1" x14ac:dyDescent="0.25">
      <c r="B2172" s="124" t="s">
        <v>8</v>
      </c>
      <c r="C2172" s="125" t="s">
        <v>3443</v>
      </c>
      <c r="D2172" s="126" t="s">
        <v>10426</v>
      </c>
      <c r="E2172" s="125" t="s">
        <v>3443</v>
      </c>
      <c r="F2172" s="126" t="s">
        <v>10427</v>
      </c>
      <c r="G2172" s="125" t="s">
        <v>10436</v>
      </c>
      <c r="H2172" s="126" t="s">
        <v>10437</v>
      </c>
      <c r="I2172" s="127">
        <v>220</v>
      </c>
      <c r="J2172" s="128">
        <v>8.0192000000000014</v>
      </c>
    </row>
    <row r="2173" spans="2:10" hidden="1" x14ac:dyDescent="0.25">
      <c r="B2173" s="124" t="s">
        <v>8</v>
      </c>
      <c r="C2173" s="125" t="s">
        <v>3443</v>
      </c>
      <c r="D2173" s="126" t="s">
        <v>10426</v>
      </c>
      <c r="E2173" s="125" t="s">
        <v>10434</v>
      </c>
      <c r="F2173" s="126" t="s">
        <v>10435</v>
      </c>
      <c r="G2173" s="125" t="s">
        <v>8195</v>
      </c>
      <c r="H2173" s="126" t="s">
        <v>10438</v>
      </c>
      <c r="I2173" s="127">
        <v>200</v>
      </c>
      <c r="J2173" s="128">
        <v>10.299300000000001</v>
      </c>
    </row>
    <row r="2174" spans="2:10" hidden="1" x14ac:dyDescent="0.25">
      <c r="B2174" s="124" t="s">
        <v>8</v>
      </c>
      <c r="C2174" s="125" t="s">
        <v>671</v>
      </c>
      <c r="D2174" s="126" t="s">
        <v>10439</v>
      </c>
      <c r="E2174" s="125" t="s">
        <v>671</v>
      </c>
      <c r="F2174" s="126" t="s">
        <v>10440</v>
      </c>
      <c r="G2174" s="125" t="s">
        <v>10441</v>
      </c>
      <c r="H2174" s="126" t="s">
        <v>10442</v>
      </c>
      <c r="I2174" s="127">
        <v>269</v>
      </c>
      <c r="J2174" s="128">
        <v>15.2057</v>
      </c>
    </row>
    <row r="2175" spans="2:10" hidden="1" x14ac:dyDescent="0.25">
      <c r="B2175" s="124" t="s">
        <v>8</v>
      </c>
      <c r="C2175" s="125" t="s">
        <v>671</v>
      </c>
      <c r="D2175" s="126" t="s">
        <v>10439</v>
      </c>
      <c r="E2175" s="125" t="s">
        <v>671</v>
      </c>
      <c r="F2175" s="126" t="s">
        <v>10440</v>
      </c>
      <c r="G2175" s="125" t="s">
        <v>5379</v>
      </c>
      <c r="H2175" s="126" t="s">
        <v>10443</v>
      </c>
      <c r="I2175" s="127">
        <v>748</v>
      </c>
      <c r="J2175" s="128">
        <v>8.5348000000000006</v>
      </c>
    </row>
    <row r="2176" spans="2:10" hidden="1" x14ac:dyDescent="0.25">
      <c r="B2176" s="124" t="s">
        <v>8</v>
      </c>
      <c r="C2176" s="125" t="s">
        <v>10444</v>
      </c>
      <c r="D2176" s="126" t="s">
        <v>10445</v>
      </c>
      <c r="E2176" s="125" t="s">
        <v>10444</v>
      </c>
      <c r="F2176" s="126" t="s">
        <v>10446</v>
      </c>
      <c r="G2176" s="125" t="s">
        <v>10447</v>
      </c>
      <c r="H2176" s="126" t="s">
        <v>10448</v>
      </c>
      <c r="I2176" s="127">
        <v>0</v>
      </c>
      <c r="J2176" s="128">
        <v>28.90209999999999</v>
      </c>
    </row>
    <row r="2177" spans="2:10" hidden="1" x14ac:dyDescent="0.25">
      <c r="B2177" s="124" t="s">
        <v>8</v>
      </c>
      <c r="C2177" s="125" t="s">
        <v>8459</v>
      </c>
      <c r="D2177" s="126" t="s">
        <v>10449</v>
      </c>
      <c r="E2177" s="125" t="s">
        <v>10450</v>
      </c>
      <c r="F2177" s="126" t="s">
        <v>10451</v>
      </c>
      <c r="G2177" s="125" t="s">
        <v>10452</v>
      </c>
      <c r="H2177" s="126" t="s">
        <v>10453</v>
      </c>
      <c r="I2177" s="127">
        <v>1410</v>
      </c>
      <c r="J2177" s="128">
        <v>9.2025000000000006</v>
      </c>
    </row>
    <row r="2178" spans="2:10" hidden="1" x14ac:dyDescent="0.25">
      <c r="B2178" s="124" t="s">
        <v>8</v>
      </c>
      <c r="C2178" s="125" t="s">
        <v>8459</v>
      </c>
      <c r="D2178" s="126" t="s">
        <v>10449</v>
      </c>
      <c r="E2178" s="125" t="s">
        <v>8459</v>
      </c>
      <c r="F2178" s="126" t="s">
        <v>10454</v>
      </c>
      <c r="G2178" s="125" t="s">
        <v>10450</v>
      </c>
      <c r="H2178" s="126" t="s">
        <v>10451</v>
      </c>
      <c r="I2178" s="127">
        <v>461</v>
      </c>
      <c r="J2178" s="128">
        <v>18.358499999999999</v>
      </c>
    </row>
    <row r="2179" spans="2:10" hidden="1" x14ac:dyDescent="0.25">
      <c r="B2179" s="124" t="s">
        <v>8</v>
      </c>
      <c r="C2179" s="125" t="s">
        <v>10455</v>
      </c>
      <c r="D2179" s="126" t="s">
        <v>10456</v>
      </c>
      <c r="E2179" s="125" t="s">
        <v>10457</v>
      </c>
      <c r="F2179" s="126" t="s">
        <v>10458</v>
      </c>
      <c r="G2179" s="125" t="s">
        <v>10459</v>
      </c>
      <c r="H2179" s="126" t="s">
        <v>10460</v>
      </c>
      <c r="I2179" s="127">
        <v>167</v>
      </c>
      <c r="J2179" s="128">
        <v>8.8906000000000027</v>
      </c>
    </row>
    <row r="2180" spans="2:10" hidden="1" x14ac:dyDescent="0.25">
      <c r="B2180" s="124" t="s">
        <v>8</v>
      </c>
      <c r="C2180" s="125" t="s">
        <v>10455</v>
      </c>
      <c r="D2180" s="126" t="s">
        <v>10456</v>
      </c>
      <c r="E2180" s="125" t="s">
        <v>6473</v>
      </c>
      <c r="F2180" s="126" t="s">
        <v>10461</v>
      </c>
      <c r="G2180" s="125" t="s">
        <v>10457</v>
      </c>
      <c r="H2180" s="126" t="s">
        <v>10458</v>
      </c>
      <c r="I2180" s="127">
        <v>134</v>
      </c>
      <c r="J2180" s="128">
        <v>89.907100000000014</v>
      </c>
    </row>
    <row r="2181" spans="2:10" hidden="1" x14ac:dyDescent="0.25">
      <c r="B2181" s="124" t="s">
        <v>8</v>
      </c>
      <c r="C2181" s="125" t="s">
        <v>10455</v>
      </c>
      <c r="D2181" s="126" t="s">
        <v>10456</v>
      </c>
      <c r="E2181" s="125" t="s">
        <v>10457</v>
      </c>
      <c r="F2181" s="126" t="s">
        <v>10458</v>
      </c>
      <c r="G2181" s="125" t="s">
        <v>10462</v>
      </c>
      <c r="H2181" s="126" t="s">
        <v>10463</v>
      </c>
      <c r="I2181" s="127">
        <v>301</v>
      </c>
      <c r="J2181" s="128">
        <v>76.516600000000025</v>
      </c>
    </row>
    <row r="2182" spans="2:10" hidden="1" x14ac:dyDescent="0.25">
      <c r="B2182" s="124" t="s">
        <v>8</v>
      </c>
      <c r="C2182" s="125" t="s">
        <v>10455</v>
      </c>
      <c r="D2182" s="126" t="s">
        <v>10456</v>
      </c>
      <c r="E2182" s="125" t="s">
        <v>6473</v>
      </c>
      <c r="F2182" s="126" t="s">
        <v>10461</v>
      </c>
      <c r="G2182" s="125" t="s">
        <v>10464</v>
      </c>
      <c r="H2182" s="126" t="s">
        <v>10465</v>
      </c>
      <c r="I2182" s="127">
        <v>526</v>
      </c>
      <c r="J2182" s="128">
        <v>19.933700000000002</v>
      </c>
    </row>
    <row r="2183" spans="2:10" hidden="1" x14ac:dyDescent="0.25">
      <c r="B2183" s="124" t="s">
        <v>8</v>
      </c>
      <c r="C2183" s="125" t="s">
        <v>3528</v>
      </c>
      <c r="D2183" s="126" t="s">
        <v>10466</v>
      </c>
      <c r="E2183" s="125" t="s">
        <v>3528</v>
      </c>
      <c r="F2183" s="126" t="s">
        <v>10467</v>
      </c>
      <c r="G2183" s="125" t="s">
        <v>10468</v>
      </c>
      <c r="H2183" s="126" t="s">
        <v>10469</v>
      </c>
      <c r="I2183" s="127">
        <v>404</v>
      </c>
      <c r="J2183" s="128">
        <v>39.590500000000013</v>
      </c>
    </row>
    <row r="2184" spans="2:10" hidden="1" x14ac:dyDescent="0.25">
      <c r="B2184" s="124" t="s">
        <v>8</v>
      </c>
      <c r="C2184" s="125" t="s">
        <v>3536</v>
      </c>
      <c r="D2184" s="126" t="s">
        <v>10470</v>
      </c>
      <c r="E2184" s="125" t="s">
        <v>10471</v>
      </c>
      <c r="F2184" s="126" t="s">
        <v>10472</v>
      </c>
      <c r="G2184" s="125" t="s">
        <v>10473</v>
      </c>
      <c r="H2184" s="126" t="s">
        <v>10474</v>
      </c>
      <c r="I2184" s="127">
        <v>137</v>
      </c>
      <c r="J2184" s="128">
        <v>5.7698</v>
      </c>
    </row>
    <row r="2185" spans="2:10" hidden="1" x14ac:dyDescent="0.25">
      <c r="B2185" s="124" t="s">
        <v>8</v>
      </c>
      <c r="C2185" s="125" t="s">
        <v>3536</v>
      </c>
      <c r="D2185" s="126" t="s">
        <v>10470</v>
      </c>
      <c r="E2185" s="125" t="s">
        <v>3536</v>
      </c>
      <c r="F2185" s="126" t="s">
        <v>10475</v>
      </c>
      <c r="G2185" s="125" t="s">
        <v>10476</v>
      </c>
      <c r="H2185" s="126" t="s">
        <v>10477</v>
      </c>
      <c r="I2185" s="127">
        <v>0</v>
      </c>
      <c r="J2185" s="128">
        <v>15.856400000000001</v>
      </c>
    </row>
    <row r="2186" spans="2:10" hidden="1" x14ac:dyDescent="0.25">
      <c r="B2186" s="124" t="s">
        <v>8</v>
      </c>
      <c r="C2186" s="125" t="s">
        <v>3536</v>
      </c>
      <c r="D2186" s="126" t="s">
        <v>10470</v>
      </c>
      <c r="E2186" s="125" t="s">
        <v>10476</v>
      </c>
      <c r="F2186" s="126" t="s">
        <v>10477</v>
      </c>
      <c r="G2186" s="125" t="s">
        <v>10478</v>
      </c>
      <c r="H2186" s="126" t="s">
        <v>10479</v>
      </c>
      <c r="I2186" s="127">
        <v>460</v>
      </c>
      <c r="J2186" s="128">
        <v>13.2044</v>
      </c>
    </row>
    <row r="2187" spans="2:10" hidden="1" x14ac:dyDescent="0.25">
      <c r="B2187" s="124" t="s">
        <v>8</v>
      </c>
      <c r="C2187" s="125" t="s">
        <v>3536</v>
      </c>
      <c r="D2187" s="126" t="s">
        <v>10470</v>
      </c>
      <c r="E2187" s="125" t="s">
        <v>7728</v>
      </c>
      <c r="F2187" s="126" t="s">
        <v>10480</v>
      </c>
      <c r="G2187" s="125" t="s">
        <v>10481</v>
      </c>
      <c r="H2187" s="126" t="s">
        <v>10482</v>
      </c>
      <c r="I2187" s="127">
        <v>97</v>
      </c>
      <c r="J2187" s="128">
        <v>39.4026</v>
      </c>
    </row>
    <row r="2188" spans="2:10" hidden="1" x14ac:dyDescent="0.25">
      <c r="B2188" s="124" t="s">
        <v>8</v>
      </c>
      <c r="C2188" s="125" t="s">
        <v>3536</v>
      </c>
      <c r="D2188" s="126" t="s">
        <v>10470</v>
      </c>
      <c r="E2188" s="125" t="s">
        <v>10481</v>
      </c>
      <c r="F2188" s="126" t="s">
        <v>10482</v>
      </c>
      <c r="G2188" s="125" t="s">
        <v>10471</v>
      </c>
      <c r="H2188" s="126" t="s">
        <v>10472</v>
      </c>
      <c r="I2188" s="127">
        <v>82</v>
      </c>
      <c r="J2188" s="128">
        <v>4.8902000000000001</v>
      </c>
    </row>
    <row r="2189" spans="2:10" hidden="1" x14ac:dyDescent="0.25">
      <c r="B2189" s="124" t="s">
        <v>8</v>
      </c>
      <c r="C2189" s="125" t="s">
        <v>3536</v>
      </c>
      <c r="D2189" s="126" t="s">
        <v>10470</v>
      </c>
      <c r="E2189" s="125" t="s">
        <v>10481</v>
      </c>
      <c r="F2189" s="126" t="s">
        <v>10482</v>
      </c>
      <c r="G2189" s="125" t="s">
        <v>10483</v>
      </c>
      <c r="H2189" s="126" t="s">
        <v>10484</v>
      </c>
      <c r="I2189" s="127">
        <v>216</v>
      </c>
      <c r="J2189" s="128">
        <v>6.6313000000000004</v>
      </c>
    </row>
    <row r="2190" spans="2:10" hidden="1" x14ac:dyDescent="0.25">
      <c r="B2190" s="124" t="s">
        <v>8</v>
      </c>
      <c r="C2190" s="125" t="s">
        <v>3536</v>
      </c>
      <c r="D2190" s="126" t="s">
        <v>10470</v>
      </c>
      <c r="E2190" s="125" t="s">
        <v>10473</v>
      </c>
      <c r="F2190" s="126" t="s">
        <v>10474</v>
      </c>
      <c r="G2190" s="125" t="s">
        <v>10485</v>
      </c>
      <c r="H2190" s="126" t="s">
        <v>10486</v>
      </c>
      <c r="I2190" s="127">
        <v>264</v>
      </c>
      <c r="J2190" s="128">
        <v>19.08509999999999</v>
      </c>
    </row>
    <row r="2191" spans="2:10" hidden="1" x14ac:dyDescent="0.25">
      <c r="B2191" s="124" t="s">
        <v>8</v>
      </c>
      <c r="C2191" s="125" t="s">
        <v>3536</v>
      </c>
      <c r="D2191" s="126" t="s">
        <v>10470</v>
      </c>
      <c r="E2191" s="125" t="s">
        <v>3536</v>
      </c>
      <c r="F2191" s="126" t="s">
        <v>10475</v>
      </c>
      <c r="G2191" s="125" t="s">
        <v>7728</v>
      </c>
      <c r="H2191" s="126" t="s">
        <v>10480</v>
      </c>
      <c r="I2191" s="127">
        <v>2206</v>
      </c>
      <c r="J2191" s="128">
        <v>37.729800000000012</v>
      </c>
    </row>
    <row r="2192" spans="2:10" hidden="1" x14ac:dyDescent="0.25">
      <c r="B2192" s="124" t="s">
        <v>8</v>
      </c>
      <c r="C2192" s="125" t="s">
        <v>3536</v>
      </c>
      <c r="D2192" s="126" t="s">
        <v>10470</v>
      </c>
      <c r="E2192" s="125" t="s">
        <v>10487</v>
      </c>
      <c r="F2192" s="126" t="s">
        <v>10488</v>
      </c>
      <c r="G2192" s="125" t="s">
        <v>4830</v>
      </c>
      <c r="H2192" s="126" t="s">
        <v>10489</v>
      </c>
      <c r="I2192" s="127">
        <v>609</v>
      </c>
      <c r="J2192" s="128">
        <v>36.758699999999997</v>
      </c>
    </row>
    <row r="2193" spans="2:10" hidden="1" x14ac:dyDescent="0.25">
      <c r="B2193" s="124" t="s">
        <v>8</v>
      </c>
      <c r="C2193" s="125" t="s">
        <v>3536</v>
      </c>
      <c r="D2193" s="126" t="s">
        <v>10470</v>
      </c>
      <c r="E2193" s="125" t="s">
        <v>10481</v>
      </c>
      <c r="F2193" s="126" t="s">
        <v>10482</v>
      </c>
      <c r="G2193" s="125" t="s">
        <v>5796</v>
      </c>
      <c r="H2193" s="126" t="s">
        <v>10490</v>
      </c>
      <c r="I2193" s="127">
        <v>186</v>
      </c>
      <c r="J2193" s="128">
        <v>5.9924999999999997</v>
      </c>
    </row>
    <row r="2194" spans="2:10" hidden="1" x14ac:dyDescent="0.25">
      <c r="B2194" s="124" t="s">
        <v>8</v>
      </c>
      <c r="C2194" s="125" t="s">
        <v>3536</v>
      </c>
      <c r="D2194" s="126" t="s">
        <v>10470</v>
      </c>
      <c r="E2194" s="125" t="s">
        <v>3536</v>
      </c>
      <c r="F2194" s="126" t="s">
        <v>10475</v>
      </c>
      <c r="G2194" s="125" t="s">
        <v>10487</v>
      </c>
      <c r="H2194" s="126" t="s">
        <v>10488</v>
      </c>
      <c r="I2194" s="127">
        <v>394</v>
      </c>
      <c r="J2194" s="128">
        <v>33.497100000000003</v>
      </c>
    </row>
    <row r="2195" spans="2:10" hidden="1" x14ac:dyDescent="0.25">
      <c r="B2195" s="124" t="s">
        <v>8</v>
      </c>
      <c r="C2195" s="125" t="s">
        <v>1871</v>
      </c>
      <c r="D2195" s="126" t="s">
        <v>10491</v>
      </c>
      <c r="E2195" s="125" t="s">
        <v>7315</v>
      </c>
      <c r="F2195" s="126" t="s">
        <v>10492</v>
      </c>
      <c r="G2195" s="125" t="s">
        <v>6023</v>
      </c>
      <c r="H2195" s="126" t="s">
        <v>10493</v>
      </c>
      <c r="I2195" s="127">
        <v>273</v>
      </c>
      <c r="J2195" s="128">
        <v>3.4941</v>
      </c>
    </row>
    <row r="2196" spans="2:10" hidden="1" x14ac:dyDescent="0.25">
      <c r="B2196" s="124" t="s">
        <v>8</v>
      </c>
      <c r="C2196" s="125" t="s">
        <v>1871</v>
      </c>
      <c r="D2196" s="126" t="s">
        <v>10491</v>
      </c>
      <c r="E2196" s="125" t="s">
        <v>7930</v>
      </c>
      <c r="F2196" s="126" t="s">
        <v>10494</v>
      </c>
      <c r="G2196" s="125" t="s">
        <v>7736</v>
      </c>
      <c r="H2196" s="126" t="s">
        <v>10495</v>
      </c>
      <c r="I2196" s="127">
        <v>375</v>
      </c>
      <c r="J2196" s="128">
        <v>4.8731999999999998</v>
      </c>
    </row>
    <row r="2197" spans="2:10" hidden="1" x14ac:dyDescent="0.25">
      <c r="B2197" s="124" t="s">
        <v>8</v>
      </c>
      <c r="C2197" s="125" t="s">
        <v>1871</v>
      </c>
      <c r="D2197" s="126" t="s">
        <v>10491</v>
      </c>
      <c r="E2197" s="125" t="s">
        <v>10496</v>
      </c>
      <c r="F2197" s="126" t="s">
        <v>10497</v>
      </c>
      <c r="G2197" s="125" t="s">
        <v>10498</v>
      </c>
      <c r="H2197" s="126" t="s">
        <v>10499</v>
      </c>
      <c r="I2197" s="127">
        <v>512</v>
      </c>
      <c r="J2197" s="128">
        <v>3.5856999999999992</v>
      </c>
    </row>
    <row r="2198" spans="2:10" hidden="1" x14ac:dyDescent="0.25">
      <c r="B2198" s="124" t="s">
        <v>8</v>
      </c>
      <c r="C2198" s="125" t="s">
        <v>1871</v>
      </c>
      <c r="D2198" s="126" t="s">
        <v>10491</v>
      </c>
      <c r="E2198" s="125" t="s">
        <v>6023</v>
      </c>
      <c r="F2198" s="126" t="s">
        <v>10493</v>
      </c>
      <c r="G2198" s="125" t="s">
        <v>6691</v>
      </c>
      <c r="H2198" s="126" t="s">
        <v>10500</v>
      </c>
      <c r="I2198" s="127">
        <v>539</v>
      </c>
      <c r="J2198" s="128">
        <v>1.5374000000000001</v>
      </c>
    </row>
    <row r="2199" spans="2:10" hidden="1" x14ac:dyDescent="0.25">
      <c r="B2199" s="124" t="s">
        <v>8</v>
      </c>
      <c r="C2199" s="125" t="s">
        <v>1871</v>
      </c>
      <c r="D2199" s="126" t="s">
        <v>10491</v>
      </c>
      <c r="E2199" s="125" t="s">
        <v>6691</v>
      </c>
      <c r="F2199" s="126" t="s">
        <v>10500</v>
      </c>
      <c r="G2199" s="125" t="s">
        <v>7930</v>
      </c>
      <c r="H2199" s="126" t="s">
        <v>10494</v>
      </c>
      <c r="I2199" s="127">
        <v>1443</v>
      </c>
      <c r="J2199" s="128">
        <v>2.5817999999999999</v>
      </c>
    </row>
    <row r="2200" spans="2:10" hidden="1" x14ac:dyDescent="0.25">
      <c r="B2200" s="124" t="s">
        <v>8</v>
      </c>
      <c r="C2200" s="125" t="s">
        <v>1871</v>
      </c>
      <c r="D2200" s="126" t="s">
        <v>10491</v>
      </c>
      <c r="E2200" s="125" t="s">
        <v>7315</v>
      </c>
      <c r="F2200" s="126" t="s">
        <v>10492</v>
      </c>
      <c r="G2200" s="125" t="s">
        <v>10501</v>
      </c>
      <c r="H2200" s="126" t="s">
        <v>10502</v>
      </c>
      <c r="I2200" s="127">
        <v>484</v>
      </c>
      <c r="J2200" s="128">
        <v>2.0463</v>
      </c>
    </row>
    <row r="2201" spans="2:10" hidden="1" x14ac:dyDescent="0.25">
      <c r="B2201" s="124" t="s">
        <v>8</v>
      </c>
      <c r="C2201" s="125" t="s">
        <v>1871</v>
      </c>
      <c r="D2201" s="126" t="s">
        <v>10491</v>
      </c>
      <c r="E2201" s="125" t="s">
        <v>1871</v>
      </c>
      <c r="F2201" s="126" t="s">
        <v>10503</v>
      </c>
      <c r="G2201" s="125" t="s">
        <v>7315</v>
      </c>
      <c r="H2201" s="126" t="s">
        <v>10492</v>
      </c>
      <c r="I2201" s="127">
        <v>234</v>
      </c>
      <c r="J2201" s="128">
        <v>6.0242999999999984</v>
      </c>
    </row>
    <row r="2202" spans="2:10" hidden="1" x14ac:dyDescent="0.25">
      <c r="B2202" s="124" t="s">
        <v>8</v>
      </c>
      <c r="C2202" s="125" t="s">
        <v>1871</v>
      </c>
      <c r="D2202" s="126" t="s">
        <v>10491</v>
      </c>
      <c r="E2202" s="125" t="s">
        <v>7736</v>
      </c>
      <c r="F2202" s="126" t="s">
        <v>10495</v>
      </c>
      <c r="G2202" s="125" t="s">
        <v>8893</v>
      </c>
      <c r="H2202" s="126" t="s">
        <v>10504</v>
      </c>
      <c r="I2202" s="127">
        <v>125</v>
      </c>
      <c r="J2202" s="128">
        <v>6.2504</v>
      </c>
    </row>
    <row r="2203" spans="2:10" hidden="1" x14ac:dyDescent="0.25">
      <c r="B2203" s="124" t="s">
        <v>8</v>
      </c>
      <c r="C2203" s="125" t="s">
        <v>1871</v>
      </c>
      <c r="D2203" s="126" t="s">
        <v>10491</v>
      </c>
      <c r="E2203" s="125" t="s">
        <v>1871</v>
      </c>
      <c r="F2203" s="126" t="s">
        <v>10503</v>
      </c>
      <c r="G2203" s="125" t="s">
        <v>10496</v>
      </c>
      <c r="H2203" s="126" t="s">
        <v>10497</v>
      </c>
      <c r="I2203" s="127">
        <v>445</v>
      </c>
      <c r="J2203" s="128">
        <v>5.0763000000000007</v>
      </c>
    </row>
    <row r="2204" spans="2:10" hidden="1" x14ac:dyDescent="0.25">
      <c r="B2204" s="124" t="s">
        <v>8</v>
      </c>
      <c r="C2204" s="125" t="s">
        <v>3565</v>
      </c>
      <c r="D2204" s="126" t="s">
        <v>10505</v>
      </c>
      <c r="E2204" s="125" t="s">
        <v>3565</v>
      </c>
      <c r="F2204" s="126" t="s">
        <v>10506</v>
      </c>
      <c r="G2204" s="125" t="s">
        <v>10507</v>
      </c>
      <c r="H2204" s="126" t="s">
        <v>10508</v>
      </c>
      <c r="I2204" s="127">
        <v>199</v>
      </c>
      <c r="J2204" s="128">
        <v>21.808700000000002</v>
      </c>
    </row>
    <row r="2205" spans="2:10" hidden="1" x14ac:dyDescent="0.25">
      <c r="B2205" s="124" t="s">
        <v>8</v>
      </c>
      <c r="C2205" s="125" t="s">
        <v>4866</v>
      </c>
      <c r="D2205" s="126" t="s">
        <v>10509</v>
      </c>
      <c r="E2205" s="125" t="s">
        <v>4866</v>
      </c>
      <c r="F2205" s="126" t="s">
        <v>10510</v>
      </c>
      <c r="G2205" s="125" t="s">
        <v>10511</v>
      </c>
      <c r="H2205" s="126" t="s">
        <v>10512</v>
      </c>
      <c r="I2205" s="127">
        <v>0</v>
      </c>
      <c r="J2205" s="128">
        <v>3.7613000000000012</v>
      </c>
    </row>
    <row r="2206" spans="2:10" hidden="1" x14ac:dyDescent="0.25">
      <c r="B2206" s="124" t="s">
        <v>8</v>
      </c>
      <c r="C2206" s="125" t="s">
        <v>4866</v>
      </c>
      <c r="D2206" s="126" t="s">
        <v>10509</v>
      </c>
      <c r="E2206" s="125" t="s">
        <v>4866</v>
      </c>
      <c r="F2206" s="126" t="s">
        <v>10510</v>
      </c>
      <c r="G2206" s="125" t="s">
        <v>10513</v>
      </c>
      <c r="H2206" s="126" t="s">
        <v>10514</v>
      </c>
      <c r="I2206" s="127">
        <v>176</v>
      </c>
      <c r="J2206" s="128">
        <v>7.9938000000000002</v>
      </c>
    </row>
    <row r="2207" spans="2:10" hidden="1" x14ac:dyDescent="0.25">
      <c r="B2207" s="124" t="s">
        <v>8</v>
      </c>
      <c r="C2207" s="125" t="s">
        <v>8195</v>
      </c>
      <c r="D2207" s="126" t="s">
        <v>10515</v>
      </c>
      <c r="E2207" s="125" t="s">
        <v>8195</v>
      </c>
      <c r="F2207" s="126" t="s">
        <v>10516</v>
      </c>
      <c r="G2207" s="125" t="s">
        <v>7258</v>
      </c>
      <c r="H2207" s="126" t="s">
        <v>10517</v>
      </c>
      <c r="I2207" s="127">
        <v>219</v>
      </c>
      <c r="J2207" s="128">
        <v>23.215399999999999</v>
      </c>
    </row>
    <row r="2208" spans="2:10" hidden="1" x14ac:dyDescent="0.25">
      <c r="B2208" s="124" t="s">
        <v>8</v>
      </c>
      <c r="C2208" s="125" t="s">
        <v>8195</v>
      </c>
      <c r="D2208" s="126" t="s">
        <v>10515</v>
      </c>
      <c r="E2208" s="125" t="s">
        <v>10518</v>
      </c>
      <c r="F2208" s="126" t="s">
        <v>10519</v>
      </c>
      <c r="G2208" s="125" t="s">
        <v>134</v>
      </c>
      <c r="H2208" s="126" t="s">
        <v>10520</v>
      </c>
      <c r="I2208" s="127">
        <v>418</v>
      </c>
      <c r="J2208" s="128">
        <v>30.104500000000009</v>
      </c>
    </row>
    <row r="2209" spans="2:10" hidden="1" x14ac:dyDescent="0.25">
      <c r="B2209" s="124" t="s">
        <v>8</v>
      </c>
      <c r="C2209" s="125" t="s">
        <v>8195</v>
      </c>
      <c r="D2209" s="126" t="s">
        <v>10515</v>
      </c>
      <c r="E2209" s="125" t="s">
        <v>10521</v>
      </c>
      <c r="F2209" s="126" t="s">
        <v>10522</v>
      </c>
      <c r="G2209" s="125" t="s">
        <v>10518</v>
      </c>
      <c r="H2209" s="126" t="s">
        <v>10519</v>
      </c>
      <c r="I2209" s="127">
        <v>1282</v>
      </c>
      <c r="J2209" s="128">
        <v>24.1249</v>
      </c>
    </row>
    <row r="2210" spans="2:10" hidden="1" x14ac:dyDescent="0.25">
      <c r="B2210" s="124" t="s">
        <v>8</v>
      </c>
      <c r="C2210" s="125" t="s">
        <v>8195</v>
      </c>
      <c r="D2210" s="126" t="s">
        <v>10515</v>
      </c>
      <c r="E2210" s="125" t="s">
        <v>134</v>
      </c>
      <c r="F2210" s="126" t="s">
        <v>10520</v>
      </c>
      <c r="G2210" s="125" t="s">
        <v>10523</v>
      </c>
      <c r="H2210" s="126" t="s">
        <v>10524</v>
      </c>
      <c r="I2210" s="127">
        <v>1250</v>
      </c>
      <c r="J2210" s="128">
        <v>21.2164</v>
      </c>
    </row>
    <row r="2211" spans="2:10" hidden="1" x14ac:dyDescent="0.25">
      <c r="B2211" s="124" t="s">
        <v>8</v>
      </c>
      <c r="C2211" s="125" t="s">
        <v>8195</v>
      </c>
      <c r="D2211" s="126" t="s">
        <v>10515</v>
      </c>
      <c r="E2211" s="125" t="s">
        <v>8195</v>
      </c>
      <c r="F2211" s="126" t="s">
        <v>10516</v>
      </c>
      <c r="G2211" s="125" t="s">
        <v>10521</v>
      </c>
      <c r="H2211" s="126" t="s">
        <v>10522</v>
      </c>
      <c r="I2211" s="127">
        <v>529</v>
      </c>
      <c r="J2211" s="128">
        <v>11.189399999999999</v>
      </c>
    </row>
    <row r="2212" spans="2:10" hidden="1" x14ac:dyDescent="0.25">
      <c r="B2212" s="124" t="s">
        <v>8</v>
      </c>
      <c r="C2212" s="125" t="s">
        <v>3603</v>
      </c>
      <c r="D2212" s="126" t="s">
        <v>10525</v>
      </c>
      <c r="E2212" s="125" t="s">
        <v>10526</v>
      </c>
      <c r="F2212" s="126" t="s">
        <v>10527</v>
      </c>
      <c r="G2212" s="125" t="s">
        <v>10528</v>
      </c>
      <c r="H2212" s="126" t="s">
        <v>10529</v>
      </c>
      <c r="I2212" s="127">
        <v>167</v>
      </c>
      <c r="J2212" s="128">
        <v>4.4234</v>
      </c>
    </row>
    <row r="2213" spans="2:10" hidden="1" x14ac:dyDescent="0.25">
      <c r="B2213" s="124" t="s">
        <v>8</v>
      </c>
      <c r="C2213" s="125" t="s">
        <v>3603</v>
      </c>
      <c r="D2213" s="126" t="s">
        <v>10525</v>
      </c>
      <c r="E2213" s="125" t="s">
        <v>7605</v>
      </c>
      <c r="F2213" s="126" t="s">
        <v>10530</v>
      </c>
      <c r="G2213" s="125" t="s">
        <v>10531</v>
      </c>
      <c r="H2213" s="126" t="s">
        <v>10532</v>
      </c>
      <c r="I2213" s="127">
        <v>312</v>
      </c>
      <c r="J2213" s="128">
        <v>4.6629999999999994</v>
      </c>
    </row>
    <row r="2214" spans="2:10" hidden="1" x14ac:dyDescent="0.25">
      <c r="B2214" s="124" t="s">
        <v>8</v>
      </c>
      <c r="C2214" s="125" t="s">
        <v>3603</v>
      </c>
      <c r="D2214" s="126" t="s">
        <v>10525</v>
      </c>
      <c r="E2214" s="125" t="s">
        <v>3603</v>
      </c>
      <c r="F2214" s="126" t="s">
        <v>10533</v>
      </c>
      <c r="G2214" s="125" t="s">
        <v>10534</v>
      </c>
      <c r="H2214" s="126" t="s">
        <v>10535</v>
      </c>
      <c r="I2214" s="127">
        <v>272</v>
      </c>
      <c r="J2214" s="128">
        <v>5.3984999999999994</v>
      </c>
    </row>
    <row r="2215" spans="2:10" hidden="1" x14ac:dyDescent="0.25">
      <c r="B2215" s="124" t="s">
        <v>8</v>
      </c>
      <c r="C2215" s="125" t="s">
        <v>3603</v>
      </c>
      <c r="D2215" s="126" t="s">
        <v>10525</v>
      </c>
      <c r="E2215" s="125" t="s">
        <v>10531</v>
      </c>
      <c r="F2215" s="126" t="s">
        <v>10532</v>
      </c>
      <c r="G2215" s="125" t="s">
        <v>6632</v>
      </c>
      <c r="H2215" s="126" t="s">
        <v>10536</v>
      </c>
      <c r="I2215" s="127">
        <v>194</v>
      </c>
      <c r="J2215" s="128">
        <v>7.8122999999999996</v>
      </c>
    </row>
    <row r="2216" spans="2:10" hidden="1" x14ac:dyDescent="0.25">
      <c r="B2216" s="124" t="s">
        <v>8</v>
      </c>
      <c r="C2216" s="125" t="s">
        <v>3603</v>
      </c>
      <c r="D2216" s="126" t="s">
        <v>10525</v>
      </c>
      <c r="E2216" s="125" t="s">
        <v>10537</v>
      </c>
      <c r="F2216" s="126" t="s">
        <v>10538</v>
      </c>
      <c r="G2216" s="125" t="s">
        <v>10539</v>
      </c>
      <c r="H2216" s="126" t="s">
        <v>10540</v>
      </c>
      <c r="I2216" s="127">
        <v>211</v>
      </c>
      <c r="J2216" s="128">
        <v>3.966499999999999</v>
      </c>
    </row>
    <row r="2217" spans="2:10" hidden="1" x14ac:dyDescent="0.25">
      <c r="B2217" s="124" t="s">
        <v>8</v>
      </c>
      <c r="C2217" s="125" t="s">
        <v>3603</v>
      </c>
      <c r="D2217" s="126" t="s">
        <v>10525</v>
      </c>
      <c r="E2217" s="125" t="s">
        <v>10526</v>
      </c>
      <c r="F2217" s="126" t="s">
        <v>10527</v>
      </c>
      <c r="G2217" s="125" t="s">
        <v>7249</v>
      </c>
      <c r="H2217" s="126" t="s">
        <v>10541</v>
      </c>
      <c r="I2217" s="127">
        <v>516</v>
      </c>
      <c r="J2217" s="128">
        <v>7.2563000000000004</v>
      </c>
    </row>
    <row r="2218" spans="2:10" hidden="1" x14ac:dyDescent="0.25">
      <c r="B2218" s="124" t="s">
        <v>8</v>
      </c>
      <c r="C2218" s="125" t="s">
        <v>3603</v>
      </c>
      <c r="D2218" s="126" t="s">
        <v>10525</v>
      </c>
      <c r="E2218" s="125" t="s">
        <v>7249</v>
      </c>
      <c r="F2218" s="126" t="s">
        <v>10541</v>
      </c>
      <c r="G2218" s="125" t="s">
        <v>10542</v>
      </c>
      <c r="H2218" s="126" t="s">
        <v>10543</v>
      </c>
      <c r="I2218" s="127">
        <v>559</v>
      </c>
      <c r="J2218" s="128">
        <v>17.728999999999999</v>
      </c>
    </row>
    <row r="2219" spans="2:10" hidden="1" x14ac:dyDescent="0.25">
      <c r="B2219" s="124" t="s">
        <v>8</v>
      </c>
      <c r="C2219" s="125" t="s">
        <v>3603</v>
      </c>
      <c r="D2219" s="126" t="s">
        <v>10525</v>
      </c>
      <c r="E2219" s="125" t="s">
        <v>10542</v>
      </c>
      <c r="F2219" s="126" t="s">
        <v>10543</v>
      </c>
      <c r="G2219" s="125" t="s">
        <v>10544</v>
      </c>
      <c r="H2219" s="126" t="s">
        <v>10545</v>
      </c>
      <c r="I2219" s="127">
        <v>229</v>
      </c>
      <c r="J2219" s="128">
        <v>7.5227999999999984</v>
      </c>
    </row>
    <row r="2220" spans="2:10" hidden="1" x14ac:dyDescent="0.25">
      <c r="B2220" s="124" t="s">
        <v>8</v>
      </c>
      <c r="C2220" s="125" t="s">
        <v>3603</v>
      </c>
      <c r="D2220" s="126" t="s">
        <v>10525</v>
      </c>
      <c r="E2220" s="125" t="s">
        <v>3603</v>
      </c>
      <c r="F2220" s="126" t="s">
        <v>10533</v>
      </c>
      <c r="G2220" s="125" t="s">
        <v>10546</v>
      </c>
      <c r="H2220" s="126" t="s">
        <v>10547</v>
      </c>
      <c r="I2220" s="127">
        <v>254</v>
      </c>
      <c r="J2220" s="128">
        <v>5.8369999999999997</v>
      </c>
    </row>
    <row r="2221" spans="2:10" hidden="1" x14ac:dyDescent="0.25">
      <c r="B2221" s="124" t="s">
        <v>8</v>
      </c>
      <c r="C2221" s="125" t="s">
        <v>3603</v>
      </c>
      <c r="D2221" s="126" t="s">
        <v>10525</v>
      </c>
      <c r="E2221" s="125" t="s">
        <v>10548</v>
      </c>
      <c r="F2221" s="126" t="s">
        <v>10549</v>
      </c>
      <c r="G2221" s="125" t="s">
        <v>10550</v>
      </c>
      <c r="H2221" s="126" t="s">
        <v>10551</v>
      </c>
      <c r="I2221" s="127">
        <v>1111</v>
      </c>
      <c r="J2221" s="128">
        <v>5.9749999999999996</v>
      </c>
    </row>
    <row r="2222" spans="2:10" hidden="1" x14ac:dyDescent="0.25">
      <c r="B2222" s="124" t="s">
        <v>8</v>
      </c>
      <c r="C2222" s="125" t="s">
        <v>3603</v>
      </c>
      <c r="D2222" s="126" t="s">
        <v>10525</v>
      </c>
      <c r="E2222" s="125" t="s">
        <v>7249</v>
      </c>
      <c r="F2222" s="126" t="s">
        <v>10541</v>
      </c>
      <c r="G2222" s="125" t="s">
        <v>8480</v>
      </c>
      <c r="H2222" s="126" t="s">
        <v>10552</v>
      </c>
      <c r="I2222" s="127">
        <v>280</v>
      </c>
      <c r="J2222" s="128">
        <v>7.1666000000000016</v>
      </c>
    </row>
    <row r="2223" spans="2:10" hidden="1" x14ac:dyDescent="0.25">
      <c r="B2223" s="124" t="s">
        <v>8</v>
      </c>
      <c r="C2223" s="125" t="s">
        <v>3603</v>
      </c>
      <c r="D2223" s="126" t="s">
        <v>10525</v>
      </c>
      <c r="E2223" s="125" t="s">
        <v>10544</v>
      </c>
      <c r="F2223" s="126" t="s">
        <v>10545</v>
      </c>
      <c r="G2223" s="125" t="s">
        <v>7605</v>
      </c>
      <c r="H2223" s="126" t="s">
        <v>10530</v>
      </c>
      <c r="I2223" s="127">
        <v>257</v>
      </c>
      <c r="J2223" s="128">
        <v>2.390499999999999</v>
      </c>
    </row>
    <row r="2224" spans="2:10" hidden="1" x14ac:dyDescent="0.25">
      <c r="B2224" s="124" t="s">
        <v>8</v>
      </c>
      <c r="C2224" s="125" t="s">
        <v>3603</v>
      </c>
      <c r="D2224" s="126" t="s">
        <v>10525</v>
      </c>
      <c r="E2224" s="125" t="s">
        <v>6632</v>
      </c>
      <c r="F2224" s="126" t="s">
        <v>10536</v>
      </c>
      <c r="G2224" s="125" t="s">
        <v>10553</v>
      </c>
      <c r="H2224" s="126" t="s">
        <v>10554</v>
      </c>
      <c r="I2224" s="127">
        <v>298</v>
      </c>
      <c r="J2224" s="128">
        <v>1.9429000000000001</v>
      </c>
    </row>
    <row r="2225" spans="2:10" hidden="1" x14ac:dyDescent="0.25">
      <c r="B2225" s="124" t="s">
        <v>8</v>
      </c>
      <c r="C2225" s="125" t="s">
        <v>3603</v>
      </c>
      <c r="D2225" s="126" t="s">
        <v>10525</v>
      </c>
      <c r="E2225" s="125" t="s">
        <v>10553</v>
      </c>
      <c r="F2225" s="126" t="s">
        <v>10554</v>
      </c>
      <c r="G2225" s="125" t="s">
        <v>10537</v>
      </c>
      <c r="H2225" s="126" t="s">
        <v>10538</v>
      </c>
      <c r="I2225" s="127">
        <v>213</v>
      </c>
      <c r="J2225" s="128">
        <v>4.1082999999999998</v>
      </c>
    </row>
    <row r="2226" spans="2:10" hidden="1" x14ac:dyDescent="0.25">
      <c r="B2226" s="124" t="s">
        <v>8</v>
      </c>
      <c r="C2226" s="125" t="s">
        <v>3603</v>
      </c>
      <c r="D2226" s="126" t="s">
        <v>10525</v>
      </c>
      <c r="E2226" s="125" t="s">
        <v>3603</v>
      </c>
      <c r="F2226" s="126" t="s">
        <v>10533</v>
      </c>
      <c r="G2226" s="125" t="s">
        <v>8065</v>
      </c>
      <c r="H2226" s="126" t="s">
        <v>10555</v>
      </c>
      <c r="I2226" s="127">
        <v>373</v>
      </c>
      <c r="J2226" s="128">
        <v>9.5688000000000013</v>
      </c>
    </row>
    <row r="2227" spans="2:10" hidden="1" x14ac:dyDescent="0.25">
      <c r="B2227" s="124" t="s">
        <v>8</v>
      </c>
      <c r="C2227" s="125" t="s">
        <v>3603</v>
      </c>
      <c r="D2227" s="126" t="s">
        <v>10525</v>
      </c>
      <c r="E2227" s="125" t="s">
        <v>3603</v>
      </c>
      <c r="F2227" s="126" t="s">
        <v>10533</v>
      </c>
      <c r="G2227" s="125" t="s">
        <v>10526</v>
      </c>
      <c r="H2227" s="126" t="s">
        <v>10527</v>
      </c>
      <c r="I2227" s="127">
        <v>326</v>
      </c>
      <c r="J2227" s="128">
        <v>14.8095</v>
      </c>
    </row>
    <row r="2228" spans="2:10" hidden="1" x14ac:dyDescent="0.25">
      <c r="B2228" s="124" t="s">
        <v>8</v>
      </c>
      <c r="C2228" s="125" t="s">
        <v>3603</v>
      </c>
      <c r="D2228" s="126" t="s">
        <v>10525</v>
      </c>
      <c r="E2228" s="125" t="s">
        <v>10531</v>
      </c>
      <c r="F2228" s="126" t="s">
        <v>10532</v>
      </c>
      <c r="G2228" s="125" t="s">
        <v>10548</v>
      </c>
      <c r="H2228" s="126" t="s">
        <v>10549</v>
      </c>
      <c r="I2228" s="127">
        <v>219</v>
      </c>
      <c r="J2228" s="128">
        <v>5.0759999999999996</v>
      </c>
    </row>
    <row r="2229" spans="2:10" hidden="1" x14ac:dyDescent="0.25">
      <c r="B2229" s="124" t="s">
        <v>8</v>
      </c>
      <c r="C2229" s="125" t="s">
        <v>3603</v>
      </c>
      <c r="D2229" s="126" t="s">
        <v>10525</v>
      </c>
      <c r="E2229" s="125" t="s">
        <v>10556</v>
      </c>
      <c r="F2229" s="126" t="s">
        <v>10557</v>
      </c>
      <c r="G2229" s="125" t="s">
        <v>10558</v>
      </c>
      <c r="H2229" s="126" t="s">
        <v>10559</v>
      </c>
      <c r="I2229" s="127">
        <v>136</v>
      </c>
      <c r="J2229" s="128">
        <v>9.593300000000001</v>
      </c>
    </row>
    <row r="2230" spans="2:10" hidden="1" x14ac:dyDescent="0.25">
      <c r="B2230" s="124" t="s">
        <v>8</v>
      </c>
      <c r="C2230" s="125" t="s">
        <v>3603</v>
      </c>
      <c r="D2230" s="126" t="s">
        <v>10525</v>
      </c>
      <c r="E2230" s="125" t="s">
        <v>10550</v>
      </c>
      <c r="F2230" s="126" t="s">
        <v>10551</v>
      </c>
      <c r="G2230" s="125" t="s">
        <v>10556</v>
      </c>
      <c r="H2230" s="126" t="s">
        <v>10557</v>
      </c>
      <c r="I2230" s="127">
        <v>517</v>
      </c>
      <c r="J2230" s="128">
        <v>7.9377000000000004</v>
      </c>
    </row>
    <row r="2231" spans="2:10" hidden="1" x14ac:dyDescent="0.25">
      <c r="B2231" s="124" t="s">
        <v>8</v>
      </c>
      <c r="C2231" s="125" t="s">
        <v>3603</v>
      </c>
      <c r="D2231" s="126" t="s">
        <v>10525</v>
      </c>
      <c r="E2231" s="125" t="s">
        <v>10553</v>
      </c>
      <c r="F2231" s="126" t="s">
        <v>10554</v>
      </c>
      <c r="G2231" s="125" t="s">
        <v>7579</v>
      </c>
      <c r="H2231" s="126" t="s">
        <v>10560</v>
      </c>
      <c r="I2231" s="127">
        <v>581</v>
      </c>
      <c r="J2231" s="128">
        <v>3.5617999999999999</v>
      </c>
    </row>
    <row r="2232" spans="2:10" hidden="1" x14ac:dyDescent="0.25">
      <c r="B2232" s="124" t="s">
        <v>8</v>
      </c>
      <c r="C2232" s="125" t="s">
        <v>3603</v>
      </c>
      <c r="D2232" s="126" t="s">
        <v>10525</v>
      </c>
      <c r="E2232" s="125" t="s">
        <v>6632</v>
      </c>
      <c r="F2232" s="126" t="s">
        <v>10536</v>
      </c>
      <c r="G2232" s="125" t="s">
        <v>10561</v>
      </c>
      <c r="H2232" s="126" t="s">
        <v>10562</v>
      </c>
      <c r="I2232" s="127">
        <v>584</v>
      </c>
      <c r="J2232" s="128">
        <v>3.1953</v>
      </c>
    </row>
    <row r="2233" spans="2:10" hidden="1" x14ac:dyDescent="0.25">
      <c r="B2233" s="124" t="s">
        <v>8</v>
      </c>
      <c r="C2233" s="125" t="s">
        <v>8747</v>
      </c>
      <c r="D2233" s="126" t="s">
        <v>10563</v>
      </c>
      <c r="E2233" s="125" t="s">
        <v>10564</v>
      </c>
      <c r="F2233" s="126" t="s">
        <v>10565</v>
      </c>
      <c r="G2233" s="125" t="s">
        <v>10566</v>
      </c>
      <c r="H2233" s="126" t="s">
        <v>10567</v>
      </c>
      <c r="I2233" s="127">
        <v>731</v>
      </c>
      <c r="J2233" s="128">
        <v>2.5385</v>
      </c>
    </row>
    <row r="2234" spans="2:10" hidden="1" x14ac:dyDescent="0.25">
      <c r="B2234" s="124" t="s">
        <v>8</v>
      </c>
      <c r="C2234" s="125" t="s">
        <v>8747</v>
      </c>
      <c r="D2234" s="126" t="s">
        <v>10563</v>
      </c>
      <c r="E2234" s="125" t="s">
        <v>10568</v>
      </c>
      <c r="F2234" s="126" t="s">
        <v>10569</v>
      </c>
      <c r="G2234" s="125" t="s">
        <v>7466</v>
      </c>
      <c r="H2234" s="126" t="s">
        <v>10570</v>
      </c>
      <c r="I2234" s="127">
        <v>478</v>
      </c>
      <c r="J2234" s="128">
        <v>7.6824999999999983</v>
      </c>
    </row>
    <row r="2235" spans="2:10" hidden="1" x14ac:dyDescent="0.25">
      <c r="B2235" s="124" t="s">
        <v>8</v>
      </c>
      <c r="C2235" s="125" t="s">
        <v>8747</v>
      </c>
      <c r="D2235" s="126" t="s">
        <v>10563</v>
      </c>
      <c r="E2235" s="125" t="s">
        <v>10568</v>
      </c>
      <c r="F2235" s="126" t="s">
        <v>10569</v>
      </c>
      <c r="G2235" s="125" t="s">
        <v>1619</v>
      </c>
      <c r="H2235" s="126" t="s">
        <v>10571</v>
      </c>
      <c r="I2235" s="127">
        <v>0</v>
      </c>
      <c r="J2235" s="128">
        <v>5.8671999999999986</v>
      </c>
    </row>
    <row r="2236" spans="2:10" hidden="1" x14ac:dyDescent="0.25">
      <c r="B2236" s="124" t="s">
        <v>8</v>
      </c>
      <c r="C2236" s="125" t="s">
        <v>8747</v>
      </c>
      <c r="D2236" s="126" t="s">
        <v>10563</v>
      </c>
      <c r="E2236" s="125" t="s">
        <v>8747</v>
      </c>
      <c r="F2236" s="126" t="s">
        <v>10572</v>
      </c>
      <c r="G2236" s="125" t="s">
        <v>2968</v>
      </c>
      <c r="H2236" s="126" t="s">
        <v>10573</v>
      </c>
      <c r="I2236" s="127">
        <v>302</v>
      </c>
      <c r="J2236" s="128">
        <v>6.9221000000000004</v>
      </c>
    </row>
    <row r="2237" spans="2:10" hidden="1" x14ac:dyDescent="0.25">
      <c r="B2237" s="124" t="s">
        <v>8</v>
      </c>
      <c r="C2237" s="125" t="s">
        <v>8747</v>
      </c>
      <c r="D2237" s="126" t="s">
        <v>10563</v>
      </c>
      <c r="E2237" s="125" t="s">
        <v>10574</v>
      </c>
      <c r="F2237" s="126" t="s">
        <v>10575</v>
      </c>
      <c r="G2237" s="125" t="s">
        <v>10564</v>
      </c>
      <c r="H2237" s="126" t="s">
        <v>10565</v>
      </c>
      <c r="I2237" s="127">
        <v>323</v>
      </c>
      <c r="J2237" s="128">
        <v>7.7318000000000016</v>
      </c>
    </row>
    <row r="2238" spans="2:10" hidden="1" x14ac:dyDescent="0.25">
      <c r="B2238" s="124" t="s">
        <v>8</v>
      </c>
      <c r="C2238" s="125" t="s">
        <v>8747</v>
      </c>
      <c r="D2238" s="126" t="s">
        <v>10563</v>
      </c>
      <c r="E2238" s="125" t="s">
        <v>2968</v>
      </c>
      <c r="F2238" s="126" t="s">
        <v>10573</v>
      </c>
      <c r="G2238" s="125" t="s">
        <v>10574</v>
      </c>
      <c r="H2238" s="126" t="s">
        <v>10575</v>
      </c>
      <c r="I2238" s="127">
        <v>735</v>
      </c>
      <c r="J2238" s="128">
        <v>7.3323</v>
      </c>
    </row>
    <row r="2239" spans="2:10" hidden="1" x14ac:dyDescent="0.25">
      <c r="B2239" s="124" t="s">
        <v>8</v>
      </c>
      <c r="C2239" s="125" t="s">
        <v>8747</v>
      </c>
      <c r="D2239" s="126" t="s">
        <v>10563</v>
      </c>
      <c r="E2239" s="125" t="s">
        <v>8747</v>
      </c>
      <c r="F2239" s="126" t="s">
        <v>10572</v>
      </c>
      <c r="G2239" s="125" t="s">
        <v>10568</v>
      </c>
      <c r="H2239" s="126" t="s">
        <v>10569</v>
      </c>
      <c r="I2239" s="127">
        <v>266</v>
      </c>
      <c r="J2239" s="128">
        <v>8.8073000000000015</v>
      </c>
    </row>
    <row r="2240" spans="2:10" hidden="1" x14ac:dyDescent="0.25">
      <c r="B2240" s="124" t="s">
        <v>8</v>
      </c>
      <c r="C2240" s="125" t="s">
        <v>8747</v>
      </c>
      <c r="D2240" s="126" t="s">
        <v>10563</v>
      </c>
      <c r="E2240" s="125" t="s">
        <v>8747</v>
      </c>
      <c r="F2240" s="126" t="s">
        <v>10572</v>
      </c>
      <c r="G2240" s="125" t="s">
        <v>10576</v>
      </c>
      <c r="H2240" s="126" t="s">
        <v>10577</v>
      </c>
      <c r="I2240" s="127">
        <v>137</v>
      </c>
      <c r="J2240" s="128">
        <v>7.0291999999999986</v>
      </c>
    </row>
    <row r="2241" spans="2:10" hidden="1" x14ac:dyDescent="0.25">
      <c r="B2241" s="124" t="s">
        <v>8</v>
      </c>
      <c r="C2241" s="125" t="s">
        <v>3613</v>
      </c>
      <c r="D2241" s="126" t="s">
        <v>10578</v>
      </c>
      <c r="E2241" s="125" t="s">
        <v>3613</v>
      </c>
      <c r="F2241" s="126" t="s">
        <v>10579</v>
      </c>
      <c r="G2241" s="125" t="s">
        <v>10580</v>
      </c>
      <c r="H2241" s="126" t="s">
        <v>10581</v>
      </c>
      <c r="I2241" s="127">
        <v>1554</v>
      </c>
      <c r="J2241" s="128">
        <v>18.84790000000001</v>
      </c>
    </row>
    <row r="2242" spans="2:10" hidden="1" x14ac:dyDescent="0.25">
      <c r="B2242" s="124" t="s">
        <v>8</v>
      </c>
      <c r="C2242" s="125" t="s">
        <v>3613</v>
      </c>
      <c r="D2242" s="126" t="s">
        <v>10578</v>
      </c>
      <c r="E2242" s="125" t="s">
        <v>10580</v>
      </c>
      <c r="F2242" s="126" t="s">
        <v>10581</v>
      </c>
      <c r="G2242" s="125" t="s">
        <v>10582</v>
      </c>
      <c r="H2242" s="126" t="s">
        <v>10583</v>
      </c>
      <c r="I2242" s="127">
        <v>111</v>
      </c>
      <c r="J2242" s="128">
        <v>15.379099999999999</v>
      </c>
    </row>
    <row r="2243" spans="2:10" hidden="1" x14ac:dyDescent="0.25">
      <c r="B2243" s="124" t="s">
        <v>8</v>
      </c>
      <c r="C2243" s="125" t="s">
        <v>3613</v>
      </c>
      <c r="D2243" s="126" t="s">
        <v>10578</v>
      </c>
      <c r="E2243" s="125" t="s">
        <v>2664</v>
      </c>
      <c r="F2243" s="126" t="s">
        <v>10584</v>
      </c>
      <c r="G2243" s="125" t="s">
        <v>6629</v>
      </c>
      <c r="H2243" s="126" t="s">
        <v>10585</v>
      </c>
      <c r="I2243" s="127">
        <v>447</v>
      </c>
      <c r="J2243" s="128">
        <v>6.3651999999999989</v>
      </c>
    </row>
    <row r="2244" spans="2:10" hidden="1" x14ac:dyDescent="0.25">
      <c r="B2244" s="124" t="s">
        <v>8</v>
      </c>
      <c r="C2244" s="125" t="s">
        <v>3613</v>
      </c>
      <c r="D2244" s="126" t="s">
        <v>10578</v>
      </c>
      <c r="E2244" s="125" t="s">
        <v>6629</v>
      </c>
      <c r="F2244" s="126" t="s">
        <v>10585</v>
      </c>
      <c r="G2244" s="125" t="s">
        <v>7479</v>
      </c>
      <c r="H2244" s="126" t="s">
        <v>10586</v>
      </c>
      <c r="I2244" s="127">
        <v>110</v>
      </c>
      <c r="J2244" s="128">
        <v>6.3022999999999998</v>
      </c>
    </row>
    <row r="2245" spans="2:10" hidden="1" x14ac:dyDescent="0.25">
      <c r="B2245" s="124" t="s">
        <v>8</v>
      </c>
      <c r="C2245" s="125" t="s">
        <v>3613</v>
      </c>
      <c r="D2245" s="126" t="s">
        <v>10578</v>
      </c>
      <c r="E2245" s="125" t="s">
        <v>10587</v>
      </c>
      <c r="F2245" s="126" t="s">
        <v>10588</v>
      </c>
      <c r="G2245" s="125" t="s">
        <v>2664</v>
      </c>
      <c r="H2245" s="126" t="s">
        <v>10584</v>
      </c>
      <c r="I2245" s="127">
        <v>464</v>
      </c>
      <c r="J2245" s="128">
        <v>11.017200000000001</v>
      </c>
    </row>
    <row r="2246" spans="2:10" hidden="1" x14ac:dyDescent="0.25">
      <c r="B2246" s="124" t="s">
        <v>8</v>
      </c>
      <c r="C2246" s="125" t="s">
        <v>3613</v>
      </c>
      <c r="D2246" s="126" t="s">
        <v>10578</v>
      </c>
      <c r="E2246" s="125" t="s">
        <v>10580</v>
      </c>
      <c r="F2246" s="126" t="s">
        <v>10581</v>
      </c>
      <c r="G2246" s="125" t="s">
        <v>10587</v>
      </c>
      <c r="H2246" s="126" t="s">
        <v>10588</v>
      </c>
      <c r="I2246" s="127">
        <v>994</v>
      </c>
      <c r="J2246" s="128">
        <v>5.0642999999999994</v>
      </c>
    </row>
    <row r="2247" spans="2:10" hidden="1" x14ac:dyDescent="0.25">
      <c r="B2247" s="124" t="s">
        <v>8</v>
      </c>
      <c r="C2247" s="125" t="s">
        <v>3613</v>
      </c>
      <c r="D2247" s="126" t="s">
        <v>10578</v>
      </c>
      <c r="E2247" s="125" t="s">
        <v>10582</v>
      </c>
      <c r="F2247" s="126" t="s">
        <v>10583</v>
      </c>
      <c r="G2247" s="125" t="s">
        <v>10589</v>
      </c>
      <c r="H2247" s="126" t="s">
        <v>10590</v>
      </c>
      <c r="I2247" s="127">
        <v>104</v>
      </c>
      <c r="J2247" s="128">
        <v>10.076499999999999</v>
      </c>
    </row>
    <row r="2248" spans="2:10" hidden="1" x14ac:dyDescent="0.25">
      <c r="B2248" s="124" t="s">
        <v>8</v>
      </c>
      <c r="C2248" s="125" t="s">
        <v>3613</v>
      </c>
      <c r="D2248" s="126" t="s">
        <v>10578</v>
      </c>
      <c r="E2248" s="125" t="s">
        <v>3613</v>
      </c>
      <c r="F2248" s="126" t="s">
        <v>10579</v>
      </c>
      <c r="G2248" s="125" t="s">
        <v>10591</v>
      </c>
      <c r="H2248" s="126" t="s">
        <v>10592</v>
      </c>
      <c r="I2248" s="127">
        <v>433</v>
      </c>
      <c r="J2248" s="128">
        <v>12.3172</v>
      </c>
    </row>
    <row r="2249" spans="2:10" hidden="1" x14ac:dyDescent="0.25">
      <c r="B2249" s="124" t="s">
        <v>8</v>
      </c>
      <c r="C2249" s="125" t="s">
        <v>10593</v>
      </c>
      <c r="D2249" s="126" t="s">
        <v>10594</v>
      </c>
      <c r="E2249" s="125" t="s">
        <v>5305</v>
      </c>
      <c r="F2249" s="126" t="s">
        <v>10595</v>
      </c>
      <c r="G2249" s="125" t="s">
        <v>10596</v>
      </c>
      <c r="H2249" s="126" t="s">
        <v>10597</v>
      </c>
      <c r="I2249" s="127">
        <v>1216</v>
      </c>
      <c r="J2249" s="128">
        <v>35.624900000000011</v>
      </c>
    </row>
    <row r="2250" spans="2:10" hidden="1" x14ac:dyDescent="0.25">
      <c r="B2250" s="124" t="s">
        <v>8</v>
      </c>
      <c r="C2250" s="125" t="s">
        <v>10593</v>
      </c>
      <c r="D2250" s="126" t="s">
        <v>10594</v>
      </c>
      <c r="E2250" s="125" t="s">
        <v>5305</v>
      </c>
      <c r="F2250" s="126" t="s">
        <v>10595</v>
      </c>
      <c r="G2250" s="125" t="s">
        <v>8730</v>
      </c>
      <c r="H2250" s="126" t="s">
        <v>10598</v>
      </c>
      <c r="I2250" s="127">
        <v>25</v>
      </c>
      <c r="J2250" s="128">
        <v>40.994300000000003</v>
      </c>
    </row>
    <row r="2251" spans="2:10" hidden="1" x14ac:dyDescent="0.25">
      <c r="B2251" s="124" t="s">
        <v>8</v>
      </c>
      <c r="C2251" s="125" t="s">
        <v>10593</v>
      </c>
      <c r="D2251" s="126" t="s">
        <v>10594</v>
      </c>
      <c r="E2251" s="125" t="s">
        <v>10593</v>
      </c>
      <c r="F2251" s="126" t="s">
        <v>10599</v>
      </c>
      <c r="G2251" s="125" t="s">
        <v>5305</v>
      </c>
      <c r="H2251" s="126" t="s">
        <v>10595</v>
      </c>
      <c r="I2251" s="127">
        <v>170</v>
      </c>
      <c r="J2251" s="128">
        <v>23.784700000000001</v>
      </c>
    </row>
    <row r="2252" spans="2:10" hidden="1" x14ac:dyDescent="0.25">
      <c r="B2252" s="124" t="s">
        <v>8</v>
      </c>
      <c r="C2252" s="125" t="s">
        <v>10593</v>
      </c>
      <c r="D2252" s="126" t="s">
        <v>10594</v>
      </c>
      <c r="E2252" s="125" t="s">
        <v>10593</v>
      </c>
      <c r="F2252" s="126" t="s">
        <v>10599</v>
      </c>
      <c r="G2252" s="125" t="s">
        <v>10600</v>
      </c>
      <c r="H2252" s="126" t="s">
        <v>10601</v>
      </c>
      <c r="I2252" s="127">
        <v>313</v>
      </c>
      <c r="J2252" s="128">
        <v>29.2059</v>
      </c>
    </row>
    <row r="2253" spans="2:10" hidden="1" x14ac:dyDescent="0.25">
      <c r="B2253" s="124" t="s">
        <v>8</v>
      </c>
      <c r="C2253" s="125" t="s">
        <v>10602</v>
      </c>
      <c r="D2253" s="126" t="s">
        <v>10603</v>
      </c>
      <c r="E2253" s="125" t="s">
        <v>10602</v>
      </c>
      <c r="F2253" s="126" t="s">
        <v>10604</v>
      </c>
      <c r="G2253" s="125" t="s">
        <v>10605</v>
      </c>
      <c r="H2253" s="126" t="s">
        <v>10606</v>
      </c>
      <c r="I2253" s="127">
        <v>385</v>
      </c>
      <c r="J2253" s="128">
        <v>6.1814999999999998</v>
      </c>
    </row>
    <row r="2254" spans="2:10" hidden="1" x14ac:dyDescent="0.25">
      <c r="B2254" s="124" t="s">
        <v>8</v>
      </c>
      <c r="C2254" s="125" t="s">
        <v>10602</v>
      </c>
      <c r="D2254" s="126" t="s">
        <v>10603</v>
      </c>
      <c r="E2254" s="125" t="s">
        <v>1234</v>
      </c>
      <c r="F2254" s="126" t="s">
        <v>10607</v>
      </c>
      <c r="G2254" s="125" t="s">
        <v>6597</v>
      </c>
      <c r="H2254" s="126" t="s">
        <v>10608</v>
      </c>
      <c r="I2254" s="127">
        <v>278</v>
      </c>
      <c r="J2254" s="128">
        <v>6.1207999999999991</v>
      </c>
    </row>
    <row r="2255" spans="2:10" hidden="1" x14ac:dyDescent="0.25">
      <c r="B2255" s="124" t="s">
        <v>8</v>
      </c>
      <c r="C2255" s="125" t="s">
        <v>10602</v>
      </c>
      <c r="D2255" s="126" t="s">
        <v>10603</v>
      </c>
      <c r="E2255" s="125" t="s">
        <v>10605</v>
      </c>
      <c r="F2255" s="126" t="s">
        <v>10606</v>
      </c>
      <c r="G2255" s="125" t="s">
        <v>1234</v>
      </c>
      <c r="H2255" s="126" t="s">
        <v>10607</v>
      </c>
      <c r="I2255" s="127">
        <v>603</v>
      </c>
      <c r="J2255" s="128">
        <v>4.2661000000000007</v>
      </c>
    </row>
    <row r="2256" spans="2:10" hidden="1" x14ac:dyDescent="0.25">
      <c r="B2256" s="124" t="s">
        <v>8</v>
      </c>
      <c r="C2256" s="125" t="s">
        <v>10602</v>
      </c>
      <c r="D2256" s="126" t="s">
        <v>10603</v>
      </c>
      <c r="E2256" s="125" t="s">
        <v>10602</v>
      </c>
      <c r="F2256" s="126" t="s">
        <v>10604</v>
      </c>
      <c r="G2256" s="125" t="s">
        <v>10609</v>
      </c>
      <c r="H2256" s="126" t="s">
        <v>10610</v>
      </c>
      <c r="I2256" s="127">
        <v>375</v>
      </c>
      <c r="J2256" s="128">
        <v>3.3066999999999989</v>
      </c>
    </row>
    <row r="2257" spans="2:10" hidden="1" x14ac:dyDescent="0.25">
      <c r="B2257" s="124" t="s">
        <v>8</v>
      </c>
      <c r="C2257" s="125" t="s">
        <v>10611</v>
      </c>
      <c r="D2257" s="126" t="s">
        <v>10612</v>
      </c>
      <c r="E2257" s="125" t="s">
        <v>10613</v>
      </c>
      <c r="F2257" s="126" t="s">
        <v>10614</v>
      </c>
      <c r="G2257" s="125" t="s">
        <v>10615</v>
      </c>
      <c r="H2257" s="126" t="s">
        <v>10616</v>
      </c>
      <c r="I2257" s="127">
        <v>945</v>
      </c>
      <c r="J2257" s="128">
        <v>29.305499999999991</v>
      </c>
    </row>
    <row r="2258" spans="2:10" hidden="1" x14ac:dyDescent="0.25">
      <c r="B2258" s="124" t="s">
        <v>8</v>
      </c>
      <c r="C2258" s="125" t="s">
        <v>10611</v>
      </c>
      <c r="D2258" s="126" t="s">
        <v>10612</v>
      </c>
      <c r="E2258" s="125" t="s">
        <v>10617</v>
      </c>
      <c r="F2258" s="126" t="s">
        <v>10618</v>
      </c>
      <c r="G2258" s="125" t="s">
        <v>4764</v>
      </c>
      <c r="H2258" s="126" t="s">
        <v>10619</v>
      </c>
      <c r="I2258" s="127">
        <v>302</v>
      </c>
      <c r="J2258" s="128">
        <v>3.5840000000000001</v>
      </c>
    </row>
    <row r="2259" spans="2:10" hidden="1" x14ac:dyDescent="0.25">
      <c r="B2259" s="124" t="s">
        <v>8</v>
      </c>
      <c r="C2259" s="125" t="s">
        <v>10611</v>
      </c>
      <c r="D2259" s="126" t="s">
        <v>10612</v>
      </c>
      <c r="E2259" s="125" t="s">
        <v>10611</v>
      </c>
      <c r="F2259" s="126" t="s">
        <v>10620</v>
      </c>
      <c r="G2259" s="125" t="s">
        <v>10613</v>
      </c>
      <c r="H2259" s="126" t="s">
        <v>10614</v>
      </c>
      <c r="I2259" s="127">
        <v>592</v>
      </c>
      <c r="J2259" s="128">
        <v>26.270499999999991</v>
      </c>
    </row>
    <row r="2260" spans="2:10" hidden="1" x14ac:dyDescent="0.25">
      <c r="B2260" s="124" t="s">
        <v>8</v>
      </c>
      <c r="C2260" s="125" t="s">
        <v>10611</v>
      </c>
      <c r="D2260" s="126" t="s">
        <v>10612</v>
      </c>
      <c r="E2260" s="125" t="s">
        <v>10621</v>
      </c>
      <c r="F2260" s="126" t="s">
        <v>10622</v>
      </c>
      <c r="G2260" s="125" t="s">
        <v>1055</v>
      </c>
      <c r="H2260" s="126" t="s">
        <v>10623</v>
      </c>
      <c r="I2260" s="127">
        <v>264</v>
      </c>
      <c r="J2260" s="128">
        <v>3.8268</v>
      </c>
    </row>
    <row r="2261" spans="2:10" hidden="1" x14ac:dyDescent="0.25">
      <c r="B2261" s="124" t="s">
        <v>8</v>
      </c>
      <c r="C2261" s="125" t="s">
        <v>10611</v>
      </c>
      <c r="D2261" s="126" t="s">
        <v>10612</v>
      </c>
      <c r="E2261" s="125" t="s">
        <v>10624</v>
      </c>
      <c r="F2261" s="126" t="s">
        <v>10625</v>
      </c>
      <c r="G2261" s="125" t="s">
        <v>10626</v>
      </c>
      <c r="H2261" s="126" t="s">
        <v>10627</v>
      </c>
      <c r="I2261" s="127">
        <v>810</v>
      </c>
      <c r="J2261" s="128">
        <v>3.6168999999999998</v>
      </c>
    </row>
    <row r="2262" spans="2:10" hidden="1" x14ac:dyDescent="0.25">
      <c r="B2262" s="124" t="s">
        <v>8</v>
      </c>
      <c r="C2262" s="125" t="s">
        <v>10611</v>
      </c>
      <c r="D2262" s="126" t="s">
        <v>10612</v>
      </c>
      <c r="E2262" s="125" t="s">
        <v>10628</v>
      </c>
      <c r="F2262" s="126" t="s">
        <v>10629</v>
      </c>
      <c r="G2262" s="125" t="s">
        <v>10617</v>
      </c>
      <c r="H2262" s="126" t="s">
        <v>10618</v>
      </c>
      <c r="I2262" s="127">
        <v>232</v>
      </c>
      <c r="J2262" s="128">
        <v>5.4178999999999986</v>
      </c>
    </row>
    <row r="2263" spans="2:10" hidden="1" x14ac:dyDescent="0.25">
      <c r="B2263" s="124" t="s">
        <v>8</v>
      </c>
      <c r="C2263" s="125" t="s">
        <v>10611</v>
      </c>
      <c r="D2263" s="126" t="s">
        <v>10612</v>
      </c>
      <c r="E2263" s="125" t="s">
        <v>10611</v>
      </c>
      <c r="F2263" s="126" t="s">
        <v>10620</v>
      </c>
      <c r="G2263" s="125" t="s">
        <v>10630</v>
      </c>
      <c r="H2263" s="126" t="s">
        <v>10631</v>
      </c>
      <c r="I2263" s="127">
        <v>179</v>
      </c>
      <c r="J2263" s="128">
        <v>8.1888999999999985</v>
      </c>
    </row>
    <row r="2264" spans="2:10" hidden="1" x14ac:dyDescent="0.25">
      <c r="B2264" s="124" t="s">
        <v>8</v>
      </c>
      <c r="C2264" s="125" t="s">
        <v>10611</v>
      </c>
      <c r="D2264" s="126" t="s">
        <v>10612</v>
      </c>
      <c r="E2264" s="125" t="s">
        <v>4764</v>
      </c>
      <c r="F2264" s="126" t="s">
        <v>10619</v>
      </c>
      <c r="G2264" s="125" t="s">
        <v>10621</v>
      </c>
      <c r="H2264" s="126" t="s">
        <v>10622</v>
      </c>
      <c r="I2264" s="127">
        <v>282</v>
      </c>
      <c r="J2264" s="128">
        <v>2.8214000000000001</v>
      </c>
    </row>
    <row r="2265" spans="2:10" hidden="1" x14ac:dyDescent="0.25">
      <c r="B2265" s="124" t="s">
        <v>8</v>
      </c>
      <c r="C2265" s="125" t="s">
        <v>10611</v>
      </c>
      <c r="D2265" s="126" t="s">
        <v>10612</v>
      </c>
      <c r="E2265" s="125" t="s">
        <v>4764</v>
      </c>
      <c r="F2265" s="126" t="s">
        <v>10619</v>
      </c>
      <c r="G2265" s="125" t="s">
        <v>10624</v>
      </c>
      <c r="H2265" s="126" t="s">
        <v>10625</v>
      </c>
      <c r="I2265" s="127">
        <v>402</v>
      </c>
      <c r="J2265" s="128">
        <v>39.350799999999992</v>
      </c>
    </row>
    <row r="2266" spans="2:10" hidden="1" x14ac:dyDescent="0.25">
      <c r="B2266" s="124" t="s">
        <v>8</v>
      </c>
      <c r="C2266" s="125" t="s">
        <v>10611</v>
      </c>
      <c r="D2266" s="126" t="s">
        <v>10612</v>
      </c>
      <c r="E2266" s="125" t="s">
        <v>10611</v>
      </c>
      <c r="F2266" s="126" t="s">
        <v>10620</v>
      </c>
      <c r="G2266" s="125" t="s">
        <v>10628</v>
      </c>
      <c r="H2266" s="126" t="s">
        <v>10629</v>
      </c>
      <c r="I2266" s="127">
        <v>373</v>
      </c>
      <c r="J2266" s="128">
        <v>28.136900000000001</v>
      </c>
    </row>
    <row r="2267" spans="2:10" hidden="1" x14ac:dyDescent="0.25">
      <c r="B2267" s="124" t="s">
        <v>8</v>
      </c>
      <c r="C2267" s="125" t="s">
        <v>10632</v>
      </c>
      <c r="D2267" s="126" t="s">
        <v>10633</v>
      </c>
      <c r="E2267" s="125" t="s">
        <v>10561</v>
      </c>
      <c r="F2267" s="126" t="s">
        <v>10634</v>
      </c>
      <c r="G2267" s="125" t="s">
        <v>3981</v>
      </c>
      <c r="H2267" s="126" t="s">
        <v>10635</v>
      </c>
      <c r="I2267" s="127">
        <v>1209</v>
      </c>
      <c r="J2267" s="128">
        <v>14.605399999999999</v>
      </c>
    </row>
    <row r="2268" spans="2:10" hidden="1" x14ac:dyDescent="0.25">
      <c r="B2268" s="124" t="s">
        <v>8</v>
      </c>
      <c r="C2268" s="125" t="s">
        <v>10632</v>
      </c>
      <c r="D2268" s="126" t="s">
        <v>10633</v>
      </c>
      <c r="E2268" s="125" t="s">
        <v>10561</v>
      </c>
      <c r="F2268" s="126" t="s">
        <v>10634</v>
      </c>
      <c r="G2268" s="125" t="s">
        <v>9192</v>
      </c>
      <c r="H2268" s="126" t="s">
        <v>10636</v>
      </c>
      <c r="I2268" s="127">
        <v>1886</v>
      </c>
      <c r="J2268" s="128">
        <v>6.7696000000000014</v>
      </c>
    </row>
    <row r="2269" spans="2:10" hidden="1" x14ac:dyDescent="0.25">
      <c r="B2269" s="124" t="s">
        <v>8</v>
      </c>
      <c r="C2269" s="125" t="s">
        <v>10632</v>
      </c>
      <c r="D2269" s="126" t="s">
        <v>10633</v>
      </c>
      <c r="E2269" s="125" t="s">
        <v>10632</v>
      </c>
      <c r="F2269" s="126" t="s">
        <v>10637</v>
      </c>
      <c r="G2269" s="125" t="s">
        <v>5326</v>
      </c>
      <c r="H2269" s="126" t="s">
        <v>10638</v>
      </c>
      <c r="I2269" s="127">
        <v>312</v>
      </c>
      <c r="J2269" s="128">
        <v>14.5494</v>
      </c>
    </row>
    <row r="2270" spans="2:10" hidden="1" x14ac:dyDescent="0.25">
      <c r="B2270" s="124" t="s">
        <v>8</v>
      </c>
      <c r="C2270" s="125" t="s">
        <v>10632</v>
      </c>
      <c r="D2270" s="126" t="s">
        <v>10633</v>
      </c>
      <c r="E2270" s="125" t="s">
        <v>10632</v>
      </c>
      <c r="F2270" s="126" t="s">
        <v>10637</v>
      </c>
      <c r="G2270" s="125" t="s">
        <v>7394</v>
      </c>
      <c r="H2270" s="126" t="s">
        <v>10639</v>
      </c>
      <c r="I2270" s="127">
        <v>2303</v>
      </c>
      <c r="J2270" s="128">
        <v>17.662199999999999</v>
      </c>
    </row>
    <row r="2271" spans="2:10" hidden="1" x14ac:dyDescent="0.25">
      <c r="B2271" s="124" t="s">
        <v>8</v>
      </c>
      <c r="C2271" s="125" t="s">
        <v>10632</v>
      </c>
      <c r="D2271" s="126" t="s">
        <v>10633</v>
      </c>
      <c r="E2271" s="125" t="s">
        <v>8459</v>
      </c>
      <c r="F2271" s="126" t="s">
        <v>10640</v>
      </c>
      <c r="G2271" s="125" t="s">
        <v>10641</v>
      </c>
      <c r="H2271" s="126" t="s">
        <v>10642</v>
      </c>
      <c r="I2271" s="127">
        <v>538</v>
      </c>
      <c r="J2271" s="128">
        <v>23.262599999999988</v>
      </c>
    </row>
    <row r="2272" spans="2:10" hidden="1" x14ac:dyDescent="0.25">
      <c r="B2272" s="124" t="s">
        <v>8</v>
      </c>
      <c r="C2272" s="125" t="s">
        <v>10632</v>
      </c>
      <c r="D2272" s="126" t="s">
        <v>10633</v>
      </c>
      <c r="E2272" s="125" t="s">
        <v>5326</v>
      </c>
      <c r="F2272" s="126" t="s">
        <v>10638</v>
      </c>
      <c r="G2272" s="125" t="s">
        <v>8282</v>
      </c>
      <c r="H2272" s="126" t="s">
        <v>10643</v>
      </c>
      <c r="I2272" s="127">
        <v>146</v>
      </c>
      <c r="J2272" s="128">
        <v>6.8367000000000004</v>
      </c>
    </row>
    <row r="2273" spans="2:10" hidden="1" x14ac:dyDescent="0.25">
      <c r="B2273" s="124" t="s">
        <v>8</v>
      </c>
      <c r="C2273" s="125" t="s">
        <v>10632</v>
      </c>
      <c r="D2273" s="126" t="s">
        <v>10633</v>
      </c>
      <c r="E2273" s="125" t="s">
        <v>10632</v>
      </c>
      <c r="F2273" s="126" t="s">
        <v>10637</v>
      </c>
      <c r="G2273" s="125" t="s">
        <v>8459</v>
      </c>
      <c r="H2273" s="126" t="s">
        <v>10640</v>
      </c>
      <c r="I2273" s="127">
        <v>318</v>
      </c>
      <c r="J2273" s="128">
        <v>25.2331</v>
      </c>
    </row>
    <row r="2274" spans="2:10" hidden="1" x14ac:dyDescent="0.25">
      <c r="B2274" s="124" t="s">
        <v>8</v>
      </c>
      <c r="C2274" s="125" t="s">
        <v>10632</v>
      </c>
      <c r="D2274" s="126" t="s">
        <v>10633</v>
      </c>
      <c r="E2274" s="125" t="s">
        <v>7394</v>
      </c>
      <c r="F2274" s="126" t="s">
        <v>10639</v>
      </c>
      <c r="G2274" s="125" t="s">
        <v>10561</v>
      </c>
      <c r="H2274" s="126" t="s">
        <v>10634</v>
      </c>
      <c r="I2274" s="127">
        <v>496</v>
      </c>
      <c r="J2274" s="128">
        <v>17.5885</v>
      </c>
    </row>
    <row r="2275" spans="2:10" hidden="1" x14ac:dyDescent="0.25">
      <c r="B2275" s="124" t="s">
        <v>8</v>
      </c>
      <c r="C2275" s="125" t="s">
        <v>10644</v>
      </c>
      <c r="D2275" s="126" t="s">
        <v>10645</v>
      </c>
      <c r="E2275" s="125" t="s">
        <v>10646</v>
      </c>
      <c r="F2275" s="126" t="s">
        <v>10647</v>
      </c>
      <c r="G2275" s="125" t="s">
        <v>10648</v>
      </c>
      <c r="H2275" s="126" t="s">
        <v>10649</v>
      </c>
      <c r="I2275" s="127">
        <v>82</v>
      </c>
      <c r="J2275" s="128">
        <v>13.618</v>
      </c>
    </row>
    <row r="2276" spans="2:10" hidden="1" x14ac:dyDescent="0.25">
      <c r="B2276" s="124" t="s">
        <v>8</v>
      </c>
      <c r="C2276" s="125" t="s">
        <v>10644</v>
      </c>
      <c r="D2276" s="126" t="s">
        <v>10645</v>
      </c>
      <c r="E2276" s="125" t="s">
        <v>1037</v>
      </c>
      <c r="F2276" s="126" t="s">
        <v>10650</v>
      </c>
      <c r="G2276" s="125" t="s">
        <v>10651</v>
      </c>
      <c r="H2276" s="126" t="s">
        <v>10652</v>
      </c>
      <c r="I2276" s="127">
        <v>324</v>
      </c>
      <c r="J2276" s="128">
        <v>8.59</v>
      </c>
    </row>
    <row r="2277" spans="2:10" hidden="1" x14ac:dyDescent="0.25">
      <c r="B2277" s="124" t="s">
        <v>8</v>
      </c>
      <c r="C2277" s="125" t="s">
        <v>10644</v>
      </c>
      <c r="D2277" s="126" t="s">
        <v>10645</v>
      </c>
      <c r="E2277" s="125" t="s">
        <v>10644</v>
      </c>
      <c r="F2277" s="126" t="s">
        <v>10653</v>
      </c>
      <c r="G2277" s="125" t="s">
        <v>10654</v>
      </c>
      <c r="H2277" s="126" t="s">
        <v>10655</v>
      </c>
      <c r="I2277" s="127">
        <v>557</v>
      </c>
      <c r="J2277" s="128">
        <v>34.225600000000007</v>
      </c>
    </row>
    <row r="2278" spans="2:10" hidden="1" x14ac:dyDescent="0.25">
      <c r="B2278" s="124" t="s">
        <v>8</v>
      </c>
      <c r="C2278" s="125" t="s">
        <v>10644</v>
      </c>
      <c r="D2278" s="126" t="s">
        <v>10645</v>
      </c>
      <c r="E2278" s="125" t="s">
        <v>10644</v>
      </c>
      <c r="F2278" s="126" t="s">
        <v>10653</v>
      </c>
      <c r="G2278" s="125" t="s">
        <v>5271</v>
      </c>
      <c r="H2278" s="126" t="s">
        <v>10656</v>
      </c>
      <c r="I2278" s="127">
        <v>423</v>
      </c>
      <c r="J2278" s="128">
        <v>21.782299999999989</v>
      </c>
    </row>
    <row r="2279" spans="2:10" hidden="1" x14ac:dyDescent="0.25">
      <c r="B2279" s="124" t="s">
        <v>8</v>
      </c>
      <c r="C2279" s="125" t="s">
        <v>10644</v>
      </c>
      <c r="D2279" s="126" t="s">
        <v>10645</v>
      </c>
      <c r="E2279" s="125" t="s">
        <v>10644</v>
      </c>
      <c r="F2279" s="126" t="s">
        <v>10653</v>
      </c>
      <c r="G2279" s="125" t="s">
        <v>1037</v>
      </c>
      <c r="H2279" s="126" t="s">
        <v>10650</v>
      </c>
      <c r="I2279" s="127">
        <v>656</v>
      </c>
      <c r="J2279" s="128">
        <v>8.3399000000000001</v>
      </c>
    </row>
    <row r="2280" spans="2:10" hidden="1" x14ac:dyDescent="0.25">
      <c r="B2280" s="124" t="s">
        <v>8</v>
      </c>
      <c r="C2280" s="125" t="s">
        <v>10644</v>
      </c>
      <c r="D2280" s="126" t="s">
        <v>10645</v>
      </c>
      <c r="E2280" s="125" t="s">
        <v>10654</v>
      </c>
      <c r="F2280" s="126" t="s">
        <v>10655</v>
      </c>
      <c r="G2280" s="125" t="s">
        <v>10646</v>
      </c>
      <c r="H2280" s="126" t="s">
        <v>10647</v>
      </c>
      <c r="I2280" s="127">
        <v>760</v>
      </c>
      <c r="J2280" s="128">
        <v>61.729300000000023</v>
      </c>
    </row>
    <row r="2281" spans="2:10" hidden="1" x14ac:dyDescent="0.25">
      <c r="B2281" s="124" t="s">
        <v>8</v>
      </c>
      <c r="C2281" s="125" t="s">
        <v>10657</v>
      </c>
      <c r="D2281" s="126" t="s">
        <v>10658</v>
      </c>
      <c r="E2281" s="125" t="s">
        <v>10657</v>
      </c>
      <c r="F2281" s="126" t="s">
        <v>10659</v>
      </c>
      <c r="G2281" s="125" t="s">
        <v>7596</v>
      </c>
      <c r="H2281" s="126" t="s">
        <v>10660</v>
      </c>
      <c r="I2281" s="127">
        <v>990</v>
      </c>
      <c r="J2281" s="128">
        <v>19.893000000000001</v>
      </c>
    </row>
    <row r="2282" spans="2:10" hidden="1" x14ac:dyDescent="0.25">
      <c r="B2282" s="124" t="s">
        <v>8</v>
      </c>
      <c r="C2282" s="125" t="s">
        <v>10657</v>
      </c>
      <c r="D2282" s="126" t="s">
        <v>10658</v>
      </c>
      <c r="E2282" s="125" t="s">
        <v>10657</v>
      </c>
      <c r="F2282" s="126" t="s">
        <v>10659</v>
      </c>
      <c r="G2282" s="125" t="s">
        <v>665</v>
      </c>
      <c r="H2282" s="126" t="s">
        <v>10661</v>
      </c>
      <c r="I2282" s="127">
        <v>657</v>
      </c>
      <c r="J2282" s="128">
        <v>25.90209999999999</v>
      </c>
    </row>
    <row r="2283" spans="2:10" hidden="1" x14ac:dyDescent="0.25">
      <c r="B2283" s="124" t="s">
        <v>8</v>
      </c>
      <c r="C2283" s="125" t="s">
        <v>10657</v>
      </c>
      <c r="D2283" s="126" t="s">
        <v>10658</v>
      </c>
      <c r="E2283" s="125" t="s">
        <v>7596</v>
      </c>
      <c r="F2283" s="126" t="s">
        <v>10660</v>
      </c>
      <c r="G2283" s="125" t="s">
        <v>10400</v>
      </c>
      <c r="H2283" s="126" t="s">
        <v>10662</v>
      </c>
      <c r="I2283" s="127">
        <v>2286</v>
      </c>
      <c r="J2283" s="128">
        <v>8.9924000000000035</v>
      </c>
    </row>
    <row r="2284" spans="2:10" hidden="1" x14ac:dyDescent="0.25">
      <c r="B2284" s="124" t="s">
        <v>8</v>
      </c>
      <c r="C2284" s="125" t="s">
        <v>10663</v>
      </c>
      <c r="D2284" s="126" t="s">
        <v>10664</v>
      </c>
      <c r="E2284" s="125" t="s">
        <v>5796</v>
      </c>
      <c r="F2284" s="126" t="s">
        <v>10665</v>
      </c>
      <c r="G2284" s="125" t="s">
        <v>10666</v>
      </c>
      <c r="H2284" s="126" t="s">
        <v>10667</v>
      </c>
      <c r="I2284" s="127">
        <v>1544</v>
      </c>
      <c r="J2284" s="128">
        <v>6.0873999999999997</v>
      </c>
    </row>
    <row r="2285" spans="2:10" hidden="1" x14ac:dyDescent="0.25">
      <c r="B2285" s="124" t="s">
        <v>8</v>
      </c>
      <c r="C2285" s="125" t="s">
        <v>10663</v>
      </c>
      <c r="D2285" s="126" t="s">
        <v>10664</v>
      </c>
      <c r="E2285" s="125" t="s">
        <v>10663</v>
      </c>
      <c r="F2285" s="126" t="s">
        <v>10668</v>
      </c>
      <c r="G2285" s="125" t="s">
        <v>6357</v>
      </c>
      <c r="H2285" s="126" t="s">
        <v>10669</v>
      </c>
      <c r="I2285" s="127">
        <v>554</v>
      </c>
      <c r="J2285" s="128">
        <v>11.22</v>
      </c>
    </row>
    <row r="2286" spans="2:10" hidden="1" x14ac:dyDescent="0.25">
      <c r="B2286" s="124" t="s">
        <v>8</v>
      </c>
      <c r="C2286" s="125" t="s">
        <v>10663</v>
      </c>
      <c r="D2286" s="126" t="s">
        <v>10664</v>
      </c>
      <c r="E2286" s="125" t="s">
        <v>10666</v>
      </c>
      <c r="F2286" s="126" t="s">
        <v>10667</v>
      </c>
      <c r="G2286" s="125" t="s">
        <v>9981</v>
      </c>
      <c r="H2286" s="126" t="s">
        <v>10670</v>
      </c>
      <c r="I2286" s="127">
        <v>253</v>
      </c>
      <c r="J2286" s="128">
        <v>4.8822000000000001</v>
      </c>
    </row>
    <row r="2287" spans="2:10" hidden="1" x14ac:dyDescent="0.25">
      <c r="B2287" s="124" t="s">
        <v>8</v>
      </c>
      <c r="C2287" s="125" t="s">
        <v>10663</v>
      </c>
      <c r="D2287" s="126" t="s">
        <v>10664</v>
      </c>
      <c r="E2287" s="125" t="s">
        <v>6357</v>
      </c>
      <c r="F2287" s="126" t="s">
        <v>10669</v>
      </c>
      <c r="G2287" s="125" t="s">
        <v>10671</v>
      </c>
      <c r="H2287" s="126" t="s">
        <v>10672</v>
      </c>
      <c r="I2287" s="127">
        <v>585</v>
      </c>
      <c r="J2287" s="128">
        <v>11.357900000000001</v>
      </c>
    </row>
    <row r="2288" spans="2:10" hidden="1" x14ac:dyDescent="0.25">
      <c r="B2288" s="124" t="s">
        <v>8</v>
      </c>
      <c r="C2288" s="125" t="s">
        <v>10663</v>
      </c>
      <c r="D2288" s="126" t="s">
        <v>10664</v>
      </c>
      <c r="E2288" s="125" t="s">
        <v>9981</v>
      </c>
      <c r="F2288" s="126" t="s">
        <v>10670</v>
      </c>
      <c r="G2288" s="125" t="s">
        <v>7489</v>
      </c>
      <c r="H2288" s="126" t="s">
        <v>10673</v>
      </c>
      <c r="I2288" s="127">
        <v>0</v>
      </c>
      <c r="J2288" s="128">
        <v>1.3108</v>
      </c>
    </row>
    <row r="2289" spans="2:10" hidden="1" x14ac:dyDescent="0.25">
      <c r="B2289" s="124" t="s">
        <v>8</v>
      </c>
      <c r="C2289" s="125" t="s">
        <v>10663</v>
      </c>
      <c r="D2289" s="126" t="s">
        <v>10664</v>
      </c>
      <c r="E2289" s="125" t="s">
        <v>10663</v>
      </c>
      <c r="F2289" s="126" t="s">
        <v>10668</v>
      </c>
      <c r="G2289" s="125" t="s">
        <v>5796</v>
      </c>
      <c r="H2289" s="126" t="s">
        <v>10665</v>
      </c>
      <c r="I2289" s="127">
        <v>892</v>
      </c>
      <c r="J2289" s="128">
        <v>12.343400000000001</v>
      </c>
    </row>
    <row r="2290" spans="2:10" hidden="1" x14ac:dyDescent="0.25">
      <c r="B2290" s="124" t="s">
        <v>8</v>
      </c>
      <c r="C2290" s="125" t="s">
        <v>10663</v>
      </c>
      <c r="D2290" s="126" t="s">
        <v>10664</v>
      </c>
      <c r="E2290" s="125" t="s">
        <v>10666</v>
      </c>
      <c r="F2290" s="126" t="s">
        <v>10667</v>
      </c>
      <c r="G2290" s="125" t="s">
        <v>7856</v>
      </c>
      <c r="H2290" s="126" t="s">
        <v>10674</v>
      </c>
      <c r="I2290" s="127">
        <v>485</v>
      </c>
      <c r="J2290" s="128">
        <v>7.5570999999999984</v>
      </c>
    </row>
    <row r="2291" spans="2:10" hidden="1" x14ac:dyDescent="0.25">
      <c r="B2291" s="124" t="s">
        <v>8</v>
      </c>
      <c r="C2291" s="125" t="s">
        <v>10675</v>
      </c>
      <c r="D2291" s="126" t="s">
        <v>10676</v>
      </c>
      <c r="E2291" s="125" t="s">
        <v>10675</v>
      </c>
      <c r="F2291" s="126" t="s">
        <v>10677</v>
      </c>
      <c r="G2291" s="125" t="s">
        <v>10678</v>
      </c>
      <c r="H2291" s="126" t="s">
        <v>10679</v>
      </c>
      <c r="I2291" s="127">
        <v>359</v>
      </c>
      <c r="J2291" s="128">
        <v>40.853599999999993</v>
      </c>
    </row>
    <row r="2292" spans="2:10" hidden="1" x14ac:dyDescent="0.25">
      <c r="B2292" s="124" t="s">
        <v>8</v>
      </c>
      <c r="C2292" s="125" t="s">
        <v>10675</v>
      </c>
      <c r="D2292" s="126" t="s">
        <v>10676</v>
      </c>
      <c r="E2292" s="125" t="s">
        <v>10675</v>
      </c>
      <c r="F2292" s="126" t="s">
        <v>10677</v>
      </c>
      <c r="G2292" s="125" t="s">
        <v>10680</v>
      </c>
      <c r="H2292" s="126" t="s">
        <v>10681</v>
      </c>
      <c r="I2292" s="127">
        <v>1952</v>
      </c>
      <c r="J2292" s="128">
        <v>20.209</v>
      </c>
    </row>
    <row r="2293" spans="2:10" hidden="1" x14ac:dyDescent="0.25">
      <c r="B2293" s="124" t="s">
        <v>8</v>
      </c>
      <c r="C2293" s="125" t="s">
        <v>10682</v>
      </c>
      <c r="D2293" s="126" t="s">
        <v>10683</v>
      </c>
      <c r="E2293" s="125" t="s">
        <v>10684</v>
      </c>
      <c r="F2293" s="126" t="s">
        <v>10685</v>
      </c>
      <c r="G2293" s="125" t="s">
        <v>10686</v>
      </c>
      <c r="H2293" s="126" t="s">
        <v>10687</v>
      </c>
      <c r="I2293" s="127">
        <v>1133</v>
      </c>
      <c r="J2293" s="128">
        <v>7.8320999999999996</v>
      </c>
    </row>
    <row r="2294" spans="2:10" hidden="1" x14ac:dyDescent="0.25">
      <c r="B2294" s="124" t="s">
        <v>8</v>
      </c>
      <c r="C2294" s="125" t="s">
        <v>10682</v>
      </c>
      <c r="D2294" s="126" t="s">
        <v>10683</v>
      </c>
      <c r="E2294" s="125" t="s">
        <v>10682</v>
      </c>
      <c r="F2294" s="126" t="s">
        <v>10688</v>
      </c>
      <c r="G2294" s="125" t="s">
        <v>10689</v>
      </c>
      <c r="H2294" s="126" t="s">
        <v>10690</v>
      </c>
      <c r="I2294" s="127">
        <v>167</v>
      </c>
      <c r="J2294" s="128">
        <v>13.389900000000001</v>
      </c>
    </row>
    <row r="2295" spans="2:10" hidden="1" x14ac:dyDescent="0.25">
      <c r="B2295" s="124" t="s">
        <v>8</v>
      </c>
      <c r="C2295" s="125" t="s">
        <v>10682</v>
      </c>
      <c r="D2295" s="126" t="s">
        <v>10683</v>
      </c>
      <c r="E2295" s="125" t="s">
        <v>10691</v>
      </c>
      <c r="F2295" s="126" t="s">
        <v>10692</v>
      </c>
      <c r="G2295" s="125" t="s">
        <v>10693</v>
      </c>
      <c r="H2295" s="126" t="s">
        <v>10694</v>
      </c>
      <c r="I2295" s="127">
        <v>153</v>
      </c>
      <c r="J2295" s="128">
        <v>24.556900000000009</v>
      </c>
    </row>
    <row r="2296" spans="2:10" hidden="1" x14ac:dyDescent="0.25">
      <c r="B2296" s="124" t="s">
        <v>8</v>
      </c>
      <c r="C2296" s="125" t="s">
        <v>10682</v>
      </c>
      <c r="D2296" s="126" t="s">
        <v>10683</v>
      </c>
      <c r="E2296" s="125" t="s">
        <v>10684</v>
      </c>
      <c r="F2296" s="126" t="s">
        <v>10685</v>
      </c>
      <c r="G2296" s="125" t="s">
        <v>10691</v>
      </c>
      <c r="H2296" s="126" t="s">
        <v>10692</v>
      </c>
      <c r="I2296" s="127">
        <v>1228</v>
      </c>
      <c r="J2296" s="128">
        <v>10.023400000000001</v>
      </c>
    </row>
    <row r="2297" spans="2:10" hidden="1" x14ac:dyDescent="0.25">
      <c r="B2297" s="124" t="s">
        <v>8</v>
      </c>
      <c r="C2297" s="125" t="s">
        <v>10682</v>
      </c>
      <c r="D2297" s="126" t="s">
        <v>10683</v>
      </c>
      <c r="E2297" s="125" t="s">
        <v>10689</v>
      </c>
      <c r="F2297" s="126" t="s">
        <v>10690</v>
      </c>
      <c r="G2297" s="125" t="s">
        <v>2734</v>
      </c>
      <c r="H2297" s="126" t="s">
        <v>10695</v>
      </c>
      <c r="I2297" s="127">
        <v>876</v>
      </c>
      <c r="J2297" s="128">
        <v>9.2595000000000027</v>
      </c>
    </row>
    <row r="2298" spans="2:10" hidden="1" x14ac:dyDescent="0.25">
      <c r="B2298" s="124" t="s">
        <v>8</v>
      </c>
      <c r="C2298" s="125" t="s">
        <v>10682</v>
      </c>
      <c r="D2298" s="126" t="s">
        <v>10683</v>
      </c>
      <c r="E2298" s="125" t="s">
        <v>10682</v>
      </c>
      <c r="F2298" s="126" t="s">
        <v>10688</v>
      </c>
      <c r="G2298" s="125" t="s">
        <v>10684</v>
      </c>
      <c r="H2298" s="126" t="s">
        <v>10685</v>
      </c>
      <c r="I2298" s="127">
        <v>255</v>
      </c>
      <c r="J2298" s="128">
        <v>17.429099999999991</v>
      </c>
    </row>
    <row r="2299" spans="2:10" hidden="1" x14ac:dyDescent="0.25">
      <c r="B2299" s="124" t="s">
        <v>8</v>
      </c>
      <c r="C2299" s="125" t="s">
        <v>10696</v>
      </c>
      <c r="D2299" s="126" t="s">
        <v>10697</v>
      </c>
      <c r="E2299" s="125" t="s">
        <v>10698</v>
      </c>
      <c r="F2299" s="126" t="s">
        <v>10699</v>
      </c>
      <c r="G2299" s="125" t="s">
        <v>10700</v>
      </c>
      <c r="H2299" s="126" t="s">
        <v>10701</v>
      </c>
      <c r="I2299" s="127">
        <v>3759</v>
      </c>
      <c r="J2299" s="128">
        <v>20.31209999999999</v>
      </c>
    </row>
    <row r="2300" spans="2:10" hidden="1" x14ac:dyDescent="0.25">
      <c r="B2300" s="124" t="s">
        <v>8</v>
      </c>
      <c r="C2300" s="125" t="s">
        <v>10696</v>
      </c>
      <c r="D2300" s="126" t="s">
        <v>10697</v>
      </c>
      <c r="E2300" s="125" t="s">
        <v>10696</v>
      </c>
      <c r="F2300" s="126" t="s">
        <v>10702</v>
      </c>
      <c r="G2300" s="125" t="s">
        <v>10698</v>
      </c>
      <c r="H2300" s="126" t="s">
        <v>10699</v>
      </c>
      <c r="I2300" s="127">
        <v>448</v>
      </c>
      <c r="J2300" s="128">
        <v>12.8207</v>
      </c>
    </row>
    <row r="2301" spans="2:10" hidden="1" x14ac:dyDescent="0.25">
      <c r="B2301" s="124" t="s">
        <v>8</v>
      </c>
      <c r="C2301" s="125" t="s">
        <v>10703</v>
      </c>
      <c r="D2301" s="126" t="s">
        <v>10704</v>
      </c>
      <c r="E2301" s="125" t="s">
        <v>10703</v>
      </c>
      <c r="F2301" s="126" t="s">
        <v>10705</v>
      </c>
      <c r="G2301" s="125" t="s">
        <v>10706</v>
      </c>
      <c r="H2301" s="126" t="s">
        <v>10707</v>
      </c>
      <c r="I2301" s="127">
        <v>444</v>
      </c>
      <c r="J2301" s="128">
        <v>12.17</v>
      </c>
    </row>
    <row r="2302" spans="2:10" hidden="1" x14ac:dyDescent="0.25">
      <c r="B2302" s="124" t="s">
        <v>8</v>
      </c>
      <c r="C2302" s="125" t="s">
        <v>10703</v>
      </c>
      <c r="D2302" s="126" t="s">
        <v>10704</v>
      </c>
      <c r="E2302" s="125" t="s">
        <v>10706</v>
      </c>
      <c r="F2302" s="126" t="s">
        <v>10707</v>
      </c>
      <c r="G2302" s="125" t="s">
        <v>10708</v>
      </c>
      <c r="H2302" s="126" t="s">
        <v>10709</v>
      </c>
      <c r="I2302" s="127">
        <v>1091</v>
      </c>
      <c r="J2302" s="128">
        <v>9.0520000000000014</v>
      </c>
    </row>
    <row r="2303" spans="2:10" hidden="1" x14ac:dyDescent="0.25">
      <c r="B2303" s="124" t="s">
        <v>8</v>
      </c>
      <c r="C2303" s="125" t="s">
        <v>10703</v>
      </c>
      <c r="D2303" s="126" t="s">
        <v>10704</v>
      </c>
      <c r="E2303" s="125" t="s">
        <v>10706</v>
      </c>
      <c r="F2303" s="126" t="s">
        <v>10707</v>
      </c>
      <c r="G2303" s="125" t="s">
        <v>6206</v>
      </c>
      <c r="H2303" s="126" t="s">
        <v>10710</v>
      </c>
      <c r="I2303" s="127">
        <v>364</v>
      </c>
      <c r="J2303" s="128">
        <v>13.0802</v>
      </c>
    </row>
    <row r="2304" spans="2:10" hidden="1" x14ac:dyDescent="0.25">
      <c r="B2304" s="124" t="s">
        <v>8</v>
      </c>
      <c r="C2304" s="125" t="s">
        <v>10711</v>
      </c>
      <c r="D2304" s="126" t="s">
        <v>10712</v>
      </c>
      <c r="E2304" s="125" t="s">
        <v>2543</v>
      </c>
      <c r="F2304" s="126" t="s">
        <v>10713</v>
      </c>
      <c r="G2304" s="125" t="s">
        <v>10714</v>
      </c>
      <c r="H2304" s="126" t="s">
        <v>10715</v>
      </c>
      <c r="I2304" s="127">
        <v>348</v>
      </c>
      <c r="J2304" s="128">
        <v>10.3161</v>
      </c>
    </row>
    <row r="2305" spans="2:10" hidden="1" x14ac:dyDescent="0.25">
      <c r="B2305" s="124" t="s">
        <v>8</v>
      </c>
      <c r="C2305" s="125" t="s">
        <v>10711</v>
      </c>
      <c r="D2305" s="126" t="s">
        <v>10712</v>
      </c>
      <c r="E2305" s="125" t="s">
        <v>2543</v>
      </c>
      <c r="F2305" s="126" t="s">
        <v>10713</v>
      </c>
      <c r="G2305" s="125" t="s">
        <v>4331</v>
      </c>
      <c r="H2305" s="126" t="s">
        <v>10716</v>
      </c>
      <c r="I2305" s="127">
        <v>402</v>
      </c>
      <c r="J2305" s="128">
        <v>4.2088999999999999</v>
      </c>
    </row>
    <row r="2306" spans="2:10" hidden="1" x14ac:dyDescent="0.25">
      <c r="B2306" s="124" t="s">
        <v>8</v>
      </c>
      <c r="C2306" s="125" t="s">
        <v>10711</v>
      </c>
      <c r="D2306" s="126" t="s">
        <v>10712</v>
      </c>
      <c r="E2306" s="125" t="s">
        <v>10714</v>
      </c>
      <c r="F2306" s="126" t="s">
        <v>10715</v>
      </c>
      <c r="G2306" s="125" t="s">
        <v>3172</v>
      </c>
      <c r="H2306" s="126" t="s">
        <v>10717</v>
      </c>
      <c r="I2306" s="127">
        <v>374</v>
      </c>
      <c r="J2306" s="128">
        <v>12.459099999999999</v>
      </c>
    </row>
    <row r="2307" spans="2:10" hidden="1" x14ac:dyDescent="0.25">
      <c r="B2307" s="124" t="s">
        <v>8</v>
      </c>
      <c r="C2307" s="125" t="s">
        <v>10711</v>
      </c>
      <c r="D2307" s="126" t="s">
        <v>10712</v>
      </c>
      <c r="E2307" s="125" t="s">
        <v>10711</v>
      </c>
      <c r="F2307" s="126" t="s">
        <v>10718</v>
      </c>
      <c r="G2307" s="125" t="s">
        <v>10719</v>
      </c>
      <c r="H2307" s="126" t="s">
        <v>10720</v>
      </c>
      <c r="I2307" s="127">
        <v>660</v>
      </c>
      <c r="J2307" s="128">
        <v>8.822000000000001</v>
      </c>
    </row>
    <row r="2308" spans="2:10" hidden="1" x14ac:dyDescent="0.25">
      <c r="B2308" s="124" t="s">
        <v>8</v>
      </c>
      <c r="C2308" s="125" t="s">
        <v>10711</v>
      </c>
      <c r="D2308" s="126" t="s">
        <v>10712</v>
      </c>
      <c r="E2308" s="125" t="s">
        <v>10719</v>
      </c>
      <c r="F2308" s="126" t="s">
        <v>10720</v>
      </c>
      <c r="G2308" s="125" t="s">
        <v>10721</v>
      </c>
      <c r="H2308" s="126" t="s">
        <v>10722</v>
      </c>
      <c r="I2308" s="127">
        <v>319</v>
      </c>
      <c r="J2308" s="128">
        <v>3.9387999999999992</v>
      </c>
    </row>
    <row r="2309" spans="2:10" hidden="1" x14ac:dyDescent="0.25">
      <c r="B2309" s="124" t="s">
        <v>8</v>
      </c>
      <c r="C2309" s="125" t="s">
        <v>3705</v>
      </c>
      <c r="D2309" s="126" t="s">
        <v>10723</v>
      </c>
      <c r="E2309" s="125" t="s">
        <v>10724</v>
      </c>
      <c r="F2309" s="126" t="s">
        <v>10725</v>
      </c>
      <c r="G2309" s="125" t="s">
        <v>10726</v>
      </c>
      <c r="H2309" s="126" t="s">
        <v>10727</v>
      </c>
      <c r="I2309" s="127">
        <v>48</v>
      </c>
      <c r="J2309" s="128">
        <v>5.5288999999999984</v>
      </c>
    </row>
    <row r="2310" spans="2:10" hidden="1" x14ac:dyDescent="0.25">
      <c r="B2310" s="124" t="s">
        <v>8</v>
      </c>
      <c r="C2310" s="125" t="s">
        <v>3705</v>
      </c>
      <c r="D2310" s="126" t="s">
        <v>10723</v>
      </c>
      <c r="E2310" s="125" t="s">
        <v>3705</v>
      </c>
      <c r="F2310" s="126" t="s">
        <v>10728</v>
      </c>
      <c r="G2310" s="125" t="s">
        <v>10724</v>
      </c>
      <c r="H2310" s="126" t="s">
        <v>10725</v>
      </c>
      <c r="I2310" s="127">
        <v>110</v>
      </c>
      <c r="J2310" s="128">
        <v>47.0809</v>
      </c>
    </row>
    <row r="2311" spans="2:10" hidden="1" x14ac:dyDescent="0.25">
      <c r="B2311" s="124" t="s">
        <v>8</v>
      </c>
      <c r="C2311" s="125" t="s">
        <v>3705</v>
      </c>
      <c r="D2311" s="126" t="s">
        <v>10723</v>
      </c>
      <c r="E2311" s="125" t="s">
        <v>3705</v>
      </c>
      <c r="F2311" s="126" t="s">
        <v>10728</v>
      </c>
      <c r="G2311" s="125" t="s">
        <v>10729</v>
      </c>
      <c r="H2311" s="126" t="s">
        <v>10730</v>
      </c>
      <c r="I2311" s="127">
        <v>334</v>
      </c>
      <c r="J2311" s="128">
        <v>11.781000000000001</v>
      </c>
    </row>
    <row r="2312" spans="2:10" hidden="1" x14ac:dyDescent="0.25">
      <c r="B2312" s="124" t="s">
        <v>8</v>
      </c>
      <c r="C2312" s="125" t="s">
        <v>3705</v>
      </c>
      <c r="D2312" s="126" t="s">
        <v>10723</v>
      </c>
      <c r="E2312" s="125" t="s">
        <v>10729</v>
      </c>
      <c r="F2312" s="126" t="s">
        <v>10730</v>
      </c>
      <c r="G2312" s="125" t="s">
        <v>10731</v>
      </c>
      <c r="H2312" s="126" t="s">
        <v>10732</v>
      </c>
      <c r="I2312" s="127">
        <v>410</v>
      </c>
      <c r="J2312" s="128">
        <v>4.6356000000000002</v>
      </c>
    </row>
    <row r="2313" spans="2:10" hidden="1" x14ac:dyDescent="0.25">
      <c r="B2313" s="124" t="s">
        <v>8</v>
      </c>
      <c r="C2313" s="125" t="s">
        <v>2571</v>
      </c>
      <c r="D2313" s="126" t="s">
        <v>10733</v>
      </c>
      <c r="E2313" s="125" t="s">
        <v>2571</v>
      </c>
      <c r="F2313" s="126" t="s">
        <v>10734</v>
      </c>
      <c r="G2313" s="125" t="s">
        <v>10735</v>
      </c>
      <c r="H2313" s="126" t="s">
        <v>10736</v>
      </c>
      <c r="I2313" s="127">
        <v>293</v>
      </c>
      <c r="J2313" s="128">
        <v>39.450599999999987</v>
      </c>
    </row>
    <row r="2314" spans="2:10" hidden="1" x14ac:dyDescent="0.25">
      <c r="B2314" s="124" t="s">
        <v>8</v>
      </c>
      <c r="C2314" s="125" t="s">
        <v>2571</v>
      </c>
      <c r="D2314" s="126" t="s">
        <v>10733</v>
      </c>
      <c r="E2314" s="125" t="s">
        <v>10737</v>
      </c>
      <c r="F2314" s="126" t="s">
        <v>10738</v>
      </c>
      <c r="G2314" s="125" t="s">
        <v>339</v>
      </c>
      <c r="H2314" s="126" t="s">
        <v>10739</v>
      </c>
      <c r="I2314" s="127">
        <v>391</v>
      </c>
      <c r="J2314" s="128">
        <v>22.291900000000009</v>
      </c>
    </row>
    <row r="2315" spans="2:10" hidden="1" x14ac:dyDescent="0.25">
      <c r="B2315" s="124" t="s">
        <v>8</v>
      </c>
      <c r="C2315" s="125" t="s">
        <v>2571</v>
      </c>
      <c r="D2315" s="126" t="s">
        <v>10733</v>
      </c>
      <c r="E2315" s="125" t="s">
        <v>2571</v>
      </c>
      <c r="F2315" s="126" t="s">
        <v>10734</v>
      </c>
      <c r="G2315" s="125" t="s">
        <v>10740</v>
      </c>
      <c r="H2315" s="126" t="s">
        <v>10741</v>
      </c>
      <c r="I2315" s="127">
        <v>776</v>
      </c>
      <c r="J2315" s="128">
        <v>17.9603</v>
      </c>
    </row>
    <row r="2316" spans="2:10" hidden="1" x14ac:dyDescent="0.25">
      <c r="B2316" s="124" t="s">
        <v>8</v>
      </c>
      <c r="C2316" s="125" t="s">
        <v>2571</v>
      </c>
      <c r="D2316" s="126" t="s">
        <v>10733</v>
      </c>
      <c r="E2316" s="125" t="s">
        <v>10742</v>
      </c>
      <c r="F2316" s="126" t="s">
        <v>10743</v>
      </c>
      <c r="G2316" s="125" t="s">
        <v>10744</v>
      </c>
      <c r="H2316" s="126" t="s">
        <v>10745</v>
      </c>
      <c r="I2316" s="127">
        <v>448</v>
      </c>
      <c r="J2316" s="128">
        <v>17.7103</v>
      </c>
    </row>
    <row r="2317" spans="2:10" hidden="1" x14ac:dyDescent="0.25">
      <c r="B2317" s="124" t="s">
        <v>8</v>
      </c>
      <c r="C2317" s="125" t="s">
        <v>2571</v>
      </c>
      <c r="D2317" s="126" t="s">
        <v>10733</v>
      </c>
      <c r="E2317" s="125" t="s">
        <v>10742</v>
      </c>
      <c r="F2317" s="126" t="s">
        <v>10743</v>
      </c>
      <c r="G2317" s="125" t="s">
        <v>10746</v>
      </c>
      <c r="H2317" s="126" t="s">
        <v>10747</v>
      </c>
      <c r="I2317" s="127">
        <v>317</v>
      </c>
      <c r="J2317" s="128">
        <v>14.270200000000001</v>
      </c>
    </row>
    <row r="2318" spans="2:10" hidden="1" x14ac:dyDescent="0.25">
      <c r="B2318" s="124" t="s">
        <v>8</v>
      </c>
      <c r="C2318" s="125" t="s">
        <v>2571</v>
      </c>
      <c r="D2318" s="126" t="s">
        <v>10733</v>
      </c>
      <c r="E2318" s="125" t="s">
        <v>10735</v>
      </c>
      <c r="F2318" s="126" t="s">
        <v>10736</v>
      </c>
      <c r="G2318" s="125" t="s">
        <v>6292</v>
      </c>
      <c r="H2318" s="126" t="s">
        <v>10748</v>
      </c>
      <c r="I2318" s="127">
        <v>440</v>
      </c>
      <c r="J2318" s="128">
        <v>6.3528999999999991</v>
      </c>
    </row>
    <row r="2319" spans="2:10" hidden="1" x14ac:dyDescent="0.25">
      <c r="B2319" s="124" t="s">
        <v>8</v>
      </c>
      <c r="C2319" s="125" t="s">
        <v>2571</v>
      </c>
      <c r="D2319" s="126" t="s">
        <v>10733</v>
      </c>
      <c r="E2319" s="125" t="s">
        <v>339</v>
      </c>
      <c r="F2319" s="126" t="s">
        <v>10739</v>
      </c>
      <c r="G2319" s="125" t="s">
        <v>10742</v>
      </c>
      <c r="H2319" s="126" t="s">
        <v>10743</v>
      </c>
      <c r="I2319" s="127">
        <v>1462</v>
      </c>
      <c r="J2319" s="128">
        <v>17.273499999999991</v>
      </c>
    </row>
    <row r="2320" spans="2:10" hidden="1" x14ac:dyDescent="0.25">
      <c r="B2320" s="124" t="s">
        <v>8</v>
      </c>
      <c r="C2320" s="125" t="s">
        <v>2571</v>
      </c>
      <c r="D2320" s="126" t="s">
        <v>10733</v>
      </c>
      <c r="E2320" s="125" t="s">
        <v>10740</v>
      </c>
      <c r="F2320" s="126" t="s">
        <v>10741</v>
      </c>
      <c r="G2320" s="125" t="s">
        <v>10737</v>
      </c>
      <c r="H2320" s="126" t="s">
        <v>10738</v>
      </c>
      <c r="I2320" s="127">
        <v>408</v>
      </c>
      <c r="J2320" s="128">
        <v>7.4696999999999996</v>
      </c>
    </row>
    <row r="2321" spans="2:10" hidden="1" x14ac:dyDescent="0.25">
      <c r="B2321" s="124" t="s">
        <v>8</v>
      </c>
      <c r="C2321" s="125" t="s">
        <v>10749</v>
      </c>
      <c r="D2321" s="126" t="s">
        <v>10750</v>
      </c>
      <c r="E2321" s="125" t="s">
        <v>7860</v>
      </c>
      <c r="F2321" s="126" t="s">
        <v>10751</v>
      </c>
      <c r="G2321" s="125" t="s">
        <v>10752</v>
      </c>
      <c r="H2321" s="126" t="s">
        <v>10753</v>
      </c>
      <c r="I2321" s="127">
        <v>66</v>
      </c>
      <c r="J2321" s="128">
        <v>2.111499999999999</v>
      </c>
    </row>
    <row r="2322" spans="2:10" hidden="1" x14ac:dyDescent="0.25">
      <c r="B2322" s="124" t="s">
        <v>8</v>
      </c>
      <c r="C2322" s="125" t="s">
        <v>10749</v>
      </c>
      <c r="D2322" s="126" t="s">
        <v>10750</v>
      </c>
      <c r="E2322" s="125" t="s">
        <v>10754</v>
      </c>
      <c r="F2322" s="126" t="s">
        <v>10755</v>
      </c>
      <c r="G2322" s="125" t="s">
        <v>7860</v>
      </c>
      <c r="H2322" s="126" t="s">
        <v>10751</v>
      </c>
      <c r="I2322" s="127">
        <v>1029</v>
      </c>
      <c r="J2322" s="128">
        <v>3.0715999999999992</v>
      </c>
    </row>
    <row r="2323" spans="2:10" hidden="1" x14ac:dyDescent="0.25">
      <c r="B2323" s="124" t="s">
        <v>8</v>
      </c>
      <c r="C2323" s="125" t="s">
        <v>10749</v>
      </c>
      <c r="D2323" s="126" t="s">
        <v>10750</v>
      </c>
      <c r="E2323" s="125" t="s">
        <v>10749</v>
      </c>
      <c r="F2323" s="126" t="s">
        <v>10756</v>
      </c>
      <c r="G2323" s="125" t="s">
        <v>10754</v>
      </c>
      <c r="H2323" s="126" t="s">
        <v>10755</v>
      </c>
      <c r="I2323" s="127">
        <v>2122</v>
      </c>
      <c r="J2323" s="128">
        <v>7.6713999999999984</v>
      </c>
    </row>
    <row r="2324" spans="2:10" hidden="1" x14ac:dyDescent="0.25">
      <c r="B2324" s="124" t="s">
        <v>8</v>
      </c>
      <c r="C2324" s="125" t="s">
        <v>10749</v>
      </c>
      <c r="D2324" s="126" t="s">
        <v>10750</v>
      </c>
      <c r="E2324" s="125" t="s">
        <v>10754</v>
      </c>
      <c r="F2324" s="126" t="s">
        <v>10755</v>
      </c>
      <c r="G2324" s="125" t="s">
        <v>10757</v>
      </c>
      <c r="H2324" s="126" t="s">
        <v>10758</v>
      </c>
      <c r="I2324" s="127">
        <v>3728</v>
      </c>
      <c r="J2324" s="128">
        <v>7.7392000000000003</v>
      </c>
    </row>
    <row r="2325" spans="2:10" hidden="1" x14ac:dyDescent="0.25">
      <c r="B2325" s="124" t="s">
        <v>8</v>
      </c>
      <c r="C2325" s="125" t="s">
        <v>10759</v>
      </c>
      <c r="D2325" s="126" t="s">
        <v>10760</v>
      </c>
      <c r="E2325" s="125" t="s">
        <v>10761</v>
      </c>
      <c r="F2325" s="126" t="s">
        <v>10762</v>
      </c>
      <c r="G2325" s="125" t="s">
        <v>10763</v>
      </c>
      <c r="H2325" s="126" t="s">
        <v>10764</v>
      </c>
      <c r="I2325" s="127">
        <v>229</v>
      </c>
      <c r="J2325" s="128">
        <v>11.338800000000001</v>
      </c>
    </row>
    <row r="2326" spans="2:10" hidden="1" x14ac:dyDescent="0.25">
      <c r="B2326" s="124" t="s">
        <v>8</v>
      </c>
      <c r="C2326" s="125" t="s">
        <v>10759</v>
      </c>
      <c r="D2326" s="126" t="s">
        <v>10760</v>
      </c>
      <c r="E2326" s="125" t="s">
        <v>10759</v>
      </c>
      <c r="F2326" s="126" t="s">
        <v>10765</v>
      </c>
      <c r="G2326" s="125" t="s">
        <v>10761</v>
      </c>
      <c r="H2326" s="126" t="s">
        <v>10762</v>
      </c>
      <c r="I2326" s="127">
        <v>166</v>
      </c>
      <c r="J2326" s="128">
        <v>12.2844</v>
      </c>
    </row>
    <row r="2327" spans="2:10" hidden="1" x14ac:dyDescent="0.25">
      <c r="B2327" s="124" t="s">
        <v>8</v>
      </c>
      <c r="C2327" s="125" t="s">
        <v>10759</v>
      </c>
      <c r="D2327" s="126" t="s">
        <v>10760</v>
      </c>
      <c r="E2327" s="125" t="s">
        <v>10763</v>
      </c>
      <c r="F2327" s="126" t="s">
        <v>10764</v>
      </c>
      <c r="G2327" s="125" t="s">
        <v>8056</v>
      </c>
      <c r="H2327" s="126" t="s">
        <v>10766</v>
      </c>
      <c r="I2327" s="127">
        <v>343</v>
      </c>
      <c r="J2327" s="128">
        <v>9.3266000000000027</v>
      </c>
    </row>
    <row r="2328" spans="2:10" hidden="1" x14ac:dyDescent="0.25">
      <c r="B2328" s="124" t="s">
        <v>8</v>
      </c>
      <c r="C2328" s="125" t="s">
        <v>3770</v>
      </c>
      <c r="D2328" s="126" t="s">
        <v>10767</v>
      </c>
      <c r="E2328" s="125" t="s">
        <v>10768</v>
      </c>
      <c r="F2328" s="126" t="s">
        <v>10769</v>
      </c>
      <c r="G2328" s="125" t="s">
        <v>10770</v>
      </c>
      <c r="H2328" s="126" t="s">
        <v>10771</v>
      </c>
      <c r="I2328" s="127">
        <v>462</v>
      </c>
      <c r="J2328" s="128">
        <v>2.1156000000000001</v>
      </c>
    </row>
    <row r="2329" spans="2:10" hidden="1" x14ac:dyDescent="0.25">
      <c r="B2329" s="124" t="s">
        <v>8</v>
      </c>
      <c r="C2329" s="125" t="s">
        <v>3770</v>
      </c>
      <c r="D2329" s="126" t="s">
        <v>10767</v>
      </c>
      <c r="E2329" s="125" t="s">
        <v>3770</v>
      </c>
      <c r="F2329" s="126" t="s">
        <v>10772</v>
      </c>
      <c r="G2329" s="125" t="s">
        <v>10768</v>
      </c>
      <c r="H2329" s="126" t="s">
        <v>10769</v>
      </c>
      <c r="I2329" s="127">
        <v>396</v>
      </c>
      <c r="J2329" s="128">
        <v>13.7636</v>
      </c>
    </row>
    <row r="2330" spans="2:10" hidden="1" x14ac:dyDescent="0.25">
      <c r="B2330" s="124" t="s">
        <v>8</v>
      </c>
      <c r="C2330" s="125" t="s">
        <v>3770</v>
      </c>
      <c r="D2330" s="126" t="s">
        <v>10767</v>
      </c>
      <c r="E2330" s="125" t="s">
        <v>10773</v>
      </c>
      <c r="F2330" s="126" t="s">
        <v>10774</v>
      </c>
      <c r="G2330" s="125" t="s">
        <v>10775</v>
      </c>
      <c r="H2330" s="126" t="s">
        <v>10776</v>
      </c>
      <c r="I2330" s="127">
        <v>446</v>
      </c>
      <c r="J2330" s="128">
        <v>13.3765</v>
      </c>
    </row>
    <row r="2331" spans="2:10" hidden="1" x14ac:dyDescent="0.25">
      <c r="B2331" s="124" t="s">
        <v>8</v>
      </c>
      <c r="C2331" s="125" t="s">
        <v>3770</v>
      </c>
      <c r="D2331" s="126" t="s">
        <v>10767</v>
      </c>
      <c r="E2331" s="125" t="s">
        <v>3770</v>
      </c>
      <c r="F2331" s="126" t="s">
        <v>10772</v>
      </c>
      <c r="G2331" s="125" t="s">
        <v>10773</v>
      </c>
      <c r="H2331" s="126" t="s">
        <v>10774</v>
      </c>
      <c r="I2331" s="127">
        <v>476</v>
      </c>
      <c r="J2331" s="128">
        <v>16.945799999999991</v>
      </c>
    </row>
    <row r="2332" spans="2:10" hidden="1" x14ac:dyDescent="0.25">
      <c r="B2332" s="124" t="s">
        <v>8</v>
      </c>
      <c r="C2332" s="125" t="s">
        <v>10777</v>
      </c>
      <c r="D2332" s="126" t="s">
        <v>10778</v>
      </c>
      <c r="E2332" s="125" t="s">
        <v>10777</v>
      </c>
      <c r="F2332" s="126" t="s">
        <v>10779</v>
      </c>
      <c r="G2332" s="125" t="s">
        <v>10780</v>
      </c>
      <c r="H2332" s="126" t="s">
        <v>10781</v>
      </c>
      <c r="I2332" s="127">
        <v>665</v>
      </c>
      <c r="J2332" s="128">
        <v>23.6326</v>
      </c>
    </row>
    <row r="2333" spans="2:10" hidden="1" x14ac:dyDescent="0.25">
      <c r="B2333" s="124" t="s">
        <v>8</v>
      </c>
      <c r="C2333" s="125" t="s">
        <v>10777</v>
      </c>
      <c r="D2333" s="126" t="s">
        <v>10778</v>
      </c>
      <c r="E2333" s="125" t="s">
        <v>10777</v>
      </c>
      <c r="F2333" s="126" t="s">
        <v>10779</v>
      </c>
      <c r="G2333" s="125" t="s">
        <v>6473</v>
      </c>
      <c r="H2333" s="126" t="s">
        <v>10782</v>
      </c>
      <c r="I2333" s="127">
        <v>200</v>
      </c>
      <c r="J2333" s="128">
        <v>33.247400000000013</v>
      </c>
    </row>
    <row r="2334" spans="2:10" hidden="1" x14ac:dyDescent="0.25">
      <c r="B2334" s="124" t="s">
        <v>8</v>
      </c>
      <c r="C2334" s="125" t="s">
        <v>3819</v>
      </c>
      <c r="D2334" s="126" t="s">
        <v>10783</v>
      </c>
      <c r="E2334" s="125" t="s">
        <v>3819</v>
      </c>
      <c r="F2334" s="126" t="s">
        <v>10784</v>
      </c>
      <c r="G2334" s="125" t="s">
        <v>10785</v>
      </c>
      <c r="H2334" s="126" t="s">
        <v>10786</v>
      </c>
      <c r="I2334" s="127">
        <v>345</v>
      </c>
      <c r="J2334" s="128">
        <v>11.7197</v>
      </c>
    </row>
    <row r="2335" spans="2:10" hidden="1" x14ac:dyDescent="0.25">
      <c r="B2335" s="124" t="s">
        <v>8</v>
      </c>
      <c r="C2335" s="125" t="s">
        <v>2272</v>
      </c>
      <c r="D2335" s="126" t="s">
        <v>10787</v>
      </c>
      <c r="E2335" s="125" t="s">
        <v>2272</v>
      </c>
      <c r="F2335" s="126" t="s">
        <v>10788</v>
      </c>
      <c r="G2335" s="125" t="s">
        <v>10789</v>
      </c>
      <c r="H2335" s="126" t="s">
        <v>10790</v>
      </c>
      <c r="I2335" s="127">
        <v>580</v>
      </c>
      <c r="J2335" s="128">
        <v>15.0724</v>
      </c>
    </row>
    <row r="2336" spans="2:10" hidden="1" x14ac:dyDescent="0.25">
      <c r="B2336" s="124" t="s">
        <v>8</v>
      </c>
      <c r="C2336" s="125" t="s">
        <v>10791</v>
      </c>
      <c r="D2336" s="126" t="s">
        <v>10792</v>
      </c>
      <c r="E2336" s="125" t="s">
        <v>10793</v>
      </c>
      <c r="F2336" s="126" t="s">
        <v>10794</v>
      </c>
      <c r="G2336" s="125" t="s">
        <v>10795</v>
      </c>
      <c r="H2336" s="126" t="s">
        <v>10796</v>
      </c>
      <c r="I2336" s="127">
        <v>533</v>
      </c>
      <c r="J2336" s="128">
        <v>16.3186</v>
      </c>
    </row>
    <row r="2337" spans="2:10" hidden="1" x14ac:dyDescent="0.25">
      <c r="B2337" s="124" t="s">
        <v>8</v>
      </c>
      <c r="C2337" s="125" t="s">
        <v>10791</v>
      </c>
      <c r="D2337" s="126" t="s">
        <v>10792</v>
      </c>
      <c r="E2337" s="125" t="s">
        <v>10793</v>
      </c>
      <c r="F2337" s="126" t="s">
        <v>10794</v>
      </c>
      <c r="G2337" s="125" t="s">
        <v>7584</v>
      </c>
      <c r="H2337" s="126" t="s">
        <v>10797</v>
      </c>
      <c r="I2337" s="127">
        <v>83</v>
      </c>
      <c r="J2337" s="128">
        <v>18.105799999999999</v>
      </c>
    </row>
    <row r="2338" spans="2:10" hidden="1" x14ac:dyDescent="0.25">
      <c r="B2338" s="124" t="s">
        <v>8</v>
      </c>
      <c r="C2338" s="125" t="s">
        <v>10791</v>
      </c>
      <c r="D2338" s="126" t="s">
        <v>10792</v>
      </c>
      <c r="E2338" s="125" t="s">
        <v>10791</v>
      </c>
      <c r="F2338" s="126" t="s">
        <v>10798</v>
      </c>
      <c r="G2338" s="125" t="s">
        <v>10799</v>
      </c>
      <c r="H2338" s="126" t="s">
        <v>10800</v>
      </c>
      <c r="I2338" s="127">
        <v>202</v>
      </c>
      <c r="J2338" s="128">
        <v>15.9346</v>
      </c>
    </row>
    <row r="2339" spans="2:10" hidden="1" x14ac:dyDescent="0.25">
      <c r="B2339" s="124" t="s">
        <v>8</v>
      </c>
      <c r="C2339" s="125" t="s">
        <v>10791</v>
      </c>
      <c r="D2339" s="126" t="s">
        <v>10792</v>
      </c>
      <c r="E2339" s="125" t="s">
        <v>10791</v>
      </c>
      <c r="F2339" s="126" t="s">
        <v>10798</v>
      </c>
      <c r="G2339" s="125" t="s">
        <v>10793</v>
      </c>
      <c r="H2339" s="126" t="s">
        <v>10794</v>
      </c>
      <c r="I2339" s="127">
        <v>570</v>
      </c>
      <c r="J2339" s="128">
        <v>11.538</v>
      </c>
    </row>
    <row r="2340" spans="2:10" hidden="1" x14ac:dyDescent="0.25">
      <c r="B2340" s="124" t="s">
        <v>8</v>
      </c>
      <c r="C2340" s="125" t="s">
        <v>10791</v>
      </c>
      <c r="D2340" s="126" t="s">
        <v>10792</v>
      </c>
      <c r="E2340" s="125" t="s">
        <v>10801</v>
      </c>
      <c r="F2340" s="126" t="s">
        <v>10802</v>
      </c>
      <c r="G2340" s="125" t="s">
        <v>10803</v>
      </c>
      <c r="H2340" s="126" t="s">
        <v>10804</v>
      </c>
      <c r="I2340" s="127">
        <v>803</v>
      </c>
      <c r="J2340" s="128">
        <v>16.880599999999991</v>
      </c>
    </row>
    <row r="2341" spans="2:10" hidden="1" x14ac:dyDescent="0.25">
      <c r="B2341" s="124" t="s">
        <v>8</v>
      </c>
      <c r="C2341" s="125" t="s">
        <v>10791</v>
      </c>
      <c r="D2341" s="126" t="s">
        <v>10792</v>
      </c>
      <c r="E2341" s="125" t="s">
        <v>10799</v>
      </c>
      <c r="F2341" s="126" t="s">
        <v>10800</v>
      </c>
      <c r="G2341" s="125" t="s">
        <v>10805</v>
      </c>
      <c r="H2341" s="126" t="s">
        <v>10806</v>
      </c>
      <c r="I2341" s="127">
        <v>256</v>
      </c>
      <c r="J2341" s="128">
        <v>38.538800000000002</v>
      </c>
    </row>
    <row r="2342" spans="2:10" hidden="1" x14ac:dyDescent="0.25">
      <c r="B2342" s="124" t="s">
        <v>8</v>
      </c>
      <c r="C2342" s="125" t="s">
        <v>10791</v>
      </c>
      <c r="D2342" s="126" t="s">
        <v>10792</v>
      </c>
      <c r="E2342" s="125" t="s">
        <v>10805</v>
      </c>
      <c r="F2342" s="126" t="s">
        <v>10806</v>
      </c>
      <c r="G2342" s="125" t="s">
        <v>10801</v>
      </c>
      <c r="H2342" s="126" t="s">
        <v>10802</v>
      </c>
      <c r="I2342" s="127">
        <v>207</v>
      </c>
      <c r="J2342" s="128">
        <v>35.755800000000001</v>
      </c>
    </row>
    <row r="2343" spans="2:10" hidden="1" x14ac:dyDescent="0.25">
      <c r="B2343" s="124" t="s">
        <v>8</v>
      </c>
      <c r="C2343" s="125" t="s">
        <v>10807</v>
      </c>
      <c r="D2343" s="126" t="s">
        <v>10808</v>
      </c>
      <c r="E2343" s="125" t="s">
        <v>10807</v>
      </c>
      <c r="F2343" s="126" t="s">
        <v>10809</v>
      </c>
      <c r="G2343" s="125" t="s">
        <v>10810</v>
      </c>
      <c r="H2343" s="126" t="s">
        <v>10811</v>
      </c>
      <c r="I2343" s="127">
        <v>331</v>
      </c>
      <c r="J2343" s="128">
        <v>16.5625</v>
      </c>
    </row>
    <row r="2344" spans="2:10" hidden="1" x14ac:dyDescent="0.25">
      <c r="B2344" s="124" t="s">
        <v>8</v>
      </c>
      <c r="C2344" s="125" t="s">
        <v>10807</v>
      </c>
      <c r="D2344" s="126" t="s">
        <v>10808</v>
      </c>
      <c r="E2344" s="125" t="s">
        <v>10807</v>
      </c>
      <c r="F2344" s="126" t="s">
        <v>10809</v>
      </c>
      <c r="G2344" s="125" t="s">
        <v>10812</v>
      </c>
      <c r="H2344" s="126" t="s">
        <v>10813</v>
      </c>
      <c r="I2344" s="127">
        <v>79</v>
      </c>
      <c r="J2344" s="128">
        <v>31.025700000000001</v>
      </c>
    </row>
    <row r="2345" spans="2:10" hidden="1" x14ac:dyDescent="0.25">
      <c r="B2345" s="124" t="s">
        <v>8</v>
      </c>
      <c r="C2345" s="125" t="s">
        <v>10807</v>
      </c>
      <c r="D2345" s="126" t="s">
        <v>10808</v>
      </c>
      <c r="E2345" s="125" t="s">
        <v>10807</v>
      </c>
      <c r="F2345" s="126" t="s">
        <v>10809</v>
      </c>
      <c r="G2345" s="125" t="s">
        <v>10814</v>
      </c>
      <c r="H2345" s="126" t="s">
        <v>10815</v>
      </c>
      <c r="I2345" s="127">
        <v>735</v>
      </c>
      <c r="J2345" s="128">
        <v>37.082000000000001</v>
      </c>
    </row>
    <row r="2346" spans="2:10" hidden="1" x14ac:dyDescent="0.25">
      <c r="B2346" s="124" t="s">
        <v>8</v>
      </c>
      <c r="C2346" s="125" t="s">
        <v>10807</v>
      </c>
      <c r="D2346" s="126" t="s">
        <v>10808</v>
      </c>
      <c r="E2346" s="125" t="s">
        <v>10814</v>
      </c>
      <c r="F2346" s="126" t="s">
        <v>10815</v>
      </c>
      <c r="G2346" s="125" t="s">
        <v>8589</v>
      </c>
      <c r="H2346" s="126" t="s">
        <v>10816</v>
      </c>
      <c r="I2346" s="127">
        <v>381</v>
      </c>
      <c r="J2346" s="128">
        <v>11.723599999999999</v>
      </c>
    </row>
    <row r="2347" spans="2:10" hidden="1" x14ac:dyDescent="0.25">
      <c r="B2347" s="124" t="s">
        <v>8</v>
      </c>
      <c r="C2347" s="125" t="s">
        <v>10807</v>
      </c>
      <c r="D2347" s="126" t="s">
        <v>10808</v>
      </c>
      <c r="E2347" s="125" t="s">
        <v>10812</v>
      </c>
      <c r="F2347" s="126" t="s">
        <v>10813</v>
      </c>
      <c r="G2347" s="125" t="s">
        <v>10817</v>
      </c>
      <c r="H2347" s="126" t="s">
        <v>10818</v>
      </c>
      <c r="I2347" s="127">
        <v>549</v>
      </c>
      <c r="J2347" s="128">
        <v>57.184399999999997</v>
      </c>
    </row>
    <row r="2348" spans="2:10" hidden="1" x14ac:dyDescent="0.25">
      <c r="B2348" s="124" t="s">
        <v>8</v>
      </c>
      <c r="C2348" s="125" t="s">
        <v>3880</v>
      </c>
      <c r="D2348" s="126" t="s">
        <v>10819</v>
      </c>
      <c r="E2348" s="125" t="s">
        <v>3880</v>
      </c>
      <c r="F2348" s="126" t="s">
        <v>10820</v>
      </c>
      <c r="G2348" s="125" t="s">
        <v>759</v>
      </c>
      <c r="H2348" s="126" t="s">
        <v>10821</v>
      </c>
      <c r="I2348" s="127">
        <v>296</v>
      </c>
      <c r="J2348" s="128">
        <v>10.5838</v>
      </c>
    </row>
    <row r="2349" spans="2:10" hidden="1" x14ac:dyDescent="0.25">
      <c r="B2349" s="124" t="s">
        <v>8</v>
      </c>
      <c r="C2349" s="125" t="s">
        <v>3880</v>
      </c>
      <c r="D2349" s="126" t="s">
        <v>10819</v>
      </c>
      <c r="E2349" s="125" t="s">
        <v>3286</v>
      </c>
      <c r="F2349" s="126" t="s">
        <v>10822</v>
      </c>
      <c r="G2349" s="125" t="s">
        <v>5326</v>
      </c>
      <c r="H2349" s="126" t="s">
        <v>10823</v>
      </c>
      <c r="I2349" s="127">
        <v>261</v>
      </c>
      <c r="J2349" s="128">
        <v>14.9156</v>
      </c>
    </row>
    <row r="2350" spans="2:10" hidden="1" x14ac:dyDescent="0.25">
      <c r="B2350" s="124" t="s">
        <v>8</v>
      </c>
      <c r="C2350" s="125" t="s">
        <v>3880</v>
      </c>
      <c r="D2350" s="126" t="s">
        <v>10819</v>
      </c>
      <c r="E2350" s="125" t="s">
        <v>3880</v>
      </c>
      <c r="F2350" s="126" t="s">
        <v>10820</v>
      </c>
      <c r="G2350" s="125" t="s">
        <v>3286</v>
      </c>
      <c r="H2350" s="126" t="s">
        <v>10822</v>
      </c>
      <c r="I2350" s="127">
        <v>332</v>
      </c>
      <c r="J2350" s="128">
        <v>12.4351</v>
      </c>
    </row>
    <row r="2351" spans="2:10" hidden="1" x14ac:dyDescent="0.25">
      <c r="B2351" s="124" t="s">
        <v>8</v>
      </c>
      <c r="C2351" s="125" t="s">
        <v>3880</v>
      </c>
      <c r="D2351" s="126" t="s">
        <v>10819</v>
      </c>
      <c r="E2351" s="125" t="s">
        <v>759</v>
      </c>
      <c r="F2351" s="126" t="s">
        <v>10821</v>
      </c>
      <c r="G2351" s="125" t="s">
        <v>10824</v>
      </c>
      <c r="H2351" s="126" t="s">
        <v>10825</v>
      </c>
      <c r="I2351" s="127">
        <v>361</v>
      </c>
      <c r="J2351" s="128">
        <v>4.5947999999999993</v>
      </c>
    </row>
    <row r="2352" spans="2:10" hidden="1" x14ac:dyDescent="0.25">
      <c r="B2352" s="124" t="s">
        <v>8</v>
      </c>
      <c r="C2352" s="125" t="s">
        <v>3880</v>
      </c>
      <c r="D2352" s="126" t="s">
        <v>10819</v>
      </c>
      <c r="E2352" s="125" t="s">
        <v>759</v>
      </c>
      <c r="F2352" s="126" t="s">
        <v>10821</v>
      </c>
      <c r="G2352" s="125" t="s">
        <v>4325</v>
      </c>
      <c r="H2352" s="126" t="s">
        <v>10826</v>
      </c>
      <c r="I2352" s="127">
        <v>147</v>
      </c>
      <c r="J2352" s="128">
        <v>7.1406000000000001</v>
      </c>
    </row>
    <row r="2353" spans="2:10" hidden="1" x14ac:dyDescent="0.25">
      <c r="B2353" s="124" t="s">
        <v>8</v>
      </c>
      <c r="C2353" s="125" t="s">
        <v>10827</v>
      </c>
      <c r="D2353" s="126" t="s">
        <v>10828</v>
      </c>
      <c r="E2353" s="125" t="s">
        <v>10829</v>
      </c>
      <c r="F2353" s="126" t="s">
        <v>10830</v>
      </c>
      <c r="G2353" s="125" t="s">
        <v>9862</v>
      </c>
      <c r="H2353" s="126" t="s">
        <v>10831</v>
      </c>
      <c r="I2353" s="127">
        <v>370</v>
      </c>
      <c r="J2353" s="128">
        <v>5.9939999999999998</v>
      </c>
    </row>
    <row r="2354" spans="2:10" hidden="1" x14ac:dyDescent="0.25">
      <c r="B2354" s="124" t="s">
        <v>8</v>
      </c>
      <c r="C2354" s="125" t="s">
        <v>10827</v>
      </c>
      <c r="D2354" s="126" t="s">
        <v>10828</v>
      </c>
      <c r="E2354" s="125" t="s">
        <v>10827</v>
      </c>
      <c r="F2354" s="126" t="s">
        <v>10832</v>
      </c>
      <c r="G2354" s="125" t="s">
        <v>10833</v>
      </c>
      <c r="H2354" s="126" t="s">
        <v>10834</v>
      </c>
      <c r="I2354" s="127">
        <v>294</v>
      </c>
      <c r="J2354" s="128">
        <v>45.987099999999998</v>
      </c>
    </row>
    <row r="2355" spans="2:10" hidden="1" x14ac:dyDescent="0.25">
      <c r="B2355" s="124" t="s">
        <v>8</v>
      </c>
      <c r="C2355" s="125" t="s">
        <v>10827</v>
      </c>
      <c r="D2355" s="126" t="s">
        <v>10828</v>
      </c>
      <c r="E2355" s="125" t="s">
        <v>8065</v>
      </c>
      <c r="F2355" s="126" t="s">
        <v>10835</v>
      </c>
      <c r="G2355" s="125" t="s">
        <v>10836</v>
      </c>
      <c r="H2355" s="126" t="s">
        <v>10837</v>
      </c>
      <c r="I2355" s="127">
        <v>214</v>
      </c>
      <c r="J2355" s="128">
        <v>7.0031999999999996</v>
      </c>
    </row>
    <row r="2356" spans="2:10" hidden="1" x14ac:dyDescent="0.25">
      <c r="B2356" s="124" t="s">
        <v>8</v>
      </c>
      <c r="C2356" s="125" t="s">
        <v>10827</v>
      </c>
      <c r="D2356" s="126" t="s">
        <v>10828</v>
      </c>
      <c r="E2356" s="125" t="s">
        <v>10838</v>
      </c>
      <c r="F2356" s="126" t="s">
        <v>10839</v>
      </c>
      <c r="G2356" s="125" t="s">
        <v>10840</v>
      </c>
      <c r="H2356" s="126" t="s">
        <v>10841</v>
      </c>
      <c r="I2356" s="127">
        <v>214</v>
      </c>
      <c r="J2356" s="128">
        <v>7.2664</v>
      </c>
    </row>
    <row r="2357" spans="2:10" hidden="1" x14ac:dyDescent="0.25">
      <c r="B2357" s="124" t="s">
        <v>8</v>
      </c>
      <c r="C2357" s="125" t="s">
        <v>10827</v>
      </c>
      <c r="D2357" s="126" t="s">
        <v>10828</v>
      </c>
      <c r="E2357" s="125" t="s">
        <v>10836</v>
      </c>
      <c r="F2357" s="126" t="s">
        <v>10837</v>
      </c>
      <c r="G2357" s="125" t="s">
        <v>7426</v>
      </c>
      <c r="H2357" s="126" t="s">
        <v>10842</v>
      </c>
      <c r="I2357" s="127">
        <v>186</v>
      </c>
      <c r="J2357" s="128">
        <v>2.6459000000000001</v>
      </c>
    </row>
    <row r="2358" spans="2:10" hidden="1" x14ac:dyDescent="0.25">
      <c r="B2358" s="124" t="s">
        <v>8</v>
      </c>
      <c r="C2358" s="125" t="s">
        <v>10827</v>
      </c>
      <c r="D2358" s="126" t="s">
        <v>10828</v>
      </c>
      <c r="E2358" s="125" t="s">
        <v>10843</v>
      </c>
      <c r="F2358" s="126" t="s">
        <v>10844</v>
      </c>
      <c r="G2358" s="125" t="s">
        <v>4830</v>
      </c>
      <c r="H2358" s="126" t="s">
        <v>10845</v>
      </c>
      <c r="I2358" s="127">
        <v>148</v>
      </c>
      <c r="J2358" s="128">
        <v>18.606400000000001</v>
      </c>
    </row>
    <row r="2359" spans="2:10" hidden="1" x14ac:dyDescent="0.25">
      <c r="B2359" s="124" t="s">
        <v>8</v>
      </c>
      <c r="C2359" s="125" t="s">
        <v>10827</v>
      </c>
      <c r="D2359" s="126" t="s">
        <v>10828</v>
      </c>
      <c r="E2359" s="125" t="s">
        <v>9862</v>
      </c>
      <c r="F2359" s="126" t="s">
        <v>10831</v>
      </c>
      <c r="G2359" s="125" t="s">
        <v>10843</v>
      </c>
      <c r="H2359" s="126" t="s">
        <v>10844</v>
      </c>
      <c r="I2359" s="127">
        <v>246</v>
      </c>
      <c r="J2359" s="128">
        <v>10.4678</v>
      </c>
    </row>
    <row r="2360" spans="2:10" hidden="1" x14ac:dyDescent="0.25">
      <c r="B2360" s="124" t="s">
        <v>8</v>
      </c>
      <c r="C2360" s="125" t="s">
        <v>10827</v>
      </c>
      <c r="D2360" s="126" t="s">
        <v>10828</v>
      </c>
      <c r="E2360" s="125" t="s">
        <v>3609</v>
      </c>
      <c r="F2360" s="126" t="s">
        <v>10846</v>
      </c>
      <c r="G2360" s="125" t="s">
        <v>10847</v>
      </c>
      <c r="H2360" s="126" t="s">
        <v>10848</v>
      </c>
      <c r="I2360" s="127">
        <v>111</v>
      </c>
      <c r="J2360" s="128">
        <v>6.6828000000000003</v>
      </c>
    </row>
    <row r="2361" spans="2:10" hidden="1" x14ac:dyDescent="0.25">
      <c r="B2361" s="124" t="s">
        <v>8</v>
      </c>
      <c r="C2361" s="125" t="s">
        <v>10827</v>
      </c>
      <c r="D2361" s="126" t="s">
        <v>10828</v>
      </c>
      <c r="E2361" s="125" t="s">
        <v>10827</v>
      </c>
      <c r="F2361" s="126" t="s">
        <v>10832</v>
      </c>
      <c r="G2361" s="125" t="s">
        <v>3609</v>
      </c>
      <c r="H2361" s="126" t="s">
        <v>10846</v>
      </c>
      <c r="I2361" s="127">
        <v>186</v>
      </c>
      <c r="J2361" s="128">
        <v>10.752599999999999</v>
      </c>
    </row>
    <row r="2362" spans="2:10" hidden="1" x14ac:dyDescent="0.25">
      <c r="B2362" s="124" t="s">
        <v>8</v>
      </c>
      <c r="C2362" s="125" t="s">
        <v>10827</v>
      </c>
      <c r="D2362" s="126" t="s">
        <v>10828</v>
      </c>
      <c r="E2362" s="125" t="s">
        <v>10827</v>
      </c>
      <c r="F2362" s="126" t="s">
        <v>10832</v>
      </c>
      <c r="G2362" s="125" t="s">
        <v>10838</v>
      </c>
      <c r="H2362" s="126" t="s">
        <v>10839</v>
      </c>
      <c r="I2362" s="127">
        <v>355</v>
      </c>
      <c r="J2362" s="128">
        <v>5.7198000000000002</v>
      </c>
    </row>
    <row r="2363" spans="2:10" hidden="1" x14ac:dyDescent="0.25">
      <c r="B2363" s="124" t="s">
        <v>8</v>
      </c>
      <c r="C2363" s="125" t="s">
        <v>10827</v>
      </c>
      <c r="D2363" s="126" t="s">
        <v>10828</v>
      </c>
      <c r="E2363" s="125" t="s">
        <v>10840</v>
      </c>
      <c r="F2363" s="126" t="s">
        <v>10841</v>
      </c>
      <c r="G2363" s="125" t="s">
        <v>8065</v>
      </c>
      <c r="H2363" s="126" t="s">
        <v>10835</v>
      </c>
      <c r="I2363" s="127">
        <v>741</v>
      </c>
      <c r="J2363" s="128">
        <v>2.5617999999999999</v>
      </c>
    </row>
    <row r="2364" spans="2:10" hidden="1" x14ac:dyDescent="0.25">
      <c r="B2364" s="124" t="s">
        <v>8</v>
      </c>
      <c r="C2364" s="125" t="s">
        <v>10827</v>
      </c>
      <c r="D2364" s="126" t="s">
        <v>10828</v>
      </c>
      <c r="E2364" s="125" t="s">
        <v>10843</v>
      </c>
      <c r="F2364" s="126" t="s">
        <v>10844</v>
      </c>
      <c r="G2364" s="125" t="s">
        <v>10849</v>
      </c>
      <c r="H2364" s="126" t="s">
        <v>10850</v>
      </c>
      <c r="I2364" s="127">
        <v>525</v>
      </c>
      <c r="J2364" s="128">
        <v>6.7012000000000009</v>
      </c>
    </row>
    <row r="2365" spans="2:10" hidden="1" x14ac:dyDescent="0.25">
      <c r="B2365" s="124" t="s">
        <v>8</v>
      </c>
      <c r="C2365" s="125" t="s">
        <v>10827</v>
      </c>
      <c r="D2365" s="126" t="s">
        <v>10828</v>
      </c>
      <c r="E2365" s="125" t="s">
        <v>7426</v>
      </c>
      <c r="F2365" s="126" t="s">
        <v>10842</v>
      </c>
      <c r="G2365" s="125" t="s">
        <v>7424</v>
      </c>
      <c r="H2365" s="126" t="s">
        <v>10851</v>
      </c>
      <c r="I2365" s="127">
        <v>435</v>
      </c>
      <c r="J2365" s="128">
        <v>5.3157999999999994</v>
      </c>
    </row>
    <row r="2366" spans="2:10" hidden="1" x14ac:dyDescent="0.25">
      <c r="B2366" s="124" t="s">
        <v>8</v>
      </c>
      <c r="C2366" s="125" t="s">
        <v>1037</v>
      </c>
      <c r="D2366" s="126" t="s">
        <v>10852</v>
      </c>
      <c r="E2366" s="125" t="s">
        <v>10853</v>
      </c>
      <c r="F2366" s="126" t="s">
        <v>10854</v>
      </c>
      <c r="G2366" s="125" t="s">
        <v>10855</v>
      </c>
      <c r="H2366" s="126" t="s">
        <v>10856</v>
      </c>
      <c r="I2366" s="127">
        <v>271</v>
      </c>
      <c r="J2366" s="128">
        <v>18.8645</v>
      </c>
    </row>
    <row r="2367" spans="2:10" hidden="1" x14ac:dyDescent="0.25">
      <c r="B2367" s="124" t="s">
        <v>8</v>
      </c>
      <c r="C2367" s="125" t="s">
        <v>1037</v>
      </c>
      <c r="D2367" s="126" t="s">
        <v>10852</v>
      </c>
      <c r="E2367" s="125" t="s">
        <v>5405</v>
      </c>
      <c r="F2367" s="126" t="s">
        <v>10857</v>
      </c>
      <c r="G2367" s="125" t="s">
        <v>5439</v>
      </c>
      <c r="H2367" s="126" t="s">
        <v>10858</v>
      </c>
      <c r="I2367" s="127">
        <v>148</v>
      </c>
      <c r="J2367" s="128">
        <v>10.453099999999999</v>
      </c>
    </row>
    <row r="2368" spans="2:10" hidden="1" x14ac:dyDescent="0.25">
      <c r="B2368" s="124" t="s">
        <v>8</v>
      </c>
      <c r="C2368" s="125" t="s">
        <v>1037</v>
      </c>
      <c r="D2368" s="126" t="s">
        <v>10852</v>
      </c>
      <c r="E2368" s="125" t="s">
        <v>7315</v>
      </c>
      <c r="F2368" s="126" t="s">
        <v>10859</v>
      </c>
      <c r="G2368" s="125" t="s">
        <v>608</v>
      </c>
      <c r="H2368" s="126" t="s">
        <v>10860</v>
      </c>
      <c r="I2368" s="127">
        <v>225</v>
      </c>
      <c r="J2368" s="128">
        <v>17.247499999999999</v>
      </c>
    </row>
    <row r="2369" spans="2:10" hidden="1" x14ac:dyDescent="0.25">
      <c r="B2369" s="124" t="s">
        <v>8</v>
      </c>
      <c r="C2369" s="125" t="s">
        <v>1037</v>
      </c>
      <c r="D2369" s="126" t="s">
        <v>10852</v>
      </c>
      <c r="E2369" s="125" t="s">
        <v>1037</v>
      </c>
      <c r="F2369" s="126" t="s">
        <v>10861</v>
      </c>
      <c r="G2369" s="125" t="s">
        <v>7315</v>
      </c>
      <c r="H2369" s="126" t="s">
        <v>10859</v>
      </c>
      <c r="I2369" s="127">
        <v>159</v>
      </c>
      <c r="J2369" s="128">
        <v>8.6369000000000025</v>
      </c>
    </row>
    <row r="2370" spans="2:10" hidden="1" x14ac:dyDescent="0.25">
      <c r="B2370" s="124" t="s">
        <v>8</v>
      </c>
      <c r="C2370" s="125" t="s">
        <v>1037</v>
      </c>
      <c r="D2370" s="126" t="s">
        <v>10852</v>
      </c>
      <c r="E2370" s="125" t="s">
        <v>1037</v>
      </c>
      <c r="F2370" s="126" t="s">
        <v>10861</v>
      </c>
      <c r="G2370" s="125" t="s">
        <v>5405</v>
      </c>
      <c r="H2370" s="126" t="s">
        <v>10857</v>
      </c>
      <c r="I2370" s="127">
        <v>200</v>
      </c>
      <c r="J2370" s="128">
        <v>4.7217000000000002</v>
      </c>
    </row>
    <row r="2371" spans="2:10" hidden="1" x14ac:dyDescent="0.25">
      <c r="B2371" s="124" t="s">
        <v>8</v>
      </c>
      <c r="C2371" s="125" t="s">
        <v>10862</v>
      </c>
      <c r="D2371" s="126" t="s">
        <v>10863</v>
      </c>
      <c r="E2371" s="125" t="s">
        <v>10862</v>
      </c>
      <c r="F2371" s="126" t="s">
        <v>10864</v>
      </c>
      <c r="G2371" s="125" t="s">
        <v>176</v>
      </c>
      <c r="H2371" s="126" t="s">
        <v>10865</v>
      </c>
      <c r="I2371" s="127">
        <v>224</v>
      </c>
      <c r="J2371" s="128">
        <v>10.5055</v>
      </c>
    </row>
    <row r="2372" spans="2:10" hidden="1" x14ac:dyDescent="0.25">
      <c r="B2372" s="124" t="s">
        <v>8</v>
      </c>
      <c r="C2372" s="125" t="s">
        <v>10862</v>
      </c>
      <c r="D2372" s="126" t="s">
        <v>10863</v>
      </c>
      <c r="E2372" s="125" t="s">
        <v>176</v>
      </c>
      <c r="F2372" s="126" t="s">
        <v>10865</v>
      </c>
      <c r="G2372" s="125" t="s">
        <v>10866</v>
      </c>
      <c r="H2372" s="126" t="s">
        <v>10867</v>
      </c>
      <c r="I2372" s="127">
        <v>341</v>
      </c>
      <c r="J2372" s="128">
        <v>11.4291</v>
      </c>
    </row>
    <row r="2373" spans="2:10" hidden="1" x14ac:dyDescent="0.25">
      <c r="B2373" s="124" t="s">
        <v>8</v>
      </c>
      <c r="C2373" s="125" t="s">
        <v>10868</v>
      </c>
      <c r="D2373" s="126" t="s">
        <v>10869</v>
      </c>
      <c r="E2373" s="125" t="s">
        <v>10870</v>
      </c>
      <c r="F2373" s="126" t="s">
        <v>10871</v>
      </c>
      <c r="G2373" s="125" t="s">
        <v>10872</v>
      </c>
      <c r="H2373" s="126" t="s">
        <v>10873</v>
      </c>
      <c r="I2373" s="127">
        <v>162</v>
      </c>
      <c r="J2373" s="128">
        <v>2.984</v>
      </c>
    </row>
    <row r="2374" spans="2:10" hidden="1" x14ac:dyDescent="0.25">
      <c r="B2374" s="124" t="s">
        <v>8</v>
      </c>
      <c r="C2374" s="125" t="s">
        <v>10868</v>
      </c>
      <c r="D2374" s="126" t="s">
        <v>10869</v>
      </c>
      <c r="E2374" s="125" t="s">
        <v>3969</v>
      </c>
      <c r="F2374" s="126" t="s">
        <v>10874</v>
      </c>
      <c r="G2374" s="125" t="s">
        <v>10870</v>
      </c>
      <c r="H2374" s="126" t="s">
        <v>10871</v>
      </c>
      <c r="I2374" s="127">
        <v>71</v>
      </c>
      <c r="J2374" s="128">
        <v>9.2160999999999991</v>
      </c>
    </row>
    <row r="2375" spans="2:10" hidden="1" x14ac:dyDescent="0.25">
      <c r="B2375" s="124" t="s">
        <v>8</v>
      </c>
      <c r="C2375" s="125" t="s">
        <v>10868</v>
      </c>
      <c r="D2375" s="126" t="s">
        <v>10869</v>
      </c>
      <c r="E2375" s="125" t="s">
        <v>10875</v>
      </c>
      <c r="F2375" s="126" t="s">
        <v>10876</v>
      </c>
      <c r="G2375" s="125" t="s">
        <v>10877</v>
      </c>
      <c r="H2375" s="126" t="s">
        <v>10878</v>
      </c>
      <c r="I2375" s="127">
        <v>197</v>
      </c>
      <c r="J2375" s="128">
        <v>5.423</v>
      </c>
    </row>
    <row r="2376" spans="2:10" hidden="1" x14ac:dyDescent="0.25">
      <c r="B2376" s="124" t="s">
        <v>8</v>
      </c>
      <c r="C2376" s="125" t="s">
        <v>10868</v>
      </c>
      <c r="D2376" s="126" t="s">
        <v>10869</v>
      </c>
      <c r="E2376" s="125" t="s">
        <v>10875</v>
      </c>
      <c r="F2376" s="126" t="s">
        <v>10876</v>
      </c>
      <c r="G2376" s="125" t="s">
        <v>10879</v>
      </c>
      <c r="H2376" s="126" t="s">
        <v>10880</v>
      </c>
      <c r="I2376" s="127">
        <v>184</v>
      </c>
      <c r="J2376" s="128">
        <v>5.4340999999999999</v>
      </c>
    </row>
    <row r="2377" spans="2:10" hidden="1" x14ac:dyDescent="0.25">
      <c r="B2377" s="124" t="s">
        <v>8</v>
      </c>
      <c r="C2377" s="125" t="s">
        <v>10868</v>
      </c>
      <c r="D2377" s="126" t="s">
        <v>10869</v>
      </c>
      <c r="E2377" s="125" t="s">
        <v>10868</v>
      </c>
      <c r="F2377" s="126" t="s">
        <v>10881</v>
      </c>
      <c r="G2377" s="125" t="s">
        <v>10882</v>
      </c>
      <c r="H2377" s="126" t="s">
        <v>10883</v>
      </c>
      <c r="I2377" s="127">
        <v>660</v>
      </c>
      <c r="J2377" s="128">
        <v>10.3408</v>
      </c>
    </row>
    <row r="2378" spans="2:10" hidden="1" x14ac:dyDescent="0.25">
      <c r="B2378" s="124" t="s">
        <v>8</v>
      </c>
      <c r="C2378" s="125" t="s">
        <v>10868</v>
      </c>
      <c r="D2378" s="126" t="s">
        <v>10869</v>
      </c>
      <c r="E2378" s="125" t="s">
        <v>6897</v>
      </c>
      <c r="F2378" s="126" t="s">
        <v>10884</v>
      </c>
      <c r="G2378" s="125" t="s">
        <v>10885</v>
      </c>
      <c r="H2378" s="126" t="s">
        <v>10886</v>
      </c>
      <c r="I2378" s="127">
        <v>728</v>
      </c>
      <c r="J2378" s="128">
        <v>5.351</v>
      </c>
    </row>
    <row r="2379" spans="2:10" hidden="1" x14ac:dyDescent="0.25">
      <c r="B2379" s="124" t="s">
        <v>8</v>
      </c>
      <c r="C2379" s="125" t="s">
        <v>10887</v>
      </c>
      <c r="D2379" s="126" t="s">
        <v>10888</v>
      </c>
      <c r="E2379" s="125" t="s">
        <v>8626</v>
      </c>
      <c r="F2379" s="126" t="s">
        <v>10889</v>
      </c>
      <c r="G2379" s="125" t="s">
        <v>10890</v>
      </c>
      <c r="H2379" s="126" t="s">
        <v>10891</v>
      </c>
      <c r="I2379" s="127">
        <v>110</v>
      </c>
      <c r="J2379" s="128">
        <v>6.7453000000000003</v>
      </c>
    </row>
    <row r="2380" spans="2:10" hidden="1" x14ac:dyDescent="0.25">
      <c r="B2380" s="124" t="s">
        <v>8</v>
      </c>
      <c r="C2380" s="125" t="s">
        <v>10887</v>
      </c>
      <c r="D2380" s="126" t="s">
        <v>10888</v>
      </c>
      <c r="E2380" s="125" t="s">
        <v>10887</v>
      </c>
      <c r="F2380" s="126" t="s">
        <v>10892</v>
      </c>
      <c r="G2380" s="125" t="s">
        <v>8626</v>
      </c>
      <c r="H2380" s="126" t="s">
        <v>10889</v>
      </c>
      <c r="I2380" s="127">
        <v>156</v>
      </c>
      <c r="J2380" s="128">
        <v>11.7934</v>
      </c>
    </row>
    <row r="2381" spans="2:10" hidden="1" x14ac:dyDescent="0.25">
      <c r="B2381" s="124" t="s">
        <v>8</v>
      </c>
      <c r="C2381" s="125" t="s">
        <v>3977</v>
      </c>
      <c r="D2381" s="126" t="s">
        <v>10893</v>
      </c>
      <c r="E2381" s="125" t="s">
        <v>10894</v>
      </c>
      <c r="F2381" s="126" t="s">
        <v>10895</v>
      </c>
      <c r="G2381" s="125" t="s">
        <v>10896</v>
      </c>
      <c r="H2381" s="126" t="s">
        <v>10897</v>
      </c>
      <c r="I2381" s="127">
        <v>456</v>
      </c>
      <c r="J2381" s="128">
        <v>32.191400000000002</v>
      </c>
    </row>
    <row r="2382" spans="2:10" hidden="1" x14ac:dyDescent="0.25">
      <c r="B2382" s="124" t="s">
        <v>8</v>
      </c>
      <c r="C2382" s="125" t="s">
        <v>3977</v>
      </c>
      <c r="D2382" s="126" t="s">
        <v>10893</v>
      </c>
      <c r="E2382" s="125" t="s">
        <v>3977</v>
      </c>
      <c r="F2382" s="126" t="s">
        <v>10898</v>
      </c>
      <c r="G2382" s="125" t="s">
        <v>2928</v>
      </c>
      <c r="H2382" s="126" t="s">
        <v>10899</v>
      </c>
      <c r="I2382" s="127">
        <v>246</v>
      </c>
      <c r="J2382" s="128">
        <v>6.4021999999999997</v>
      </c>
    </row>
    <row r="2383" spans="2:10" hidden="1" x14ac:dyDescent="0.25">
      <c r="B2383" s="124" t="s">
        <v>8</v>
      </c>
      <c r="C2383" s="125" t="s">
        <v>3977</v>
      </c>
      <c r="D2383" s="126" t="s">
        <v>10893</v>
      </c>
      <c r="E2383" s="125" t="s">
        <v>8215</v>
      </c>
      <c r="F2383" s="126" t="s">
        <v>10900</v>
      </c>
      <c r="G2383" s="125" t="s">
        <v>1003</v>
      </c>
      <c r="H2383" s="126" t="s">
        <v>10901</v>
      </c>
      <c r="I2383" s="127">
        <v>471</v>
      </c>
      <c r="J2383" s="128">
        <v>48.295400000000008</v>
      </c>
    </row>
    <row r="2384" spans="2:10" hidden="1" x14ac:dyDescent="0.25">
      <c r="B2384" s="124" t="s">
        <v>8</v>
      </c>
      <c r="C2384" s="125" t="s">
        <v>3977</v>
      </c>
      <c r="D2384" s="126" t="s">
        <v>10893</v>
      </c>
      <c r="E2384" s="125" t="s">
        <v>10894</v>
      </c>
      <c r="F2384" s="126" t="s">
        <v>10895</v>
      </c>
      <c r="G2384" s="125" t="s">
        <v>10902</v>
      </c>
      <c r="H2384" s="126" t="s">
        <v>10903</v>
      </c>
      <c r="I2384" s="127">
        <v>193</v>
      </c>
      <c r="J2384" s="128">
        <v>6.6027999999999976</v>
      </c>
    </row>
    <row r="2385" spans="2:10" hidden="1" x14ac:dyDescent="0.25">
      <c r="B2385" s="124" t="s">
        <v>8</v>
      </c>
      <c r="C2385" s="125" t="s">
        <v>3977</v>
      </c>
      <c r="D2385" s="126" t="s">
        <v>10893</v>
      </c>
      <c r="E2385" s="125" t="s">
        <v>10894</v>
      </c>
      <c r="F2385" s="126" t="s">
        <v>10895</v>
      </c>
      <c r="G2385" s="125" t="s">
        <v>4514</v>
      </c>
      <c r="H2385" s="126" t="s">
        <v>10904</v>
      </c>
      <c r="I2385" s="127">
        <v>309</v>
      </c>
      <c r="J2385" s="128">
        <v>15.4892</v>
      </c>
    </row>
    <row r="2386" spans="2:10" hidden="1" x14ac:dyDescent="0.25">
      <c r="B2386" s="124" t="s">
        <v>8</v>
      </c>
      <c r="C2386" s="125" t="s">
        <v>3977</v>
      </c>
      <c r="D2386" s="126" t="s">
        <v>10893</v>
      </c>
      <c r="E2386" s="125" t="s">
        <v>10896</v>
      </c>
      <c r="F2386" s="126" t="s">
        <v>10897</v>
      </c>
      <c r="G2386" s="125" t="s">
        <v>8215</v>
      </c>
      <c r="H2386" s="126" t="s">
        <v>10900</v>
      </c>
      <c r="I2386" s="127">
        <v>365</v>
      </c>
      <c r="J2386" s="128">
        <v>3.8903999999999992</v>
      </c>
    </row>
    <row r="2387" spans="2:10" hidden="1" x14ac:dyDescent="0.25">
      <c r="B2387" s="124" t="s">
        <v>8</v>
      </c>
      <c r="C2387" s="125" t="s">
        <v>3977</v>
      </c>
      <c r="D2387" s="126" t="s">
        <v>10893</v>
      </c>
      <c r="E2387" s="125" t="s">
        <v>2928</v>
      </c>
      <c r="F2387" s="126" t="s">
        <v>10899</v>
      </c>
      <c r="G2387" s="125" t="s">
        <v>10905</v>
      </c>
      <c r="H2387" s="126" t="s">
        <v>10906</v>
      </c>
      <c r="I2387" s="127">
        <v>222</v>
      </c>
      <c r="J2387" s="128">
        <v>8.3560000000000052</v>
      </c>
    </row>
    <row r="2388" spans="2:10" hidden="1" x14ac:dyDescent="0.25">
      <c r="B2388" s="124" t="s">
        <v>8</v>
      </c>
      <c r="C2388" s="125" t="s">
        <v>3977</v>
      </c>
      <c r="D2388" s="126" t="s">
        <v>10893</v>
      </c>
      <c r="E2388" s="125" t="s">
        <v>4514</v>
      </c>
      <c r="F2388" s="126" t="s">
        <v>10904</v>
      </c>
      <c r="G2388" s="125" t="s">
        <v>10907</v>
      </c>
      <c r="H2388" s="126" t="s">
        <v>10908</v>
      </c>
      <c r="I2388" s="127">
        <v>1472</v>
      </c>
      <c r="J2388" s="128">
        <v>78.629100000000008</v>
      </c>
    </row>
    <row r="2389" spans="2:10" hidden="1" x14ac:dyDescent="0.25">
      <c r="B2389" s="124" t="s">
        <v>8</v>
      </c>
      <c r="C2389" s="125" t="s">
        <v>3977</v>
      </c>
      <c r="D2389" s="126" t="s">
        <v>10893</v>
      </c>
      <c r="E2389" s="125" t="s">
        <v>10907</v>
      </c>
      <c r="F2389" s="126" t="s">
        <v>10908</v>
      </c>
      <c r="G2389" s="125" t="s">
        <v>10909</v>
      </c>
      <c r="H2389" s="126" t="s">
        <v>10910</v>
      </c>
      <c r="I2389" s="127">
        <v>2403</v>
      </c>
      <c r="J2389" s="128">
        <v>14.938599999999999</v>
      </c>
    </row>
    <row r="2390" spans="2:10" hidden="1" x14ac:dyDescent="0.25">
      <c r="B2390" s="124" t="s">
        <v>8</v>
      </c>
      <c r="C2390" s="125" t="s">
        <v>3977</v>
      </c>
      <c r="D2390" s="126" t="s">
        <v>10893</v>
      </c>
      <c r="E2390" s="125" t="s">
        <v>10905</v>
      </c>
      <c r="F2390" s="126" t="s">
        <v>10906</v>
      </c>
      <c r="G2390" s="125" t="s">
        <v>10894</v>
      </c>
      <c r="H2390" s="126" t="s">
        <v>10895</v>
      </c>
      <c r="I2390" s="127">
        <v>1524</v>
      </c>
      <c r="J2390" s="128">
        <v>9.2065000000000001</v>
      </c>
    </row>
    <row r="2391" spans="2:10" hidden="1" x14ac:dyDescent="0.25">
      <c r="B2391" s="124" t="s">
        <v>8</v>
      </c>
      <c r="C2391" s="125" t="s">
        <v>3979</v>
      </c>
      <c r="D2391" s="126" t="s">
        <v>10911</v>
      </c>
      <c r="E2391" s="125" t="s">
        <v>3979</v>
      </c>
      <c r="F2391" s="126" t="s">
        <v>10912</v>
      </c>
      <c r="G2391" s="125" t="s">
        <v>7218</v>
      </c>
      <c r="H2391" s="126" t="s">
        <v>10913</v>
      </c>
      <c r="I2391" s="127">
        <v>561</v>
      </c>
      <c r="J2391" s="128">
        <v>12.0405</v>
      </c>
    </row>
    <row r="2392" spans="2:10" hidden="1" x14ac:dyDescent="0.25">
      <c r="B2392" s="124" t="s">
        <v>8</v>
      </c>
      <c r="C2392" s="125" t="s">
        <v>3979</v>
      </c>
      <c r="D2392" s="126" t="s">
        <v>10911</v>
      </c>
      <c r="E2392" s="125" t="s">
        <v>3979</v>
      </c>
      <c r="F2392" s="126" t="s">
        <v>10912</v>
      </c>
      <c r="G2392" s="125" t="s">
        <v>6863</v>
      </c>
      <c r="H2392" s="126" t="s">
        <v>10914</v>
      </c>
      <c r="I2392" s="127">
        <v>1309</v>
      </c>
      <c r="J2392" s="128">
        <v>11.692399999999999</v>
      </c>
    </row>
    <row r="2393" spans="2:10" hidden="1" x14ac:dyDescent="0.25">
      <c r="B2393" s="124" t="s">
        <v>8</v>
      </c>
      <c r="C2393" s="125" t="s">
        <v>3979</v>
      </c>
      <c r="D2393" s="126" t="s">
        <v>10911</v>
      </c>
      <c r="E2393" s="125" t="s">
        <v>3979</v>
      </c>
      <c r="F2393" s="126" t="s">
        <v>10912</v>
      </c>
      <c r="G2393" s="125" t="s">
        <v>10915</v>
      </c>
      <c r="H2393" s="126" t="s">
        <v>10916</v>
      </c>
      <c r="I2393" s="127">
        <v>221</v>
      </c>
      <c r="J2393" s="128">
        <v>7.1746999999999996</v>
      </c>
    </row>
    <row r="2394" spans="2:10" hidden="1" x14ac:dyDescent="0.25">
      <c r="B2394" s="124" t="s">
        <v>8</v>
      </c>
      <c r="C2394" s="125" t="s">
        <v>10917</v>
      </c>
      <c r="D2394" s="126" t="s">
        <v>10918</v>
      </c>
      <c r="E2394" s="125" t="s">
        <v>10917</v>
      </c>
      <c r="F2394" s="126" t="s">
        <v>10919</v>
      </c>
      <c r="G2394" s="125" t="s">
        <v>10920</v>
      </c>
      <c r="H2394" s="126" t="s">
        <v>10921</v>
      </c>
      <c r="I2394" s="127">
        <v>122</v>
      </c>
      <c r="J2394" s="128">
        <v>19.60090000000001</v>
      </c>
    </row>
    <row r="2395" spans="2:10" hidden="1" x14ac:dyDescent="0.25">
      <c r="B2395" s="124" t="s">
        <v>8</v>
      </c>
      <c r="C2395" s="125" t="s">
        <v>10917</v>
      </c>
      <c r="D2395" s="126" t="s">
        <v>10918</v>
      </c>
      <c r="E2395" s="125" t="s">
        <v>10917</v>
      </c>
      <c r="F2395" s="126" t="s">
        <v>10919</v>
      </c>
      <c r="G2395" s="125" t="s">
        <v>10922</v>
      </c>
      <c r="H2395" s="126" t="s">
        <v>10923</v>
      </c>
      <c r="I2395" s="127">
        <v>303</v>
      </c>
      <c r="J2395" s="128">
        <v>12.303000000000001</v>
      </c>
    </row>
    <row r="2396" spans="2:10" hidden="1" x14ac:dyDescent="0.25">
      <c r="B2396" s="124" t="s">
        <v>8</v>
      </c>
      <c r="C2396" s="125" t="s">
        <v>7035</v>
      </c>
      <c r="D2396" s="126" t="s">
        <v>10924</v>
      </c>
      <c r="E2396" s="125" t="s">
        <v>7035</v>
      </c>
      <c r="F2396" s="126" t="s">
        <v>10925</v>
      </c>
      <c r="G2396" s="125" t="s">
        <v>10926</v>
      </c>
      <c r="H2396" s="126" t="s">
        <v>10927</v>
      </c>
      <c r="I2396" s="127">
        <v>77</v>
      </c>
      <c r="J2396" s="128">
        <v>12.989699999999999</v>
      </c>
    </row>
    <row r="2397" spans="2:10" hidden="1" x14ac:dyDescent="0.25">
      <c r="B2397" s="124" t="s">
        <v>8</v>
      </c>
      <c r="C2397" s="125" t="s">
        <v>10928</v>
      </c>
      <c r="D2397" s="126" t="s">
        <v>10929</v>
      </c>
      <c r="E2397" s="125" t="s">
        <v>10928</v>
      </c>
      <c r="F2397" s="126" t="s">
        <v>10930</v>
      </c>
      <c r="G2397" s="125" t="s">
        <v>10931</v>
      </c>
      <c r="H2397" s="126" t="s">
        <v>10932</v>
      </c>
      <c r="I2397" s="127">
        <v>354</v>
      </c>
      <c r="J2397" s="128">
        <v>32.868000000000002</v>
      </c>
    </row>
    <row r="2398" spans="2:10" hidden="1" x14ac:dyDescent="0.25">
      <c r="B2398" s="124" t="s">
        <v>8</v>
      </c>
      <c r="C2398" s="125" t="s">
        <v>10933</v>
      </c>
      <c r="D2398" s="126" t="s">
        <v>10934</v>
      </c>
      <c r="E2398" s="125" t="s">
        <v>8664</v>
      </c>
      <c r="F2398" s="126" t="s">
        <v>10935</v>
      </c>
      <c r="G2398" s="125" t="s">
        <v>10936</v>
      </c>
      <c r="H2398" s="126" t="s">
        <v>10937</v>
      </c>
      <c r="I2398" s="127">
        <v>286</v>
      </c>
      <c r="J2398" s="128">
        <v>6.2525000000000004</v>
      </c>
    </row>
    <row r="2399" spans="2:10" hidden="1" x14ac:dyDescent="0.25">
      <c r="B2399" s="124" t="s">
        <v>8</v>
      </c>
      <c r="C2399" s="125" t="s">
        <v>10933</v>
      </c>
      <c r="D2399" s="126" t="s">
        <v>10934</v>
      </c>
      <c r="E2399" s="125" t="s">
        <v>10938</v>
      </c>
      <c r="F2399" s="126" t="s">
        <v>10939</v>
      </c>
      <c r="G2399" s="125" t="s">
        <v>296</v>
      </c>
      <c r="H2399" s="126" t="s">
        <v>10940</v>
      </c>
      <c r="I2399" s="127">
        <v>716</v>
      </c>
      <c r="J2399" s="128">
        <v>4.7938000000000001</v>
      </c>
    </row>
    <row r="2400" spans="2:10" hidden="1" x14ac:dyDescent="0.25">
      <c r="B2400" s="124" t="s">
        <v>8</v>
      </c>
      <c r="C2400" s="125" t="s">
        <v>4024</v>
      </c>
      <c r="D2400" s="126" t="s">
        <v>10941</v>
      </c>
      <c r="E2400" s="125" t="s">
        <v>10942</v>
      </c>
      <c r="F2400" s="126" t="s">
        <v>10943</v>
      </c>
      <c r="G2400" s="125" t="s">
        <v>10944</v>
      </c>
      <c r="H2400" s="126" t="s">
        <v>10945</v>
      </c>
      <c r="I2400" s="127">
        <v>598</v>
      </c>
      <c r="J2400" s="128">
        <v>11.6517</v>
      </c>
    </row>
    <row r="2401" spans="2:10" hidden="1" x14ac:dyDescent="0.25">
      <c r="B2401" s="124" t="s">
        <v>8</v>
      </c>
      <c r="C2401" s="125" t="s">
        <v>4024</v>
      </c>
      <c r="D2401" s="126" t="s">
        <v>10941</v>
      </c>
      <c r="E2401" s="125" t="s">
        <v>10946</v>
      </c>
      <c r="F2401" s="126" t="s">
        <v>10947</v>
      </c>
      <c r="G2401" s="125" t="s">
        <v>542</v>
      </c>
      <c r="H2401" s="126" t="s">
        <v>10948</v>
      </c>
      <c r="I2401" s="127">
        <v>200</v>
      </c>
      <c r="J2401" s="128">
        <v>10.79</v>
      </c>
    </row>
    <row r="2402" spans="2:10" hidden="1" x14ac:dyDescent="0.25">
      <c r="B2402" s="124" t="s">
        <v>8</v>
      </c>
      <c r="C2402" s="125" t="s">
        <v>4024</v>
      </c>
      <c r="D2402" s="126" t="s">
        <v>10941</v>
      </c>
      <c r="E2402" s="125" t="s">
        <v>10946</v>
      </c>
      <c r="F2402" s="126" t="s">
        <v>10947</v>
      </c>
      <c r="G2402" s="125" t="s">
        <v>10949</v>
      </c>
      <c r="H2402" s="126" t="s">
        <v>10950</v>
      </c>
      <c r="I2402" s="127">
        <v>1093</v>
      </c>
      <c r="J2402" s="128">
        <v>4.9037000000000006</v>
      </c>
    </row>
    <row r="2403" spans="2:10" hidden="1" x14ac:dyDescent="0.25">
      <c r="B2403" s="124" t="s">
        <v>8</v>
      </c>
      <c r="C2403" s="125" t="s">
        <v>4024</v>
      </c>
      <c r="D2403" s="126" t="s">
        <v>10941</v>
      </c>
      <c r="E2403" s="125" t="s">
        <v>10951</v>
      </c>
      <c r="F2403" s="126" t="s">
        <v>10952</v>
      </c>
      <c r="G2403" s="125" t="s">
        <v>10953</v>
      </c>
      <c r="H2403" s="126" t="s">
        <v>10954</v>
      </c>
      <c r="I2403" s="127">
        <v>337</v>
      </c>
      <c r="J2403" s="128">
        <v>12.1059</v>
      </c>
    </row>
    <row r="2404" spans="2:10" hidden="1" x14ac:dyDescent="0.25">
      <c r="B2404" s="124" t="s">
        <v>8</v>
      </c>
      <c r="C2404" s="125" t="s">
        <v>4024</v>
      </c>
      <c r="D2404" s="126" t="s">
        <v>10941</v>
      </c>
      <c r="E2404" s="125" t="s">
        <v>10953</v>
      </c>
      <c r="F2404" s="126" t="s">
        <v>10954</v>
      </c>
      <c r="G2404" s="125" t="s">
        <v>1498</v>
      </c>
      <c r="H2404" s="126" t="s">
        <v>10955</v>
      </c>
      <c r="I2404" s="127">
        <v>332</v>
      </c>
      <c r="J2404" s="128">
        <v>22.512499999999999</v>
      </c>
    </row>
    <row r="2405" spans="2:10" hidden="1" x14ac:dyDescent="0.25">
      <c r="B2405" s="124" t="s">
        <v>8</v>
      </c>
      <c r="C2405" s="125" t="s">
        <v>4024</v>
      </c>
      <c r="D2405" s="126" t="s">
        <v>10941</v>
      </c>
      <c r="E2405" s="125" t="s">
        <v>4024</v>
      </c>
      <c r="F2405" s="126" t="s">
        <v>10956</v>
      </c>
      <c r="G2405" s="125" t="s">
        <v>10957</v>
      </c>
      <c r="H2405" s="126" t="s">
        <v>10958</v>
      </c>
      <c r="I2405" s="127">
        <v>283</v>
      </c>
      <c r="J2405" s="128">
        <v>3.4995999999999992</v>
      </c>
    </row>
    <row r="2406" spans="2:10" hidden="1" x14ac:dyDescent="0.25">
      <c r="B2406" s="124" t="s">
        <v>8</v>
      </c>
      <c r="C2406" s="125" t="s">
        <v>4024</v>
      </c>
      <c r="D2406" s="126" t="s">
        <v>10941</v>
      </c>
      <c r="E2406" s="125" t="s">
        <v>10959</v>
      </c>
      <c r="F2406" s="126" t="s">
        <v>10960</v>
      </c>
      <c r="G2406" s="125" t="s">
        <v>10951</v>
      </c>
      <c r="H2406" s="126" t="s">
        <v>10952</v>
      </c>
      <c r="I2406" s="127">
        <v>1441</v>
      </c>
      <c r="J2406" s="128">
        <v>10.6577</v>
      </c>
    </row>
    <row r="2407" spans="2:10" hidden="1" x14ac:dyDescent="0.25">
      <c r="B2407" s="124" t="s">
        <v>8</v>
      </c>
      <c r="C2407" s="125" t="s">
        <v>4024</v>
      </c>
      <c r="D2407" s="126" t="s">
        <v>10941</v>
      </c>
      <c r="E2407" s="125" t="s">
        <v>10951</v>
      </c>
      <c r="F2407" s="126" t="s">
        <v>10952</v>
      </c>
      <c r="G2407" s="125" t="s">
        <v>2481</v>
      </c>
      <c r="H2407" s="126" t="s">
        <v>10961</v>
      </c>
      <c r="I2407" s="127">
        <v>690</v>
      </c>
      <c r="J2407" s="128">
        <v>5.7123999999999997</v>
      </c>
    </row>
    <row r="2408" spans="2:10" hidden="1" x14ac:dyDescent="0.25">
      <c r="B2408" s="124" t="s">
        <v>8</v>
      </c>
      <c r="C2408" s="125" t="s">
        <v>4024</v>
      </c>
      <c r="D2408" s="126" t="s">
        <v>10941</v>
      </c>
      <c r="E2408" s="125" t="s">
        <v>10949</v>
      </c>
      <c r="F2408" s="126" t="s">
        <v>10950</v>
      </c>
      <c r="G2408" s="125" t="s">
        <v>10959</v>
      </c>
      <c r="H2408" s="126" t="s">
        <v>10960</v>
      </c>
      <c r="I2408" s="127">
        <v>494</v>
      </c>
      <c r="J2408" s="128">
        <v>4.0528999999999993</v>
      </c>
    </row>
    <row r="2409" spans="2:10" hidden="1" x14ac:dyDescent="0.25">
      <c r="B2409" s="124" t="s">
        <v>8</v>
      </c>
      <c r="C2409" s="125" t="s">
        <v>4024</v>
      </c>
      <c r="D2409" s="126" t="s">
        <v>10941</v>
      </c>
      <c r="E2409" s="125" t="s">
        <v>4024</v>
      </c>
      <c r="F2409" s="126" t="s">
        <v>10956</v>
      </c>
      <c r="G2409" s="125" t="s">
        <v>10942</v>
      </c>
      <c r="H2409" s="126" t="s">
        <v>10943</v>
      </c>
      <c r="I2409" s="127">
        <v>0</v>
      </c>
      <c r="J2409" s="128">
        <v>7.0997000000000003</v>
      </c>
    </row>
    <row r="2410" spans="2:10" hidden="1" x14ac:dyDescent="0.25">
      <c r="B2410" s="124" t="s">
        <v>8</v>
      </c>
      <c r="C2410" s="125" t="s">
        <v>4024</v>
      </c>
      <c r="D2410" s="126" t="s">
        <v>10941</v>
      </c>
      <c r="E2410" s="125" t="s">
        <v>10944</v>
      </c>
      <c r="F2410" s="126" t="s">
        <v>10945</v>
      </c>
      <c r="G2410" s="125" t="s">
        <v>10946</v>
      </c>
      <c r="H2410" s="126" t="s">
        <v>10947</v>
      </c>
      <c r="I2410" s="127">
        <v>447</v>
      </c>
      <c r="J2410" s="128">
        <v>4.8600999999999992</v>
      </c>
    </row>
    <row r="2411" spans="2:10" hidden="1" x14ac:dyDescent="0.25">
      <c r="B2411" s="124" t="s">
        <v>8</v>
      </c>
      <c r="C2411" s="125" t="s">
        <v>10962</v>
      </c>
      <c r="D2411" s="126" t="s">
        <v>10963</v>
      </c>
      <c r="E2411" s="125" t="s">
        <v>10962</v>
      </c>
      <c r="F2411" s="126" t="s">
        <v>10964</v>
      </c>
      <c r="G2411" s="125" t="s">
        <v>10965</v>
      </c>
      <c r="H2411" s="126" t="s">
        <v>10966</v>
      </c>
      <c r="I2411" s="127">
        <v>321</v>
      </c>
      <c r="J2411" s="128">
        <v>19.464099999999991</v>
      </c>
    </row>
    <row r="2412" spans="2:10" hidden="1" x14ac:dyDescent="0.25">
      <c r="B2412" s="124" t="s">
        <v>8</v>
      </c>
      <c r="C2412" s="125" t="s">
        <v>10962</v>
      </c>
      <c r="D2412" s="126" t="s">
        <v>10963</v>
      </c>
      <c r="E2412" s="125" t="s">
        <v>10962</v>
      </c>
      <c r="F2412" s="126" t="s">
        <v>10964</v>
      </c>
      <c r="G2412" s="125" t="s">
        <v>10967</v>
      </c>
      <c r="H2412" s="126" t="s">
        <v>10968</v>
      </c>
      <c r="I2412" s="127">
        <v>654</v>
      </c>
      <c r="J2412" s="128">
        <v>9.0709</v>
      </c>
    </row>
    <row r="2413" spans="2:10" hidden="1" x14ac:dyDescent="0.25">
      <c r="B2413" s="124" t="s">
        <v>8</v>
      </c>
      <c r="C2413" s="125" t="s">
        <v>10969</v>
      </c>
      <c r="D2413" s="126" t="s">
        <v>10970</v>
      </c>
      <c r="E2413" s="125" t="s">
        <v>10971</v>
      </c>
      <c r="F2413" s="126" t="s">
        <v>10972</v>
      </c>
      <c r="G2413" s="125" t="s">
        <v>10973</v>
      </c>
      <c r="H2413" s="126" t="s">
        <v>10974</v>
      </c>
      <c r="I2413" s="127">
        <v>3501</v>
      </c>
      <c r="J2413" s="128">
        <v>25.226099999999999</v>
      </c>
    </row>
    <row r="2414" spans="2:10" hidden="1" x14ac:dyDescent="0.25">
      <c r="B2414" s="124" t="s">
        <v>8</v>
      </c>
      <c r="C2414" s="125" t="s">
        <v>10969</v>
      </c>
      <c r="D2414" s="126" t="s">
        <v>10970</v>
      </c>
      <c r="E2414" s="125" t="s">
        <v>10973</v>
      </c>
      <c r="F2414" s="126" t="s">
        <v>10974</v>
      </c>
      <c r="G2414" s="125" t="s">
        <v>10975</v>
      </c>
      <c r="H2414" s="126" t="s">
        <v>10976</v>
      </c>
      <c r="I2414" s="127">
        <v>165</v>
      </c>
      <c r="J2414" s="128">
        <v>7.6867999999999999</v>
      </c>
    </row>
    <row r="2415" spans="2:10" hidden="1" x14ac:dyDescent="0.25">
      <c r="B2415" s="124" t="s">
        <v>8</v>
      </c>
      <c r="C2415" s="125" t="s">
        <v>10969</v>
      </c>
      <c r="D2415" s="126" t="s">
        <v>10970</v>
      </c>
      <c r="E2415" s="125" t="s">
        <v>10969</v>
      </c>
      <c r="F2415" s="126" t="s">
        <v>10977</v>
      </c>
      <c r="G2415" s="125" t="s">
        <v>10971</v>
      </c>
      <c r="H2415" s="126" t="s">
        <v>10972</v>
      </c>
      <c r="I2415" s="127">
        <v>406</v>
      </c>
      <c r="J2415" s="128">
        <v>9.5923000000000016</v>
      </c>
    </row>
    <row r="2416" spans="2:10" hidden="1" x14ac:dyDescent="0.25">
      <c r="B2416" s="124" t="s">
        <v>8</v>
      </c>
      <c r="C2416" s="125" t="s">
        <v>10978</v>
      </c>
      <c r="D2416" s="126" t="s">
        <v>10979</v>
      </c>
      <c r="E2416" s="125" t="s">
        <v>10978</v>
      </c>
      <c r="F2416" s="126" t="s">
        <v>10980</v>
      </c>
      <c r="G2416" s="125" t="s">
        <v>10981</v>
      </c>
      <c r="H2416" s="126" t="s">
        <v>10982</v>
      </c>
      <c r="I2416" s="127">
        <v>258</v>
      </c>
      <c r="J2416" s="128">
        <v>11.3927</v>
      </c>
    </row>
    <row r="2417" spans="2:10" hidden="1" x14ac:dyDescent="0.25">
      <c r="B2417" s="124" t="s">
        <v>8</v>
      </c>
      <c r="C2417" s="125" t="s">
        <v>10983</v>
      </c>
      <c r="D2417" s="126" t="s">
        <v>10984</v>
      </c>
      <c r="E2417" s="125" t="s">
        <v>10983</v>
      </c>
      <c r="F2417" s="126" t="s">
        <v>10985</v>
      </c>
      <c r="G2417" s="125" t="s">
        <v>10986</v>
      </c>
      <c r="H2417" s="126" t="s">
        <v>10987</v>
      </c>
      <c r="I2417" s="127">
        <v>774</v>
      </c>
      <c r="J2417" s="128">
        <v>3.727100000000001</v>
      </c>
    </row>
    <row r="2418" spans="2:10" hidden="1" x14ac:dyDescent="0.25">
      <c r="B2418" s="124" t="s">
        <v>8</v>
      </c>
      <c r="C2418" s="125" t="s">
        <v>10983</v>
      </c>
      <c r="D2418" s="126" t="s">
        <v>10984</v>
      </c>
      <c r="E2418" s="125" t="s">
        <v>10983</v>
      </c>
      <c r="F2418" s="126" t="s">
        <v>10985</v>
      </c>
      <c r="G2418" s="125" t="s">
        <v>6824</v>
      </c>
      <c r="H2418" s="126" t="s">
        <v>10988</v>
      </c>
      <c r="I2418" s="127">
        <v>418</v>
      </c>
      <c r="J2418" s="128">
        <v>12.5626</v>
      </c>
    </row>
    <row r="2419" spans="2:10" hidden="1" x14ac:dyDescent="0.25">
      <c r="B2419" s="124" t="s">
        <v>8</v>
      </c>
      <c r="C2419" s="125" t="s">
        <v>10989</v>
      </c>
      <c r="D2419" s="126" t="s">
        <v>10990</v>
      </c>
      <c r="E2419" s="125" t="s">
        <v>10991</v>
      </c>
      <c r="F2419" s="126" t="s">
        <v>10992</v>
      </c>
      <c r="G2419" s="125" t="s">
        <v>1096</v>
      </c>
      <c r="H2419" s="126" t="s">
        <v>10993</v>
      </c>
      <c r="I2419" s="127">
        <v>665</v>
      </c>
      <c r="J2419" s="128">
        <v>9.2003000000000004</v>
      </c>
    </row>
    <row r="2420" spans="2:10" hidden="1" x14ac:dyDescent="0.25">
      <c r="B2420" s="124" t="s">
        <v>8</v>
      </c>
      <c r="C2420" s="125" t="s">
        <v>10989</v>
      </c>
      <c r="D2420" s="126" t="s">
        <v>10990</v>
      </c>
      <c r="E2420" s="125" t="s">
        <v>1037</v>
      </c>
      <c r="F2420" s="126" t="s">
        <v>10994</v>
      </c>
      <c r="G2420" s="125" t="s">
        <v>6204</v>
      </c>
      <c r="H2420" s="126" t="s">
        <v>10995</v>
      </c>
      <c r="I2420" s="127">
        <v>705</v>
      </c>
      <c r="J2420" s="128">
        <v>3.5809000000000002</v>
      </c>
    </row>
    <row r="2421" spans="2:10" hidden="1" x14ac:dyDescent="0.25">
      <c r="B2421" s="124" t="s">
        <v>8</v>
      </c>
      <c r="C2421" s="125" t="s">
        <v>10989</v>
      </c>
      <c r="D2421" s="126" t="s">
        <v>10990</v>
      </c>
      <c r="E2421" s="125" t="s">
        <v>10989</v>
      </c>
      <c r="F2421" s="126" t="s">
        <v>10996</v>
      </c>
      <c r="G2421" s="125" t="s">
        <v>10991</v>
      </c>
      <c r="H2421" s="126" t="s">
        <v>10992</v>
      </c>
      <c r="I2421" s="127">
        <v>275</v>
      </c>
      <c r="J2421" s="128">
        <v>11.3757</v>
      </c>
    </row>
    <row r="2422" spans="2:10" hidden="1" x14ac:dyDescent="0.25">
      <c r="B2422" s="124" t="s">
        <v>8</v>
      </c>
      <c r="C2422" s="125" t="s">
        <v>10989</v>
      </c>
      <c r="D2422" s="126" t="s">
        <v>10990</v>
      </c>
      <c r="E2422" s="125" t="s">
        <v>10991</v>
      </c>
      <c r="F2422" s="126" t="s">
        <v>10992</v>
      </c>
      <c r="G2422" s="125" t="s">
        <v>10997</v>
      </c>
      <c r="H2422" s="126" t="s">
        <v>10998</v>
      </c>
      <c r="I2422" s="127">
        <v>791</v>
      </c>
      <c r="J2422" s="128">
        <v>11.760199999999999</v>
      </c>
    </row>
    <row r="2423" spans="2:10" hidden="1" x14ac:dyDescent="0.25">
      <c r="B2423" s="124" t="s">
        <v>8</v>
      </c>
      <c r="C2423" s="125" t="s">
        <v>10989</v>
      </c>
      <c r="D2423" s="126" t="s">
        <v>10990</v>
      </c>
      <c r="E2423" s="125" t="s">
        <v>10989</v>
      </c>
      <c r="F2423" s="126" t="s">
        <v>10996</v>
      </c>
      <c r="G2423" s="125" t="s">
        <v>1037</v>
      </c>
      <c r="H2423" s="126" t="s">
        <v>10994</v>
      </c>
      <c r="I2423" s="127">
        <v>460</v>
      </c>
      <c r="J2423" s="128">
        <v>12.1206</v>
      </c>
    </row>
    <row r="2424" spans="2:10" hidden="1" x14ac:dyDescent="0.25">
      <c r="B2424" s="124" t="s">
        <v>8</v>
      </c>
      <c r="C2424" s="125" t="s">
        <v>10999</v>
      </c>
      <c r="D2424" s="126" t="s">
        <v>11000</v>
      </c>
      <c r="E2424" s="125" t="s">
        <v>11001</v>
      </c>
      <c r="F2424" s="126" t="s">
        <v>11002</v>
      </c>
      <c r="G2424" s="125" t="s">
        <v>11003</v>
      </c>
      <c r="H2424" s="126" t="s">
        <v>11004</v>
      </c>
      <c r="I2424" s="127">
        <v>1832</v>
      </c>
      <c r="J2424" s="128">
        <v>4.4683999999999999</v>
      </c>
    </row>
    <row r="2425" spans="2:10" hidden="1" x14ac:dyDescent="0.25">
      <c r="B2425" s="124" t="s">
        <v>8</v>
      </c>
      <c r="C2425" s="125" t="s">
        <v>10999</v>
      </c>
      <c r="D2425" s="126" t="s">
        <v>11000</v>
      </c>
      <c r="E2425" s="125" t="s">
        <v>10999</v>
      </c>
      <c r="F2425" s="126" t="s">
        <v>11005</v>
      </c>
      <c r="G2425" s="125" t="s">
        <v>11001</v>
      </c>
      <c r="H2425" s="126" t="s">
        <v>11002</v>
      </c>
      <c r="I2425" s="127">
        <v>1498</v>
      </c>
      <c r="J2425" s="128">
        <v>6.4527999999999999</v>
      </c>
    </row>
    <row r="2426" spans="2:10" hidden="1" x14ac:dyDescent="0.25">
      <c r="B2426" s="124" t="s">
        <v>8</v>
      </c>
      <c r="C2426" s="125" t="s">
        <v>955</v>
      </c>
      <c r="D2426" s="126" t="s">
        <v>11006</v>
      </c>
      <c r="E2426" s="125" t="s">
        <v>955</v>
      </c>
      <c r="F2426" s="126" t="s">
        <v>11007</v>
      </c>
      <c r="G2426" s="125" t="s">
        <v>6727</v>
      </c>
      <c r="H2426" s="126" t="s">
        <v>11008</v>
      </c>
      <c r="I2426" s="127">
        <v>663</v>
      </c>
      <c r="J2426" s="128">
        <v>11.9513</v>
      </c>
    </row>
    <row r="2427" spans="2:10" hidden="1" x14ac:dyDescent="0.25">
      <c r="B2427" s="124" t="s">
        <v>8</v>
      </c>
      <c r="C2427" s="125" t="s">
        <v>743</v>
      </c>
      <c r="D2427" s="126" t="s">
        <v>11009</v>
      </c>
      <c r="E2427" s="125" t="s">
        <v>11010</v>
      </c>
      <c r="F2427" s="126" t="s">
        <v>11011</v>
      </c>
      <c r="G2427" s="125" t="s">
        <v>11012</v>
      </c>
      <c r="H2427" s="126" t="s">
        <v>11013</v>
      </c>
      <c r="I2427" s="127">
        <v>274</v>
      </c>
      <c r="J2427" s="128">
        <v>9.6903000000000006</v>
      </c>
    </row>
    <row r="2428" spans="2:10" hidden="1" x14ac:dyDescent="0.25">
      <c r="B2428" s="124" t="s">
        <v>8</v>
      </c>
      <c r="C2428" s="125" t="s">
        <v>743</v>
      </c>
      <c r="D2428" s="126" t="s">
        <v>11009</v>
      </c>
      <c r="E2428" s="125" t="s">
        <v>7876</v>
      </c>
      <c r="F2428" s="126" t="s">
        <v>11014</v>
      </c>
      <c r="G2428" s="125" t="s">
        <v>11015</v>
      </c>
      <c r="H2428" s="126" t="s">
        <v>11016</v>
      </c>
      <c r="I2428" s="127">
        <v>359</v>
      </c>
      <c r="J2428" s="128">
        <v>9.1536000000000008</v>
      </c>
    </row>
    <row r="2429" spans="2:10" hidden="1" x14ac:dyDescent="0.25">
      <c r="B2429" s="124" t="s">
        <v>8</v>
      </c>
      <c r="C2429" s="125" t="s">
        <v>743</v>
      </c>
      <c r="D2429" s="126" t="s">
        <v>11009</v>
      </c>
      <c r="E2429" s="125" t="s">
        <v>11017</v>
      </c>
      <c r="F2429" s="126" t="s">
        <v>11018</v>
      </c>
      <c r="G2429" s="125" t="s">
        <v>7876</v>
      </c>
      <c r="H2429" s="126" t="s">
        <v>11014</v>
      </c>
      <c r="I2429" s="127">
        <v>534</v>
      </c>
      <c r="J2429" s="128">
        <v>9.3396000000000008</v>
      </c>
    </row>
    <row r="2430" spans="2:10" hidden="1" x14ac:dyDescent="0.25">
      <c r="B2430" s="124" t="s">
        <v>8</v>
      </c>
      <c r="C2430" s="125" t="s">
        <v>743</v>
      </c>
      <c r="D2430" s="126" t="s">
        <v>11009</v>
      </c>
      <c r="E2430" s="125" t="s">
        <v>743</v>
      </c>
      <c r="F2430" s="126" t="s">
        <v>11019</v>
      </c>
      <c r="G2430" s="125" t="s">
        <v>11020</v>
      </c>
      <c r="H2430" s="126" t="s">
        <v>11021</v>
      </c>
      <c r="I2430" s="127">
        <v>370</v>
      </c>
      <c r="J2430" s="128">
        <v>10.976900000000001</v>
      </c>
    </row>
    <row r="2431" spans="2:10" hidden="1" x14ac:dyDescent="0.25">
      <c r="B2431" s="124" t="s">
        <v>8</v>
      </c>
      <c r="C2431" s="125" t="s">
        <v>743</v>
      </c>
      <c r="D2431" s="126" t="s">
        <v>11009</v>
      </c>
      <c r="E2431" s="125" t="s">
        <v>11020</v>
      </c>
      <c r="F2431" s="126" t="s">
        <v>11021</v>
      </c>
      <c r="G2431" s="125" t="s">
        <v>11022</v>
      </c>
      <c r="H2431" s="126" t="s">
        <v>11023</v>
      </c>
      <c r="I2431" s="127">
        <v>664</v>
      </c>
      <c r="J2431" s="128">
        <v>13.9682</v>
      </c>
    </row>
    <row r="2432" spans="2:10" hidden="1" x14ac:dyDescent="0.25">
      <c r="B2432" s="124" t="s">
        <v>8</v>
      </c>
      <c r="C2432" s="125" t="s">
        <v>743</v>
      </c>
      <c r="D2432" s="126" t="s">
        <v>11009</v>
      </c>
      <c r="E2432" s="125" t="s">
        <v>743</v>
      </c>
      <c r="F2432" s="126" t="s">
        <v>11019</v>
      </c>
      <c r="G2432" s="125" t="s">
        <v>11024</v>
      </c>
      <c r="H2432" s="126" t="s">
        <v>11025</v>
      </c>
      <c r="I2432" s="127">
        <v>138</v>
      </c>
      <c r="J2432" s="128">
        <v>11.042999999999999</v>
      </c>
    </row>
    <row r="2433" spans="2:10" hidden="1" x14ac:dyDescent="0.25">
      <c r="B2433" s="124" t="s">
        <v>8</v>
      </c>
      <c r="C2433" s="125" t="s">
        <v>743</v>
      </c>
      <c r="D2433" s="126" t="s">
        <v>11009</v>
      </c>
      <c r="E2433" s="125" t="s">
        <v>11024</v>
      </c>
      <c r="F2433" s="126" t="s">
        <v>11025</v>
      </c>
      <c r="G2433" s="125" t="s">
        <v>11026</v>
      </c>
      <c r="H2433" s="126" t="s">
        <v>11027</v>
      </c>
      <c r="I2433" s="127">
        <v>325</v>
      </c>
      <c r="J2433" s="128">
        <v>10.016299999999999</v>
      </c>
    </row>
    <row r="2434" spans="2:10" hidden="1" x14ac:dyDescent="0.25">
      <c r="B2434" s="124" t="s">
        <v>8</v>
      </c>
      <c r="C2434" s="125" t="s">
        <v>743</v>
      </c>
      <c r="D2434" s="126" t="s">
        <v>11009</v>
      </c>
      <c r="E2434" s="125" t="s">
        <v>11022</v>
      </c>
      <c r="F2434" s="126" t="s">
        <v>11023</v>
      </c>
      <c r="G2434" s="125" t="s">
        <v>11028</v>
      </c>
      <c r="H2434" s="126" t="s">
        <v>11029</v>
      </c>
      <c r="I2434" s="127">
        <v>400</v>
      </c>
      <c r="J2434" s="128">
        <v>3.2845</v>
      </c>
    </row>
    <row r="2435" spans="2:10" hidden="1" x14ac:dyDescent="0.25">
      <c r="B2435" s="124" t="s">
        <v>8</v>
      </c>
      <c r="C2435" s="125" t="s">
        <v>743</v>
      </c>
      <c r="D2435" s="126" t="s">
        <v>11009</v>
      </c>
      <c r="E2435" s="125" t="s">
        <v>11026</v>
      </c>
      <c r="F2435" s="126" t="s">
        <v>11027</v>
      </c>
      <c r="G2435" s="125" t="s">
        <v>11030</v>
      </c>
      <c r="H2435" s="126" t="s">
        <v>11031</v>
      </c>
      <c r="I2435" s="127">
        <v>1189</v>
      </c>
      <c r="J2435" s="128">
        <v>5.4864000000000006</v>
      </c>
    </row>
    <row r="2436" spans="2:10" hidden="1" x14ac:dyDescent="0.25">
      <c r="B2436" s="124" t="s">
        <v>8</v>
      </c>
      <c r="C2436" s="125" t="s">
        <v>743</v>
      </c>
      <c r="D2436" s="126" t="s">
        <v>11009</v>
      </c>
      <c r="E2436" s="125" t="s">
        <v>11015</v>
      </c>
      <c r="F2436" s="126" t="s">
        <v>11016</v>
      </c>
      <c r="G2436" s="125" t="s">
        <v>7718</v>
      </c>
      <c r="H2436" s="126" t="s">
        <v>11032</v>
      </c>
      <c r="I2436" s="127">
        <v>178</v>
      </c>
      <c r="J2436" s="128">
        <v>22.422699999999988</v>
      </c>
    </row>
    <row r="2437" spans="2:10" hidden="1" x14ac:dyDescent="0.25">
      <c r="B2437" s="124" t="s">
        <v>8</v>
      </c>
      <c r="C2437" s="125" t="s">
        <v>743</v>
      </c>
      <c r="D2437" s="126" t="s">
        <v>11009</v>
      </c>
      <c r="E2437" s="125" t="s">
        <v>743</v>
      </c>
      <c r="F2437" s="126" t="s">
        <v>11019</v>
      </c>
      <c r="G2437" s="125" t="s">
        <v>7461</v>
      </c>
      <c r="H2437" s="126" t="s">
        <v>11033</v>
      </c>
      <c r="I2437" s="127">
        <v>188</v>
      </c>
      <c r="J2437" s="128">
        <v>10.4978</v>
      </c>
    </row>
    <row r="2438" spans="2:10" hidden="1" x14ac:dyDescent="0.25">
      <c r="B2438" s="124" t="s">
        <v>8</v>
      </c>
      <c r="C2438" s="125" t="s">
        <v>743</v>
      </c>
      <c r="D2438" s="126" t="s">
        <v>11009</v>
      </c>
      <c r="E2438" s="125" t="s">
        <v>11015</v>
      </c>
      <c r="F2438" s="126" t="s">
        <v>11016</v>
      </c>
      <c r="G2438" s="125" t="s">
        <v>11010</v>
      </c>
      <c r="H2438" s="126" t="s">
        <v>11011</v>
      </c>
      <c r="I2438" s="127">
        <v>204</v>
      </c>
      <c r="J2438" s="128">
        <v>13.6151</v>
      </c>
    </row>
    <row r="2439" spans="2:10" hidden="1" x14ac:dyDescent="0.25">
      <c r="B2439" s="124" t="s">
        <v>8</v>
      </c>
      <c r="C2439" s="125" t="s">
        <v>743</v>
      </c>
      <c r="D2439" s="126" t="s">
        <v>11009</v>
      </c>
      <c r="E2439" s="125" t="s">
        <v>7461</v>
      </c>
      <c r="F2439" s="126" t="s">
        <v>11033</v>
      </c>
      <c r="G2439" s="125" t="s">
        <v>11034</v>
      </c>
      <c r="H2439" s="126" t="s">
        <v>11035</v>
      </c>
      <c r="I2439" s="127">
        <v>329</v>
      </c>
      <c r="J2439" s="128">
        <v>19.570399999999999</v>
      </c>
    </row>
    <row r="2440" spans="2:10" hidden="1" x14ac:dyDescent="0.25">
      <c r="B2440" s="124" t="s">
        <v>8</v>
      </c>
      <c r="C2440" s="125" t="s">
        <v>743</v>
      </c>
      <c r="D2440" s="126" t="s">
        <v>11009</v>
      </c>
      <c r="E2440" s="125" t="s">
        <v>11030</v>
      </c>
      <c r="F2440" s="126" t="s">
        <v>11031</v>
      </c>
      <c r="G2440" s="125" t="s">
        <v>5458</v>
      </c>
      <c r="H2440" s="126" t="s">
        <v>11036</v>
      </c>
      <c r="I2440" s="127">
        <v>363</v>
      </c>
      <c r="J2440" s="128">
        <v>7.4984999999999999</v>
      </c>
    </row>
    <row r="2441" spans="2:10" hidden="1" x14ac:dyDescent="0.25">
      <c r="B2441" s="124" t="s">
        <v>8</v>
      </c>
      <c r="C2441" s="125" t="s">
        <v>743</v>
      </c>
      <c r="D2441" s="126" t="s">
        <v>11009</v>
      </c>
      <c r="E2441" s="125" t="s">
        <v>11020</v>
      </c>
      <c r="F2441" s="126" t="s">
        <v>11021</v>
      </c>
      <c r="G2441" s="125" t="s">
        <v>11037</v>
      </c>
      <c r="H2441" s="126" t="s">
        <v>11038</v>
      </c>
      <c r="I2441" s="127">
        <v>208</v>
      </c>
      <c r="J2441" s="128">
        <v>3.3410000000000002</v>
      </c>
    </row>
    <row r="2442" spans="2:10" hidden="1" x14ac:dyDescent="0.25">
      <c r="B2442" s="124" t="s">
        <v>8</v>
      </c>
      <c r="C2442" s="125" t="s">
        <v>743</v>
      </c>
      <c r="D2442" s="126" t="s">
        <v>11009</v>
      </c>
      <c r="E2442" s="125" t="s">
        <v>11020</v>
      </c>
      <c r="F2442" s="126" t="s">
        <v>11021</v>
      </c>
      <c r="G2442" s="125" t="s">
        <v>11017</v>
      </c>
      <c r="H2442" s="126" t="s">
        <v>11018</v>
      </c>
      <c r="I2442" s="127">
        <v>733</v>
      </c>
      <c r="J2442" s="128">
        <v>18.590499999999999</v>
      </c>
    </row>
    <row r="2443" spans="2:10" hidden="1" x14ac:dyDescent="0.25">
      <c r="B2443" s="124" t="s">
        <v>8</v>
      </c>
      <c r="C2443" s="125" t="s">
        <v>4267</v>
      </c>
      <c r="D2443" s="126" t="s">
        <v>11039</v>
      </c>
      <c r="E2443" s="125" t="s">
        <v>2734</v>
      </c>
      <c r="F2443" s="126" t="s">
        <v>11040</v>
      </c>
      <c r="G2443" s="125" t="s">
        <v>11041</v>
      </c>
      <c r="H2443" s="126" t="s">
        <v>11042</v>
      </c>
      <c r="I2443" s="127">
        <v>344</v>
      </c>
      <c r="J2443" s="128">
        <v>13.4955</v>
      </c>
    </row>
    <row r="2444" spans="2:10" hidden="1" x14ac:dyDescent="0.25">
      <c r="B2444" s="124" t="s">
        <v>8</v>
      </c>
      <c r="C2444" s="125" t="s">
        <v>4267</v>
      </c>
      <c r="D2444" s="126" t="s">
        <v>11039</v>
      </c>
      <c r="E2444" s="125" t="s">
        <v>4267</v>
      </c>
      <c r="F2444" s="126" t="s">
        <v>11043</v>
      </c>
      <c r="G2444" s="125" t="s">
        <v>11044</v>
      </c>
      <c r="H2444" s="126" t="s">
        <v>11045</v>
      </c>
      <c r="I2444" s="127">
        <v>1011</v>
      </c>
      <c r="J2444" s="128">
        <v>17.920200000000001</v>
      </c>
    </row>
    <row r="2445" spans="2:10" hidden="1" x14ac:dyDescent="0.25">
      <c r="B2445" s="124" t="s">
        <v>8</v>
      </c>
      <c r="C2445" s="125" t="s">
        <v>4267</v>
      </c>
      <c r="D2445" s="126" t="s">
        <v>11039</v>
      </c>
      <c r="E2445" s="125" t="s">
        <v>4267</v>
      </c>
      <c r="F2445" s="126" t="s">
        <v>11043</v>
      </c>
      <c r="G2445" s="125" t="s">
        <v>2734</v>
      </c>
      <c r="H2445" s="126" t="s">
        <v>11040</v>
      </c>
      <c r="I2445" s="127">
        <v>355</v>
      </c>
      <c r="J2445" s="128">
        <v>9.1122000000000014</v>
      </c>
    </row>
    <row r="2446" spans="2:10" hidden="1" x14ac:dyDescent="0.25">
      <c r="B2446" s="124" t="s">
        <v>8</v>
      </c>
      <c r="C2446" s="125" t="s">
        <v>4267</v>
      </c>
      <c r="D2446" s="126" t="s">
        <v>11039</v>
      </c>
      <c r="E2446" s="125" t="s">
        <v>11041</v>
      </c>
      <c r="F2446" s="126" t="s">
        <v>11042</v>
      </c>
      <c r="G2446" s="125" t="s">
        <v>11046</v>
      </c>
      <c r="H2446" s="126" t="s">
        <v>11047</v>
      </c>
      <c r="I2446" s="127">
        <v>721</v>
      </c>
      <c r="J2446" s="128">
        <v>7.1806000000000001</v>
      </c>
    </row>
    <row r="2447" spans="2:10" hidden="1" x14ac:dyDescent="0.25">
      <c r="B2447" s="124" t="s">
        <v>8</v>
      </c>
      <c r="C2447" s="125" t="s">
        <v>4267</v>
      </c>
      <c r="D2447" s="126" t="s">
        <v>11039</v>
      </c>
      <c r="E2447" s="125" t="s">
        <v>11044</v>
      </c>
      <c r="F2447" s="126" t="s">
        <v>11045</v>
      </c>
      <c r="G2447" s="125" t="s">
        <v>6373</v>
      </c>
      <c r="H2447" s="126" t="s">
        <v>11048</v>
      </c>
      <c r="I2447" s="127">
        <v>165</v>
      </c>
      <c r="J2447" s="128">
        <v>26.7181</v>
      </c>
    </row>
    <row r="2448" spans="2:10" hidden="1" x14ac:dyDescent="0.25">
      <c r="B2448" s="124" t="s">
        <v>8</v>
      </c>
      <c r="C2448" s="125" t="s">
        <v>11049</v>
      </c>
      <c r="D2448" s="126" t="s">
        <v>11050</v>
      </c>
      <c r="E2448" s="125" t="s">
        <v>11051</v>
      </c>
      <c r="F2448" s="126" t="s">
        <v>11052</v>
      </c>
      <c r="G2448" s="125" t="s">
        <v>542</v>
      </c>
      <c r="H2448" s="126" t="s">
        <v>11053</v>
      </c>
      <c r="I2448" s="127">
        <v>547</v>
      </c>
      <c r="J2448" s="128">
        <v>5.1494</v>
      </c>
    </row>
    <row r="2449" spans="2:10" hidden="1" x14ac:dyDescent="0.25">
      <c r="B2449" s="124" t="s">
        <v>8</v>
      </c>
      <c r="C2449" s="125" t="s">
        <v>11049</v>
      </c>
      <c r="D2449" s="126" t="s">
        <v>11050</v>
      </c>
      <c r="E2449" s="125" t="s">
        <v>11054</v>
      </c>
      <c r="F2449" s="126" t="s">
        <v>11055</v>
      </c>
      <c r="G2449" s="125" t="s">
        <v>5853</v>
      </c>
      <c r="H2449" s="126" t="s">
        <v>11056</v>
      </c>
      <c r="I2449" s="127">
        <v>239</v>
      </c>
      <c r="J2449" s="128">
        <v>1.1313</v>
      </c>
    </row>
    <row r="2450" spans="2:10" hidden="1" x14ac:dyDescent="0.25">
      <c r="B2450" s="124" t="s">
        <v>8</v>
      </c>
      <c r="C2450" s="125" t="s">
        <v>11049</v>
      </c>
      <c r="D2450" s="126" t="s">
        <v>11050</v>
      </c>
      <c r="E2450" s="125" t="s">
        <v>11054</v>
      </c>
      <c r="F2450" s="126" t="s">
        <v>11055</v>
      </c>
      <c r="G2450" s="125" t="s">
        <v>11057</v>
      </c>
      <c r="H2450" s="126" t="s">
        <v>11058</v>
      </c>
      <c r="I2450" s="127">
        <v>412</v>
      </c>
      <c r="J2450" s="128">
        <v>3.2275</v>
      </c>
    </row>
    <row r="2451" spans="2:10" hidden="1" x14ac:dyDescent="0.25">
      <c r="B2451" s="124" t="s">
        <v>8</v>
      </c>
      <c r="C2451" s="125" t="s">
        <v>11049</v>
      </c>
      <c r="D2451" s="126" t="s">
        <v>11050</v>
      </c>
      <c r="E2451" s="125" t="s">
        <v>11059</v>
      </c>
      <c r="F2451" s="126" t="s">
        <v>11060</v>
      </c>
      <c r="G2451" s="125" t="s">
        <v>4514</v>
      </c>
      <c r="H2451" s="126" t="s">
        <v>11061</v>
      </c>
      <c r="I2451" s="127">
        <v>462</v>
      </c>
      <c r="J2451" s="128">
        <v>4.2572999999999999</v>
      </c>
    </row>
    <row r="2452" spans="2:10" hidden="1" x14ac:dyDescent="0.25">
      <c r="B2452" s="124" t="s">
        <v>8</v>
      </c>
      <c r="C2452" s="125" t="s">
        <v>11049</v>
      </c>
      <c r="D2452" s="126" t="s">
        <v>11050</v>
      </c>
      <c r="E2452" s="125" t="s">
        <v>11059</v>
      </c>
      <c r="F2452" s="126" t="s">
        <v>11060</v>
      </c>
      <c r="G2452" s="125" t="s">
        <v>4836</v>
      </c>
      <c r="H2452" s="126" t="s">
        <v>11062</v>
      </c>
      <c r="I2452" s="127">
        <v>339</v>
      </c>
      <c r="J2452" s="128">
        <v>2.5047000000000001</v>
      </c>
    </row>
    <row r="2453" spans="2:10" hidden="1" x14ac:dyDescent="0.25">
      <c r="B2453" s="124" t="s">
        <v>8</v>
      </c>
      <c r="C2453" s="125" t="s">
        <v>11049</v>
      </c>
      <c r="D2453" s="126" t="s">
        <v>11050</v>
      </c>
      <c r="E2453" s="125" t="s">
        <v>5853</v>
      </c>
      <c r="F2453" s="126" t="s">
        <v>11056</v>
      </c>
      <c r="G2453" s="125" t="s">
        <v>11063</v>
      </c>
      <c r="H2453" s="126" t="s">
        <v>11064</v>
      </c>
      <c r="I2453" s="127">
        <v>321</v>
      </c>
      <c r="J2453" s="128">
        <v>2.8174000000000001</v>
      </c>
    </row>
    <row r="2454" spans="2:10" hidden="1" x14ac:dyDescent="0.25">
      <c r="B2454" s="124" t="s">
        <v>8</v>
      </c>
      <c r="C2454" s="125" t="s">
        <v>11049</v>
      </c>
      <c r="D2454" s="126" t="s">
        <v>11050</v>
      </c>
      <c r="E2454" s="125" t="s">
        <v>11065</v>
      </c>
      <c r="F2454" s="126" t="s">
        <v>11066</v>
      </c>
      <c r="G2454" s="125" t="s">
        <v>9700</v>
      </c>
      <c r="H2454" s="126" t="s">
        <v>11067</v>
      </c>
      <c r="I2454" s="127">
        <v>274</v>
      </c>
      <c r="J2454" s="128">
        <v>7.471000000000001</v>
      </c>
    </row>
    <row r="2455" spans="2:10" hidden="1" x14ac:dyDescent="0.25">
      <c r="B2455" s="124" t="s">
        <v>8</v>
      </c>
      <c r="C2455" s="125" t="s">
        <v>11049</v>
      </c>
      <c r="D2455" s="126" t="s">
        <v>11050</v>
      </c>
      <c r="E2455" s="125" t="s">
        <v>4581</v>
      </c>
      <c r="F2455" s="126" t="s">
        <v>11068</v>
      </c>
      <c r="G2455" s="125" t="s">
        <v>11054</v>
      </c>
      <c r="H2455" s="126" t="s">
        <v>11055</v>
      </c>
      <c r="I2455" s="127">
        <v>163</v>
      </c>
      <c r="J2455" s="128">
        <v>4.3298000000000014</v>
      </c>
    </row>
    <row r="2456" spans="2:10" hidden="1" x14ac:dyDescent="0.25">
      <c r="B2456" s="124" t="s">
        <v>8</v>
      </c>
      <c r="C2456" s="125" t="s">
        <v>11049</v>
      </c>
      <c r="D2456" s="126" t="s">
        <v>11050</v>
      </c>
      <c r="E2456" s="125" t="s">
        <v>542</v>
      </c>
      <c r="F2456" s="126" t="s">
        <v>11053</v>
      </c>
      <c r="G2456" s="125" t="s">
        <v>4581</v>
      </c>
      <c r="H2456" s="126" t="s">
        <v>11068</v>
      </c>
      <c r="I2456" s="127">
        <v>541</v>
      </c>
      <c r="J2456" s="128">
        <v>3.3845000000000001</v>
      </c>
    </row>
    <row r="2457" spans="2:10" hidden="1" x14ac:dyDescent="0.25">
      <c r="B2457" s="124" t="s">
        <v>8</v>
      </c>
      <c r="C2457" s="125" t="s">
        <v>11069</v>
      </c>
      <c r="D2457" s="126" t="s">
        <v>11070</v>
      </c>
      <c r="E2457" s="125" t="s">
        <v>11071</v>
      </c>
      <c r="F2457" s="126" t="s">
        <v>11072</v>
      </c>
      <c r="G2457" s="125" t="s">
        <v>11073</v>
      </c>
      <c r="H2457" s="126" t="s">
        <v>11074</v>
      </c>
      <c r="I2457" s="127">
        <v>9</v>
      </c>
      <c r="J2457" s="128">
        <v>8.2142999999999997</v>
      </c>
    </row>
    <row r="2458" spans="2:10" hidden="1" x14ac:dyDescent="0.25">
      <c r="B2458" s="124" t="s">
        <v>8</v>
      </c>
      <c r="C2458" s="125" t="s">
        <v>11069</v>
      </c>
      <c r="D2458" s="126" t="s">
        <v>11070</v>
      </c>
      <c r="E2458" s="125" t="s">
        <v>11073</v>
      </c>
      <c r="F2458" s="126" t="s">
        <v>11074</v>
      </c>
      <c r="G2458" s="125" t="s">
        <v>11075</v>
      </c>
      <c r="H2458" s="126" t="s">
        <v>11076</v>
      </c>
      <c r="I2458" s="127">
        <v>55</v>
      </c>
      <c r="J2458" s="128">
        <v>3.3469000000000002</v>
      </c>
    </row>
    <row r="2459" spans="2:10" hidden="1" x14ac:dyDescent="0.25">
      <c r="B2459" s="124" t="s">
        <v>8</v>
      </c>
      <c r="C2459" s="125" t="s">
        <v>11069</v>
      </c>
      <c r="D2459" s="126" t="s">
        <v>11070</v>
      </c>
      <c r="E2459" s="125" t="s">
        <v>11075</v>
      </c>
      <c r="F2459" s="126" t="s">
        <v>11076</v>
      </c>
      <c r="G2459" s="125" t="s">
        <v>11077</v>
      </c>
      <c r="H2459" s="126" t="s">
        <v>11078</v>
      </c>
      <c r="I2459" s="127">
        <v>138</v>
      </c>
      <c r="J2459" s="128">
        <v>4.3393000000000006</v>
      </c>
    </row>
    <row r="2460" spans="2:10" hidden="1" x14ac:dyDescent="0.25">
      <c r="B2460" s="124" t="s">
        <v>8</v>
      </c>
      <c r="C2460" s="125" t="s">
        <v>11069</v>
      </c>
      <c r="D2460" s="126" t="s">
        <v>11070</v>
      </c>
      <c r="E2460" s="125" t="s">
        <v>11079</v>
      </c>
      <c r="F2460" s="126" t="s">
        <v>11080</v>
      </c>
      <c r="G2460" s="125" t="s">
        <v>11081</v>
      </c>
      <c r="H2460" s="126" t="s">
        <v>11082</v>
      </c>
      <c r="I2460" s="127">
        <v>975</v>
      </c>
      <c r="J2460" s="128">
        <v>16.393999999999991</v>
      </c>
    </row>
    <row r="2461" spans="2:10" hidden="1" x14ac:dyDescent="0.25">
      <c r="B2461" s="124" t="s">
        <v>8</v>
      </c>
      <c r="C2461" s="125" t="s">
        <v>11069</v>
      </c>
      <c r="D2461" s="126" t="s">
        <v>11070</v>
      </c>
      <c r="E2461" s="125" t="s">
        <v>11083</v>
      </c>
      <c r="F2461" s="126" t="s">
        <v>11084</v>
      </c>
      <c r="G2461" s="125" t="s">
        <v>9862</v>
      </c>
      <c r="H2461" s="126" t="s">
        <v>11085</v>
      </c>
      <c r="I2461" s="127">
        <v>245</v>
      </c>
      <c r="J2461" s="128">
        <v>19.848299999999991</v>
      </c>
    </row>
    <row r="2462" spans="2:10" hidden="1" x14ac:dyDescent="0.25">
      <c r="B2462" s="124" t="s">
        <v>8</v>
      </c>
      <c r="C2462" s="125" t="s">
        <v>11069</v>
      </c>
      <c r="D2462" s="126" t="s">
        <v>11070</v>
      </c>
      <c r="E2462" s="125" t="s">
        <v>11071</v>
      </c>
      <c r="F2462" s="126" t="s">
        <v>11072</v>
      </c>
      <c r="G2462" s="125" t="s">
        <v>11086</v>
      </c>
      <c r="H2462" s="126" t="s">
        <v>11087</v>
      </c>
      <c r="I2462" s="127">
        <v>261</v>
      </c>
      <c r="J2462" s="128">
        <v>39.416999999999987</v>
      </c>
    </row>
    <row r="2463" spans="2:10" hidden="1" x14ac:dyDescent="0.25">
      <c r="B2463" s="124" t="s">
        <v>8</v>
      </c>
      <c r="C2463" s="125" t="s">
        <v>11069</v>
      </c>
      <c r="D2463" s="126" t="s">
        <v>11070</v>
      </c>
      <c r="E2463" s="125" t="s">
        <v>11088</v>
      </c>
      <c r="F2463" s="126" t="s">
        <v>11089</v>
      </c>
      <c r="G2463" s="125" t="s">
        <v>11090</v>
      </c>
      <c r="H2463" s="126" t="s">
        <v>11091</v>
      </c>
      <c r="I2463" s="127">
        <v>1538</v>
      </c>
      <c r="J2463" s="128">
        <v>38.683200000000006</v>
      </c>
    </row>
    <row r="2464" spans="2:10" hidden="1" x14ac:dyDescent="0.25">
      <c r="B2464" s="124" t="s">
        <v>8</v>
      </c>
      <c r="C2464" s="125" t="s">
        <v>11069</v>
      </c>
      <c r="D2464" s="126" t="s">
        <v>11070</v>
      </c>
      <c r="E2464" s="125" t="s">
        <v>11090</v>
      </c>
      <c r="F2464" s="126" t="s">
        <v>11091</v>
      </c>
      <c r="G2464" s="125" t="s">
        <v>11092</v>
      </c>
      <c r="H2464" s="126" t="s">
        <v>11093</v>
      </c>
      <c r="I2464" s="127">
        <v>532</v>
      </c>
      <c r="J2464" s="128">
        <v>9.9762000000000004</v>
      </c>
    </row>
    <row r="2465" spans="2:10" hidden="1" x14ac:dyDescent="0.25">
      <c r="B2465" s="124" t="s">
        <v>8</v>
      </c>
      <c r="C2465" s="125" t="s">
        <v>11069</v>
      </c>
      <c r="D2465" s="126" t="s">
        <v>11070</v>
      </c>
      <c r="E2465" s="125" t="s">
        <v>11086</v>
      </c>
      <c r="F2465" s="126" t="s">
        <v>11087</v>
      </c>
      <c r="G2465" s="125" t="s">
        <v>11094</v>
      </c>
      <c r="H2465" s="126" t="s">
        <v>11095</v>
      </c>
      <c r="I2465" s="127">
        <v>239</v>
      </c>
      <c r="J2465" s="128">
        <v>8.9256000000000029</v>
      </c>
    </row>
    <row r="2466" spans="2:10" hidden="1" x14ac:dyDescent="0.25">
      <c r="B2466" s="124" t="s">
        <v>8</v>
      </c>
      <c r="C2466" s="125" t="s">
        <v>11069</v>
      </c>
      <c r="D2466" s="126" t="s">
        <v>11070</v>
      </c>
      <c r="E2466" s="125" t="s">
        <v>11083</v>
      </c>
      <c r="F2466" s="126" t="s">
        <v>11084</v>
      </c>
      <c r="G2466" s="125" t="s">
        <v>11096</v>
      </c>
      <c r="H2466" s="126" t="s">
        <v>11097</v>
      </c>
      <c r="I2466" s="127">
        <v>313</v>
      </c>
      <c r="J2466" s="128">
        <v>7.0854999999999997</v>
      </c>
    </row>
    <row r="2467" spans="2:10" hidden="1" x14ac:dyDescent="0.25">
      <c r="B2467" s="124" t="s">
        <v>8</v>
      </c>
      <c r="C2467" s="125" t="s">
        <v>11069</v>
      </c>
      <c r="D2467" s="126" t="s">
        <v>11070</v>
      </c>
      <c r="E2467" s="125" t="s">
        <v>11098</v>
      </c>
      <c r="F2467" s="126" t="s">
        <v>11099</v>
      </c>
      <c r="G2467" s="125" t="s">
        <v>11083</v>
      </c>
      <c r="H2467" s="126" t="s">
        <v>11084</v>
      </c>
      <c r="I2467" s="127">
        <v>494</v>
      </c>
      <c r="J2467" s="128">
        <v>21.8614</v>
      </c>
    </row>
    <row r="2468" spans="2:10" hidden="1" x14ac:dyDescent="0.25">
      <c r="B2468" s="124" t="s">
        <v>8</v>
      </c>
      <c r="C2468" s="125" t="s">
        <v>11069</v>
      </c>
      <c r="D2468" s="126" t="s">
        <v>11070</v>
      </c>
      <c r="E2468" s="125" t="s">
        <v>11100</v>
      </c>
      <c r="F2468" s="126" t="s">
        <v>11101</v>
      </c>
      <c r="G2468" s="125" t="s">
        <v>11102</v>
      </c>
      <c r="H2468" s="126" t="s">
        <v>11103</v>
      </c>
      <c r="I2468" s="127">
        <v>159</v>
      </c>
      <c r="J2468" s="128">
        <v>10.376200000000001</v>
      </c>
    </row>
    <row r="2469" spans="2:10" hidden="1" x14ac:dyDescent="0.25">
      <c r="B2469" s="124" t="s">
        <v>8</v>
      </c>
      <c r="C2469" s="125" t="s">
        <v>11069</v>
      </c>
      <c r="D2469" s="126" t="s">
        <v>11070</v>
      </c>
      <c r="E2469" s="125" t="s">
        <v>11104</v>
      </c>
      <c r="F2469" s="126" t="s">
        <v>11105</v>
      </c>
      <c r="G2469" s="125" t="s">
        <v>11106</v>
      </c>
      <c r="H2469" s="126" t="s">
        <v>11107</v>
      </c>
      <c r="I2469" s="127">
        <v>553</v>
      </c>
      <c r="J2469" s="128">
        <v>13.9642</v>
      </c>
    </row>
    <row r="2470" spans="2:10" hidden="1" x14ac:dyDescent="0.25">
      <c r="B2470" s="124" t="s">
        <v>8</v>
      </c>
      <c r="C2470" s="125" t="s">
        <v>11069</v>
      </c>
      <c r="D2470" s="126" t="s">
        <v>11070</v>
      </c>
      <c r="E2470" s="125" t="s">
        <v>11086</v>
      </c>
      <c r="F2470" s="126" t="s">
        <v>11087</v>
      </c>
      <c r="G2470" s="125" t="s">
        <v>11108</v>
      </c>
      <c r="H2470" s="126" t="s">
        <v>11109</v>
      </c>
      <c r="I2470" s="127">
        <v>320</v>
      </c>
      <c r="J2470" s="128">
        <v>186.75470000000001</v>
      </c>
    </row>
    <row r="2471" spans="2:10" hidden="1" x14ac:dyDescent="0.25">
      <c r="B2471" s="124" t="s">
        <v>8</v>
      </c>
      <c r="C2471" s="125" t="s">
        <v>11069</v>
      </c>
      <c r="D2471" s="126" t="s">
        <v>11070</v>
      </c>
      <c r="E2471" s="125" t="s">
        <v>11069</v>
      </c>
      <c r="F2471" s="126" t="s">
        <v>11110</v>
      </c>
      <c r="G2471" s="125" t="s">
        <v>11079</v>
      </c>
      <c r="H2471" s="126" t="s">
        <v>11080</v>
      </c>
      <c r="I2471" s="127">
        <v>941</v>
      </c>
      <c r="J2471" s="128">
        <v>7.6637000000000004</v>
      </c>
    </row>
    <row r="2472" spans="2:10" hidden="1" x14ac:dyDescent="0.25">
      <c r="B2472" s="124" t="s">
        <v>8</v>
      </c>
      <c r="C2472" s="125" t="s">
        <v>11069</v>
      </c>
      <c r="D2472" s="126" t="s">
        <v>11070</v>
      </c>
      <c r="E2472" s="125" t="s">
        <v>11081</v>
      </c>
      <c r="F2472" s="126" t="s">
        <v>11082</v>
      </c>
      <c r="G2472" s="125" t="s">
        <v>11111</v>
      </c>
      <c r="H2472" s="126" t="s">
        <v>11112</v>
      </c>
      <c r="I2472" s="127">
        <v>570</v>
      </c>
      <c r="J2472" s="128">
        <v>0.45040000000000002</v>
      </c>
    </row>
    <row r="2473" spans="2:10" hidden="1" x14ac:dyDescent="0.25">
      <c r="B2473" s="124" t="s">
        <v>8</v>
      </c>
      <c r="C2473" s="125" t="s">
        <v>11069</v>
      </c>
      <c r="D2473" s="126" t="s">
        <v>11070</v>
      </c>
      <c r="E2473" s="125" t="s">
        <v>11090</v>
      </c>
      <c r="F2473" s="126" t="s">
        <v>11091</v>
      </c>
      <c r="G2473" s="125" t="s">
        <v>11100</v>
      </c>
      <c r="H2473" s="126" t="s">
        <v>11101</v>
      </c>
      <c r="I2473" s="127">
        <v>186</v>
      </c>
      <c r="J2473" s="128">
        <v>58.304699999999997</v>
      </c>
    </row>
    <row r="2474" spans="2:10" hidden="1" x14ac:dyDescent="0.25">
      <c r="B2474" s="124" t="s">
        <v>8</v>
      </c>
      <c r="C2474" s="125" t="s">
        <v>11069</v>
      </c>
      <c r="D2474" s="126" t="s">
        <v>11070</v>
      </c>
      <c r="E2474" s="125" t="s">
        <v>11108</v>
      </c>
      <c r="F2474" s="126" t="s">
        <v>11109</v>
      </c>
      <c r="G2474" s="125" t="s">
        <v>11113</v>
      </c>
      <c r="H2474" s="126" t="s">
        <v>11114</v>
      </c>
      <c r="I2474" s="127">
        <v>30</v>
      </c>
      <c r="J2474" s="128">
        <v>19.071999999999999</v>
      </c>
    </row>
    <row r="2475" spans="2:10" hidden="1" x14ac:dyDescent="0.25">
      <c r="B2475" s="124" t="s">
        <v>8</v>
      </c>
      <c r="C2475" s="125" t="s">
        <v>11069</v>
      </c>
      <c r="D2475" s="126" t="s">
        <v>11070</v>
      </c>
      <c r="E2475" s="125" t="s">
        <v>11111</v>
      </c>
      <c r="F2475" s="126" t="s">
        <v>11112</v>
      </c>
      <c r="G2475" s="125" t="s">
        <v>11115</v>
      </c>
      <c r="H2475" s="126" t="s">
        <v>11116</v>
      </c>
      <c r="I2475" s="127">
        <v>265</v>
      </c>
      <c r="J2475" s="128">
        <v>0.25480000000000008</v>
      </c>
    </row>
    <row r="2476" spans="2:10" hidden="1" x14ac:dyDescent="0.25">
      <c r="B2476" s="124" t="s">
        <v>8</v>
      </c>
      <c r="C2476" s="125" t="s">
        <v>11069</v>
      </c>
      <c r="D2476" s="126" t="s">
        <v>11070</v>
      </c>
      <c r="E2476" s="125" t="s">
        <v>11117</v>
      </c>
      <c r="F2476" s="126" t="s">
        <v>11118</v>
      </c>
      <c r="G2476" s="125" t="s">
        <v>11098</v>
      </c>
      <c r="H2476" s="126" t="s">
        <v>11099</v>
      </c>
      <c r="I2476" s="127">
        <v>1610</v>
      </c>
      <c r="J2476" s="128">
        <v>37.618600000000001</v>
      </c>
    </row>
    <row r="2477" spans="2:10" hidden="1" x14ac:dyDescent="0.25">
      <c r="B2477" s="124" t="s">
        <v>8</v>
      </c>
      <c r="C2477" s="125" t="s">
        <v>11069</v>
      </c>
      <c r="D2477" s="126" t="s">
        <v>11070</v>
      </c>
      <c r="E2477" s="125" t="s">
        <v>11092</v>
      </c>
      <c r="F2477" s="126" t="s">
        <v>11093</v>
      </c>
      <c r="G2477" s="125" t="s">
        <v>11117</v>
      </c>
      <c r="H2477" s="126" t="s">
        <v>11118</v>
      </c>
      <c r="I2477" s="127">
        <v>2395</v>
      </c>
      <c r="J2477" s="128">
        <v>9.3890000000000011</v>
      </c>
    </row>
    <row r="2478" spans="2:10" hidden="1" x14ac:dyDescent="0.25">
      <c r="B2478" s="124" t="s">
        <v>8</v>
      </c>
      <c r="C2478" s="125" t="s">
        <v>11069</v>
      </c>
      <c r="D2478" s="126" t="s">
        <v>11070</v>
      </c>
      <c r="E2478" s="125" t="s">
        <v>10291</v>
      </c>
      <c r="F2478" s="126" t="s">
        <v>11119</v>
      </c>
      <c r="G2478" s="125" t="s">
        <v>11071</v>
      </c>
      <c r="H2478" s="126" t="s">
        <v>11072</v>
      </c>
      <c r="I2478" s="127">
        <v>1030</v>
      </c>
      <c r="J2478" s="128">
        <v>24.3307</v>
      </c>
    </row>
    <row r="2479" spans="2:10" hidden="1" x14ac:dyDescent="0.25">
      <c r="B2479" s="124" t="s">
        <v>8</v>
      </c>
      <c r="C2479" s="125" t="s">
        <v>11069</v>
      </c>
      <c r="D2479" s="126" t="s">
        <v>11070</v>
      </c>
      <c r="E2479" s="125" t="s">
        <v>11120</v>
      </c>
      <c r="F2479" s="126" t="s">
        <v>11121</v>
      </c>
      <c r="G2479" s="125" t="s">
        <v>11122</v>
      </c>
      <c r="H2479" s="126" t="s">
        <v>11123</v>
      </c>
      <c r="I2479" s="127">
        <v>335</v>
      </c>
      <c r="J2479" s="128">
        <v>1.7344999999999999</v>
      </c>
    </row>
    <row r="2480" spans="2:10" hidden="1" x14ac:dyDescent="0.25">
      <c r="B2480" s="124" t="s">
        <v>8</v>
      </c>
      <c r="C2480" s="125" t="s">
        <v>11069</v>
      </c>
      <c r="D2480" s="126" t="s">
        <v>11070</v>
      </c>
      <c r="E2480" s="125" t="s">
        <v>11122</v>
      </c>
      <c r="F2480" s="126" t="s">
        <v>11123</v>
      </c>
      <c r="G2480" s="125" t="s">
        <v>11104</v>
      </c>
      <c r="H2480" s="126" t="s">
        <v>11105</v>
      </c>
      <c r="I2480" s="127">
        <v>703</v>
      </c>
      <c r="J2480" s="128">
        <v>14.520300000000001</v>
      </c>
    </row>
    <row r="2481" spans="2:10" hidden="1" x14ac:dyDescent="0.25">
      <c r="B2481" s="124" t="s">
        <v>8</v>
      </c>
      <c r="C2481" s="125" t="s">
        <v>11069</v>
      </c>
      <c r="D2481" s="126" t="s">
        <v>11070</v>
      </c>
      <c r="E2481" s="125" t="s">
        <v>11069</v>
      </c>
      <c r="F2481" s="126" t="s">
        <v>11110</v>
      </c>
      <c r="G2481" s="125" t="s">
        <v>11088</v>
      </c>
      <c r="H2481" s="126" t="s">
        <v>11089</v>
      </c>
      <c r="I2481" s="127">
        <v>2461</v>
      </c>
      <c r="J2481" s="128">
        <v>17.461500000000001</v>
      </c>
    </row>
    <row r="2482" spans="2:10" hidden="1" x14ac:dyDescent="0.25">
      <c r="B2482" s="124" t="s">
        <v>8</v>
      </c>
      <c r="C2482" s="125" t="s">
        <v>11069</v>
      </c>
      <c r="D2482" s="126" t="s">
        <v>11070</v>
      </c>
      <c r="E2482" s="125" t="s">
        <v>11115</v>
      </c>
      <c r="F2482" s="126" t="s">
        <v>11116</v>
      </c>
      <c r="G2482" s="125" t="s">
        <v>11120</v>
      </c>
      <c r="H2482" s="126" t="s">
        <v>11121</v>
      </c>
      <c r="I2482" s="127">
        <v>481</v>
      </c>
      <c r="J2482" s="128">
        <v>9.9976000000000003</v>
      </c>
    </row>
    <row r="2483" spans="2:10" hidden="1" x14ac:dyDescent="0.25">
      <c r="B2483" s="124" t="s">
        <v>8</v>
      </c>
      <c r="C2483" s="125" t="s">
        <v>11069</v>
      </c>
      <c r="D2483" s="126" t="s">
        <v>11070</v>
      </c>
      <c r="E2483" s="125" t="s">
        <v>11106</v>
      </c>
      <c r="F2483" s="126" t="s">
        <v>11107</v>
      </c>
      <c r="G2483" s="125" t="s">
        <v>10291</v>
      </c>
      <c r="H2483" s="126" t="s">
        <v>11119</v>
      </c>
      <c r="I2483" s="127">
        <v>528</v>
      </c>
      <c r="J2483" s="128">
        <v>9.0237000000000016</v>
      </c>
    </row>
    <row r="2484" spans="2:10" hidden="1" x14ac:dyDescent="0.25">
      <c r="B2484" s="124" t="s">
        <v>8</v>
      </c>
      <c r="C2484" s="125" t="s">
        <v>11124</v>
      </c>
      <c r="D2484" s="126" t="s">
        <v>11125</v>
      </c>
      <c r="E2484" s="125" t="s">
        <v>11126</v>
      </c>
      <c r="F2484" s="126" t="s">
        <v>11127</v>
      </c>
      <c r="G2484" s="125" t="s">
        <v>11128</v>
      </c>
      <c r="H2484" s="126" t="s">
        <v>11129</v>
      </c>
      <c r="I2484" s="127">
        <v>1411</v>
      </c>
      <c r="J2484" s="128">
        <v>8.2630000000000035</v>
      </c>
    </row>
    <row r="2485" spans="2:10" hidden="1" x14ac:dyDescent="0.25">
      <c r="B2485" s="124" t="s">
        <v>8</v>
      </c>
      <c r="C2485" s="125" t="s">
        <v>11124</v>
      </c>
      <c r="D2485" s="126" t="s">
        <v>11125</v>
      </c>
      <c r="E2485" s="125" t="s">
        <v>11130</v>
      </c>
      <c r="F2485" s="126" t="s">
        <v>11131</v>
      </c>
      <c r="G2485" s="125" t="s">
        <v>11126</v>
      </c>
      <c r="H2485" s="126" t="s">
        <v>11127</v>
      </c>
      <c r="I2485" s="127">
        <v>2781</v>
      </c>
      <c r="J2485" s="128">
        <v>7.2176999999999998</v>
      </c>
    </row>
    <row r="2486" spans="2:10" hidden="1" x14ac:dyDescent="0.25">
      <c r="B2486" s="124" t="s">
        <v>8</v>
      </c>
      <c r="C2486" s="125" t="s">
        <v>11124</v>
      </c>
      <c r="D2486" s="126" t="s">
        <v>11125</v>
      </c>
      <c r="E2486" s="125" t="s">
        <v>11128</v>
      </c>
      <c r="F2486" s="126" t="s">
        <v>11129</v>
      </c>
      <c r="G2486" s="125" t="s">
        <v>11132</v>
      </c>
      <c r="H2486" s="126" t="s">
        <v>11133</v>
      </c>
      <c r="I2486" s="127">
        <v>1252</v>
      </c>
      <c r="J2486" s="128">
        <v>9.2441999999999993</v>
      </c>
    </row>
    <row r="2487" spans="2:10" hidden="1" x14ac:dyDescent="0.25">
      <c r="B2487" s="124" t="s">
        <v>8</v>
      </c>
      <c r="C2487" s="125" t="s">
        <v>11124</v>
      </c>
      <c r="D2487" s="126" t="s">
        <v>11125</v>
      </c>
      <c r="E2487" s="125" t="s">
        <v>11134</v>
      </c>
      <c r="F2487" s="126" t="s">
        <v>11135</v>
      </c>
      <c r="G2487" s="125" t="s">
        <v>11130</v>
      </c>
      <c r="H2487" s="126" t="s">
        <v>11131</v>
      </c>
      <c r="I2487" s="127">
        <v>960</v>
      </c>
      <c r="J2487" s="128">
        <v>7.647899999999999</v>
      </c>
    </row>
    <row r="2488" spans="2:10" hidden="1" x14ac:dyDescent="0.25">
      <c r="B2488" s="124" t="s">
        <v>8</v>
      </c>
      <c r="C2488" s="125" t="s">
        <v>11124</v>
      </c>
      <c r="D2488" s="126" t="s">
        <v>11125</v>
      </c>
      <c r="E2488" s="125" t="s">
        <v>11132</v>
      </c>
      <c r="F2488" s="126" t="s">
        <v>11133</v>
      </c>
      <c r="G2488" s="125" t="s">
        <v>11136</v>
      </c>
      <c r="H2488" s="126" t="s">
        <v>11137</v>
      </c>
      <c r="I2488" s="127">
        <v>1239</v>
      </c>
      <c r="J2488" s="128">
        <v>8.7118999999999982</v>
      </c>
    </row>
    <row r="2489" spans="2:10" hidden="1" x14ac:dyDescent="0.25">
      <c r="B2489" s="124" t="s">
        <v>8</v>
      </c>
      <c r="C2489" s="125" t="s">
        <v>11124</v>
      </c>
      <c r="D2489" s="126" t="s">
        <v>11125</v>
      </c>
      <c r="E2489" s="125" t="s">
        <v>11138</v>
      </c>
      <c r="F2489" s="126" t="s">
        <v>11139</v>
      </c>
      <c r="G2489" s="125" t="s">
        <v>11134</v>
      </c>
      <c r="H2489" s="126" t="s">
        <v>11135</v>
      </c>
      <c r="I2489" s="127">
        <v>1079</v>
      </c>
      <c r="J2489" s="128">
        <v>7.9006000000000016</v>
      </c>
    </row>
    <row r="2490" spans="2:10" hidden="1" x14ac:dyDescent="0.25">
      <c r="B2490" s="124" t="s">
        <v>8</v>
      </c>
      <c r="C2490" s="125" t="s">
        <v>11124</v>
      </c>
      <c r="D2490" s="126" t="s">
        <v>11125</v>
      </c>
      <c r="E2490" s="125" t="s">
        <v>11136</v>
      </c>
      <c r="F2490" s="126" t="s">
        <v>11137</v>
      </c>
      <c r="G2490" s="125" t="s">
        <v>11140</v>
      </c>
      <c r="H2490" s="126" t="s">
        <v>11141</v>
      </c>
      <c r="I2490" s="127">
        <v>1522</v>
      </c>
      <c r="J2490" s="128">
        <v>6.0495000000000001</v>
      </c>
    </row>
    <row r="2491" spans="2:10" hidden="1" x14ac:dyDescent="0.25">
      <c r="B2491" s="124" t="s">
        <v>8</v>
      </c>
      <c r="C2491" s="125" t="s">
        <v>11124</v>
      </c>
      <c r="D2491" s="126" t="s">
        <v>11125</v>
      </c>
      <c r="E2491" s="125" t="s">
        <v>8438</v>
      </c>
      <c r="F2491" s="126" t="s">
        <v>11142</v>
      </c>
      <c r="G2491" s="125" t="s">
        <v>11138</v>
      </c>
      <c r="H2491" s="126" t="s">
        <v>11139</v>
      </c>
      <c r="I2491" s="127">
        <v>983</v>
      </c>
      <c r="J2491" s="128">
        <v>6.2609000000000004</v>
      </c>
    </row>
    <row r="2492" spans="2:10" hidden="1" x14ac:dyDescent="0.25">
      <c r="B2492" s="124" t="s">
        <v>8</v>
      </c>
      <c r="C2492" s="125" t="s">
        <v>11124</v>
      </c>
      <c r="D2492" s="126" t="s">
        <v>11125</v>
      </c>
      <c r="E2492" s="125" t="s">
        <v>11124</v>
      </c>
      <c r="F2492" s="126" t="s">
        <v>11143</v>
      </c>
      <c r="G2492" s="125" t="s">
        <v>8438</v>
      </c>
      <c r="H2492" s="126" t="s">
        <v>11142</v>
      </c>
      <c r="I2492" s="127">
        <v>1535</v>
      </c>
      <c r="J2492" s="128">
        <v>6.9526000000000003</v>
      </c>
    </row>
    <row r="2493" spans="2:10" hidden="1" x14ac:dyDescent="0.25">
      <c r="B2493" s="124" t="s">
        <v>8</v>
      </c>
      <c r="C2493" s="125" t="s">
        <v>11124</v>
      </c>
      <c r="D2493" s="126" t="s">
        <v>11125</v>
      </c>
      <c r="E2493" s="125" t="s">
        <v>8438</v>
      </c>
      <c r="F2493" s="126" t="s">
        <v>11142</v>
      </c>
      <c r="G2493" s="125" t="s">
        <v>8428</v>
      </c>
      <c r="H2493" s="126" t="s">
        <v>11144</v>
      </c>
      <c r="I2493" s="127">
        <v>842</v>
      </c>
      <c r="J2493" s="128">
        <v>6.6691000000000003</v>
      </c>
    </row>
    <row r="2494" spans="2:10" hidden="1" x14ac:dyDescent="0.25">
      <c r="B2494" s="124" t="s">
        <v>8</v>
      </c>
      <c r="C2494" s="125" t="s">
        <v>11124</v>
      </c>
      <c r="D2494" s="126" t="s">
        <v>11125</v>
      </c>
      <c r="E2494" s="125" t="s">
        <v>8428</v>
      </c>
      <c r="F2494" s="126" t="s">
        <v>11144</v>
      </c>
      <c r="G2494" s="125" t="s">
        <v>8443</v>
      </c>
      <c r="H2494" s="126" t="s">
        <v>11145</v>
      </c>
      <c r="I2494" s="127">
        <v>1040</v>
      </c>
      <c r="J2494" s="128">
        <v>7.7910000000000004</v>
      </c>
    </row>
    <row r="2495" spans="2:10" hidden="1" x14ac:dyDescent="0.25">
      <c r="B2495" s="124" t="s">
        <v>8</v>
      </c>
      <c r="C2495" s="125" t="s">
        <v>11124</v>
      </c>
      <c r="D2495" s="126" t="s">
        <v>11125</v>
      </c>
      <c r="E2495" s="125" t="s">
        <v>8443</v>
      </c>
      <c r="F2495" s="126" t="s">
        <v>11145</v>
      </c>
      <c r="G2495" s="125" t="s">
        <v>8445</v>
      </c>
      <c r="H2495" s="126" t="s">
        <v>11146</v>
      </c>
      <c r="I2495" s="127">
        <v>746</v>
      </c>
      <c r="J2495" s="128">
        <v>10.0458</v>
      </c>
    </row>
    <row r="2496" spans="2:10" hidden="1" x14ac:dyDescent="0.25">
      <c r="B2496" s="124" t="s">
        <v>8</v>
      </c>
      <c r="C2496" s="125" t="s">
        <v>11124</v>
      </c>
      <c r="D2496" s="126" t="s">
        <v>11125</v>
      </c>
      <c r="E2496" s="125" t="s">
        <v>8445</v>
      </c>
      <c r="F2496" s="126" t="s">
        <v>11146</v>
      </c>
      <c r="G2496" s="125" t="s">
        <v>7224</v>
      </c>
      <c r="H2496" s="126" t="s">
        <v>11147</v>
      </c>
      <c r="I2496" s="127">
        <v>725</v>
      </c>
      <c r="J2496" s="128">
        <v>7.0773999999999999</v>
      </c>
    </row>
    <row r="2497" spans="2:10" hidden="1" x14ac:dyDescent="0.25">
      <c r="B2497" s="124" t="s">
        <v>8</v>
      </c>
      <c r="C2497" s="125" t="s">
        <v>11124</v>
      </c>
      <c r="D2497" s="126" t="s">
        <v>11125</v>
      </c>
      <c r="E2497" s="125" t="s">
        <v>11138</v>
      </c>
      <c r="F2497" s="126" t="s">
        <v>11139</v>
      </c>
      <c r="G2497" s="125" t="s">
        <v>7230</v>
      </c>
      <c r="H2497" s="126" t="s">
        <v>11148</v>
      </c>
      <c r="I2497" s="127">
        <v>589</v>
      </c>
      <c r="J2497" s="128">
        <v>11.0313</v>
      </c>
    </row>
    <row r="2498" spans="2:10" hidden="1" x14ac:dyDescent="0.25">
      <c r="B2498" s="124" t="s">
        <v>8</v>
      </c>
      <c r="C2498" s="125" t="s">
        <v>11124</v>
      </c>
      <c r="D2498" s="126" t="s">
        <v>11125</v>
      </c>
      <c r="E2498" s="125" t="s">
        <v>7230</v>
      </c>
      <c r="F2498" s="126" t="s">
        <v>11148</v>
      </c>
      <c r="G2498" s="125" t="s">
        <v>7234</v>
      </c>
      <c r="H2498" s="126" t="s">
        <v>11149</v>
      </c>
      <c r="I2498" s="127">
        <v>669</v>
      </c>
      <c r="J2498" s="128">
        <v>10.8833</v>
      </c>
    </row>
    <row r="2499" spans="2:10" hidden="1" x14ac:dyDescent="0.25">
      <c r="B2499" s="124" t="s">
        <v>8</v>
      </c>
      <c r="C2499" s="125" t="s">
        <v>11124</v>
      </c>
      <c r="D2499" s="126" t="s">
        <v>11125</v>
      </c>
      <c r="E2499" s="125" t="s">
        <v>7234</v>
      </c>
      <c r="F2499" s="126" t="s">
        <v>11149</v>
      </c>
      <c r="G2499" s="125" t="s">
        <v>7222</v>
      </c>
      <c r="H2499" s="126" t="s">
        <v>11150</v>
      </c>
      <c r="I2499" s="127">
        <v>282</v>
      </c>
      <c r="J2499" s="128">
        <v>9.321200000000001</v>
      </c>
    </row>
    <row r="2500" spans="2:10" hidden="1" x14ac:dyDescent="0.25">
      <c r="B2500" s="124" t="s">
        <v>8</v>
      </c>
      <c r="C2500" s="125" t="s">
        <v>11124</v>
      </c>
      <c r="D2500" s="126" t="s">
        <v>11125</v>
      </c>
      <c r="E2500" s="125" t="s">
        <v>7222</v>
      </c>
      <c r="F2500" s="126" t="s">
        <v>11150</v>
      </c>
      <c r="G2500" s="125" t="s">
        <v>11151</v>
      </c>
      <c r="H2500" s="126" t="s">
        <v>11152</v>
      </c>
      <c r="I2500" s="127">
        <v>745</v>
      </c>
      <c r="J2500" s="128">
        <v>8.1791</v>
      </c>
    </row>
    <row r="2501" spans="2:10" hidden="1" x14ac:dyDescent="0.25">
      <c r="B2501" s="124" t="s">
        <v>8</v>
      </c>
      <c r="C2501" s="125" t="s">
        <v>11124</v>
      </c>
      <c r="D2501" s="126" t="s">
        <v>11125</v>
      </c>
      <c r="E2501" s="125" t="s">
        <v>11153</v>
      </c>
      <c r="F2501" s="126" t="s">
        <v>11154</v>
      </c>
      <c r="G2501" s="125" t="s">
        <v>11155</v>
      </c>
      <c r="H2501" s="126" t="s">
        <v>11156</v>
      </c>
      <c r="I2501" s="127">
        <v>694</v>
      </c>
      <c r="J2501" s="128">
        <v>9.1163000000000007</v>
      </c>
    </row>
    <row r="2502" spans="2:10" hidden="1" x14ac:dyDescent="0.25">
      <c r="B2502" s="124" t="s">
        <v>8</v>
      </c>
      <c r="C2502" s="125" t="s">
        <v>11124</v>
      </c>
      <c r="D2502" s="126" t="s">
        <v>11125</v>
      </c>
      <c r="E2502" s="125" t="s">
        <v>8445</v>
      </c>
      <c r="F2502" s="126" t="s">
        <v>11146</v>
      </c>
      <c r="G2502" s="125" t="s">
        <v>11153</v>
      </c>
      <c r="H2502" s="126" t="s">
        <v>11154</v>
      </c>
      <c r="I2502" s="127">
        <v>651</v>
      </c>
      <c r="J2502" s="128">
        <v>8.6483999999999988</v>
      </c>
    </row>
    <row r="2503" spans="2:10" hidden="1" x14ac:dyDescent="0.25">
      <c r="B2503" s="124" t="s">
        <v>8</v>
      </c>
      <c r="C2503" s="125" t="s">
        <v>11124</v>
      </c>
      <c r="D2503" s="126" t="s">
        <v>11125</v>
      </c>
      <c r="E2503" s="125" t="s">
        <v>11155</v>
      </c>
      <c r="F2503" s="126" t="s">
        <v>11156</v>
      </c>
      <c r="G2503" s="125" t="s">
        <v>11157</v>
      </c>
      <c r="H2503" s="126" t="s">
        <v>11158</v>
      </c>
      <c r="I2503" s="127">
        <v>187</v>
      </c>
      <c r="J2503" s="128">
        <v>9.849400000000001</v>
      </c>
    </row>
    <row r="2504" spans="2:10" hidden="1" x14ac:dyDescent="0.25">
      <c r="B2504" s="124" t="s">
        <v>8</v>
      </c>
      <c r="C2504" s="125" t="s">
        <v>11124</v>
      </c>
      <c r="D2504" s="126" t="s">
        <v>11125</v>
      </c>
      <c r="E2504" s="125" t="s">
        <v>11140</v>
      </c>
      <c r="F2504" s="126" t="s">
        <v>11141</v>
      </c>
      <c r="G2504" s="125" t="s">
        <v>178</v>
      </c>
      <c r="H2504" s="126" t="s">
        <v>11159</v>
      </c>
      <c r="I2504" s="127">
        <v>363</v>
      </c>
      <c r="J2504" s="128">
        <v>16.266100000000002</v>
      </c>
    </row>
    <row r="2505" spans="2:10" hidden="1" x14ac:dyDescent="0.25">
      <c r="B2505" s="124" t="s">
        <v>8</v>
      </c>
      <c r="C2505" s="125" t="s">
        <v>11124</v>
      </c>
      <c r="D2505" s="126" t="s">
        <v>11125</v>
      </c>
      <c r="E2505" s="125" t="s">
        <v>8445</v>
      </c>
      <c r="F2505" s="126" t="s">
        <v>11146</v>
      </c>
      <c r="G2505" s="125" t="s">
        <v>2710</v>
      </c>
      <c r="H2505" s="126" t="s">
        <v>11160</v>
      </c>
      <c r="I2505" s="127">
        <v>103</v>
      </c>
      <c r="J2505" s="128">
        <v>7.4927999999999999</v>
      </c>
    </row>
    <row r="2506" spans="2:10" hidden="1" x14ac:dyDescent="0.25">
      <c r="B2506" s="124" t="s">
        <v>8</v>
      </c>
      <c r="C2506" s="125" t="s">
        <v>11124</v>
      </c>
      <c r="D2506" s="126" t="s">
        <v>11125</v>
      </c>
      <c r="E2506" s="125" t="s">
        <v>11153</v>
      </c>
      <c r="F2506" s="126" t="s">
        <v>11154</v>
      </c>
      <c r="G2506" s="125" t="s">
        <v>11161</v>
      </c>
      <c r="H2506" s="126" t="s">
        <v>11162</v>
      </c>
      <c r="I2506" s="127">
        <v>226</v>
      </c>
      <c r="J2506" s="128">
        <v>10.179500000000001</v>
      </c>
    </row>
    <row r="2507" spans="2:10" hidden="1" x14ac:dyDescent="0.25">
      <c r="B2507" s="124" t="s">
        <v>8</v>
      </c>
      <c r="C2507" s="125" t="s">
        <v>11124</v>
      </c>
      <c r="D2507" s="126" t="s">
        <v>11125</v>
      </c>
      <c r="E2507" s="125" t="s">
        <v>178</v>
      </c>
      <c r="F2507" s="126" t="s">
        <v>11159</v>
      </c>
      <c r="G2507" s="125" t="s">
        <v>11163</v>
      </c>
      <c r="H2507" s="126" t="s">
        <v>11164</v>
      </c>
      <c r="I2507" s="127">
        <v>528</v>
      </c>
      <c r="J2507" s="128">
        <v>5.0713000000000008</v>
      </c>
    </row>
    <row r="2508" spans="2:10" hidden="1" x14ac:dyDescent="0.25">
      <c r="B2508" s="124" t="s">
        <v>8</v>
      </c>
      <c r="C2508" s="125" t="s">
        <v>11124</v>
      </c>
      <c r="D2508" s="126" t="s">
        <v>11125</v>
      </c>
      <c r="E2508" s="125" t="s">
        <v>11165</v>
      </c>
      <c r="F2508" s="126" t="s">
        <v>11166</v>
      </c>
      <c r="G2508" s="125" t="s">
        <v>4405</v>
      </c>
      <c r="H2508" s="126" t="s">
        <v>11167</v>
      </c>
      <c r="I2508" s="127">
        <v>305</v>
      </c>
      <c r="J2508" s="128">
        <v>14.136799999999999</v>
      </c>
    </row>
    <row r="2509" spans="2:10" hidden="1" x14ac:dyDescent="0.25">
      <c r="B2509" s="124" t="s">
        <v>8</v>
      </c>
      <c r="C2509" s="125" t="s">
        <v>11124</v>
      </c>
      <c r="D2509" s="126" t="s">
        <v>11125</v>
      </c>
      <c r="E2509" s="125" t="s">
        <v>2710</v>
      </c>
      <c r="F2509" s="126" t="s">
        <v>11160</v>
      </c>
      <c r="G2509" s="125" t="s">
        <v>11165</v>
      </c>
      <c r="H2509" s="126" t="s">
        <v>11166</v>
      </c>
      <c r="I2509" s="127">
        <v>252</v>
      </c>
      <c r="J2509" s="128">
        <v>11.2408</v>
      </c>
    </row>
    <row r="2510" spans="2:10" hidden="1" x14ac:dyDescent="0.25">
      <c r="B2510" s="124" t="s">
        <v>8</v>
      </c>
      <c r="C2510" s="125" t="s">
        <v>4401</v>
      </c>
      <c r="D2510" s="126" t="s">
        <v>11168</v>
      </c>
      <c r="E2510" s="125" t="s">
        <v>5796</v>
      </c>
      <c r="F2510" s="126" t="s">
        <v>11169</v>
      </c>
      <c r="G2510" s="125" t="s">
        <v>11170</v>
      </c>
      <c r="H2510" s="126" t="s">
        <v>11171</v>
      </c>
      <c r="I2510" s="127">
        <v>322</v>
      </c>
      <c r="J2510" s="128">
        <v>13.520200000000001</v>
      </c>
    </row>
    <row r="2511" spans="2:10" hidden="1" x14ac:dyDescent="0.25">
      <c r="B2511" s="124" t="s">
        <v>8</v>
      </c>
      <c r="C2511" s="125" t="s">
        <v>4401</v>
      </c>
      <c r="D2511" s="126" t="s">
        <v>11168</v>
      </c>
      <c r="E2511" s="125" t="s">
        <v>1023</v>
      </c>
      <c r="F2511" s="126" t="s">
        <v>11172</v>
      </c>
      <c r="G2511" s="125" t="s">
        <v>11173</v>
      </c>
      <c r="H2511" s="126" t="s">
        <v>11174</v>
      </c>
      <c r="I2511" s="127">
        <v>160</v>
      </c>
      <c r="J2511" s="128">
        <v>5.4243999999999986</v>
      </c>
    </row>
    <row r="2512" spans="2:10" hidden="1" x14ac:dyDescent="0.25">
      <c r="B2512" s="124" t="s">
        <v>8</v>
      </c>
      <c r="C2512" s="125" t="s">
        <v>4401</v>
      </c>
      <c r="D2512" s="126" t="s">
        <v>11168</v>
      </c>
      <c r="E2512" s="125" t="s">
        <v>4401</v>
      </c>
      <c r="F2512" s="126" t="s">
        <v>11175</v>
      </c>
      <c r="G2512" s="125" t="s">
        <v>11176</v>
      </c>
      <c r="H2512" s="126" t="s">
        <v>11177</v>
      </c>
      <c r="I2512" s="127">
        <v>249</v>
      </c>
      <c r="J2512" s="128">
        <v>15.2971</v>
      </c>
    </row>
    <row r="2513" spans="2:10" hidden="1" x14ac:dyDescent="0.25">
      <c r="B2513" s="124" t="s">
        <v>8</v>
      </c>
      <c r="C2513" s="125" t="s">
        <v>4401</v>
      </c>
      <c r="D2513" s="126" t="s">
        <v>11168</v>
      </c>
      <c r="E2513" s="125" t="s">
        <v>11176</v>
      </c>
      <c r="F2513" s="126" t="s">
        <v>11177</v>
      </c>
      <c r="G2513" s="125" t="s">
        <v>1023</v>
      </c>
      <c r="H2513" s="126" t="s">
        <v>11172</v>
      </c>
      <c r="I2513" s="127">
        <v>183</v>
      </c>
      <c r="J2513" s="128">
        <v>11.733000000000001</v>
      </c>
    </row>
    <row r="2514" spans="2:10" hidden="1" x14ac:dyDescent="0.25">
      <c r="B2514" s="124" t="s">
        <v>8</v>
      </c>
      <c r="C2514" s="125" t="s">
        <v>11178</v>
      </c>
      <c r="D2514" s="126" t="s">
        <v>11179</v>
      </c>
      <c r="E2514" s="125" t="s">
        <v>11180</v>
      </c>
      <c r="F2514" s="126" t="s">
        <v>11181</v>
      </c>
      <c r="G2514" s="125" t="s">
        <v>11182</v>
      </c>
      <c r="H2514" s="126" t="s">
        <v>11183</v>
      </c>
      <c r="I2514" s="127">
        <v>4518</v>
      </c>
      <c r="J2514" s="128">
        <v>14.2959</v>
      </c>
    </row>
    <row r="2515" spans="2:10" hidden="1" x14ac:dyDescent="0.25">
      <c r="B2515" s="124" t="s">
        <v>8</v>
      </c>
      <c r="C2515" s="125" t="s">
        <v>11178</v>
      </c>
      <c r="D2515" s="126" t="s">
        <v>11179</v>
      </c>
      <c r="E2515" s="125" t="s">
        <v>11180</v>
      </c>
      <c r="F2515" s="126" t="s">
        <v>11181</v>
      </c>
      <c r="G2515" s="125" t="s">
        <v>11184</v>
      </c>
      <c r="H2515" s="126" t="s">
        <v>11185</v>
      </c>
      <c r="I2515" s="127">
        <v>523</v>
      </c>
      <c r="J2515" s="128">
        <v>4.3625999999999996</v>
      </c>
    </row>
    <row r="2516" spans="2:10" hidden="1" x14ac:dyDescent="0.25">
      <c r="B2516" s="124" t="s">
        <v>8</v>
      </c>
      <c r="C2516" s="125" t="s">
        <v>11178</v>
      </c>
      <c r="D2516" s="126" t="s">
        <v>11179</v>
      </c>
      <c r="E2516" s="125" t="s">
        <v>11184</v>
      </c>
      <c r="F2516" s="126" t="s">
        <v>11185</v>
      </c>
      <c r="G2516" s="125" t="s">
        <v>11186</v>
      </c>
      <c r="H2516" s="126" t="s">
        <v>11187</v>
      </c>
      <c r="I2516" s="127">
        <v>467</v>
      </c>
      <c r="J2516" s="128">
        <v>10.603899999999999</v>
      </c>
    </row>
    <row r="2517" spans="2:10" hidden="1" x14ac:dyDescent="0.25">
      <c r="B2517" s="124" t="s">
        <v>8</v>
      </c>
      <c r="C2517" s="125" t="s">
        <v>11178</v>
      </c>
      <c r="D2517" s="126" t="s">
        <v>11179</v>
      </c>
      <c r="E2517" s="125" t="s">
        <v>11178</v>
      </c>
      <c r="F2517" s="126" t="s">
        <v>11188</v>
      </c>
      <c r="G2517" s="125" t="s">
        <v>11180</v>
      </c>
      <c r="H2517" s="126" t="s">
        <v>11181</v>
      </c>
      <c r="I2517" s="127">
        <v>1849</v>
      </c>
      <c r="J2517" s="128">
        <v>3.0896999999999988</v>
      </c>
    </row>
    <row r="2518" spans="2:10" hidden="1" x14ac:dyDescent="0.25">
      <c r="B2518" s="124" t="s">
        <v>8</v>
      </c>
      <c r="C2518" s="125" t="s">
        <v>5243</v>
      </c>
      <c r="D2518" s="126" t="s">
        <v>11189</v>
      </c>
      <c r="E2518" s="125" t="s">
        <v>11190</v>
      </c>
      <c r="F2518" s="126" t="s">
        <v>11191</v>
      </c>
      <c r="G2518" s="125" t="s">
        <v>1096</v>
      </c>
      <c r="H2518" s="126" t="s">
        <v>11192</v>
      </c>
      <c r="I2518" s="127">
        <v>599</v>
      </c>
      <c r="J2518" s="128">
        <v>3.3956999999999988</v>
      </c>
    </row>
    <row r="2519" spans="2:10" hidden="1" x14ac:dyDescent="0.25">
      <c r="B2519" s="124" t="s">
        <v>8</v>
      </c>
      <c r="C2519" s="125" t="s">
        <v>5243</v>
      </c>
      <c r="D2519" s="126" t="s">
        <v>11189</v>
      </c>
      <c r="E2519" s="125" t="s">
        <v>5243</v>
      </c>
      <c r="F2519" s="126" t="s">
        <v>11193</v>
      </c>
      <c r="G2519" s="125" t="s">
        <v>6629</v>
      </c>
      <c r="H2519" s="126" t="s">
        <v>11194</v>
      </c>
      <c r="I2519" s="127">
        <v>619</v>
      </c>
      <c r="J2519" s="128">
        <v>8.3005000000000031</v>
      </c>
    </row>
    <row r="2520" spans="2:10" hidden="1" x14ac:dyDescent="0.25">
      <c r="B2520" s="124" t="s">
        <v>8</v>
      </c>
      <c r="C2520" s="125" t="s">
        <v>5243</v>
      </c>
      <c r="D2520" s="126" t="s">
        <v>11189</v>
      </c>
      <c r="E2520" s="125" t="s">
        <v>11190</v>
      </c>
      <c r="F2520" s="126" t="s">
        <v>11191</v>
      </c>
      <c r="G2520" s="125" t="s">
        <v>7394</v>
      </c>
      <c r="H2520" s="126" t="s">
        <v>11195</v>
      </c>
      <c r="I2520" s="127">
        <v>255</v>
      </c>
      <c r="J2520" s="128">
        <v>6.7206999999999999</v>
      </c>
    </row>
    <row r="2521" spans="2:10" hidden="1" x14ac:dyDescent="0.25">
      <c r="B2521" s="124" t="s">
        <v>8</v>
      </c>
      <c r="C2521" s="125" t="s">
        <v>5243</v>
      </c>
      <c r="D2521" s="126" t="s">
        <v>11189</v>
      </c>
      <c r="E2521" s="125" t="s">
        <v>11196</v>
      </c>
      <c r="F2521" s="126" t="s">
        <v>11197</v>
      </c>
      <c r="G2521" s="125" t="s">
        <v>2734</v>
      </c>
      <c r="H2521" s="126" t="s">
        <v>11198</v>
      </c>
      <c r="I2521" s="127">
        <v>298</v>
      </c>
      <c r="J2521" s="128">
        <v>4.6361000000000008</v>
      </c>
    </row>
    <row r="2522" spans="2:10" hidden="1" x14ac:dyDescent="0.25">
      <c r="B2522" s="124" t="s">
        <v>8</v>
      </c>
      <c r="C2522" s="125" t="s">
        <v>5243</v>
      </c>
      <c r="D2522" s="126" t="s">
        <v>11189</v>
      </c>
      <c r="E2522" s="125" t="s">
        <v>1096</v>
      </c>
      <c r="F2522" s="126" t="s">
        <v>11192</v>
      </c>
      <c r="G2522" s="125" t="s">
        <v>6713</v>
      </c>
      <c r="H2522" s="126" t="s">
        <v>11199</v>
      </c>
      <c r="I2522" s="127">
        <v>117</v>
      </c>
      <c r="J2522" s="128">
        <v>3.5088000000000008</v>
      </c>
    </row>
    <row r="2523" spans="2:10" hidden="1" x14ac:dyDescent="0.25">
      <c r="B2523" s="124" t="s">
        <v>8</v>
      </c>
      <c r="C2523" s="125" t="s">
        <v>5243</v>
      </c>
      <c r="D2523" s="126" t="s">
        <v>11189</v>
      </c>
      <c r="E2523" s="125" t="s">
        <v>7394</v>
      </c>
      <c r="F2523" s="126" t="s">
        <v>11195</v>
      </c>
      <c r="G2523" s="125" t="s">
        <v>11196</v>
      </c>
      <c r="H2523" s="126" t="s">
        <v>11197</v>
      </c>
      <c r="I2523" s="127">
        <v>251</v>
      </c>
      <c r="J2523" s="128">
        <v>4.7086000000000006</v>
      </c>
    </row>
    <row r="2524" spans="2:10" hidden="1" x14ac:dyDescent="0.25">
      <c r="B2524" s="124" t="s">
        <v>8</v>
      </c>
      <c r="C2524" s="125" t="s">
        <v>7778</v>
      </c>
      <c r="D2524" s="126" t="s">
        <v>11200</v>
      </c>
      <c r="E2524" s="125" t="s">
        <v>7778</v>
      </c>
      <c r="F2524" s="126" t="s">
        <v>11201</v>
      </c>
      <c r="G2524" s="125" t="s">
        <v>178</v>
      </c>
      <c r="H2524" s="126" t="s">
        <v>11202</v>
      </c>
      <c r="I2524" s="127">
        <v>183</v>
      </c>
      <c r="J2524" s="128">
        <v>2.6175000000000002</v>
      </c>
    </row>
    <row r="2525" spans="2:10" hidden="1" x14ac:dyDescent="0.25">
      <c r="B2525" s="124" t="s">
        <v>8</v>
      </c>
      <c r="C2525" s="125" t="s">
        <v>7778</v>
      </c>
      <c r="D2525" s="126" t="s">
        <v>11200</v>
      </c>
      <c r="E2525" s="125" t="s">
        <v>7778</v>
      </c>
      <c r="F2525" s="126" t="s">
        <v>11201</v>
      </c>
      <c r="G2525" s="125" t="s">
        <v>11203</v>
      </c>
      <c r="H2525" s="126" t="s">
        <v>11204</v>
      </c>
      <c r="I2525" s="127">
        <v>900</v>
      </c>
      <c r="J2525" s="128">
        <v>18.1309</v>
      </c>
    </row>
    <row r="2526" spans="2:10" hidden="1" x14ac:dyDescent="0.25">
      <c r="B2526" s="124" t="s">
        <v>8</v>
      </c>
      <c r="C2526" s="125" t="s">
        <v>7778</v>
      </c>
      <c r="D2526" s="126" t="s">
        <v>11200</v>
      </c>
      <c r="E2526" s="125" t="s">
        <v>7778</v>
      </c>
      <c r="F2526" s="126" t="s">
        <v>11201</v>
      </c>
      <c r="G2526" s="125" t="s">
        <v>11205</v>
      </c>
      <c r="H2526" s="126" t="s">
        <v>11206</v>
      </c>
      <c r="I2526" s="127">
        <v>343</v>
      </c>
      <c r="J2526" s="128">
        <v>3.7964000000000002</v>
      </c>
    </row>
    <row r="2527" spans="2:10" hidden="1" x14ac:dyDescent="0.25">
      <c r="B2527" s="124" t="s">
        <v>8</v>
      </c>
      <c r="C2527" s="125" t="s">
        <v>7778</v>
      </c>
      <c r="D2527" s="126" t="s">
        <v>11200</v>
      </c>
      <c r="E2527" s="125" t="s">
        <v>11207</v>
      </c>
      <c r="F2527" s="126" t="s">
        <v>11208</v>
      </c>
      <c r="G2527" s="125" t="s">
        <v>6611</v>
      </c>
      <c r="H2527" s="126" t="s">
        <v>11209</v>
      </c>
      <c r="I2527" s="127">
        <v>328</v>
      </c>
      <c r="J2527" s="128">
        <v>2.916199999999999</v>
      </c>
    </row>
    <row r="2528" spans="2:10" hidden="1" x14ac:dyDescent="0.25">
      <c r="B2528" s="124" t="s">
        <v>8</v>
      </c>
      <c r="C2528" s="125" t="s">
        <v>7778</v>
      </c>
      <c r="D2528" s="126" t="s">
        <v>11200</v>
      </c>
      <c r="E2528" s="125" t="s">
        <v>11205</v>
      </c>
      <c r="F2528" s="126" t="s">
        <v>11206</v>
      </c>
      <c r="G2528" s="125" t="s">
        <v>11210</v>
      </c>
      <c r="H2528" s="126" t="s">
        <v>11211</v>
      </c>
      <c r="I2528" s="127">
        <v>600</v>
      </c>
      <c r="J2528" s="128">
        <v>4.7620999999999993</v>
      </c>
    </row>
    <row r="2529" spans="2:10" hidden="1" x14ac:dyDescent="0.25">
      <c r="B2529" s="124" t="s">
        <v>8</v>
      </c>
      <c r="C2529" s="125" t="s">
        <v>7778</v>
      </c>
      <c r="D2529" s="126" t="s">
        <v>11200</v>
      </c>
      <c r="E2529" s="125" t="s">
        <v>178</v>
      </c>
      <c r="F2529" s="126" t="s">
        <v>11202</v>
      </c>
      <c r="G2529" s="125" t="s">
        <v>11207</v>
      </c>
      <c r="H2529" s="126" t="s">
        <v>11208</v>
      </c>
      <c r="I2529" s="127">
        <v>164</v>
      </c>
      <c r="J2529" s="128">
        <v>1.7001999999999999</v>
      </c>
    </row>
    <row r="2530" spans="2:10" hidden="1" x14ac:dyDescent="0.25">
      <c r="B2530" s="124" t="s">
        <v>8</v>
      </c>
      <c r="C2530" s="125" t="s">
        <v>11212</v>
      </c>
      <c r="D2530" s="126" t="s">
        <v>11213</v>
      </c>
      <c r="E2530" s="125" t="s">
        <v>11214</v>
      </c>
      <c r="F2530" s="126" t="s">
        <v>11215</v>
      </c>
      <c r="G2530" s="125" t="s">
        <v>11216</v>
      </c>
      <c r="H2530" s="126" t="s">
        <v>11217</v>
      </c>
      <c r="I2530" s="127">
        <v>229</v>
      </c>
      <c r="J2530" s="128">
        <v>27.9497</v>
      </c>
    </row>
    <row r="2531" spans="2:10" hidden="1" x14ac:dyDescent="0.25">
      <c r="B2531" s="124" t="s">
        <v>8</v>
      </c>
      <c r="C2531" s="125" t="s">
        <v>11212</v>
      </c>
      <c r="D2531" s="126" t="s">
        <v>11213</v>
      </c>
      <c r="E2531" s="125" t="s">
        <v>11218</v>
      </c>
      <c r="F2531" s="126" t="s">
        <v>11219</v>
      </c>
      <c r="G2531" s="125" t="s">
        <v>11220</v>
      </c>
      <c r="H2531" s="126" t="s">
        <v>11221</v>
      </c>
      <c r="I2531" s="127">
        <v>576</v>
      </c>
      <c r="J2531" s="128">
        <v>9.9637000000000029</v>
      </c>
    </row>
    <row r="2532" spans="2:10" hidden="1" x14ac:dyDescent="0.25">
      <c r="B2532" s="124" t="s">
        <v>8</v>
      </c>
      <c r="C2532" s="125" t="s">
        <v>11212</v>
      </c>
      <c r="D2532" s="126" t="s">
        <v>11213</v>
      </c>
      <c r="E2532" s="125" t="s">
        <v>11222</v>
      </c>
      <c r="F2532" s="126" t="s">
        <v>11223</v>
      </c>
      <c r="G2532" s="125" t="s">
        <v>11224</v>
      </c>
      <c r="H2532" s="126" t="s">
        <v>11225</v>
      </c>
      <c r="I2532" s="127">
        <v>255</v>
      </c>
      <c r="J2532" s="128">
        <v>14.0326</v>
      </c>
    </row>
    <row r="2533" spans="2:10" hidden="1" x14ac:dyDescent="0.25">
      <c r="B2533" s="124" t="s">
        <v>8</v>
      </c>
      <c r="C2533" s="125" t="s">
        <v>11212</v>
      </c>
      <c r="D2533" s="126" t="s">
        <v>11213</v>
      </c>
      <c r="E2533" s="125" t="s">
        <v>11214</v>
      </c>
      <c r="F2533" s="126" t="s">
        <v>11215</v>
      </c>
      <c r="G2533" s="125" t="s">
        <v>11222</v>
      </c>
      <c r="H2533" s="126" t="s">
        <v>11223</v>
      </c>
      <c r="I2533" s="127">
        <v>333</v>
      </c>
      <c r="J2533" s="128">
        <v>21.331299999999999</v>
      </c>
    </row>
    <row r="2534" spans="2:10" hidden="1" x14ac:dyDescent="0.25">
      <c r="B2534" s="124" t="s">
        <v>8</v>
      </c>
      <c r="C2534" s="125" t="s">
        <v>11212</v>
      </c>
      <c r="D2534" s="126" t="s">
        <v>11213</v>
      </c>
      <c r="E2534" s="125" t="s">
        <v>11214</v>
      </c>
      <c r="F2534" s="126" t="s">
        <v>11215</v>
      </c>
      <c r="G2534" s="125" t="s">
        <v>11218</v>
      </c>
      <c r="H2534" s="126" t="s">
        <v>11219</v>
      </c>
      <c r="I2534" s="127">
        <v>196</v>
      </c>
      <c r="J2534" s="128">
        <v>28.615200000000009</v>
      </c>
    </row>
    <row r="2535" spans="2:10" hidden="1" x14ac:dyDescent="0.25">
      <c r="B2535" s="124" t="s">
        <v>8</v>
      </c>
      <c r="C2535" s="125" t="s">
        <v>11212</v>
      </c>
      <c r="D2535" s="126" t="s">
        <v>11213</v>
      </c>
      <c r="E2535" s="125" t="s">
        <v>11212</v>
      </c>
      <c r="F2535" s="126" t="s">
        <v>11226</v>
      </c>
      <c r="G2535" s="125" t="s">
        <v>11227</v>
      </c>
      <c r="H2535" s="126" t="s">
        <v>11228</v>
      </c>
      <c r="I2535" s="127">
        <v>454</v>
      </c>
      <c r="J2535" s="128">
        <v>19.90809999999999</v>
      </c>
    </row>
    <row r="2536" spans="2:10" hidden="1" x14ac:dyDescent="0.25">
      <c r="B2536" s="124" t="s">
        <v>8</v>
      </c>
      <c r="C2536" s="125" t="s">
        <v>11212</v>
      </c>
      <c r="D2536" s="126" t="s">
        <v>11213</v>
      </c>
      <c r="E2536" s="125" t="s">
        <v>11227</v>
      </c>
      <c r="F2536" s="126" t="s">
        <v>11228</v>
      </c>
      <c r="G2536" s="125" t="s">
        <v>11214</v>
      </c>
      <c r="H2536" s="126" t="s">
        <v>11215</v>
      </c>
      <c r="I2536" s="127">
        <v>1758</v>
      </c>
      <c r="J2536" s="128">
        <v>9.5031000000000034</v>
      </c>
    </row>
    <row r="2537" spans="2:10" hidden="1" x14ac:dyDescent="0.25">
      <c r="B2537" s="124" t="s">
        <v>8</v>
      </c>
      <c r="C2537" s="125" t="s">
        <v>11212</v>
      </c>
      <c r="D2537" s="126" t="s">
        <v>11213</v>
      </c>
      <c r="E2537" s="125" t="s">
        <v>11218</v>
      </c>
      <c r="F2537" s="126" t="s">
        <v>11219</v>
      </c>
      <c r="G2537" s="125" t="s">
        <v>11229</v>
      </c>
      <c r="H2537" s="126" t="s">
        <v>11230</v>
      </c>
      <c r="I2537" s="127">
        <v>139</v>
      </c>
      <c r="J2537" s="128">
        <v>9.1768000000000001</v>
      </c>
    </row>
    <row r="2538" spans="2:10" hidden="1" x14ac:dyDescent="0.25">
      <c r="B2538" s="124" t="s">
        <v>8</v>
      </c>
      <c r="C2538" s="125" t="s">
        <v>11231</v>
      </c>
      <c r="D2538" s="126" t="s">
        <v>11232</v>
      </c>
      <c r="E2538" s="125" t="s">
        <v>6297</v>
      </c>
      <c r="F2538" s="126" t="s">
        <v>11233</v>
      </c>
      <c r="G2538" s="125" t="s">
        <v>11234</v>
      </c>
      <c r="H2538" s="126" t="s">
        <v>11235</v>
      </c>
      <c r="I2538" s="127">
        <v>186</v>
      </c>
      <c r="J2538" s="128">
        <v>9.6528000000000027</v>
      </c>
    </row>
    <row r="2539" spans="2:10" hidden="1" x14ac:dyDescent="0.25">
      <c r="B2539" s="124" t="s">
        <v>8</v>
      </c>
      <c r="C2539" s="125" t="s">
        <v>11231</v>
      </c>
      <c r="D2539" s="126" t="s">
        <v>11232</v>
      </c>
      <c r="E2539" s="125" t="s">
        <v>6297</v>
      </c>
      <c r="F2539" s="126" t="s">
        <v>11233</v>
      </c>
      <c r="G2539" s="125" t="s">
        <v>11236</v>
      </c>
      <c r="H2539" s="126" t="s">
        <v>11237</v>
      </c>
      <c r="I2539" s="127">
        <v>279</v>
      </c>
      <c r="J2539" s="128">
        <v>11.569800000000001</v>
      </c>
    </row>
    <row r="2540" spans="2:10" hidden="1" x14ac:dyDescent="0.25">
      <c r="B2540" s="124" t="s">
        <v>8</v>
      </c>
      <c r="C2540" s="125" t="s">
        <v>11231</v>
      </c>
      <c r="D2540" s="126" t="s">
        <v>11232</v>
      </c>
      <c r="E2540" s="125" t="s">
        <v>11231</v>
      </c>
      <c r="F2540" s="126" t="s">
        <v>11238</v>
      </c>
      <c r="G2540" s="125" t="s">
        <v>3443</v>
      </c>
      <c r="H2540" s="126" t="s">
        <v>11239</v>
      </c>
      <c r="I2540" s="127">
        <v>485</v>
      </c>
      <c r="J2540" s="128">
        <v>5.4682000000000004</v>
      </c>
    </row>
    <row r="2541" spans="2:10" hidden="1" x14ac:dyDescent="0.25">
      <c r="B2541" s="124" t="s">
        <v>8</v>
      </c>
      <c r="C2541" s="125" t="s">
        <v>11231</v>
      </c>
      <c r="D2541" s="126" t="s">
        <v>11232</v>
      </c>
      <c r="E2541" s="125" t="s">
        <v>11231</v>
      </c>
      <c r="F2541" s="126" t="s">
        <v>11238</v>
      </c>
      <c r="G2541" s="125" t="s">
        <v>11240</v>
      </c>
      <c r="H2541" s="126" t="s">
        <v>11241</v>
      </c>
      <c r="I2541" s="127">
        <v>0</v>
      </c>
      <c r="J2541" s="128">
        <v>25.806799999999999</v>
      </c>
    </row>
    <row r="2542" spans="2:10" hidden="1" x14ac:dyDescent="0.25">
      <c r="B2542" s="124" t="s">
        <v>8</v>
      </c>
      <c r="C2542" s="125" t="s">
        <v>11231</v>
      </c>
      <c r="D2542" s="126" t="s">
        <v>11232</v>
      </c>
      <c r="E2542" s="125" t="s">
        <v>3443</v>
      </c>
      <c r="F2542" s="126" t="s">
        <v>11239</v>
      </c>
      <c r="G2542" s="125" t="s">
        <v>11242</v>
      </c>
      <c r="H2542" s="126" t="s">
        <v>11243</v>
      </c>
      <c r="I2542" s="127">
        <v>778</v>
      </c>
      <c r="J2542" s="128">
        <v>3.2669999999999999</v>
      </c>
    </row>
    <row r="2543" spans="2:10" hidden="1" x14ac:dyDescent="0.25">
      <c r="B2543" s="124" t="s">
        <v>8</v>
      </c>
      <c r="C2543" s="125" t="s">
        <v>11231</v>
      </c>
      <c r="D2543" s="126" t="s">
        <v>11232</v>
      </c>
      <c r="E2543" s="125" t="s">
        <v>11231</v>
      </c>
      <c r="F2543" s="126" t="s">
        <v>11238</v>
      </c>
      <c r="G2543" s="125" t="s">
        <v>6297</v>
      </c>
      <c r="H2543" s="126" t="s">
        <v>11233</v>
      </c>
      <c r="I2543" s="127">
        <v>1412</v>
      </c>
      <c r="J2543" s="128">
        <v>12.4556</v>
      </c>
    </row>
    <row r="2544" spans="2:10" hidden="1" x14ac:dyDescent="0.25">
      <c r="B2544" s="124" t="s">
        <v>8</v>
      </c>
      <c r="C2544" s="125" t="s">
        <v>1985</v>
      </c>
      <c r="D2544" s="126" t="s">
        <v>11244</v>
      </c>
      <c r="E2544" s="125" t="s">
        <v>1985</v>
      </c>
      <c r="F2544" s="126" t="s">
        <v>11245</v>
      </c>
      <c r="G2544" s="125" t="s">
        <v>11246</v>
      </c>
      <c r="H2544" s="126" t="s">
        <v>11247</v>
      </c>
      <c r="I2544" s="127">
        <v>73</v>
      </c>
      <c r="J2544" s="128">
        <v>25.41190000000001</v>
      </c>
    </row>
    <row r="2545" spans="2:10" hidden="1" x14ac:dyDescent="0.25">
      <c r="B2545" s="124" t="s">
        <v>8</v>
      </c>
      <c r="C2545" s="125" t="s">
        <v>1985</v>
      </c>
      <c r="D2545" s="126" t="s">
        <v>11244</v>
      </c>
      <c r="E2545" s="125" t="s">
        <v>1985</v>
      </c>
      <c r="F2545" s="126" t="s">
        <v>11245</v>
      </c>
      <c r="G2545" s="125" t="s">
        <v>11248</v>
      </c>
      <c r="H2545" s="126" t="s">
        <v>11249</v>
      </c>
      <c r="I2545" s="127">
        <v>340</v>
      </c>
      <c r="J2545" s="128">
        <v>4.2329999999999997</v>
      </c>
    </row>
    <row r="2546" spans="2:10" hidden="1" x14ac:dyDescent="0.25">
      <c r="B2546" s="124" t="s">
        <v>8</v>
      </c>
      <c r="C2546" s="125" t="s">
        <v>11250</v>
      </c>
      <c r="D2546" s="126" t="s">
        <v>11251</v>
      </c>
      <c r="E2546" s="125" t="s">
        <v>5326</v>
      </c>
      <c r="F2546" s="126" t="s">
        <v>11252</v>
      </c>
      <c r="G2546" s="125" t="s">
        <v>11253</v>
      </c>
      <c r="H2546" s="126" t="s">
        <v>11254</v>
      </c>
      <c r="I2546" s="127">
        <v>474</v>
      </c>
      <c r="J2546" s="128">
        <v>5.4991000000000003</v>
      </c>
    </row>
    <row r="2547" spans="2:10" hidden="1" x14ac:dyDescent="0.25">
      <c r="B2547" s="124" t="s">
        <v>8</v>
      </c>
      <c r="C2547" s="125" t="s">
        <v>11250</v>
      </c>
      <c r="D2547" s="126" t="s">
        <v>11251</v>
      </c>
      <c r="E2547" s="125" t="s">
        <v>11250</v>
      </c>
      <c r="F2547" s="126" t="s">
        <v>11255</v>
      </c>
      <c r="G2547" s="125" t="s">
        <v>5326</v>
      </c>
      <c r="H2547" s="126" t="s">
        <v>11252</v>
      </c>
      <c r="I2547" s="127">
        <v>899</v>
      </c>
      <c r="J2547" s="128">
        <v>5.2893000000000008</v>
      </c>
    </row>
    <row r="2548" spans="2:10" hidden="1" x14ac:dyDescent="0.25">
      <c r="B2548" s="124" t="s">
        <v>8</v>
      </c>
      <c r="C2548" s="125" t="s">
        <v>11250</v>
      </c>
      <c r="D2548" s="126" t="s">
        <v>11251</v>
      </c>
      <c r="E2548" s="125" t="s">
        <v>3979</v>
      </c>
      <c r="F2548" s="126" t="s">
        <v>11256</v>
      </c>
      <c r="G2548" s="125" t="s">
        <v>11257</v>
      </c>
      <c r="H2548" s="126" t="s">
        <v>11258</v>
      </c>
      <c r="I2548" s="127">
        <v>782</v>
      </c>
      <c r="J2548" s="128">
        <v>7.9508000000000001</v>
      </c>
    </row>
    <row r="2549" spans="2:10" hidden="1" x14ac:dyDescent="0.25">
      <c r="B2549" s="124" t="s">
        <v>8</v>
      </c>
      <c r="C2549" s="125" t="s">
        <v>11250</v>
      </c>
      <c r="D2549" s="126" t="s">
        <v>11251</v>
      </c>
      <c r="E2549" s="125" t="s">
        <v>11257</v>
      </c>
      <c r="F2549" s="126" t="s">
        <v>11258</v>
      </c>
      <c r="G2549" s="125" t="s">
        <v>11259</v>
      </c>
      <c r="H2549" s="126" t="s">
        <v>11260</v>
      </c>
      <c r="I2549" s="127">
        <v>357</v>
      </c>
      <c r="J2549" s="128">
        <v>2.914099999999999</v>
      </c>
    </row>
    <row r="2550" spans="2:10" hidden="1" x14ac:dyDescent="0.25">
      <c r="B2550" s="124" t="s">
        <v>8</v>
      </c>
      <c r="C2550" s="125" t="s">
        <v>11250</v>
      </c>
      <c r="D2550" s="126" t="s">
        <v>11251</v>
      </c>
      <c r="E2550" s="125" t="s">
        <v>11253</v>
      </c>
      <c r="F2550" s="126" t="s">
        <v>11254</v>
      </c>
      <c r="G2550" s="125" t="s">
        <v>10714</v>
      </c>
      <c r="H2550" s="126" t="s">
        <v>11261</v>
      </c>
      <c r="I2550" s="127">
        <v>85</v>
      </c>
      <c r="J2550" s="128">
        <v>4.9818000000000007</v>
      </c>
    </row>
    <row r="2551" spans="2:10" hidden="1" x14ac:dyDescent="0.25">
      <c r="B2551" s="124" t="s">
        <v>8</v>
      </c>
      <c r="C2551" s="125" t="s">
        <v>11250</v>
      </c>
      <c r="D2551" s="126" t="s">
        <v>11251</v>
      </c>
      <c r="E2551" s="125" t="s">
        <v>11262</v>
      </c>
      <c r="F2551" s="126" t="s">
        <v>11263</v>
      </c>
      <c r="G2551" s="125" t="s">
        <v>11264</v>
      </c>
      <c r="H2551" s="126" t="s">
        <v>11265</v>
      </c>
      <c r="I2551" s="127">
        <v>478</v>
      </c>
      <c r="J2551" s="128">
        <v>2.4405000000000001</v>
      </c>
    </row>
    <row r="2552" spans="2:10" hidden="1" x14ac:dyDescent="0.25">
      <c r="B2552" s="124" t="s">
        <v>8</v>
      </c>
      <c r="C2552" s="125" t="s">
        <v>11250</v>
      </c>
      <c r="D2552" s="126" t="s">
        <v>11251</v>
      </c>
      <c r="E2552" s="125" t="s">
        <v>5326</v>
      </c>
      <c r="F2552" s="126" t="s">
        <v>11252</v>
      </c>
      <c r="G2552" s="125" t="s">
        <v>11262</v>
      </c>
      <c r="H2552" s="126" t="s">
        <v>11263</v>
      </c>
      <c r="I2552" s="127">
        <v>254</v>
      </c>
      <c r="J2552" s="128">
        <v>2.0825</v>
      </c>
    </row>
    <row r="2553" spans="2:10" hidden="1" x14ac:dyDescent="0.25">
      <c r="B2553" s="124" t="s">
        <v>8</v>
      </c>
      <c r="C2553" s="125" t="s">
        <v>11250</v>
      </c>
      <c r="D2553" s="126" t="s">
        <v>11251</v>
      </c>
      <c r="E2553" s="125" t="s">
        <v>5326</v>
      </c>
      <c r="F2553" s="126" t="s">
        <v>11252</v>
      </c>
      <c r="G2553" s="125" t="s">
        <v>6340</v>
      </c>
      <c r="H2553" s="126" t="s">
        <v>11266</v>
      </c>
      <c r="I2553" s="127">
        <v>488</v>
      </c>
      <c r="J2553" s="128">
        <v>6.1974999999999989</v>
      </c>
    </row>
    <row r="2554" spans="2:10" hidden="1" x14ac:dyDescent="0.25">
      <c r="B2554" s="124" t="s">
        <v>8</v>
      </c>
      <c r="C2554" s="125" t="s">
        <v>11250</v>
      </c>
      <c r="D2554" s="126" t="s">
        <v>11251</v>
      </c>
      <c r="E2554" s="125" t="s">
        <v>11267</v>
      </c>
      <c r="F2554" s="126" t="s">
        <v>11268</v>
      </c>
      <c r="G2554" s="125" t="s">
        <v>3979</v>
      </c>
      <c r="H2554" s="126" t="s">
        <v>11256</v>
      </c>
      <c r="I2554" s="127">
        <v>275</v>
      </c>
      <c r="J2554" s="128">
        <v>24.5304</v>
      </c>
    </row>
    <row r="2555" spans="2:10" hidden="1" x14ac:dyDescent="0.25">
      <c r="B2555" s="124" t="s">
        <v>8</v>
      </c>
      <c r="C2555" s="125" t="s">
        <v>11250</v>
      </c>
      <c r="D2555" s="126" t="s">
        <v>11251</v>
      </c>
      <c r="E2555" s="125" t="s">
        <v>11250</v>
      </c>
      <c r="F2555" s="126" t="s">
        <v>11255</v>
      </c>
      <c r="G2555" s="125" t="s">
        <v>11267</v>
      </c>
      <c r="H2555" s="126" t="s">
        <v>11268</v>
      </c>
      <c r="I2555" s="127">
        <v>1352</v>
      </c>
      <c r="J2555" s="128">
        <v>8.6621000000000006</v>
      </c>
    </row>
    <row r="2556" spans="2:10" hidden="1" x14ac:dyDescent="0.25">
      <c r="B2556" s="124" t="s">
        <v>8</v>
      </c>
      <c r="C2556" s="125" t="s">
        <v>11269</v>
      </c>
      <c r="D2556" s="126" t="s">
        <v>11270</v>
      </c>
      <c r="E2556" s="125" t="s">
        <v>11271</v>
      </c>
      <c r="F2556" s="126" t="s">
        <v>11272</v>
      </c>
      <c r="G2556" s="125" t="s">
        <v>11273</v>
      </c>
      <c r="H2556" s="126" t="s">
        <v>11274</v>
      </c>
      <c r="I2556" s="127">
        <v>174</v>
      </c>
      <c r="J2556" s="128">
        <v>8.3842000000000034</v>
      </c>
    </row>
    <row r="2557" spans="2:10" hidden="1" x14ac:dyDescent="0.25">
      <c r="B2557" s="124" t="s">
        <v>8</v>
      </c>
      <c r="C2557" s="125" t="s">
        <v>11269</v>
      </c>
      <c r="D2557" s="126" t="s">
        <v>11270</v>
      </c>
      <c r="E2557" s="125" t="s">
        <v>7461</v>
      </c>
      <c r="F2557" s="126" t="s">
        <v>11275</v>
      </c>
      <c r="G2557" s="125" t="s">
        <v>5573</v>
      </c>
      <c r="H2557" s="126" t="s">
        <v>11276</v>
      </c>
      <c r="I2557" s="127">
        <v>85</v>
      </c>
      <c r="J2557" s="128">
        <v>1.9371</v>
      </c>
    </row>
    <row r="2558" spans="2:10" hidden="1" x14ac:dyDescent="0.25">
      <c r="B2558" s="124" t="s">
        <v>8</v>
      </c>
      <c r="C2558" s="125" t="s">
        <v>11269</v>
      </c>
      <c r="D2558" s="126" t="s">
        <v>11270</v>
      </c>
      <c r="E2558" s="125" t="s">
        <v>11269</v>
      </c>
      <c r="F2558" s="126" t="s">
        <v>11277</v>
      </c>
      <c r="G2558" s="125" t="s">
        <v>11271</v>
      </c>
      <c r="H2558" s="126" t="s">
        <v>11272</v>
      </c>
      <c r="I2558" s="127">
        <v>439</v>
      </c>
      <c r="J2558" s="128">
        <v>46.777200000000001</v>
      </c>
    </row>
    <row r="2559" spans="2:10" hidden="1" x14ac:dyDescent="0.25">
      <c r="B2559" s="124" t="s">
        <v>8</v>
      </c>
      <c r="C2559" s="125" t="s">
        <v>11269</v>
      </c>
      <c r="D2559" s="126" t="s">
        <v>11270</v>
      </c>
      <c r="E2559" s="125" t="s">
        <v>11269</v>
      </c>
      <c r="F2559" s="126" t="s">
        <v>11277</v>
      </c>
      <c r="G2559" s="125" t="s">
        <v>7461</v>
      </c>
      <c r="H2559" s="126" t="s">
        <v>11275</v>
      </c>
      <c r="I2559" s="127">
        <v>112</v>
      </c>
      <c r="J2559" s="128">
        <v>5.3102999999999998</v>
      </c>
    </row>
    <row r="2560" spans="2:10" hidden="1" x14ac:dyDescent="0.25">
      <c r="B2560" s="124" t="s">
        <v>8</v>
      </c>
      <c r="C2560" s="125" t="s">
        <v>4425</v>
      </c>
      <c r="D2560" s="126" t="s">
        <v>11278</v>
      </c>
      <c r="E2560" s="125" t="s">
        <v>4425</v>
      </c>
      <c r="F2560" s="126" t="s">
        <v>11279</v>
      </c>
      <c r="G2560" s="125" t="s">
        <v>11280</v>
      </c>
      <c r="H2560" s="126" t="s">
        <v>11281</v>
      </c>
      <c r="I2560" s="127">
        <v>699</v>
      </c>
      <c r="J2560" s="128">
        <v>7.1852999999999998</v>
      </c>
    </row>
    <row r="2561" spans="2:10" hidden="1" x14ac:dyDescent="0.25">
      <c r="B2561" s="124" t="s">
        <v>8</v>
      </c>
      <c r="C2561" s="125" t="s">
        <v>4425</v>
      </c>
      <c r="D2561" s="126" t="s">
        <v>11278</v>
      </c>
      <c r="E2561" s="125" t="s">
        <v>4425</v>
      </c>
      <c r="F2561" s="126" t="s">
        <v>11279</v>
      </c>
      <c r="G2561" s="125" t="s">
        <v>11282</v>
      </c>
      <c r="H2561" s="126" t="s">
        <v>11283</v>
      </c>
      <c r="I2561" s="127">
        <v>364</v>
      </c>
      <c r="J2561" s="128">
        <v>11.279299999999999</v>
      </c>
    </row>
    <row r="2562" spans="2:10" hidden="1" x14ac:dyDescent="0.25">
      <c r="B2562" s="124" t="s">
        <v>8</v>
      </c>
      <c r="C2562" s="125" t="s">
        <v>4431</v>
      </c>
      <c r="D2562" s="126" t="s">
        <v>11284</v>
      </c>
      <c r="E2562" s="125" t="s">
        <v>4431</v>
      </c>
      <c r="F2562" s="126" t="s">
        <v>11285</v>
      </c>
      <c r="G2562" s="125" t="s">
        <v>1498</v>
      </c>
      <c r="H2562" s="126" t="s">
        <v>11286</v>
      </c>
      <c r="I2562" s="127">
        <v>201</v>
      </c>
      <c r="J2562" s="128">
        <v>22.1785</v>
      </c>
    </row>
    <row r="2563" spans="2:10" hidden="1" x14ac:dyDescent="0.25">
      <c r="B2563" s="124" t="s">
        <v>8</v>
      </c>
      <c r="C2563" s="125" t="s">
        <v>4431</v>
      </c>
      <c r="D2563" s="126" t="s">
        <v>11284</v>
      </c>
      <c r="E2563" s="125" t="s">
        <v>4431</v>
      </c>
      <c r="F2563" s="126" t="s">
        <v>11285</v>
      </c>
      <c r="G2563" s="125" t="s">
        <v>7808</v>
      </c>
      <c r="H2563" s="126" t="s">
        <v>11287</v>
      </c>
      <c r="I2563" s="127">
        <v>357</v>
      </c>
      <c r="J2563" s="128">
        <v>12.891299999999999</v>
      </c>
    </row>
    <row r="2564" spans="2:10" hidden="1" x14ac:dyDescent="0.25">
      <c r="B2564" s="124" t="s">
        <v>8</v>
      </c>
      <c r="C2564" s="125" t="s">
        <v>4431</v>
      </c>
      <c r="D2564" s="126" t="s">
        <v>11284</v>
      </c>
      <c r="E2564" s="125" t="s">
        <v>1498</v>
      </c>
      <c r="F2564" s="126" t="s">
        <v>11286</v>
      </c>
      <c r="G2564" s="125" t="s">
        <v>6824</v>
      </c>
      <c r="H2564" s="126" t="s">
        <v>11288</v>
      </c>
      <c r="I2564" s="127">
        <v>305</v>
      </c>
      <c r="J2564" s="128">
        <v>3.6839000000000008</v>
      </c>
    </row>
    <row r="2565" spans="2:10" hidden="1" x14ac:dyDescent="0.25">
      <c r="B2565" s="124" t="s">
        <v>8</v>
      </c>
      <c r="C2565" s="125" t="s">
        <v>9700</v>
      </c>
      <c r="D2565" s="126" t="s">
        <v>11289</v>
      </c>
      <c r="E2565" s="125" t="s">
        <v>9700</v>
      </c>
      <c r="F2565" s="126" t="s">
        <v>11290</v>
      </c>
      <c r="G2565" s="125" t="s">
        <v>1541</v>
      </c>
      <c r="H2565" s="126" t="s">
        <v>11291</v>
      </c>
      <c r="I2565" s="127">
        <v>405</v>
      </c>
      <c r="J2565" s="128">
        <v>17.956900000000001</v>
      </c>
    </row>
    <row r="2566" spans="2:10" hidden="1" x14ac:dyDescent="0.25">
      <c r="B2566" s="124" t="s">
        <v>8</v>
      </c>
      <c r="C2566" s="125" t="s">
        <v>11292</v>
      </c>
      <c r="D2566" s="126" t="s">
        <v>11293</v>
      </c>
      <c r="E2566" s="125" t="s">
        <v>11292</v>
      </c>
      <c r="F2566" s="126" t="s">
        <v>11294</v>
      </c>
      <c r="G2566" s="125" t="s">
        <v>11295</v>
      </c>
      <c r="H2566" s="126" t="s">
        <v>11296</v>
      </c>
      <c r="I2566" s="127">
        <v>541</v>
      </c>
      <c r="J2566" s="128">
        <v>6.6246999999999989</v>
      </c>
    </row>
    <row r="2567" spans="2:10" hidden="1" x14ac:dyDescent="0.25">
      <c r="B2567" s="124" t="s">
        <v>8</v>
      </c>
      <c r="C2567" s="125" t="s">
        <v>11292</v>
      </c>
      <c r="D2567" s="126" t="s">
        <v>11293</v>
      </c>
      <c r="E2567" s="125" t="s">
        <v>11292</v>
      </c>
      <c r="F2567" s="126" t="s">
        <v>11294</v>
      </c>
      <c r="G2567" s="125" t="s">
        <v>9325</v>
      </c>
      <c r="H2567" s="126" t="s">
        <v>11297</v>
      </c>
      <c r="I2567" s="127">
        <v>284</v>
      </c>
      <c r="J2567" s="128">
        <v>17.351299999999991</v>
      </c>
    </row>
    <row r="2568" spans="2:10" hidden="1" x14ac:dyDescent="0.25">
      <c r="B2568" s="124" t="s">
        <v>8</v>
      </c>
      <c r="C2568" s="125" t="s">
        <v>11298</v>
      </c>
      <c r="D2568" s="126" t="s">
        <v>11299</v>
      </c>
      <c r="E2568" s="125" t="s">
        <v>11298</v>
      </c>
      <c r="F2568" s="126" t="s">
        <v>11300</v>
      </c>
      <c r="G2568" s="125" t="s">
        <v>11301</v>
      </c>
      <c r="H2568" s="126" t="s">
        <v>11302</v>
      </c>
      <c r="I2568" s="127">
        <v>170</v>
      </c>
      <c r="J2568" s="128">
        <v>8.2463999999999995</v>
      </c>
    </row>
    <row r="2569" spans="2:10" hidden="1" x14ac:dyDescent="0.25">
      <c r="B2569" s="124" t="s">
        <v>8</v>
      </c>
      <c r="C2569" s="125" t="s">
        <v>11298</v>
      </c>
      <c r="D2569" s="126" t="s">
        <v>11299</v>
      </c>
      <c r="E2569" s="125" t="s">
        <v>11298</v>
      </c>
      <c r="F2569" s="126" t="s">
        <v>11300</v>
      </c>
      <c r="G2569" s="125" t="s">
        <v>1675</v>
      </c>
      <c r="H2569" s="126" t="s">
        <v>11303</v>
      </c>
      <c r="I2569" s="127">
        <v>1583</v>
      </c>
      <c r="J2569" s="128">
        <v>12.0619</v>
      </c>
    </row>
    <row r="2570" spans="2:10" hidden="1" x14ac:dyDescent="0.25">
      <c r="B2570" s="124" t="s">
        <v>8</v>
      </c>
      <c r="C2570" s="125" t="s">
        <v>11304</v>
      </c>
      <c r="D2570" s="126" t="s">
        <v>11305</v>
      </c>
      <c r="E2570" s="125" t="s">
        <v>11306</v>
      </c>
      <c r="F2570" s="126" t="s">
        <v>11307</v>
      </c>
      <c r="G2570" s="125" t="s">
        <v>11308</v>
      </c>
      <c r="H2570" s="126" t="s">
        <v>11309</v>
      </c>
      <c r="I2570" s="127">
        <v>781</v>
      </c>
      <c r="J2570" s="128">
        <v>25.1829</v>
      </c>
    </row>
    <row r="2571" spans="2:10" hidden="1" x14ac:dyDescent="0.25">
      <c r="B2571" s="124" t="s">
        <v>8</v>
      </c>
      <c r="C2571" s="125" t="s">
        <v>11304</v>
      </c>
      <c r="D2571" s="126" t="s">
        <v>11305</v>
      </c>
      <c r="E2571" s="125" t="s">
        <v>11310</v>
      </c>
      <c r="F2571" s="126" t="s">
        <v>11311</v>
      </c>
      <c r="G2571" s="125" t="s">
        <v>11306</v>
      </c>
      <c r="H2571" s="126" t="s">
        <v>11307</v>
      </c>
      <c r="I2571" s="127">
        <v>391</v>
      </c>
      <c r="J2571" s="128">
        <v>7.3821000000000003</v>
      </c>
    </row>
    <row r="2572" spans="2:10" hidden="1" x14ac:dyDescent="0.25">
      <c r="B2572" s="124" t="s">
        <v>8</v>
      </c>
      <c r="C2572" s="125" t="s">
        <v>11304</v>
      </c>
      <c r="D2572" s="126" t="s">
        <v>11305</v>
      </c>
      <c r="E2572" s="125" t="s">
        <v>11304</v>
      </c>
      <c r="F2572" s="126" t="s">
        <v>11312</v>
      </c>
      <c r="G2572" s="125" t="s">
        <v>11310</v>
      </c>
      <c r="H2572" s="126" t="s">
        <v>11311</v>
      </c>
      <c r="I2572" s="127">
        <v>300</v>
      </c>
      <c r="J2572" s="128">
        <v>22.991099999999999</v>
      </c>
    </row>
    <row r="2573" spans="2:10" hidden="1" x14ac:dyDescent="0.25">
      <c r="B2573" s="124" t="s">
        <v>8</v>
      </c>
      <c r="C2573" s="125" t="s">
        <v>11313</v>
      </c>
      <c r="D2573" s="126" t="s">
        <v>11314</v>
      </c>
      <c r="E2573" s="125" t="s">
        <v>11313</v>
      </c>
      <c r="F2573" s="126" t="s">
        <v>11315</v>
      </c>
      <c r="G2573" s="125" t="s">
        <v>11316</v>
      </c>
      <c r="H2573" s="126" t="s">
        <v>11317</v>
      </c>
      <c r="I2573" s="127">
        <v>626</v>
      </c>
      <c r="J2573" s="128">
        <v>18.544699999999999</v>
      </c>
    </row>
    <row r="2574" spans="2:10" hidden="1" x14ac:dyDescent="0.25">
      <c r="B2574" s="124" t="s">
        <v>8</v>
      </c>
      <c r="C2574" s="125" t="s">
        <v>11313</v>
      </c>
      <c r="D2574" s="126" t="s">
        <v>11314</v>
      </c>
      <c r="E2574" s="125" t="s">
        <v>11313</v>
      </c>
      <c r="F2574" s="126" t="s">
        <v>11315</v>
      </c>
      <c r="G2574" s="125" t="s">
        <v>11318</v>
      </c>
      <c r="H2574" s="126" t="s">
        <v>11319</v>
      </c>
      <c r="I2574" s="127">
        <v>1833</v>
      </c>
      <c r="J2574" s="128">
        <v>14.1028</v>
      </c>
    </row>
    <row r="2575" spans="2:10" hidden="1" x14ac:dyDescent="0.25">
      <c r="B2575" s="124" t="s">
        <v>8</v>
      </c>
      <c r="C2575" s="125" t="s">
        <v>11320</v>
      </c>
      <c r="D2575" s="126" t="s">
        <v>11321</v>
      </c>
      <c r="E2575" s="125" t="s">
        <v>11320</v>
      </c>
      <c r="F2575" s="126" t="s">
        <v>11322</v>
      </c>
      <c r="G2575" s="125" t="s">
        <v>11323</v>
      </c>
      <c r="H2575" s="126" t="s">
        <v>11324</v>
      </c>
      <c r="I2575" s="127">
        <v>299</v>
      </c>
      <c r="J2575" s="128">
        <v>3.7641</v>
      </c>
    </row>
    <row r="2576" spans="2:10" hidden="1" x14ac:dyDescent="0.25">
      <c r="B2576" s="124" t="s">
        <v>8</v>
      </c>
      <c r="C2576" s="125" t="s">
        <v>11320</v>
      </c>
      <c r="D2576" s="126" t="s">
        <v>11321</v>
      </c>
      <c r="E2576" s="125" t="s">
        <v>11320</v>
      </c>
      <c r="F2576" s="126" t="s">
        <v>11322</v>
      </c>
      <c r="G2576" s="125" t="s">
        <v>11325</v>
      </c>
      <c r="H2576" s="126" t="s">
        <v>11326</v>
      </c>
      <c r="I2576" s="127">
        <v>628</v>
      </c>
      <c r="J2576" s="128">
        <v>7.3085000000000004</v>
      </c>
    </row>
    <row r="2577" spans="2:10" hidden="1" x14ac:dyDescent="0.25">
      <c r="B2577" s="124" t="s">
        <v>8</v>
      </c>
      <c r="C2577" s="125" t="s">
        <v>11320</v>
      </c>
      <c r="D2577" s="126" t="s">
        <v>11321</v>
      </c>
      <c r="E2577" s="125" t="s">
        <v>11325</v>
      </c>
      <c r="F2577" s="126" t="s">
        <v>11326</v>
      </c>
      <c r="G2577" s="125" t="s">
        <v>9828</v>
      </c>
      <c r="H2577" s="126" t="s">
        <v>11327</v>
      </c>
      <c r="I2577" s="127">
        <v>300</v>
      </c>
      <c r="J2577" s="128">
        <v>4.9606000000000003</v>
      </c>
    </row>
    <row r="2578" spans="2:10" hidden="1" x14ac:dyDescent="0.25">
      <c r="B2578" s="124" t="s">
        <v>8</v>
      </c>
      <c r="C2578" s="125" t="s">
        <v>11320</v>
      </c>
      <c r="D2578" s="126" t="s">
        <v>11321</v>
      </c>
      <c r="E2578" s="125" t="s">
        <v>11325</v>
      </c>
      <c r="F2578" s="126" t="s">
        <v>11326</v>
      </c>
      <c r="G2578" s="125" t="s">
        <v>11328</v>
      </c>
      <c r="H2578" s="126" t="s">
        <v>11329</v>
      </c>
      <c r="I2578" s="127">
        <v>55</v>
      </c>
      <c r="J2578" s="128">
        <v>6.2011000000000003</v>
      </c>
    </row>
    <row r="2579" spans="2:10" hidden="1" x14ac:dyDescent="0.25">
      <c r="B2579" s="124" t="s">
        <v>8</v>
      </c>
      <c r="C2579" s="125" t="s">
        <v>11320</v>
      </c>
      <c r="D2579" s="126" t="s">
        <v>11321</v>
      </c>
      <c r="E2579" s="125" t="s">
        <v>11323</v>
      </c>
      <c r="F2579" s="126" t="s">
        <v>11324</v>
      </c>
      <c r="G2579" s="125" t="s">
        <v>11330</v>
      </c>
      <c r="H2579" s="126" t="s">
        <v>11331</v>
      </c>
      <c r="I2579" s="127">
        <v>1356</v>
      </c>
      <c r="J2579" s="128">
        <v>14.8569</v>
      </c>
    </row>
    <row r="2580" spans="2:10" hidden="1" x14ac:dyDescent="0.25">
      <c r="B2580" s="124" t="s">
        <v>8</v>
      </c>
      <c r="C2580" s="125" t="s">
        <v>11332</v>
      </c>
      <c r="D2580" s="126" t="s">
        <v>11333</v>
      </c>
      <c r="E2580" s="125" t="s">
        <v>11332</v>
      </c>
      <c r="F2580" s="126" t="s">
        <v>11334</v>
      </c>
      <c r="G2580" s="125" t="s">
        <v>11335</v>
      </c>
      <c r="H2580" s="126" t="s">
        <v>11336</v>
      </c>
      <c r="I2580" s="127">
        <v>659</v>
      </c>
      <c r="J2580" s="128">
        <v>6.2196000000000016</v>
      </c>
    </row>
    <row r="2581" spans="2:10" hidden="1" x14ac:dyDescent="0.25">
      <c r="B2581" s="124" t="s">
        <v>8</v>
      </c>
      <c r="C2581" s="125" t="s">
        <v>11332</v>
      </c>
      <c r="D2581" s="126" t="s">
        <v>11333</v>
      </c>
      <c r="E2581" s="125" t="s">
        <v>11335</v>
      </c>
      <c r="F2581" s="126" t="s">
        <v>11336</v>
      </c>
      <c r="G2581" s="125" t="s">
        <v>11205</v>
      </c>
      <c r="H2581" s="126" t="s">
        <v>11337</v>
      </c>
      <c r="I2581" s="127">
        <v>538</v>
      </c>
      <c r="J2581" s="128">
        <v>3.2361</v>
      </c>
    </row>
    <row r="2582" spans="2:10" hidden="1" x14ac:dyDescent="0.25">
      <c r="B2582" s="124" t="s">
        <v>8</v>
      </c>
      <c r="C2582" s="125" t="s">
        <v>6737</v>
      </c>
      <c r="D2582" s="126" t="s">
        <v>11338</v>
      </c>
      <c r="E2582" s="125" t="s">
        <v>6737</v>
      </c>
      <c r="F2582" s="126" t="s">
        <v>11339</v>
      </c>
      <c r="G2582" s="125" t="s">
        <v>11340</v>
      </c>
      <c r="H2582" s="126" t="s">
        <v>11341</v>
      </c>
      <c r="I2582" s="127">
        <v>773</v>
      </c>
      <c r="J2582" s="128">
        <v>10.9884</v>
      </c>
    </row>
    <row r="2583" spans="2:10" hidden="1" x14ac:dyDescent="0.25">
      <c r="B2583" s="124" t="s">
        <v>8</v>
      </c>
      <c r="C2583" s="125" t="s">
        <v>6737</v>
      </c>
      <c r="D2583" s="126" t="s">
        <v>11338</v>
      </c>
      <c r="E2583" s="125" t="s">
        <v>6737</v>
      </c>
      <c r="F2583" s="126" t="s">
        <v>11339</v>
      </c>
      <c r="G2583" s="125" t="s">
        <v>11342</v>
      </c>
      <c r="H2583" s="126" t="s">
        <v>11343</v>
      </c>
      <c r="I2583" s="127">
        <v>217</v>
      </c>
      <c r="J2583" s="128">
        <v>6.5051999999999994</v>
      </c>
    </row>
    <row r="2584" spans="2:10" hidden="1" x14ac:dyDescent="0.25">
      <c r="B2584" s="124" t="s">
        <v>8</v>
      </c>
      <c r="C2584" s="125" t="s">
        <v>6737</v>
      </c>
      <c r="D2584" s="126" t="s">
        <v>11338</v>
      </c>
      <c r="E2584" s="125" t="s">
        <v>11342</v>
      </c>
      <c r="F2584" s="126" t="s">
        <v>11343</v>
      </c>
      <c r="G2584" s="125" t="s">
        <v>11344</v>
      </c>
      <c r="H2584" s="126" t="s">
        <v>11345</v>
      </c>
      <c r="I2584" s="127">
        <v>1060</v>
      </c>
      <c r="J2584" s="128">
        <v>3.3127999999999989</v>
      </c>
    </row>
    <row r="2585" spans="2:10" hidden="1" x14ac:dyDescent="0.25">
      <c r="B2585" s="124" t="s">
        <v>8</v>
      </c>
      <c r="C2585" s="125" t="s">
        <v>4524</v>
      </c>
      <c r="D2585" s="126" t="s">
        <v>11346</v>
      </c>
      <c r="E2585" s="125" t="s">
        <v>4524</v>
      </c>
      <c r="F2585" s="126" t="s">
        <v>11347</v>
      </c>
      <c r="G2585" s="125" t="s">
        <v>1075</v>
      </c>
      <c r="H2585" s="126" t="s">
        <v>11348</v>
      </c>
      <c r="I2585" s="127">
        <v>169</v>
      </c>
      <c r="J2585" s="128">
        <v>6.3396000000000017</v>
      </c>
    </row>
    <row r="2586" spans="2:10" hidden="1" x14ac:dyDescent="0.25">
      <c r="B2586" s="124" t="s">
        <v>8</v>
      </c>
      <c r="C2586" s="125" t="s">
        <v>4524</v>
      </c>
      <c r="D2586" s="126" t="s">
        <v>11346</v>
      </c>
      <c r="E2586" s="125" t="s">
        <v>10306</v>
      </c>
      <c r="F2586" s="126" t="s">
        <v>11349</v>
      </c>
      <c r="G2586" s="125" t="s">
        <v>11350</v>
      </c>
      <c r="H2586" s="126" t="s">
        <v>11351</v>
      </c>
      <c r="I2586" s="127">
        <v>190</v>
      </c>
      <c r="J2586" s="128">
        <v>13.242100000000001</v>
      </c>
    </row>
    <row r="2587" spans="2:10" hidden="1" x14ac:dyDescent="0.25">
      <c r="B2587" s="124" t="s">
        <v>8</v>
      </c>
      <c r="C2587" s="125" t="s">
        <v>4524</v>
      </c>
      <c r="D2587" s="126" t="s">
        <v>11346</v>
      </c>
      <c r="E2587" s="125" t="s">
        <v>1675</v>
      </c>
      <c r="F2587" s="126" t="s">
        <v>11352</v>
      </c>
      <c r="G2587" s="125" t="s">
        <v>10306</v>
      </c>
      <c r="H2587" s="126" t="s">
        <v>11349</v>
      </c>
      <c r="I2587" s="127">
        <v>569</v>
      </c>
      <c r="J2587" s="128">
        <v>11.9017</v>
      </c>
    </row>
    <row r="2588" spans="2:10" hidden="1" x14ac:dyDescent="0.25">
      <c r="B2588" s="124" t="s">
        <v>8</v>
      </c>
      <c r="C2588" s="125" t="s">
        <v>4524</v>
      </c>
      <c r="D2588" s="126" t="s">
        <v>11346</v>
      </c>
      <c r="E2588" s="125" t="s">
        <v>11353</v>
      </c>
      <c r="F2588" s="126" t="s">
        <v>11354</v>
      </c>
      <c r="G2588" s="125" t="s">
        <v>11355</v>
      </c>
      <c r="H2588" s="126" t="s">
        <v>11356</v>
      </c>
      <c r="I2588" s="127">
        <v>111</v>
      </c>
      <c r="J2588" s="128">
        <v>20.819900000000001</v>
      </c>
    </row>
    <row r="2589" spans="2:10" hidden="1" x14ac:dyDescent="0.25">
      <c r="B2589" s="124" t="s">
        <v>8</v>
      </c>
      <c r="C2589" s="125" t="s">
        <v>4524</v>
      </c>
      <c r="D2589" s="126" t="s">
        <v>11346</v>
      </c>
      <c r="E2589" s="125" t="s">
        <v>4524</v>
      </c>
      <c r="F2589" s="126" t="s">
        <v>11347</v>
      </c>
      <c r="G2589" s="125" t="s">
        <v>11357</v>
      </c>
      <c r="H2589" s="126" t="s">
        <v>11358</v>
      </c>
      <c r="I2589" s="127">
        <v>250</v>
      </c>
      <c r="J2589" s="128">
        <v>20.211400000000001</v>
      </c>
    </row>
    <row r="2590" spans="2:10" hidden="1" x14ac:dyDescent="0.25">
      <c r="B2590" s="124" t="s">
        <v>8</v>
      </c>
      <c r="C2590" s="125" t="s">
        <v>4524</v>
      </c>
      <c r="D2590" s="126" t="s">
        <v>11346</v>
      </c>
      <c r="E2590" s="125" t="s">
        <v>4524</v>
      </c>
      <c r="F2590" s="126" t="s">
        <v>11347</v>
      </c>
      <c r="G2590" s="125" t="s">
        <v>11353</v>
      </c>
      <c r="H2590" s="126" t="s">
        <v>11354</v>
      </c>
      <c r="I2590" s="127">
        <v>156</v>
      </c>
      <c r="J2590" s="128">
        <v>12.1015</v>
      </c>
    </row>
    <row r="2591" spans="2:10" hidden="1" x14ac:dyDescent="0.25">
      <c r="B2591" s="124" t="s">
        <v>8</v>
      </c>
      <c r="C2591" s="125" t="s">
        <v>4524</v>
      </c>
      <c r="D2591" s="126" t="s">
        <v>11346</v>
      </c>
      <c r="E2591" s="125" t="s">
        <v>11355</v>
      </c>
      <c r="F2591" s="126" t="s">
        <v>11356</v>
      </c>
      <c r="G2591" s="125" t="s">
        <v>1675</v>
      </c>
      <c r="H2591" s="126" t="s">
        <v>11352</v>
      </c>
      <c r="I2591" s="127">
        <v>330</v>
      </c>
      <c r="J2591" s="128">
        <v>16.701799999999999</v>
      </c>
    </row>
    <row r="2592" spans="2:10" hidden="1" x14ac:dyDescent="0.25">
      <c r="B2592" s="124" t="s">
        <v>8</v>
      </c>
      <c r="C2592" s="125" t="s">
        <v>11359</v>
      </c>
      <c r="D2592" s="126" t="s">
        <v>11360</v>
      </c>
      <c r="E2592" s="125" t="s">
        <v>11361</v>
      </c>
      <c r="F2592" s="126" t="s">
        <v>11362</v>
      </c>
      <c r="G2592" s="125" t="s">
        <v>11363</v>
      </c>
      <c r="H2592" s="126" t="s">
        <v>11364</v>
      </c>
      <c r="I2592" s="127">
        <v>70</v>
      </c>
      <c r="J2592" s="128">
        <v>17.682200000000002</v>
      </c>
    </row>
    <row r="2593" spans="2:10" hidden="1" x14ac:dyDescent="0.25">
      <c r="B2593" s="124" t="s">
        <v>8</v>
      </c>
      <c r="C2593" s="125" t="s">
        <v>11359</v>
      </c>
      <c r="D2593" s="126" t="s">
        <v>11360</v>
      </c>
      <c r="E2593" s="125" t="s">
        <v>11359</v>
      </c>
      <c r="F2593" s="126" t="s">
        <v>11365</v>
      </c>
      <c r="G2593" s="125" t="s">
        <v>11366</v>
      </c>
      <c r="H2593" s="126" t="s">
        <v>11367</v>
      </c>
      <c r="I2593" s="127">
        <v>186</v>
      </c>
      <c r="J2593" s="128">
        <v>21.5061</v>
      </c>
    </row>
    <row r="2594" spans="2:10" hidden="1" x14ac:dyDescent="0.25">
      <c r="B2594" s="124" t="s">
        <v>8</v>
      </c>
      <c r="C2594" s="125" t="s">
        <v>11359</v>
      </c>
      <c r="D2594" s="126" t="s">
        <v>11360</v>
      </c>
      <c r="E2594" s="125" t="s">
        <v>7396</v>
      </c>
      <c r="F2594" s="126" t="s">
        <v>11368</v>
      </c>
      <c r="G2594" s="125" t="s">
        <v>11369</v>
      </c>
      <c r="H2594" s="126" t="s">
        <v>11370</v>
      </c>
      <c r="I2594" s="127">
        <v>373</v>
      </c>
      <c r="J2594" s="128">
        <v>27.8507</v>
      </c>
    </row>
    <row r="2595" spans="2:10" hidden="1" x14ac:dyDescent="0.25">
      <c r="B2595" s="124" t="s">
        <v>8</v>
      </c>
      <c r="C2595" s="125" t="s">
        <v>11359</v>
      </c>
      <c r="D2595" s="126" t="s">
        <v>11360</v>
      </c>
      <c r="E2595" s="125" t="s">
        <v>11361</v>
      </c>
      <c r="F2595" s="126" t="s">
        <v>11362</v>
      </c>
      <c r="G2595" s="125" t="s">
        <v>11371</v>
      </c>
      <c r="H2595" s="126" t="s">
        <v>11372</v>
      </c>
      <c r="I2595" s="127">
        <v>120</v>
      </c>
      <c r="J2595" s="128">
        <v>27.128799999999991</v>
      </c>
    </row>
    <row r="2596" spans="2:10" hidden="1" x14ac:dyDescent="0.25">
      <c r="B2596" s="124" t="s">
        <v>8</v>
      </c>
      <c r="C2596" s="125" t="s">
        <v>11359</v>
      </c>
      <c r="D2596" s="126" t="s">
        <v>11360</v>
      </c>
      <c r="E2596" s="125" t="s">
        <v>3320</v>
      </c>
      <c r="F2596" s="126" t="s">
        <v>11373</v>
      </c>
      <c r="G2596" s="125" t="s">
        <v>10528</v>
      </c>
      <c r="H2596" s="126" t="s">
        <v>11374</v>
      </c>
      <c r="I2596" s="127">
        <v>316</v>
      </c>
      <c r="J2596" s="128">
        <v>2.5868000000000002</v>
      </c>
    </row>
    <row r="2597" spans="2:10" hidden="1" x14ac:dyDescent="0.25">
      <c r="B2597" s="124" t="s">
        <v>8</v>
      </c>
      <c r="C2597" s="125" t="s">
        <v>11359</v>
      </c>
      <c r="D2597" s="126" t="s">
        <v>11360</v>
      </c>
      <c r="E2597" s="125" t="s">
        <v>10528</v>
      </c>
      <c r="F2597" s="126" t="s">
        <v>11374</v>
      </c>
      <c r="G2597" s="125" t="s">
        <v>11375</v>
      </c>
      <c r="H2597" s="126" t="s">
        <v>11376</v>
      </c>
      <c r="I2597" s="127">
        <v>519</v>
      </c>
      <c r="J2597" s="128">
        <v>11.8155</v>
      </c>
    </row>
    <row r="2598" spans="2:10" hidden="1" x14ac:dyDescent="0.25">
      <c r="B2598" s="124" t="s">
        <v>8</v>
      </c>
      <c r="C2598" s="125" t="s">
        <v>11359</v>
      </c>
      <c r="D2598" s="126" t="s">
        <v>11360</v>
      </c>
      <c r="E2598" s="125" t="s">
        <v>11359</v>
      </c>
      <c r="F2598" s="126" t="s">
        <v>11365</v>
      </c>
      <c r="G2598" s="125" t="s">
        <v>11377</v>
      </c>
      <c r="H2598" s="126" t="s">
        <v>11378</v>
      </c>
      <c r="I2598" s="127">
        <v>878</v>
      </c>
      <c r="J2598" s="128">
        <v>12.1906</v>
      </c>
    </row>
    <row r="2599" spans="2:10" hidden="1" x14ac:dyDescent="0.25">
      <c r="B2599" s="124" t="s">
        <v>8</v>
      </c>
      <c r="C2599" s="125" t="s">
        <v>11359</v>
      </c>
      <c r="D2599" s="126" t="s">
        <v>11360</v>
      </c>
      <c r="E2599" s="125" t="s">
        <v>11359</v>
      </c>
      <c r="F2599" s="126" t="s">
        <v>11365</v>
      </c>
      <c r="G2599" s="125" t="s">
        <v>11379</v>
      </c>
      <c r="H2599" s="126" t="s">
        <v>11380</v>
      </c>
      <c r="I2599" s="127">
        <v>1071</v>
      </c>
      <c r="J2599" s="128">
        <v>12.0527</v>
      </c>
    </row>
    <row r="2600" spans="2:10" hidden="1" x14ac:dyDescent="0.25">
      <c r="B2600" s="124" t="s">
        <v>8</v>
      </c>
      <c r="C2600" s="125" t="s">
        <v>11359</v>
      </c>
      <c r="D2600" s="126" t="s">
        <v>11360</v>
      </c>
      <c r="E2600" s="125" t="s">
        <v>7014</v>
      </c>
      <c r="F2600" s="126" t="s">
        <v>11381</v>
      </c>
      <c r="G2600" s="125" t="s">
        <v>7479</v>
      </c>
      <c r="H2600" s="126" t="s">
        <v>11382</v>
      </c>
      <c r="I2600" s="127">
        <v>464</v>
      </c>
      <c r="J2600" s="128">
        <v>22.150700000000001</v>
      </c>
    </row>
    <row r="2601" spans="2:10" hidden="1" x14ac:dyDescent="0.25">
      <c r="B2601" s="124" t="s">
        <v>8</v>
      </c>
      <c r="C2601" s="125" t="s">
        <v>11359</v>
      </c>
      <c r="D2601" s="126" t="s">
        <v>11360</v>
      </c>
      <c r="E2601" s="125" t="s">
        <v>11377</v>
      </c>
      <c r="F2601" s="126" t="s">
        <v>11378</v>
      </c>
      <c r="G2601" s="125" t="s">
        <v>10008</v>
      </c>
      <c r="H2601" s="126" t="s">
        <v>11383</v>
      </c>
      <c r="I2601" s="127">
        <v>264</v>
      </c>
      <c r="J2601" s="128">
        <v>6.652499999999999</v>
      </c>
    </row>
    <row r="2602" spans="2:10" hidden="1" x14ac:dyDescent="0.25">
      <c r="B2602" s="124" t="s">
        <v>8</v>
      </c>
      <c r="C2602" s="125" t="s">
        <v>11359</v>
      </c>
      <c r="D2602" s="126" t="s">
        <v>11360</v>
      </c>
      <c r="E2602" s="125" t="s">
        <v>10008</v>
      </c>
      <c r="F2602" s="126" t="s">
        <v>11383</v>
      </c>
      <c r="G2602" s="125" t="s">
        <v>7440</v>
      </c>
      <c r="H2602" s="126" t="s">
        <v>11384</v>
      </c>
      <c r="I2602" s="127">
        <v>583</v>
      </c>
      <c r="J2602" s="128">
        <v>3.5926</v>
      </c>
    </row>
    <row r="2603" spans="2:10" hidden="1" x14ac:dyDescent="0.25">
      <c r="B2603" s="124" t="s">
        <v>8</v>
      </c>
      <c r="C2603" s="125" t="s">
        <v>11359</v>
      </c>
      <c r="D2603" s="126" t="s">
        <v>11360</v>
      </c>
      <c r="E2603" s="125" t="s">
        <v>11359</v>
      </c>
      <c r="F2603" s="126" t="s">
        <v>11365</v>
      </c>
      <c r="G2603" s="125" t="s">
        <v>7396</v>
      </c>
      <c r="H2603" s="126" t="s">
        <v>11368</v>
      </c>
      <c r="I2603" s="127">
        <v>426</v>
      </c>
      <c r="J2603" s="128">
        <v>14.8857</v>
      </c>
    </row>
    <row r="2604" spans="2:10" hidden="1" x14ac:dyDescent="0.25">
      <c r="B2604" s="124" t="s">
        <v>8</v>
      </c>
      <c r="C2604" s="125" t="s">
        <v>11359</v>
      </c>
      <c r="D2604" s="126" t="s">
        <v>11360</v>
      </c>
      <c r="E2604" s="125" t="s">
        <v>7014</v>
      </c>
      <c r="F2604" s="126" t="s">
        <v>11381</v>
      </c>
      <c r="G2604" s="125" t="s">
        <v>965</v>
      </c>
      <c r="H2604" s="126" t="s">
        <v>11385</v>
      </c>
      <c r="I2604" s="127">
        <v>243</v>
      </c>
      <c r="J2604" s="128">
        <v>9.9791000000000007</v>
      </c>
    </row>
    <row r="2605" spans="2:10" hidden="1" x14ac:dyDescent="0.25">
      <c r="B2605" s="124" t="s">
        <v>8</v>
      </c>
      <c r="C2605" s="125" t="s">
        <v>11359</v>
      </c>
      <c r="D2605" s="126" t="s">
        <v>11360</v>
      </c>
      <c r="E2605" s="125" t="s">
        <v>11379</v>
      </c>
      <c r="F2605" s="126" t="s">
        <v>11380</v>
      </c>
      <c r="G2605" s="125" t="s">
        <v>3320</v>
      </c>
      <c r="H2605" s="126" t="s">
        <v>11373</v>
      </c>
      <c r="I2605" s="127">
        <v>377</v>
      </c>
      <c r="J2605" s="128">
        <v>10.6502</v>
      </c>
    </row>
    <row r="2606" spans="2:10" hidden="1" x14ac:dyDescent="0.25">
      <c r="B2606" s="124" t="s">
        <v>8</v>
      </c>
      <c r="C2606" s="125" t="s">
        <v>11359</v>
      </c>
      <c r="D2606" s="126" t="s">
        <v>11360</v>
      </c>
      <c r="E2606" s="125" t="s">
        <v>10528</v>
      </c>
      <c r="F2606" s="126" t="s">
        <v>11374</v>
      </c>
      <c r="G2606" s="125" t="s">
        <v>7014</v>
      </c>
      <c r="H2606" s="126" t="s">
        <v>11381</v>
      </c>
      <c r="I2606" s="127">
        <v>1270</v>
      </c>
      <c r="J2606" s="128">
        <v>1.1939</v>
      </c>
    </row>
    <row r="2607" spans="2:10" hidden="1" x14ac:dyDescent="0.25">
      <c r="B2607" s="124" t="s">
        <v>8</v>
      </c>
      <c r="C2607" s="125" t="s">
        <v>11359</v>
      </c>
      <c r="D2607" s="126" t="s">
        <v>11360</v>
      </c>
      <c r="E2607" s="125" t="s">
        <v>11377</v>
      </c>
      <c r="F2607" s="126" t="s">
        <v>11378</v>
      </c>
      <c r="G2607" s="125" t="s">
        <v>5271</v>
      </c>
      <c r="H2607" s="126" t="s">
        <v>11386</v>
      </c>
      <c r="I2607" s="127">
        <v>554</v>
      </c>
      <c r="J2607" s="128">
        <v>12.820399999999999</v>
      </c>
    </row>
    <row r="2608" spans="2:10" hidden="1" x14ac:dyDescent="0.25">
      <c r="B2608" s="124" t="s">
        <v>8</v>
      </c>
      <c r="C2608" s="125" t="s">
        <v>11359</v>
      </c>
      <c r="D2608" s="126" t="s">
        <v>11360</v>
      </c>
      <c r="E2608" s="125" t="s">
        <v>11379</v>
      </c>
      <c r="F2608" s="126" t="s">
        <v>11380</v>
      </c>
      <c r="G2608" s="125" t="s">
        <v>11361</v>
      </c>
      <c r="H2608" s="126" t="s">
        <v>11362</v>
      </c>
      <c r="I2608" s="127">
        <v>1548</v>
      </c>
      <c r="J2608" s="128">
        <v>6.9785000000000004</v>
      </c>
    </row>
    <row r="2609" spans="2:10" hidden="1" x14ac:dyDescent="0.25">
      <c r="B2609" s="124" t="s">
        <v>8</v>
      </c>
      <c r="C2609" s="125" t="s">
        <v>4561</v>
      </c>
      <c r="D2609" s="126" t="s">
        <v>11387</v>
      </c>
      <c r="E2609" s="125" t="s">
        <v>11388</v>
      </c>
      <c r="F2609" s="126" t="s">
        <v>11389</v>
      </c>
      <c r="G2609" s="125" t="s">
        <v>6585</v>
      </c>
      <c r="H2609" s="126" t="s">
        <v>11390</v>
      </c>
      <c r="I2609" s="127">
        <v>495</v>
      </c>
      <c r="J2609" s="128">
        <v>7.9213999999999984</v>
      </c>
    </row>
    <row r="2610" spans="2:10" hidden="1" x14ac:dyDescent="0.25">
      <c r="B2610" s="124" t="s">
        <v>8</v>
      </c>
      <c r="C2610" s="125" t="s">
        <v>4561</v>
      </c>
      <c r="D2610" s="126" t="s">
        <v>11387</v>
      </c>
      <c r="E2610" s="125" t="s">
        <v>4561</v>
      </c>
      <c r="F2610" s="126" t="s">
        <v>11391</v>
      </c>
      <c r="G2610" s="125" t="s">
        <v>11392</v>
      </c>
      <c r="H2610" s="126" t="s">
        <v>11393</v>
      </c>
      <c r="I2610" s="127">
        <v>566</v>
      </c>
      <c r="J2610" s="128">
        <v>19.45709999999999</v>
      </c>
    </row>
    <row r="2611" spans="2:10" hidden="1" x14ac:dyDescent="0.25">
      <c r="B2611" s="124" t="s">
        <v>8</v>
      </c>
      <c r="C2611" s="125" t="s">
        <v>4561</v>
      </c>
      <c r="D2611" s="126" t="s">
        <v>11387</v>
      </c>
      <c r="E2611" s="125" t="s">
        <v>4561</v>
      </c>
      <c r="F2611" s="126" t="s">
        <v>11391</v>
      </c>
      <c r="G2611" s="125" t="s">
        <v>11394</v>
      </c>
      <c r="H2611" s="126" t="s">
        <v>11395</v>
      </c>
      <c r="I2611" s="127">
        <v>218</v>
      </c>
      <c r="J2611" s="128">
        <v>20.6282</v>
      </c>
    </row>
    <row r="2612" spans="2:10" hidden="1" x14ac:dyDescent="0.25">
      <c r="B2612" s="124" t="s">
        <v>8</v>
      </c>
      <c r="C2612" s="125" t="s">
        <v>4561</v>
      </c>
      <c r="D2612" s="126" t="s">
        <v>11387</v>
      </c>
      <c r="E2612" s="125" t="s">
        <v>4561</v>
      </c>
      <c r="F2612" s="126" t="s">
        <v>11391</v>
      </c>
      <c r="G2612" s="125" t="s">
        <v>11396</v>
      </c>
      <c r="H2612" s="126" t="s">
        <v>11397</v>
      </c>
      <c r="I2612" s="127">
        <v>893</v>
      </c>
      <c r="J2612" s="128">
        <v>20.3125</v>
      </c>
    </row>
    <row r="2613" spans="2:10" hidden="1" x14ac:dyDescent="0.25">
      <c r="B2613" s="124" t="s">
        <v>8</v>
      </c>
      <c r="C2613" s="125" t="s">
        <v>4561</v>
      </c>
      <c r="D2613" s="126" t="s">
        <v>11387</v>
      </c>
      <c r="E2613" s="125" t="s">
        <v>11398</v>
      </c>
      <c r="F2613" s="126" t="s">
        <v>11399</v>
      </c>
      <c r="G2613" s="125" t="s">
        <v>11388</v>
      </c>
      <c r="H2613" s="126" t="s">
        <v>11389</v>
      </c>
      <c r="I2613" s="127">
        <v>302</v>
      </c>
      <c r="J2613" s="128">
        <v>8.4529000000000032</v>
      </c>
    </row>
    <row r="2614" spans="2:10" hidden="1" x14ac:dyDescent="0.25">
      <c r="B2614" s="124" t="s">
        <v>8</v>
      </c>
      <c r="C2614" s="125" t="s">
        <v>4561</v>
      </c>
      <c r="D2614" s="126" t="s">
        <v>11387</v>
      </c>
      <c r="E2614" s="125" t="s">
        <v>11394</v>
      </c>
      <c r="F2614" s="126" t="s">
        <v>11395</v>
      </c>
      <c r="G2614" s="125" t="s">
        <v>11400</v>
      </c>
      <c r="H2614" s="126" t="s">
        <v>11401</v>
      </c>
      <c r="I2614" s="127">
        <v>103</v>
      </c>
      <c r="J2614" s="128">
        <v>14.527200000000001</v>
      </c>
    </row>
    <row r="2615" spans="2:10" hidden="1" x14ac:dyDescent="0.25">
      <c r="B2615" s="124" t="s">
        <v>8</v>
      </c>
      <c r="C2615" s="125" t="s">
        <v>4561</v>
      </c>
      <c r="D2615" s="126" t="s">
        <v>11387</v>
      </c>
      <c r="E2615" s="125" t="s">
        <v>11396</v>
      </c>
      <c r="F2615" s="126" t="s">
        <v>11397</v>
      </c>
      <c r="G2615" s="125" t="s">
        <v>11398</v>
      </c>
      <c r="H2615" s="126" t="s">
        <v>11399</v>
      </c>
      <c r="I2615" s="127">
        <v>491</v>
      </c>
      <c r="J2615" s="128">
        <v>14.4985</v>
      </c>
    </row>
    <row r="2616" spans="2:10" hidden="1" x14ac:dyDescent="0.25">
      <c r="B2616" s="124" t="s">
        <v>8</v>
      </c>
      <c r="C2616" s="125" t="s">
        <v>4561</v>
      </c>
      <c r="D2616" s="126" t="s">
        <v>11387</v>
      </c>
      <c r="E2616" s="125" t="s">
        <v>11392</v>
      </c>
      <c r="F2616" s="126" t="s">
        <v>11393</v>
      </c>
      <c r="G2616" s="125" t="s">
        <v>11402</v>
      </c>
      <c r="H2616" s="126" t="s">
        <v>11403</v>
      </c>
      <c r="I2616" s="127">
        <v>434</v>
      </c>
      <c r="J2616" s="128">
        <v>2.3616000000000001</v>
      </c>
    </row>
    <row r="2617" spans="2:10" hidden="1" x14ac:dyDescent="0.25">
      <c r="B2617" s="124" t="s">
        <v>8</v>
      </c>
      <c r="C2617" s="125" t="s">
        <v>4561</v>
      </c>
      <c r="D2617" s="126" t="s">
        <v>11387</v>
      </c>
      <c r="E2617" s="125" t="s">
        <v>11398</v>
      </c>
      <c r="F2617" s="126" t="s">
        <v>11399</v>
      </c>
      <c r="G2617" s="125" t="s">
        <v>11404</v>
      </c>
      <c r="H2617" s="126" t="s">
        <v>11405</v>
      </c>
      <c r="I2617" s="127">
        <v>173</v>
      </c>
      <c r="J2617" s="128">
        <v>10.947800000000001</v>
      </c>
    </row>
    <row r="2618" spans="2:10" hidden="1" x14ac:dyDescent="0.25">
      <c r="B2618" s="124" t="s">
        <v>8</v>
      </c>
      <c r="C2618" s="125" t="s">
        <v>4565</v>
      </c>
      <c r="D2618" s="126" t="s">
        <v>11406</v>
      </c>
      <c r="E2618" s="125" t="s">
        <v>11407</v>
      </c>
      <c r="F2618" s="126" t="s">
        <v>11408</v>
      </c>
      <c r="G2618" s="125" t="s">
        <v>11409</v>
      </c>
      <c r="H2618" s="126" t="s">
        <v>11410</v>
      </c>
      <c r="I2618" s="127">
        <v>450</v>
      </c>
      <c r="J2618" s="128">
        <v>12.016400000000001</v>
      </c>
    </row>
    <row r="2619" spans="2:10" hidden="1" x14ac:dyDescent="0.25">
      <c r="B2619" s="124" t="s">
        <v>8</v>
      </c>
      <c r="C2619" s="125" t="s">
        <v>4565</v>
      </c>
      <c r="D2619" s="126" t="s">
        <v>11406</v>
      </c>
      <c r="E2619" s="125" t="s">
        <v>4565</v>
      </c>
      <c r="F2619" s="126" t="s">
        <v>11411</v>
      </c>
      <c r="G2619" s="125" t="s">
        <v>11407</v>
      </c>
      <c r="H2619" s="126" t="s">
        <v>11408</v>
      </c>
      <c r="I2619" s="127">
        <v>260</v>
      </c>
      <c r="J2619" s="128">
        <v>27.3384</v>
      </c>
    </row>
    <row r="2620" spans="2:10" hidden="1" x14ac:dyDescent="0.25">
      <c r="B2620" s="124" t="s">
        <v>8</v>
      </c>
      <c r="C2620" s="125" t="s">
        <v>4565</v>
      </c>
      <c r="D2620" s="126" t="s">
        <v>11406</v>
      </c>
      <c r="E2620" s="125" t="s">
        <v>6727</v>
      </c>
      <c r="F2620" s="126" t="s">
        <v>11412</v>
      </c>
      <c r="G2620" s="125" t="s">
        <v>11413</v>
      </c>
      <c r="H2620" s="126" t="s">
        <v>11414</v>
      </c>
      <c r="I2620" s="127">
        <v>392</v>
      </c>
      <c r="J2620" s="128">
        <v>7.0823999999999998</v>
      </c>
    </row>
    <row r="2621" spans="2:10" hidden="1" x14ac:dyDescent="0.25">
      <c r="B2621" s="124" t="s">
        <v>8</v>
      </c>
      <c r="C2621" s="125" t="s">
        <v>4565</v>
      </c>
      <c r="D2621" s="126" t="s">
        <v>11406</v>
      </c>
      <c r="E2621" s="125" t="s">
        <v>4565</v>
      </c>
      <c r="F2621" s="126" t="s">
        <v>11411</v>
      </c>
      <c r="G2621" s="125" t="s">
        <v>6727</v>
      </c>
      <c r="H2621" s="126" t="s">
        <v>11412</v>
      </c>
      <c r="I2621" s="127">
        <v>487</v>
      </c>
      <c r="J2621" s="128">
        <v>11.3819</v>
      </c>
    </row>
    <row r="2622" spans="2:10" hidden="1" x14ac:dyDescent="0.25">
      <c r="B2622" s="124" t="s">
        <v>8</v>
      </c>
      <c r="C2622" s="125" t="s">
        <v>4565</v>
      </c>
      <c r="D2622" s="126" t="s">
        <v>11406</v>
      </c>
      <c r="E2622" s="125" t="s">
        <v>11413</v>
      </c>
      <c r="F2622" s="126" t="s">
        <v>11414</v>
      </c>
      <c r="G2622" s="125" t="s">
        <v>11415</v>
      </c>
      <c r="H2622" s="126" t="s">
        <v>11416</v>
      </c>
      <c r="I2622" s="127">
        <v>277</v>
      </c>
      <c r="J2622" s="128">
        <v>47.0214</v>
      </c>
    </row>
    <row r="2623" spans="2:10" hidden="1" x14ac:dyDescent="0.25">
      <c r="B2623" s="124" t="s">
        <v>8</v>
      </c>
      <c r="C2623" s="125" t="s">
        <v>11417</v>
      </c>
      <c r="D2623" s="126" t="s">
        <v>11418</v>
      </c>
      <c r="E2623" s="125" t="s">
        <v>11419</v>
      </c>
      <c r="F2623" s="126" t="s">
        <v>11420</v>
      </c>
      <c r="G2623" s="125" t="s">
        <v>11421</v>
      </c>
      <c r="H2623" s="126" t="s">
        <v>11422</v>
      </c>
      <c r="I2623" s="127">
        <v>254</v>
      </c>
      <c r="J2623" s="128">
        <v>2.8031000000000001</v>
      </c>
    </row>
    <row r="2624" spans="2:10" hidden="1" x14ac:dyDescent="0.25">
      <c r="B2624" s="124" t="s">
        <v>8</v>
      </c>
      <c r="C2624" s="125" t="s">
        <v>11417</v>
      </c>
      <c r="D2624" s="126" t="s">
        <v>11418</v>
      </c>
      <c r="E2624" s="125" t="s">
        <v>11417</v>
      </c>
      <c r="F2624" s="126" t="s">
        <v>11423</v>
      </c>
      <c r="G2624" s="125" t="s">
        <v>11424</v>
      </c>
      <c r="H2624" s="126" t="s">
        <v>11425</v>
      </c>
      <c r="I2624" s="127">
        <v>248</v>
      </c>
      <c r="J2624" s="128">
        <v>11.617800000000001</v>
      </c>
    </row>
    <row r="2625" spans="2:10" hidden="1" x14ac:dyDescent="0.25">
      <c r="B2625" s="124" t="s">
        <v>8</v>
      </c>
      <c r="C2625" s="125" t="s">
        <v>11417</v>
      </c>
      <c r="D2625" s="126" t="s">
        <v>11418</v>
      </c>
      <c r="E2625" s="125" t="s">
        <v>11424</v>
      </c>
      <c r="F2625" s="126" t="s">
        <v>11425</v>
      </c>
      <c r="G2625" s="125" t="s">
        <v>11419</v>
      </c>
      <c r="H2625" s="126" t="s">
        <v>11420</v>
      </c>
      <c r="I2625" s="127">
        <v>393</v>
      </c>
      <c r="J2625" s="128">
        <v>8.6308999999999987</v>
      </c>
    </row>
    <row r="2626" spans="2:10" hidden="1" x14ac:dyDescent="0.25">
      <c r="B2626" s="124" t="s">
        <v>8</v>
      </c>
      <c r="C2626" s="125" t="s">
        <v>4573</v>
      </c>
      <c r="D2626" s="126" t="s">
        <v>11426</v>
      </c>
      <c r="E2626" s="125" t="s">
        <v>6601</v>
      </c>
      <c r="F2626" s="126" t="s">
        <v>11427</v>
      </c>
      <c r="G2626" s="125" t="s">
        <v>11428</v>
      </c>
      <c r="H2626" s="126" t="s">
        <v>11429</v>
      </c>
      <c r="I2626" s="127">
        <v>174</v>
      </c>
      <c r="J2626" s="128">
        <v>1.3762000000000001</v>
      </c>
    </row>
    <row r="2627" spans="2:10" hidden="1" x14ac:dyDescent="0.25">
      <c r="B2627" s="124" t="s">
        <v>8</v>
      </c>
      <c r="C2627" s="125" t="s">
        <v>4573</v>
      </c>
      <c r="D2627" s="126" t="s">
        <v>11426</v>
      </c>
      <c r="E2627" s="125" t="s">
        <v>4573</v>
      </c>
      <c r="F2627" s="126" t="s">
        <v>11430</v>
      </c>
      <c r="G2627" s="125" t="s">
        <v>11431</v>
      </c>
      <c r="H2627" s="126" t="s">
        <v>11432</v>
      </c>
      <c r="I2627" s="127">
        <v>1239</v>
      </c>
      <c r="J2627" s="128">
        <v>7.5491000000000001</v>
      </c>
    </row>
    <row r="2628" spans="2:10" hidden="1" x14ac:dyDescent="0.25">
      <c r="B2628" s="124" t="s">
        <v>8</v>
      </c>
      <c r="C2628" s="125" t="s">
        <v>4573</v>
      </c>
      <c r="D2628" s="126" t="s">
        <v>11426</v>
      </c>
      <c r="E2628" s="125" t="s">
        <v>2481</v>
      </c>
      <c r="F2628" s="126" t="s">
        <v>11433</v>
      </c>
      <c r="G2628" s="125" t="s">
        <v>6585</v>
      </c>
      <c r="H2628" s="126" t="s">
        <v>11434</v>
      </c>
      <c r="I2628" s="127">
        <v>376</v>
      </c>
      <c r="J2628" s="128">
        <v>5.6927999999999992</v>
      </c>
    </row>
    <row r="2629" spans="2:10" hidden="1" x14ac:dyDescent="0.25">
      <c r="B2629" s="124" t="s">
        <v>8</v>
      </c>
      <c r="C2629" s="125" t="s">
        <v>4573</v>
      </c>
      <c r="D2629" s="126" t="s">
        <v>11426</v>
      </c>
      <c r="E2629" s="125" t="s">
        <v>6601</v>
      </c>
      <c r="F2629" s="126" t="s">
        <v>11427</v>
      </c>
      <c r="G2629" s="125" t="s">
        <v>47</v>
      </c>
      <c r="H2629" s="126" t="s">
        <v>11435</v>
      </c>
      <c r="I2629" s="127">
        <v>228</v>
      </c>
      <c r="J2629" s="128">
        <v>14.8721</v>
      </c>
    </row>
    <row r="2630" spans="2:10" hidden="1" x14ac:dyDescent="0.25">
      <c r="B2630" s="124" t="s">
        <v>8</v>
      </c>
      <c r="C2630" s="125" t="s">
        <v>4573</v>
      </c>
      <c r="D2630" s="126" t="s">
        <v>11426</v>
      </c>
      <c r="E2630" s="125" t="s">
        <v>4573</v>
      </c>
      <c r="F2630" s="126" t="s">
        <v>11430</v>
      </c>
      <c r="G2630" s="125" t="s">
        <v>5249</v>
      </c>
      <c r="H2630" s="126" t="s">
        <v>11436</v>
      </c>
      <c r="I2630" s="127">
        <v>2523</v>
      </c>
      <c r="J2630" s="128">
        <v>9.1549000000000014</v>
      </c>
    </row>
    <row r="2631" spans="2:10" hidden="1" x14ac:dyDescent="0.25">
      <c r="B2631" s="124" t="s">
        <v>8</v>
      </c>
      <c r="C2631" s="125" t="s">
        <v>4573</v>
      </c>
      <c r="D2631" s="126" t="s">
        <v>11426</v>
      </c>
      <c r="E2631" s="125" t="s">
        <v>4573</v>
      </c>
      <c r="F2631" s="126" t="s">
        <v>11430</v>
      </c>
      <c r="G2631" s="125" t="s">
        <v>2481</v>
      </c>
      <c r="H2631" s="126" t="s">
        <v>11433</v>
      </c>
      <c r="I2631" s="127">
        <v>539</v>
      </c>
      <c r="J2631" s="128">
        <v>3.3448000000000002</v>
      </c>
    </row>
    <row r="2632" spans="2:10" hidden="1" x14ac:dyDescent="0.25">
      <c r="B2632" s="124" t="s">
        <v>8</v>
      </c>
      <c r="C2632" s="125" t="s">
        <v>4573</v>
      </c>
      <c r="D2632" s="126" t="s">
        <v>11426</v>
      </c>
      <c r="E2632" s="125" t="s">
        <v>11431</v>
      </c>
      <c r="F2632" s="126" t="s">
        <v>11432</v>
      </c>
      <c r="G2632" s="125" t="s">
        <v>6601</v>
      </c>
      <c r="H2632" s="126" t="s">
        <v>11427</v>
      </c>
      <c r="I2632" s="127">
        <v>602</v>
      </c>
      <c r="J2632" s="128">
        <v>4.7261000000000006</v>
      </c>
    </row>
    <row r="2633" spans="2:10" hidden="1" x14ac:dyDescent="0.25">
      <c r="B2633" s="124" t="s">
        <v>8</v>
      </c>
      <c r="C2633" s="125" t="s">
        <v>4573</v>
      </c>
      <c r="D2633" s="126" t="s">
        <v>11426</v>
      </c>
      <c r="E2633" s="125" t="s">
        <v>6585</v>
      </c>
      <c r="F2633" s="126" t="s">
        <v>11434</v>
      </c>
      <c r="G2633" s="125" t="s">
        <v>8747</v>
      </c>
      <c r="H2633" s="126" t="s">
        <v>11437</v>
      </c>
      <c r="I2633" s="127">
        <v>465</v>
      </c>
      <c r="J2633" s="128">
        <v>5.4238999999999997</v>
      </c>
    </row>
    <row r="2634" spans="2:10" hidden="1" x14ac:dyDescent="0.25">
      <c r="B2634" s="124" t="s">
        <v>8</v>
      </c>
      <c r="C2634" s="125" t="s">
        <v>4581</v>
      </c>
      <c r="D2634" s="126" t="s">
        <v>11438</v>
      </c>
      <c r="E2634" s="125" t="s">
        <v>4581</v>
      </c>
      <c r="F2634" s="126" t="s">
        <v>11439</v>
      </c>
      <c r="G2634" s="125" t="s">
        <v>274</v>
      </c>
      <c r="H2634" s="126" t="s">
        <v>11440</v>
      </c>
      <c r="I2634" s="127">
        <v>320</v>
      </c>
      <c r="J2634" s="128">
        <v>5.0777999999999999</v>
      </c>
    </row>
    <row r="2635" spans="2:10" hidden="1" x14ac:dyDescent="0.25">
      <c r="B2635" s="124" t="s">
        <v>8</v>
      </c>
      <c r="C2635" s="125" t="s">
        <v>4581</v>
      </c>
      <c r="D2635" s="126" t="s">
        <v>11438</v>
      </c>
      <c r="E2635" s="125" t="s">
        <v>11441</v>
      </c>
      <c r="F2635" s="126" t="s">
        <v>11442</v>
      </c>
      <c r="G2635" s="125" t="s">
        <v>11443</v>
      </c>
      <c r="H2635" s="126" t="s">
        <v>11444</v>
      </c>
      <c r="I2635" s="127">
        <v>597</v>
      </c>
      <c r="J2635" s="128">
        <v>2.0112000000000001</v>
      </c>
    </row>
    <row r="2636" spans="2:10" hidden="1" x14ac:dyDescent="0.25">
      <c r="B2636" s="124" t="s">
        <v>8</v>
      </c>
      <c r="C2636" s="125" t="s">
        <v>4581</v>
      </c>
      <c r="D2636" s="126" t="s">
        <v>11438</v>
      </c>
      <c r="E2636" s="125" t="s">
        <v>4581</v>
      </c>
      <c r="F2636" s="126" t="s">
        <v>11439</v>
      </c>
      <c r="G2636" s="125" t="s">
        <v>11441</v>
      </c>
      <c r="H2636" s="126" t="s">
        <v>11442</v>
      </c>
      <c r="I2636" s="127">
        <v>451</v>
      </c>
      <c r="J2636" s="128">
        <v>4.0518000000000001</v>
      </c>
    </row>
    <row r="2637" spans="2:10" hidden="1" x14ac:dyDescent="0.25">
      <c r="B2637" s="124" t="s">
        <v>8</v>
      </c>
      <c r="C2637" s="125" t="s">
        <v>4581</v>
      </c>
      <c r="D2637" s="126" t="s">
        <v>11438</v>
      </c>
      <c r="E2637" s="125" t="s">
        <v>11445</v>
      </c>
      <c r="F2637" s="126" t="s">
        <v>11446</v>
      </c>
      <c r="G2637" s="125" t="s">
        <v>11447</v>
      </c>
      <c r="H2637" s="126" t="s">
        <v>11448</v>
      </c>
      <c r="I2637" s="127">
        <v>179</v>
      </c>
      <c r="J2637" s="128">
        <v>2.499099999999999</v>
      </c>
    </row>
    <row r="2638" spans="2:10" hidden="1" x14ac:dyDescent="0.25">
      <c r="B2638" s="124" t="s">
        <v>8</v>
      </c>
      <c r="C2638" s="125" t="s">
        <v>4581</v>
      </c>
      <c r="D2638" s="126" t="s">
        <v>11438</v>
      </c>
      <c r="E2638" s="125" t="s">
        <v>11447</v>
      </c>
      <c r="F2638" s="126" t="s">
        <v>11448</v>
      </c>
      <c r="G2638" s="125" t="s">
        <v>11449</v>
      </c>
      <c r="H2638" s="126" t="s">
        <v>11450</v>
      </c>
      <c r="I2638" s="127">
        <v>1186</v>
      </c>
      <c r="J2638" s="128">
        <v>2.2248000000000001</v>
      </c>
    </row>
    <row r="2639" spans="2:10" hidden="1" x14ac:dyDescent="0.25">
      <c r="B2639" s="124" t="s">
        <v>8</v>
      </c>
      <c r="C2639" s="125" t="s">
        <v>4581</v>
      </c>
      <c r="D2639" s="126" t="s">
        <v>11438</v>
      </c>
      <c r="E2639" s="125" t="s">
        <v>5166</v>
      </c>
      <c r="F2639" s="126" t="s">
        <v>11451</v>
      </c>
      <c r="G2639" s="125" t="s">
        <v>11452</v>
      </c>
      <c r="H2639" s="126" t="s">
        <v>11453</v>
      </c>
      <c r="I2639" s="127">
        <v>601</v>
      </c>
      <c r="J2639" s="128">
        <v>7.48</v>
      </c>
    </row>
    <row r="2640" spans="2:10" hidden="1" x14ac:dyDescent="0.25">
      <c r="B2640" s="124" t="s">
        <v>8</v>
      </c>
      <c r="C2640" s="125" t="s">
        <v>4581</v>
      </c>
      <c r="D2640" s="126" t="s">
        <v>11438</v>
      </c>
      <c r="E2640" s="125" t="s">
        <v>11452</v>
      </c>
      <c r="F2640" s="126" t="s">
        <v>11453</v>
      </c>
      <c r="G2640" s="125" t="s">
        <v>11445</v>
      </c>
      <c r="H2640" s="126" t="s">
        <v>11446</v>
      </c>
      <c r="I2640" s="127">
        <v>302</v>
      </c>
      <c r="J2640" s="128">
        <v>10.0349</v>
      </c>
    </row>
    <row r="2641" spans="2:10" hidden="1" x14ac:dyDescent="0.25">
      <c r="B2641" s="124" t="s">
        <v>8</v>
      </c>
      <c r="C2641" s="125" t="s">
        <v>4581</v>
      </c>
      <c r="D2641" s="126" t="s">
        <v>11438</v>
      </c>
      <c r="E2641" s="125" t="s">
        <v>4581</v>
      </c>
      <c r="F2641" s="126" t="s">
        <v>11439</v>
      </c>
      <c r="G2641" s="125" t="s">
        <v>5166</v>
      </c>
      <c r="H2641" s="126" t="s">
        <v>11451</v>
      </c>
      <c r="I2641" s="127">
        <v>325</v>
      </c>
      <c r="J2641" s="128">
        <v>18.8035</v>
      </c>
    </row>
    <row r="2642" spans="2:10" hidden="1" x14ac:dyDescent="0.25">
      <c r="B2642" s="124" t="s">
        <v>8</v>
      </c>
      <c r="C2642" s="125" t="s">
        <v>11454</v>
      </c>
      <c r="D2642" s="126" t="s">
        <v>11455</v>
      </c>
      <c r="E2642" s="125" t="s">
        <v>11454</v>
      </c>
      <c r="F2642" s="126" t="s">
        <v>11456</v>
      </c>
      <c r="G2642" s="125" t="s">
        <v>11457</v>
      </c>
      <c r="H2642" s="126" t="s">
        <v>11458</v>
      </c>
      <c r="I2642" s="127">
        <v>227</v>
      </c>
      <c r="J2642" s="128">
        <v>24.755800000000001</v>
      </c>
    </row>
    <row r="2643" spans="2:10" hidden="1" x14ac:dyDescent="0.25">
      <c r="B2643" s="124" t="s">
        <v>8</v>
      </c>
      <c r="C2643" s="125" t="s">
        <v>11454</v>
      </c>
      <c r="D2643" s="126" t="s">
        <v>11455</v>
      </c>
      <c r="E2643" s="125" t="s">
        <v>11457</v>
      </c>
      <c r="F2643" s="126" t="s">
        <v>11458</v>
      </c>
      <c r="G2643" s="125" t="s">
        <v>11459</v>
      </c>
      <c r="H2643" s="126" t="s">
        <v>11460</v>
      </c>
      <c r="I2643" s="127">
        <v>9</v>
      </c>
      <c r="J2643" s="128">
        <v>3.2812000000000001</v>
      </c>
    </row>
    <row r="2644" spans="2:10" hidden="1" x14ac:dyDescent="0.25">
      <c r="B2644" s="124" t="s">
        <v>8</v>
      </c>
      <c r="C2644" s="125" t="s">
        <v>11454</v>
      </c>
      <c r="D2644" s="126" t="s">
        <v>11455</v>
      </c>
      <c r="E2644" s="125" t="s">
        <v>11454</v>
      </c>
      <c r="F2644" s="126" t="s">
        <v>11456</v>
      </c>
      <c r="G2644" s="125" t="s">
        <v>10770</v>
      </c>
      <c r="H2644" s="126" t="s">
        <v>11461</v>
      </c>
      <c r="I2644" s="127">
        <v>2300</v>
      </c>
      <c r="J2644" s="128">
        <v>10.4953</v>
      </c>
    </row>
    <row r="2645" spans="2:10" hidden="1" x14ac:dyDescent="0.25">
      <c r="B2645" s="124" t="s">
        <v>8</v>
      </c>
      <c r="C2645" s="125" t="s">
        <v>11454</v>
      </c>
      <c r="D2645" s="126" t="s">
        <v>11455</v>
      </c>
      <c r="E2645" s="125" t="s">
        <v>11462</v>
      </c>
      <c r="F2645" s="126" t="s">
        <v>11463</v>
      </c>
      <c r="G2645" s="125" t="s">
        <v>11464</v>
      </c>
      <c r="H2645" s="126" t="s">
        <v>11465</v>
      </c>
      <c r="I2645" s="127">
        <v>630</v>
      </c>
      <c r="J2645" s="128">
        <v>3.8331</v>
      </c>
    </row>
    <row r="2646" spans="2:10" hidden="1" x14ac:dyDescent="0.25">
      <c r="B2646" s="124" t="s">
        <v>8</v>
      </c>
      <c r="C2646" s="125" t="s">
        <v>11454</v>
      </c>
      <c r="D2646" s="126" t="s">
        <v>11455</v>
      </c>
      <c r="E2646" s="125" t="s">
        <v>11454</v>
      </c>
      <c r="F2646" s="126" t="s">
        <v>11456</v>
      </c>
      <c r="G2646" s="125" t="s">
        <v>11462</v>
      </c>
      <c r="H2646" s="126" t="s">
        <v>11463</v>
      </c>
      <c r="I2646" s="127">
        <v>438</v>
      </c>
      <c r="J2646" s="128">
        <v>13.8215</v>
      </c>
    </row>
    <row r="2647" spans="2:10" hidden="1" x14ac:dyDescent="0.25">
      <c r="B2647" s="124" t="s">
        <v>8</v>
      </c>
      <c r="C2647" s="125" t="s">
        <v>11454</v>
      </c>
      <c r="D2647" s="126" t="s">
        <v>11455</v>
      </c>
      <c r="E2647" s="125" t="s">
        <v>11454</v>
      </c>
      <c r="F2647" s="126" t="s">
        <v>11456</v>
      </c>
      <c r="G2647" s="125" t="s">
        <v>11466</v>
      </c>
      <c r="H2647" s="126" t="s">
        <v>11467</v>
      </c>
      <c r="I2647" s="127">
        <v>474</v>
      </c>
      <c r="J2647" s="128">
        <v>9.280800000000001</v>
      </c>
    </row>
    <row r="2648" spans="2:10" hidden="1" x14ac:dyDescent="0.25">
      <c r="B2648" s="124" t="s">
        <v>8</v>
      </c>
      <c r="C2648" s="125" t="s">
        <v>11454</v>
      </c>
      <c r="D2648" s="126" t="s">
        <v>11455</v>
      </c>
      <c r="E2648" s="125" t="s">
        <v>11457</v>
      </c>
      <c r="F2648" s="126" t="s">
        <v>11458</v>
      </c>
      <c r="G2648" s="125" t="s">
        <v>11468</v>
      </c>
      <c r="H2648" s="126" t="s">
        <v>11469</v>
      </c>
      <c r="I2648" s="127">
        <v>663</v>
      </c>
      <c r="J2648" s="128">
        <v>26.658799999999999</v>
      </c>
    </row>
    <row r="2649" spans="2:10" hidden="1" x14ac:dyDescent="0.25">
      <c r="B2649" s="124" t="s">
        <v>8</v>
      </c>
      <c r="C2649" s="125" t="s">
        <v>1045</v>
      </c>
      <c r="D2649" s="126" t="s">
        <v>11470</v>
      </c>
      <c r="E2649" s="125" t="s">
        <v>11471</v>
      </c>
      <c r="F2649" s="126" t="s">
        <v>11472</v>
      </c>
      <c r="G2649" s="125" t="s">
        <v>5482</v>
      </c>
      <c r="H2649" s="126" t="s">
        <v>11473</v>
      </c>
      <c r="I2649" s="127">
        <v>328</v>
      </c>
      <c r="J2649" s="128">
        <v>7.8496000000000006</v>
      </c>
    </row>
    <row r="2650" spans="2:10" hidden="1" x14ac:dyDescent="0.25">
      <c r="B2650" s="124" t="s">
        <v>8</v>
      </c>
      <c r="C2650" s="125" t="s">
        <v>1045</v>
      </c>
      <c r="D2650" s="126" t="s">
        <v>11470</v>
      </c>
      <c r="E2650" s="125" t="s">
        <v>8409</v>
      </c>
      <c r="F2650" s="126" t="s">
        <v>11474</v>
      </c>
      <c r="G2650" s="125" t="s">
        <v>11475</v>
      </c>
      <c r="H2650" s="126" t="s">
        <v>11476</v>
      </c>
      <c r="I2650" s="127">
        <v>632</v>
      </c>
      <c r="J2650" s="128">
        <v>5.0087000000000002</v>
      </c>
    </row>
    <row r="2651" spans="2:10" hidden="1" x14ac:dyDescent="0.25">
      <c r="B2651" s="124" t="s">
        <v>8</v>
      </c>
      <c r="C2651" s="125" t="s">
        <v>1045</v>
      </c>
      <c r="D2651" s="126" t="s">
        <v>11470</v>
      </c>
      <c r="E2651" s="125" t="s">
        <v>11475</v>
      </c>
      <c r="F2651" s="126" t="s">
        <v>11476</v>
      </c>
      <c r="G2651" s="125" t="s">
        <v>11471</v>
      </c>
      <c r="H2651" s="126" t="s">
        <v>11472</v>
      </c>
      <c r="I2651" s="127">
        <v>759</v>
      </c>
      <c r="J2651" s="128">
        <v>5.602199999999999</v>
      </c>
    </row>
    <row r="2652" spans="2:10" hidden="1" x14ac:dyDescent="0.25">
      <c r="B2652" s="124" t="s">
        <v>8</v>
      </c>
      <c r="C2652" s="125" t="s">
        <v>1045</v>
      </c>
      <c r="D2652" s="126" t="s">
        <v>11470</v>
      </c>
      <c r="E2652" s="125" t="s">
        <v>1045</v>
      </c>
      <c r="F2652" s="126" t="s">
        <v>11477</v>
      </c>
      <c r="G2652" s="125" t="s">
        <v>1396</v>
      </c>
      <c r="H2652" s="126" t="s">
        <v>11478</v>
      </c>
      <c r="I2652" s="127">
        <v>280</v>
      </c>
      <c r="J2652" s="128">
        <v>9.2239999999999984</v>
      </c>
    </row>
    <row r="2653" spans="2:10" hidden="1" x14ac:dyDescent="0.25">
      <c r="B2653" s="124" t="s">
        <v>8</v>
      </c>
      <c r="C2653" s="125" t="s">
        <v>11479</v>
      </c>
      <c r="D2653" s="126" t="s">
        <v>11480</v>
      </c>
      <c r="E2653" s="125" t="s">
        <v>11479</v>
      </c>
      <c r="F2653" s="126" t="s">
        <v>11481</v>
      </c>
      <c r="G2653" s="125" t="s">
        <v>4325</v>
      </c>
      <c r="H2653" s="126" t="s">
        <v>11482</v>
      </c>
      <c r="I2653" s="127">
        <v>2484</v>
      </c>
      <c r="J2653" s="128">
        <v>40.141399999999997</v>
      </c>
    </row>
    <row r="2654" spans="2:10" hidden="1" x14ac:dyDescent="0.25">
      <c r="B2654" s="124" t="s">
        <v>8</v>
      </c>
      <c r="C2654" s="125" t="s">
        <v>11483</v>
      </c>
      <c r="D2654" s="126" t="s">
        <v>11484</v>
      </c>
      <c r="E2654" s="125" t="s">
        <v>11485</v>
      </c>
      <c r="F2654" s="126" t="s">
        <v>11486</v>
      </c>
      <c r="G2654" s="125" t="s">
        <v>11487</v>
      </c>
      <c r="H2654" s="126" t="s">
        <v>11488</v>
      </c>
      <c r="I2654" s="127">
        <v>143</v>
      </c>
      <c r="J2654" s="128">
        <v>9.2027000000000001</v>
      </c>
    </row>
    <row r="2655" spans="2:10" hidden="1" x14ac:dyDescent="0.25">
      <c r="B2655" s="124" t="s">
        <v>8</v>
      </c>
      <c r="C2655" s="125" t="s">
        <v>11483</v>
      </c>
      <c r="D2655" s="126" t="s">
        <v>11484</v>
      </c>
      <c r="E2655" s="125" t="s">
        <v>11483</v>
      </c>
      <c r="F2655" s="126" t="s">
        <v>11489</v>
      </c>
      <c r="G2655" s="125" t="s">
        <v>11490</v>
      </c>
      <c r="H2655" s="126" t="s">
        <v>11491</v>
      </c>
      <c r="I2655" s="127">
        <v>645</v>
      </c>
      <c r="J2655" s="128">
        <v>10.725199999999999</v>
      </c>
    </row>
    <row r="2656" spans="2:10" hidden="1" x14ac:dyDescent="0.25">
      <c r="B2656" s="124" t="s">
        <v>8</v>
      </c>
      <c r="C2656" s="125" t="s">
        <v>11483</v>
      </c>
      <c r="D2656" s="126" t="s">
        <v>11484</v>
      </c>
      <c r="E2656" s="125" t="s">
        <v>8238</v>
      </c>
      <c r="F2656" s="126" t="s">
        <v>11492</v>
      </c>
      <c r="G2656" s="125" t="s">
        <v>11493</v>
      </c>
      <c r="H2656" s="126" t="s">
        <v>11494</v>
      </c>
      <c r="I2656" s="127">
        <v>776</v>
      </c>
      <c r="J2656" s="128">
        <v>4.4118999999999993</v>
      </c>
    </row>
    <row r="2657" spans="2:10" hidden="1" x14ac:dyDescent="0.25">
      <c r="B2657" s="124" t="s">
        <v>8</v>
      </c>
      <c r="C2657" s="125" t="s">
        <v>11483</v>
      </c>
      <c r="D2657" s="126" t="s">
        <v>11484</v>
      </c>
      <c r="E2657" s="125" t="s">
        <v>11483</v>
      </c>
      <c r="F2657" s="126" t="s">
        <v>11489</v>
      </c>
      <c r="G2657" s="125" t="s">
        <v>11485</v>
      </c>
      <c r="H2657" s="126" t="s">
        <v>11486</v>
      </c>
      <c r="I2657" s="127">
        <v>249</v>
      </c>
      <c r="J2657" s="128">
        <v>8.7336000000000009</v>
      </c>
    </row>
    <row r="2658" spans="2:10" hidden="1" x14ac:dyDescent="0.25">
      <c r="B2658" s="124" t="s">
        <v>8</v>
      </c>
      <c r="C2658" s="125" t="s">
        <v>11483</v>
      </c>
      <c r="D2658" s="126" t="s">
        <v>11484</v>
      </c>
      <c r="E2658" s="125" t="s">
        <v>11483</v>
      </c>
      <c r="F2658" s="126" t="s">
        <v>11489</v>
      </c>
      <c r="G2658" s="125" t="s">
        <v>8238</v>
      </c>
      <c r="H2658" s="126" t="s">
        <v>11492</v>
      </c>
      <c r="I2658" s="127">
        <v>371</v>
      </c>
      <c r="J2658" s="128">
        <v>13.6197</v>
      </c>
    </row>
    <row r="2659" spans="2:10" hidden="1" x14ac:dyDescent="0.25">
      <c r="B2659" s="124" t="s">
        <v>8</v>
      </c>
      <c r="C2659" s="125" t="s">
        <v>11495</v>
      </c>
      <c r="D2659" s="126" t="s">
        <v>11496</v>
      </c>
      <c r="E2659" s="125" t="s">
        <v>11497</v>
      </c>
      <c r="F2659" s="126" t="s">
        <v>11498</v>
      </c>
      <c r="G2659" s="125" t="s">
        <v>11499</v>
      </c>
      <c r="H2659" s="126" t="s">
        <v>11500</v>
      </c>
      <c r="I2659" s="127">
        <v>446</v>
      </c>
      <c r="J2659" s="128">
        <v>3.8920999999999988</v>
      </c>
    </row>
    <row r="2660" spans="2:10" hidden="1" x14ac:dyDescent="0.25">
      <c r="B2660" s="124" t="s">
        <v>8</v>
      </c>
      <c r="C2660" s="125" t="s">
        <v>11495</v>
      </c>
      <c r="D2660" s="126" t="s">
        <v>11496</v>
      </c>
      <c r="E2660" s="125" t="s">
        <v>11497</v>
      </c>
      <c r="F2660" s="126" t="s">
        <v>11498</v>
      </c>
      <c r="G2660" s="125" t="s">
        <v>11501</v>
      </c>
      <c r="H2660" s="126" t="s">
        <v>11502</v>
      </c>
      <c r="I2660" s="127">
        <v>134</v>
      </c>
      <c r="J2660" s="128">
        <v>3.3661999999999992</v>
      </c>
    </row>
    <row r="2661" spans="2:10" hidden="1" x14ac:dyDescent="0.25">
      <c r="B2661" s="124" t="s">
        <v>8</v>
      </c>
      <c r="C2661" s="125" t="s">
        <v>11495</v>
      </c>
      <c r="D2661" s="126" t="s">
        <v>11496</v>
      </c>
      <c r="E2661" s="125" t="s">
        <v>11495</v>
      </c>
      <c r="F2661" s="126" t="s">
        <v>11503</v>
      </c>
      <c r="G2661" s="125" t="s">
        <v>11504</v>
      </c>
      <c r="H2661" s="126" t="s">
        <v>11505</v>
      </c>
      <c r="I2661" s="127">
        <v>328</v>
      </c>
      <c r="J2661" s="128">
        <v>24.464099999999991</v>
      </c>
    </row>
    <row r="2662" spans="2:10" hidden="1" x14ac:dyDescent="0.25">
      <c r="B2662" s="124" t="s">
        <v>8</v>
      </c>
      <c r="C2662" s="125" t="s">
        <v>11495</v>
      </c>
      <c r="D2662" s="126" t="s">
        <v>11496</v>
      </c>
      <c r="E2662" s="125" t="s">
        <v>11504</v>
      </c>
      <c r="F2662" s="126" t="s">
        <v>11505</v>
      </c>
      <c r="G2662" s="125" t="s">
        <v>4325</v>
      </c>
      <c r="H2662" s="126" t="s">
        <v>11506</v>
      </c>
      <c r="I2662" s="127">
        <v>763</v>
      </c>
      <c r="J2662" s="128">
        <v>31.523900000000001</v>
      </c>
    </row>
    <row r="2663" spans="2:10" hidden="1" x14ac:dyDescent="0.25">
      <c r="B2663" s="124" t="s">
        <v>8</v>
      </c>
      <c r="C2663" s="125" t="s">
        <v>11507</v>
      </c>
      <c r="D2663" s="126" t="s">
        <v>11508</v>
      </c>
      <c r="E2663" s="125" t="s">
        <v>9700</v>
      </c>
      <c r="F2663" s="126" t="s">
        <v>11509</v>
      </c>
      <c r="G2663" s="125" t="s">
        <v>11510</v>
      </c>
      <c r="H2663" s="126" t="s">
        <v>11511</v>
      </c>
      <c r="I2663" s="127">
        <v>259</v>
      </c>
      <c r="J2663" s="128">
        <v>2.4647000000000001</v>
      </c>
    </row>
    <row r="2664" spans="2:10" hidden="1" x14ac:dyDescent="0.25">
      <c r="B2664" s="124" t="s">
        <v>8</v>
      </c>
      <c r="C2664" s="125" t="s">
        <v>11507</v>
      </c>
      <c r="D2664" s="126" t="s">
        <v>11508</v>
      </c>
      <c r="E2664" s="125" t="s">
        <v>3621</v>
      </c>
      <c r="F2664" s="126" t="s">
        <v>11512</v>
      </c>
      <c r="G2664" s="125" t="s">
        <v>8561</v>
      </c>
      <c r="H2664" s="126" t="s">
        <v>11513</v>
      </c>
      <c r="I2664" s="127">
        <v>293</v>
      </c>
      <c r="J2664" s="128">
        <v>8.5619000000000014</v>
      </c>
    </row>
    <row r="2665" spans="2:10" hidden="1" x14ac:dyDescent="0.25">
      <c r="B2665" s="124" t="s">
        <v>8</v>
      </c>
      <c r="C2665" s="125" t="s">
        <v>11507</v>
      </c>
      <c r="D2665" s="126" t="s">
        <v>11508</v>
      </c>
      <c r="E2665" s="125" t="s">
        <v>11507</v>
      </c>
      <c r="F2665" s="126" t="s">
        <v>11514</v>
      </c>
      <c r="G2665" s="125" t="s">
        <v>3621</v>
      </c>
      <c r="H2665" s="126" t="s">
        <v>11512</v>
      </c>
      <c r="I2665" s="127">
        <v>336</v>
      </c>
      <c r="J2665" s="128">
        <v>6.8855000000000004</v>
      </c>
    </row>
    <row r="2666" spans="2:10" hidden="1" x14ac:dyDescent="0.25">
      <c r="B2666" s="124" t="s">
        <v>8</v>
      </c>
      <c r="C2666" s="125" t="s">
        <v>11507</v>
      </c>
      <c r="D2666" s="126" t="s">
        <v>11508</v>
      </c>
      <c r="E2666" s="125" t="s">
        <v>11507</v>
      </c>
      <c r="F2666" s="126" t="s">
        <v>11514</v>
      </c>
      <c r="G2666" s="125" t="s">
        <v>1037</v>
      </c>
      <c r="H2666" s="126" t="s">
        <v>11515</v>
      </c>
      <c r="I2666" s="127">
        <v>266</v>
      </c>
      <c r="J2666" s="128">
        <v>5.8270999999999997</v>
      </c>
    </row>
    <row r="2667" spans="2:10" hidden="1" x14ac:dyDescent="0.25">
      <c r="B2667" s="124" t="s">
        <v>8</v>
      </c>
      <c r="C2667" s="125" t="s">
        <v>11507</v>
      </c>
      <c r="D2667" s="126" t="s">
        <v>11508</v>
      </c>
      <c r="E2667" s="125" t="s">
        <v>1037</v>
      </c>
      <c r="F2667" s="126" t="s">
        <v>11515</v>
      </c>
      <c r="G2667" s="125" t="s">
        <v>9700</v>
      </c>
      <c r="H2667" s="126" t="s">
        <v>11509</v>
      </c>
      <c r="I2667" s="127">
        <v>652</v>
      </c>
      <c r="J2667" s="128">
        <v>2.409899999999999</v>
      </c>
    </row>
    <row r="2668" spans="2:10" hidden="1" x14ac:dyDescent="0.25">
      <c r="B2668" s="124" t="s">
        <v>8</v>
      </c>
      <c r="C2668" s="125" t="s">
        <v>11516</v>
      </c>
      <c r="D2668" s="126" t="s">
        <v>11517</v>
      </c>
      <c r="E2668" s="125" t="s">
        <v>11516</v>
      </c>
      <c r="F2668" s="126" t="s">
        <v>11518</v>
      </c>
      <c r="G2668" s="125" t="s">
        <v>10452</v>
      </c>
      <c r="H2668" s="126" t="s">
        <v>11519</v>
      </c>
      <c r="I2668" s="127">
        <v>236</v>
      </c>
      <c r="J2668" s="128">
        <v>6.5986000000000002</v>
      </c>
    </row>
    <row r="2669" spans="2:10" hidden="1" x14ac:dyDescent="0.25">
      <c r="B2669" s="124" t="s">
        <v>8</v>
      </c>
      <c r="C2669" s="125" t="s">
        <v>11516</v>
      </c>
      <c r="D2669" s="126" t="s">
        <v>11517</v>
      </c>
      <c r="E2669" s="125" t="s">
        <v>11520</v>
      </c>
      <c r="F2669" s="126" t="s">
        <v>11521</v>
      </c>
      <c r="G2669" s="125" t="s">
        <v>10398</v>
      </c>
      <c r="H2669" s="126" t="s">
        <v>11522</v>
      </c>
      <c r="I2669" s="127">
        <v>539</v>
      </c>
      <c r="J2669" s="128">
        <v>4.3986999999999998</v>
      </c>
    </row>
    <row r="2670" spans="2:10" hidden="1" x14ac:dyDescent="0.25">
      <c r="B2670" s="124" t="s">
        <v>8</v>
      </c>
      <c r="C2670" s="125" t="s">
        <v>11516</v>
      </c>
      <c r="D2670" s="126" t="s">
        <v>11517</v>
      </c>
      <c r="E2670" s="125" t="s">
        <v>11523</v>
      </c>
      <c r="F2670" s="126" t="s">
        <v>11524</v>
      </c>
      <c r="G2670" s="125" t="s">
        <v>11520</v>
      </c>
      <c r="H2670" s="126" t="s">
        <v>11521</v>
      </c>
      <c r="I2670" s="127">
        <v>228</v>
      </c>
      <c r="J2670" s="128">
        <v>11.1281</v>
      </c>
    </row>
    <row r="2671" spans="2:10" hidden="1" x14ac:dyDescent="0.25">
      <c r="B2671" s="124" t="s">
        <v>8</v>
      </c>
      <c r="C2671" s="125" t="s">
        <v>11516</v>
      </c>
      <c r="D2671" s="126" t="s">
        <v>11517</v>
      </c>
      <c r="E2671" s="125" t="s">
        <v>11525</v>
      </c>
      <c r="F2671" s="126" t="s">
        <v>11526</v>
      </c>
      <c r="G2671" s="125" t="s">
        <v>9979</v>
      </c>
      <c r="H2671" s="126" t="s">
        <v>11527</v>
      </c>
      <c r="I2671" s="127">
        <v>159</v>
      </c>
      <c r="J2671" s="128">
        <v>5.2596000000000016</v>
      </c>
    </row>
    <row r="2672" spans="2:10" hidden="1" x14ac:dyDescent="0.25">
      <c r="B2672" s="124" t="s">
        <v>8</v>
      </c>
      <c r="C2672" s="125" t="s">
        <v>11516</v>
      </c>
      <c r="D2672" s="126" t="s">
        <v>11517</v>
      </c>
      <c r="E2672" s="125" t="s">
        <v>10452</v>
      </c>
      <c r="F2672" s="126" t="s">
        <v>11519</v>
      </c>
      <c r="G2672" s="125" t="s">
        <v>5379</v>
      </c>
      <c r="H2672" s="126" t="s">
        <v>11528</v>
      </c>
      <c r="I2672" s="127">
        <v>339</v>
      </c>
      <c r="J2672" s="128">
        <v>6.3651999999999989</v>
      </c>
    </row>
    <row r="2673" spans="2:10" hidden="1" x14ac:dyDescent="0.25">
      <c r="B2673" s="124" t="s">
        <v>8</v>
      </c>
      <c r="C2673" s="125" t="s">
        <v>11516</v>
      </c>
      <c r="D2673" s="126" t="s">
        <v>11517</v>
      </c>
      <c r="E2673" s="125" t="s">
        <v>11516</v>
      </c>
      <c r="F2673" s="126" t="s">
        <v>11518</v>
      </c>
      <c r="G2673" s="125" t="s">
        <v>11525</v>
      </c>
      <c r="H2673" s="126" t="s">
        <v>11526</v>
      </c>
      <c r="I2673" s="127">
        <v>172</v>
      </c>
      <c r="J2673" s="128">
        <v>14.4582</v>
      </c>
    </row>
    <row r="2674" spans="2:10" hidden="1" x14ac:dyDescent="0.25">
      <c r="B2674" s="124" t="s">
        <v>8</v>
      </c>
      <c r="C2674" s="125" t="s">
        <v>11516</v>
      </c>
      <c r="D2674" s="126" t="s">
        <v>11517</v>
      </c>
      <c r="E2674" s="125" t="s">
        <v>11516</v>
      </c>
      <c r="F2674" s="126" t="s">
        <v>11518</v>
      </c>
      <c r="G2674" s="125" t="s">
        <v>11523</v>
      </c>
      <c r="H2674" s="126" t="s">
        <v>11524</v>
      </c>
      <c r="I2674" s="127">
        <v>857</v>
      </c>
      <c r="J2674" s="128">
        <v>15.900499999999999</v>
      </c>
    </row>
    <row r="2675" spans="2:10" hidden="1" x14ac:dyDescent="0.25">
      <c r="B2675" s="124" t="s">
        <v>8</v>
      </c>
      <c r="C2675" s="125" t="s">
        <v>11529</v>
      </c>
      <c r="D2675" s="126" t="s">
        <v>11530</v>
      </c>
      <c r="E2675" s="125" t="s">
        <v>5796</v>
      </c>
      <c r="F2675" s="126" t="s">
        <v>11531</v>
      </c>
      <c r="G2675" s="125" t="s">
        <v>7542</v>
      </c>
      <c r="H2675" s="126" t="s">
        <v>11532</v>
      </c>
      <c r="I2675" s="127">
        <v>470</v>
      </c>
      <c r="J2675" s="128">
        <v>4.3212999999999999</v>
      </c>
    </row>
    <row r="2676" spans="2:10" hidden="1" x14ac:dyDescent="0.25">
      <c r="B2676" s="124" t="s">
        <v>8</v>
      </c>
      <c r="C2676" s="125" t="s">
        <v>11529</v>
      </c>
      <c r="D2676" s="126" t="s">
        <v>11530</v>
      </c>
      <c r="E2676" s="125" t="s">
        <v>11529</v>
      </c>
      <c r="F2676" s="126" t="s">
        <v>11533</v>
      </c>
      <c r="G2676" s="125" t="s">
        <v>11534</v>
      </c>
      <c r="H2676" s="126" t="s">
        <v>11535</v>
      </c>
      <c r="I2676" s="127">
        <v>68</v>
      </c>
      <c r="J2676" s="128">
        <v>6.9580000000000002</v>
      </c>
    </row>
    <row r="2677" spans="2:10" hidden="1" x14ac:dyDescent="0.25">
      <c r="B2677" s="124" t="s">
        <v>8</v>
      </c>
      <c r="C2677" s="125" t="s">
        <v>11529</v>
      </c>
      <c r="D2677" s="126" t="s">
        <v>11530</v>
      </c>
      <c r="E2677" s="125" t="s">
        <v>11529</v>
      </c>
      <c r="F2677" s="126" t="s">
        <v>11533</v>
      </c>
      <c r="G2677" s="125" t="s">
        <v>11536</v>
      </c>
      <c r="H2677" s="126" t="s">
        <v>11537</v>
      </c>
      <c r="I2677" s="127">
        <v>328</v>
      </c>
      <c r="J2677" s="128">
        <v>6.8567999999999998</v>
      </c>
    </row>
    <row r="2678" spans="2:10" hidden="1" x14ac:dyDescent="0.25">
      <c r="B2678" s="124" t="s">
        <v>8</v>
      </c>
      <c r="C2678" s="125" t="s">
        <v>11529</v>
      </c>
      <c r="D2678" s="126" t="s">
        <v>11530</v>
      </c>
      <c r="E2678" s="125" t="s">
        <v>11529</v>
      </c>
      <c r="F2678" s="126" t="s">
        <v>11533</v>
      </c>
      <c r="G2678" s="125" t="s">
        <v>5796</v>
      </c>
      <c r="H2678" s="126" t="s">
        <v>11531</v>
      </c>
      <c r="I2678" s="127">
        <v>757</v>
      </c>
      <c r="J2678" s="128">
        <v>8.02</v>
      </c>
    </row>
    <row r="2679" spans="2:10" hidden="1" x14ac:dyDescent="0.25">
      <c r="B2679" s="124" t="s">
        <v>8</v>
      </c>
      <c r="C2679" s="125" t="s">
        <v>11538</v>
      </c>
      <c r="D2679" s="126" t="s">
        <v>11539</v>
      </c>
      <c r="E2679" s="125" t="s">
        <v>11538</v>
      </c>
      <c r="F2679" s="126" t="s">
        <v>11540</v>
      </c>
      <c r="G2679" s="125" t="s">
        <v>11541</v>
      </c>
      <c r="H2679" s="126" t="s">
        <v>11542</v>
      </c>
      <c r="I2679" s="127">
        <v>215</v>
      </c>
      <c r="J2679" s="128">
        <v>6.4497000000000009</v>
      </c>
    </row>
    <row r="2680" spans="2:10" hidden="1" x14ac:dyDescent="0.25">
      <c r="B2680" s="124" t="s">
        <v>8</v>
      </c>
      <c r="C2680" s="125" t="s">
        <v>2443</v>
      </c>
      <c r="D2680" s="126" t="s">
        <v>11543</v>
      </c>
      <c r="E2680" s="125" t="s">
        <v>6777</v>
      </c>
      <c r="F2680" s="126" t="s">
        <v>11544</v>
      </c>
      <c r="G2680" s="125" t="s">
        <v>11545</v>
      </c>
      <c r="H2680" s="126" t="s">
        <v>11546</v>
      </c>
      <c r="I2680" s="127">
        <v>203</v>
      </c>
      <c r="J2680" s="128">
        <v>6.0951000000000004</v>
      </c>
    </row>
    <row r="2681" spans="2:10" hidden="1" x14ac:dyDescent="0.25">
      <c r="B2681" s="124" t="s">
        <v>8</v>
      </c>
      <c r="C2681" s="125" t="s">
        <v>2443</v>
      </c>
      <c r="D2681" s="126" t="s">
        <v>11543</v>
      </c>
      <c r="E2681" s="125" t="s">
        <v>11547</v>
      </c>
      <c r="F2681" s="126" t="s">
        <v>11548</v>
      </c>
      <c r="G2681" s="125" t="s">
        <v>11549</v>
      </c>
      <c r="H2681" s="126" t="s">
        <v>11550</v>
      </c>
      <c r="I2681" s="127">
        <v>484</v>
      </c>
      <c r="J2681" s="128">
        <v>9.468</v>
      </c>
    </row>
    <row r="2682" spans="2:10" hidden="1" x14ac:dyDescent="0.25">
      <c r="B2682" s="124" t="s">
        <v>8</v>
      </c>
      <c r="C2682" s="125" t="s">
        <v>2443</v>
      </c>
      <c r="D2682" s="126" t="s">
        <v>11543</v>
      </c>
      <c r="E2682" s="125" t="s">
        <v>6777</v>
      </c>
      <c r="F2682" s="126" t="s">
        <v>11544</v>
      </c>
      <c r="G2682" s="125" t="s">
        <v>11551</v>
      </c>
      <c r="H2682" s="126" t="s">
        <v>11552</v>
      </c>
      <c r="I2682" s="127">
        <v>381</v>
      </c>
      <c r="J2682" s="128">
        <v>7.5646999999999984</v>
      </c>
    </row>
    <row r="2683" spans="2:10" hidden="1" x14ac:dyDescent="0.25">
      <c r="B2683" s="124" t="s">
        <v>8</v>
      </c>
      <c r="C2683" s="125" t="s">
        <v>4649</v>
      </c>
      <c r="D2683" s="126" t="s">
        <v>11553</v>
      </c>
      <c r="E2683" s="125" t="s">
        <v>4649</v>
      </c>
      <c r="F2683" s="126" t="s">
        <v>11554</v>
      </c>
      <c r="G2683" s="125" t="s">
        <v>1192</v>
      </c>
      <c r="H2683" s="126" t="s">
        <v>11555</v>
      </c>
      <c r="I2683" s="127">
        <v>183</v>
      </c>
      <c r="J2683" s="128">
        <v>37.513300000000001</v>
      </c>
    </row>
    <row r="2684" spans="2:10" hidden="1" x14ac:dyDescent="0.25">
      <c r="B2684" s="124" t="s">
        <v>8</v>
      </c>
      <c r="C2684" s="125" t="s">
        <v>4649</v>
      </c>
      <c r="D2684" s="126" t="s">
        <v>11553</v>
      </c>
      <c r="E2684" s="125" t="s">
        <v>1192</v>
      </c>
      <c r="F2684" s="126" t="s">
        <v>11555</v>
      </c>
      <c r="G2684" s="125" t="s">
        <v>11556</v>
      </c>
      <c r="H2684" s="126" t="s">
        <v>11557</v>
      </c>
      <c r="I2684" s="127">
        <v>1389</v>
      </c>
      <c r="J2684" s="128">
        <v>22.392700000000001</v>
      </c>
    </row>
    <row r="2685" spans="2:10" hidden="1" x14ac:dyDescent="0.25">
      <c r="B2685" s="124" t="s">
        <v>8</v>
      </c>
      <c r="C2685" s="125" t="s">
        <v>4649</v>
      </c>
      <c r="D2685" s="126" t="s">
        <v>11553</v>
      </c>
      <c r="E2685" s="125" t="s">
        <v>11558</v>
      </c>
      <c r="F2685" s="126" t="s">
        <v>11559</v>
      </c>
      <c r="G2685" s="125" t="s">
        <v>4331</v>
      </c>
      <c r="H2685" s="126" t="s">
        <v>11560</v>
      </c>
      <c r="I2685" s="127">
        <v>434</v>
      </c>
      <c r="J2685" s="128">
        <v>29.024799999999988</v>
      </c>
    </row>
    <row r="2686" spans="2:10" hidden="1" x14ac:dyDescent="0.25">
      <c r="B2686" s="124" t="s">
        <v>8</v>
      </c>
      <c r="C2686" s="125" t="s">
        <v>4649</v>
      </c>
      <c r="D2686" s="126" t="s">
        <v>11553</v>
      </c>
      <c r="E2686" s="125" t="s">
        <v>4649</v>
      </c>
      <c r="F2686" s="126" t="s">
        <v>11554</v>
      </c>
      <c r="G2686" s="125" t="s">
        <v>11558</v>
      </c>
      <c r="H2686" s="126" t="s">
        <v>11559</v>
      </c>
      <c r="I2686" s="127">
        <v>617</v>
      </c>
      <c r="J2686" s="128">
        <v>15.4481</v>
      </c>
    </row>
    <row r="2687" spans="2:10" hidden="1" x14ac:dyDescent="0.25">
      <c r="B2687" s="124" t="s">
        <v>8</v>
      </c>
      <c r="C2687" s="125" t="s">
        <v>11561</v>
      </c>
      <c r="D2687" s="126" t="s">
        <v>11562</v>
      </c>
      <c r="E2687" s="125" t="s">
        <v>11563</v>
      </c>
      <c r="F2687" s="126" t="s">
        <v>11564</v>
      </c>
      <c r="G2687" s="125" t="s">
        <v>11565</v>
      </c>
      <c r="H2687" s="126" t="s">
        <v>11566</v>
      </c>
      <c r="I2687" s="127">
        <v>101</v>
      </c>
      <c r="J2687" s="128">
        <v>9.3281999999999989</v>
      </c>
    </row>
    <row r="2688" spans="2:10" hidden="1" x14ac:dyDescent="0.25">
      <c r="B2688" s="124" t="s">
        <v>8</v>
      </c>
      <c r="C2688" s="125" t="s">
        <v>11561</v>
      </c>
      <c r="D2688" s="126" t="s">
        <v>11562</v>
      </c>
      <c r="E2688" s="125" t="s">
        <v>11567</v>
      </c>
      <c r="F2688" s="126" t="s">
        <v>11568</v>
      </c>
      <c r="G2688" s="125" t="s">
        <v>11569</v>
      </c>
      <c r="H2688" s="126" t="s">
        <v>11570</v>
      </c>
      <c r="I2688" s="127">
        <v>169</v>
      </c>
      <c r="J2688" s="128">
        <v>2.67</v>
      </c>
    </row>
    <row r="2689" spans="2:10" hidden="1" x14ac:dyDescent="0.25">
      <c r="B2689" s="124" t="s">
        <v>8</v>
      </c>
      <c r="C2689" s="125" t="s">
        <v>11561</v>
      </c>
      <c r="D2689" s="126" t="s">
        <v>11562</v>
      </c>
      <c r="E2689" s="125" t="s">
        <v>11571</v>
      </c>
      <c r="F2689" s="126" t="s">
        <v>11572</v>
      </c>
      <c r="G2689" s="125" t="s">
        <v>11567</v>
      </c>
      <c r="H2689" s="126" t="s">
        <v>11568</v>
      </c>
      <c r="I2689" s="127">
        <v>134</v>
      </c>
      <c r="J2689" s="128">
        <v>13.2057</v>
      </c>
    </row>
    <row r="2690" spans="2:10" hidden="1" x14ac:dyDescent="0.25">
      <c r="B2690" s="124" t="s">
        <v>8</v>
      </c>
      <c r="C2690" s="125" t="s">
        <v>11561</v>
      </c>
      <c r="D2690" s="126" t="s">
        <v>11562</v>
      </c>
      <c r="E2690" s="125" t="s">
        <v>11567</v>
      </c>
      <c r="F2690" s="126" t="s">
        <v>11568</v>
      </c>
      <c r="G2690" s="125" t="s">
        <v>11563</v>
      </c>
      <c r="H2690" s="126" t="s">
        <v>11564</v>
      </c>
      <c r="I2690" s="127">
        <v>52</v>
      </c>
      <c r="J2690" s="128">
        <v>6.7846000000000002</v>
      </c>
    </row>
    <row r="2691" spans="2:10" hidden="1" x14ac:dyDescent="0.25">
      <c r="B2691" s="124" t="s">
        <v>8</v>
      </c>
      <c r="C2691" s="125" t="s">
        <v>11561</v>
      </c>
      <c r="D2691" s="126" t="s">
        <v>11562</v>
      </c>
      <c r="E2691" s="125" t="s">
        <v>4651</v>
      </c>
      <c r="F2691" s="126" t="s">
        <v>11573</v>
      </c>
      <c r="G2691" s="125" t="s">
        <v>11574</v>
      </c>
      <c r="H2691" s="126" t="s">
        <v>11575</v>
      </c>
      <c r="I2691" s="127">
        <v>300</v>
      </c>
      <c r="J2691" s="128">
        <v>15.3331</v>
      </c>
    </row>
    <row r="2692" spans="2:10" hidden="1" x14ac:dyDescent="0.25">
      <c r="B2692" s="124" t="s">
        <v>8</v>
      </c>
      <c r="C2692" s="125" t="s">
        <v>11561</v>
      </c>
      <c r="D2692" s="126" t="s">
        <v>11562</v>
      </c>
      <c r="E2692" s="125" t="s">
        <v>11576</v>
      </c>
      <c r="F2692" s="126" t="s">
        <v>11577</v>
      </c>
      <c r="G2692" s="125" t="s">
        <v>11578</v>
      </c>
      <c r="H2692" s="126" t="s">
        <v>11579</v>
      </c>
      <c r="I2692" s="127">
        <v>545</v>
      </c>
      <c r="J2692" s="128">
        <v>7.2383000000000024</v>
      </c>
    </row>
    <row r="2693" spans="2:10" hidden="1" x14ac:dyDescent="0.25">
      <c r="B2693" s="124" t="s">
        <v>8</v>
      </c>
      <c r="C2693" s="125" t="s">
        <v>11561</v>
      </c>
      <c r="D2693" s="126" t="s">
        <v>11562</v>
      </c>
      <c r="E2693" s="125" t="s">
        <v>11580</v>
      </c>
      <c r="F2693" s="126" t="s">
        <v>11581</v>
      </c>
      <c r="G2693" s="125" t="s">
        <v>7596</v>
      </c>
      <c r="H2693" s="126" t="s">
        <v>11582</v>
      </c>
      <c r="I2693" s="127">
        <v>803</v>
      </c>
      <c r="J2693" s="128">
        <v>8.7331999999999983</v>
      </c>
    </row>
    <row r="2694" spans="2:10" hidden="1" x14ac:dyDescent="0.25">
      <c r="B2694" s="124" t="s">
        <v>8</v>
      </c>
      <c r="C2694" s="125" t="s">
        <v>11561</v>
      </c>
      <c r="D2694" s="126" t="s">
        <v>11562</v>
      </c>
      <c r="E2694" s="125" t="s">
        <v>4649</v>
      </c>
      <c r="F2694" s="126" t="s">
        <v>11583</v>
      </c>
      <c r="G2694" s="125" t="s">
        <v>11584</v>
      </c>
      <c r="H2694" s="126" t="s">
        <v>11585</v>
      </c>
      <c r="I2694" s="127">
        <v>435</v>
      </c>
      <c r="J2694" s="128">
        <v>4.4358999999999993</v>
      </c>
    </row>
    <row r="2695" spans="2:10" hidden="1" x14ac:dyDescent="0.25">
      <c r="B2695" s="124" t="s">
        <v>8</v>
      </c>
      <c r="C2695" s="125" t="s">
        <v>11561</v>
      </c>
      <c r="D2695" s="126" t="s">
        <v>11562</v>
      </c>
      <c r="E2695" s="125" t="s">
        <v>11580</v>
      </c>
      <c r="F2695" s="126" t="s">
        <v>11581</v>
      </c>
      <c r="G2695" s="125" t="s">
        <v>11586</v>
      </c>
      <c r="H2695" s="126" t="s">
        <v>11587</v>
      </c>
      <c r="I2695" s="127">
        <v>742</v>
      </c>
      <c r="J2695" s="128">
        <v>8.8360000000000003</v>
      </c>
    </row>
    <row r="2696" spans="2:10" hidden="1" x14ac:dyDescent="0.25">
      <c r="B2696" s="124" t="s">
        <v>8</v>
      </c>
      <c r="C2696" s="125" t="s">
        <v>11561</v>
      </c>
      <c r="D2696" s="126" t="s">
        <v>11562</v>
      </c>
      <c r="E2696" s="125" t="s">
        <v>4649</v>
      </c>
      <c r="F2696" s="126" t="s">
        <v>11583</v>
      </c>
      <c r="G2696" s="125" t="s">
        <v>1619</v>
      </c>
      <c r="H2696" s="126" t="s">
        <v>11588</v>
      </c>
      <c r="I2696" s="127">
        <v>619</v>
      </c>
      <c r="J2696" s="128">
        <v>3.9441999999999999</v>
      </c>
    </row>
    <row r="2697" spans="2:10" hidden="1" x14ac:dyDescent="0.25">
      <c r="B2697" s="124" t="s">
        <v>8</v>
      </c>
      <c r="C2697" s="125" t="s">
        <v>11561</v>
      </c>
      <c r="D2697" s="126" t="s">
        <v>11562</v>
      </c>
      <c r="E2697" s="125" t="s">
        <v>11589</v>
      </c>
      <c r="F2697" s="126" t="s">
        <v>11590</v>
      </c>
      <c r="G2697" s="125" t="s">
        <v>7930</v>
      </c>
      <c r="H2697" s="126" t="s">
        <v>11591</v>
      </c>
      <c r="I2697" s="127">
        <v>233</v>
      </c>
      <c r="J2697" s="128">
        <v>20.0504</v>
      </c>
    </row>
    <row r="2698" spans="2:10" hidden="1" x14ac:dyDescent="0.25">
      <c r="B2698" s="124" t="s">
        <v>8</v>
      </c>
      <c r="C2698" s="125" t="s">
        <v>11561</v>
      </c>
      <c r="D2698" s="126" t="s">
        <v>11562</v>
      </c>
      <c r="E2698" s="125" t="s">
        <v>11563</v>
      </c>
      <c r="F2698" s="126" t="s">
        <v>11564</v>
      </c>
      <c r="G2698" s="125" t="s">
        <v>11592</v>
      </c>
      <c r="H2698" s="126" t="s">
        <v>11593</v>
      </c>
      <c r="I2698" s="127">
        <v>795</v>
      </c>
      <c r="J2698" s="128">
        <v>11.2791</v>
      </c>
    </row>
    <row r="2699" spans="2:10" hidden="1" x14ac:dyDescent="0.25">
      <c r="B2699" s="124" t="s">
        <v>8</v>
      </c>
      <c r="C2699" s="125" t="s">
        <v>11561</v>
      </c>
      <c r="D2699" s="126" t="s">
        <v>11562</v>
      </c>
      <c r="E2699" s="125" t="s">
        <v>4649</v>
      </c>
      <c r="F2699" s="126" t="s">
        <v>11583</v>
      </c>
      <c r="G2699" s="125" t="s">
        <v>11594</v>
      </c>
      <c r="H2699" s="126" t="s">
        <v>11595</v>
      </c>
      <c r="I2699" s="127">
        <v>268</v>
      </c>
      <c r="J2699" s="128">
        <v>9.7716000000000012</v>
      </c>
    </row>
    <row r="2700" spans="2:10" hidden="1" x14ac:dyDescent="0.25">
      <c r="B2700" s="124" t="s">
        <v>8</v>
      </c>
      <c r="C2700" s="125" t="s">
        <v>11561</v>
      </c>
      <c r="D2700" s="126" t="s">
        <v>11562</v>
      </c>
      <c r="E2700" s="125" t="s">
        <v>11596</v>
      </c>
      <c r="F2700" s="126" t="s">
        <v>11597</v>
      </c>
      <c r="G2700" s="125" t="s">
        <v>11598</v>
      </c>
      <c r="H2700" s="126" t="s">
        <v>11599</v>
      </c>
      <c r="I2700" s="127">
        <v>656</v>
      </c>
      <c r="J2700" s="128">
        <v>10.639699999999999</v>
      </c>
    </row>
    <row r="2701" spans="2:10" hidden="1" x14ac:dyDescent="0.25">
      <c r="B2701" s="124" t="s">
        <v>8</v>
      </c>
      <c r="C2701" s="125" t="s">
        <v>11561</v>
      </c>
      <c r="D2701" s="126" t="s">
        <v>11562</v>
      </c>
      <c r="E2701" s="125" t="s">
        <v>11600</v>
      </c>
      <c r="F2701" s="126" t="s">
        <v>11601</v>
      </c>
      <c r="G2701" s="125" t="s">
        <v>11589</v>
      </c>
      <c r="H2701" s="126" t="s">
        <v>11590</v>
      </c>
      <c r="I2701" s="127">
        <v>824</v>
      </c>
      <c r="J2701" s="128">
        <v>14.041399999999999</v>
      </c>
    </row>
    <row r="2702" spans="2:10" hidden="1" x14ac:dyDescent="0.25">
      <c r="B2702" s="124" t="s">
        <v>8</v>
      </c>
      <c r="C2702" s="125" t="s">
        <v>11561</v>
      </c>
      <c r="D2702" s="126" t="s">
        <v>11562</v>
      </c>
      <c r="E2702" s="125" t="s">
        <v>11602</v>
      </c>
      <c r="F2702" s="126" t="s">
        <v>11603</v>
      </c>
      <c r="G2702" s="125" t="s">
        <v>11604</v>
      </c>
      <c r="H2702" s="126" t="s">
        <v>11605</v>
      </c>
      <c r="I2702" s="127">
        <v>346</v>
      </c>
      <c r="J2702" s="128">
        <v>10.8149</v>
      </c>
    </row>
    <row r="2703" spans="2:10" hidden="1" x14ac:dyDescent="0.25">
      <c r="B2703" s="124" t="s">
        <v>8</v>
      </c>
      <c r="C2703" s="125" t="s">
        <v>11561</v>
      </c>
      <c r="D2703" s="126" t="s">
        <v>11562</v>
      </c>
      <c r="E2703" s="125" t="s">
        <v>11602</v>
      </c>
      <c r="F2703" s="126" t="s">
        <v>11603</v>
      </c>
      <c r="G2703" s="125" t="s">
        <v>11606</v>
      </c>
      <c r="H2703" s="126" t="s">
        <v>11607</v>
      </c>
      <c r="I2703" s="127">
        <v>660</v>
      </c>
      <c r="J2703" s="128">
        <v>7.8098999999999998</v>
      </c>
    </row>
    <row r="2704" spans="2:10" hidden="1" x14ac:dyDescent="0.25">
      <c r="B2704" s="124" t="s">
        <v>8</v>
      </c>
      <c r="C2704" s="125" t="s">
        <v>11561</v>
      </c>
      <c r="D2704" s="126" t="s">
        <v>11562</v>
      </c>
      <c r="E2704" s="125" t="s">
        <v>11578</v>
      </c>
      <c r="F2704" s="126" t="s">
        <v>11579</v>
      </c>
      <c r="G2704" s="125" t="s">
        <v>11571</v>
      </c>
      <c r="H2704" s="126" t="s">
        <v>11572</v>
      </c>
      <c r="I2704" s="127">
        <v>448</v>
      </c>
      <c r="J2704" s="128">
        <v>6.7759999999999998</v>
      </c>
    </row>
    <row r="2705" spans="2:10" hidden="1" x14ac:dyDescent="0.25">
      <c r="B2705" s="124" t="s">
        <v>8</v>
      </c>
      <c r="C2705" s="125" t="s">
        <v>11561</v>
      </c>
      <c r="D2705" s="126" t="s">
        <v>11562</v>
      </c>
      <c r="E2705" s="125" t="s">
        <v>11589</v>
      </c>
      <c r="F2705" s="126" t="s">
        <v>11590</v>
      </c>
      <c r="G2705" s="125" t="s">
        <v>11596</v>
      </c>
      <c r="H2705" s="126" t="s">
        <v>11597</v>
      </c>
      <c r="I2705" s="127">
        <v>527</v>
      </c>
      <c r="J2705" s="128">
        <v>14.829700000000001</v>
      </c>
    </row>
    <row r="2706" spans="2:10" hidden="1" x14ac:dyDescent="0.25">
      <c r="B2706" s="124" t="s">
        <v>8</v>
      </c>
      <c r="C2706" s="125" t="s">
        <v>11561</v>
      </c>
      <c r="D2706" s="126" t="s">
        <v>11562</v>
      </c>
      <c r="E2706" s="125" t="s">
        <v>11600</v>
      </c>
      <c r="F2706" s="126" t="s">
        <v>11601</v>
      </c>
      <c r="G2706" s="125" t="s">
        <v>11608</v>
      </c>
      <c r="H2706" s="126" t="s">
        <v>11609</v>
      </c>
      <c r="I2706" s="127">
        <v>147</v>
      </c>
      <c r="J2706" s="128">
        <v>9.9995000000000029</v>
      </c>
    </row>
    <row r="2707" spans="2:10" hidden="1" x14ac:dyDescent="0.25">
      <c r="B2707" s="124" t="s">
        <v>8</v>
      </c>
      <c r="C2707" s="125" t="s">
        <v>11561</v>
      </c>
      <c r="D2707" s="126" t="s">
        <v>11562</v>
      </c>
      <c r="E2707" s="125" t="s">
        <v>11606</v>
      </c>
      <c r="F2707" s="126" t="s">
        <v>11607</v>
      </c>
      <c r="G2707" s="125" t="s">
        <v>4649</v>
      </c>
      <c r="H2707" s="126" t="s">
        <v>11583</v>
      </c>
      <c r="I2707" s="127">
        <v>328</v>
      </c>
      <c r="J2707" s="128">
        <v>5.0069999999999997</v>
      </c>
    </row>
    <row r="2708" spans="2:10" hidden="1" x14ac:dyDescent="0.25">
      <c r="B2708" s="124" t="s">
        <v>8</v>
      </c>
      <c r="C2708" s="125" t="s">
        <v>258</v>
      </c>
      <c r="D2708" s="126" t="s">
        <v>11610</v>
      </c>
      <c r="E2708" s="125" t="s">
        <v>258</v>
      </c>
      <c r="F2708" s="126" t="s">
        <v>11611</v>
      </c>
      <c r="G2708" s="125" t="s">
        <v>5853</v>
      </c>
      <c r="H2708" s="126" t="s">
        <v>11612</v>
      </c>
      <c r="I2708" s="127">
        <v>410</v>
      </c>
      <c r="J2708" s="128">
        <v>11.0852</v>
      </c>
    </row>
    <row r="2709" spans="2:10" hidden="1" x14ac:dyDescent="0.25">
      <c r="B2709" s="124" t="s">
        <v>8</v>
      </c>
      <c r="C2709" s="125" t="s">
        <v>258</v>
      </c>
      <c r="D2709" s="126" t="s">
        <v>11610</v>
      </c>
      <c r="E2709" s="125" t="s">
        <v>258</v>
      </c>
      <c r="F2709" s="126" t="s">
        <v>11611</v>
      </c>
      <c r="G2709" s="125" t="s">
        <v>11613</v>
      </c>
      <c r="H2709" s="126" t="s">
        <v>11614</v>
      </c>
      <c r="I2709" s="127">
        <v>388</v>
      </c>
      <c r="J2709" s="128">
        <v>8.4764000000000035</v>
      </c>
    </row>
    <row r="2710" spans="2:10" hidden="1" x14ac:dyDescent="0.25">
      <c r="B2710" s="124" t="s">
        <v>8</v>
      </c>
      <c r="C2710" s="125" t="s">
        <v>4698</v>
      </c>
      <c r="D2710" s="126" t="s">
        <v>11615</v>
      </c>
      <c r="E2710" s="125" t="s">
        <v>11616</v>
      </c>
      <c r="F2710" s="126" t="s">
        <v>11617</v>
      </c>
      <c r="G2710" s="125" t="s">
        <v>11618</v>
      </c>
      <c r="H2710" s="126" t="s">
        <v>11619</v>
      </c>
      <c r="I2710" s="127">
        <v>98</v>
      </c>
      <c r="J2710" s="128">
        <v>55.286800000000007</v>
      </c>
    </row>
    <row r="2711" spans="2:10" hidden="1" x14ac:dyDescent="0.25">
      <c r="B2711" s="124" t="s">
        <v>8</v>
      </c>
      <c r="C2711" s="125" t="s">
        <v>4698</v>
      </c>
      <c r="D2711" s="126" t="s">
        <v>11615</v>
      </c>
      <c r="E2711" s="125" t="s">
        <v>4698</v>
      </c>
      <c r="F2711" s="126" t="s">
        <v>11620</v>
      </c>
      <c r="G2711" s="125" t="s">
        <v>11616</v>
      </c>
      <c r="H2711" s="126" t="s">
        <v>11617</v>
      </c>
      <c r="I2711" s="127">
        <v>155</v>
      </c>
      <c r="J2711" s="128">
        <v>4.3478999999999983</v>
      </c>
    </row>
    <row r="2712" spans="2:10" hidden="1" x14ac:dyDescent="0.25">
      <c r="B2712" s="124" t="s">
        <v>8</v>
      </c>
      <c r="C2712" s="125" t="s">
        <v>4698</v>
      </c>
      <c r="D2712" s="126" t="s">
        <v>11615</v>
      </c>
      <c r="E2712" s="125" t="s">
        <v>11618</v>
      </c>
      <c r="F2712" s="126" t="s">
        <v>11619</v>
      </c>
      <c r="G2712" s="125" t="s">
        <v>1843</v>
      </c>
      <c r="H2712" s="126" t="s">
        <v>11621</v>
      </c>
      <c r="I2712" s="127">
        <v>586</v>
      </c>
      <c r="J2712" s="128">
        <v>23.162099999999999</v>
      </c>
    </row>
    <row r="2713" spans="2:10" hidden="1" x14ac:dyDescent="0.25">
      <c r="B2713" s="124" t="s">
        <v>8</v>
      </c>
      <c r="C2713" s="125" t="s">
        <v>4698</v>
      </c>
      <c r="D2713" s="126" t="s">
        <v>11615</v>
      </c>
      <c r="E2713" s="125" t="s">
        <v>4698</v>
      </c>
      <c r="F2713" s="126" t="s">
        <v>11620</v>
      </c>
      <c r="G2713" s="125" t="s">
        <v>6197</v>
      </c>
      <c r="H2713" s="126" t="s">
        <v>11622</v>
      </c>
      <c r="I2713" s="127">
        <v>502</v>
      </c>
      <c r="J2713" s="128">
        <v>20.7423</v>
      </c>
    </row>
    <row r="2714" spans="2:10" hidden="1" x14ac:dyDescent="0.25">
      <c r="B2714" s="124" t="s">
        <v>8</v>
      </c>
      <c r="C2714" s="125" t="s">
        <v>11623</v>
      </c>
      <c r="D2714" s="126" t="s">
        <v>11624</v>
      </c>
      <c r="E2714" s="125" t="s">
        <v>5796</v>
      </c>
      <c r="F2714" s="126" t="s">
        <v>11625</v>
      </c>
      <c r="G2714" s="125" t="s">
        <v>11626</v>
      </c>
      <c r="H2714" s="126" t="s">
        <v>11627</v>
      </c>
      <c r="I2714" s="127">
        <v>124</v>
      </c>
      <c r="J2714" s="128">
        <v>17.102</v>
      </c>
    </row>
    <row r="2715" spans="2:10" hidden="1" x14ac:dyDescent="0.25">
      <c r="B2715" s="124" t="s">
        <v>8</v>
      </c>
      <c r="C2715" s="125" t="s">
        <v>11623</v>
      </c>
      <c r="D2715" s="126" t="s">
        <v>11624</v>
      </c>
      <c r="E2715" s="125" t="s">
        <v>11623</v>
      </c>
      <c r="F2715" s="126" t="s">
        <v>11628</v>
      </c>
      <c r="G2715" s="125" t="s">
        <v>11629</v>
      </c>
      <c r="H2715" s="126" t="s">
        <v>11630</v>
      </c>
      <c r="I2715" s="127">
        <v>204</v>
      </c>
      <c r="J2715" s="128">
        <v>1.9063000000000001</v>
      </c>
    </row>
    <row r="2716" spans="2:10" hidden="1" x14ac:dyDescent="0.25">
      <c r="B2716" s="124" t="s">
        <v>8</v>
      </c>
      <c r="C2716" s="125" t="s">
        <v>11623</v>
      </c>
      <c r="D2716" s="126" t="s">
        <v>11624</v>
      </c>
      <c r="E2716" s="125" t="s">
        <v>11631</v>
      </c>
      <c r="F2716" s="126" t="s">
        <v>11632</v>
      </c>
      <c r="G2716" s="125" t="s">
        <v>11633</v>
      </c>
      <c r="H2716" s="126" t="s">
        <v>11634</v>
      </c>
      <c r="I2716" s="127">
        <v>95</v>
      </c>
      <c r="J2716" s="128">
        <v>12.5243</v>
      </c>
    </row>
    <row r="2717" spans="2:10" hidden="1" x14ac:dyDescent="0.25">
      <c r="B2717" s="124" t="s">
        <v>8</v>
      </c>
      <c r="C2717" s="125" t="s">
        <v>11623</v>
      </c>
      <c r="D2717" s="126" t="s">
        <v>11624</v>
      </c>
      <c r="E2717" s="125" t="s">
        <v>11623</v>
      </c>
      <c r="F2717" s="126" t="s">
        <v>11628</v>
      </c>
      <c r="G2717" s="125" t="s">
        <v>11631</v>
      </c>
      <c r="H2717" s="126" t="s">
        <v>11632</v>
      </c>
      <c r="I2717" s="127">
        <v>476</v>
      </c>
      <c r="J2717" s="128">
        <v>19.005299999999991</v>
      </c>
    </row>
    <row r="2718" spans="2:10" hidden="1" x14ac:dyDescent="0.25">
      <c r="B2718" s="124" t="s">
        <v>8</v>
      </c>
      <c r="C2718" s="125" t="s">
        <v>11623</v>
      </c>
      <c r="D2718" s="126" t="s">
        <v>11624</v>
      </c>
      <c r="E2718" s="125" t="s">
        <v>10890</v>
      </c>
      <c r="F2718" s="126" t="s">
        <v>11635</v>
      </c>
      <c r="G2718" s="125" t="s">
        <v>5796</v>
      </c>
      <c r="H2718" s="126" t="s">
        <v>11625</v>
      </c>
      <c r="I2718" s="127">
        <v>196</v>
      </c>
      <c r="J2718" s="128">
        <v>17.407599999999999</v>
      </c>
    </row>
    <row r="2719" spans="2:10" hidden="1" x14ac:dyDescent="0.25">
      <c r="B2719" s="124" t="s">
        <v>8</v>
      </c>
      <c r="C2719" s="125" t="s">
        <v>11623</v>
      </c>
      <c r="D2719" s="126" t="s">
        <v>11624</v>
      </c>
      <c r="E2719" s="125" t="s">
        <v>11626</v>
      </c>
      <c r="F2719" s="126" t="s">
        <v>11627</v>
      </c>
      <c r="G2719" s="125" t="s">
        <v>11636</v>
      </c>
      <c r="H2719" s="126" t="s">
        <v>11637</v>
      </c>
      <c r="I2719" s="127">
        <v>159</v>
      </c>
      <c r="J2719" s="128">
        <v>21.1496</v>
      </c>
    </row>
    <row r="2720" spans="2:10" hidden="1" x14ac:dyDescent="0.25">
      <c r="B2720" s="124" t="s">
        <v>8</v>
      </c>
      <c r="C2720" s="125" t="s">
        <v>528</v>
      </c>
      <c r="D2720" s="126" t="s">
        <v>11638</v>
      </c>
      <c r="E2720" s="125" t="s">
        <v>11639</v>
      </c>
      <c r="F2720" s="126" t="s">
        <v>11640</v>
      </c>
      <c r="G2720" s="125" t="s">
        <v>11641</v>
      </c>
      <c r="H2720" s="126" t="s">
        <v>11642</v>
      </c>
      <c r="I2720" s="127">
        <v>1003</v>
      </c>
      <c r="J2720" s="128">
        <v>16.087399999999999</v>
      </c>
    </row>
    <row r="2721" spans="2:10" hidden="1" x14ac:dyDescent="0.25">
      <c r="B2721" s="124" t="s">
        <v>8</v>
      </c>
      <c r="C2721" s="125" t="s">
        <v>528</v>
      </c>
      <c r="D2721" s="126" t="s">
        <v>11638</v>
      </c>
      <c r="E2721" s="125" t="s">
        <v>528</v>
      </c>
      <c r="F2721" s="126" t="s">
        <v>11643</v>
      </c>
      <c r="G2721" s="125" t="s">
        <v>11644</v>
      </c>
      <c r="H2721" s="126" t="s">
        <v>11645</v>
      </c>
      <c r="I2721" s="127">
        <v>229</v>
      </c>
      <c r="J2721" s="128">
        <v>37.009300000000003</v>
      </c>
    </row>
    <row r="2722" spans="2:10" hidden="1" x14ac:dyDescent="0.25">
      <c r="B2722" s="124" t="s">
        <v>8</v>
      </c>
      <c r="C2722" s="125" t="s">
        <v>528</v>
      </c>
      <c r="D2722" s="126" t="s">
        <v>11638</v>
      </c>
      <c r="E2722" s="125" t="s">
        <v>11644</v>
      </c>
      <c r="F2722" s="126" t="s">
        <v>11645</v>
      </c>
      <c r="G2722" s="125" t="s">
        <v>11646</v>
      </c>
      <c r="H2722" s="126" t="s">
        <v>11647</v>
      </c>
      <c r="I2722" s="127">
        <v>429</v>
      </c>
      <c r="J2722" s="128">
        <v>42.286099999999998</v>
      </c>
    </row>
    <row r="2723" spans="2:10" hidden="1" x14ac:dyDescent="0.25">
      <c r="B2723" s="124" t="s">
        <v>8</v>
      </c>
      <c r="C2723" s="125" t="s">
        <v>528</v>
      </c>
      <c r="D2723" s="126" t="s">
        <v>11638</v>
      </c>
      <c r="E2723" s="125" t="s">
        <v>11639</v>
      </c>
      <c r="F2723" s="126" t="s">
        <v>11640</v>
      </c>
      <c r="G2723" s="125" t="s">
        <v>11648</v>
      </c>
      <c r="H2723" s="126" t="s">
        <v>11649</v>
      </c>
      <c r="I2723" s="127">
        <v>810</v>
      </c>
      <c r="J2723" s="128">
        <v>5.6710000000000003</v>
      </c>
    </row>
    <row r="2724" spans="2:10" hidden="1" x14ac:dyDescent="0.25">
      <c r="B2724" s="124" t="s">
        <v>8</v>
      </c>
      <c r="C2724" s="125" t="s">
        <v>528</v>
      </c>
      <c r="D2724" s="126" t="s">
        <v>11638</v>
      </c>
      <c r="E2724" s="125" t="s">
        <v>528</v>
      </c>
      <c r="F2724" s="126" t="s">
        <v>11643</v>
      </c>
      <c r="G2724" s="125" t="s">
        <v>11650</v>
      </c>
      <c r="H2724" s="126" t="s">
        <v>11651</v>
      </c>
      <c r="I2724" s="127">
        <v>1590</v>
      </c>
      <c r="J2724" s="128">
        <v>7.5317000000000016</v>
      </c>
    </row>
    <row r="2725" spans="2:10" hidden="1" x14ac:dyDescent="0.25">
      <c r="B2725" s="124" t="s">
        <v>8</v>
      </c>
      <c r="C2725" s="125" t="s">
        <v>528</v>
      </c>
      <c r="D2725" s="126" t="s">
        <v>11638</v>
      </c>
      <c r="E2725" s="125" t="s">
        <v>11646</v>
      </c>
      <c r="F2725" s="126" t="s">
        <v>11647</v>
      </c>
      <c r="G2725" s="125" t="s">
        <v>11652</v>
      </c>
      <c r="H2725" s="126" t="s">
        <v>11653</v>
      </c>
      <c r="I2725" s="127">
        <v>702</v>
      </c>
      <c r="J2725" s="128">
        <v>19.065799999999989</v>
      </c>
    </row>
    <row r="2726" spans="2:10" hidden="1" x14ac:dyDescent="0.25">
      <c r="B2726" s="124" t="s">
        <v>8</v>
      </c>
      <c r="C2726" s="125" t="s">
        <v>528</v>
      </c>
      <c r="D2726" s="126" t="s">
        <v>11638</v>
      </c>
      <c r="E2726" s="125" t="s">
        <v>11650</v>
      </c>
      <c r="F2726" s="126" t="s">
        <v>11651</v>
      </c>
      <c r="G2726" s="125" t="s">
        <v>11639</v>
      </c>
      <c r="H2726" s="126" t="s">
        <v>11640</v>
      </c>
      <c r="I2726" s="127">
        <v>227</v>
      </c>
      <c r="J2726" s="128">
        <v>21.34859999999999</v>
      </c>
    </row>
    <row r="2727" spans="2:10" hidden="1" x14ac:dyDescent="0.25">
      <c r="B2727" s="124" t="s">
        <v>8</v>
      </c>
      <c r="C2727" s="125" t="s">
        <v>528</v>
      </c>
      <c r="D2727" s="126" t="s">
        <v>11638</v>
      </c>
      <c r="E2727" s="125" t="s">
        <v>11644</v>
      </c>
      <c r="F2727" s="126" t="s">
        <v>11645</v>
      </c>
      <c r="G2727" s="125" t="s">
        <v>11483</v>
      </c>
      <c r="H2727" s="126" t="s">
        <v>11654</v>
      </c>
      <c r="I2727" s="127">
        <v>413</v>
      </c>
      <c r="J2727" s="128">
        <v>7.2163999999999984</v>
      </c>
    </row>
    <row r="2728" spans="2:10" hidden="1" x14ac:dyDescent="0.25">
      <c r="B2728" s="124" t="s">
        <v>203</v>
      </c>
      <c r="C2728" s="125" t="s">
        <v>11655</v>
      </c>
      <c r="D2728" s="126" t="s">
        <v>11656</v>
      </c>
      <c r="E2728" s="125" t="s">
        <v>5166</v>
      </c>
      <c r="F2728" s="126" t="s">
        <v>11657</v>
      </c>
      <c r="G2728" s="125" t="s">
        <v>11658</v>
      </c>
      <c r="H2728" s="126" t="s">
        <v>11659</v>
      </c>
      <c r="I2728" s="127">
        <v>180</v>
      </c>
      <c r="J2728" s="128">
        <v>7.2683</v>
      </c>
    </row>
    <row r="2729" spans="2:10" hidden="1" x14ac:dyDescent="0.25">
      <c r="B2729" s="124" t="s">
        <v>203</v>
      </c>
      <c r="C2729" s="125" t="s">
        <v>11655</v>
      </c>
      <c r="D2729" s="126" t="s">
        <v>11656</v>
      </c>
      <c r="E2729" s="125" t="s">
        <v>11655</v>
      </c>
      <c r="F2729" s="126" t="s">
        <v>11660</v>
      </c>
      <c r="G2729" s="125" t="s">
        <v>5166</v>
      </c>
      <c r="H2729" s="126" t="s">
        <v>11657</v>
      </c>
      <c r="I2729" s="127">
        <v>404</v>
      </c>
      <c r="J2729" s="128">
        <v>2.2069000000000001</v>
      </c>
    </row>
    <row r="2730" spans="2:10" hidden="1" x14ac:dyDescent="0.25">
      <c r="B2730" s="124" t="s">
        <v>203</v>
      </c>
      <c r="C2730" s="125" t="s">
        <v>11661</v>
      </c>
      <c r="D2730" s="126" t="s">
        <v>11662</v>
      </c>
      <c r="E2730" s="125" t="s">
        <v>1053</v>
      </c>
      <c r="F2730" s="126" t="s">
        <v>11663</v>
      </c>
      <c r="G2730" s="125" t="s">
        <v>11664</v>
      </c>
      <c r="H2730" s="126" t="s">
        <v>11665</v>
      </c>
      <c r="I2730" s="127">
        <v>615</v>
      </c>
      <c r="J2730" s="128">
        <v>1.8589</v>
      </c>
    </row>
    <row r="2731" spans="2:10" hidden="1" x14ac:dyDescent="0.25">
      <c r="B2731" s="124" t="s">
        <v>203</v>
      </c>
      <c r="C2731" s="125" t="s">
        <v>11661</v>
      </c>
      <c r="D2731" s="126" t="s">
        <v>11662</v>
      </c>
      <c r="E2731" s="125" t="s">
        <v>1053</v>
      </c>
      <c r="F2731" s="126" t="s">
        <v>11663</v>
      </c>
      <c r="G2731" s="125" t="s">
        <v>11666</v>
      </c>
      <c r="H2731" s="126" t="s">
        <v>11667</v>
      </c>
      <c r="I2731" s="127">
        <v>193</v>
      </c>
      <c r="J2731" s="128">
        <v>7.5930999999999997</v>
      </c>
    </row>
    <row r="2732" spans="2:10" hidden="1" x14ac:dyDescent="0.25">
      <c r="B2732" s="124" t="s">
        <v>203</v>
      </c>
      <c r="C2732" s="125" t="s">
        <v>11661</v>
      </c>
      <c r="D2732" s="126" t="s">
        <v>11662</v>
      </c>
      <c r="E2732" s="125" t="s">
        <v>11668</v>
      </c>
      <c r="F2732" s="126" t="s">
        <v>11669</v>
      </c>
      <c r="G2732" s="125" t="s">
        <v>11670</v>
      </c>
      <c r="H2732" s="126" t="s">
        <v>11671</v>
      </c>
      <c r="I2732" s="127">
        <v>251</v>
      </c>
      <c r="J2732" s="128">
        <v>10.911899999999999</v>
      </c>
    </row>
    <row r="2733" spans="2:10" hidden="1" x14ac:dyDescent="0.25">
      <c r="B2733" s="124" t="s">
        <v>203</v>
      </c>
      <c r="C2733" s="125" t="s">
        <v>11661</v>
      </c>
      <c r="D2733" s="126" t="s">
        <v>11662</v>
      </c>
      <c r="E2733" s="125" t="s">
        <v>11661</v>
      </c>
      <c r="F2733" s="126" t="s">
        <v>11672</v>
      </c>
      <c r="G2733" s="125" t="s">
        <v>11673</v>
      </c>
      <c r="H2733" s="126" t="s">
        <v>11674</v>
      </c>
      <c r="I2733" s="127">
        <v>189</v>
      </c>
      <c r="J2733" s="128">
        <v>10.1402</v>
      </c>
    </row>
    <row r="2734" spans="2:10" hidden="1" x14ac:dyDescent="0.25">
      <c r="B2734" s="124" t="s">
        <v>203</v>
      </c>
      <c r="C2734" s="125" t="s">
        <v>11661</v>
      </c>
      <c r="D2734" s="126" t="s">
        <v>11662</v>
      </c>
      <c r="E2734" s="125" t="s">
        <v>11661</v>
      </c>
      <c r="F2734" s="126" t="s">
        <v>11672</v>
      </c>
      <c r="G2734" s="125" t="s">
        <v>11668</v>
      </c>
      <c r="H2734" s="126" t="s">
        <v>11669</v>
      </c>
      <c r="I2734" s="127">
        <v>472</v>
      </c>
      <c r="J2734" s="128">
        <v>6.8270999999999997</v>
      </c>
    </row>
    <row r="2735" spans="2:10" hidden="1" x14ac:dyDescent="0.25">
      <c r="B2735" s="124" t="s">
        <v>203</v>
      </c>
      <c r="C2735" s="125" t="s">
        <v>11675</v>
      </c>
      <c r="D2735" s="126" t="s">
        <v>11676</v>
      </c>
      <c r="E2735" s="125" t="s">
        <v>11677</v>
      </c>
      <c r="F2735" s="126" t="s">
        <v>11678</v>
      </c>
      <c r="G2735" s="125" t="s">
        <v>8128</v>
      </c>
      <c r="H2735" s="126" t="s">
        <v>11679</v>
      </c>
      <c r="I2735" s="127">
        <v>621</v>
      </c>
      <c r="J2735" s="128">
        <v>2.8917999999999999</v>
      </c>
    </row>
    <row r="2736" spans="2:10" hidden="1" x14ac:dyDescent="0.25">
      <c r="B2736" s="124" t="s">
        <v>203</v>
      </c>
      <c r="C2736" s="125" t="s">
        <v>11675</v>
      </c>
      <c r="D2736" s="126" t="s">
        <v>11676</v>
      </c>
      <c r="E2736" s="125" t="s">
        <v>11680</v>
      </c>
      <c r="F2736" s="126" t="s">
        <v>11681</v>
      </c>
      <c r="G2736" s="125" t="s">
        <v>702</v>
      </c>
      <c r="H2736" s="126" t="s">
        <v>11682</v>
      </c>
      <c r="I2736" s="127">
        <v>0</v>
      </c>
      <c r="J2736" s="128">
        <v>16.485299999999992</v>
      </c>
    </row>
    <row r="2737" spans="2:10" hidden="1" x14ac:dyDescent="0.25">
      <c r="B2737" s="124" t="s">
        <v>203</v>
      </c>
      <c r="C2737" s="125" t="s">
        <v>11675</v>
      </c>
      <c r="D2737" s="126" t="s">
        <v>11676</v>
      </c>
      <c r="E2737" s="125" t="s">
        <v>11683</v>
      </c>
      <c r="F2737" s="126" t="s">
        <v>11684</v>
      </c>
      <c r="G2737" s="125" t="s">
        <v>11677</v>
      </c>
      <c r="H2737" s="126" t="s">
        <v>11678</v>
      </c>
      <c r="I2737" s="127">
        <v>325</v>
      </c>
      <c r="J2737" s="128">
        <v>13.590199999999999</v>
      </c>
    </row>
    <row r="2738" spans="2:10" hidden="1" x14ac:dyDescent="0.25">
      <c r="B2738" s="124" t="s">
        <v>203</v>
      </c>
      <c r="C2738" s="125" t="s">
        <v>11675</v>
      </c>
      <c r="D2738" s="126" t="s">
        <v>11676</v>
      </c>
      <c r="E2738" s="125" t="s">
        <v>11685</v>
      </c>
      <c r="F2738" s="126" t="s">
        <v>11686</v>
      </c>
      <c r="G2738" s="125" t="s">
        <v>11687</v>
      </c>
      <c r="H2738" s="126" t="s">
        <v>11688</v>
      </c>
      <c r="I2738" s="127">
        <v>744</v>
      </c>
      <c r="J2738" s="128">
        <v>4.1084999999999994</v>
      </c>
    </row>
    <row r="2739" spans="2:10" hidden="1" x14ac:dyDescent="0.25">
      <c r="B2739" s="124" t="s">
        <v>203</v>
      </c>
      <c r="C2739" s="125" t="s">
        <v>11675</v>
      </c>
      <c r="D2739" s="126" t="s">
        <v>11676</v>
      </c>
      <c r="E2739" s="125" t="s">
        <v>11675</v>
      </c>
      <c r="F2739" s="126" t="s">
        <v>11689</v>
      </c>
      <c r="G2739" s="125" t="s">
        <v>11680</v>
      </c>
      <c r="H2739" s="126" t="s">
        <v>11681</v>
      </c>
      <c r="I2739" s="127">
        <v>564</v>
      </c>
      <c r="J2739" s="128">
        <v>20.683599999999991</v>
      </c>
    </row>
    <row r="2740" spans="2:10" hidden="1" x14ac:dyDescent="0.25">
      <c r="B2740" s="124" t="s">
        <v>203</v>
      </c>
      <c r="C2740" s="125" t="s">
        <v>11675</v>
      </c>
      <c r="D2740" s="126" t="s">
        <v>11676</v>
      </c>
      <c r="E2740" s="125" t="s">
        <v>702</v>
      </c>
      <c r="F2740" s="126" t="s">
        <v>11682</v>
      </c>
      <c r="G2740" s="125" t="s">
        <v>6233</v>
      </c>
      <c r="H2740" s="126" t="s">
        <v>11690</v>
      </c>
      <c r="I2740" s="127">
        <v>50</v>
      </c>
      <c r="J2740" s="128">
        <v>42.7408</v>
      </c>
    </row>
    <row r="2741" spans="2:10" hidden="1" x14ac:dyDescent="0.25">
      <c r="B2741" s="124" t="s">
        <v>203</v>
      </c>
      <c r="C2741" s="125" t="s">
        <v>11675</v>
      </c>
      <c r="D2741" s="126" t="s">
        <v>11676</v>
      </c>
      <c r="E2741" s="125" t="s">
        <v>11691</v>
      </c>
      <c r="F2741" s="126" t="s">
        <v>11692</v>
      </c>
      <c r="G2741" s="125" t="s">
        <v>11683</v>
      </c>
      <c r="H2741" s="126" t="s">
        <v>11684</v>
      </c>
      <c r="I2741" s="127">
        <v>250</v>
      </c>
      <c r="J2741" s="128">
        <v>2.5427</v>
      </c>
    </row>
    <row r="2742" spans="2:10" hidden="1" x14ac:dyDescent="0.25">
      <c r="B2742" s="124" t="s">
        <v>203</v>
      </c>
      <c r="C2742" s="125" t="s">
        <v>11693</v>
      </c>
      <c r="D2742" s="126" t="s">
        <v>11694</v>
      </c>
      <c r="E2742" s="125" t="s">
        <v>11693</v>
      </c>
      <c r="F2742" s="126" t="s">
        <v>11695</v>
      </c>
      <c r="G2742" s="125" t="s">
        <v>11696</v>
      </c>
      <c r="H2742" s="126" t="s">
        <v>11697</v>
      </c>
      <c r="I2742" s="127">
        <v>282</v>
      </c>
      <c r="J2742" s="128">
        <v>21.808799999999991</v>
      </c>
    </row>
    <row r="2743" spans="2:10" hidden="1" x14ac:dyDescent="0.25">
      <c r="B2743" s="124" t="s">
        <v>203</v>
      </c>
      <c r="C2743" s="125" t="s">
        <v>11693</v>
      </c>
      <c r="D2743" s="126" t="s">
        <v>11694</v>
      </c>
      <c r="E2743" s="125" t="s">
        <v>11698</v>
      </c>
      <c r="F2743" s="126" t="s">
        <v>11699</v>
      </c>
      <c r="G2743" s="125" t="s">
        <v>5439</v>
      </c>
      <c r="H2743" s="126" t="s">
        <v>11700</v>
      </c>
      <c r="I2743" s="127">
        <v>234</v>
      </c>
      <c r="J2743" s="128">
        <v>7.9009</v>
      </c>
    </row>
    <row r="2744" spans="2:10" hidden="1" x14ac:dyDescent="0.25">
      <c r="B2744" s="124" t="s">
        <v>203</v>
      </c>
      <c r="C2744" s="125" t="s">
        <v>11693</v>
      </c>
      <c r="D2744" s="126" t="s">
        <v>11694</v>
      </c>
      <c r="E2744" s="125" t="s">
        <v>11701</v>
      </c>
      <c r="F2744" s="126" t="s">
        <v>11702</v>
      </c>
      <c r="G2744" s="125" t="s">
        <v>925</v>
      </c>
      <c r="H2744" s="126" t="s">
        <v>11703</v>
      </c>
      <c r="I2744" s="127">
        <v>162</v>
      </c>
      <c r="J2744" s="128">
        <v>10.5602</v>
      </c>
    </row>
    <row r="2745" spans="2:10" hidden="1" x14ac:dyDescent="0.25">
      <c r="B2745" s="124" t="s">
        <v>203</v>
      </c>
      <c r="C2745" s="125" t="s">
        <v>11693</v>
      </c>
      <c r="D2745" s="126" t="s">
        <v>11694</v>
      </c>
      <c r="E2745" s="125" t="s">
        <v>11696</v>
      </c>
      <c r="F2745" s="126" t="s">
        <v>11697</v>
      </c>
      <c r="G2745" s="125" t="s">
        <v>11704</v>
      </c>
      <c r="H2745" s="126" t="s">
        <v>11705</v>
      </c>
      <c r="I2745" s="127">
        <v>124</v>
      </c>
      <c r="J2745" s="128">
        <v>10.8413</v>
      </c>
    </row>
    <row r="2746" spans="2:10" hidden="1" x14ac:dyDescent="0.25">
      <c r="B2746" s="124" t="s">
        <v>203</v>
      </c>
      <c r="C2746" s="125" t="s">
        <v>11693</v>
      </c>
      <c r="D2746" s="126" t="s">
        <v>11694</v>
      </c>
      <c r="E2746" s="125" t="s">
        <v>6863</v>
      </c>
      <c r="F2746" s="126" t="s">
        <v>11706</v>
      </c>
      <c r="G2746" s="125" t="s">
        <v>11707</v>
      </c>
      <c r="H2746" s="126" t="s">
        <v>11708</v>
      </c>
      <c r="I2746" s="127">
        <v>437</v>
      </c>
      <c r="J2746" s="128">
        <v>11.5541</v>
      </c>
    </row>
    <row r="2747" spans="2:10" hidden="1" x14ac:dyDescent="0.25">
      <c r="B2747" s="124" t="s">
        <v>203</v>
      </c>
      <c r="C2747" s="125" t="s">
        <v>11693</v>
      </c>
      <c r="D2747" s="126" t="s">
        <v>11694</v>
      </c>
      <c r="E2747" s="125" t="s">
        <v>11707</v>
      </c>
      <c r="F2747" s="126" t="s">
        <v>11708</v>
      </c>
      <c r="G2747" s="125" t="s">
        <v>11698</v>
      </c>
      <c r="H2747" s="126" t="s">
        <v>11699</v>
      </c>
      <c r="I2747" s="127">
        <v>110</v>
      </c>
      <c r="J2747" s="128">
        <v>14.690899999999999</v>
      </c>
    </row>
    <row r="2748" spans="2:10" hidden="1" x14ac:dyDescent="0.25">
      <c r="B2748" s="124" t="s">
        <v>203</v>
      </c>
      <c r="C2748" s="125" t="s">
        <v>11693</v>
      </c>
      <c r="D2748" s="126" t="s">
        <v>11694</v>
      </c>
      <c r="E2748" s="125" t="s">
        <v>11709</v>
      </c>
      <c r="F2748" s="126" t="s">
        <v>11710</v>
      </c>
      <c r="G2748" s="125" t="s">
        <v>6863</v>
      </c>
      <c r="H2748" s="126" t="s">
        <v>11706</v>
      </c>
      <c r="I2748" s="127">
        <v>441</v>
      </c>
      <c r="J2748" s="128">
        <v>8.3970000000000002</v>
      </c>
    </row>
    <row r="2749" spans="2:10" hidden="1" x14ac:dyDescent="0.25">
      <c r="B2749" s="124" t="s">
        <v>203</v>
      </c>
      <c r="C2749" s="125" t="s">
        <v>11693</v>
      </c>
      <c r="D2749" s="126" t="s">
        <v>11694</v>
      </c>
      <c r="E2749" s="125" t="s">
        <v>11701</v>
      </c>
      <c r="F2749" s="126" t="s">
        <v>11702</v>
      </c>
      <c r="G2749" s="125" t="s">
        <v>4379</v>
      </c>
      <c r="H2749" s="126" t="s">
        <v>11711</v>
      </c>
      <c r="I2749" s="127">
        <v>140</v>
      </c>
      <c r="J2749" s="128">
        <v>42.612300000000012</v>
      </c>
    </row>
    <row r="2750" spans="2:10" hidden="1" x14ac:dyDescent="0.25">
      <c r="B2750" s="124" t="s">
        <v>203</v>
      </c>
      <c r="C2750" s="125" t="s">
        <v>11693</v>
      </c>
      <c r="D2750" s="126" t="s">
        <v>11694</v>
      </c>
      <c r="E2750" s="125" t="s">
        <v>11698</v>
      </c>
      <c r="F2750" s="126" t="s">
        <v>11699</v>
      </c>
      <c r="G2750" s="125" t="s">
        <v>11712</v>
      </c>
      <c r="H2750" s="126" t="s">
        <v>11713</v>
      </c>
      <c r="I2750" s="127">
        <v>603</v>
      </c>
      <c r="J2750" s="128">
        <v>6.6962999999999999</v>
      </c>
    </row>
    <row r="2751" spans="2:10" hidden="1" x14ac:dyDescent="0.25">
      <c r="B2751" s="124" t="s">
        <v>203</v>
      </c>
      <c r="C2751" s="125" t="s">
        <v>3736</v>
      </c>
      <c r="D2751" s="126" t="s">
        <v>11714</v>
      </c>
      <c r="E2751" s="125" t="s">
        <v>5573</v>
      </c>
      <c r="F2751" s="126" t="s">
        <v>11715</v>
      </c>
      <c r="G2751" s="125" t="s">
        <v>526</v>
      </c>
      <c r="H2751" s="126" t="s">
        <v>11716</v>
      </c>
      <c r="I2751" s="127">
        <v>878</v>
      </c>
      <c r="J2751" s="128">
        <v>25.17329999999999</v>
      </c>
    </row>
    <row r="2752" spans="2:10" hidden="1" x14ac:dyDescent="0.25">
      <c r="B2752" s="124" t="s">
        <v>203</v>
      </c>
      <c r="C2752" s="125" t="s">
        <v>3736</v>
      </c>
      <c r="D2752" s="126" t="s">
        <v>11714</v>
      </c>
      <c r="E2752" s="125" t="s">
        <v>3736</v>
      </c>
      <c r="F2752" s="126" t="s">
        <v>11717</v>
      </c>
      <c r="G2752" s="125" t="s">
        <v>11718</v>
      </c>
      <c r="H2752" s="126" t="s">
        <v>11719</v>
      </c>
      <c r="I2752" s="127">
        <v>206</v>
      </c>
      <c r="J2752" s="128">
        <v>19.1462</v>
      </c>
    </row>
    <row r="2753" spans="2:10" hidden="1" x14ac:dyDescent="0.25">
      <c r="B2753" s="124" t="s">
        <v>203</v>
      </c>
      <c r="C2753" s="125" t="s">
        <v>3736</v>
      </c>
      <c r="D2753" s="126" t="s">
        <v>11714</v>
      </c>
      <c r="E2753" s="125" t="s">
        <v>526</v>
      </c>
      <c r="F2753" s="126" t="s">
        <v>11716</v>
      </c>
      <c r="G2753" s="125" t="s">
        <v>11720</v>
      </c>
      <c r="H2753" s="126" t="s">
        <v>11721</v>
      </c>
      <c r="I2753" s="127">
        <v>851</v>
      </c>
      <c r="J2753" s="128">
        <v>33.969000000000001</v>
      </c>
    </row>
    <row r="2754" spans="2:10" hidden="1" x14ac:dyDescent="0.25">
      <c r="B2754" s="124" t="s">
        <v>203</v>
      </c>
      <c r="C2754" s="125" t="s">
        <v>3736</v>
      </c>
      <c r="D2754" s="126" t="s">
        <v>11714</v>
      </c>
      <c r="E2754" s="125" t="s">
        <v>1541</v>
      </c>
      <c r="F2754" s="126" t="s">
        <v>11722</v>
      </c>
      <c r="G2754" s="125" t="s">
        <v>5573</v>
      </c>
      <c r="H2754" s="126" t="s">
        <v>11715</v>
      </c>
      <c r="I2754" s="127">
        <v>116</v>
      </c>
      <c r="J2754" s="128">
        <v>25.502099999999999</v>
      </c>
    </row>
    <row r="2755" spans="2:10" hidden="1" x14ac:dyDescent="0.25">
      <c r="B2755" s="124" t="s">
        <v>203</v>
      </c>
      <c r="C2755" s="125" t="s">
        <v>3736</v>
      </c>
      <c r="D2755" s="126" t="s">
        <v>11714</v>
      </c>
      <c r="E2755" s="125" t="s">
        <v>3736</v>
      </c>
      <c r="F2755" s="126" t="s">
        <v>11717</v>
      </c>
      <c r="G2755" s="125" t="s">
        <v>1541</v>
      </c>
      <c r="H2755" s="126" t="s">
        <v>11722</v>
      </c>
      <c r="I2755" s="127">
        <v>624</v>
      </c>
      <c r="J2755" s="128">
        <v>17.213000000000001</v>
      </c>
    </row>
    <row r="2756" spans="2:10" hidden="1" x14ac:dyDescent="0.25">
      <c r="B2756" s="124" t="s">
        <v>203</v>
      </c>
      <c r="C2756" s="125" t="s">
        <v>11723</v>
      </c>
      <c r="D2756" s="126" t="s">
        <v>11724</v>
      </c>
      <c r="E2756" s="125" t="s">
        <v>11723</v>
      </c>
      <c r="F2756" s="126" t="s">
        <v>11725</v>
      </c>
      <c r="G2756" s="125" t="s">
        <v>11726</v>
      </c>
      <c r="H2756" s="126" t="s">
        <v>11727</v>
      </c>
      <c r="I2756" s="127">
        <v>360</v>
      </c>
      <c r="J2756" s="128">
        <v>5.1534000000000004</v>
      </c>
    </row>
    <row r="2757" spans="2:10" hidden="1" x14ac:dyDescent="0.25">
      <c r="B2757" s="124" t="s">
        <v>203</v>
      </c>
      <c r="C2757" s="125" t="s">
        <v>11723</v>
      </c>
      <c r="D2757" s="126" t="s">
        <v>11724</v>
      </c>
      <c r="E2757" s="125" t="s">
        <v>11723</v>
      </c>
      <c r="F2757" s="126" t="s">
        <v>11725</v>
      </c>
      <c r="G2757" s="125" t="s">
        <v>11728</v>
      </c>
      <c r="H2757" s="126" t="s">
        <v>11729</v>
      </c>
      <c r="I2757" s="127">
        <v>202</v>
      </c>
      <c r="J2757" s="128">
        <v>6.4447999999999999</v>
      </c>
    </row>
    <row r="2758" spans="2:10" hidden="1" x14ac:dyDescent="0.25">
      <c r="B2758" s="124" t="s">
        <v>203</v>
      </c>
      <c r="C2758" s="125" t="s">
        <v>11723</v>
      </c>
      <c r="D2758" s="126" t="s">
        <v>11724</v>
      </c>
      <c r="E2758" s="125" t="s">
        <v>11723</v>
      </c>
      <c r="F2758" s="126" t="s">
        <v>11725</v>
      </c>
      <c r="G2758" s="125" t="s">
        <v>10054</v>
      </c>
      <c r="H2758" s="126" t="s">
        <v>11730</v>
      </c>
      <c r="I2758" s="127">
        <v>454</v>
      </c>
      <c r="J2758" s="128">
        <v>5.3252999999999986</v>
      </c>
    </row>
    <row r="2759" spans="2:10" hidden="1" x14ac:dyDescent="0.25">
      <c r="B2759" s="124" t="s">
        <v>203</v>
      </c>
      <c r="C2759" s="125" t="s">
        <v>11731</v>
      </c>
      <c r="D2759" s="126" t="s">
        <v>11732</v>
      </c>
      <c r="E2759" s="125" t="s">
        <v>11731</v>
      </c>
      <c r="F2759" s="126" t="s">
        <v>11733</v>
      </c>
      <c r="G2759" s="125" t="s">
        <v>4216</v>
      </c>
      <c r="H2759" s="126" t="s">
        <v>11734</v>
      </c>
      <c r="I2759" s="127">
        <v>331</v>
      </c>
      <c r="J2759" s="128">
        <v>10.0694</v>
      </c>
    </row>
    <row r="2760" spans="2:10" hidden="1" x14ac:dyDescent="0.25">
      <c r="B2760" s="124" t="s">
        <v>203</v>
      </c>
      <c r="C2760" s="125" t="s">
        <v>11731</v>
      </c>
      <c r="D2760" s="126" t="s">
        <v>11732</v>
      </c>
      <c r="E2760" s="125" t="s">
        <v>11731</v>
      </c>
      <c r="F2760" s="126" t="s">
        <v>11733</v>
      </c>
      <c r="G2760" s="125" t="s">
        <v>11735</v>
      </c>
      <c r="H2760" s="126" t="s">
        <v>11736</v>
      </c>
      <c r="I2760" s="127">
        <v>361</v>
      </c>
      <c r="J2760" s="128">
        <v>4.3718999999999992</v>
      </c>
    </row>
    <row r="2761" spans="2:10" hidden="1" x14ac:dyDescent="0.25">
      <c r="B2761" s="124" t="s">
        <v>203</v>
      </c>
      <c r="C2761" s="125" t="s">
        <v>204</v>
      </c>
      <c r="D2761" s="126" t="s">
        <v>11737</v>
      </c>
      <c r="E2761" s="125" t="s">
        <v>204</v>
      </c>
      <c r="F2761" s="126" t="s">
        <v>11738</v>
      </c>
      <c r="G2761" s="125" t="s">
        <v>11739</v>
      </c>
      <c r="H2761" s="126" t="s">
        <v>11740</v>
      </c>
      <c r="I2761" s="127">
        <v>273</v>
      </c>
      <c r="J2761" s="128">
        <v>22.247199999999999</v>
      </c>
    </row>
    <row r="2762" spans="2:10" hidden="1" x14ac:dyDescent="0.25">
      <c r="B2762" s="124" t="s">
        <v>203</v>
      </c>
      <c r="C2762" s="125" t="s">
        <v>204</v>
      </c>
      <c r="D2762" s="126" t="s">
        <v>11737</v>
      </c>
      <c r="E2762" s="125" t="s">
        <v>204</v>
      </c>
      <c r="F2762" s="126" t="s">
        <v>11738</v>
      </c>
      <c r="G2762" s="125" t="s">
        <v>11741</v>
      </c>
      <c r="H2762" s="126" t="s">
        <v>11742</v>
      </c>
      <c r="I2762" s="127">
        <v>307</v>
      </c>
      <c r="J2762" s="128">
        <v>25.420099999999991</v>
      </c>
    </row>
    <row r="2763" spans="2:10" hidden="1" x14ac:dyDescent="0.25">
      <c r="B2763" s="124" t="s">
        <v>203</v>
      </c>
      <c r="C2763" s="125" t="s">
        <v>204</v>
      </c>
      <c r="D2763" s="126" t="s">
        <v>11737</v>
      </c>
      <c r="E2763" s="125" t="s">
        <v>204</v>
      </c>
      <c r="F2763" s="126" t="s">
        <v>11738</v>
      </c>
      <c r="G2763" s="125" t="s">
        <v>11743</v>
      </c>
      <c r="H2763" s="126" t="s">
        <v>11744</v>
      </c>
      <c r="I2763" s="127">
        <v>113</v>
      </c>
      <c r="J2763" s="128">
        <v>31.783799999999989</v>
      </c>
    </row>
    <row r="2764" spans="2:10" hidden="1" x14ac:dyDescent="0.25">
      <c r="B2764" s="124" t="s">
        <v>203</v>
      </c>
      <c r="C2764" s="125" t="s">
        <v>204</v>
      </c>
      <c r="D2764" s="126" t="s">
        <v>11737</v>
      </c>
      <c r="E2764" s="125" t="s">
        <v>11745</v>
      </c>
      <c r="F2764" s="126" t="s">
        <v>11746</v>
      </c>
      <c r="G2764" s="125" t="s">
        <v>702</v>
      </c>
      <c r="H2764" s="126" t="s">
        <v>11747</v>
      </c>
      <c r="I2764" s="127">
        <v>151</v>
      </c>
      <c r="J2764" s="128">
        <v>6.1307</v>
      </c>
    </row>
    <row r="2765" spans="2:10" hidden="1" x14ac:dyDescent="0.25">
      <c r="B2765" s="124" t="s">
        <v>203</v>
      </c>
      <c r="C2765" s="125" t="s">
        <v>204</v>
      </c>
      <c r="D2765" s="126" t="s">
        <v>11737</v>
      </c>
      <c r="E2765" s="125" t="s">
        <v>11741</v>
      </c>
      <c r="F2765" s="126" t="s">
        <v>11742</v>
      </c>
      <c r="G2765" s="125" t="s">
        <v>11745</v>
      </c>
      <c r="H2765" s="126" t="s">
        <v>11746</v>
      </c>
      <c r="I2765" s="127">
        <v>209</v>
      </c>
      <c r="J2765" s="128">
        <v>11.117900000000001</v>
      </c>
    </row>
    <row r="2766" spans="2:10" hidden="1" x14ac:dyDescent="0.25">
      <c r="B2766" s="124" t="s">
        <v>203</v>
      </c>
      <c r="C2766" s="125" t="s">
        <v>204</v>
      </c>
      <c r="D2766" s="126" t="s">
        <v>11737</v>
      </c>
      <c r="E2766" s="125" t="s">
        <v>702</v>
      </c>
      <c r="F2766" s="126" t="s">
        <v>11747</v>
      </c>
      <c r="G2766" s="125" t="s">
        <v>11748</v>
      </c>
      <c r="H2766" s="126" t="s">
        <v>11749</v>
      </c>
      <c r="I2766" s="127">
        <v>929</v>
      </c>
      <c r="J2766" s="128">
        <v>12.9079</v>
      </c>
    </row>
    <row r="2767" spans="2:10" hidden="1" x14ac:dyDescent="0.25">
      <c r="B2767" s="124" t="s">
        <v>203</v>
      </c>
      <c r="C2767" s="125" t="s">
        <v>11750</v>
      </c>
      <c r="D2767" s="126" t="s">
        <v>11751</v>
      </c>
      <c r="E2767" s="125" t="s">
        <v>11752</v>
      </c>
      <c r="F2767" s="126" t="s">
        <v>11753</v>
      </c>
      <c r="G2767" s="125" t="s">
        <v>11754</v>
      </c>
      <c r="H2767" s="126" t="s">
        <v>11755</v>
      </c>
      <c r="I2767" s="127">
        <v>397</v>
      </c>
      <c r="J2767" s="128">
        <v>12.006</v>
      </c>
    </row>
    <row r="2768" spans="2:10" hidden="1" x14ac:dyDescent="0.25">
      <c r="B2768" s="124" t="s">
        <v>203</v>
      </c>
      <c r="C2768" s="125" t="s">
        <v>11750</v>
      </c>
      <c r="D2768" s="126" t="s">
        <v>11751</v>
      </c>
      <c r="E2768" s="125" t="s">
        <v>11754</v>
      </c>
      <c r="F2768" s="126" t="s">
        <v>11755</v>
      </c>
      <c r="G2768" s="125" t="s">
        <v>11756</v>
      </c>
      <c r="H2768" s="126" t="s">
        <v>11757</v>
      </c>
      <c r="I2768" s="127">
        <v>59</v>
      </c>
      <c r="J2768" s="128">
        <v>4.6997</v>
      </c>
    </row>
    <row r="2769" spans="2:10" hidden="1" x14ac:dyDescent="0.25">
      <c r="B2769" s="124" t="s">
        <v>203</v>
      </c>
      <c r="C2769" s="125" t="s">
        <v>11750</v>
      </c>
      <c r="D2769" s="126" t="s">
        <v>11751</v>
      </c>
      <c r="E2769" s="125" t="s">
        <v>11758</v>
      </c>
      <c r="F2769" s="126" t="s">
        <v>11759</v>
      </c>
      <c r="G2769" s="125" t="s">
        <v>11760</v>
      </c>
      <c r="H2769" s="126" t="s">
        <v>11761</v>
      </c>
      <c r="I2769" s="127">
        <v>242</v>
      </c>
      <c r="J2769" s="128">
        <v>9.970500000000003</v>
      </c>
    </row>
    <row r="2770" spans="2:10" hidden="1" x14ac:dyDescent="0.25">
      <c r="B2770" s="124" t="s">
        <v>203</v>
      </c>
      <c r="C2770" s="125" t="s">
        <v>11750</v>
      </c>
      <c r="D2770" s="126" t="s">
        <v>11751</v>
      </c>
      <c r="E2770" s="125" t="s">
        <v>6851</v>
      </c>
      <c r="F2770" s="126" t="s">
        <v>11762</v>
      </c>
      <c r="G2770" s="125" t="s">
        <v>11763</v>
      </c>
      <c r="H2770" s="126" t="s">
        <v>11764</v>
      </c>
      <c r="I2770" s="127">
        <v>252</v>
      </c>
      <c r="J2770" s="128">
        <v>9.6067</v>
      </c>
    </row>
    <row r="2771" spans="2:10" hidden="1" x14ac:dyDescent="0.25">
      <c r="B2771" s="124" t="s">
        <v>203</v>
      </c>
      <c r="C2771" s="125" t="s">
        <v>11750</v>
      </c>
      <c r="D2771" s="126" t="s">
        <v>11751</v>
      </c>
      <c r="E2771" s="125" t="s">
        <v>11765</v>
      </c>
      <c r="F2771" s="126" t="s">
        <v>11766</v>
      </c>
      <c r="G2771" s="125" t="s">
        <v>11767</v>
      </c>
      <c r="H2771" s="126" t="s">
        <v>11768</v>
      </c>
      <c r="I2771" s="127">
        <v>464</v>
      </c>
      <c r="J2771" s="128">
        <v>4.9683999999999999</v>
      </c>
    </row>
    <row r="2772" spans="2:10" hidden="1" x14ac:dyDescent="0.25">
      <c r="B2772" s="124" t="s">
        <v>203</v>
      </c>
      <c r="C2772" s="125" t="s">
        <v>11750</v>
      </c>
      <c r="D2772" s="126" t="s">
        <v>11751</v>
      </c>
      <c r="E2772" s="125" t="s">
        <v>11763</v>
      </c>
      <c r="F2772" s="126" t="s">
        <v>11764</v>
      </c>
      <c r="G2772" s="125" t="s">
        <v>11752</v>
      </c>
      <c r="H2772" s="126" t="s">
        <v>11753</v>
      </c>
      <c r="I2772" s="127">
        <v>425</v>
      </c>
      <c r="J2772" s="128">
        <v>7.0498000000000003</v>
      </c>
    </row>
    <row r="2773" spans="2:10" hidden="1" x14ac:dyDescent="0.25">
      <c r="B2773" s="124" t="s">
        <v>203</v>
      </c>
      <c r="C2773" s="125" t="s">
        <v>11750</v>
      </c>
      <c r="D2773" s="126" t="s">
        <v>11751</v>
      </c>
      <c r="E2773" s="125" t="s">
        <v>6851</v>
      </c>
      <c r="F2773" s="126" t="s">
        <v>11762</v>
      </c>
      <c r="G2773" s="125" t="s">
        <v>6597</v>
      </c>
      <c r="H2773" s="126" t="s">
        <v>11769</v>
      </c>
      <c r="I2773" s="127">
        <v>217</v>
      </c>
      <c r="J2773" s="128">
        <v>9.0146000000000015</v>
      </c>
    </row>
    <row r="2774" spans="2:10" hidden="1" x14ac:dyDescent="0.25">
      <c r="B2774" s="124" t="s">
        <v>203</v>
      </c>
      <c r="C2774" s="125" t="s">
        <v>11750</v>
      </c>
      <c r="D2774" s="126" t="s">
        <v>11751</v>
      </c>
      <c r="E2774" s="125" t="s">
        <v>11752</v>
      </c>
      <c r="F2774" s="126" t="s">
        <v>11753</v>
      </c>
      <c r="G2774" s="125" t="s">
        <v>11758</v>
      </c>
      <c r="H2774" s="126" t="s">
        <v>11759</v>
      </c>
      <c r="I2774" s="127">
        <v>376</v>
      </c>
      <c r="J2774" s="128">
        <v>12.0158</v>
      </c>
    </row>
    <row r="2775" spans="2:10" hidden="1" x14ac:dyDescent="0.25">
      <c r="B2775" s="124" t="s">
        <v>203</v>
      </c>
      <c r="C2775" s="125" t="s">
        <v>11750</v>
      </c>
      <c r="D2775" s="126" t="s">
        <v>11751</v>
      </c>
      <c r="E2775" s="125" t="s">
        <v>11750</v>
      </c>
      <c r="F2775" s="126" t="s">
        <v>11770</v>
      </c>
      <c r="G2775" s="125" t="s">
        <v>11771</v>
      </c>
      <c r="H2775" s="126" t="s">
        <v>11772</v>
      </c>
      <c r="I2775" s="127">
        <v>119</v>
      </c>
      <c r="J2775" s="128">
        <v>14.887600000000001</v>
      </c>
    </row>
    <row r="2776" spans="2:10" hidden="1" x14ac:dyDescent="0.25">
      <c r="B2776" s="124" t="s">
        <v>203</v>
      </c>
      <c r="C2776" s="125" t="s">
        <v>11750</v>
      </c>
      <c r="D2776" s="126" t="s">
        <v>11751</v>
      </c>
      <c r="E2776" s="125" t="s">
        <v>11750</v>
      </c>
      <c r="F2776" s="126" t="s">
        <v>11770</v>
      </c>
      <c r="G2776" s="125" t="s">
        <v>6851</v>
      </c>
      <c r="H2776" s="126" t="s">
        <v>11762</v>
      </c>
      <c r="I2776" s="127">
        <v>16</v>
      </c>
      <c r="J2776" s="128">
        <v>14.8466</v>
      </c>
    </row>
    <row r="2777" spans="2:10" hidden="1" x14ac:dyDescent="0.25">
      <c r="B2777" s="124" t="s">
        <v>203</v>
      </c>
      <c r="C2777" s="125" t="s">
        <v>11750</v>
      </c>
      <c r="D2777" s="126" t="s">
        <v>11751</v>
      </c>
      <c r="E2777" s="125" t="s">
        <v>11758</v>
      </c>
      <c r="F2777" s="126" t="s">
        <v>11759</v>
      </c>
      <c r="G2777" s="125" t="s">
        <v>11765</v>
      </c>
      <c r="H2777" s="126" t="s">
        <v>11766</v>
      </c>
      <c r="I2777" s="127">
        <v>409</v>
      </c>
      <c r="J2777" s="128">
        <v>22.150099999999991</v>
      </c>
    </row>
    <row r="2778" spans="2:10" hidden="1" x14ac:dyDescent="0.25">
      <c r="B2778" s="124" t="s">
        <v>203</v>
      </c>
      <c r="C2778" s="125" t="s">
        <v>11773</v>
      </c>
      <c r="D2778" s="126" t="s">
        <v>11774</v>
      </c>
      <c r="E2778" s="125" t="s">
        <v>11773</v>
      </c>
      <c r="F2778" s="126" t="s">
        <v>11775</v>
      </c>
      <c r="G2778" s="125" t="s">
        <v>11776</v>
      </c>
      <c r="H2778" s="126" t="s">
        <v>11777</v>
      </c>
      <c r="I2778" s="127">
        <v>184</v>
      </c>
      <c r="J2778" s="128">
        <v>5.6056000000000008</v>
      </c>
    </row>
    <row r="2779" spans="2:10" hidden="1" x14ac:dyDescent="0.25">
      <c r="B2779" s="124" t="s">
        <v>203</v>
      </c>
      <c r="C2779" s="125" t="s">
        <v>11773</v>
      </c>
      <c r="D2779" s="126" t="s">
        <v>11774</v>
      </c>
      <c r="E2779" s="125" t="s">
        <v>11773</v>
      </c>
      <c r="F2779" s="126" t="s">
        <v>11775</v>
      </c>
      <c r="G2779" s="125" t="s">
        <v>11778</v>
      </c>
      <c r="H2779" s="126" t="s">
        <v>11779</v>
      </c>
      <c r="I2779" s="127">
        <v>120</v>
      </c>
      <c r="J2779" s="128">
        <v>11.6349</v>
      </c>
    </row>
    <row r="2780" spans="2:10" hidden="1" x14ac:dyDescent="0.25">
      <c r="B2780" s="124" t="s">
        <v>203</v>
      </c>
      <c r="C2780" s="125" t="s">
        <v>341</v>
      </c>
      <c r="D2780" s="126" t="s">
        <v>11780</v>
      </c>
      <c r="E2780" s="125" t="s">
        <v>341</v>
      </c>
      <c r="F2780" s="126" t="s">
        <v>11781</v>
      </c>
      <c r="G2780" s="125" t="s">
        <v>11782</v>
      </c>
      <c r="H2780" s="126" t="s">
        <v>11783</v>
      </c>
      <c r="I2780" s="127">
        <v>207</v>
      </c>
      <c r="J2780" s="128">
        <v>22.902699999999989</v>
      </c>
    </row>
    <row r="2781" spans="2:10" hidden="1" x14ac:dyDescent="0.25">
      <c r="B2781" s="124" t="s">
        <v>203</v>
      </c>
      <c r="C2781" s="125" t="s">
        <v>341</v>
      </c>
      <c r="D2781" s="126" t="s">
        <v>11780</v>
      </c>
      <c r="E2781" s="125" t="s">
        <v>11782</v>
      </c>
      <c r="F2781" s="126" t="s">
        <v>11783</v>
      </c>
      <c r="G2781" s="125" t="s">
        <v>6587</v>
      </c>
      <c r="H2781" s="126" t="s">
        <v>11784</v>
      </c>
      <c r="I2781" s="127">
        <v>245</v>
      </c>
      <c r="J2781" s="128">
        <v>13.941000000000001</v>
      </c>
    </row>
    <row r="2782" spans="2:10" hidden="1" x14ac:dyDescent="0.25">
      <c r="B2782" s="124" t="s">
        <v>203</v>
      </c>
      <c r="C2782" s="125" t="s">
        <v>341</v>
      </c>
      <c r="D2782" s="126" t="s">
        <v>11780</v>
      </c>
      <c r="E2782" s="125" t="s">
        <v>341</v>
      </c>
      <c r="F2782" s="126" t="s">
        <v>11781</v>
      </c>
      <c r="G2782" s="125" t="s">
        <v>9979</v>
      </c>
      <c r="H2782" s="126" t="s">
        <v>11785</v>
      </c>
      <c r="I2782" s="127">
        <v>273</v>
      </c>
      <c r="J2782" s="128">
        <v>6.5613000000000001</v>
      </c>
    </row>
    <row r="2783" spans="2:10" hidden="1" x14ac:dyDescent="0.25">
      <c r="B2783" s="124" t="s">
        <v>203</v>
      </c>
      <c r="C2783" s="125" t="s">
        <v>341</v>
      </c>
      <c r="D2783" s="126" t="s">
        <v>11780</v>
      </c>
      <c r="E2783" s="125" t="s">
        <v>341</v>
      </c>
      <c r="F2783" s="126" t="s">
        <v>11781</v>
      </c>
      <c r="G2783" s="125" t="s">
        <v>11786</v>
      </c>
      <c r="H2783" s="126" t="s">
        <v>11787</v>
      </c>
      <c r="I2783" s="127">
        <v>231</v>
      </c>
      <c r="J2783" s="128">
        <v>13.5054</v>
      </c>
    </row>
    <row r="2784" spans="2:10" hidden="1" x14ac:dyDescent="0.25">
      <c r="B2784" s="124" t="s">
        <v>203</v>
      </c>
      <c r="C2784" s="125" t="s">
        <v>11788</v>
      </c>
      <c r="D2784" s="126" t="s">
        <v>11789</v>
      </c>
      <c r="E2784" s="125" t="s">
        <v>6629</v>
      </c>
      <c r="F2784" s="126" t="s">
        <v>11790</v>
      </c>
      <c r="G2784" s="125" t="s">
        <v>11791</v>
      </c>
      <c r="H2784" s="126" t="s">
        <v>11792</v>
      </c>
      <c r="I2784" s="127">
        <v>680</v>
      </c>
      <c r="J2784" s="128">
        <v>3.619699999999999</v>
      </c>
    </row>
    <row r="2785" spans="2:10" hidden="1" x14ac:dyDescent="0.25">
      <c r="B2785" s="124" t="s">
        <v>203</v>
      </c>
      <c r="C2785" s="125" t="s">
        <v>11788</v>
      </c>
      <c r="D2785" s="126" t="s">
        <v>11789</v>
      </c>
      <c r="E2785" s="125" t="s">
        <v>11462</v>
      </c>
      <c r="F2785" s="126" t="s">
        <v>11793</v>
      </c>
      <c r="G2785" s="125" t="s">
        <v>11794</v>
      </c>
      <c r="H2785" s="126" t="s">
        <v>11795</v>
      </c>
      <c r="I2785" s="127">
        <v>499</v>
      </c>
      <c r="J2785" s="128">
        <v>7.5623999999999976</v>
      </c>
    </row>
    <row r="2786" spans="2:10" hidden="1" x14ac:dyDescent="0.25">
      <c r="B2786" s="124" t="s">
        <v>203</v>
      </c>
      <c r="C2786" s="125" t="s">
        <v>11788</v>
      </c>
      <c r="D2786" s="126" t="s">
        <v>11789</v>
      </c>
      <c r="E2786" s="125" t="s">
        <v>11796</v>
      </c>
      <c r="F2786" s="126" t="s">
        <v>11797</v>
      </c>
      <c r="G2786" s="125" t="s">
        <v>11798</v>
      </c>
      <c r="H2786" s="126" t="s">
        <v>11799</v>
      </c>
      <c r="I2786" s="127">
        <v>482</v>
      </c>
      <c r="J2786" s="128">
        <v>10.0364</v>
      </c>
    </row>
    <row r="2787" spans="2:10" hidden="1" x14ac:dyDescent="0.25">
      <c r="B2787" s="124" t="s">
        <v>203</v>
      </c>
      <c r="C2787" s="125" t="s">
        <v>11788</v>
      </c>
      <c r="D2787" s="126" t="s">
        <v>11789</v>
      </c>
      <c r="E2787" s="125" t="s">
        <v>4405</v>
      </c>
      <c r="F2787" s="126" t="s">
        <v>11800</v>
      </c>
      <c r="G2787" s="125" t="s">
        <v>11796</v>
      </c>
      <c r="H2787" s="126" t="s">
        <v>11797</v>
      </c>
      <c r="I2787" s="127">
        <v>213</v>
      </c>
      <c r="J2787" s="128">
        <v>2.7921999999999998</v>
      </c>
    </row>
    <row r="2788" spans="2:10" hidden="1" x14ac:dyDescent="0.25">
      <c r="B2788" s="124" t="s">
        <v>203</v>
      </c>
      <c r="C2788" s="125" t="s">
        <v>11788</v>
      </c>
      <c r="D2788" s="126" t="s">
        <v>11789</v>
      </c>
      <c r="E2788" s="125" t="s">
        <v>4003</v>
      </c>
      <c r="F2788" s="126" t="s">
        <v>11801</v>
      </c>
      <c r="G2788" s="125" t="s">
        <v>11802</v>
      </c>
      <c r="H2788" s="126" t="s">
        <v>11803</v>
      </c>
      <c r="I2788" s="127">
        <v>810</v>
      </c>
      <c r="J2788" s="128">
        <v>30.998200000000001</v>
      </c>
    </row>
    <row r="2789" spans="2:10" hidden="1" x14ac:dyDescent="0.25">
      <c r="B2789" s="124" t="s">
        <v>203</v>
      </c>
      <c r="C2789" s="125" t="s">
        <v>11788</v>
      </c>
      <c r="D2789" s="126" t="s">
        <v>11789</v>
      </c>
      <c r="E2789" s="125" t="s">
        <v>11802</v>
      </c>
      <c r="F2789" s="126" t="s">
        <v>11803</v>
      </c>
      <c r="G2789" s="125" t="s">
        <v>910</v>
      </c>
      <c r="H2789" s="126" t="s">
        <v>11804</v>
      </c>
      <c r="I2789" s="127">
        <v>524</v>
      </c>
      <c r="J2789" s="128">
        <v>5.6356999999999999</v>
      </c>
    </row>
    <row r="2790" spans="2:10" hidden="1" x14ac:dyDescent="0.25">
      <c r="B2790" s="124" t="s">
        <v>203</v>
      </c>
      <c r="C2790" s="125" t="s">
        <v>11788</v>
      </c>
      <c r="D2790" s="126" t="s">
        <v>11789</v>
      </c>
      <c r="E2790" s="125" t="s">
        <v>11805</v>
      </c>
      <c r="F2790" s="126" t="s">
        <v>11806</v>
      </c>
      <c r="G2790" s="125" t="s">
        <v>11807</v>
      </c>
      <c r="H2790" s="126" t="s">
        <v>11808</v>
      </c>
      <c r="I2790" s="127">
        <v>441</v>
      </c>
      <c r="J2790" s="128">
        <v>4.2633000000000001</v>
      </c>
    </row>
    <row r="2791" spans="2:10" hidden="1" x14ac:dyDescent="0.25">
      <c r="B2791" s="124" t="s">
        <v>203</v>
      </c>
      <c r="C2791" s="125" t="s">
        <v>11788</v>
      </c>
      <c r="D2791" s="126" t="s">
        <v>11789</v>
      </c>
      <c r="E2791" s="125" t="s">
        <v>11809</v>
      </c>
      <c r="F2791" s="126" t="s">
        <v>11810</v>
      </c>
      <c r="G2791" s="125" t="s">
        <v>11811</v>
      </c>
      <c r="H2791" s="126" t="s">
        <v>11812</v>
      </c>
      <c r="I2791" s="127">
        <v>324</v>
      </c>
      <c r="J2791" s="128">
        <v>3.3389000000000002</v>
      </c>
    </row>
    <row r="2792" spans="2:10" hidden="1" x14ac:dyDescent="0.25">
      <c r="B2792" s="124" t="s">
        <v>203</v>
      </c>
      <c r="C2792" s="125" t="s">
        <v>11788</v>
      </c>
      <c r="D2792" s="126" t="s">
        <v>11789</v>
      </c>
      <c r="E2792" s="125" t="s">
        <v>11788</v>
      </c>
      <c r="F2792" s="126" t="s">
        <v>11813</v>
      </c>
      <c r="G2792" s="125" t="s">
        <v>11814</v>
      </c>
      <c r="H2792" s="126" t="s">
        <v>11815</v>
      </c>
      <c r="I2792" s="127">
        <v>540</v>
      </c>
      <c r="J2792" s="128">
        <v>10.7302</v>
      </c>
    </row>
    <row r="2793" spans="2:10" hidden="1" x14ac:dyDescent="0.25">
      <c r="B2793" s="124" t="s">
        <v>203</v>
      </c>
      <c r="C2793" s="125" t="s">
        <v>11788</v>
      </c>
      <c r="D2793" s="126" t="s">
        <v>11789</v>
      </c>
      <c r="E2793" s="125" t="s">
        <v>11809</v>
      </c>
      <c r="F2793" s="126" t="s">
        <v>11810</v>
      </c>
      <c r="G2793" s="125" t="s">
        <v>11816</v>
      </c>
      <c r="H2793" s="126" t="s">
        <v>11817</v>
      </c>
      <c r="I2793" s="127">
        <v>316</v>
      </c>
      <c r="J2793" s="128">
        <v>12.480399999999999</v>
      </c>
    </row>
    <row r="2794" spans="2:10" hidden="1" x14ac:dyDescent="0.25">
      <c r="B2794" s="124" t="s">
        <v>203</v>
      </c>
      <c r="C2794" s="125" t="s">
        <v>11788</v>
      </c>
      <c r="D2794" s="126" t="s">
        <v>11789</v>
      </c>
      <c r="E2794" s="125" t="s">
        <v>11802</v>
      </c>
      <c r="F2794" s="126" t="s">
        <v>11803</v>
      </c>
      <c r="G2794" s="125" t="s">
        <v>11818</v>
      </c>
      <c r="H2794" s="126" t="s">
        <v>11819</v>
      </c>
      <c r="I2794" s="127">
        <v>0</v>
      </c>
      <c r="J2794" s="128">
        <v>6.7568999999999999</v>
      </c>
    </row>
    <row r="2795" spans="2:10" hidden="1" x14ac:dyDescent="0.25">
      <c r="B2795" s="124" t="s">
        <v>203</v>
      </c>
      <c r="C2795" s="125" t="s">
        <v>11788</v>
      </c>
      <c r="D2795" s="126" t="s">
        <v>11789</v>
      </c>
      <c r="E2795" s="125" t="s">
        <v>6629</v>
      </c>
      <c r="F2795" s="126" t="s">
        <v>11790</v>
      </c>
      <c r="G2795" s="125" t="s">
        <v>5379</v>
      </c>
      <c r="H2795" s="126" t="s">
        <v>11820</v>
      </c>
      <c r="I2795" s="127">
        <v>204</v>
      </c>
      <c r="J2795" s="128">
        <v>8.3953000000000042</v>
      </c>
    </row>
    <row r="2796" spans="2:10" hidden="1" x14ac:dyDescent="0.25">
      <c r="B2796" s="124" t="s">
        <v>203</v>
      </c>
      <c r="C2796" s="125" t="s">
        <v>11788</v>
      </c>
      <c r="D2796" s="126" t="s">
        <v>11789</v>
      </c>
      <c r="E2796" s="125" t="s">
        <v>11798</v>
      </c>
      <c r="F2796" s="126" t="s">
        <v>11799</v>
      </c>
      <c r="G2796" s="125" t="s">
        <v>11462</v>
      </c>
      <c r="H2796" s="126" t="s">
        <v>11793</v>
      </c>
      <c r="I2796" s="127">
        <v>796</v>
      </c>
      <c r="J2796" s="128">
        <v>6.4017000000000017</v>
      </c>
    </row>
    <row r="2797" spans="2:10" hidden="1" x14ac:dyDescent="0.25">
      <c r="B2797" s="124" t="s">
        <v>203</v>
      </c>
      <c r="C2797" s="125" t="s">
        <v>11788</v>
      </c>
      <c r="D2797" s="126" t="s">
        <v>11789</v>
      </c>
      <c r="E2797" s="125" t="s">
        <v>11788</v>
      </c>
      <c r="F2797" s="126" t="s">
        <v>11813</v>
      </c>
      <c r="G2797" s="125" t="s">
        <v>11821</v>
      </c>
      <c r="H2797" s="126" t="s">
        <v>11822</v>
      </c>
      <c r="I2797" s="127">
        <v>805</v>
      </c>
      <c r="J2797" s="128">
        <v>5.2098999999999993</v>
      </c>
    </row>
    <row r="2798" spans="2:10" hidden="1" x14ac:dyDescent="0.25">
      <c r="B2798" s="124" t="s">
        <v>203</v>
      </c>
      <c r="C2798" s="125" t="s">
        <v>11788</v>
      </c>
      <c r="D2798" s="126" t="s">
        <v>11789</v>
      </c>
      <c r="E2798" s="125" t="s">
        <v>11805</v>
      </c>
      <c r="F2798" s="126" t="s">
        <v>11806</v>
      </c>
      <c r="G2798" s="125" t="s">
        <v>11823</v>
      </c>
      <c r="H2798" s="126" t="s">
        <v>11824</v>
      </c>
      <c r="I2798" s="127">
        <v>38</v>
      </c>
      <c r="J2798" s="128">
        <v>4.3982000000000001</v>
      </c>
    </row>
    <row r="2799" spans="2:10" hidden="1" x14ac:dyDescent="0.25">
      <c r="B2799" s="124" t="s">
        <v>203</v>
      </c>
      <c r="C2799" s="125" t="s">
        <v>11788</v>
      </c>
      <c r="D2799" s="126" t="s">
        <v>11789</v>
      </c>
      <c r="E2799" s="125" t="s">
        <v>4405</v>
      </c>
      <c r="F2799" s="126" t="s">
        <v>11800</v>
      </c>
      <c r="G2799" s="125" t="s">
        <v>11809</v>
      </c>
      <c r="H2799" s="126" t="s">
        <v>11810</v>
      </c>
      <c r="I2799" s="127">
        <v>635</v>
      </c>
      <c r="J2799" s="128">
        <v>6.2624999999999984</v>
      </c>
    </row>
    <row r="2800" spans="2:10" hidden="1" x14ac:dyDescent="0.25">
      <c r="B2800" s="124" t="s">
        <v>203</v>
      </c>
      <c r="C2800" s="125" t="s">
        <v>11788</v>
      </c>
      <c r="D2800" s="126" t="s">
        <v>11789</v>
      </c>
      <c r="E2800" s="125" t="s">
        <v>11821</v>
      </c>
      <c r="F2800" s="126" t="s">
        <v>11822</v>
      </c>
      <c r="G2800" s="125" t="s">
        <v>4405</v>
      </c>
      <c r="H2800" s="126" t="s">
        <v>11800</v>
      </c>
      <c r="I2800" s="127">
        <v>530</v>
      </c>
      <c r="J2800" s="128">
        <v>5.9835000000000003</v>
      </c>
    </row>
    <row r="2801" spans="2:10" hidden="1" x14ac:dyDescent="0.25">
      <c r="B2801" s="124" t="s">
        <v>203</v>
      </c>
      <c r="C2801" s="125" t="s">
        <v>11825</v>
      </c>
      <c r="D2801" s="126" t="s">
        <v>11826</v>
      </c>
      <c r="E2801" s="125" t="s">
        <v>11827</v>
      </c>
      <c r="F2801" s="126" t="s">
        <v>11828</v>
      </c>
      <c r="G2801" s="125" t="s">
        <v>11829</v>
      </c>
      <c r="H2801" s="126" t="s">
        <v>11830</v>
      </c>
      <c r="I2801" s="127">
        <v>355</v>
      </c>
      <c r="J2801" s="128">
        <v>3.3301999999999992</v>
      </c>
    </row>
    <row r="2802" spans="2:10" hidden="1" x14ac:dyDescent="0.25">
      <c r="B2802" s="124" t="s">
        <v>203</v>
      </c>
      <c r="C2802" s="125" t="s">
        <v>11825</v>
      </c>
      <c r="D2802" s="126" t="s">
        <v>11826</v>
      </c>
      <c r="E2802" s="125" t="s">
        <v>11831</v>
      </c>
      <c r="F2802" s="126" t="s">
        <v>11832</v>
      </c>
      <c r="G2802" s="125" t="s">
        <v>11833</v>
      </c>
      <c r="H2802" s="126" t="s">
        <v>11834</v>
      </c>
      <c r="I2802" s="127">
        <v>220</v>
      </c>
      <c r="J2802" s="128">
        <v>3.1996000000000002</v>
      </c>
    </row>
    <row r="2803" spans="2:10" hidden="1" x14ac:dyDescent="0.25">
      <c r="B2803" s="124" t="s">
        <v>203</v>
      </c>
      <c r="C2803" s="125" t="s">
        <v>11825</v>
      </c>
      <c r="D2803" s="126" t="s">
        <v>11826</v>
      </c>
      <c r="E2803" s="125" t="s">
        <v>11825</v>
      </c>
      <c r="F2803" s="126" t="s">
        <v>11835</v>
      </c>
      <c r="G2803" s="125" t="s">
        <v>3815</v>
      </c>
      <c r="H2803" s="126" t="s">
        <v>11836</v>
      </c>
      <c r="I2803" s="127">
        <v>318</v>
      </c>
      <c r="J2803" s="128">
        <v>4.9009</v>
      </c>
    </row>
    <row r="2804" spans="2:10" hidden="1" x14ac:dyDescent="0.25">
      <c r="B2804" s="124" t="s">
        <v>203</v>
      </c>
      <c r="C2804" s="125" t="s">
        <v>11825</v>
      </c>
      <c r="D2804" s="126" t="s">
        <v>11826</v>
      </c>
      <c r="E2804" s="125" t="s">
        <v>11825</v>
      </c>
      <c r="F2804" s="126" t="s">
        <v>11835</v>
      </c>
      <c r="G2804" s="125" t="s">
        <v>11837</v>
      </c>
      <c r="H2804" s="126" t="s">
        <v>11838</v>
      </c>
      <c r="I2804" s="127">
        <v>714</v>
      </c>
      <c r="J2804" s="128">
        <v>4.2990000000000004</v>
      </c>
    </row>
    <row r="2805" spans="2:10" hidden="1" x14ac:dyDescent="0.25">
      <c r="B2805" s="124" t="s">
        <v>203</v>
      </c>
      <c r="C2805" s="125" t="s">
        <v>11825</v>
      </c>
      <c r="D2805" s="126" t="s">
        <v>11826</v>
      </c>
      <c r="E2805" s="125" t="s">
        <v>11825</v>
      </c>
      <c r="F2805" s="126" t="s">
        <v>11835</v>
      </c>
      <c r="G2805" s="125" t="s">
        <v>11839</v>
      </c>
      <c r="H2805" s="126" t="s">
        <v>11840</v>
      </c>
      <c r="I2805" s="127">
        <v>208</v>
      </c>
      <c r="J2805" s="128">
        <v>3.7443000000000008</v>
      </c>
    </row>
    <row r="2806" spans="2:10" hidden="1" x14ac:dyDescent="0.25">
      <c r="B2806" s="124" t="s">
        <v>203</v>
      </c>
      <c r="C2806" s="125" t="s">
        <v>11825</v>
      </c>
      <c r="D2806" s="126" t="s">
        <v>11826</v>
      </c>
      <c r="E2806" s="125" t="s">
        <v>11825</v>
      </c>
      <c r="F2806" s="126" t="s">
        <v>11835</v>
      </c>
      <c r="G2806" s="125" t="s">
        <v>11841</v>
      </c>
      <c r="H2806" s="126" t="s">
        <v>11842</v>
      </c>
      <c r="I2806" s="127">
        <v>534</v>
      </c>
      <c r="J2806" s="128">
        <v>4.2035</v>
      </c>
    </row>
    <row r="2807" spans="2:10" hidden="1" x14ac:dyDescent="0.25">
      <c r="B2807" s="124" t="s">
        <v>203</v>
      </c>
      <c r="C2807" s="125" t="s">
        <v>11825</v>
      </c>
      <c r="D2807" s="126" t="s">
        <v>11826</v>
      </c>
      <c r="E2807" s="125" t="s">
        <v>11827</v>
      </c>
      <c r="F2807" s="126" t="s">
        <v>11828</v>
      </c>
      <c r="G2807" s="125" t="s">
        <v>2288</v>
      </c>
      <c r="H2807" s="126" t="s">
        <v>11843</v>
      </c>
      <c r="I2807" s="127">
        <v>728</v>
      </c>
      <c r="J2807" s="128">
        <v>13.4238</v>
      </c>
    </row>
    <row r="2808" spans="2:10" hidden="1" x14ac:dyDescent="0.25">
      <c r="B2808" s="124" t="s">
        <v>203</v>
      </c>
      <c r="C2808" s="125" t="s">
        <v>11825</v>
      </c>
      <c r="D2808" s="126" t="s">
        <v>11826</v>
      </c>
      <c r="E2808" s="125" t="s">
        <v>11839</v>
      </c>
      <c r="F2808" s="126" t="s">
        <v>11840</v>
      </c>
      <c r="G2808" s="125" t="s">
        <v>11844</v>
      </c>
      <c r="H2808" s="126" t="s">
        <v>11845</v>
      </c>
      <c r="I2808" s="127">
        <v>352</v>
      </c>
      <c r="J2808" s="128">
        <v>3.2871000000000001</v>
      </c>
    </row>
    <row r="2809" spans="2:10" hidden="1" x14ac:dyDescent="0.25">
      <c r="B2809" s="124" t="s">
        <v>203</v>
      </c>
      <c r="C2809" s="125" t="s">
        <v>11825</v>
      </c>
      <c r="D2809" s="126" t="s">
        <v>11826</v>
      </c>
      <c r="E2809" s="125" t="s">
        <v>3815</v>
      </c>
      <c r="F2809" s="126" t="s">
        <v>11836</v>
      </c>
      <c r="G2809" s="125" t="s">
        <v>11827</v>
      </c>
      <c r="H2809" s="126" t="s">
        <v>11828</v>
      </c>
      <c r="I2809" s="127">
        <v>412</v>
      </c>
      <c r="J2809" s="128">
        <v>4.1127999999999991</v>
      </c>
    </row>
    <row r="2810" spans="2:10" hidden="1" x14ac:dyDescent="0.25">
      <c r="B2810" s="124" t="s">
        <v>203</v>
      </c>
      <c r="C2810" s="125" t="s">
        <v>11825</v>
      </c>
      <c r="D2810" s="126" t="s">
        <v>11826</v>
      </c>
      <c r="E2810" s="125" t="s">
        <v>11831</v>
      </c>
      <c r="F2810" s="126" t="s">
        <v>11832</v>
      </c>
      <c r="G2810" s="125" t="s">
        <v>11846</v>
      </c>
      <c r="H2810" s="126" t="s">
        <v>11847</v>
      </c>
      <c r="I2810" s="127">
        <v>327</v>
      </c>
      <c r="J2810" s="128">
        <v>6.6599999999999984</v>
      </c>
    </row>
    <row r="2811" spans="2:10" hidden="1" x14ac:dyDescent="0.25">
      <c r="B2811" s="124" t="s">
        <v>203</v>
      </c>
      <c r="C2811" s="125" t="s">
        <v>11825</v>
      </c>
      <c r="D2811" s="126" t="s">
        <v>11826</v>
      </c>
      <c r="E2811" s="125" t="s">
        <v>11848</v>
      </c>
      <c r="F2811" s="126" t="s">
        <v>11849</v>
      </c>
      <c r="G2811" s="125" t="s">
        <v>11850</v>
      </c>
      <c r="H2811" s="126" t="s">
        <v>11851</v>
      </c>
      <c r="I2811" s="127">
        <v>538</v>
      </c>
      <c r="J2811" s="128">
        <v>7.2605000000000004</v>
      </c>
    </row>
    <row r="2812" spans="2:10" hidden="1" x14ac:dyDescent="0.25">
      <c r="B2812" s="124" t="s">
        <v>203</v>
      </c>
      <c r="C2812" s="125" t="s">
        <v>11825</v>
      </c>
      <c r="D2812" s="126" t="s">
        <v>11826</v>
      </c>
      <c r="E2812" s="125" t="s">
        <v>11825</v>
      </c>
      <c r="F2812" s="126" t="s">
        <v>11835</v>
      </c>
      <c r="G2812" s="125" t="s">
        <v>7988</v>
      </c>
      <c r="H2812" s="126" t="s">
        <v>11852</v>
      </c>
      <c r="I2812" s="127">
        <v>221</v>
      </c>
      <c r="J2812" s="128">
        <v>3.6286999999999998</v>
      </c>
    </row>
    <row r="2813" spans="2:10" hidden="1" x14ac:dyDescent="0.25">
      <c r="B2813" s="124" t="s">
        <v>203</v>
      </c>
      <c r="C2813" s="125" t="s">
        <v>11825</v>
      </c>
      <c r="D2813" s="126" t="s">
        <v>11826</v>
      </c>
      <c r="E2813" s="125" t="s">
        <v>11848</v>
      </c>
      <c r="F2813" s="126" t="s">
        <v>11849</v>
      </c>
      <c r="G2813" s="125" t="s">
        <v>3286</v>
      </c>
      <c r="H2813" s="126" t="s">
        <v>11853</v>
      </c>
      <c r="I2813" s="127">
        <v>280</v>
      </c>
      <c r="J2813" s="128">
        <v>11.8332</v>
      </c>
    </row>
    <row r="2814" spans="2:10" hidden="1" x14ac:dyDescent="0.25">
      <c r="B2814" s="124" t="s">
        <v>203</v>
      </c>
      <c r="C2814" s="125" t="s">
        <v>11825</v>
      </c>
      <c r="D2814" s="126" t="s">
        <v>11826</v>
      </c>
      <c r="E2814" s="125" t="s">
        <v>2288</v>
      </c>
      <c r="F2814" s="126" t="s">
        <v>11843</v>
      </c>
      <c r="G2814" s="125" t="s">
        <v>11848</v>
      </c>
      <c r="H2814" s="126" t="s">
        <v>11849</v>
      </c>
      <c r="I2814" s="127">
        <v>426</v>
      </c>
      <c r="J2814" s="128">
        <v>7.1772999999999998</v>
      </c>
    </row>
    <row r="2815" spans="2:10" hidden="1" x14ac:dyDescent="0.25">
      <c r="B2815" s="124" t="s">
        <v>203</v>
      </c>
      <c r="C2815" s="125" t="s">
        <v>11825</v>
      </c>
      <c r="D2815" s="126" t="s">
        <v>11826</v>
      </c>
      <c r="E2815" s="125" t="s">
        <v>11846</v>
      </c>
      <c r="F2815" s="126" t="s">
        <v>11847</v>
      </c>
      <c r="G2815" s="125" t="s">
        <v>11854</v>
      </c>
      <c r="H2815" s="126" t="s">
        <v>11855</v>
      </c>
      <c r="I2815" s="127">
        <v>233</v>
      </c>
      <c r="J2815" s="128">
        <v>1.5878000000000001</v>
      </c>
    </row>
    <row r="2816" spans="2:10" hidden="1" x14ac:dyDescent="0.25">
      <c r="B2816" s="124" t="s">
        <v>203</v>
      </c>
      <c r="C2816" s="125" t="s">
        <v>11856</v>
      </c>
      <c r="D2816" s="126" t="s">
        <v>11857</v>
      </c>
      <c r="E2816" s="125" t="s">
        <v>11856</v>
      </c>
      <c r="F2816" s="126" t="s">
        <v>11858</v>
      </c>
      <c r="G2816" s="125" t="s">
        <v>11859</v>
      </c>
      <c r="H2816" s="126" t="s">
        <v>11860</v>
      </c>
      <c r="I2816" s="127">
        <v>236</v>
      </c>
      <c r="J2816" s="128">
        <v>5.8928000000000003</v>
      </c>
    </row>
    <row r="2817" spans="2:10" hidden="1" x14ac:dyDescent="0.25">
      <c r="B2817" s="124" t="s">
        <v>203</v>
      </c>
      <c r="C2817" s="125" t="s">
        <v>11856</v>
      </c>
      <c r="D2817" s="126" t="s">
        <v>11857</v>
      </c>
      <c r="E2817" s="125" t="s">
        <v>11856</v>
      </c>
      <c r="F2817" s="126" t="s">
        <v>11858</v>
      </c>
      <c r="G2817" s="125" t="s">
        <v>11861</v>
      </c>
      <c r="H2817" s="126" t="s">
        <v>11862</v>
      </c>
      <c r="I2817" s="127">
        <v>1220</v>
      </c>
      <c r="J2817" s="128">
        <v>18.552499999999991</v>
      </c>
    </row>
    <row r="2818" spans="2:10" hidden="1" x14ac:dyDescent="0.25">
      <c r="B2818" s="124" t="s">
        <v>203</v>
      </c>
      <c r="C2818" s="125" t="s">
        <v>11863</v>
      </c>
      <c r="D2818" s="126" t="s">
        <v>11864</v>
      </c>
      <c r="E2818" s="125" t="s">
        <v>11863</v>
      </c>
      <c r="F2818" s="126" t="s">
        <v>11865</v>
      </c>
      <c r="G2818" s="125" t="s">
        <v>8602</v>
      </c>
      <c r="H2818" s="126" t="s">
        <v>11866</v>
      </c>
      <c r="I2818" s="127">
        <v>648</v>
      </c>
      <c r="J2818" s="128">
        <v>9.4946000000000002</v>
      </c>
    </row>
    <row r="2819" spans="2:10" hidden="1" x14ac:dyDescent="0.25">
      <c r="B2819" s="124" t="s">
        <v>203</v>
      </c>
      <c r="C2819" s="125" t="s">
        <v>4796</v>
      </c>
      <c r="D2819" s="126" t="s">
        <v>11867</v>
      </c>
      <c r="E2819" s="125" t="s">
        <v>4796</v>
      </c>
      <c r="F2819" s="126" t="s">
        <v>11868</v>
      </c>
      <c r="G2819" s="125" t="s">
        <v>11869</v>
      </c>
      <c r="H2819" s="126" t="s">
        <v>11870</v>
      </c>
      <c r="I2819" s="127">
        <v>536</v>
      </c>
      <c r="J2819" s="128">
        <v>11.918799999999999</v>
      </c>
    </row>
    <row r="2820" spans="2:10" hidden="1" x14ac:dyDescent="0.25">
      <c r="B2820" s="124" t="s">
        <v>203</v>
      </c>
      <c r="C2820" s="125" t="s">
        <v>4796</v>
      </c>
      <c r="D2820" s="126" t="s">
        <v>11867</v>
      </c>
      <c r="E2820" s="125" t="s">
        <v>11869</v>
      </c>
      <c r="F2820" s="126" t="s">
        <v>11870</v>
      </c>
      <c r="G2820" s="125" t="s">
        <v>11871</v>
      </c>
      <c r="H2820" s="126" t="s">
        <v>11872</v>
      </c>
      <c r="I2820" s="127">
        <v>396</v>
      </c>
      <c r="J2820" s="128">
        <v>12.144399999999999</v>
      </c>
    </row>
    <row r="2821" spans="2:10" hidden="1" x14ac:dyDescent="0.25">
      <c r="B2821" s="124" t="s">
        <v>203</v>
      </c>
      <c r="C2821" s="125" t="s">
        <v>4796</v>
      </c>
      <c r="D2821" s="126" t="s">
        <v>11867</v>
      </c>
      <c r="E2821" s="125" t="s">
        <v>11871</v>
      </c>
      <c r="F2821" s="126" t="s">
        <v>11872</v>
      </c>
      <c r="G2821" s="125" t="s">
        <v>11873</v>
      </c>
      <c r="H2821" s="126" t="s">
        <v>11874</v>
      </c>
      <c r="I2821" s="127">
        <v>205</v>
      </c>
      <c r="J2821" s="128">
        <v>28.851299999999991</v>
      </c>
    </row>
    <row r="2822" spans="2:10" hidden="1" x14ac:dyDescent="0.25">
      <c r="B2822" s="124" t="s">
        <v>203</v>
      </c>
      <c r="C2822" s="125" t="s">
        <v>4796</v>
      </c>
      <c r="D2822" s="126" t="s">
        <v>11867</v>
      </c>
      <c r="E2822" s="125" t="s">
        <v>4796</v>
      </c>
      <c r="F2822" s="126" t="s">
        <v>11868</v>
      </c>
      <c r="G2822" s="125" t="s">
        <v>3443</v>
      </c>
      <c r="H2822" s="126" t="s">
        <v>11875</v>
      </c>
      <c r="I2822" s="127">
        <v>478</v>
      </c>
      <c r="J2822" s="128">
        <v>12.465199999999999</v>
      </c>
    </row>
    <row r="2823" spans="2:10" hidden="1" x14ac:dyDescent="0.25">
      <c r="B2823" s="124" t="s">
        <v>203</v>
      </c>
      <c r="C2823" s="125" t="s">
        <v>11876</v>
      </c>
      <c r="D2823" s="126" t="s">
        <v>11877</v>
      </c>
      <c r="E2823" s="125" t="s">
        <v>11876</v>
      </c>
      <c r="F2823" s="126" t="s">
        <v>11878</v>
      </c>
      <c r="G2823" s="125" t="s">
        <v>11879</v>
      </c>
      <c r="H2823" s="126" t="s">
        <v>11880</v>
      </c>
      <c r="I2823" s="127">
        <v>823</v>
      </c>
      <c r="J2823" s="128">
        <v>22.272299999999991</v>
      </c>
    </row>
    <row r="2824" spans="2:10" hidden="1" x14ac:dyDescent="0.25">
      <c r="B2824" s="124" t="s">
        <v>203</v>
      </c>
      <c r="C2824" s="125" t="s">
        <v>11876</v>
      </c>
      <c r="D2824" s="126" t="s">
        <v>11877</v>
      </c>
      <c r="E2824" s="125" t="s">
        <v>11879</v>
      </c>
      <c r="F2824" s="126" t="s">
        <v>11880</v>
      </c>
      <c r="G2824" s="125" t="s">
        <v>11881</v>
      </c>
      <c r="H2824" s="126" t="s">
        <v>11882</v>
      </c>
      <c r="I2824" s="127">
        <v>169</v>
      </c>
      <c r="J2824" s="128">
        <v>7.4288999999999996</v>
      </c>
    </row>
    <row r="2825" spans="2:10" hidden="1" x14ac:dyDescent="0.25">
      <c r="B2825" s="124" t="s">
        <v>203</v>
      </c>
      <c r="C2825" s="125" t="s">
        <v>11876</v>
      </c>
      <c r="D2825" s="126" t="s">
        <v>11877</v>
      </c>
      <c r="E2825" s="125" t="s">
        <v>11879</v>
      </c>
      <c r="F2825" s="126" t="s">
        <v>11880</v>
      </c>
      <c r="G2825" s="125" t="s">
        <v>11883</v>
      </c>
      <c r="H2825" s="126" t="s">
        <v>11884</v>
      </c>
      <c r="I2825" s="127">
        <v>306</v>
      </c>
      <c r="J2825" s="128">
        <v>14.898899999999999</v>
      </c>
    </row>
    <row r="2826" spans="2:10" hidden="1" x14ac:dyDescent="0.25">
      <c r="B2826" s="124" t="s">
        <v>203</v>
      </c>
      <c r="C2826" s="125" t="s">
        <v>456</v>
      </c>
      <c r="D2826" s="126" t="s">
        <v>11885</v>
      </c>
      <c r="E2826" s="125" t="s">
        <v>456</v>
      </c>
      <c r="F2826" s="126" t="s">
        <v>11886</v>
      </c>
      <c r="G2826" s="125" t="s">
        <v>11887</v>
      </c>
      <c r="H2826" s="126" t="s">
        <v>11888</v>
      </c>
      <c r="I2826" s="127">
        <v>1523</v>
      </c>
      <c r="J2826" s="128">
        <v>22.338000000000001</v>
      </c>
    </row>
    <row r="2827" spans="2:10" hidden="1" x14ac:dyDescent="0.25">
      <c r="B2827" s="124" t="s">
        <v>203</v>
      </c>
      <c r="C2827" s="125" t="s">
        <v>456</v>
      </c>
      <c r="D2827" s="126" t="s">
        <v>11885</v>
      </c>
      <c r="E2827" s="125" t="s">
        <v>456</v>
      </c>
      <c r="F2827" s="126" t="s">
        <v>11886</v>
      </c>
      <c r="G2827" s="125" t="s">
        <v>1952</v>
      </c>
      <c r="H2827" s="126" t="s">
        <v>11889</v>
      </c>
      <c r="I2827" s="127">
        <v>243</v>
      </c>
      <c r="J2827" s="128">
        <v>18.324300000000001</v>
      </c>
    </row>
    <row r="2828" spans="2:10" hidden="1" x14ac:dyDescent="0.25">
      <c r="B2828" s="124" t="s">
        <v>203</v>
      </c>
      <c r="C2828" s="125" t="s">
        <v>456</v>
      </c>
      <c r="D2828" s="126" t="s">
        <v>11885</v>
      </c>
      <c r="E2828" s="125" t="s">
        <v>456</v>
      </c>
      <c r="F2828" s="126" t="s">
        <v>11886</v>
      </c>
      <c r="G2828" s="125" t="s">
        <v>11890</v>
      </c>
      <c r="H2828" s="126" t="s">
        <v>11891</v>
      </c>
      <c r="I2828" s="127">
        <v>217</v>
      </c>
      <c r="J2828" s="128">
        <v>17.584399999999999</v>
      </c>
    </row>
    <row r="2829" spans="2:10" hidden="1" x14ac:dyDescent="0.25">
      <c r="B2829" s="124" t="s">
        <v>203</v>
      </c>
      <c r="C2829" s="125" t="s">
        <v>456</v>
      </c>
      <c r="D2829" s="126" t="s">
        <v>11885</v>
      </c>
      <c r="E2829" s="125" t="s">
        <v>456</v>
      </c>
      <c r="F2829" s="126" t="s">
        <v>11886</v>
      </c>
      <c r="G2829" s="125" t="s">
        <v>4637</v>
      </c>
      <c r="H2829" s="126" t="s">
        <v>11892</v>
      </c>
      <c r="I2829" s="127">
        <v>162</v>
      </c>
      <c r="J2829" s="128">
        <v>13.148199999999999</v>
      </c>
    </row>
    <row r="2830" spans="2:10" hidden="1" x14ac:dyDescent="0.25">
      <c r="B2830" s="124" t="s">
        <v>203</v>
      </c>
      <c r="C2830" s="125" t="s">
        <v>11893</v>
      </c>
      <c r="D2830" s="126" t="s">
        <v>11894</v>
      </c>
      <c r="E2830" s="125" t="s">
        <v>11893</v>
      </c>
      <c r="F2830" s="126" t="s">
        <v>11895</v>
      </c>
      <c r="G2830" s="125" t="s">
        <v>11896</v>
      </c>
      <c r="H2830" s="126" t="s">
        <v>11897</v>
      </c>
      <c r="I2830" s="127">
        <v>232</v>
      </c>
      <c r="J2830" s="128">
        <v>7.2465000000000002</v>
      </c>
    </row>
    <row r="2831" spans="2:10" hidden="1" x14ac:dyDescent="0.25">
      <c r="B2831" s="124" t="s">
        <v>203</v>
      </c>
      <c r="C2831" s="125" t="s">
        <v>11893</v>
      </c>
      <c r="D2831" s="126" t="s">
        <v>11894</v>
      </c>
      <c r="E2831" s="125" t="s">
        <v>11896</v>
      </c>
      <c r="F2831" s="126" t="s">
        <v>11897</v>
      </c>
      <c r="G2831" s="125" t="s">
        <v>11898</v>
      </c>
      <c r="H2831" s="126" t="s">
        <v>11899</v>
      </c>
      <c r="I2831" s="127">
        <v>639</v>
      </c>
      <c r="J2831" s="128">
        <v>17.351900000000001</v>
      </c>
    </row>
    <row r="2832" spans="2:10" hidden="1" x14ac:dyDescent="0.25">
      <c r="B2832" s="124" t="s">
        <v>203</v>
      </c>
      <c r="C2832" s="125" t="s">
        <v>11893</v>
      </c>
      <c r="D2832" s="126" t="s">
        <v>11894</v>
      </c>
      <c r="E2832" s="125" t="s">
        <v>11893</v>
      </c>
      <c r="F2832" s="126" t="s">
        <v>11895</v>
      </c>
      <c r="G2832" s="125" t="s">
        <v>11900</v>
      </c>
      <c r="H2832" s="126" t="s">
        <v>11901</v>
      </c>
      <c r="I2832" s="127">
        <v>84</v>
      </c>
      <c r="J2832" s="128">
        <v>34.614800000000002</v>
      </c>
    </row>
    <row r="2833" spans="2:10" hidden="1" x14ac:dyDescent="0.25">
      <c r="B2833" s="124" t="s">
        <v>203</v>
      </c>
      <c r="C2833" s="125" t="s">
        <v>11893</v>
      </c>
      <c r="D2833" s="126" t="s">
        <v>11894</v>
      </c>
      <c r="E2833" s="125" t="s">
        <v>11898</v>
      </c>
      <c r="F2833" s="126" t="s">
        <v>11899</v>
      </c>
      <c r="G2833" s="125" t="s">
        <v>11902</v>
      </c>
      <c r="H2833" s="126" t="s">
        <v>11903</v>
      </c>
      <c r="I2833" s="127">
        <v>385</v>
      </c>
      <c r="J2833" s="128">
        <v>31.308799999999991</v>
      </c>
    </row>
    <row r="2834" spans="2:10" hidden="1" x14ac:dyDescent="0.25">
      <c r="B2834" s="124" t="s">
        <v>203</v>
      </c>
      <c r="C2834" s="125" t="s">
        <v>11904</v>
      </c>
      <c r="D2834" s="126" t="s">
        <v>11905</v>
      </c>
      <c r="E2834" s="125" t="s">
        <v>11906</v>
      </c>
      <c r="F2834" s="126" t="s">
        <v>11907</v>
      </c>
      <c r="G2834" s="125" t="s">
        <v>11908</v>
      </c>
      <c r="H2834" s="126" t="s">
        <v>11909</v>
      </c>
      <c r="I2834" s="127">
        <v>287</v>
      </c>
      <c r="J2834" s="128">
        <v>10.7638</v>
      </c>
    </row>
    <row r="2835" spans="2:10" hidden="1" x14ac:dyDescent="0.25">
      <c r="B2835" s="124" t="s">
        <v>203</v>
      </c>
      <c r="C2835" s="125" t="s">
        <v>11904</v>
      </c>
      <c r="D2835" s="126" t="s">
        <v>11905</v>
      </c>
      <c r="E2835" s="125" t="s">
        <v>11904</v>
      </c>
      <c r="F2835" s="126" t="s">
        <v>11910</v>
      </c>
      <c r="G2835" s="125" t="s">
        <v>11906</v>
      </c>
      <c r="H2835" s="126" t="s">
        <v>11907</v>
      </c>
      <c r="I2835" s="127">
        <v>493</v>
      </c>
      <c r="J2835" s="128">
        <v>12.3507</v>
      </c>
    </row>
    <row r="2836" spans="2:10" hidden="1" x14ac:dyDescent="0.25">
      <c r="B2836" s="124" t="s">
        <v>203</v>
      </c>
      <c r="C2836" s="125" t="s">
        <v>11904</v>
      </c>
      <c r="D2836" s="126" t="s">
        <v>11905</v>
      </c>
      <c r="E2836" s="125" t="s">
        <v>2272</v>
      </c>
      <c r="F2836" s="126" t="s">
        <v>11911</v>
      </c>
      <c r="G2836" s="125" t="s">
        <v>11912</v>
      </c>
      <c r="H2836" s="126" t="s">
        <v>11913</v>
      </c>
      <c r="I2836" s="127">
        <v>303</v>
      </c>
      <c r="J2836" s="128">
        <v>3.4072</v>
      </c>
    </row>
    <row r="2837" spans="2:10" hidden="1" x14ac:dyDescent="0.25">
      <c r="B2837" s="124" t="s">
        <v>203</v>
      </c>
      <c r="C2837" s="125" t="s">
        <v>11904</v>
      </c>
      <c r="D2837" s="126" t="s">
        <v>11905</v>
      </c>
      <c r="E2837" s="125" t="s">
        <v>11904</v>
      </c>
      <c r="F2837" s="126" t="s">
        <v>11910</v>
      </c>
      <c r="G2837" s="125" t="s">
        <v>2272</v>
      </c>
      <c r="H2837" s="126" t="s">
        <v>11911</v>
      </c>
      <c r="I2837" s="127">
        <v>515</v>
      </c>
      <c r="J2837" s="128">
        <v>3.7461000000000002</v>
      </c>
    </row>
    <row r="2838" spans="2:10" hidden="1" x14ac:dyDescent="0.25">
      <c r="B2838" s="124" t="s">
        <v>203</v>
      </c>
      <c r="C2838" s="125" t="s">
        <v>11914</v>
      </c>
      <c r="D2838" s="126" t="s">
        <v>11915</v>
      </c>
      <c r="E2838" s="125" t="s">
        <v>11916</v>
      </c>
      <c r="F2838" s="126" t="s">
        <v>11917</v>
      </c>
      <c r="G2838" s="125" t="s">
        <v>6629</v>
      </c>
      <c r="H2838" s="126" t="s">
        <v>11918</v>
      </c>
      <c r="I2838" s="127">
        <v>354</v>
      </c>
      <c r="J2838" s="128">
        <v>2.7986</v>
      </c>
    </row>
    <row r="2839" spans="2:10" hidden="1" x14ac:dyDescent="0.25">
      <c r="B2839" s="124" t="s">
        <v>203</v>
      </c>
      <c r="C2839" s="125" t="s">
        <v>11914</v>
      </c>
      <c r="D2839" s="126" t="s">
        <v>11915</v>
      </c>
      <c r="E2839" s="125" t="s">
        <v>11919</v>
      </c>
      <c r="F2839" s="126" t="s">
        <v>11920</v>
      </c>
      <c r="G2839" s="125" t="s">
        <v>11921</v>
      </c>
      <c r="H2839" s="126" t="s">
        <v>11922</v>
      </c>
      <c r="I2839" s="127">
        <v>87</v>
      </c>
      <c r="J2839" s="128">
        <v>9.3800000000000022E-2</v>
      </c>
    </row>
    <row r="2840" spans="2:10" hidden="1" x14ac:dyDescent="0.25">
      <c r="B2840" s="124" t="s">
        <v>203</v>
      </c>
      <c r="C2840" s="125" t="s">
        <v>11914</v>
      </c>
      <c r="D2840" s="126" t="s">
        <v>11915</v>
      </c>
      <c r="E2840" s="125" t="s">
        <v>6629</v>
      </c>
      <c r="F2840" s="126" t="s">
        <v>11918</v>
      </c>
      <c r="G2840" s="125" t="s">
        <v>11919</v>
      </c>
      <c r="H2840" s="126" t="s">
        <v>11920</v>
      </c>
      <c r="I2840" s="127">
        <v>139</v>
      </c>
      <c r="J2840" s="128">
        <v>4.2610000000000001</v>
      </c>
    </row>
    <row r="2841" spans="2:10" hidden="1" x14ac:dyDescent="0.25">
      <c r="B2841" s="124" t="s">
        <v>203</v>
      </c>
      <c r="C2841" s="125" t="s">
        <v>11914</v>
      </c>
      <c r="D2841" s="126" t="s">
        <v>11915</v>
      </c>
      <c r="E2841" s="125" t="s">
        <v>11914</v>
      </c>
      <c r="F2841" s="126" t="s">
        <v>11923</v>
      </c>
      <c r="G2841" s="125" t="s">
        <v>11664</v>
      </c>
      <c r="H2841" s="126" t="s">
        <v>11924</v>
      </c>
      <c r="I2841" s="127">
        <v>0</v>
      </c>
      <c r="J2841" s="128">
        <v>5.9471999999999996</v>
      </c>
    </row>
    <row r="2842" spans="2:10" hidden="1" x14ac:dyDescent="0.25">
      <c r="B2842" s="124" t="s">
        <v>203</v>
      </c>
      <c r="C2842" s="125" t="s">
        <v>11914</v>
      </c>
      <c r="D2842" s="126" t="s">
        <v>11915</v>
      </c>
      <c r="E2842" s="125" t="s">
        <v>11914</v>
      </c>
      <c r="F2842" s="126" t="s">
        <v>11923</v>
      </c>
      <c r="G2842" s="125" t="s">
        <v>11916</v>
      </c>
      <c r="H2842" s="126" t="s">
        <v>11917</v>
      </c>
      <c r="I2842" s="127">
        <v>236</v>
      </c>
      <c r="J2842" s="128">
        <v>2.5482</v>
      </c>
    </row>
    <row r="2843" spans="2:10" hidden="1" x14ac:dyDescent="0.25">
      <c r="B2843" s="124" t="s">
        <v>203</v>
      </c>
      <c r="C2843" s="125" t="s">
        <v>11914</v>
      </c>
      <c r="D2843" s="126" t="s">
        <v>11915</v>
      </c>
      <c r="E2843" s="125" t="s">
        <v>11925</v>
      </c>
      <c r="F2843" s="126" t="s">
        <v>11926</v>
      </c>
      <c r="G2843" s="125" t="s">
        <v>7249</v>
      </c>
      <c r="H2843" s="126" t="s">
        <v>11927</v>
      </c>
      <c r="I2843" s="127">
        <v>98</v>
      </c>
      <c r="J2843" s="128">
        <v>9.3264000000000014</v>
      </c>
    </row>
    <row r="2844" spans="2:10" hidden="1" x14ac:dyDescent="0.25">
      <c r="B2844" s="124" t="s">
        <v>203</v>
      </c>
      <c r="C2844" s="125" t="s">
        <v>11914</v>
      </c>
      <c r="D2844" s="126" t="s">
        <v>11915</v>
      </c>
      <c r="E2844" s="125" t="s">
        <v>11664</v>
      </c>
      <c r="F2844" s="126" t="s">
        <v>11924</v>
      </c>
      <c r="G2844" s="125" t="s">
        <v>6597</v>
      </c>
      <c r="H2844" s="126" t="s">
        <v>11928</v>
      </c>
      <c r="I2844" s="127">
        <v>239</v>
      </c>
      <c r="J2844" s="128">
        <v>5.2590000000000003</v>
      </c>
    </row>
    <row r="2845" spans="2:10" hidden="1" x14ac:dyDescent="0.25">
      <c r="B2845" s="124" t="s">
        <v>203</v>
      </c>
      <c r="C2845" s="125" t="s">
        <v>577</v>
      </c>
      <c r="D2845" s="126" t="s">
        <v>11929</v>
      </c>
      <c r="E2845" s="125" t="s">
        <v>6863</v>
      </c>
      <c r="F2845" s="126" t="s">
        <v>11930</v>
      </c>
      <c r="G2845" s="125" t="s">
        <v>805</v>
      </c>
      <c r="H2845" s="126" t="s">
        <v>11931</v>
      </c>
      <c r="I2845" s="127">
        <v>210</v>
      </c>
      <c r="J2845" s="128">
        <v>5.2696999999999994</v>
      </c>
    </row>
    <row r="2846" spans="2:10" hidden="1" x14ac:dyDescent="0.25">
      <c r="B2846" s="124" t="s">
        <v>203</v>
      </c>
      <c r="C2846" s="125" t="s">
        <v>577</v>
      </c>
      <c r="D2846" s="126" t="s">
        <v>11929</v>
      </c>
      <c r="E2846" s="125" t="s">
        <v>11932</v>
      </c>
      <c r="F2846" s="126" t="s">
        <v>11933</v>
      </c>
      <c r="G2846" s="125" t="s">
        <v>11934</v>
      </c>
      <c r="H2846" s="126" t="s">
        <v>11935</v>
      </c>
      <c r="I2846" s="127">
        <v>298</v>
      </c>
      <c r="J2846" s="128">
        <v>10.8048</v>
      </c>
    </row>
    <row r="2847" spans="2:10" hidden="1" x14ac:dyDescent="0.25">
      <c r="B2847" s="124" t="s">
        <v>203</v>
      </c>
      <c r="C2847" s="125" t="s">
        <v>577</v>
      </c>
      <c r="D2847" s="126" t="s">
        <v>11929</v>
      </c>
      <c r="E2847" s="125" t="s">
        <v>2837</v>
      </c>
      <c r="F2847" s="126" t="s">
        <v>11936</v>
      </c>
      <c r="G2847" s="125" t="s">
        <v>6202</v>
      </c>
      <c r="H2847" s="126" t="s">
        <v>11937</v>
      </c>
      <c r="I2847" s="127">
        <v>146</v>
      </c>
      <c r="J2847" s="128">
        <v>9.862700000000002</v>
      </c>
    </row>
    <row r="2848" spans="2:10" hidden="1" x14ac:dyDescent="0.25">
      <c r="B2848" s="124" t="s">
        <v>203</v>
      </c>
      <c r="C2848" s="125" t="s">
        <v>577</v>
      </c>
      <c r="D2848" s="126" t="s">
        <v>11929</v>
      </c>
      <c r="E2848" s="125" t="s">
        <v>577</v>
      </c>
      <c r="F2848" s="126" t="s">
        <v>11938</v>
      </c>
      <c r="G2848" s="125" t="s">
        <v>11932</v>
      </c>
      <c r="H2848" s="126" t="s">
        <v>11933</v>
      </c>
      <c r="I2848" s="127">
        <v>1029</v>
      </c>
      <c r="J2848" s="128">
        <v>13.8514</v>
      </c>
    </row>
    <row r="2849" spans="2:10" hidden="1" x14ac:dyDescent="0.25">
      <c r="B2849" s="124" t="s">
        <v>203</v>
      </c>
      <c r="C2849" s="125" t="s">
        <v>577</v>
      </c>
      <c r="D2849" s="126" t="s">
        <v>11929</v>
      </c>
      <c r="E2849" s="125" t="s">
        <v>11932</v>
      </c>
      <c r="F2849" s="126" t="s">
        <v>11933</v>
      </c>
      <c r="G2849" s="125" t="s">
        <v>2837</v>
      </c>
      <c r="H2849" s="126" t="s">
        <v>11936</v>
      </c>
      <c r="I2849" s="127">
        <v>334</v>
      </c>
      <c r="J2849" s="128">
        <v>6.5587</v>
      </c>
    </row>
    <row r="2850" spans="2:10" hidden="1" x14ac:dyDescent="0.25">
      <c r="B2850" s="124" t="s">
        <v>203</v>
      </c>
      <c r="C2850" s="125" t="s">
        <v>577</v>
      </c>
      <c r="D2850" s="126" t="s">
        <v>11929</v>
      </c>
      <c r="E2850" s="125" t="s">
        <v>11934</v>
      </c>
      <c r="F2850" s="126" t="s">
        <v>11935</v>
      </c>
      <c r="G2850" s="125" t="s">
        <v>10624</v>
      </c>
      <c r="H2850" s="126" t="s">
        <v>11939</v>
      </c>
      <c r="I2850" s="127">
        <v>216</v>
      </c>
      <c r="J2850" s="128">
        <v>4.9702000000000011</v>
      </c>
    </row>
    <row r="2851" spans="2:10" hidden="1" x14ac:dyDescent="0.25">
      <c r="B2851" s="124" t="s">
        <v>203</v>
      </c>
      <c r="C2851" s="125" t="s">
        <v>577</v>
      </c>
      <c r="D2851" s="126" t="s">
        <v>11929</v>
      </c>
      <c r="E2851" s="125" t="s">
        <v>577</v>
      </c>
      <c r="F2851" s="126" t="s">
        <v>11938</v>
      </c>
      <c r="G2851" s="125" t="s">
        <v>1023</v>
      </c>
      <c r="H2851" s="126" t="s">
        <v>11940</v>
      </c>
      <c r="I2851" s="127">
        <v>358</v>
      </c>
      <c r="J2851" s="128">
        <v>9.111600000000001</v>
      </c>
    </row>
    <row r="2852" spans="2:10" hidden="1" x14ac:dyDescent="0.25">
      <c r="B2852" s="124" t="s">
        <v>203</v>
      </c>
      <c r="C2852" s="125" t="s">
        <v>577</v>
      </c>
      <c r="D2852" s="126" t="s">
        <v>11929</v>
      </c>
      <c r="E2852" s="125" t="s">
        <v>577</v>
      </c>
      <c r="F2852" s="126" t="s">
        <v>11938</v>
      </c>
      <c r="G2852" s="125" t="s">
        <v>6863</v>
      </c>
      <c r="H2852" s="126" t="s">
        <v>11930</v>
      </c>
      <c r="I2852" s="127">
        <v>336</v>
      </c>
      <c r="J2852" s="128">
        <v>15.4688</v>
      </c>
    </row>
    <row r="2853" spans="2:10" hidden="1" x14ac:dyDescent="0.25">
      <c r="B2853" s="124" t="s">
        <v>203</v>
      </c>
      <c r="C2853" s="125" t="s">
        <v>577</v>
      </c>
      <c r="D2853" s="126" t="s">
        <v>11929</v>
      </c>
      <c r="E2853" s="125" t="s">
        <v>11932</v>
      </c>
      <c r="F2853" s="126" t="s">
        <v>11933</v>
      </c>
      <c r="G2853" s="125" t="s">
        <v>11941</v>
      </c>
      <c r="H2853" s="126" t="s">
        <v>11942</v>
      </c>
      <c r="I2853" s="127">
        <v>122</v>
      </c>
      <c r="J2853" s="128">
        <v>11.168200000000001</v>
      </c>
    </row>
    <row r="2854" spans="2:10" hidden="1" x14ac:dyDescent="0.25">
      <c r="B2854" s="124" t="s">
        <v>203</v>
      </c>
      <c r="C2854" s="125" t="s">
        <v>11943</v>
      </c>
      <c r="D2854" s="126" t="s">
        <v>11944</v>
      </c>
      <c r="E2854" s="125" t="s">
        <v>11943</v>
      </c>
      <c r="F2854" s="126" t="s">
        <v>11945</v>
      </c>
      <c r="G2854" s="125" t="s">
        <v>178</v>
      </c>
      <c r="H2854" s="126" t="s">
        <v>11946</v>
      </c>
      <c r="I2854" s="127">
        <v>304</v>
      </c>
      <c r="J2854" s="128">
        <v>6.9492000000000003</v>
      </c>
    </row>
    <row r="2855" spans="2:10" hidden="1" x14ac:dyDescent="0.25">
      <c r="B2855" s="124" t="s">
        <v>203</v>
      </c>
      <c r="C2855" s="125" t="s">
        <v>11943</v>
      </c>
      <c r="D2855" s="126" t="s">
        <v>11944</v>
      </c>
      <c r="E2855" s="125" t="s">
        <v>11943</v>
      </c>
      <c r="F2855" s="126" t="s">
        <v>11945</v>
      </c>
      <c r="G2855" s="125" t="s">
        <v>11947</v>
      </c>
      <c r="H2855" s="126" t="s">
        <v>11948</v>
      </c>
      <c r="I2855" s="127">
        <v>255</v>
      </c>
      <c r="J2855" s="128">
        <v>10.882300000000001</v>
      </c>
    </row>
    <row r="2856" spans="2:10" hidden="1" x14ac:dyDescent="0.25">
      <c r="B2856" s="124" t="s">
        <v>203</v>
      </c>
      <c r="C2856" s="125" t="s">
        <v>11949</v>
      </c>
      <c r="D2856" s="126" t="s">
        <v>11950</v>
      </c>
      <c r="E2856" s="125" t="s">
        <v>11951</v>
      </c>
      <c r="F2856" s="126" t="s">
        <v>11952</v>
      </c>
      <c r="G2856" s="125" t="s">
        <v>11953</v>
      </c>
      <c r="H2856" s="126" t="s">
        <v>11954</v>
      </c>
      <c r="I2856" s="127">
        <v>307</v>
      </c>
      <c r="J2856" s="128">
        <v>6.6258999999999988</v>
      </c>
    </row>
    <row r="2857" spans="2:10" hidden="1" x14ac:dyDescent="0.25">
      <c r="B2857" s="124" t="s">
        <v>203</v>
      </c>
      <c r="C2857" s="125" t="s">
        <v>11949</v>
      </c>
      <c r="D2857" s="126" t="s">
        <v>11950</v>
      </c>
      <c r="E2857" s="125" t="s">
        <v>11955</v>
      </c>
      <c r="F2857" s="126" t="s">
        <v>11956</v>
      </c>
      <c r="G2857" s="125" t="s">
        <v>11957</v>
      </c>
      <c r="H2857" s="126" t="s">
        <v>11958</v>
      </c>
      <c r="I2857" s="127">
        <v>639</v>
      </c>
      <c r="J2857" s="128">
        <v>6.0922999999999998</v>
      </c>
    </row>
    <row r="2858" spans="2:10" hidden="1" x14ac:dyDescent="0.25">
      <c r="B2858" s="124" t="s">
        <v>203</v>
      </c>
      <c r="C2858" s="125" t="s">
        <v>11949</v>
      </c>
      <c r="D2858" s="126" t="s">
        <v>11950</v>
      </c>
      <c r="E2858" s="125" t="s">
        <v>11959</v>
      </c>
      <c r="F2858" s="126" t="s">
        <v>11960</v>
      </c>
      <c r="G2858" s="125" t="s">
        <v>11961</v>
      </c>
      <c r="H2858" s="126" t="s">
        <v>11962</v>
      </c>
      <c r="I2858" s="127">
        <v>809</v>
      </c>
      <c r="J2858" s="128">
        <v>10.7819</v>
      </c>
    </row>
    <row r="2859" spans="2:10" hidden="1" x14ac:dyDescent="0.25">
      <c r="B2859" s="124" t="s">
        <v>203</v>
      </c>
      <c r="C2859" s="125" t="s">
        <v>11949</v>
      </c>
      <c r="D2859" s="126" t="s">
        <v>11950</v>
      </c>
      <c r="E2859" s="125" t="s">
        <v>11767</v>
      </c>
      <c r="F2859" s="126" t="s">
        <v>11963</v>
      </c>
      <c r="G2859" s="125" t="s">
        <v>11964</v>
      </c>
      <c r="H2859" s="126" t="s">
        <v>11965</v>
      </c>
      <c r="I2859" s="127">
        <v>188</v>
      </c>
      <c r="J2859" s="128">
        <v>1.9634</v>
      </c>
    </row>
    <row r="2860" spans="2:10" hidden="1" x14ac:dyDescent="0.25">
      <c r="B2860" s="124" t="s">
        <v>203</v>
      </c>
      <c r="C2860" s="125" t="s">
        <v>11949</v>
      </c>
      <c r="D2860" s="126" t="s">
        <v>11950</v>
      </c>
      <c r="E2860" s="125" t="s">
        <v>11961</v>
      </c>
      <c r="F2860" s="126" t="s">
        <v>11962</v>
      </c>
      <c r="G2860" s="125" t="s">
        <v>11966</v>
      </c>
      <c r="H2860" s="126" t="s">
        <v>11967</v>
      </c>
      <c r="I2860" s="127">
        <v>183</v>
      </c>
      <c r="J2860" s="128">
        <v>2.9406999999999992</v>
      </c>
    </row>
    <row r="2861" spans="2:10" hidden="1" x14ac:dyDescent="0.25">
      <c r="B2861" s="124" t="s">
        <v>203</v>
      </c>
      <c r="C2861" s="125" t="s">
        <v>11949</v>
      </c>
      <c r="D2861" s="126" t="s">
        <v>11950</v>
      </c>
      <c r="E2861" s="125" t="s">
        <v>11968</v>
      </c>
      <c r="F2861" s="126" t="s">
        <v>11969</v>
      </c>
      <c r="G2861" s="125" t="s">
        <v>11970</v>
      </c>
      <c r="H2861" s="126" t="s">
        <v>11971</v>
      </c>
      <c r="I2861" s="127">
        <v>226</v>
      </c>
      <c r="J2861" s="128">
        <v>6.87</v>
      </c>
    </row>
    <row r="2862" spans="2:10" hidden="1" x14ac:dyDescent="0.25">
      <c r="B2862" s="124" t="s">
        <v>203</v>
      </c>
      <c r="C2862" s="125" t="s">
        <v>11949</v>
      </c>
      <c r="D2862" s="126" t="s">
        <v>11950</v>
      </c>
      <c r="E2862" s="125" t="s">
        <v>11970</v>
      </c>
      <c r="F2862" s="126" t="s">
        <v>11971</v>
      </c>
      <c r="G2862" s="125" t="s">
        <v>11972</v>
      </c>
      <c r="H2862" s="126" t="s">
        <v>11973</v>
      </c>
      <c r="I2862" s="127">
        <v>167</v>
      </c>
      <c r="J2862" s="128">
        <v>1.6384000000000001</v>
      </c>
    </row>
    <row r="2863" spans="2:10" hidden="1" x14ac:dyDescent="0.25">
      <c r="B2863" s="124" t="s">
        <v>203</v>
      </c>
      <c r="C2863" s="125" t="s">
        <v>11949</v>
      </c>
      <c r="D2863" s="126" t="s">
        <v>11950</v>
      </c>
      <c r="E2863" s="125" t="s">
        <v>2763</v>
      </c>
      <c r="F2863" s="126" t="s">
        <v>11974</v>
      </c>
      <c r="G2863" s="125" t="s">
        <v>11968</v>
      </c>
      <c r="H2863" s="126" t="s">
        <v>11969</v>
      </c>
      <c r="I2863" s="127">
        <v>479</v>
      </c>
      <c r="J2863" s="128">
        <v>7.7693999999999983</v>
      </c>
    </row>
    <row r="2864" spans="2:10" hidden="1" x14ac:dyDescent="0.25">
      <c r="B2864" s="124" t="s">
        <v>203</v>
      </c>
      <c r="C2864" s="125" t="s">
        <v>11949</v>
      </c>
      <c r="D2864" s="126" t="s">
        <v>11950</v>
      </c>
      <c r="E2864" s="125" t="s">
        <v>11975</v>
      </c>
      <c r="F2864" s="126" t="s">
        <v>11976</v>
      </c>
      <c r="G2864" s="125" t="s">
        <v>11951</v>
      </c>
      <c r="H2864" s="126" t="s">
        <v>11952</v>
      </c>
      <c r="I2864" s="127">
        <v>244</v>
      </c>
      <c r="J2864" s="128">
        <v>13.7555</v>
      </c>
    </row>
    <row r="2865" spans="2:10" hidden="1" x14ac:dyDescent="0.25">
      <c r="B2865" s="124" t="s">
        <v>203</v>
      </c>
      <c r="C2865" s="125" t="s">
        <v>11949</v>
      </c>
      <c r="D2865" s="126" t="s">
        <v>11950</v>
      </c>
      <c r="E2865" s="125" t="s">
        <v>11977</v>
      </c>
      <c r="F2865" s="126" t="s">
        <v>11978</v>
      </c>
      <c r="G2865" s="125" t="s">
        <v>9544</v>
      </c>
      <c r="H2865" s="126" t="s">
        <v>11979</v>
      </c>
      <c r="I2865" s="127">
        <v>741</v>
      </c>
      <c r="J2865" s="128">
        <v>7.2136000000000013</v>
      </c>
    </row>
    <row r="2866" spans="2:10" hidden="1" x14ac:dyDescent="0.25">
      <c r="B2866" s="124" t="s">
        <v>203</v>
      </c>
      <c r="C2866" s="125" t="s">
        <v>11949</v>
      </c>
      <c r="D2866" s="126" t="s">
        <v>11950</v>
      </c>
      <c r="E2866" s="125" t="s">
        <v>11955</v>
      </c>
      <c r="F2866" s="126" t="s">
        <v>11956</v>
      </c>
      <c r="G2866" s="125" t="s">
        <v>7591</v>
      </c>
      <c r="H2866" s="126" t="s">
        <v>11980</v>
      </c>
      <c r="I2866" s="127">
        <v>151</v>
      </c>
      <c r="J2866" s="128">
        <v>4.4356000000000009</v>
      </c>
    </row>
    <row r="2867" spans="2:10" hidden="1" x14ac:dyDescent="0.25">
      <c r="B2867" s="124" t="s">
        <v>203</v>
      </c>
      <c r="C2867" s="125" t="s">
        <v>11949</v>
      </c>
      <c r="D2867" s="126" t="s">
        <v>11950</v>
      </c>
      <c r="E2867" s="125" t="s">
        <v>11981</v>
      </c>
      <c r="F2867" s="126" t="s">
        <v>11982</v>
      </c>
      <c r="G2867" s="125" t="s">
        <v>10785</v>
      </c>
      <c r="H2867" s="126" t="s">
        <v>11983</v>
      </c>
      <c r="I2867" s="127">
        <v>166</v>
      </c>
      <c r="J2867" s="128">
        <v>6.7968999999999999</v>
      </c>
    </row>
    <row r="2868" spans="2:10" hidden="1" x14ac:dyDescent="0.25">
      <c r="B2868" s="124" t="s">
        <v>203</v>
      </c>
      <c r="C2868" s="125" t="s">
        <v>11949</v>
      </c>
      <c r="D2868" s="126" t="s">
        <v>11950</v>
      </c>
      <c r="E2868" s="125" t="s">
        <v>11966</v>
      </c>
      <c r="F2868" s="126" t="s">
        <v>11967</v>
      </c>
      <c r="G2868" s="125" t="s">
        <v>2763</v>
      </c>
      <c r="H2868" s="126" t="s">
        <v>11974</v>
      </c>
      <c r="I2868" s="127">
        <v>259</v>
      </c>
      <c r="J2868" s="128">
        <v>10.7181</v>
      </c>
    </row>
    <row r="2869" spans="2:10" hidden="1" x14ac:dyDescent="0.25">
      <c r="B2869" s="124" t="s">
        <v>203</v>
      </c>
      <c r="C2869" s="125" t="s">
        <v>11949</v>
      </c>
      <c r="D2869" s="126" t="s">
        <v>11950</v>
      </c>
      <c r="E2869" s="125" t="s">
        <v>9544</v>
      </c>
      <c r="F2869" s="126" t="s">
        <v>11979</v>
      </c>
      <c r="G2869" s="125" t="s">
        <v>11975</v>
      </c>
      <c r="H2869" s="126" t="s">
        <v>11976</v>
      </c>
      <c r="I2869" s="127">
        <v>486</v>
      </c>
      <c r="J2869" s="128">
        <v>9.4695000000000018</v>
      </c>
    </row>
    <row r="2870" spans="2:10" hidden="1" x14ac:dyDescent="0.25">
      <c r="B2870" s="124" t="s">
        <v>203</v>
      </c>
      <c r="C2870" s="125" t="s">
        <v>11949</v>
      </c>
      <c r="D2870" s="126" t="s">
        <v>11950</v>
      </c>
      <c r="E2870" s="125" t="s">
        <v>11984</v>
      </c>
      <c r="F2870" s="126" t="s">
        <v>11985</v>
      </c>
      <c r="G2870" s="125" t="s">
        <v>11977</v>
      </c>
      <c r="H2870" s="126" t="s">
        <v>11978</v>
      </c>
      <c r="I2870" s="127">
        <v>779</v>
      </c>
      <c r="J2870" s="128">
        <v>8.1032000000000011</v>
      </c>
    </row>
    <row r="2871" spans="2:10" hidden="1" x14ac:dyDescent="0.25">
      <c r="B2871" s="124" t="s">
        <v>203</v>
      </c>
      <c r="C2871" s="125" t="s">
        <v>11949</v>
      </c>
      <c r="D2871" s="126" t="s">
        <v>11950</v>
      </c>
      <c r="E2871" s="125" t="s">
        <v>11959</v>
      </c>
      <c r="F2871" s="126" t="s">
        <v>11960</v>
      </c>
      <c r="G2871" s="125" t="s">
        <v>11981</v>
      </c>
      <c r="H2871" s="126" t="s">
        <v>11982</v>
      </c>
      <c r="I2871" s="127">
        <v>74</v>
      </c>
      <c r="J2871" s="128">
        <v>7.8308999999999997</v>
      </c>
    </row>
    <row r="2872" spans="2:10" hidden="1" x14ac:dyDescent="0.25">
      <c r="B2872" s="124" t="s">
        <v>203</v>
      </c>
      <c r="C2872" s="125" t="s">
        <v>11986</v>
      </c>
      <c r="D2872" s="126" t="s">
        <v>11987</v>
      </c>
      <c r="E2872" s="125" t="s">
        <v>11988</v>
      </c>
      <c r="F2872" s="126" t="s">
        <v>11989</v>
      </c>
      <c r="G2872" s="125" t="s">
        <v>11990</v>
      </c>
      <c r="H2872" s="126" t="s">
        <v>11991</v>
      </c>
      <c r="I2872" s="127">
        <v>664</v>
      </c>
      <c r="J2872" s="128">
        <v>19.956</v>
      </c>
    </row>
    <row r="2873" spans="2:10" hidden="1" x14ac:dyDescent="0.25">
      <c r="B2873" s="124" t="s">
        <v>203</v>
      </c>
      <c r="C2873" s="125" t="s">
        <v>11986</v>
      </c>
      <c r="D2873" s="126" t="s">
        <v>11987</v>
      </c>
      <c r="E2873" s="125" t="s">
        <v>11992</v>
      </c>
      <c r="F2873" s="126" t="s">
        <v>11993</v>
      </c>
      <c r="G2873" s="125" t="s">
        <v>11988</v>
      </c>
      <c r="H2873" s="126" t="s">
        <v>11989</v>
      </c>
      <c r="I2873" s="127">
        <v>521</v>
      </c>
      <c r="J2873" s="128">
        <v>5.5987</v>
      </c>
    </row>
    <row r="2874" spans="2:10" hidden="1" x14ac:dyDescent="0.25">
      <c r="B2874" s="124" t="s">
        <v>203</v>
      </c>
      <c r="C2874" s="125" t="s">
        <v>11986</v>
      </c>
      <c r="D2874" s="126" t="s">
        <v>11987</v>
      </c>
      <c r="E2874" s="125" t="s">
        <v>11992</v>
      </c>
      <c r="F2874" s="126" t="s">
        <v>11993</v>
      </c>
      <c r="G2874" s="125" t="s">
        <v>3548</v>
      </c>
      <c r="H2874" s="126" t="s">
        <v>11994</v>
      </c>
      <c r="I2874" s="127">
        <v>305</v>
      </c>
      <c r="J2874" s="128">
        <v>20.385400000000001</v>
      </c>
    </row>
    <row r="2875" spans="2:10" hidden="1" x14ac:dyDescent="0.25">
      <c r="B2875" s="124" t="s">
        <v>203</v>
      </c>
      <c r="C2875" s="125" t="s">
        <v>11986</v>
      </c>
      <c r="D2875" s="126" t="s">
        <v>11987</v>
      </c>
      <c r="E2875" s="125" t="s">
        <v>11986</v>
      </c>
      <c r="F2875" s="126" t="s">
        <v>11995</v>
      </c>
      <c r="G2875" s="125" t="s">
        <v>11992</v>
      </c>
      <c r="H2875" s="126" t="s">
        <v>11993</v>
      </c>
      <c r="I2875" s="127">
        <v>553</v>
      </c>
      <c r="J2875" s="128">
        <v>16.261700000000001</v>
      </c>
    </row>
    <row r="2876" spans="2:10" hidden="1" x14ac:dyDescent="0.25">
      <c r="B2876" s="124" t="s">
        <v>203</v>
      </c>
      <c r="C2876" s="125" t="s">
        <v>11996</v>
      </c>
      <c r="D2876" s="126" t="s">
        <v>11997</v>
      </c>
      <c r="E2876" s="125" t="s">
        <v>11998</v>
      </c>
      <c r="F2876" s="126" t="s">
        <v>11999</v>
      </c>
      <c r="G2876" s="125" t="s">
        <v>12000</v>
      </c>
      <c r="H2876" s="126" t="s">
        <v>12001</v>
      </c>
      <c r="I2876" s="127">
        <v>346</v>
      </c>
      <c r="J2876" s="128">
        <v>7.2446000000000002</v>
      </c>
    </row>
    <row r="2877" spans="2:10" hidden="1" x14ac:dyDescent="0.25">
      <c r="B2877" s="124" t="s">
        <v>203</v>
      </c>
      <c r="C2877" s="125" t="s">
        <v>11996</v>
      </c>
      <c r="D2877" s="126" t="s">
        <v>11997</v>
      </c>
      <c r="E2877" s="125" t="s">
        <v>12002</v>
      </c>
      <c r="F2877" s="126" t="s">
        <v>12003</v>
      </c>
      <c r="G2877" s="125" t="s">
        <v>759</v>
      </c>
      <c r="H2877" s="126" t="s">
        <v>12004</v>
      </c>
      <c r="I2877" s="127">
        <v>349</v>
      </c>
      <c r="J2877" s="128">
        <v>1.7339</v>
      </c>
    </row>
    <row r="2878" spans="2:10" hidden="1" x14ac:dyDescent="0.25">
      <c r="B2878" s="124" t="s">
        <v>203</v>
      </c>
      <c r="C2878" s="125" t="s">
        <v>11996</v>
      </c>
      <c r="D2878" s="126" t="s">
        <v>11997</v>
      </c>
      <c r="E2878" s="125" t="s">
        <v>12000</v>
      </c>
      <c r="F2878" s="126" t="s">
        <v>12001</v>
      </c>
      <c r="G2878" s="125" t="s">
        <v>12005</v>
      </c>
      <c r="H2878" s="126" t="s">
        <v>12006</v>
      </c>
      <c r="I2878" s="127">
        <v>87</v>
      </c>
      <c r="J2878" s="128">
        <v>0.81129999999999991</v>
      </c>
    </row>
    <row r="2879" spans="2:10" hidden="1" x14ac:dyDescent="0.25">
      <c r="B2879" s="124" t="s">
        <v>203</v>
      </c>
      <c r="C2879" s="125" t="s">
        <v>11996</v>
      </c>
      <c r="D2879" s="126" t="s">
        <v>11997</v>
      </c>
      <c r="E2879" s="125" t="s">
        <v>12000</v>
      </c>
      <c r="F2879" s="126" t="s">
        <v>12001</v>
      </c>
      <c r="G2879" s="125" t="s">
        <v>12007</v>
      </c>
      <c r="H2879" s="126" t="s">
        <v>12008</v>
      </c>
      <c r="I2879" s="127">
        <v>46</v>
      </c>
      <c r="J2879" s="128">
        <v>0.81129999999999991</v>
      </c>
    </row>
    <row r="2880" spans="2:10" hidden="1" x14ac:dyDescent="0.25">
      <c r="B2880" s="124" t="s">
        <v>203</v>
      </c>
      <c r="C2880" s="125" t="s">
        <v>11996</v>
      </c>
      <c r="D2880" s="126" t="s">
        <v>11997</v>
      </c>
      <c r="E2880" s="125" t="s">
        <v>11996</v>
      </c>
      <c r="F2880" s="126" t="s">
        <v>12009</v>
      </c>
      <c r="G2880" s="125" t="s">
        <v>12010</v>
      </c>
      <c r="H2880" s="126" t="s">
        <v>12011</v>
      </c>
      <c r="I2880" s="127">
        <v>184</v>
      </c>
      <c r="J2880" s="128">
        <v>17.425000000000001</v>
      </c>
    </row>
    <row r="2881" spans="2:10" hidden="1" x14ac:dyDescent="0.25">
      <c r="B2881" s="124" t="s">
        <v>203</v>
      </c>
      <c r="C2881" s="125" t="s">
        <v>11996</v>
      </c>
      <c r="D2881" s="126" t="s">
        <v>11997</v>
      </c>
      <c r="E2881" s="125" t="s">
        <v>12012</v>
      </c>
      <c r="F2881" s="126" t="s">
        <v>12013</v>
      </c>
      <c r="G2881" s="125" t="s">
        <v>12014</v>
      </c>
      <c r="H2881" s="126" t="s">
        <v>12015</v>
      </c>
      <c r="I2881" s="127">
        <v>464</v>
      </c>
      <c r="J2881" s="128">
        <v>12.305300000000001</v>
      </c>
    </row>
    <row r="2882" spans="2:10" hidden="1" x14ac:dyDescent="0.25">
      <c r="B2882" s="124" t="s">
        <v>203</v>
      </c>
      <c r="C2882" s="125" t="s">
        <v>11996</v>
      </c>
      <c r="D2882" s="126" t="s">
        <v>11997</v>
      </c>
      <c r="E2882" s="125" t="s">
        <v>12016</v>
      </c>
      <c r="F2882" s="126" t="s">
        <v>12017</v>
      </c>
      <c r="G2882" s="125" t="s">
        <v>12018</v>
      </c>
      <c r="H2882" s="126" t="s">
        <v>12019</v>
      </c>
      <c r="I2882" s="127">
        <v>361</v>
      </c>
      <c r="J2882" s="128">
        <v>6.4358000000000004</v>
      </c>
    </row>
    <row r="2883" spans="2:10" hidden="1" x14ac:dyDescent="0.25">
      <c r="B2883" s="124" t="s">
        <v>203</v>
      </c>
      <c r="C2883" s="125" t="s">
        <v>11996</v>
      </c>
      <c r="D2883" s="126" t="s">
        <v>11997</v>
      </c>
      <c r="E2883" s="125" t="s">
        <v>11996</v>
      </c>
      <c r="F2883" s="126" t="s">
        <v>12009</v>
      </c>
      <c r="G2883" s="125" t="s">
        <v>6627</v>
      </c>
      <c r="H2883" s="126" t="s">
        <v>12020</v>
      </c>
      <c r="I2883" s="127">
        <v>348</v>
      </c>
      <c r="J2883" s="128">
        <v>22.56209999999999</v>
      </c>
    </row>
    <row r="2884" spans="2:10" hidden="1" x14ac:dyDescent="0.25">
      <c r="B2884" s="124" t="s">
        <v>203</v>
      </c>
      <c r="C2884" s="125" t="s">
        <v>11996</v>
      </c>
      <c r="D2884" s="126" t="s">
        <v>11997</v>
      </c>
      <c r="E2884" s="125" t="s">
        <v>12021</v>
      </c>
      <c r="F2884" s="126" t="s">
        <v>12022</v>
      </c>
      <c r="G2884" s="125" t="s">
        <v>12023</v>
      </c>
      <c r="H2884" s="126" t="s">
        <v>12024</v>
      </c>
      <c r="I2884" s="127">
        <v>289</v>
      </c>
      <c r="J2884" s="128">
        <v>15.3226</v>
      </c>
    </row>
    <row r="2885" spans="2:10" hidden="1" x14ac:dyDescent="0.25">
      <c r="B2885" s="124" t="s">
        <v>203</v>
      </c>
      <c r="C2885" s="125" t="s">
        <v>11996</v>
      </c>
      <c r="D2885" s="126" t="s">
        <v>11997</v>
      </c>
      <c r="E2885" s="125" t="s">
        <v>12018</v>
      </c>
      <c r="F2885" s="126" t="s">
        <v>12019</v>
      </c>
      <c r="G2885" s="125" t="s">
        <v>12021</v>
      </c>
      <c r="H2885" s="126" t="s">
        <v>12022</v>
      </c>
      <c r="I2885" s="127">
        <v>385</v>
      </c>
      <c r="J2885" s="128">
        <v>12.97</v>
      </c>
    </row>
    <row r="2886" spans="2:10" hidden="1" x14ac:dyDescent="0.25">
      <c r="B2886" s="124" t="s">
        <v>203</v>
      </c>
      <c r="C2886" s="125" t="s">
        <v>11996</v>
      </c>
      <c r="D2886" s="126" t="s">
        <v>11997</v>
      </c>
      <c r="E2886" s="125" t="s">
        <v>12014</v>
      </c>
      <c r="F2886" s="126" t="s">
        <v>12015</v>
      </c>
      <c r="G2886" s="125" t="s">
        <v>11998</v>
      </c>
      <c r="H2886" s="126" t="s">
        <v>11999</v>
      </c>
      <c r="I2886" s="127">
        <v>312</v>
      </c>
      <c r="J2886" s="128">
        <v>6.6763000000000003</v>
      </c>
    </row>
    <row r="2887" spans="2:10" hidden="1" x14ac:dyDescent="0.25">
      <c r="B2887" s="124" t="s">
        <v>203</v>
      </c>
      <c r="C2887" s="125" t="s">
        <v>11996</v>
      </c>
      <c r="D2887" s="126" t="s">
        <v>11997</v>
      </c>
      <c r="E2887" s="125" t="s">
        <v>12025</v>
      </c>
      <c r="F2887" s="126" t="s">
        <v>12026</v>
      </c>
      <c r="G2887" s="125" t="s">
        <v>12012</v>
      </c>
      <c r="H2887" s="126" t="s">
        <v>12013</v>
      </c>
      <c r="I2887" s="127">
        <v>134</v>
      </c>
      <c r="J2887" s="128">
        <v>9.418000000000001</v>
      </c>
    </row>
    <row r="2888" spans="2:10" hidden="1" x14ac:dyDescent="0.25">
      <c r="B2888" s="124" t="s">
        <v>203</v>
      </c>
      <c r="C2888" s="125" t="s">
        <v>11996</v>
      </c>
      <c r="D2888" s="126" t="s">
        <v>11997</v>
      </c>
      <c r="E2888" s="125" t="s">
        <v>12014</v>
      </c>
      <c r="F2888" s="126" t="s">
        <v>12015</v>
      </c>
      <c r="G2888" s="125" t="s">
        <v>12016</v>
      </c>
      <c r="H2888" s="126" t="s">
        <v>12017</v>
      </c>
      <c r="I2888" s="127">
        <v>226</v>
      </c>
      <c r="J2888" s="128">
        <v>12.946999999999999</v>
      </c>
    </row>
    <row r="2889" spans="2:10" hidden="1" x14ac:dyDescent="0.25">
      <c r="B2889" s="124" t="s">
        <v>203</v>
      </c>
      <c r="C2889" s="125" t="s">
        <v>11996</v>
      </c>
      <c r="D2889" s="126" t="s">
        <v>11997</v>
      </c>
      <c r="E2889" s="125" t="s">
        <v>11996</v>
      </c>
      <c r="F2889" s="126" t="s">
        <v>12009</v>
      </c>
      <c r="G2889" s="125" t="s">
        <v>12027</v>
      </c>
      <c r="H2889" s="126" t="s">
        <v>12028</v>
      </c>
      <c r="I2889" s="127">
        <v>146</v>
      </c>
      <c r="J2889" s="128">
        <v>14.8546</v>
      </c>
    </row>
    <row r="2890" spans="2:10" hidden="1" x14ac:dyDescent="0.25">
      <c r="B2890" s="124" t="s">
        <v>203</v>
      </c>
      <c r="C2890" s="125" t="s">
        <v>11996</v>
      </c>
      <c r="D2890" s="126" t="s">
        <v>11997</v>
      </c>
      <c r="E2890" s="125" t="s">
        <v>12027</v>
      </c>
      <c r="F2890" s="126" t="s">
        <v>12028</v>
      </c>
      <c r="G2890" s="125" t="s">
        <v>12025</v>
      </c>
      <c r="H2890" s="126" t="s">
        <v>12026</v>
      </c>
      <c r="I2890" s="127">
        <v>226</v>
      </c>
      <c r="J2890" s="128">
        <v>13.370200000000001</v>
      </c>
    </row>
    <row r="2891" spans="2:10" hidden="1" x14ac:dyDescent="0.25">
      <c r="B2891" s="124" t="s">
        <v>203</v>
      </c>
      <c r="C2891" s="125" t="s">
        <v>11996</v>
      </c>
      <c r="D2891" s="126" t="s">
        <v>11997</v>
      </c>
      <c r="E2891" s="125" t="s">
        <v>12016</v>
      </c>
      <c r="F2891" s="126" t="s">
        <v>12017</v>
      </c>
      <c r="G2891" s="125" t="s">
        <v>12002</v>
      </c>
      <c r="H2891" s="126" t="s">
        <v>12003</v>
      </c>
      <c r="I2891" s="127">
        <v>218</v>
      </c>
      <c r="J2891" s="128">
        <v>10.243</v>
      </c>
    </row>
    <row r="2892" spans="2:10" hidden="1" x14ac:dyDescent="0.25">
      <c r="B2892" s="124" t="s">
        <v>203</v>
      </c>
      <c r="C2892" s="125" t="s">
        <v>3485</v>
      </c>
      <c r="D2892" s="126" t="s">
        <v>12029</v>
      </c>
      <c r="E2892" s="125" t="s">
        <v>3485</v>
      </c>
      <c r="F2892" s="126" t="s">
        <v>12030</v>
      </c>
      <c r="G2892" s="125" t="s">
        <v>12031</v>
      </c>
      <c r="H2892" s="126" t="s">
        <v>12032</v>
      </c>
      <c r="I2892" s="127">
        <v>275</v>
      </c>
      <c r="J2892" s="128">
        <v>7.0838000000000001</v>
      </c>
    </row>
    <row r="2893" spans="2:10" hidden="1" x14ac:dyDescent="0.25">
      <c r="B2893" s="124" t="s">
        <v>203</v>
      </c>
      <c r="C2893" s="125" t="s">
        <v>3485</v>
      </c>
      <c r="D2893" s="126" t="s">
        <v>12029</v>
      </c>
      <c r="E2893" s="125" t="s">
        <v>3485</v>
      </c>
      <c r="F2893" s="126" t="s">
        <v>12030</v>
      </c>
      <c r="G2893" s="125" t="s">
        <v>9506</v>
      </c>
      <c r="H2893" s="126" t="s">
        <v>12033</v>
      </c>
      <c r="I2893" s="127">
        <v>600</v>
      </c>
      <c r="J2893" s="128">
        <v>8.8509000000000029</v>
      </c>
    </row>
    <row r="2894" spans="2:10" hidden="1" x14ac:dyDescent="0.25">
      <c r="B2894" s="124" t="s">
        <v>203</v>
      </c>
      <c r="C2894" s="125" t="s">
        <v>3485</v>
      </c>
      <c r="D2894" s="126" t="s">
        <v>12029</v>
      </c>
      <c r="E2894" s="125" t="s">
        <v>3485</v>
      </c>
      <c r="F2894" s="126" t="s">
        <v>12030</v>
      </c>
      <c r="G2894" s="125" t="s">
        <v>6601</v>
      </c>
      <c r="H2894" s="126" t="s">
        <v>12034</v>
      </c>
      <c r="I2894" s="127">
        <v>0</v>
      </c>
      <c r="J2894" s="128">
        <v>18.3949</v>
      </c>
    </row>
    <row r="2895" spans="2:10" hidden="1" x14ac:dyDescent="0.25">
      <c r="B2895" s="124" t="s">
        <v>203</v>
      </c>
      <c r="C2895" s="125" t="s">
        <v>3485</v>
      </c>
      <c r="D2895" s="126" t="s">
        <v>12029</v>
      </c>
      <c r="E2895" s="125" t="s">
        <v>12031</v>
      </c>
      <c r="F2895" s="126" t="s">
        <v>12032</v>
      </c>
      <c r="G2895" s="125" t="s">
        <v>12035</v>
      </c>
      <c r="H2895" s="126" t="s">
        <v>12036</v>
      </c>
      <c r="I2895" s="127">
        <v>168</v>
      </c>
      <c r="J2895" s="128">
        <v>9.5742000000000012</v>
      </c>
    </row>
    <row r="2896" spans="2:10" hidden="1" x14ac:dyDescent="0.25">
      <c r="B2896" s="124" t="s">
        <v>203</v>
      </c>
      <c r="C2896" s="125" t="s">
        <v>12037</v>
      </c>
      <c r="D2896" s="126" t="s">
        <v>12038</v>
      </c>
      <c r="E2896" s="125" t="s">
        <v>12037</v>
      </c>
      <c r="F2896" s="126" t="s">
        <v>12039</v>
      </c>
      <c r="G2896" s="125" t="s">
        <v>12040</v>
      </c>
      <c r="H2896" s="126" t="s">
        <v>12041</v>
      </c>
      <c r="I2896" s="127">
        <v>301</v>
      </c>
      <c r="J2896" s="128">
        <v>31.466699999999989</v>
      </c>
    </row>
    <row r="2897" spans="2:10" hidden="1" x14ac:dyDescent="0.25">
      <c r="B2897" s="124" t="s">
        <v>203</v>
      </c>
      <c r="C2897" s="125" t="s">
        <v>12037</v>
      </c>
      <c r="D2897" s="126" t="s">
        <v>12038</v>
      </c>
      <c r="E2897" s="125" t="s">
        <v>12037</v>
      </c>
      <c r="F2897" s="126" t="s">
        <v>12039</v>
      </c>
      <c r="G2897" s="125" t="s">
        <v>12042</v>
      </c>
      <c r="H2897" s="126" t="s">
        <v>12043</v>
      </c>
      <c r="I2897" s="127">
        <v>240</v>
      </c>
      <c r="J2897" s="128">
        <v>15.458</v>
      </c>
    </row>
    <row r="2898" spans="2:10" hidden="1" x14ac:dyDescent="0.25">
      <c r="B2898" s="124" t="s">
        <v>203</v>
      </c>
      <c r="C2898" s="125" t="s">
        <v>12037</v>
      </c>
      <c r="D2898" s="126" t="s">
        <v>12038</v>
      </c>
      <c r="E2898" s="125" t="s">
        <v>12037</v>
      </c>
      <c r="F2898" s="126" t="s">
        <v>12039</v>
      </c>
      <c r="G2898" s="125" t="s">
        <v>12044</v>
      </c>
      <c r="H2898" s="126" t="s">
        <v>12045</v>
      </c>
      <c r="I2898" s="127">
        <v>224</v>
      </c>
      <c r="J2898" s="128">
        <v>75.303699999999992</v>
      </c>
    </row>
    <row r="2899" spans="2:10" hidden="1" x14ac:dyDescent="0.25">
      <c r="B2899" s="124" t="s">
        <v>203</v>
      </c>
      <c r="C2899" s="125" t="s">
        <v>405</v>
      </c>
      <c r="D2899" s="126" t="s">
        <v>12046</v>
      </c>
      <c r="E2899" s="125" t="s">
        <v>12047</v>
      </c>
      <c r="F2899" s="126" t="s">
        <v>12048</v>
      </c>
      <c r="G2899" s="125" t="s">
        <v>12049</v>
      </c>
      <c r="H2899" s="126" t="s">
        <v>12050</v>
      </c>
      <c r="I2899" s="127">
        <v>370</v>
      </c>
      <c r="J2899" s="128">
        <v>8.698500000000001</v>
      </c>
    </row>
    <row r="2900" spans="2:10" hidden="1" x14ac:dyDescent="0.25">
      <c r="B2900" s="124" t="s">
        <v>203</v>
      </c>
      <c r="C2900" s="125" t="s">
        <v>405</v>
      </c>
      <c r="D2900" s="126" t="s">
        <v>12046</v>
      </c>
      <c r="E2900" s="125" t="s">
        <v>8151</v>
      </c>
      <c r="F2900" s="126" t="s">
        <v>12051</v>
      </c>
      <c r="G2900" s="125" t="s">
        <v>12052</v>
      </c>
      <c r="H2900" s="126" t="s">
        <v>12053</v>
      </c>
      <c r="I2900" s="127">
        <v>606</v>
      </c>
      <c r="J2900" s="128">
        <v>28.158300000000001</v>
      </c>
    </row>
    <row r="2901" spans="2:10" hidden="1" x14ac:dyDescent="0.25">
      <c r="B2901" s="124" t="s">
        <v>203</v>
      </c>
      <c r="C2901" s="125" t="s">
        <v>405</v>
      </c>
      <c r="D2901" s="126" t="s">
        <v>12046</v>
      </c>
      <c r="E2901" s="125" t="s">
        <v>8151</v>
      </c>
      <c r="F2901" s="126" t="s">
        <v>12051</v>
      </c>
      <c r="G2901" s="125" t="s">
        <v>12054</v>
      </c>
      <c r="H2901" s="126" t="s">
        <v>12055</v>
      </c>
      <c r="I2901" s="127">
        <v>408</v>
      </c>
      <c r="J2901" s="128">
        <v>6.5216000000000003</v>
      </c>
    </row>
    <row r="2902" spans="2:10" hidden="1" x14ac:dyDescent="0.25">
      <c r="B2902" s="124" t="s">
        <v>203</v>
      </c>
      <c r="C2902" s="125" t="s">
        <v>405</v>
      </c>
      <c r="D2902" s="126" t="s">
        <v>12046</v>
      </c>
      <c r="E2902" s="125" t="s">
        <v>8151</v>
      </c>
      <c r="F2902" s="126" t="s">
        <v>12051</v>
      </c>
      <c r="G2902" s="125" t="s">
        <v>12047</v>
      </c>
      <c r="H2902" s="126" t="s">
        <v>12048</v>
      </c>
      <c r="I2902" s="127">
        <v>413</v>
      </c>
      <c r="J2902" s="128">
        <v>13.4138</v>
      </c>
    </row>
    <row r="2903" spans="2:10" hidden="1" x14ac:dyDescent="0.25">
      <c r="B2903" s="124" t="s">
        <v>203</v>
      </c>
      <c r="C2903" s="125" t="s">
        <v>405</v>
      </c>
      <c r="D2903" s="126" t="s">
        <v>12046</v>
      </c>
      <c r="E2903" s="125" t="s">
        <v>405</v>
      </c>
      <c r="F2903" s="126" t="s">
        <v>12056</v>
      </c>
      <c r="G2903" s="125" t="s">
        <v>8151</v>
      </c>
      <c r="H2903" s="126" t="s">
        <v>12051</v>
      </c>
      <c r="I2903" s="127">
        <v>151</v>
      </c>
      <c r="J2903" s="128">
        <v>11.458500000000001</v>
      </c>
    </row>
    <row r="2904" spans="2:10" hidden="1" x14ac:dyDescent="0.25">
      <c r="B2904" s="124" t="s">
        <v>203</v>
      </c>
      <c r="C2904" s="125" t="s">
        <v>405</v>
      </c>
      <c r="D2904" s="126" t="s">
        <v>12046</v>
      </c>
      <c r="E2904" s="125" t="s">
        <v>12049</v>
      </c>
      <c r="F2904" s="126" t="s">
        <v>12050</v>
      </c>
      <c r="G2904" s="125" t="s">
        <v>12057</v>
      </c>
      <c r="H2904" s="126" t="s">
        <v>12058</v>
      </c>
      <c r="I2904" s="127">
        <v>593</v>
      </c>
      <c r="J2904" s="128">
        <v>12.1289</v>
      </c>
    </row>
    <row r="2905" spans="2:10" hidden="1" x14ac:dyDescent="0.25">
      <c r="B2905" s="124" t="s">
        <v>203</v>
      </c>
      <c r="C2905" s="125" t="s">
        <v>12059</v>
      </c>
      <c r="D2905" s="126" t="s">
        <v>12060</v>
      </c>
      <c r="E2905" s="125" t="s">
        <v>1619</v>
      </c>
      <c r="F2905" s="126" t="s">
        <v>12061</v>
      </c>
      <c r="G2905" s="125" t="s">
        <v>745</v>
      </c>
      <c r="H2905" s="126" t="s">
        <v>12062</v>
      </c>
      <c r="I2905" s="127">
        <v>458</v>
      </c>
      <c r="J2905" s="128">
        <v>12.5238</v>
      </c>
    </row>
    <row r="2906" spans="2:10" hidden="1" x14ac:dyDescent="0.25">
      <c r="B2906" s="124" t="s">
        <v>203</v>
      </c>
      <c r="C2906" s="125" t="s">
        <v>12059</v>
      </c>
      <c r="D2906" s="126" t="s">
        <v>12060</v>
      </c>
      <c r="E2906" s="125" t="s">
        <v>12059</v>
      </c>
      <c r="F2906" s="126" t="s">
        <v>12063</v>
      </c>
      <c r="G2906" s="125" t="s">
        <v>1619</v>
      </c>
      <c r="H2906" s="126" t="s">
        <v>12061</v>
      </c>
      <c r="I2906" s="127">
        <v>858</v>
      </c>
      <c r="J2906" s="128">
        <v>16.555700000000002</v>
      </c>
    </row>
    <row r="2907" spans="2:10" hidden="1" x14ac:dyDescent="0.25">
      <c r="B2907" s="124" t="s">
        <v>203</v>
      </c>
      <c r="C2907" s="125" t="s">
        <v>12059</v>
      </c>
      <c r="D2907" s="126" t="s">
        <v>12060</v>
      </c>
      <c r="E2907" s="125" t="s">
        <v>2837</v>
      </c>
      <c r="F2907" s="126" t="s">
        <v>12064</v>
      </c>
      <c r="G2907" s="125" t="s">
        <v>9558</v>
      </c>
      <c r="H2907" s="126" t="s">
        <v>12065</v>
      </c>
      <c r="I2907" s="127">
        <v>30</v>
      </c>
      <c r="J2907" s="128">
        <v>19.8203</v>
      </c>
    </row>
    <row r="2908" spans="2:10" hidden="1" x14ac:dyDescent="0.25">
      <c r="B2908" s="124" t="s">
        <v>203</v>
      </c>
      <c r="C2908" s="125" t="s">
        <v>12059</v>
      </c>
      <c r="D2908" s="126" t="s">
        <v>12060</v>
      </c>
      <c r="E2908" s="125" t="s">
        <v>745</v>
      </c>
      <c r="F2908" s="126" t="s">
        <v>12062</v>
      </c>
      <c r="G2908" s="125" t="s">
        <v>12066</v>
      </c>
      <c r="H2908" s="126" t="s">
        <v>12067</v>
      </c>
      <c r="I2908" s="127">
        <v>161</v>
      </c>
      <c r="J2908" s="128">
        <v>14.961</v>
      </c>
    </row>
    <row r="2909" spans="2:10" hidden="1" x14ac:dyDescent="0.25">
      <c r="B2909" s="124" t="s">
        <v>203</v>
      </c>
      <c r="C2909" s="125" t="s">
        <v>12059</v>
      </c>
      <c r="D2909" s="126" t="s">
        <v>12060</v>
      </c>
      <c r="E2909" s="125" t="s">
        <v>12068</v>
      </c>
      <c r="F2909" s="126" t="s">
        <v>12069</v>
      </c>
      <c r="G2909" s="125" t="s">
        <v>12031</v>
      </c>
      <c r="H2909" s="126" t="s">
        <v>12070</v>
      </c>
      <c r="I2909" s="127">
        <v>76</v>
      </c>
      <c r="J2909" s="128">
        <v>12.906700000000001</v>
      </c>
    </row>
    <row r="2910" spans="2:10" hidden="1" x14ac:dyDescent="0.25">
      <c r="B2910" s="124" t="s">
        <v>203</v>
      </c>
      <c r="C2910" s="125" t="s">
        <v>12059</v>
      </c>
      <c r="D2910" s="126" t="s">
        <v>12060</v>
      </c>
      <c r="E2910" s="125" t="s">
        <v>9558</v>
      </c>
      <c r="F2910" s="126" t="s">
        <v>12065</v>
      </c>
      <c r="G2910" s="125" t="s">
        <v>12071</v>
      </c>
      <c r="H2910" s="126" t="s">
        <v>12072</v>
      </c>
      <c r="I2910" s="127">
        <v>275</v>
      </c>
      <c r="J2910" s="128">
        <v>7.3218999999999994</v>
      </c>
    </row>
    <row r="2911" spans="2:10" hidden="1" x14ac:dyDescent="0.25">
      <c r="B2911" s="124" t="s">
        <v>203</v>
      </c>
      <c r="C2911" s="125" t="s">
        <v>12059</v>
      </c>
      <c r="D2911" s="126" t="s">
        <v>12060</v>
      </c>
      <c r="E2911" s="125" t="s">
        <v>12059</v>
      </c>
      <c r="F2911" s="126" t="s">
        <v>12063</v>
      </c>
      <c r="G2911" s="125" t="s">
        <v>12073</v>
      </c>
      <c r="H2911" s="126" t="s">
        <v>12074</v>
      </c>
      <c r="I2911" s="127">
        <v>102</v>
      </c>
      <c r="J2911" s="128">
        <v>19.089099999999991</v>
      </c>
    </row>
    <row r="2912" spans="2:10" hidden="1" x14ac:dyDescent="0.25">
      <c r="B2912" s="124" t="s">
        <v>203</v>
      </c>
      <c r="C2912" s="125" t="s">
        <v>12059</v>
      </c>
      <c r="D2912" s="126" t="s">
        <v>12060</v>
      </c>
      <c r="E2912" s="125" t="s">
        <v>12059</v>
      </c>
      <c r="F2912" s="126" t="s">
        <v>12063</v>
      </c>
      <c r="G2912" s="125" t="s">
        <v>2837</v>
      </c>
      <c r="H2912" s="126" t="s">
        <v>12064</v>
      </c>
      <c r="I2912" s="127">
        <v>405</v>
      </c>
      <c r="J2912" s="128">
        <v>19.1648</v>
      </c>
    </row>
    <row r="2913" spans="2:10" hidden="1" x14ac:dyDescent="0.25">
      <c r="B2913" s="124" t="s">
        <v>203</v>
      </c>
      <c r="C2913" s="125" t="s">
        <v>12059</v>
      </c>
      <c r="D2913" s="126" t="s">
        <v>12060</v>
      </c>
      <c r="E2913" s="125" t="s">
        <v>1619</v>
      </c>
      <c r="F2913" s="126" t="s">
        <v>12061</v>
      </c>
      <c r="G2913" s="125" t="s">
        <v>3746</v>
      </c>
      <c r="H2913" s="126" t="s">
        <v>12075</v>
      </c>
      <c r="I2913" s="127">
        <v>1112</v>
      </c>
      <c r="J2913" s="128">
        <v>36.279400000000003</v>
      </c>
    </row>
    <row r="2914" spans="2:10" hidden="1" x14ac:dyDescent="0.25">
      <c r="B2914" s="124" t="s">
        <v>203</v>
      </c>
      <c r="C2914" s="125" t="s">
        <v>12059</v>
      </c>
      <c r="D2914" s="126" t="s">
        <v>12060</v>
      </c>
      <c r="E2914" s="125" t="s">
        <v>9558</v>
      </c>
      <c r="F2914" s="126" t="s">
        <v>12065</v>
      </c>
      <c r="G2914" s="125" t="s">
        <v>12068</v>
      </c>
      <c r="H2914" s="126" t="s">
        <v>12069</v>
      </c>
      <c r="I2914" s="127">
        <v>480</v>
      </c>
      <c r="J2914" s="128">
        <v>16.859000000000009</v>
      </c>
    </row>
    <row r="2915" spans="2:10" hidden="1" x14ac:dyDescent="0.25">
      <c r="B2915" s="124" t="s">
        <v>203</v>
      </c>
      <c r="C2915" s="125" t="s">
        <v>12059</v>
      </c>
      <c r="D2915" s="126" t="s">
        <v>12060</v>
      </c>
      <c r="E2915" s="125" t="s">
        <v>12066</v>
      </c>
      <c r="F2915" s="126" t="s">
        <v>12067</v>
      </c>
      <c r="G2915" s="125" t="s">
        <v>12076</v>
      </c>
      <c r="H2915" s="126" t="s">
        <v>12077</v>
      </c>
      <c r="I2915" s="127">
        <v>455</v>
      </c>
      <c r="J2915" s="128">
        <v>17.456199999999999</v>
      </c>
    </row>
    <row r="2916" spans="2:10" hidden="1" x14ac:dyDescent="0.25">
      <c r="B2916" s="124" t="s">
        <v>203</v>
      </c>
      <c r="C2916" s="125" t="s">
        <v>12078</v>
      </c>
      <c r="D2916" s="126" t="s">
        <v>12079</v>
      </c>
      <c r="E2916" s="125" t="s">
        <v>12080</v>
      </c>
      <c r="F2916" s="126" t="s">
        <v>12081</v>
      </c>
      <c r="G2916" s="125" t="s">
        <v>759</v>
      </c>
      <c r="H2916" s="126" t="s">
        <v>12082</v>
      </c>
      <c r="I2916" s="127">
        <v>340</v>
      </c>
      <c r="J2916" s="128">
        <v>2.3618000000000001</v>
      </c>
    </row>
    <row r="2917" spans="2:10" hidden="1" x14ac:dyDescent="0.25">
      <c r="B2917" s="124" t="s">
        <v>203</v>
      </c>
      <c r="C2917" s="125" t="s">
        <v>12078</v>
      </c>
      <c r="D2917" s="126" t="s">
        <v>12079</v>
      </c>
      <c r="E2917" s="125" t="s">
        <v>12078</v>
      </c>
      <c r="F2917" s="126" t="s">
        <v>12083</v>
      </c>
      <c r="G2917" s="125" t="s">
        <v>12084</v>
      </c>
      <c r="H2917" s="126" t="s">
        <v>12085</v>
      </c>
      <c r="I2917" s="127">
        <v>319</v>
      </c>
      <c r="J2917" s="128">
        <v>7.9943999999999997</v>
      </c>
    </row>
    <row r="2918" spans="2:10" hidden="1" x14ac:dyDescent="0.25">
      <c r="B2918" s="124" t="s">
        <v>203</v>
      </c>
      <c r="C2918" s="125" t="s">
        <v>12078</v>
      </c>
      <c r="D2918" s="126" t="s">
        <v>12079</v>
      </c>
      <c r="E2918" s="125" t="s">
        <v>12078</v>
      </c>
      <c r="F2918" s="126" t="s">
        <v>12083</v>
      </c>
      <c r="G2918" s="125" t="s">
        <v>12080</v>
      </c>
      <c r="H2918" s="126" t="s">
        <v>12081</v>
      </c>
      <c r="I2918" s="127">
        <v>250</v>
      </c>
      <c r="J2918" s="128">
        <v>4.0735000000000001</v>
      </c>
    </row>
    <row r="2919" spans="2:10" hidden="1" x14ac:dyDescent="0.25">
      <c r="B2919" s="124" t="s">
        <v>203</v>
      </c>
      <c r="C2919" s="125" t="s">
        <v>3192</v>
      </c>
      <c r="D2919" s="126" t="s">
        <v>12086</v>
      </c>
      <c r="E2919" s="125" t="s">
        <v>3192</v>
      </c>
      <c r="F2919" s="126" t="s">
        <v>12087</v>
      </c>
      <c r="G2919" s="125" t="s">
        <v>12088</v>
      </c>
      <c r="H2919" s="126" t="s">
        <v>12089</v>
      </c>
      <c r="I2919" s="127">
        <v>107</v>
      </c>
      <c r="J2919" s="128">
        <v>12.9499</v>
      </c>
    </row>
    <row r="2920" spans="2:10" hidden="1" x14ac:dyDescent="0.25">
      <c r="B2920" s="124" t="s">
        <v>203</v>
      </c>
      <c r="C2920" s="125" t="s">
        <v>3192</v>
      </c>
      <c r="D2920" s="126" t="s">
        <v>12086</v>
      </c>
      <c r="E2920" s="125" t="s">
        <v>3192</v>
      </c>
      <c r="F2920" s="126" t="s">
        <v>12087</v>
      </c>
      <c r="G2920" s="125" t="s">
        <v>5146</v>
      </c>
      <c r="H2920" s="126" t="s">
        <v>12090</v>
      </c>
      <c r="I2920" s="127">
        <v>5216</v>
      </c>
      <c r="J2920" s="128">
        <v>23.7821</v>
      </c>
    </row>
    <row r="2921" spans="2:10" hidden="1" x14ac:dyDescent="0.25">
      <c r="B2921" s="124" t="s">
        <v>203</v>
      </c>
      <c r="C2921" s="125" t="s">
        <v>3192</v>
      </c>
      <c r="D2921" s="126" t="s">
        <v>12086</v>
      </c>
      <c r="E2921" s="125" t="s">
        <v>3286</v>
      </c>
      <c r="F2921" s="126" t="s">
        <v>12091</v>
      </c>
      <c r="G2921" s="125" t="s">
        <v>12092</v>
      </c>
      <c r="H2921" s="126" t="s">
        <v>12093</v>
      </c>
      <c r="I2921" s="127">
        <v>224</v>
      </c>
      <c r="J2921" s="128">
        <v>10.9529</v>
      </c>
    </row>
    <row r="2922" spans="2:10" hidden="1" x14ac:dyDescent="0.25">
      <c r="B2922" s="124" t="s">
        <v>203</v>
      </c>
      <c r="C2922" s="125" t="s">
        <v>3192</v>
      </c>
      <c r="D2922" s="126" t="s">
        <v>12086</v>
      </c>
      <c r="E2922" s="125" t="s">
        <v>3192</v>
      </c>
      <c r="F2922" s="126" t="s">
        <v>12087</v>
      </c>
      <c r="G2922" s="125" t="s">
        <v>3286</v>
      </c>
      <c r="H2922" s="126" t="s">
        <v>12091</v>
      </c>
      <c r="I2922" s="127">
        <v>25</v>
      </c>
      <c r="J2922" s="128">
        <v>5.8822000000000001</v>
      </c>
    </row>
    <row r="2923" spans="2:10" hidden="1" x14ac:dyDescent="0.25">
      <c r="B2923" s="124" t="s">
        <v>203</v>
      </c>
      <c r="C2923" s="125" t="s">
        <v>3192</v>
      </c>
      <c r="D2923" s="126" t="s">
        <v>12086</v>
      </c>
      <c r="E2923" s="125" t="s">
        <v>3286</v>
      </c>
      <c r="F2923" s="126" t="s">
        <v>12091</v>
      </c>
      <c r="G2923" s="125" t="s">
        <v>12094</v>
      </c>
      <c r="H2923" s="126" t="s">
        <v>12095</v>
      </c>
      <c r="I2923" s="127">
        <v>88</v>
      </c>
      <c r="J2923" s="128">
        <v>5.4942000000000002</v>
      </c>
    </row>
    <row r="2924" spans="2:10" hidden="1" x14ac:dyDescent="0.25">
      <c r="B2924" s="124" t="s">
        <v>203</v>
      </c>
      <c r="C2924" s="125" t="s">
        <v>3192</v>
      </c>
      <c r="D2924" s="126" t="s">
        <v>12086</v>
      </c>
      <c r="E2924" s="125" t="s">
        <v>12094</v>
      </c>
      <c r="F2924" s="126" t="s">
        <v>12095</v>
      </c>
      <c r="G2924" s="125" t="s">
        <v>3979</v>
      </c>
      <c r="H2924" s="126" t="s">
        <v>12096</v>
      </c>
      <c r="I2924" s="127">
        <v>1134</v>
      </c>
      <c r="J2924" s="128">
        <v>4.2791999999999986</v>
      </c>
    </row>
    <row r="2925" spans="2:10" hidden="1" x14ac:dyDescent="0.25">
      <c r="B2925" s="124" t="s">
        <v>203</v>
      </c>
      <c r="C2925" s="125" t="s">
        <v>12097</v>
      </c>
      <c r="D2925" s="126" t="s">
        <v>12098</v>
      </c>
      <c r="E2925" s="125" t="s">
        <v>12097</v>
      </c>
      <c r="F2925" s="126" t="s">
        <v>12099</v>
      </c>
      <c r="G2925" s="125" t="s">
        <v>10896</v>
      </c>
      <c r="H2925" s="126" t="s">
        <v>12100</v>
      </c>
      <c r="I2925" s="127">
        <v>364</v>
      </c>
      <c r="J2925" s="128">
        <v>18.14009999999999</v>
      </c>
    </row>
    <row r="2926" spans="2:10" hidden="1" x14ac:dyDescent="0.25">
      <c r="B2926" s="124" t="s">
        <v>203</v>
      </c>
      <c r="C2926" s="125" t="s">
        <v>12097</v>
      </c>
      <c r="D2926" s="126" t="s">
        <v>12098</v>
      </c>
      <c r="E2926" s="125" t="s">
        <v>12097</v>
      </c>
      <c r="F2926" s="126" t="s">
        <v>12099</v>
      </c>
      <c r="G2926" s="125" t="s">
        <v>12101</v>
      </c>
      <c r="H2926" s="126" t="s">
        <v>12102</v>
      </c>
      <c r="I2926" s="127">
        <v>328</v>
      </c>
      <c r="J2926" s="128">
        <v>17.817799999999991</v>
      </c>
    </row>
    <row r="2927" spans="2:10" hidden="1" x14ac:dyDescent="0.25">
      <c r="B2927" s="124" t="s">
        <v>203</v>
      </c>
      <c r="C2927" s="125" t="s">
        <v>12097</v>
      </c>
      <c r="D2927" s="126" t="s">
        <v>12098</v>
      </c>
      <c r="E2927" s="125" t="s">
        <v>7435</v>
      </c>
      <c r="F2927" s="126" t="s">
        <v>12103</v>
      </c>
      <c r="G2927" s="125" t="s">
        <v>12104</v>
      </c>
      <c r="H2927" s="126" t="s">
        <v>12105</v>
      </c>
      <c r="I2927" s="127">
        <v>338</v>
      </c>
      <c r="J2927" s="128">
        <v>5.2919999999999998</v>
      </c>
    </row>
    <row r="2928" spans="2:10" hidden="1" x14ac:dyDescent="0.25">
      <c r="B2928" s="124" t="s">
        <v>203</v>
      </c>
      <c r="C2928" s="125" t="s">
        <v>12097</v>
      </c>
      <c r="D2928" s="126" t="s">
        <v>12098</v>
      </c>
      <c r="E2928" s="125" t="s">
        <v>12097</v>
      </c>
      <c r="F2928" s="126" t="s">
        <v>12099</v>
      </c>
      <c r="G2928" s="125" t="s">
        <v>12106</v>
      </c>
      <c r="H2928" s="126" t="s">
        <v>12107</v>
      </c>
      <c r="I2928" s="127">
        <v>276</v>
      </c>
      <c r="J2928" s="128">
        <v>17.973199999999999</v>
      </c>
    </row>
    <row r="2929" spans="2:10" hidden="1" x14ac:dyDescent="0.25">
      <c r="B2929" s="124" t="s">
        <v>203</v>
      </c>
      <c r="C2929" s="125" t="s">
        <v>12097</v>
      </c>
      <c r="D2929" s="126" t="s">
        <v>12098</v>
      </c>
      <c r="E2929" s="125" t="s">
        <v>12108</v>
      </c>
      <c r="F2929" s="126" t="s">
        <v>12109</v>
      </c>
      <c r="G2929" s="125" t="s">
        <v>925</v>
      </c>
      <c r="H2929" s="126" t="s">
        <v>12110</v>
      </c>
      <c r="I2929" s="127">
        <v>515</v>
      </c>
      <c r="J2929" s="128">
        <v>4.6413000000000002</v>
      </c>
    </row>
    <row r="2930" spans="2:10" hidden="1" x14ac:dyDescent="0.25">
      <c r="B2930" s="124" t="s">
        <v>203</v>
      </c>
      <c r="C2930" s="125" t="s">
        <v>12097</v>
      </c>
      <c r="D2930" s="126" t="s">
        <v>12098</v>
      </c>
      <c r="E2930" s="125" t="s">
        <v>12104</v>
      </c>
      <c r="F2930" s="126" t="s">
        <v>12105</v>
      </c>
      <c r="G2930" s="125" t="s">
        <v>12111</v>
      </c>
      <c r="H2930" s="126" t="s">
        <v>12112</v>
      </c>
      <c r="I2930" s="127">
        <v>466</v>
      </c>
      <c r="J2930" s="128">
        <v>6.1864999999999997</v>
      </c>
    </row>
    <row r="2931" spans="2:10" hidden="1" x14ac:dyDescent="0.25">
      <c r="B2931" s="124" t="s">
        <v>203</v>
      </c>
      <c r="C2931" s="125" t="s">
        <v>12097</v>
      </c>
      <c r="D2931" s="126" t="s">
        <v>12098</v>
      </c>
      <c r="E2931" s="125" t="s">
        <v>12106</v>
      </c>
      <c r="F2931" s="126" t="s">
        <v>12107</v>
      </c>
      <c r="G2931" s="125" t="s">
        <v>12108</v>
      </c>
      <c r="H2931" s="126" t="s">
        <v>12109</v>
      </c>
      <c r="I2931" s="127">
        <v>356</v>
      </c>
      <c r="J2931" s="128">
        <v>9.7399999999999984</v>
      </c>
    </row>
    <row r="2932" spans="2:10" hidden="1" x14ac:dyDescent="0.25">
      <c r="B2932" s="124" t="s">
        <v>203</v>
      </c>
      <c r="C2932" s="125" t="s">
        <v>12097</v>
      </c>
      <c r="D2932" s="126" t="s">
        <v>12098</v>
      </c>
      <c r="E2932" s="125" t="s">
        <v>12097</v>
      </c>
      <c r="F2932" s="126" t="s">
        <v>12099</v>
      </c>
      <c r="G2932" s="125" t="s">
        <v>7435</v>
      </c>
      <c r="H2932" s="126" t="s">
        <v>12103</v>
      </c>
      <c r="I2932" s="127">
        <v>952</v>
      </c>
      <c r="J2932" s="128">
        <v>14.4955</v>
      </c>
    </row>
    <row r="2933" spans="2:10" hidden="1" x14ac:dyDescent="0.25">
      <c r="B2933" s="124" t="s">
        <v>203</v>
      </c>
      <c r="C2933" s="125" t="s">
        <v>4768</v>
      </c>
      <c r="D2933" s="126" t="s">
        <v>12113</v>
      </c>
      <c r="E2933" s="125" t="s">
        <v>4768</v>
      </c>
      <c r="F2933" s="126" t="s">
        <v>12114</v>
      </c>
      <c r="G2933" s="125" t="s">
        <v>12115</v>
      </c>
      <c r="H2933" s="126" t="s">
        <v>12116</v>
      </c>
      <c r="I2933" s="127">
        <v>498</v>
      </c>
      <c r="J2933" s="128">
        <v>17.450900000000001</v>
      </c>
    </row>
    <row r="2934" spans="2:10" hidden="1" x14ac:dyDescent="0.25">
      <c r="B2934" s="124" t="s">
        <v>203</v>
      </c>
      <c r="C2934" s="125" t="s">
        <v>4768</v>
      </c>
      <c r="D2934" s="126" t="s">
        <v>12113</v>
      </c>
      <c r="E2934" s="125" t="s">
        <v>4768</v>
      </c>
      <c r="F2934" s="126" t="s">
        <v>12114</v>
      </c>
      <c r="G2934" s="125" t="s">
        <v>12117</v>
      </c>
      <c r="H2934" s="126" t="s">
        <v>12118</v>
      </c>
      <c r="I2934" s="127">
        <v>573</v>
      </c>
      <c r="J2934" s="128">
        <v>20.949099999999991</v>
      </c>
    </row>
    <row r="2935" spans="2:10" hidden="1" x14ac:dyDescent="0.25">
      <c r="B2935" s="124" t="s">
        <v>203</v>
      </c>
      <c r="C2935" s="125" t="s">
        <v>4768</v>
      </c>
      <c r="D2935" s="126" t="s">
        <v>12113</v>
      </c>
      <c r="E2935" s="125" t="s">
        <v>4768</v>
      </c>
      <c r="F2935" s="126" t="s">
        <v>12114</v>
      </c>
      <c r="G2935" s="125" t="s">
        <v>12119</v>
      </c>
      <c r="H2935" s="126" t="s">
        <v>12120</v>
      </c>
      <c r="I2935" s="127">
        <v>776</v>
      </c>
      <c r="J2935" s="128">
        <v>12.2477</v>
      </c>
    </row>
    <row r="2936" spans="2:10" hidden="1" x14ac:dyDescent="0.25">
      <c r="B2936" s="124" t="s">
        <v>203</v>
      </c>
      <c r="C2936" s="125" t="s">
        <v>4768</v>
      </c>
      <c r="D2936" s="126" t="s">
        <v>12113</v>
      </c>
      <c r="E2936" s="125" t="s">
        <v>5243</v>
      </c>
      <c r="F2936" s="126" t="s">
        <v>12121</v>
      </c>
      <c r="G2936" s="125" t="s">
        <v>12122</v>
      </c>
      <c r="H2936" s="126" t="s">
        <v>12123</v>
      </c>
      <c r="I2936" s="127">
        <v>453</v>
      </c>
      <c r="J2936" s="128">
        <v>5.113599999999999</v>
      </c>
    </row>
    <row r="2937" spans="2:10" hidden="1" x14ac:dyDescent="0.25">
      <c r="B2937" s="124" t="s">
        <v>203</v>
      </c>
      <c r="C2937" s="125" t="s">
        <v>4768</v>
      </c>
      <c r="D2937" s="126" t="s">
        <v>12113</v>
      </c>
      <c r="E2937" s="125" t="s">
        <v>4768</v>
      </c>
      <c r="F2937" s="126" t="s">
        <v>12114</v>
      </c>
      <c r="G2937" s="125" t="s">
        <v>3579</v>
      </c>
      <c r="H2937" s="126" t="s">
        <v>12124</v>
      </c>
      <c r="I2937" s="127">
        <v>200</v>
      </c>
      <c r="J2937" s="128">
        <v>12.2348</v>
      </c>
    </row>
    <row r="2938" spans="2:10" hidden="1" x14ac:dyDescent="0.25">
      <c r="B2938" s="124" t="s">
        <v>203</v>
      </c>
      <c r="C2938" s="125" t="s">
        <v>4768</v>
      </c>
      <c r="D2938" s="126" t="s">
        <v>12113</v>
      </c>
      <c r="E2938" s="125" t="s">
        <v>12115</v>
      </c>
      <c r="F2938" s="126" t="s">
        <v>12116</v>
      </c>
      <c r="G2938" s="125" t="s">
        <v>5243</v>
      </c>
      <c r="H2938" s="126" t="s">
        <v>12121</v>
      </c>
      <c r="I2938" s="127">
        <v>370</v>
      </c>
      <c r="J2938" s="128">
        <v>13.767099999999999</v>
      </c>
    </row>
    <row r="2939" spans="2:10" hidden="1" x14ac:dyDescent="0.25">
      <c r="B2939" s="124" t="s">
        <v>203</v>
      </c>
      <c r="C2939" s="125" t="s">
        <v>12125</v>
      </c>
      <c r="D2939" s="126" t="s">
        <v>12126</v>
      </c>
      <c r="E2939" s="125" t="s">
        <v>12127</v>
      </c>
      <c r="F2939" s="126" t="s">
        <v>12128</v>
      </c>
      <c r="G2939" s="125" t="s">
        <v>1096</v>
      </c>
      <c r="H2939" s="126" t="s">
        <v>12129</v>
      </c>
      <c r="I2939" s="127">
        <v>246</v>
      </c>
      <c r="J2939" s="128">
        <v>13.9436</v>
      </c>
    </row>
    <row r="2940" spans="2:10" hidden="1" x14ac:dyDescent="0.25">
      <c r="B2940" s="124" t="s">
        <v>203</v>
      </c>
      <c r="C2940" s="125" t="s">
        <v>12125</v>
      </c>
      <c r="D2940" s="126" t="s">
        <v>12126</v>
      </c>
      <c r="E2940" s="125" t="s">
        <v>12125</v>
      </c>
      <c r="F2940" s="126" t="s">
        <v>12130</v>
      </c>
      <c r="G2940" s="125" t="s">
        <v>12127</v>
      </c>
      <c r="H2940" s="126" t="s">
        <v>12128</v>
      </c>
      <c r="I2940" s="127">
        <v>444</v>
      </c>
      <c r="J2940" s="128">
        <v>11.215999999999999</v>
      </c>
    </row>
    <row r="2941" spans="2:10" hidden="1" x14ac:dyDescent="0.25">
      <c r="B2941" s="124" t="s">
        <v>203</v>
      </c>
      <c r="C2941" s="125" t="s">
        <v>12131</v>
      </c>
      <c r="D2941" s="126" t="s">
        <v>12132</v>
      </c>
      <c r="E2941" s="125" t="s">
        <v>12131</v>
      </c>
      <c r="F2941" s="126" t="s">
        <v>12133</v>
      </c>
      <c r="G2941" s="125" t="s">
        <v>12134</v>
      </c>
      <c r="H2941" s="126" t="s">
        <v>12135</v>
      </c>
      <c r="I2941" s="127">
        <v>928</v>
      </c>
      <c r="J2941" s="128">
        <v>13.321300000000001</v>
      </c>
    </row>
    <row r="2942" spans="2:10" hidden="1" x14ac:dyDescent="0.25">
      <c r="B2942" s="124" t="s">
        <v>203</v>
      </c>
      <c r="C2942" s="125" t="s">
        <v>12131</v>
      </c>
      <c r="D2942" s="126" t="s">
        <v>12132</v>
      </c>
      <c r="E2942" s="125" t="s">
        <v>12131</v>
      </c>
      <c r="F2942" s="126" t="s">
        <v>12133</v>
      </c>
      <c r="G2942" s="125" t="s">
        <v>8561</v>
      </c>
      <c r="H2942" s="126" t="s">
        <v>12136</v>
      </c>
      <c r="I2942" s="127">
        <v>317</v>
      </c>
      <c r="J2942" s="128">
        <v>2.6779999999999999</v>
      </c>
    </row>
    <row r="2943" spans="2:10" hidden="1" x14ac:dyDescent="0.25">
      <c r="B2943" s="124" t="s">
        <v>203</v>
      </c>
      <c r="C2943" s="125" t="s">
        <v>8807</v>
      </c>
      <c r="D2943" s="126" t="s">
        <v>12137</v>
      </c>
      <c r="E2943" s="125" t="s">
        <v>8807</v>
      </c>
      <c r="F2943" s="126" t="s">
        <v>12138</v>
      </c>
      <c r="G2943" s="125" t="s">
        <v>12139</v>
      </c>
      <c r="H2943" s="126" t="s">
        <v>12140</v>
      </c>
      <c r="I2943" s="127">
        <v>517</v>
      </c>
      <c r="J2943" s="128">
        <v>50.827199999999998</v>
      </c>
    </row>
    <row r="2944" spans="2:10" hidden="1" x14ac:dyDescent="0.25">
      <c r="B2944" s="124" t="s">
        <v>203</v>
      </c>
      <c r="C2944" s="125" t="s">
        <v>1174</v>
      </c>
      <c r="D2944" s="126" t="s">
        <v>12141</v>
      </c>
      <c r="E2944" s="125" t="s">
        <v>1174</v>
      </c>
      <c r="F2944" s="126" t="s">
        <v>12142</v>
      </c>
      <c r="G2944" s="125" t="s">
        <v>11992</v>
      </c>
      <c r="H2944" s="126" t="s">
        <v>12143</v>
      </c>
      <c r="I2944" s="127">
        <v>622</v>
      </c>
      <c r="J2944" s="128">
        <v>19.0929</v>
      </c>
    </row>
    <row r="2945" spans="2:10" hidden="1" x14ac:dyDescent="0.25">
      <c r="B2945" s="124" t="s">
        <v>203</v>
      </c>
      <c r="C2945" s="125" t="s">
        <v>12144</v>
      </c>
      <c r="D2945" s="126" t="s">
        <v>12145</v>
      </c>
      <c r="E2945" s="125" t="s">
        <v>12144</v>
      </c>
      <c r="F2945" s="126" t="s">
        <v>12146</v>
      </c>
      <c r="G2945" s="125" t="s">
        <v>5775</v>
      </c>
      <c r="H2945" s="126" t="s">
        <v>12147</v>
      </c>
      <c r="I2945" s="127">
        <v>362</v>
      </c>
      <c r="J2945" s="128">
        <v>16.2133</v>
      </c>
    </row>
    <row r="2946" spans="2:10" hidden="1" x14ac:dyDescent="0.25">
      <c r="B2946" s="124" t="s">
        <v>203</v>
      </c>
      <c r="C2946" s="125" t="s">
        <v>12144</v>
      </c>
      <c r="D2946" s="126" t="s">
        <v>12145</v>
      </c>
      <c r="E2946" s="125" t="s">
        <v>12144</v>
      </c>
      <c r="F2946" s="126" t="s">
        <v>12146</v>
      </c>
      <c r="G2946" s="125" t="s">
        <v>12148</v>
      </c>
      <c r="H2946" s="126" t="s">
        <v>12149</v>
      </c>
      <c r="I2946" s="127">
        <v>120</v>
      </c>
      <c r="J2946" s="128">
        <v>32.141800000000003</v>
      </c>
    </row>
    <row r="2947" spans="2:10" hidden="1" x14ac:dyDescent="0.25">
      <c r="B2947" s="124" t="s">
        <v>203</v>
      </c>
      <c r="C2947" s="125" t="s">
        <v>12150</v>
      </c>
      <c r="D2947" s="126" t="s">
        <v>12151</v>
      </c>
      <c r="E2947" s="125" t="s">
        <v>12152</v>
      </c>
      <c r="F2947" s="126" t="s">
        <v>12153</v>
      </c>
      <c r="G2947" s="125" t="s">
        <v>12154</v>
      </c>
      <c r="H2947" s="126" t="s">
        <v>12155</v>
      </c>
      <c r="I2947" s="127">
        <v>177</v>
      </c>
      <c r="J2947" s="128">
        <v>13.249499999999999</v>
      </c>
    </row>
    <row r="2948" spans="2:10" hidden="1" x14ac:dyDescent="0.25">
      <c r="B2948" s="124" t="s">
        <v>203</v>
      </c>
      <c r="C2948" s="125" t="s">
        <v>5573</v>
      </c>
      <c r="D2948" s="126" t="s">
        <v>12156</v>
      </c>
      <c r="E2948" s="125" t="s">
        <v>5573</v>
      </c>
      <c r="F2948" s="126" t="s">
        <v>12157</v>
      </c>
      <c r="G2948" s="125" t="s">
        <v>438</v>
      </c>
      <c r="H2948" s="126" t="s">
        <v>12158</v>
      </c>
      <c r="I2948" s="127">
        <v>279</v>
      </c>
      <c r="J2948" s="128">
        <v>5.0293999999999999</v>
      </c>
    </row>
    <row r="2949" spans="2:10" hidden="1" x14ac:dyDescent="0.25">
      <c r="B2949" s="124" t="s">
        <v>203</v>
      </c>
      <c r="C2949" s="125" t="s">
        <v>5573</v>
      </c>
      <c r="D2949" s="126" t="s">
        <v>12156</v>
      </c>
      <c r="E2949" s="125" t="s">
        <v>438</v>
      </c>
      <c r="F2949" s="126" t="s">
        <v>12158</v>
      </c>
      <c r="G2949" s="125" t="s">
        <v>8001</v>
      </c>
      <c r="H2949" s="126" t="s">
        <v>12159</v>
      </c>
      <c r="I2949" s="127">
        <v>243</v>
      </c>
      <c r="J2949" s="128">
        <v>3.5017</v>
      </c>
    </row>
    <row r="2950" spans="2:10" hidden="1" x14ac:dyDescent="0.25">
      <c r="B2950" s="124" t="s">
        <v>203</v>
      </c>
      <c r="C2950" s="125" t="s">
        <v>5573</v>
      </c>
      <c r="D2950" s="126" t="s">
        <v>12156</v>
      </c>
      <c r="E2950" s="125" t="s">
        <v>5573</v>
      </c>
      <c r="F2950" s="126" t="s">
        <v>12157</v>
      </c>
      <c r="G2950" s="125" t="s">
        <v>7814</v>
      </c>
      <c r="H2950" s="126" t="s">
        <v>12160</v>
      </c>
      <c r="I2950" s="127">
        <v>177</v>
      </c>
      <c r="J2950" s="128">
        <v>18.055099999999999</v>
      </c>
    </row>
    <row r="2951" spans="2:10" hidden="1" x14ac:dyDescent="0.25">
      <c r="B2951" s="124" t="s">
        <v>203</v>
      </c>
      <c r="C2951" s="125" t="s">
        <v>5573</v>
      </c>
      <c r="D2951" s="126" t="s">
        <v>12156</v>
      </c>
      <c r="E2951" s="125" t="s">
        <v>5573</v>
      </c>
      <c r="F2951" s="126" t="s">
        <v>12157</v>
      </c>
      <c r="G2951" s="125" t="s">
        <v>6863</v>
      </c>
      <c r="H2951" s="126" t="s">
        <v>12161</v>
      </c>
      <c r="I2951" s="127">
        <v>277</v>
      </c>
      <c r="J2951" s="128">
        <v>14.889799999999999</v>
      </c>
    </row>
    <row r="2952" spans="2:10" hidden="1" x14ac:dyDescent="0.25">
      <c r="B2952" s="124" t="s">
        <v>203</v>
      </c>
      <c r="C2952" s="125" t="s">
        <v>5573</v>
      </c>
      <c r="D2952" s="126" t="s">
        <v>12156</v>
      </c>
      <c r="E2952" s="125" t="s">
        <v>8001</v>
      </c>
      <c r="F2952" s="126" t="s">
        <v>12159</v>
      </c>
      <c r="G2952" s="125" t="s">
        <v>7874</v>
      </c>
      <c r="H2952" s="126" t="s">
        <v>12162</v>
      </c>
      <c r="I2952" s="127">
        <v>467</v>
      </c>
      <c r="J2952" s="128">
        <v>15.2342</v>
      </c>
    </row>
    <row r="2953" spans="2:10" hidden="1" x14ac:dyDescent="0.25">
      <c r="B2953" s="124" t="s">
        <v>203</v>
      </c>
      <c r="C2953" s="125" t="s">
        <v>5573</v>
      </c>
      <c r="D2953" s="126" t="s">
        <v>12156</v>
      </c>
      <c r="E2953" s="125" t="s">
        <v>7814</v>
      </c>
      <c r="F2953" s="126" t="s">
        <v>12160</v>
      </c>
      <c r="G2953" s="125" t="s">
        <v>12163</v>
      </c>
      <c r="H2953" s="126" t="s">
        <v>12164</v>
      </c>
      <c r="I2953" s="127">
        <v>691</v>
      </c>
      <c r="J2953" s="128">
        <v>5.9946999999999999</v>
      </c>
    </row>
    <row r="2954" spans="2:10" hidden="1" x14ac:dyDescent="0.25">
      <c r="B2954" s="124" t="s">
        <v>203</v>
      </c>
      <c r="C2954" s="125" t="s">
        <v>949</v>
      </c>
      <c r="D2954" s="126" t="s">
        <v>12165</v>
      </c>
      <c r="E2954" s="125" t="s">
        <v>949</v>
      </c>
      <c r="F2954" s="126" t="s">
        <v>12166</v>
      </c>
      <c r="G2954" s="125" t="s">
        <v>3815</v>
      </c>
      <c r="H2954" s="126" t="s">
        <v>12167</v>
      </c>
      <c r="I2954" s="127">
        <v>305</v>
      </c>
      <c r="J2954" s="128">
        <v>4.9573</v>
      </c>
    </row>
    <row r="2955" spans="2:10" hidden="1" x14ac:dyDescent="0.25">
      <c r="B2955" s="124" t="s">
        <v>203</v>
      </c>
      <c r="C2955" s="125" t="s">
        <v>949</v>
      </c>
      <c r="D2955" s="126" t="s">
        <v>12165</v>
      </c>
      <c r="E2955" s="125" t="s">
        <v>3815</v>
      </c>
      <c r="F2955" s="126" t="s">
        <v>12167</v>
      </c>
      <c r="G2955" s="125" t="s">
        <v>12168</v>
      </c>
      <c r="H2955" s="126" t="s">
        <v>12169</v>
      </c>
      <c r="I2955" s="127">
        <v>479</v>
      </c>
      <c r="J2955" s="128">
        <v>14.1958</v>
      </c>
    </row>
    <row r="2956" spans="2:10" hidden="1" x14ac:dyDescent="0.25">
      <c r="B2956" s="124" t="s">
        <v>203</v>
      </c>
      <c r="C2956" s="125" t="s">
        <v>949</v>
      </c>
      <c r="D2956" s="126" t="s">
        <v>12165</v>
      </c>
      <c r="E2956" s="125" t="s">
        <v>3815</v>
      </c>
      <c r="F2956" s="126" t="s">
        <v>12167</v>
      </c>
      <c r="G2956" s="125" t="s">
        <v>806</v>
      </c>
      <c r="H2956" s="126" t="s">
        <v>12170</v>
      </c>
      <c r="I2956" s="127">
        <v>350</v>
      </c>
      <c r="J2956" s="128">
        <v>11.898099999999999</v>
      </c>
    </row>
    <row r="2957" spans="2:10" hidden="1" x14ac:dyDescent="0.25">
      <c r="B2957" s="124" t="s">
        <v>203</v>
      </c>
      <c r="C2957" s="125" t="s">
        <v>12171</v>
      </c>
      <c r="D2957" s="126" t="s">
        <v>12172</v>
      </c>
      <c r="E2957" s="125" t="s">
        <v>12171</v>
      </c>
      <c r="F2957" s="126" t="s">
        <v>12173</v>
      </c>
      <c r="G2957" s="125" t="s">
        <v>12174</v>
      </c>
      <c r="H2957" s="126" t="s">
        <v>12175</v>
      </c>
      <c r="I2957" s="127">
        <v>60</v>
      </c>
      <c r="J2957" s="128">
        <v>28.886599999999991</v>
      </c>
    </row>
    <row r="2958" spans="2:10" hidden="1" x14ac:dyDescent="0.25">
      <c r="B2958" s="124" t="s">
        <v>203</v>
      </c>
      <c r="C2958" s="125" t="s">
        <v>12171</v>
      </c>
      <c r="D2958" s="126" t="s">
        <v>12172</v>
      </c>
      <c r="E2958" s="125" t="s">
        <v>12047</v>
      </c>
      <c r="F2958" s="126" t="s">
        <v>12176</v>
      </c>
      <c r="G2958" s="125" t="s">
        <v>12177</v>
      </c>
      <c r="H2958" s="126" t="s">
        <v>12178</v>
      </c>
      <c r="I2958" s="127">
        <v>78</v>
      </c>
      <c r="J2958" s="128">
        <v>24.2119</v>
      </c>
    </row>
    <row r="2959" spans="2:10" hidden="1" x14ac:dyDescent="0.25">
      <c r="B2959" s="124" t="s">
        <v>203</v>
      </c>
      <c r="C2959" s="125" t="s">
        <v>12171</v>
      </c>
      <c r="D2959" s="126" t="s">
        <v>12172</v>
      </c>
      <c r="E2959" s="125" t="s">
        <v>12171</v>
      </c>
      <c r="F2959" s="126" t="s">
        <v>12173</v>
      </c>
      <c r="G2959" s="125" t="s">
        <v>10003</v>
      </c>
      <c r="H2959" s="126" t="s">
        <v>12179</v>
      </c>
      <c r="I2959" s="127">
        <v>269</v>
      </c>
      <c r="J2959" s="128">
        <v>19.217700000000001</v>
      </c>
    </row>
    <row r="2960" spans="2:10" hidden="1" x14ac:dyDescent="0.25">
      <c r="B2960" s="124" t="s">
        <v>203</v>
      </c>
      <c r="C2960" s="125" t="s">
        <v>12171</v>
      </c>
      <c r="D2960" s="126" t="s">
        <v>12172</v>
      </c>
      <c r="E2960" s="125" t="s">
        <v>12171</v>
      </c>
      <c r="F2960" s="126" t="s">
        <v>12173</v>
      </c>
      <c r="G2960" s="125" t="s">
        <v>12047</v>
      </c>
      <c r="H2960" s="126" t="s">
        <v>12176</v>
      </c>
      <c r="I2960" s="127">
        <v>346</v>
      </c>
      <c r="J2960" s="128">
        <v>24.580200000000001</v>
      </c>
    </row>
    <row r="2961" spans="2:10" hidden="1" x14ac:dyDescent="0.25">
      <c r="B2961" s="124" t="s">
        <v>203</v>
      </c>
      <c r="C2961" s="125" t="s">
        <v>12171</v>
      </c>
      <c r="D2961" s="126" t="s">
        <v>12172</v>
      </c>
      <c r="E2961" s="125" t="s">
        <v>12171</v>
      </c>
      <c r="F2961" s="126" t="s">
        <v>12173</v>
      </c>
      <c r="G2961" s="125" t="s">
        <v>5271</v>
      </c>
      <c r="H2961" s="126" t="s">
        <v>12180</v>
      </c>
      <c r="I2961" s="127">
        <v>129</v>
      </c>
      <c r="J2961" s="128">
        <v>6.8996000000000004</v>
      </c>
    </row>
    <row r="2962" spans="2:10" hidden="1" x14ac:dyDescent="0.25">
      <c r="B2962" s="124" t="s">
        <v>203</v>
      </c>
      <c r="C2962" s="125" t="s">
        <v>12181</v>
      </c>
      <c r="D2962" s="126" t="s">
        <v>12182</v>
      </c>
      <c r="E2962" s="125" t="s">
        <v>12183</v>
      </c>
      <c r="F2962" s="126" t="s">
        <v>12184</v>
      </c>
      <c r="G2962" s="125" t="s">
        <v>11024</v>
      </c>
      <c r="H2962" s="126" t="s">
        <v>12185</v>
      </c>
      <c r="I2962" s="127">
        <v>259</v>
      </c>
      <c r="J2962" s="128">
        <v>4.3073999999999986</v>
      </c>
    </row>
    <row r="2963" spans="2:10" hidden="1" x14ac:dyDescent="0.25">
      <c r="B2963" s="124" t="s">
        <v>203</v>
      </c>
      <c r="C2963" s="125" t="s">
        <v>12181</v>
      </c>
      <c r="D2963" s="126" t="s">
        <v>12182</v>
      </c>
      <c r="E2963" s="125" t="s">
        <v>12186</v>
      </c>
      <c r="F2963" s="126" t="s">
        <v>12187</v>
      </c>
      <c r="G2963" s="125" t="s">
        <v>5573</v>
      </c>
      <c r="H2963" s="126" t="s">
        <v>12188</v>
      </c>
      <c r="I2963" s="127">
        <v>275</v>
      </c>
      <c r="J2963" s="128">
        <v>11.8484</v>
      </c>
    </row>
    <row r="2964" spans="2:10" hidden="1" x14ac:dyDescent="0.25">
      <c r="B2964" s="124" t="s">
        <v>203</v>
      </c>
      <c r="C2964" s="125" t="s">
        <v>12181</v>
      </c>
      <c r="D2964" s="126" t="s">
        <v>12182</v>
      </c>
      <c r="E2964" s="125" t="s">
        <v>12181</v>
      </c>
      <c r="F2964" s="126" t="s">
        <v>12189</v>
      </c>
      <c r="G2964" s="125" t="s">
        <v>12183</v>
      </c>
      <c r="H2964" s="126" t="s">
        <v>12184</v>
      </c>
      <c r="I2964" s="127">
        <v>548</v>
      </c>
      <c r="J2964" s="128">
        <v>4.4753000000000007</v>
      </c>
    </row>
    <row r="2965" spans="2:10" hidden="1" x14ac:dyDescent="0.25">
      <c r="B2965" s="124" t="s">
        <v>203</v>
      </c>
      <c r="C2965" s="125" t="s">
        <v>12190</v>
      </c>
      <c r="D2965" s="126" t="s">
        <v>12191</v>
      </c>
      <c r="E2965" s="125" t="s">
        <v>12190</v>
      </c>
      <c r="F2965" s="126" t="s">
        <v>12192</v>
      </c>
      <c r="G2965" s="125" t="s">
        <v>11325</v>
      </c>
      <c r="H2965" s="126" t="s">
        <v>12193</v>
      </c>
      <c r="I2965" s="127">
        <v>318</v>
      </c>
      <c r="J2965" s="128">
        <v>6.6235999999999997</v>
      </c>
    </row>
    <row r="2966" spans="2:10" hidden="1" x14ac:dyDescent="0.25">
      <c r="B2966" s="124" t="s">
        <v>203</v>
      </c>
      <c r="C2966" s="125" t="s">
        <v>857</v>
      </c>
      <c r="D2966" s="126" t="s">
        <v>12194</v>
      </c>
      <c r="E2966" s="125" t="s">
        <v>12195</v>
      </c>
      <c r="F2966" s="126" t="s">
        <v>12196</v>
      </c>
      <c r="G2966" s="125" t="s">
        <v>12000</v>
      </c>
      <c r="H2966" s="126" t="s">
        <v>12197</v>
      </c>
      <c r="I2966" s="127">
        <v>183</v>
      </c>
      <c r="J2966" s="128">
        <v>12.0669</v>
      </c>
    </row>
    <row r="2967" spans="2:10" hidden="1" x14ac:dyDescent="0.25">
      <c r="B2967" s="124" t="s">
        <v>203</v>
      </c>
      <c r="C2967" s="125" t="s">
        <v>857</v>
      </c>
      <c r="D2967" s="126" t="s">
        <v>12194</v>
      </c>
      <c r="E2967" s="125" t="s">
        <v>12198</v>
      </c>
      <c r="F2967" s="126" t="s">
        <v>12199</v>
      </c>
      <c r="G2967" s="125" t="s">
        <v>12200</v>
      </c>
      <c r="H2967" s="126" t="s">
        <v>12201</v>
      </c>
      <c r="I2967" s="127">
        <v>637</v>
      </c>
      <c r="J2967" s="128">
        <v>11.374000000000001</v>
      </c>
    </row>
    <row r="2968" spans="2:10" hidden="1" x14ac:dyDescent="0.25">
      <c r="B2968" s="124" t="s">
        <v>203</v>
      </c>
      <c r="C2968" s="125" t="s">
        <v>857</v>
      </c>
      <c r="D2968" s="126" t="s">
        <v>12194</v>
      </c>
      <c r="E2968" s="125" t="s">
        <v>1037</v>
      </c>
      <c r="F2968" s="126" t="s">
        <v>12202</v>
      </c>
      <c r="G2968" s="125" t="s">
        <v>12203</v>
      </c>
      <c r="H2968" s="126" t="s">
        <v>12204</v>
      </c>
      <c r="I2968" s="127">
        <v>296</v>
      </c>
      <c r="J2968" s="128">
        <v>15.715400000000001</v>
      </c>
    </row>
    <row r="2969" spans="2:10" hidden="1" x14ac:dyDescent="0.25">
      <c r="B2969" s="124" t="s">
        <v>203</v>
      </c>
      <c r="C2969" s="125" t="s">
        <v>857</v>
      </c>
      <c r="D2969" s="126" t="s">
        <v>12194</v>
      </c>
      <c r="E2969" s="125" t="s">
        <v>1496</v>
      </c>
      <c r="F2969" s="126" t="s">
        <v>12205</v>
      </c>
      <c r="G2969" s="125" t="s">
        <v>12206</v>
      </c>
      <c r="H2969" s="126" t="s">
        <v>12207</v>
      </c>
      <c r="I2969" s="127">
        <v>197</v>
      </c>
      <c r="J2969" s="128">
        <v>12.213100000000001</v>
      </c>
    </row>
    <row r="2970" spans="2:10" hidden="1" x14ac:dyDescent="0.25">
      <c r="B2970" s="124" t="s">
        <v>203</v>
      </c>
      <c r="C2970" s="125" t="s">
        <v>857</v>
      </c>
      <c r="D2970" s="126" t="s">
        <v>12194</v>
      </c>
      <c r="E2970" s="125" t="s">
        <v>857</v>
      </c>
      <c r="F2970" s="126" t="s">
        <v>12208</v>
      </c>
      <c r="G2970" s="125" t="s">
        <v>1496</v>
      </c>
      <c r="H2970" s="126" t="s">
        <v>12205</v>
      </c>
      <c r="I2970" s="127">
        <v>453</v>
      </c>
      <c r="J2970" s="128">
        <v>16.662700000000001</v>
      </c>
    </row>
    <row r="2971" spans="2:10" hidden="1" x14ac:dyDescent="0.25">
      <c r="B2971" s="124" t="s">
        <v>203</v>
      </c>
      <c r="C2971" s="125" t="s">
        <v>857</v>
      </c>
      <c r="D2971" s="126" t="s">
        <v>12194</v>
      </c>
      <c r="E2971" s="125" t="s">
        <v>12209</v>
      </c>
      <c r="F2971" s="126" t="s">
        <v>12210</v>
      </c>
      <c r="G2971" s="125" t="s">
        <v>12198</v>
      </c>
      <c r="H2971" s="126" t="s">
        <v>12199</v>
      </c>
      <c r="I2971" s="127">
        <v>1388</v>
      </c>
      <c r="J2971" s="128">
        <v>13.089600000000001</v>
      </c>
    </row>
    <row r="2972" spans="2:10" hidden="1" x14ac:dyDescent="0.25">
      <c r="B2972" s="124" t="s">
        <v>203</v>
      </c>
      <c r="C2972" s="125" t="s">
        <v>857</v>
      </c>
      <c r="D2972" s="126" t="s">
        <v>12194</v>
      </c>
      <c r="E2972" s="125" t="s">
        <v>857</v>
      </c>
      <c r="F2972" s="126" t="s">
        <v>12208</v>
      </c>
      <c r="G2972" s="125" t="s">
        <v>12211</v>
      </c>
      <c r="H2972" s="126" t="s">
        <v>12212</v>
      </c>
      <c r="I2972" s="127">
        <v>30</v>
      </c>
      <c r="J2972" s="128">
        <v>30.21159999999999</v>
      </c>
    </row>
    <row r="2973" spans="2:10" hidden="1" x14ac:dyDescent="0.25">
      <c r="B2973" s="124" t="s">
        <v>203</v>
      </c>
      <c r="C2973" s="125" t="s">
        <v>857</v>
      </c>
      <c r="D2973" s="126" t="s">
        <v>12194</v>
      </c>
      <c r="E2973" s="125" t="s">
        <v>12213</v>
      </c>
      <c r="F2973" s="126" t="s">
        <v>12214</v>
      </c>
      <c r="G2973" s="125" t="s">
        <v>9979</v>
      </c>
      <c r="H2973" s="126" t="s">
        <v>12215</v>
      </c>
      <c r="I2973" s="127">
        <v>729</v>
      </c>
      <c r="J2973" s="128">
        <v>10.011799999999999</v>
      </c>
    </row>
    <row r="2974" spans="2:10" hidden="1" x14ac:dyDescent="0.25">
      <c r="B2974" s="124" t="s">
        <v>203</v>
      </c>
      <c r="C2974" s="125" t="s">
        <v>857</v>
      </c>
      <c r="D2974" s="126" t="s">
        <v>12194</v>
      </c>
      <c r="E2974" s="125" t="s">
        <v>1037</v>
      </c>
      <c r="F2974" s="126" t="s">
        <v>12202</v>
      </c>
      <c r="G2974" s="125" t="s">
        <v>12213</v>
      </c>
      <c r="H2974" s="126" t="s">
        <v>12214</v>
      </c>
      <c r="I2974" s="127">
        <v>1507</v>
      </c>
      <c r="J2974" s="128">
        <v>6.7303000000000024</v>
      </c>
    </row>
    <row r="2975" spans="2:10" hidden="1" x14ac:dyDescent="0.25">
      <c r="B2975" s="124" t="s">
        <v>203</v>
      </c>
      <c r="C2975" s="125" t="s">
        <v>857</v>
      </c>
      <c r="D2975" s="126" t="s">
        <v>12194</v>
      </c>
      <c r="E2975" s="125" t="s">
        <v>12198</v>
      </c>
      <c r="F2975" s="126" t="s">
        <v>12199</v>
      </c>
      <c r="G2975" s="125" t="s">
        <v>7988</v>
      </c>
      <c r="H2975" s="126" t="s">
        <v>12216</v>
      </c>
      <c r="I2975" s="127">
        <v>49</v>
      </c>
      <c r="J2975" s="128">
        <v>21.127500000000001</v>
      </c>
    </row>
    <row r="2976" spans="2:10" hidden="1" x14ac:dyDescent="0.25">
      <c r="B2976" s="124" t="s">
        <v>203</v>
      </c>
      <c r="C2976" s="125" t="s">
        <v>857</v>
      </c>
      <c r="D2976" s="126" t="s">
        <v>12194</v>
      </c>
      <c r="E2976" s="125" t="s">
        <v>1496</v>
      </c>
      <c r="F2976" s="126" t="s">
        <v>12205</v>
      </c>
      <c r="G2976" s="125" t="s">
        <v>12209</v>
      </c>
      <c r="H2976" s="126" t="s">
        <v>12210</v>
      </c>
      <c r="I2976" s="127">
        <v>351</v>
      </c>
      <c r="J2976" s="128">
        <v>19.3614</v>
      </c>
    </row>
    <row r="2977" spans="2:10" hidden="1" x14ac:dyDescent="0.25">
      <c r="B2977" s="124" t="s">
        <v>203</v>
      </c>
      <c r="C2977" s="125" t="s">
        <v>857</v>
      </c>
      <c r="D2977" s="126" t="s">
        <v>12194</v>
      </c>
      <c r="E2977" s="125" t="s">
        <v>12217</v>
      </c>
      <c r="F2977" s="126" t="s">
        <v>12218</v>
      </c>
      <c r="G2977" s="125" t="s">
        <v>8195</v>
      </c>
      <c r="H2977" s="126" t="s">
        <v>12219</v>
      </c>
      <c r="I2977" s="127">
        <v>362</v>
      </c>
      <c r="J2977" s="128">
        <v>21.114999999999998</v>
      </c>
    </row>
    <row r="2978" spans="2:10" hidden="1" x14ac:dyDescent="0.25">
      <c r="B2978" s="124" t="s">
        <v>203</v>
      </c>
      <c r="C2978" s="125" t="s">
        <v>857</v>
      </c>
      <c r="D2978" s="126" t="s">
        <v>12194</v>
      </c>
      <c r="E2978" s="125" t="s">
        <v>12195</v>
      </c>
      <c r="F2978" s="126" t="s">
        <v>12196</v>
      </c>
      <c r="G2978" s="125" t="s">
        <v>12217</v>
      </c>
      <c r="H2978" s="126" t="s">
        <v>12218</v>
      </c>
      <c r="I2978" s="127">
        <v>886</v>
      </c>
      <c r="J2978" s="128">
        <v>15.180199999999999</v>
      </c>
    </row>
    <row r="2979" spans="2:10" hidden="1" x14ac:dyDescent="0.25">
      <c r="B2979" s="124" t="s">
        <v>203</v>
      </c>
      <c r="C2979" s="125" t="s">
        <v>857</v>
      </c>
      <c r="D2979" s="126" t="s">
        <v>12194</v>
      </c>
      <c r="E2979" s="125" t="s">
        <v>12217</v>
      </c>
      <c r="F2979" s="126" t="s">
        <v>12218</v>
      </c>
      <c r="G2979" s="125" t="s">
        <v>1037</v>
      </c>
      <c r="H2979" s="126" t="s">
        <v>12202</v>
      </c>
      <c r="I2979" s="127">
        <v>412</v>
      </c>
      <c r="J2979" s="128">
        <v>13.7629</v>
      </c>
    </row>
    <row r="2980" spans="2:10" hidden="1" x14ac:dyDescent="0.25">
      <c r="B2980" s="124" t="s">
        <v>203</v>
      </c>
      <c r="C2980" s="125" t="s">
        <v>857</v>
      </c>
      <c r="D2980" s="126" t="s">
        <v>12194</v>
      </c>
      <c r="E2980" s="125" t="s">
        <v>12213</v>
      </c>
      <c r="F2980" s="126" t="s">
        <v>12214</v>
      </c>
      <c r="G2980" s="125" t="s">
        <v>3933</v>
      </c>
      <c r="H2980" s="126" t="s">
        <v>12220</v>
      </c>
      <c r="I2980" s="127">
        <v>412</v>
      </c>
      <c r="J2980" s="128">
        <v>9.1071000000000009</v>
      </c>
    </row>
    <row r="2981" spans="2:10" hidden="1" x14ac:dyDescent="0.25">
      <c r="B2981" s="124" t="s">
        <v>203</v>
      </c>
      <c r="C2981" s="125" t="s">
        <v>857</v>
      </c>
      <c r="D2981" s="126" t="s">
        <v>12194</v>
      </c>
      <c r="E2981" s="125" t="s">
        <v>12000</v>
      </c>
      <c r="F2981" s="126" t="s">
        <v>12197</v>
      </c>
      <c r="G2981" s="125" t="s">
        <v>6863</v>
      </c>
      <c r="H2981" s="126" t="s">
        <v>12221</v>
      </c>
      <c r="I2981" s="127">
        <v>444</v>
      </c>
      <c r="J2981" s="128">
        <v>8.8858000000000033</v>
      </c>
    </row>
    <row r="2982" spans="2:10" hidden="1" x14ac:dyDescent="0.25">
      <c r="B2982" s="124" t="s">
        <v>203</v>
      </c>
      <c r="C2982" s="125" t="s">
        <v>857</v>
      </c>
      <c r="D2982" s="126" t="s">
        <v>12194</v>
      </c>
      <c r="E2982" s="125" t="s">
        <v>8195</v>
      </c>
      <c r="F2982" s="126" t="s">
        <v>12219</v>
      </c>
      <c r="G2982" s="125" t="s">
        <v>12222</v>
      </c>
      <c r="H2982" s="126" t="s">
        <v>12223</v>
      </c>
      <c r="I2982" s="127">
        <v>524</v>
      </c>
      <c r="J2982" s="128">
        <v>4.7421000000000006</v>
      </c>
    </row>
    <row r="2983" spans="2:10" hidden="1" x14ac:dyDescent="0.25">
      <c r="B2983" s="124" t="s">
        <v>203</v>
      </c>
      <c r="C2983" s="125" t="s">
        <v>857</v>
      </c>
      <c r="D2983" s="126" t="s">
        <v>12194</v>
      </c>
      <c r="E2983" s="125" t="s">
        <v>857</v>
      </c>
      <c r="F2983" s="126" t="s">
        <v>12208</v>
      </c>
      <c r="G2983" s="125" t="s">
        <v>12195</v>
      </c>
      <c r="H2983" s="126" t="s">
        <v>12196</v>
      </c>
      <c r="I2983" s="127">
        <v>244</v>
      </c>
      <c r="J2983" s="128">
        <v>14.9549</v>
      </c>
    </row>
    <row r="2984" spans="2:10" hidden="1" x14ac:dyDescent="0.25">
      <c r="B2984" s="124" t="s">
        <v>203</v>
      </c>
      <c r="C2984" s="125" t="s">
        <v>12224</v>
      </c>
      <c r="D2984" s="126" t="s">
        <v>12225</v>
      </c>
      <c r="E2984" s="125" t="s">
        <v>12224</v>
      </c>
      <c r="F2984" s="126" t="s">
        <v>12226</v>
      </c>
      <c r="G2984" s="125" t="s">
        <v>12227</v>
      </c>
      <c r="H2984" s="126" t="s">
        <v>12228</v>
      </c>
      <c r="I2984" s="127">
        <v>618</v>
      </c>
      <c r="J2984" s="128">
        <v>6.771300000000001</v>
      </c>
    </row>
    <row r="2985" spans="2:10" hidden="1" x14ac:dyDescent="0.25">
      <c r="B2985" s="124" t="s">
        <v>203</v>
      </c>
      <c r="C2985" s="125" t="s">
        <v>12224</v>
      </c>
      <c r="D2985" s="126" t="s">
        <v>12225</v>
      </c>
      <c r="E2985" s="125" t="s">
        <v>7613</v>
      </c>
      <c r="F2985" s="126" t="s">
        <v>12229</v>
      </c>
      <c r="G2985" s="125" t="s">
        <v>5326</v>
      </c>
      <c r="H2985" s="126" t="s">
        <v>12230</v>
      </c>
      <c r="I2985" s="127">
        <v>263</v>
      </c>
      <c r="J2985" s="128">
        <v>7.4696000000000016</v>
      </c>
    </row>
    <row r="2986" spans="2:10" hidden="1" x14ac:dyDescent="0.25">
      <c r="B2986" s="124" t="s">
        <v>203</v>
      </c>
      <c r="C2986" s="125" t="s">
        <v>12224</v>
      </c>
      <c r="D2986" s="126" t="s">
        <v>12225</v>
      </c>
      <c r="E2986" s="125" t="s">
        <v>12231</v>
      </c>
      <c r="F2986" s="126" t="s">
        <v>12232</v>
      </c>
      <c r="G2986" s="125" t="s">
        <v>2626</v>
      </c>
      <c r="H2986" s="126" t="s">
        <v>12233</v>
      </c>
      <c r="I2986" s="127">
        <v>711</v>
      </c>
      <c r="J2986" s="128">
        <v>2.4550999999999989</v>
      </c>
    </row>
    <row r="2987" spans="2:10" hidden="1" x14ac:dyDescent="0.25">
      <c r="B2987" s="124" t="s">
        <v>203</v>
      </c>
      <c r="C2987" s="125" t="s">
        <v>12224</v>
      </c>
      <c r="D2987" s="126" t="s">
        <v>12225</v>
      </c>
      <c r="E2987" s="125" t="s">
        <v>6853</v>
      </c>
      <c r="F2987" s="126" t="s">
        <v>12234</v>
      </c>
      <c r="G2987" s="125" t="s">
        <v>12235</v>
      </c>
      <c r="H2987" s="126" t="s">
        <v>12236</v>
      </c>
      <c r="I2987" s="127">
        <v>609</v>
      </c>
      <c r="J2987" s="128">
        <v>12.2043</v>
      </c>
    </row>
    <row r="2988" spans="2:10" hidden="1" x14ac:dyDescent="0.25">
      <c r="B2988" s="124" t="s">
        <v>203</v>
      </c>
      <c r="C2988" s="125" t="s">
        <v>12224</v>
      </c>
      <c r="D2988" s="126" t="s">
        <v>12225</v>
      </c>
      <c r="E2988" s="125" t="s">
        <v>6853</v>
      </c>
      <c r="F2988" s="126" t="s">
        <v>12234</v>
      </c>
      <c r="G2988" s="125" t="s">
        <v>6717</v>
      </c>
      <c r="H2988" s="126" t="s">
        <v>12237</v>
      </c>
      <c r="I2988" s="127">
        <v>446</v>
      </c>
      <c r="J2988" s="128">
        <v>2.1735000000000002</v>
      </c>
    </row>
    <row r="2989" spans="2:10" hidden="1" x14ac:dyDescent="0.25">
      <c r="B2989" s="124" t="s">
        <v>203</v>
      </c>
      <c r="C2989" s="125" t="s">
        <v>12224</v>
      </c>
      <c r="D2989" s="126" t="s">
        <v>12225</v>
      </c>
      <c r="E2989" s="125" t="s">
        <v>6853</v>
      </c>
      <c r="F2989" s="126" t="s">
        <v>12234</v>
      </c>
      <c r="G2989" s="125" t="s">
        <v>12231</v>
      </c>
      <c r="H2989" s="126" t="s">
        <v>12232</v>
      </c>
      <c r="I2989" s="127">
        <v>567</v>
      </c>
      <c r="J2989" s="128">
        <v>1.2393000000000001</v>
      </c>
    </row>
    <row r="2990" spans="2:10" hidden="1" x14ac:dyDescent="0.25">
      <c r="B2990" s="124" t="s">
        <v>203</v>
      </c>
      <c r="C2990" s="125" t="s">
        <v>12224</v>
      </c>
      <c r="D2990" s="126" t="s">
        <v>12225</v>
      </c>
      <c r="E2990" s="125" t="s">
        <v>12235</v>
      </c>
      <c r="F2990" s="126" t="s">
        <v>12236</v>
      </c>
      <c r="G2990" s="125" t="s">
        <v>6233</v>
      </c>
      <c r="H2990" s="126" t="s">
        <v>12238</v>
      </c>
      <c r="I2990" s="127">
        <v>473</v>
      </c>
      <c r="J2990" s="128">
        <v>6.020999999999999</v>
      </c>
    </row>
    <row r="2991" spans="2:10" hidden="1" x14ac:dyDescent="0.25">
      <c r="B2991" s="124" t="s">
        <v>203</v>
      </c>
      <c r="C2991" s="125" t="s">
        <v>12224</v>
      </c>
      <c r="D2991" s="126" t="s">
        <v>12225</v>
      </c>
      <c r="E2991" s="125" t="s">
        <v>12227</v>
      </c>
      <c r="F2991" s="126" t="s">
        <v>12228</v>
      </c>
      <c r="G2991" s="125" t="s">
        <v>5204</v>
      </c>
      <c r="H2991" s="126" t="s">
        <v>12239</v>
      </c>
      <c r="I2991" s="127">
        <v>229</v>
      </c>
      <c r="J2991" s="128">
        <v>4.3710000000000004</v>
      </c>
    </row>
    <row r="2992" spans="2:10" hidden="1" x14ac:dyDescent="0.25">
      <c r="B2992" s="124" t="s">
        <v>203</v>
      </c>
      <c r="C2992" s="125" t="s">
        <v>11916</v>
      </c>
      <c r="D2992" s="126" t="s">
        <v>12240</v>
      </c>
      <c r="E2992" s="125" t="s">
        <v>11916</v>
      </c>
      <c r="F2992" s="126" t="s">
        <v>12241</v>
      </c>
      <c r="G2992" s="125" t="s">
        <v>12242</v>
      </c>
      <c r="H2992" s="126" t="s">
        <v>12243</v>
      </c>
      <c r="I2992" s="127">
        <v>542</v>
      </c>
      <c r="J2992" s="128">
        <v>12.269600000000001</v>
      </c>
    </row>
    <row r="2993" spans="2:10" hidden="1" x14ac:dyDescent="0.25">
      <c r="B2993" s="124" t="s">
        <v>203</v>
      </c>
      <c r="C2993" s="125" t="s">
        <v>11916</v>
      </c>
      <c r="D2993" s="126" t="s">
        <v>12240</v>
      </c>
      <c r="E2993" s="125" t="s">
        <v>7607</v>
      </c>
      <c r="F2993" s="126" t="s">
        <v>12244</v>
      </c>
      <c r="G2993" s="125" t="s">
        <v>5324</v>
      </c>
      <c r="H2993" s="126" t="s">
        <v>12245</v>
      </c>
      <c r="I2993" s="127">
        <v>1363</v>
      </c>
      <c r="J2993" s="128">
        <v>3.7879999999999998</v>
      </c>
    </row>
    <row r="2994" spans="2:10" hidden="1" x14ac:dyDescent="0.25">
      <c r="B2994" s="124" t="s">
        <v>203</v>
      </c>
      <c r="C2994" s="125" t="s">
        <v>11916</v>
      </c>
      <c r="D2994" s="126" t="s">
        <v>12240</v>
      </c>
      <c r="E2994" s="125" t="s">
        <v>11916</v>
      </c>
      <c r="F2994" s="126" t="s">
        <v>12241</v>
      </c>
      <c r="G2994" s="125" t="s">
        <v>7607</v>
      </c>
      <c r="H2994" s="126" t="s">
        <v>12244</v>
      </c>
      <c r="I2994" s="127">
        <v>291</v>
      </c>
      <c r="J2994" s="128">
        <v>5.3315000000000001</v>
      </c>
    </row>
    <row r="2995" spans="2:10" hidden="1" x14ac:dyDescent="0.25">
      <c r="B2995" s="124" t="s">
        <v>203</v>
      </c>
      <c r="C2995" s="125" t="s">
        <v>11916</v>
      </c>
      <c r="D2995" s="126" t="s">
        <v>12240</v>
      </c>
      <c r="E2995" s="125" t="s">
        <v>5324</v>
      </c>
      <c r="F2995" s="126" t="s">
        <v>12245</v>
      </c>
      <c r="G2995" s="125" t="s">
        <v>8238</v>
      </c>
      <c r="H2995" s="126" t="s">
        <v>12246</v>
      </c>
      <c r="I2995" s="127">
        <v>407</v>
      </c>
      <c r="J2995" s="128">
        <v>5.5780000000000003</v>
      </c>
    </row>
    <row r="2996" spans="2:10" hidden="1" x14ac:dyDescent="0.25">
      <c r="B2996" s="124" t="s">
        <v>203</v>
      </c>
      <c r="C2996" s="125" t="s">
        <v>6496</v>
      </c>
      <c r="D2996" s="126" t="s">
        <v>12247</v>
      </c>
      <c r="E2996" s="125" t="s">
        <v>12248</v>
      </c>
      <c r="F2996" s="126" t="s">
        <v>12249</v>
      </c>
      <c r="G2996" s="125" t="s">
        <v>1619</v>
      </c>
      <c r="H2996" s="126" t="s">
        <v>12250</v>
      </c>
      <c r="I2996" s="127">
        <v>468</v>
      </c>
      <c r="J2996" s="128">
        <v>5.1738</v>
      </c>
    </row>
    <row r="2997" spans="2:10" hidden="1" x14ac:dyDescent="0.25">
      <c r="B2997" s="124" t="s">
        <v>203</v>
      </c>
      <c r="C2997" s="125" t="s">
        <v>6496</v>
      </c>
      <c r="D2997" s="126" t="s">
        <v>12247</v>
      </c>
      <c r="E2997" s="125" t="s">
        <v>1619</v>
      </c>
      <c r="F2997" s="126" t="s">
        <v>12250</v>
      </c>
      <c r="G2997" s="125" t="s">
        <v>12251</v>
      </c>
      <c r="H2997" s="126" t="s">
        <v>12252</v>
      </c>
      <c r="I2997" s="127">
        <v>255</v>
      </c>
      <c r="J2997" s="128">
        <v>9.0291000000000015</v>
      </c>
    </row>
    <row r="2998" spans="2:10" hidden="1" x14ac:dyDescent="0.25">
      <c r="B2998" s="124" t="s">
        <v>203</v>
      </c>
      <c r="C2998" s="125" t="s">
        <v>6496</v>
      </c>
      <c r="D2998" s="126" t="s">
        <v>12247</v>
      </c>
      <c r="E2998" s="125" t="s">
        <v>12251</v>
      </c>
      <c r="F2998" s="126" t="s">
        <v>12252</v>
      </c>
      <c r="G2998" s="125" t="s">
        <v>12253</v>
      </c>
      <c r="H2998" s="126" t="s">
        <v>12254</v>
      </c>
      <c r="I2998" s="127">
        <v>207</v>
      </c>
      <c r="J2998" s="128">
        <v>5.2774999999999999</v>
      </c>
    </row>
    <row r="2999" spans="2:10" hidden="1" x14ac:dyDescent="0.25">
      <c r="B2999" s="124" t="s">
        <v>203</v>
      </c>
      <c r="C2999" s="125" t="s">
        <v>1527</v>
      </c>
      <c r="D2999" s="126" t="s">
        <v>12255</v>
      </c>
      <c r="E2999" s="125" t="s">
        <v>11017</v>
      </c>
      <c r="F2999" s="126" t="s">
        <v>12256</v>
      </c>
      <c r="G2999" s="125" t="s">
        <v>456</v>
      </c>
      <c r="H2999" s="126" t="s">
        <v>12257</v>
      </c>
      <c r="I2999" s="127">
        <v>258</v>
      </c>
      <c r="J2999" s="128">
        <v>3.57</v>
      </c>
    </row>
    <row r="3000" spans="2:10" hidden="1" x14ac:dyDescent="0.25">
      <c r="B3000" s="124" t="s">
        <v>203</v>
      </c>
      <c r="C3000" s="125" t="s">
        <v>1527</v>
      </c>
      <c r="D3000" s="126" t="s">
        <v>12255</v>
      </c>
      <c r="E3000" s="125" t="s">
        <v>456</v>
      </c>
      <c r="F3000" s="126" t="s">
        <v>12257</v>
      </c>
      <c r="G3000" s="125" t="s">
        <v>3815</v>
      </c>
      <c r="H3000" s="126" t="s">
        <v>12258</v>
      </c>
      <c r="I3000" s="127">
        <v>503</v>
      </c>
      <c r="J3000" s="128">
        <v>10.672499999999999</v>
      </c>
    </row>
    <row r="3001" spans="2:10" hidden="1" x14ac:dyDescent="0.25">
      <c r="B3001" s="124" t="s">
        <v>203</v>
      </c>
      <c r="C3001" s="125" t="s">
        <v>1527</v>
      </c>
      <c r="D3001" s="126" t="s">
        <v>12255</v>
      </c>
      <c r="E3001" s="125" t="s">
        <v>456</v>
      </c>
      <c r="F3001" s="126" t="s">
        <v>12257</v>
      </c>
      <c r="G3001" s="125" t="s">
        <v>5324</v>
      </c>
      <c r="H3001" s="126" t="s">
        <v>12259</v>
      </c>
      <c r="I3001" s="127">
        <v>1450</v>
      </c>
      <c r="J3001" s="128">
        <v>6.6990999999999996</v>
      </c>
    </row>
    <row r="3002" spans="2:10" hidden="1" x14ac:dyDescent="0.25">
      <c r="B3002" s="124" t="s">
        <v>203</v>
      </c>
      <c r="C3002" s="125" t="s">
        <v>1527</v>
      </c>
      <c r="D3002" s="126" t="s">
        <v>12255</v>
      </c>
      <c r="E3002" s="125" t="s">
        <v>5324</v>
      </c>
      <c r="F3002" s="126" t="s">
        <v>12259</v>
      </c>
      <c r="G3002" s="125" t="s">
        <v>12260</v>
      </c>
      <c r="H3002" s="126" t="s">
        <v>12261</v>
      </c>
      <c r="I3002" s="127">
        <v>107</v>
      </c>
      <c r="J3002" s="128">
        <v>7.7471999999999994</v>
      </c>
    </row>
    <row r="3003" spans="2:10" hidden="1" x14ac:dyDescent="0.25">
      <c r="B3003" s="124" t="s">
        <v>203</v>
      </c>
      <c r="C3003" s="125" t="s">
        <v>1527</v>
      </c>
      <c r="D3003" s="126" t="s">
        <v>12255</v>
      </c>
      <c r="E3003" s="125" t="s">
        <v>1527</v>
      </c>
      <c r="F3003" s="126" t="s">
        <v>12262</v>
      </c>
      <c r="G3003" s="125" t="s">
        <v>11017</v>
      </c>
      <c r="H3003" s="126" t="s">
        <v>12256</v>
      </c>
      <c r="I3003" s="127">
        <v>117</v>
      </c>
      <c r="J3003" s="128">
        <v>5.2123999999999997</v>
      </c>
    </row>
    <row r="3004" spans="2:10" hidden="1" x14ac:dyDescent="0.25">
      <c r="B3004" s="124" t="s">
        <v>203</v>
      </c>
      <c r="C3004" s="125" t="s">
        <v>1653</v>
      </c>
      <c r="D3004" s="126" t="s">
        <v>12263</v>
      </c>
      <c r="E3004" s="125" t="s">
        <v>1653</v>
      </c>
      <c r="F3004" s="126" t="s">
        <v>12264</v>
      </c>
      <c r="G3004" s="125" t="s">
        <v>5237</v>
      </c>
      <c r="H3004" s="126" t="s">
        <v>12265</v>
      </c>
      <c r="I3004" s="127">
        <v>317</v>
      </c>
      <c r="J3004" s="128">
        <v>21.882200000000001</v>
      </c>
    </row>
    <row r="3005" spans="2:10" hidden="1" x14ac:dyDescent="0.25">
      <c r="B3005" s="124" t="s">
        <v>203</v>
      </c>
      <c r="C3005" s="125" t="s">
        <v>1653</v>
      </c>
      <c r="D3005" s="126" t="s">
        <v>12263</v>
      </c>
      <c r="E3005" s="125" t="s">
        <v>1653</v>
      </c>
      <c r="F3005" s="126" t="s">
        <v>12264</v>
      </c>
      <c r="G3005" s="125" t="s">
        <v>12266</v>
      </c>
      <c r="H3005" s="126" t="s">
        <v>12267</v>
      </c>
      <c r="I3005" s="127">
        <v>356</v>
      </c>
      <c r="J3005" s="128">
        <v>9.0528000000000031</v>
      </c>
    </row>
    <row r="3006" spans="2:10" hidden="1" x14ac:dyDescent="0.25">
      <c r="B3006" s="124" t="s">
        <v>203</v>
      </c>
      <c r="C3006" s="125" t="s">
        <v>12268</v>
      </c>
      <c r="D3006" s="126" t="s">
        <v>12269</v>
      </c>
      <c r="E3006" s="125" t="s">
        <v>12270</v>
      </c>
      <c r="F3006" s="126" t="s">
        <v>12271</v>
      </c>
      <c r="G3006" s="125" t="s">
        <v>12272</v>
      </c>
      <c r="H3006" s="126" t="s">
        <v>12273</v>
      </c>
      <c r="I3006" s="127">
        <v>315</v>
      </c>
      <c r="J3006" s="128">
        <v>8.6550000000000011</v>
      </c>
    </row>
    <row r="3007" spans="2:10" hidden="1" x14ac:dyDescent="0.25">
      <c r="B3007" s="124" t="s">
        <v>203</v>
      </c>
      <c r="C3007" s="125" t="s">
        <v>12268</v>
      </c>
      <c r="D3007" s="126" t="s">
        <v>12269</v>
      </c>
      <c r="E3007" s="125" t="s">
        <v>12268</v>
      </c>
      <c r="F3007" s="126" t="s">
        <v>12274</v>
      </c>
      <c r="G3007" s="125" t="s">
        <v>12275</v>
      </c>
      <c r="H3007" s="126" t="s">
        <v>12276</v>
      </c>
      <c r="I3007" s="127">
        <v>351</v>
      </c>
      <c r="J3007" s="128">
        <v>12.093500000000001</v>
      </c>
    </row>
    <row r="3008" spans="2:10" hidden="1" x14ac:dyDescent="0.25">
      <c r="B3008" s="124" t="s">
        <v>203</v>
      </c>
      <c r="C3008" s="125" t="s">
        <v>12268</v>
      </c>
      <c r="D3008" s="126" t="s">
        <v>12269</v>
      </c>
      <c r="E3008" s="125" t="s">
        <v>12270</v>
      </c>
      <c r="F3008" s="126" t="s">
        <v>12271</v>
      </c>
      <c r="G3008" s="125" t="s">
        <v>11883</v>
      </c>
      <c r="H3008" s="126" t="s">
        <v>12277</v>
      </c>
      <c r="I3008" s="127">
        <v>104</v>
      </c>
      <c r="J3008" s="128">
        <v>3.5333000000000001</v>
      </c>
    </row>
    <row r="3009" spans="2:10" hidden="1" x14ac:dyDescent="0.25">
      <c r="B3009" s="124" t="s">
        <v>203</v>
      </c>
      <c r="C3009" s="125" t="s">
        <v>12268</v>
      </c>
      <c r="D3009" s="126" t="s">
        <v>12269</v>
      </c>
      <c r="E3009" s="125" t="s">
        <v>12268</v>
      </c>
      <c r="F3009" s="126" t="s">
        <v>12274</v>
      </c>
      <c r="G3009" s="125" t="s">
        <v>12278</v>
      </c>
      <c r="H3009" s="126" t="s">
        <v>12279</v>
      </c>
      <c r="I3009" s="127">
        <v>476</v>
      </c>
      <c r="J3009" s="128">
        <v>5.1210000000000004</v>
      </c>
    </row>
    <row r="3010" spans="2:10" hidden="1" x14ac:dyDescent="0.25">
      <c r="B3010" s="124" t="s">
        <v>203</v>
      </c>
      <c r="C3010" s="125" t="s">
        <v>12268</v>
      </c>
      <c r="D3010" s="126" t="s">
        <v>12269</v>
      </c>
      <c r="E3010" s="125" t="s">
        <v>12268</v>
      </c>
      <c r="F3010" s="126" t="s">
        <v>12274</v>
      </c>
      <c r="G3010" s="125" t="s">
        <v>12280</v>
      </c>
      <c r="H3010" s="126" t="s">
        <v>12281</v>
      </c>
      <c r="I3010" s="127">
        <v>302</v>
      </c>
      <c r="J3010" s="128">
        <v>12.107900000000001</v>
      </c>
    </row>
    <row r="3011" spans="2:10" hidden="1" x14ac:dyDescent="0.25">
      <c r="B3011" s="124" t="s">
        <v>203</v>
      </c>
      <c r="C3011" s="125" t="s">
        <v>11968</v>
      </c>
      <c r="D3011" s="126" t="s">
        <v>12282</v>
      </c>
      <c r="E3011" s="125" t="s">
        <v>12283</v>
      </c>
      <c r="F3011" s="126" t="s">
        <v>12284</v>
      </c>
      <c r="G3011" s="125" t="s">
        <v>12285</v>
      </c>
      <c r="H3011" s="126" t="s">
        <v>12286</v>
      </c>
      <c r="I3011" s="127">
        <v>345</v>
      </c>
      <c r="J3011" s="128">
        <v>5.7627999999999986</v>
      </c>
    </row>
    <row r="3012" spans="2:10" hidden="1" x14ac:dyDescent="0.25">
      <c r="B3012" s="124" t="s">
        <v>203</v>
      </c>
      <c r="C3012" s="125" t="s">
        <v>11968</v>
      </c>
      <c r="D3012" s="126" t="s">
        <v>12282</v>
      </c>
      <c r="E3012" s="125" t="s">
        <v>11968</v>
      </c>
      <c r="F3012" s="126" t="s">
        <v>12287</v>
      </c>
      <c r="G3012" s="125" t="s">
        <v>12283</v>
      </c>
      <c r="H3012" s="126" t="s">
        <v>12284</v>
      </c>
      <c r="I3012" s="127">
        <v>432</v>
      </c>
      <c r="J3012" s="128">
        <v>11.640499999999999</v>
      </c>
    </row>
    <row r="3013" spans="2:10" hidden="1" x14ac:dyDescent="0.25">
      <c r="B3013" s="124" t="s">
        <v>203</v>
      </c>
      <c r="C3013" s="125" t="s">
        <v>12288</v>
      </c>
      <c r="D3013" s="126" t="s">
        <v>12289</v>
      </c>
      <c r="E3013" s="125" t="s">
        <v>12290</v>
      </c>
      <c r="F3013" s="126" t="s">
        <v>12291</v>
      </c>
      <c r="G3013" s="125" t="s">
        <v>11024</v>
      </c>
      <c r="H3013" s="126" t="s">
        <v>12292</v>
      </c>
      <c r="I3013" s="127">
        <v>330</v>
      </c>
      <c r="J3013" s="128">
        <v>2.6947999999999999</v>
      </c>
    </row>
    <row r="3014" spans="2:10" hidden="1" x14ac:dyDescent="0.25">
      <c r="B3014" s="124" t="s">
        <v>203</v>
      </c>
      <c r="C3014" s="125" t="s">
        <v>12288</v>
      </c>
      <c r="D3014" s="126" t="s">
        <v>12289</v>
      </c>
      <c r="E3014" s="125" t="s">
        <v>12288</v>
      </c>
      <c r="F3014" s="126" t="s">
        <v>12293</v>
      </c>
      <c r="G3014" s="125" t="s">
        <v>12290</v>
      </c>
      <c r="H3014" s="126" t="s">
        <v>12291</v>
      </c>
      <c r="I3014" s="127">
        <v>763</v>
      </c>
      <c r="J3014" s="128">
        <v>8.9208000000000016</v>
      </c>
    </row>
    <row r="3015" spans="2:10" hidden="1" x14ac:dyDescent="0.25">
      <c r="B3015" s="124" t="s">
        <v>203</v>
      </c>
      <c r="C3015" s="125" t="s">
        <v>12288</v>
      </c>
      <c r="D3015" s="126" t="s">
        <v>12289</v>
      </c>
      <c r="E3015" s="125" t="s">
        <v>12288</v>
      </c>
      <c r="F3015" s="126" t="s">
        <v>12293</v>
      </c>
      <c r="G3015" s="125" t="s">
        <v>1226</v>
      </c>
      <c r="H3015" s="126" t="s">
        <v>12294</v>
      </c>
      <c r="I3015" s="127">
        <v>698</v>
      </c>
      <c r="J3015" s="128">
        <v>2.8243</v>
      </c>
    </row>
    <row r="3016" spans="2:10" hidden="1" x14ac:dyDescent="0.25">
      <c r="B3016" s="124" t="s">
        <v>203</v>
      </c>
      <c r="C3016" s="125" t="s">
        <v>12295</v>
      </c>
      <c r="D3016" s="126" t="s">
        <v>12296</v>
      </c>
      <c r="E3016" s="125" t="s">
        <v>12295</v>
      </c>
      <c r="F3016" s="126" t="s">
        <v>12297</v>
      </c>
      <c r="G3016" s="125" t="s">
        <v>7988</v>
      </c>
      <c r="H3016" s="126" t="s">
        <v>12298</v>
      </c>
      <c r="I3016" s="127">
        <v>320</v>
      </c>
      <c r="J3016" s="128">
        <v>5.7081999999999997</v>
      </c>
    </row>
    <row r="3017" spans="2:10" hidden="1" x14ac:dyDescent="0.25">
      <c r="B3017" s="124" t="s">
        <v>203</v>
      </c>
      <c r="C3017" s="125" t="s">
        <v>12299</v>
      </c>
      <c r="D3017" s="126" t="s">
        <v>12300</v>
      </c>
      <c r="E3017" s="125" t="s">
        <v>12299</v>
      </c>
      <c r="F3017" s="126" t="s">
        <v>12301</v>
      </c>
      <c r="G3017" s="125" t="s">
        <v>887</v>
      </c>
      <c r="H3017" s="126" t="s">
        <v>12302</v>
      </c>
      <c r="I3017" s="127">
        <v>318</v>
      </c>
      <c r="J3017" s="128">
        <v>6.0378999999999996</v>
      </c>
    </row>
    <row r="3018" spans="2:10" hidden="1" x14ac:dyDescent="0.25">
      <c r="B3018" s="124" t="s">
        <v>203</v>
      </c>
      <c r="C3018" s="125" t="s">
        <v>12299</v>
      </c>
      <c r="D3018" s="126" t="s">
        <v>12300</v>
      </c>
      <c r="E3018" s="125" t="s">
        <v>887</v>
      </c>
      <c r="F3018" s="126" t="s">
        <v>12302</v>
      </c>
      <c r="G3018" s="125" t="s">
        <v>12303</v>
      </c>
      <c r="H3018" s="126" t="s">
        <v>12304</v>
      </c>
      <c r="I3018" s="127">
        <v>1548</v>
      </c>
      <c r="J3018" s="128">
        <v>5.9876000000000014</v>
      </c>
    </row>
    <row r="3019" spans="2:10" hidden="1" x14ac:dyDescent="0.25">
      <c r="B3019" s="124" t="s">
        <v>203</v>
      </c>
      <c r="C3019" s="125" t="s">
        <v>12305</v>
      </c>
      <c r="D3019" s="126" t="s">
        <v>12306</v>
      </c>
      <c r="E3019" s="125" t="s">
        <v>2216</v>
      </c>
      <c r="F3019" s="126" t="s">
        <v>12307</v>
      </c>
      <c r="G3019" s="125" t="s">
        <v>12308</v>
      </c>
      <c r="H3019" s="126" t="s">
        <v>12309</v>
      </c>
      <c r="I3019" s="127">
        <v>167</v>
      </c>
      <c r="J3019" s="128">
        <v>5.7138999999999998</v>
      </c>
    </row>
    <row r="3020" spans="2:10" hidden="1" x14ac:dyDescent="0.25">
      <c r="B3020" s="124" t="s">
        <v>203</v>
      </c>
      <c r="C3020" s="125" t="s">
        <v>12305</v>
      </c>
      <c r="D3020" s="126" t="s">
        <v>12306</v>
      </c>
      <c r="E3020" s="125" t="s">
        <v>12305</v>
      </c>
      <c r="F3020" s="126" t="s">
        <v>12310</v>
      </c>
      <c r="G3020" s="125" t="s">
        <v>12311</v>
      </c>
      <c r="H3020" s="126" t="s">
        <v>12312</v>
      </c>
      <c r="I3020" s="127">
        <v>353</v>
      </c>
      <c r="J3020" s="128">
        <v>10.5579</v>
      </c>
    </row>
    <row r="3021" spans="2:10" hidden="1" x14ac:dyDescent="0.25">
      <c r="B3021" s="124" t="s">
        <v>203</v>
      </c>
      <c r="C3021" s="125" t="s">
        <v>12305</v>
      </c>
      <c r="D3021" s="126" t="s">
        <v>12306</v>
      </c>
      <c r="E3021" s="125" t="s">
        <v>2216</v>
      </c>
      <c r="F3021" s="126" t="s">
        <v>12307</v>
      </c>
      <c r="G3021" s="125" t="s">
        <v>12313</v>
      </c>
      <c r="H3021" s="126" t="s">
        <v>12314</v>
      </c>
      <c r="I3021" s="127">
        <v>170</v>
      </c>
      <c r="J3021" s="128">
        <v>7.9246999999999996</v>
      </c>
    </row>
    <row r="3022" spans="2:10" hidden="1" x14ac:dyDescent="0.25">
      <c r="B3022" s="124" t="s">
        <v>203</v>
      </c>
      <c r="C3022" s="125" t="s">
        <v>12305</v>
      </c>
      <c r="D3022" s="126" t="s">
        <v>12306</v>
      </c>
      <c r="E3022" s="125" t="s">
        <v>12315</v>
      </c>
      <c r="F3022" s="126" t="s">
        <v>12316</v>
      </c>
      <c r="G3022" s="125" t="s">
        <v>12018</v>
      </c>
      <c r="H3022" s="126" t="s">
        <v>12317</v>
      </c>
      <c r="I3022" s="127">
        <v>718</v>
      </c>
      <c r="J3022" s="128">
        <v>11.346399999999999</v>
      </c>
    </row>
    <row r="3023" spans="2:10" hidden="1" x14ac:dyDescent="0.25">
      <c r="B3023" s="124" t="s">
        <v>203</v>
      </c>
      <c r="C3023" s="125" t="s">
        <v>12305</v>
      </c>
      <c r="D3023" s="126" t="s">
        <v>12306</v>
      </c>
      <c r="E3023" s="125" t="s">
        <v>12305</v>
      </c>
      <c r="F3023" s="126" t="s">
        <v>12310</v>
      </c>
      <c r="G3023" s="125" t="s">
        <v>3758</v>
      </c>
      <c r="H3023" s="126" t="s">
        <v>12318</v>
      </c>
      <c r="I3023" s="127">
        <v>280</v>
      </c>
      <c r="J3023" s="128">
        <v>18.192900000000009</v>
      </c>
    </row>
    <row r="3024" spans="2:10" hidden="1" x14ac:dyDescent="0.25">
      <c r="B3024" s="124" t="s">
        <v>203</v>
      </c>
      <c r="C3024" s="125" t="s">
        <v>12305</v>
      </c>
      <c r="D3024" s="126" t="s">
        <v>12306</v>
      </c>
      <c r="E3024" s="125" t="s">
        <v>12305</v>
      </c>
      <c r="F3024" s="126" t="s">
        <v>12310</v>
      </c>
      <c r="G3024" s="125" t="s">
        <v>12319</v>
      </c>
      <c r="H3024" s="126" t="s">
        <v>12320</v>
      </c>
      <c r="I3024" s="127">
        <v>191</v>
      </c>
      <c r="J3024" s="128">
        <v>50.364600000000003</v>
      </c>
    </row>
    <row r="3025" spans="2:10" hidden="1" x14ac:dyDescent="0.25">
      <c r="B3025" s="124" t="s">
        <v>203</v>
      </c>
      <c r="C3025" s="125" t="s">
        <v>1893</v>
      </c>
      <c r="D3025" s="126" t="s">
        <v>12321</v>
      </c>
      <c r="E3025" s="125" t="s">
        <v>1893</v>
      </c>
      <c r="F3025" s="126" t="s">
        <v>12322</v>
      </c>
      <c r="G3025" s="125" t="s">
        <v>5243</v>
      </c>
      <c r="H3025" s="126" t="s">
        <v>12323</v>
      </c>
      <c r="I3025" s="127">
        <v>600</v>
      </c>
      <c r="J3025" s="128">
        <v>9.15</v>
      </c>
    </row>
    <row r="3026" spans="2:10" hidden="1" x14ac:dyDescent="0.25">
      <c r="B3026" s="124" t="s">
        <v>203</v>
      </c>
      <c r="C3026" s="125" t="s">
        <v>12324</v>
      </c>
      <c r="D3026" s="126" t="s">
        <v>12325</v>
      </c>
      <c r="E3026" s="125" t="s">
        <v>12324</v>
      </c>
      <c r="F3026" s="126" t="s">
        <v>12326</v>
      </c>
      <c r="G3026" s="125" t="s">
        <v>10896</v>
      </c>
      <c r="H3026" s="126" t="s">
        <v>12327</v>
      </c>
      <c r="I3026" s="127">
        <v>51</v>
      </c>
      <c r="J3026" s="128">
        <v>11.1173</v>
      </c>
    </row>
    <row r="3027" spans="2:10" hidden="1" x14ac:dyDescent="0.25">
      <c r="B3027" s="124" t="s">
        <v>203</v>
      </c>
      <c r="C3027" s="125" t="s">
        <v>12324</v>
      </c>
      <c r="D3027" s="126" t="s">
        <v>12325</v>
      </c>
      <c r="E3027" s="125" t="s">
        <v>12324</v>
      </c>
      <c r="F3027" s="126" t="s">
        <v>12326</v>
      </c>
      <c r="G3027" s="125" t="s">
        <v>9145</v>
      </c>
      <c r="H3027" s="126" t="s">
        <v>12328</v>
      </c>
      <c r="I3027" s="127">
        <v>498</v>
      </c>
      <c r="J3027" s="128">
        <v>5.1759000000000004</v>
      </c>
    </row>
    <row r="3028" spans="2:10" hidden="1" x14ac:dyDescent="0.25">
      <c r="B3028" s="124" t="s">
        <v>203</v>
      </c>
      <c r="C3028" s="125" t="s">
        <v>12329</v>
      </c>
      <c r="D3028" s="126" t="s">
        <v>12330</v>
      </c>
      <c r="E3028" s="125" t="s">
        <v>12331</v>
      </c>
      <c r="F3028" s="126" t="s">
        <v>12332</v>
      </c>
      <c r="G3028" s="125" t="s">
        <v>12333</v>
      </c>
      <c r="H3028" s="126" t="s">
        <v>12334</v>
      </c>
      <c r="I3028" s="127">
        <v>581</v>
      </c>
      <c r="J3028" s="128">
        <v>3.2836999999999992</v>
      </c>
    </row>
    <row r="3029" spans="2:10" hidden="1" x14ac:dyDescent="0.25">
      <c r="B3029" s="124" t="s">
        <v>203</v>
      </c>
      <c r="C3029" s="125" t="s">
        <v>12335</v>
      </c>
      <c r="D3029" s="126" t="s">
        <v>12336</v>
      </c>
      <c r="E3029" s="125" t="s">
        <v>3256</v>
      </c>
      <c r="F3029" s="126" t="s">
        <v>12337</v>
      </c>
      <c r="G3029" s="125" t="s">
        <v>12338</v>
      </c>
      <c r="H3029" s="126" t="s">
        <v>12339</v>
      </c>
      <c r="I3029" s="127">
        <v>207</v>
      </c>
      <c r="J3029" s="128">
        <v>9.0822000000000003</v>
      </c>
    </row>
    <row r="3030" spans="2:10" hidden="1" x14ac:dyDescent="0.25">
      <c r="B3030" s="124" t="s">
        <v>203</v>
      </c>
      <c r="C3030" s="125" t="s">
        <v>12335</v>
      </c>
      <c r="D3030" s="126" t="s">
        <v>12336</v>
      </c>
      <c r="E3030" s="125" t="s">
        <v>7742</v>
      </c>
      <c r="F3030" s="126" t="s">
        <v>12340</v>
      </c>
      <c r="G3030" s="125" t="s">
        <v>759</v>
      </c>
      <c r="H3030" s="126" t="s">
        <v>12341</v>
      </c>
      <c r="I3030" s="127">
        <v>250</v>
      </c>
      <c r="J3030" s="128">
        <v>6.1359000000000004</v>
      </c>
    </row>
    <row r="3031" spans="2:10" hidden="1" x14ac:dyDescent="0.25">
      <c r="B3031" s="124" t="s">
        <v>203</v>
      </c>
      <c r="C3031" s="125" t="s">
        <v>12335</v>
      </c>
      <c r="D3031" s="126" t="s">
        <v>12336</v>
      </c>
      <c r="E3031" s="125" t="s">
        <v>12342</v>
      </c>
      <c r="F3031" s="126" t="s">
        <v>12343</v>
      </c>
      <c r="G3031" s="125" t="s">
        <v>7742</v>
      </c>
      <c r="H3031" s="126" t="s">
        <v>12340</v>
      </c>
      <c r="I3031" s="127">
        <v>227</v>
      </c>
      <c r="J3031" s="128">
        <v>6.0627000000000004</v>
      </c>
    </row>
    <row r="3032" spans="2:10" hidden="1" x14ac:dyDescent="0.25">
      <c r="B3032" s="124" t="s">
        <v>203</v>
      </c>
      <c r="C3032" s="125" t="s">
        <v>12335</v>
      </c>
      <c r="D3032" s="126" t="s">
        <v>12336</v>
      </c>
      <c r="E3032" s="125" t="s">
        <v>12335</v>
      </c>
      <c r="F3032" s="126" t="s">
        <v>12344</v>
      </c>
      <c r="G3032" s="125" t="s">
        <v>12345</v>
      </c>
      <c r="H3032" s="126" t="s">
        <v>12346</v>
      </c>
      <c r="I3032" s="127">
        <v>215</v>
      </c>
      <c r="J3032" s="128">
        <v>6.9421999999999997</v>
      </c>
    </row>
    <row r="3033" spans="2:10" hidden="1" x14ac:dyDescent="0.25">
      <c r="B3033" s="124" t="s">
        <v>203</v>
      </c>
      <c r="C3033" s="125" t="s">
        <v>12335</v>
      </c>
      <c r="D3033" s="126" t="s">
        <v>12336</v>
      </c>
      <c r="E3033" s="125" t="s">
        <v>12342</v>
      </c>
      <c r="F3033" s="126" t="s">
        <v>12343</v>
      </c>
      <c r="G3033" s="125" t="s">
        <v>12347</v>
      </c>
      <c r="H3033" s="126" t="s">
        <v>12348</v>
      </c>
      <c r="I3033" s="127">
        <v>1022</v>
      </c>
      <c r="J3033" s="128">
        <v>3.9975999999999998</v>
      </c>
    </row>
    <row r="3034" spans="2:10" hidden="1" x14ac:dyDescent="0.25">
      <c r="B3034" s="124" t="s">
        <v>203</v>
      </c>
      <c r="C3034" s="125" t="s">
        <v>12335</v>
      </c>
      <c r="D3034" s="126" t="s">
        <v>12336</v>
      </c>
      <c r="E3034" s="125" t="s">
        <v>12349</v>
      </c>
      <c r="F3034" s="126" t="s">
        <v>12350</v>
      </c>
      <c r="G3034" s="125" t="s">
        <v>12351</v>
      </c>
      <c r="H3034" s="126" t="s">
        <v>12352</v>
      </c>
      <c r="I3034" s="127">
        <v>1062</v>
      </c>
      <c r="J3034" s="128">
        <v>5.9738000000000024</v>
      </c>
    </row>
    <row r="3035" spans="2:10" hidden="1" x14ac:dyDescent="0.25">
      <c r="B3035" s="124" t="s">
        <v>203</v>
      </c>
      <c r="C3035" s="125" t="s">
        <v>12335</v>
      </c>
      <c r="D3035" s="126" t="s">
        <v>12336</v>
      </c>
      <c r="E3035" s="125" t="s">
        <v>12345</v>
      </c>
      <c r="F3035" s="126" t="s">
        <v>12346</v>
      </c>
      <c r="G3035" s="125" t="s">
        <v>7461</v>
      </c>
      <c r="H3035" s="126" t="s">
        <v>12353</v>
      </c>
      <c r="I3035" s="127">
        <v>1291</v>
      </c>
      <c r="J3035" s="128">
        <v>8.9383000000000017</v>
      </c>
    </row>
    <row r="3036" spans="2:10" hidden="1" x14ac:dyDescent="0.25">
      <c r="B3036" s="124" t="s">
        <v>203</v>
      </c>
      <c r="C3036" s="125" t="s">
        <v>12335</v>
      </c>
      <c r="D3036" s="126" t="s">
        <v>12336</v>
      </c>
      <c r="E3036" s="125" t="s">
        <v>3256</v>
      </c>
      <c r="F3036" s="126" t="s">
        <v>12337</v>
      </c>
      <c r="G3036" s="125" t="s">
        <v>6197</v>
      </c>
      <c r="H3036" s="126" t="s">
        <v>12354</v>
      </c>
      <c r="I3036" s="127">
        <v>161</v>
      </c>
      <c r="J3036" s="128">
        <v>1.7856000000000001</v>
      </c>
    </row>
    <row r="3037" spans="2:10" hidden="1" x14ac:dyDescent="0.25">
      <c r="B3037" s="124" t="s">
        <v>203</v>
      </c>
      <c r="C3037" s="125" t="s">
        <v>12335</v>
      </c>
      <c r="D3037" s="126" t="s">
        <v>12336</v>
      </c>
      <c r="E3037" s="125" t="s">
        <v>759</v>
      </c>
      <c r="F3037" s="126" t="s">
        <v>12341</v>
      </c>
      <c r="G3037" s="125" t="s">
        <v>3256</v>
      </c>
      <c r="H3037" s="126" t="s">
        <v>12337</v>
      </c>
      <c r="I3037" s="127">
        <v>284</v>
      </c>
      <c r="J3037" s="128">
        <v>4.2439</v>
      </c>
    </row>
    <row r="3038" spans="2:10" hidden="1" x14ac:dyDescent="0.25">
      <c r="B3038" s="124" t="s">
        <v>203</v>
      </c>
      <c r="C3038" s="125" t="s">
        <v>12335</v>
      </c>
      <c r="D3038" s="126" t="s">
        <v>12336</v>
      </c>
      <c r="E3038" s="125" t="s">
        <v>12355</v>
      </c>
      <c r="F3038" s="126" t="s">
        <v>12356</v>
      </c>
      <c r="G3038" s="125" t="s">
        <v>12349</v>
      </c>
      <c r="H3038" s="126" t="s">
        <v>12350</v>
      </c>
      <c r="I3038" s="127">
        <v>242</v>
      </c>
      <c r="J3038" s="128">
        <v>0.24679999999999999</v>
      </c>
    </row>
    <row r="3039" spans="2:10" hidden="1" x14ac:dyDescent="0.25">
      <c r="B3039" s="124" t="s">
        <v>203</v>
      </c>
      <c r="C3039" s="125" t="s">
        <v>12335</v>
      </c>
      <c r="D3039" s="126" t="s">
        <v>12336</v>
      </c>
      <c r="E3039" s="125" t="s">
        <v>12357</v>
      </c>
      <c r="F3039" s="126" t="s">
        <v>12358</v>
      </c>
      <c r="G3039" s="125" t="s">
        <v>12355</v>
      </c>
      <c r="H3039" s="126" t="s">
        <v>12356</v>
      </c>
      <c r="I3039" s="127">
        <v>181</v>
      </c>
      <c r="J3039" s="128">
        <v>4.4259000000000004</v>
      </c>
    </row>
    <row r="3040" spans="2:10" hidden="1" x14ac:dyDescent="0.25">
      <c r="B3040" s="124" t="s">
        <v>203</v>
      </c>
      <c r="C3040" s="125" t="s">
        <v>12335</v>
      </c>
      <c r="D3040" s="126" t="s">
        <v>12336</v>
      </c>
      <c r="E3040" s="125" t="s">
        <v>12335</v>
      </c>
      <c r="F3040" s="126" t="s">
        <v>12344</v>
      </c>
      <c r="G3040" s="125" t="s">
        <v>12357</v>
      </c>
      <c r="H3040" s="126" t="s">
        <v>12358</v>
      </c>
      <c r="I3040" s="127">
        <v>373</v>
      </c>
      <c r="J3040" s="128">
        <v>7.2792000000000003</v>
      </c>
    </row>
    <row r="3041" spans="2:10" hidden="1" x14ac:dyDescent="0.25">
      <c r="B3041" s="124" t="s">
        <v>203</v>
      </c>
      <c r="C3041" s="125" t="s">
        <v>12335</v>
      </c>
      <c r="D3041" s="126" t="s">
        <v>12336</v>
      </c>
      <c r="E3041" s="125" t="s">
        <v>7461</v>
      </c>
      <c r="F3041" s="126" t="s">
        <v>12353</v>
      </c>
      <c r="G3041" s="125" t="s">
        <v>12342</v>
      </c>
      <c r="H3041" s="126" t="s">
        <v>12343</v>
      </c>
      <c r="I3041" s="127">
        <v>1077</v>
      </c>
      <c r="J3041" s="128">
        <v>2.1175999999999999</v>
      </c>
    </row>
    <row r="3042" spans="2:10" hidden="1" x14ac:dyDescent="0.25">
      <c r="B3042" s="124" t="s">
        <v>203</v>
      </c>
      <c r="C3042" s="125" t="s">
        <v>12335</v>
      </c>
      <c r="D3042" s="126" t="s">
        <v>12336</v>
      </c>
      <c r="E3042" s="125" t="s">
        <v>12342</v>
      </c>
      <c r="F3042" s="126" t="s">
        <v>12343</v>
      </c>
      <c r="G3042" s="125" t="s">
        <v>12359</v>
      </c>
      <c r="H3042" s="126" t="s">
        <v>12360</v>
      </c>
      <c r="I3042" s="127">
        <v>454</v>
      </c>
      <c r="J3042" s="128">
        <v>2.9539</v>
      </c>
    </row>
    <row r="3043" spans="2:10" hidden="1" x14ac:dyDescent="0.25">
      <c r="B3043" s="124" t="s">
        <v>203</v>
      </c>
      <c r="C3043" s="125" t="s">
        <v>12361</v>
      </c>
      <c r="D3043" s="126" t="s">
        <v>12362</v>
      </c>
      <c r="E3043" s="125" t="s">
        <v>12361</v>
      </c>
      <c r="F3043" s="126" t="s">
        <v>12363</v>
      </c>
      <c r="G3043" s="125" t="s">
        <v>12364</v>
      </c>
      <c r="H3043" s="126" t="s">
        <v>12365</v>
      </c>
      <c r="I3043" s="127">
        <v>692</v>
      </c>
      <c r="J3043" s="128">
        <v>7.4877000000000002</v>
      </c>
    </row>
    <row r="3044" spans="2:10" hidden="1" x14ac:dyDescent="0.25">
      <c r="B3044" s="124" t="s">
        <v>203</v>
      </c>
      <c r="C3044" s="125" t="s">
        <v>12361</v>
      </c>
      <c r="D3044" s="126" t="s">
        <v>12362</v>
      </c>
      <c r="E3044" s="125" t="s">
        <v>12364</v>
      </c>
      <c r="F3044" s="126" t="s">
        <v>12365</v>
      </c>
      <c r="G3044" s="125" t="s">
        <v>12366</v>
      </c>
      <c r="H3044" s="126" t="s">
        <v>12367</v>
      </c>
      <c r="I3044" s="127">
        <v>365</v>
      </c>
      <c r="J3044" s="128">
        <v>2.1490999999999998</v>
      </c>
    </row>
    <row r="3045" spans="2:10" hidden="1" x14ac:dyDescent="0.25">
      <c r="B3045" s="124" t="s">
        <v>203</v>
      </c>
      <c r="C3045" s="125" t="s">
        <v>5249</v>
      </c>
      <c r="D3045" s="126" t="s">
        <v>12368</v>
      </c>
      <c r="E3045" s="125" t="s">
        <v>5249</v>
      </c>
      <c r="F3045" s="126" t="s">
        <v>12369</v>
      </c>
      <c r="G3045" s="125" t="s">
        <v>5324</v>
      </c>
      <c r="H3045" s="126" t="s">
        <v>12370</v>
      </c>
      <c r="I3045" s="127">
        <v>403</v>
      </c>
      <c r="J3045" s="128">
        <v>19.859400000000001</v>
      </c>
    </row>
    <row r="3046" spans="2:10" hidden="1" x14ac:dyDescent="0.25">
      <c r="B3046" s="124" t="s">
        <v>203</v>
      </c>
      <c r="C3046" s="125" t="s">
        <v>5249</v>
      </c>
      <c r="D3046" s="126" t="s">
        <v>12368</v>
      </c>
      <c r="E3046" s="125" t="s">
        <v>5324</v>
      </c>
      <c r="F3046" s="126" t="s">
        <v>12370</v>
      </c>
      <c r="G3046" s="125" t="s">
        <v>925</v>
      </c>
      <c r="H3046" s="126" t="s">
        <v>12371</v>
      </c>
      <c r="I3046" s="127">
        <v>157</v>
      </c>
      <c r="J3046" s="128">
        <v>19.767199999999999</v>
      </c>
    </row>
    <row r="3047" spans="2:10" hidden="1" x14ac:dyDescent="0.25">
      <c r="B3047" s="124" t="s">
        <v>203</v>
      </c>
      <c r="C3047" s="125" t="s">
        <v>5249</v>
      </c>
      <c r="D3047" s="126" t="s">
        <v>12368</v>
      </c>
      <c r="E3047" s="125" t="s">
        <v>12372</v>
      </c>
      <c r="F3047" s="126" t="s">
        <v>12373</v>
      </c>
      <c r="G3047" s="125" t="s">
        <v>1997</v>
      </c>
      <c r="H3047" s="126" t="s">
        <v>12374</v>
      </c>
      <c r="I3047" s="127">
        <v>520</v>
      </c>
      <c r="J3047" s="128">
        <v>27.119599999999991</v>
      </c>
    </row>
    <row r="3048" spans="2:10" hidden="1" x14ac:dyDescent="0.25">
      <c r="B3048" s="124" t="s">
        <v>203</v>
      </c>
      <c r="C3048" s="125" t="s">
        <v>5249</v>
      </c>
      <c r="D3048" s="126" t="s">
        <v>12368</v>
      </c>
      <c r="E3048" s="125" t="s">
        <v>5249</v>
      </c>
      <c r="F3048" s="126" t="s">
        <v>12369</v>
      </c>
      <c r="G3048" s="125" t="s">
        <v>12372</v>
      </c>
      <c r="H3048" s="126" t="s">
        <v>12373</v>
      </c>
      <c r="I3048" s="127">
        <v>1643</v>
      </c>
      <c r="J3048" s="128">
        <v>10.2796</v>
      </c>
    </row>
    <row r="3049" spans="2:10" hidden="1" x14ac:dyDescent="0.25">
      <c r="B3049" s="124" t="s">
        <v>203</v>
      </c>
      <c r="C3049" s="125" t="s">
        <v>12375</v>
      </c>
      <c r="D3049" s="126" t="s">
        <v>12376</v>
      </c>
      <c r="E3049" s="125" t="s">
        <v>12375</v>
      </c>
      <c r="F3049" s="126" t="s">
        <v>12377</v>
      </c>
      <c r="G3049" s="125" t="s">
        <v>12378</v>
      </c>
      <c r="H3049" s="126" t="s">
        <v>12379</v>
      </c>
      <c r="I3049" s="127">
        <v>314</v>
      </c>
      <c r="J3049" s="128">
        <v>12.264099999999999</v>
      </c>
    </row>
    <row r="3050" spans="2:10" hidden="1" x14ac:dyDescent="0.25">
      <c r="B3050" s="124" t="s">
        <v>203</v>
      </c>
      <c r="C3050" s="125" t="s">
        <v>12375</v>
      </c>
      <c r="D3050" s="126" t="s">
        <v>12376</v>
      </c>
      <c r="E3050" s="125" t="s">
        <v>12375</v>
      </c>
      <c r="F3050" s="126" t="s">
        <v>12377</v>
      </c>
      <c r="G3050" s="125" t="s">
        <v>12380</v>
      </c>
      <c r="H3050" s="126" t="s">
        <v>12381</v>
      </c>
      <c r="I3050" s="127">
        <v>548</v>
      </c>
      <c r="J3050" s="128">
        <v>7.0517000000000003</v>
      </c>
    </row>
    <row r="3051" spans="2:10" hidden="1" x14ac:dyDescent="0.25">
      <c r="B3051" s="124" t="s">
        <v>203</v>
      </c>
      <c r="C3051" s="125" t="s">
        <v>12382</v>
      </c>
      <c r="D3051" s="126" t="s">
        <v>12383</v>
      </c>
      <c r="E3051" s="125" t="s">
        <v>4003</v>
      </c>
      <c r="F3051" s="126" t="s">
        <v>12384</v>
      </c>
      <c r="G3051" s="125" t="s">
        <v>12385</v>
      </c>
      <c r="H3051" s="126" t="s">
        <v>12386</v>
      </c>
      <c r="I3051" s="127">
        <v>239</v>
      </c>
      <c r="J3051" s="128">
        <v>9.1312999999999995</v>
      </c>
    </row>
    <row r="3052" spans="2:10" hidden="1" x14ac:dyDescent="0.25">
      <c r="B3052" s="124" t="s">
        <v>203</v>
      </c>
      <c r="C3052" s="125" t="s">
        <v>12382</v>
      </c>
      <c r="D3052" s="126" t="s">
        <v>12383</v>
      </c>
      <c r="E3052" s="125" t="s">
        <v>12382</v>
      </c>
      <c r="F3052" s="126" t="s">
        <v>12387</v>
      </c>
      <c r="G3052" s="125" t="s">
        <v>7988</v>
      </c>
      <c r="H3052" s="126" t="s">
        <v>12388</v>
      </c>
      <c r="I3052" s="127">
        <v>485</v>
      </c>
      <c r="J3052" s="128">
        <v>11.461399999999999</v>
      </c>
    </row>
    <row r="3053" spans="2:10" hidden="1" x14ac:dyDescent="0.25">
      <c r="B3053" s="124" t="s">
        <v>203</v>
      </c>
      <c r="C3053" s="125" t="s">
        <v>12382</v>
      </c>
      <c r="D3053" s="126" t="s">
        <v>12383</v>
      </c>
      <c r="E3053" s="125" t="s">
        <v>7988</v>
      </c>
      <c r="F3053" s="126" t="s">
        <v>12388</v>
      </c>
      <c r="G3053" s="125" t="s">
        <v>12389</v>
      </c>
      <c r="H3053" s="126" t="s">
        <v>12390</v>
      </c>
      <c r="I3053" s="127">
        <v>580</v>
      </c>
      <c r="J3053" s="128">
        <v>8.3732000000000006</v>
      </c>
    </row>
    <row r="3054" spans="2:10" hidden="1" x14ac:dyDescent="0.25">
      <c r="B3054" s="124" t="s">
        <v>203</v>
      </c>
      <c r="C3054" s="125" t="s">
        <v>12382</v>
      </c>
      <c r="D3054" s="126" t="s">
        <v>12383</v>
      </c>
      <c r="E3054" s="125" t="s">
        <v>1745</v>
      </c>
      <c r="F3054" s="126" t="s">
        <v>12391</v>
      </c>
      <c r="G3054" s="125" t="s">
        <v>12392</v>
      </c>
      <c r="H3054" s="126" t="s">
        <v>12393</v>
      </c>
      <c r="I3054" s="127">
        <v>848</v>
      </c>
      <c r="J3054" s="128">
        <v>7.7617000000000003</v>
      </c>
    </row>
    <row r="3055" spans="2:10" hidden="1" x14ac:dyDescent="0.25">
      <c r="B3055" s="124" t="s">
        <v>203</v>
      </c>
      <c r="C3055" s="125" t="s">
        <v>12382</v>
      </c>
      <c r="D3055" s="126" t="s">
        <v>12383</v>
      </c>
      <c r="E3055" s="125" t="s">
        <v>12392</v>
      </c>
      <c r="F3055" s="126" t="s">
        <v>12393</v>
      </c>
      <c r="G3055" s="125" t="s">
        <v>4003</v>
      </c>
      <c r="H3055" s="126" t="s">
        <v>12384</v>
      </c>
      <c r="I3055" s="127">
        <v>203</v>
      </c>
      <c r="J3055" s="128">
        <v>11.935</v>
      </c>
    </row>
    <row r="3056" spans="2:10" hidden="1" x14ac:dyDescent="0.25">
      <c r="B3056" s="124" t="s">
        <v>203</v>
      </c>
      <c r="C3056" s="125" t="s">
        <v>12382</v>
      </c>
      <c r="D3056" s="126" t="s">
        <v>12383</v>
      </c>
      <c r="E3056" s="125" t="s">
        <v>7988</v>
      </c>
      <c r="F3056" s="126" t="s">
        <v>12388</v>
      </c>
      <c r="G3056" s="125" t="s">
        <v>1745</v>
      </c>
      <c r="H3056" s="126" t="s">
        <v>12391</v>
      </c>
      <c r="I3056" s="127">
        <v>261</v>
      </c>
      <c r="J3056" s="128">
        <v>6.8220999999999998</v>
      </c>
    </row>
    <row r="3057" spans="2:10" hidden="1" x14ac:dyDescent="0.25">
      <c r="B3057" s="124" t="s">
        <v>203</v>
      </c>
      <c r="C3057" s="125" t="s">
        <v>12394</v>
      </c>
      <c r="D3057" s="126" t="s">
        <v>12395</v>
      </c>
      <c r="E3057" s="125" t="s">
        <v>12396</v>
      </c>
      <c r="F3057" s="126" t="s">
        <v>12397</v>
      </c>
      <c r="G3057" s="125" t="s">
        <v>8038</v>
      </c>
      <c r="H3057" s="126" t="s">
        <v>12398</v>
      </c>
      <c r="I3057" s="127">
        <v>883</v>
      </c>
      <c r="J3057" s="128">
        <v>5.7975000000000003</v>
      </c>
    </row>
    <row r="3058" spans="2:10" hidden="1" x14ac:dyDescent="0.25">
      <c r="B3058" s="124" t="s">
        <v>203</v>
      </c>
      <c r="C3058" s="125" t="s">
        <v>12394</v>
      </c>
      <c r="D3058" s="126" t="s">
        <v>12395</v>
      </c>
      <c r="E3058" s="125" t="s">
        <v>12396</v>
      </c>
      <c r="F3058" s="126" t="s">
        <v>12397</v>
      </c>
      <c r="G3058" s="125" t="s">
        <v>5324</v>
      </c>
      <c r="H3058" s="126" t="s">
        <v>12399</v>
      </c>
      <c r="I3058" s="127">
        <v>441</v>
      </c>
      <c r="J3058" s="128">
        <v>3.6292</v>
      </c>
    </row>
    <row r="3059" spans="2:10" hidden="1" x14ac:dyDescent="0.25">
      <c r="B3059" s="124" t="s">
        <v>203</v>
      </c>
      <c r="C3059" s="125" t="s">
        <v>12394</v>
      </c>
      <c r="D3059" s="126" t="s">
        <v>12395</v>
      </c>
      <c r="E3059" s="125" t="s">
        <v>12400</v>
      </c>
      <c r="F3059" s="126" t="s">
        <v>12401</v>
      </c>
      <c r="G3059" s="125" t="s">
        <v>12396</v>
      </c>
      <c r="H3059" s="126" t="s">
        <v>12397</v>
      </c>
      <c r="I3059" s="127">
        <v>104</v>
      </c>
      <c r="J3059" s="128">
        <v>0.38719999999999999</v>
      </c>
    </row>
    <row r="3060" spans="2:10" hidden="1" x14ac:dyDescent="0.25">
      <c r="B3060" s="124" t="s">
        <v>203</v>
      </c>
      <c r="C3060" s="125" t="s">
        <v>12394</v>
      </c>
      <c r="D3060" s="126" t="s">
        <v>12395</v>
      </c>
      <c r="E3060" s="125" t="s">
        <v>12394</v>
      </c>
      <c r="F3060" s="126" t="s">
        <v>12402</v>
      </c>
      <c r="G3060" s="125" t="s">
        <v>12400</v>
      </c>
      <c r="H3060" s="126" t="s">
        <v>12401</v>
      </c>
      <c r="I3060" s="127">
        <v>147</v>
      </c>
      <c r="J3060" s="128">
        <v>5.2769000000000004</v>
      </c>
    </row>
    <row r="3061" spans="2:10" hidden="1" x14ac:dyDescent="0.25">
      <c r="B3061" s="124" t="s">
        <v>203</v>
      </c>
      <c r="C3061" s="125" t="s">
        <v>12394</v>
      </c>
      <c r="D3061" s="126" t="s">
        <v>12395</v>
      </c>
      <c r="E3061" s="125" t="s">
        <v>5324</v>
      </c>
      <c r="F3061" s="126" t="s">
        <v>12399</v>
      </c>
      <c r="G3061" s="125" t="s">
        <v>12403</v>
      </c>
      <c r="H3061" s="126" t="s">
        <v>12404</v>
      </c>
      <c r="I3061" s="127">
        <v>208</v>
      </c>
      <c r="J3061" s="128">
        <v>19.909400000000002</v>
      </c>
    </row>
    <row r="3062" spans="2:10" hidden="1" x14ac:dyDescent="0.25">
      <c r="B3062" s="124" t="s">
        <v>203</v>
      </c>
      <c r="C3062" s="125" t="s">
        <v>12405</v>
      </c>
      <c r="D3062" s="126" t="s">
        <v>12406</v>
      </c>
      <c r="E3062" s="125" t="s">
        <v>12405</v>
      </c>
      <c r="F3062" s="126" t="s">
        <v>12407</v>
      </c>
      <c r="G3062" s="125" t="s">
        <v>12408</v>
      </c>
      <c r="H3062" s="126" t="s">
        <v>12409</v>
      </c>
      <c r="I3062" s="127">
        <v>387</v>
      </c>
      <c r="J3062" s="128">
        <v>4.6651999999999987</v>
      </c>
    </row>
    <row r="3063" spans="2:10" hidden="1" x14ac:dyDescent="0.25">
      <c r="B3063" s="124" t="s">
        <v>203</v>
      </c>
      <c r="C3063" s="125" t="s">
        <v>12405</v>
      </c>
      <c r="D3063" s="126" t="s">
        <v>12406</v>
      </c>
      <c r="E3063" s="125" t="s">
        <v>1226</v>
      </c>
      <c r="F3063" s="126" t="s">
        <v>12410</v>
      </c>
      <c r="G3063" s="125" t="s">
        <v>12411</v>
      </c>
      <c r="H3063" s="126" t="s">
        <v>12412</v>
      </c>
      <c r="I3063" s="127">
        <v>354</v>
      </c>
      <c r="J3063" s="128">
        <v>5.2888999999999999</v>
      </c>
    </row>
    <row r="3064" spans="2:10" hidden="1" x14ac:dyDescent="0.25">
      <c r="B3064" s="124" t="s">
        <v>203</v>
      </c>
      <c r="C3064" s="125" t="s">
        <v>12405</v>
      </c>
      <c r="D3064" s="126" t="s">
        <v>12406</v>
      </c>
      <c r="E3064" s="125" t="s">
        <v>12411</v>
      </c>
      <c r="F3064" s="126" t="s">
        <v>12412</v>
      </c>
      <c r="G3064" s="125" t="s">
        <v>12413</v>
      </c>
      <c r="H3064" s="126" t="s">
        <v>12414</v>
      </c>
      <c r="I3064" s="127">
        <v>150</v>
      </c>
      <c r="J3064" s="128">
        <v>13.418699999999999</v>
      </c>
    </row>
    <row r="3065" spans="2:10" hidden="1" x14ac:dyDescent="0.25">
      <c r="B3065" s="124" t="s">
        <v>203</v>
      </c>
      <c r="C3065" s="125" t="s">
        <v>12405</v>
      </c>
      <c r="D3065" s="126" t="s">
        <v>12406</v>
      </c>
      <c r="E3065" s="125" t="s">
        <v>12408</v>
      </c>
      <c r="F3065" s="126" t="s">
        <v>12409</v>
      </c>
      <c r="G3065" s="125" t="s">
        <v>1226</v>
      </c>
      <c r="H3065" s="126" t="s">
        <v>12410</v>
      </c>
      <c r="I3065" s="127">
        <v>387</v>
      </c>
      <c r="J3065" s="128">
        <v>8.7910999999999984</v>
      </c>
    </row>
    <row r="3066" spans="2:10" hidden="1" x14ac:dyDescent="0.25">
      <c r="B3066" s="124" t="s">
        <v>203</v>
      </c>
      <c r="C3066" s="125" t="s">
        <v>4498</v>
      </c>
      <c r="D3066" s="126" t="s">
        <v>12415</v>
      </c>
      <c r="E3066" s="125" t="s">
        <v>4498</v>
      </c>
      <c r="F3066" s="126" t="s">
        <v>12416</v>
      </c>
      <c r="G3066" s="125" t="s">
        <v>12417</v>
      </c>
      <c r="H3066" s="126" t="s">
        <v>12418</v>
      </c>
      <c r="I3066" s="127">
        <v>577</v>
      </c>
      <c r="J3066" s="128">
        <v>7.6193999999999997</v>
      </c>
    </row>
    <row r="3067" spans="2:10" hidden="1" x14ac:dyDescent="0.25">
      <c r="B3067" s="124" t="s">
        <v>203</v>
      </c>
      <c r="C3067" s="125" t="s">
        <v>4498</v>
      </c>
      <c r="D3067" s="126" t="s">
        <v>12415</v>
      </c>
      <c r="E3067" s="125" t="s">
        <v>12419</v>
      </c>
      <c r="F3067" s="126" t="s">
        <v>12420</v>
      </c>
      <c r="G3067" s="125" t="s">
        <v>12421</v>
      </c>
      <c r="H3067" s="126" t="s">
        <v>12422</v>
      </c>
      <c r="I3067" s="127">
        <v>110</v>
      </c>
      <c r="J3067" s="128">
        <v>6.5030000000000001</v>
      </c>
    </row>
    <row r="3068" spans="2:10" hidden="1" x14ac:dyDescent="0.25">
      <c r="B3068" s="124" t="s">
        <v>203</v>
      </c>
      <c r="C3068" s="125" t="s">
        <v>4498</v>
      </c>
      <c r="D3068" s="126" t="s">
        <v>12415</v>
      </c>
      <c r="E3068" s="125" t="s">
        <v>12417</v>
      </c>
      <c r="F3068" s="126" t="s">
        <v>12418</v>
      </c>
      <c r="G3068" s="125" t="s">
        <v>12419</v>
      </c>
      <c r="H3068" s="126" t="s">
        <v>12420</v>
      </c>
      <c r="I3068" s="127">
        <v>425</v>
      </c>
      <c r="J3068" s="128">
        <v>3.0876000000000001</v>
      </c>
    </row>
    <row r="3069" spans="2:10" hidden="1" x14ac:dyDescent="0.25">
      <c r="B3069" s="124" t="s">
        <v>203</v>
      </c>
      <c r="C3069" s="125" t="s">
        <v>12423</v>
      </c>
      <c r="D3069" s="126" t="s">
        <v>12424</v>
      </c>
      <c r="E3069" s="125" t="s">
        <v>12425</v>
      </c>
      <c r="F3069" s="126" t="s">
        <v>12426</v>
      </c>
      <c r="G3069" s="125" t="s">
        <v>12427</v>
      </c>
      <c r="H3069" s="126" t="s">
        <v>12428</v>
      </c>
      <c r="I3069" s="127">
        <v>486</v>
      </c>
      <c r="J3069" s="128">
        <v>5.9269999999999996</v>
      </c>
    </row>
    <row r="3070" spans="2:10" hidden="1" x14ac:dyDescent="0.25">
      <c r="B3070" s="124" t="s">
        <v>203</v>
      </c>
      <c r="C3070" s="125" t="s">
        <v>12423</v>
      </c>
      <c r="D3070" s="126" t="s">
        <v>12424</v>
      </c>
      <c r="E3070" s="125" t="s">
        <v>12429</v>
      </c>
      <c r="F3070" s="126" t="s">
        <v>12430</v>
      </c>
      <c r="G3070" s="125" t="s">
        <v>12431</v>
      </c>
      <c r="H3070" s="126" t="s">
        <v>12432</v>
      </c>
      <c r="I3070" s="127">
        <v>267</v>
      </c>
      <c r="J3070" s="128">
        <v>5.6122999999999994</v>
      </c>
    </row>
    <row r="3071" spans="2:10" hidden="1" x14ac:dyDescent="0.25">
      <c r="B3071" s="124" t="s">
        <v>203</v>
      </c>
      <c r="C3071" s="125" t="s">
        <v>12423</v>
      </c>
      <c r="D3071" s="126" t="s">
        <v>12424</v>
      </c>
      <c r="E3071" s="125" t="s">
        <v>12433</v>
      </c>
      <c r="F3071" s="126" t="s">
        <v>12434</v>
      </c>
      <c r="G3071" s="125" t="s">
        <v>12435</v>
      </c>
      <c r="H3071" s="126" t="s">
        <v>12436</v>
      </c>
      <c r="I3071" s="127">
        <v>340</v>
      </c>
      <c r="J3071" s="128">
        <v>6.7861000000000002</v>
      </c>
    </row>
    <row r="3072" spans="2:10" hidden="1" x14ac:dyDescent="0.25">
      <c r="B3072" s="124" t="s">
        <v>203</v>
      </c>
      <c r="C3072" s="125" t="s">
        <v>12423</v>
      </c>
      <c r="D3072" s="126" t="s">
        <v>12424</v>
      </c>
      <c r="E3072" s="125" t="s">
        <v>12423</v>
      </c>
      <c r="F3072" s="126" t="s">
        <v>12437</v>
      </c>
      <c r="G3072" s="125" t="s">
        <v>12433</v>
      </c>
      <c r="H3072" s="126" t="s">
        <v>12434</v>
      </c>
      <c r="I3072" s="127">
        <v>447</v>
      </c>
      <c r="J3072" s="128">
        <v>7.3026999999999997</v>
      </c>
    </row>
    <row r="3073" spans="2:10" hidden="1" x14ac:dyDescent="0.25">
      <c r="B3073" s="124" t="s">
        <v>203</v>
      </c>
      <c r="C3073" s="125" t="s">
        <v>12423</v>
      </c>
      <c r="D3073" s="126" t="s">
        <v>12424</v>
      </c>
      <c r="E3073" s="125" t="s">
        <v>12438</v>
      </c>
      <c r="F3073" s="126" t="s">
        <v>12439</v>
      </c>
      <c r="G3073" s="125" t="s">
        <v>12429</v>
      </c>
      <c r="H3073" s="126" t="s">
        <v>12430</v>
      </c>
      <c r="I3073" s="127">
        <v>230</v>
      </c>
      <c r="J3073" s="128">
        <v>1.9488000000000001</v>
      </c>
    </row>
    <row r="3074" spans="2:10" hidden="1" x14ac:dyDescent="0.25">
      <c r="B3074" s="124" t="s">
        <v>203</v>
      </c>
      <c r="C3074" s="125" t="s">
        <v>12423</v>
      </c>
      <c r="D3074" s="126" t="s">
        <v>12424</v>
      </c>
      <c r="E3074" s="125" t="s">
        <v>12429</v>
      </c>
      <c r="F3074" s="126" t="s">
        <v>12430</v>
      </c>
      <c r="G3074" s="125" t="s">
        <v>12440</v>
      </c>
      <c r="H3074" s="126" t="s">
        <v>12441</v>
      </c>
      <c r="I3074" s="127">
        <v>152</v>
      </c>
      <c r="J3074" s="128">
        <v>7.1910999999999996</v>
      </c>
    </row>
    <row r="3075" spans="2:10" hidden="1" x14ac:dyDescent="0.25">
      <c r="B3075" s="124" t="s">
        <v>203</v>
      </c>
      <c r="C3075" s="125" t="s">
        <v>12423</v>
      </c>
      <c r="D3075" s="126" t="s">
        <v>12424</v>
      </c>
      <c r="E3075" s="125" t="s">
        <v>12425</v>
      </c>
      <c r="F3075" s="126" t="s">
        <v>12426</v>
      </c>
      <c r="G3075" s="125" t="s">
        <v>2427</v>
      </c>
      <c r="H3075" s="126" t="s">
        <v>12442</v>
      </c>
      <c r="I3075" s="127">
        <v>341</v>
      </c>
      <c r="J3075" s="128">
        <v>2.4401999999999999</v>
      </c>
    </row>
    <row r="3076" spans="2:10" hidden="1" x14ac:dyDescent="0.25">
      <c r="B3076" s="124" t="s">
        <v>203</v>
      </c>
      <c r="C3076" s="125" t="s">
        <v>12423</v>
      </c>
      <c r="D3076" s="126" t="s">
        <v>12424</v>
      </c>
      <c r="E3076" s="125" t="s">
        <v>2427</v>
      </c>
      <c r="F3076" s="126" t="s">
        <v>12442</v>
      </c>
      <c r="G3076" s="125" t="s">
        <v>3961</v>
      </c>
      <c r="H3076" s="126" t="s">
        <v>12443</v>
      </c>
      <c r="I3076" s="127">
        <v>331</v>
      </c>
      <c r="J3076" s="128">
        <v>8.3414000000000001</v>
      </c>
    </row>
    <row r="3077" spans="2:10" hidden="1" x14ac:dyDescent="0.25">
      <c r="B3077" s="124" t="s">
        <v>203</v>
      </c>
      <c r="C3077" s="125" t="s">
        <v>12423</v>
      </c>
      <c r="D3077" s="126" t="s">
        <v>12424</v>
      </c>
      <c r="E3077" s="125" t="s">
        <v>12440</v>
      </c>
      <c r="F3077" s="126" t="s">
        <v>12441</v>
      </c>
      <c r="G3077" s="125" t="s">
        <v>4248</v>
      </c>
      <c r="H3077" s="126" t="s">
        <v>12444</v>
      </c>
      <c r="I3077" s="127">
        <v>368</v>
      </c>
      <c r="J3077" s="128">
        <v>12.704800000000001</v>
      </c>
    </row>
    <row r="3078" spans="2:10" hidden="1" x14ac:dyDescent="0.25">
      <c r="B3078" s="124" t="s">
        <v>203</v>
      </c>
      <c r="C3078" s="125" t="s">
        <v>12445</v>
      </c>
      <c r="D3078" s="126" t="s">
        <v>12446</v>
      </c>
      <c r="E3078" s="125" t="s">
        <v>12445</v>
      </c>
      <c r="F3078" s="126" t="s">
        <v>12447</v>
      </c>
      <c r="G3078" s="125" t="s">
        <v>526</v>
      </c>
      <c r="H3078" s="126" t="s">
        <v>12448</v>
      </c>
      <c r="I3078" s="127">
        <v>571</v>
      </c>
      <c r="J3078" s="128">
        <v>9.4812000000000012</v>
      </c>
    </row>
    <row r="3079" spans="2:10" hidden="1" x14ac:dyDescent="0.25">
      <c r="B3079" s="124" t="s">
        <v>203</v>
      </c>
      <c r="C3079" s="125" t="s">
        <v>12445</v>
      </c>
      <c r="D3079" s="126" t="s">
        <v>12446</v>
      </c>
      <c r="E3079" s="125" t="s">
        <v>12449</v>
      </c>
      <c r="F3079" s="126" t="s">
        <v>12450</v>
      </c>
      <c r="G3079" s="125" t="s">
        <v>581</v>
      </c>
      <c r="H3079" s="126" t="s">
        <v>12451</v>
      </c>
      <c r="I3079" s="127">
        <v>767</v>
      </c>
      <c r="J3079" s="128">
        <v>4.3040999999999991</v>
      </c>
    </row>
    <row r="3080" spans="2:10" hidden="1" x14ac:dyDescent="0.25">
      <c r="B3080" s="124" t="s">
        <v>203</v>
      </c>
      <c r="C3080" s="125" t="s">
        <v>12445</v>
      </c>
      <c r="D3080" s="126" t="s">
        <v>12446</v>
      </c>
      <c r="E3080" s="125" t="s">
        <v>12452</v>
      </c>
      <c r="F3080" s="126" t="s">
        <v>12453</v>
      </c>
      <c r="G3080" s="125" t="s">
        <v>7596</v>
      </c>
      <c r="H3080" s="126" t="s">
        <v>12454</v>
      </c>
      <c r="I3080" s="127">
        <v>271</v>
      </c>
      <c r="J3080" s="128">
        <v>17.935700000000001</v>
      </c>
    </row>
    <row r="3081" spans="2:10" hidden="1" x14ac:dyDescent="0.25">
      <c r="B3081" s="124" t="s">
        <v>203</v>
      </c>
      <c r="C3081" s="125" t="s">
        <v>12445</v>
      </c>
      <c r="D3081" s="126" t="s">
        <v>12446</v>
      </c>
      <c r="E3081" s="125" t="s">
        <v>581</v>
      </c>
      <c r="F3081" s="126" t="s">
        <v>12451</v>
      </c>
      <c r="G3081" s="125" t="s">
        <v>12455</v>
      </c>
      <c r="H3081" s="126" t="s">
        <v>12456</v>
      </c>
      <c r="I3081" s="127">
        <v>244</v>
      </c>
      <c r="J3081" s="128">
        <v>10.8614</v>
      </c>
    </row>
    <row r="3082" spans="2:10" hidden="1" x14ac:dyDescent="0.25">
      <c r="B3082" s="124" t="s">
        <v>203</v>
      </c>
      <c r="C3082" s="125" t="s">
        <v>12445</v>
      </c>
      <c r="D3082" s="126" t="s">
        <v>12446</v>
      </c>
      <c r="E3082" s="125" t="s">
        <v>4633</v>
      </c>
      <c r="F3082" s="126" t="s">
        <v>12457</v>
      </c>
      <c r="G3082" s="125" t="s">
        <v>12452</v>
      </c>
      <c r="H3082" s="126" t="s">
        <v>12453</v>
      </c>
      <c r="I3082" s="127">
        <v>213</v>
      </c>
      <c r="J3082" s="128">
        <v>5.9734999999999996</v>
      </c>
    </row>
    <row r="3083" spans="2:10" hidden="1" x14ac:dyDescent="0.25">
      <c r="B3083" s="124" t="s">
        <v>203</v>
      </c>
      <c r="C3083" s="125" t="s">
        <v>12445</v>
      </c>
      <c r="D3083" s="126" t="s">
        <v>12446</v>
      </c>
      <c r="E3083" s="125" t="s">
        <v>526</v>
      </c>
      <c r="F3083" s="126" t="s">
        <v>12448</v>
      </c>
      <c r="G3083" s="125" t="s">
        <v>12458</v>
      </c>
      <c r="H3083" s="126" t="s">
        <v>12459</v>
      </c>
      <c r="I3083" s="127">
        <v>214</v>
      </c>
      <c r="J3083" s="128">
        <v>21.653700000000001</v>
      </c>
    </row>
    <row r="3084" spans="2:10" hidden="1" x14ac:dyDescent="0.25">
      <c r="B3084" s="124" t="s">
        <v>203</v>
      </c>
      <c r="C3084" s="125" t="s">
        <v>12445</v>
      </c>
      <c r="D3084" s="126" t="s">
        <v>12446</v>
      </c>
      <c r="E3084" s="125" t="s">
        <v>12460</v>
      </c>
      <c r="F3084" s="126" t="s">
        <v>12461</v>
      </c>
      <c r="G3084" s="125" t="s">
        <v>12449</v>
      </c>
      <c r="H3084" s="126" t="s">
        <v>12450</v>
      </c>
      <c r="I3084" s="127">
        <v>639</v>
      </c>
      <c r="J3084" s="128">
        <v>11.1861</v>
      </c>
    </row>
    <row r="3085" spans="2:10" hidden="1" x14ac:dyDescent="0.25">
      <c r="B3085" s="124" t="s">
        <v>203</v>
      </c>
      <c r="C3085" s="125" t="s">
        <v>12445</v>
      </c>
      <c r="D3085" s="126" t="s">
        <v>12446</v>
      </c>
      <c r="E3085" s="125" t="s">
        <v>526</v>
      </c>
      <c r="F3085" s="126" t="s">
        <v>12448</v>
      </c>
      <c r="G3085" s="125" t="s">
        <v>12462</v>
      </c>
      <c r="H3085" s="126" t="s">
        <v>12463</v>
      </c>
      <c r="I3085" s="127">
        <v>253</v>
      </c>
      <c r="J3085" s="128">
        <v>14.5101</v>
      </c>
    </row>
    <row r="3086" spans="2:10" hidden="1" x14ac:dyDescent="0.25">
      <c r="B3086" s="124" t="s">
        <v>203</v>
      </c>
      <c r="C3086" s="125" t="s">
        <v>12445</v>
      </c>
      <c r="D3086" s="126" t="s">
        <v>12446</v>
      </c>
      <c r="E3086" s="125" t="s">
        <v>526</v>
      </c>
      <c r="F3086" s="126" t="s">
        <v>12448</v>
      </c>
      <c r="G3086" s="125" t="s">
        <v>10318</v>
      </c>
      <c r="H3086" s="126" t="s">
        <v>12464</v>
      </c>
      <c r="I3086" s="127">
        <v>519</v>
      </c>
      <c r="J3086" s="128">
        <v>14.8568</v>
      </c>
    </row>
    <row r="3087" spans="2:10" hidden="1" x14ac:dyDescent="0.25">
      <c r="B3087" s="124" t="s">
        <v>203</v>
      </c>
      <c r="C3087" s="125" t="s">
        <v>12445</v>
      </c>
      <c r="D3087" s="126" t="s">
        <v>12446</v>
      </c>
      <c r="E3087" s="125" t="s">
        <v>12462</v>
      </c>
      <c r="F3087" s="126" t="s">
        <v>12463</v>
      </c>
      <c r="G3087" s="125" t="s">
        <v>11712</v>
      </c>
      <c r="H3087" s="126" t="s">
        <v>12465</v>
      </c>
      <c r="I3087" s="127">
        <v>261</v>
      </c>
      <c r="J3087" s="128">
        <v>5.7246000000000006</v>
      </c>
    </row>
    <row r="3088" spans="2:10" hidden="1" x14ac:dyDescent="0.25">
      <c r="B3088" s="124" t="s">
        <v>203</v>
      </c>
      <c r="C3088" s="125" t="s">
        <v>12445</v>
      </c>
      <c r="D3088" s="126" t="s">
        <v>12446</v>
      </c>
      <c r="E3088" s="125" t="s">
        <v>10318</v>
      </c>
      <c r="F3088" s="126" t="s">
        <v>12464</v>
      </c>
      <c r="G3088" s="125" t="s">
        <v>4633</v>
      </c>
      <c r="H3088" s="126" t="s">
        <v>12457</v>
      </c>
      <c r="I3088" s="127">
        <v>188</v>
      </c>
      <c r="J3088" s="128">
        <v>2.7543000000000002</v>
      </c>
    </row>
    <row r="3089" spans="2:10" hidden="1" x14ac:dyDescent="0.25">
      <c r="B3089" s="124" t="s">
        <v>203</v>
      </c>
      <c r="C3089" s="125" t="s">
        <v>12466</v>
      </c>
      <c r="D3089" s="126" t="s">
        <v>12467</v>
      </c>
      <c r="E3089" s="125" t="s">
        <v>12466</v>
      </c>
      <c r="F3089" s="126" t="s">
        <v>12468</v>
      </c>
      <c r="G3089" s="125" t="s">
        <v>12469</v>
      </c>
      <c r="H3089" s="126" t="s">
        <v>12470</v>
      </c>
      <c r="I3089" s="127">
        <v>390</v>
      </c>
      <c r="J3089" s="128">
        <v>29.359800000000011</v>
      </c>
    </row>
    <row r="3090" spans="2:10" hidden="1" x14ac:dyDescent="0.25">
      <c r="B3090" s="124" t="s">
        <v>203</v>
      </c>
      <c r="C3090" s="125" t="s">
        <v>12466</v>
      </c>
      <c r="D3090" s="126" t="s">
        <v>12467</v>
      </c>
      <c r="E3090" s="125" t="s">
        <v>12466</v>
      </c>
      <c r="F3090" s="126" t="s">
        <v>12468</v>
      </c>
      <c r="G3090" s="125" t="s">
        <v>12471</v>
      </c>
      <c r="H3090" s="126" t="s">
        <v>12472</v>
      </c>
      <c r="I3090" s="127">
        <v>220</v>
      </c>
      <c r="J3090" s="128">
        <v>36.275100000000009</v>
      </c>
    </row>
    <row r="3091" spans="2:10" hidden="1" x14ac:dyDescent="0.25">
      <c r="B3091" s="124" t="s">
        <v>203</v>
      </c>
      <c r="C3091" s="125" t="s">
        <v>12466</v>
      </c>
      <c r="D3091" s="126" t="s">
        <v>12467</v>
      </c>
      <c r="E3091" s="125" t="s">
        <v>12466</v>
      </c>
      <c r="F3091" s="126" t="s">
        <v>12468</v>
      </c>
      <c r="G3091" s="125" t="s">
        <v>12473</v>
      </c>
      <c r="H3091" s="126" t="s">
        <v>12474</v>
      </c>
      <c r="I3091" s="127">
        <v>246</v>
      </c>
      <c r="J3091" s="128">
        <v>25.916799999999991</v>
      </c>
    </row>
    <row r="3092" spans="2:10" hidden="1" x14ac:dyDescent="0.25">
      <c r="B3092" s="124" t="s">
        <v>203</v>
      </c>
      <c r="C3092" s="125" t="s">
        <v>12466</v>
      </c>
      <c r="D3092" s="126" t="s">
        <v>12467</v>
      </c>
      <c r="E3092" s="125" t="s">
        <v>12466</v>
      </c>
      <c r="F3092" s="126" t="s">
        <v>12468</v>
      </c>
      <c r="G3092" s="125" t="s">
        <v>12475</v>
      </c>
      <c r="H3092" s="126" t="s">
        <v>12476</v>
      </c>
      <c r="I3092" s="127">
        <v>14</v>
      </c>
      <c r="J3092" s="128">
        <v>16.564900000000009</v>
      </c>
    </row>
    <row r="3093" spans="2:10" hidden="1" x14ac:dyDescent="0.25">
      <c r="B3093" s="124" t="s">
        <v>203</v>
      </c>
      <c r="C3093" s="125" t="s">
        <v>12466</v>
      </c>
      <c r="D3093" s="126" t="s">
        <v>12467</v>
      </c>
      <c r="E3093" s="125" t="s">
        <v>12473</v>
      </c>
      <c r="F3093" s="126" t="s">
        <v>12474</v>
      </c>
      <c r="G3093" s="125" t="s">
        <v>12477</v>
      </c>
      <c r="H3093" s="126" t="s">
        <v>12478</v>
      </c>
      <c r="I3093" s="127">
        <v>130</v>
      </c>
      <c r="J3093" s="128">
        <v>6.5537999999999998</v>
      </c>
    </row>
    <row r="3094" spans="2:10" hidden="1" x14ac:dyDescent="0.25">
      <c r="B3094" s="124" t="s">
        <v>203</v>
      </c>
      <c r="C3094" s="125" t="s">
        <v>12466</v>
      </c>
      <c r="D3094" s="126" t="s">
        <v>12467</v>
      </c>
      <c r="E3094" s="125" t="s">
        <v>12477</v>
      </c>
      <c r="F3094" s="126" t="s">
        <v>12478</v>
      </c>
      <c r="G3094" s="125" t="s">
        <v>9345</v>
      </c>
      <c r="H3094" s="126" t="s">
        <v>12479</v>
      </c>
      <c r="I3094" s="127">
        <v>323</v>
      </c>
      <c r="J3094" s="128">
        <v>42.982100000000003</v>
      </c>
    </row>
    <row r="3095" spans="2:10" hidden="1" x14ac:dyDescent="0.25">
      <c r="B3095" s="124" t="s">
        <v>203</v>
      </c>
      <c r="C3095" s="125" t="s">
        <v>12480</v>
      </c>
      <c r="D3095" s="126" t="s">
        <v>12481</v>
      </c>
      <c r="E3095" s="125" t="s">
        <v>7249</v>
      </c>
      <c r="F3095" s="126" t="s">
        <v>12482</v>
      </c>
      <c r="G3095" s="125" t="s">
        <v>12483</v>
      </c>
      <c r="H3095" s="126" t="s">
        <v>12484</v>
      </c>
      <c r="I3095" s="127">
        <v>332</v>
      </c>
      <c r="J3095" s="128">
        <v>8.3590000000000018</v>
      </c>
    </row>
    <row r="3096" spans="2:10" hidden="1" x14ac:dyDescent="0.25">
      <c r="B3096" s="124" t="s">
        <v>203</v>
      </c>
      <c r="C3096" s="125" t="s">
        <v>12480</v>
      </c>
      <c r="D3096" s="126" t="s">
        <v>12481</v>
      </c>
      <c r="E3096" s="125" t="s">
        <v>12485</v>
      </c>
      <c r="F3096" s="126" t="s">
        <v>12486</v>
      </c>
      <c r="G3096" s="125" t="s">
        <v>7249</v>
      </c>
      <c r="H3096" s="126" t="s">
        <v>12482</v>
      </c>
      <c r="I3096" s="127">
        <v>198</v>
      </c>
      <c r="J3096" s="128">
        <v>6.4507000000000003</v>
      </c>
    </row>
    <row r="3097" spans="2:10" hidden="1" x14ac:dyDescent="0.25">
      <c r="B3097" s="124" t="s">
        <v>203</v>
      </c>
      <c r="C3097" s="125" t="s">
        <v>12480</v>
      </c>
      <c r="D3097" s="126" t="s">
        <v>12481</v>
      </c>
      <c r="E3097" s="125" t="s">
        <v>12480</v>
      </c>
      <c r="F3097" s="126" t="s">
        <v>12487</v>
      </c>
      <c r="G3097" s="125" t="s">
        <v>12485</v>
      </c>
      <c r="H3097" s="126" t="s">
        <v>12486</v>
      </c>
      <c r="I3097" s="127">
        <v>494</v>
      </c>
      <c r="J3097" s="128">
        <v>10.0101</v>
      </c>
    </row>
    <row r="3098" spans="2:10" hidden="1" x14ac:dyDescent="0.25">
      <c r="B3098" s="124" t="s">
        <v>203</v>
      </c>
      <c r="C3098" s="125" t="s">
        <v>12480</v>
      </c>
      <c r="D3098" s="126" t="s">
        <v>12481</v>
      </c>
      <c r="E3098" s="125" t="s">
        <v>12480</v>
      </c>
      <c r="F3098" s="126" t="s">
        <v>12487</v>
      </c>
      <c r="G3098" s="125" t="s">
        <v>12488</v>
      </c>
      <c r="H3098" s="126" t="s">
        <v>12489</v>
      </c>
      <c r="I3098" s="127">
        <v>251</v>
      </c>
      <c r="J3098" s="128">
        <v>34.061400000000013</v>
      </c>
    </row>
    <row r="3099" spans="2:10" hidden="1" x14ac:dyDescent="0.25">
      <c r="B3099" s="124" t="s">
        <v>203</v>
      </c>
      <c r="C3099" s="125" t="s">
        <v>12480</v>
      </c>
      <c r="D3099" s="126" t="s">
        <v>12481</v>
      </c>
      <c r="E3099" s="125" t="s">
        <v>12480</v>
      </c>
      <c r="F3099" s="126" t="s">
        <v>12487</v>
      </c>
      <c r="G3099" s="125" t="s">
        <v>7065</v>
      </c>
      <c r="H3099" s="126" t="s">
        <v>12490</v>
      </c>
      <c r="I3099" s="127">
        <v>234</v>
      </c>
      <c r="J3099" s="128">
        <v>8.3271000000000015</v>
      </c>
    </row>
    <row r="3100" spans="2:10" hidden="1" x14ac:dyDescent="0.25">
      <c r="B3100" s="124" t="s">
        <v>203</v>
      </c>
      <c r="C3100" s="125" t="s">
        <v>4718</v>
      </c>
      <c r="D3100" s="126" t="s">
        <v>12491</v>
      </c>
      <c r="E3100" s="125" t="s">
        <v>4718</v>
      </c>
      <c r="F3100" s="126" t="s">
        <v>12492</v>
      </c>
      <c r="G3100" s="125" t="s">
        <v>428</v>
      </c>
      <c r="H3100" s="126" t="s">
        <v>12493</v>
      </c>
      <c r="I3100" s="127">
        <v>566</v>
      </c>
      <c r="J3100" s="128">
        <v>9.2195</v>
      </c>
    </row>
    <row r="3101" spans="2:10" hidden="1" x14ac:dyDescent="0.25">
      <c r="B3101" s="124" t="s">
        <v>203</v>
      </c>
      <c r="C3101" s="125" t="s">
        <v>4718</v>
      </c>
      <c r="D3101" s="126" t="s">
        <v>12491</v>
      </c>
      <c r="E3101" s="125" t="s">
        <v>10340</v>
      </c>
      <c r="F3101" s="126" t="s">
        <v>12494</v>
      </c>
      <c r="G3101" s="125" t="s">
        <v>12495</v>
      </c>
      <c r="H3101" s="126" t="s">
        <v>12496</v>
      </c>
      <c r="I3101" s="127">
        <v>441</v>
      </c>
      <c r="J3101" s="128">
        <v>12.3218</v>
      </c>
    </row>
    <row r="3102" spans="2:10" hidden="1" x14ac:dyDescent="0.25">
      <c r="B3102" s="124" t="s">
        <v>203</v>
      </c>
      <c r="C3102" s="125" t="s">
        <v>4718</v>
      </c>
      <c r="D3102" s="126" t="s">
        <v>12491</v>
      </c>
      <c r="E3102" s="125" t="s">
        <v>4718</v>
      </c>
      <c r="F3102" s="126" t="s">
        <v>12492</v>
      </c>
      <c r="G3102" s="125" t="s">
        <v>10340</v>
      </c>
      <c r="H3102" s="126" t="s">
        <v>12494</v>
      </c>
      <c r="I3102" s="127">
        <v>1240</v>
      </c>
      <c r="J3102" s="128">
        <v>10.329000000000001</v>
      </c>
    </row>
    <row r="3103" spans="2:10" hidden="1" x14ac:dyDescent="0.25">
      <c r="B3103" s="124" t="s">
        <v>203</v>
      </c>
      <c r="C3103" s="125" t="s">
        <v>3425</v>
      </c>
      <c r="D3103" s="126" t="s">
        <v>12497</v>
      </c>
      <c r="E3103" s="125" t="s">
        <v>3425</v>
      </c>
      <c r="F3103" s="126" t="s">
        <v>12498</v>
      </c>
      <c r="G3103" s="125" t="s">
        <v>12499</v>
      </c>
      <c r="H3103" s="126" t="s">
        <v>12500</v>
      </c>
      <c r="I3103" s="127">
        <v>995</v>
      </c>
      <c r="J3103" s="128">
        <v>17.2729</v>
      </c>
    </row>
    <row r="3104" spans="2:10" hidden="1" x14ac:dyDescent="0.25">
      <c r="B3104" s="124" t="s">
        <v>203</v>
      </c>
      <c r="C3104" s="125" t="s">
        <v>3425</v>
      </c>
      <c r="D3104" s="126" t="s">
        <v>12497</v>
      </c>
      <c r="E3104" s="125" t="s">
        <v>12501</v>
      </c>
      <c r="F3104" s="126" t="s">
        <v>12502</v>
      </c>
      <c r="G3104" s="125" t="s">
        <v>12503</v>
      </c>
      <c r="H3104" s="126" t="s">
        <v>12504</v>
      </c>
      <c r="I3104" s="127">
        <v>622</v>
      </c>
      <c r="J3104" s="128">
        <v>9.0253000000000014</v>
      </c>
    </row>
    <row r="3105" spans="2:10" hidden="1" x14ac:dyDescent="0.25">
      <c r="B3105" s="124" t="s">
        <v>203</v>
      </c>
      <c r="C3105" s="125" t="s">
        <v>3425</v>
      </c>
      <c r="D3105" s="126" t="s">
        <v>12497</v>
      </c>
      <c r="E3105" s="125" t="s">
        <v>12503</v>
      </c>
      <c r="F3105" s="126" t="s">
        <v>12504</v>
      </c>
      <c r="G3105" s="125" t="s">
        <v>12505</v>
      </c>
      <c r="H3105" s="126" t="s">
        <v>12506</v>
      </c>
      <c r="I3105" s="127">
        <v>228</v>
      </c>
      <c r="J3105" s="128">
        <v>3.5379</v>
      </c>
    </row>
    <row r="3106" spans="2:10" hidden="1" x14ac:dyDescent="0.25">
      <c r="B3106" s="124" t="s">
        <v>203</v>
      </c>
      <c r="C3106" s="125" t="s">
        <v>3425</v>
      </c>
      <c r="D3106" s="126" t="s">
        <v>12497</v>
      </c>
      <c r="E3106" s="125" t="s">
        <v>3425</v>
      </c>
      <c r="F3106" s="126" t="s">
        <v>12498</v>
      </c>
      <c r="G3106" s="125" t="s">
        <v>1743</v>
      </c>
      <c r="H3106" s="126" t="s">
        <v>12507</v>
      </c>
      <c r="I3106" s="127">
        <v>304</v>
      </c>
      <c r="J3106" s="128">
        <v>18.9922</v>
      </c>
    </row>
    <row r="3107" spans="2:10" hidden="1" x14ac:dyDescent="0.25">
      <c r="B3107" s="124" t="s">
        <v>203</v>
      </c>
      <c r="C3107" s="125" t="s">
        <v>3425</v>
      </c>
      <c r="D3107" s="126" t="s">
        <v>12497</v>
      </c>
      <c r="E3107" s="125" t="s">
        <v>12503</v>
      </c>
      <c r="F3107" s="126" t="s">
        <v>12504</v>
      </c>
      <c r="G3107" s="125" t="s">
        <v>11887</v>
      </c>
      <c r="H3107" s="126" t="s">
        <v>12508</v>
      </c>
      <c r="I3107" s="127">
        <v>411</v>
      </c>
      <c r="J3107" s="128">
        <v>3.0253000000000001</v>
      </c>
    </row>
    <row r="3108" spans="2:10" hidden="1" x14ac:dyDescent="0.25">
      <c r="B3108" s="124" t="s">
        <v>203</v>
      </c>
      <c r="C3108" s="125" t="s">
        <v>3425</v>
      </c>
      <c r="D3108" s="126" t="s">
        <v>12497</v>
      </c>
      <c r="E3108" s="125" t="s">
        <v>1743</v>
      </c>
      <c r="F3108" s="126" t="s">
        <v>12507</v>
      </c>
      <c r="G3108" s="125" t="s">
        <v>12509</v>
      </c>
      <c r="H3108" s="126" t="s">
        <v>12510</v>
      </c>
      <c r="I3108" s="127">
        <v>118</v>
      </c>
      <c r="J3108" s="128">
        <v>18.6616</v>
      </c>
    </row>
    <row r="3109" spans="2:10" hidden="1" x14ac:dyDescent="0.25">
      <c r="B3109" s="124" t="s">
        <v>203</v>
      </c>
      <c r="C3109" s="125" t="s">
        <v>3425</v>
      </c>
      <c r="D3109" s="126" t="s">
        <v>12497</v>
      </c>
      <c r="E3109" s="125" t="s">
        <v>11887</v>
      </c>
      <c r="F3109" s="126" t="s">
        <v>12508</v>
      </c>
      <c r="G3109" s="125" t="s">
        <v>7035</v>
      </c>
      <c r="H3109" s="126" t="s">
        <v>12511</v>
      </c>
      <c r="I3109" s="127">
        <v>505</v>
      </c>
      <c r="J3109" s="128">
        <v>5.4326000000000016</v>
      </c>
    </row>
    <row r="3110" spans="2:10" hidden="1" x14ac:dyDescent="0.25">
      <c r="B3110" s="124" t="s">
        <v>203</v>
      </c>
      <c r="C3110" s="125" t="s">
        <v>3425</v>
      </c>
      <c r="D3110" s="126" t="s">
        <v>12497</v>
      </c>
      <c r="E3110" s="125" t="s">
        <v>7035</v>
      </c>
      <c r="F3110" s="126" t="s">
        <v>12511</v>
      </c>
      <c r="G3110" s="125" t="s">
        <v>12512</v>
      </c>
      <c r="H3110" s="126" t="s">
        <v>12513</v>
      </c>
      <c r="I3110" s="127">
        <v>93</v>
      </c>
      <c r="J3110" s="128">
        <v>0.53649999999999998</v>
      </c>
    </row>
    <row r="3111" spans="2:10" hidden="1" x14ac:dyDescent="0.25">
      <c r="B3111" s="124" t="s">
        <v>203</v>
      </c>
      <c r="C3111" s="125" t="s">
        <v>3425</v>
      </c>
      <c r="D3111" s="126" t="s">
        <v>12497</v>
      </c>
      <c r="E3111" s="125" t="s">
        <v>12503</v>
      </c>
      <c r="F3111" s="126" t="s">
        <v>12504</v>
      </c>
      <c r="G3111" s="125" t="s">
        <v>12514</v>
      </c>
      <c r="H3111" s="126" t="s">
        <v>12515</v>
      </c>
      <c r="I3111" s="127">
        <v>445</v>
      </c>
      <c r="J3111" s="128">
        <v>10.075100000000001</v>
      </c>
    </row>
    <row r="3112" spans="2:10" hidden="1" x14ac:dyDescent="0.25">
      <c r="B3112" s="124" t="s">
        <v>203</v>
      </c>
      <c r="C3112" s="125" t="s">
        <v>3425</v>
      </c>
      <c r="D3112" s="126" t="s">
        <v>12497</v>
      </c>
      <c r="E3112" s="125" t="s">
        <v>3425</v>
      </c>
      <c r="F3112" s="126" t="s">
        <v>12498</v>
      </c>
      <c r="G3112" s="125" t="s">
        <v>12501</v>
      </c>
      <c r="H3112" s="126" t="s">
        <v>12502</v>
      </c>
      <c r="I3112" s="127">
        <v>1401</v>
      </c>
      <c r="J3112" s="128">
        <v>9.0962000000000014</v>
      </c>
    </row>
    <row r="3113" spans="2:10" hidden="1" x14ac:dyDescent="0.25">
      <c r="B3113" s="124" t="s">
        <v>203</v>
      </c>
      <c r="C3113" s="125" t="s">
        <v>2130</v>
      </c>
      <c r="D3113" s="126" t="s">
        <v>12516</v>
      </c>
      <c r="E3113" s="125" t="s">
        <v>12517</v>
      </c>
      <c r="F3113" s="126" t="s">
        <v>12518</v>
      </c>
      <c r="G3113" s="125" t="s">
        <v>12519</v>
      </c>
      <c r="H3113" s="126" t="s">
        <v>12520</v>
      </c>
      <c r="I3113" s="127">
        <v>244</v>
      </c>
      <c r="J3113" s="128">
        <v>24.7911</v>
      </c>
    </row>
    <row r="3114" spans="2:10" hidden="1" x14ac:dyDescent="0.25">
      <c r="B3114" s="124" t="s">
        <v>203</v>
      </c>
      <c r="C3114" s="125" t="s">
        <v>2130</v>
      </c>
      <c r="D3114" s="126" t="s">
        <v>12516</v>
      </c>
      <c r="E3114" s="125" t="s">
        <v>5166</v>
      </c>
      <c r="F3114" s="126" t="s">
        <v>12521</v>
      </c>
      <c r="G3114" s="125" t="s">
        <v>12522</v>
      </c>
      <c r="H3114" s="126" t="s">
        <v>12523</v>
      </c>
      <c r="I3114" s="127">
        <v>589</v>
      </c>
      <c r="J3114" s="128">
        <v>4.8068999999999997</v>
      </c>
    </row>
    <row r="3115" spans="2:10" hidden="1" x14ac:dyDescent="0.25">
      <c r="B3115" s="124" t="s">
        <v>203</v>
      </c>
      <c r="C3115" s="125" t="s">
        <v>2130</v>
      </c>
      <c r="D3115" s="126" t="s">
        <v>12516</v>
      </c>
      <c r="E3115" s="125" t="s">
        <v>2130</v>
      </c>
      <c r="F3115" s="126" t="s">
        <v>12524</v>
      </c>
      <c r="G3115" s="125" t="s">
        <v>12525</v>
      </c>
      <c r="H3115" s="126" t="s">
        <v>12526</v>
      </c>
      <c r="I3115" s="127">
        <v>1480</v>
      </c>
      <c r="J3115" s="128">
        <v>12.651899999999999</v>
      </c>
    </row>
    <row r="3116" spans="2:10" hidden="1" x14ac:dyDescent="0.25">
      <c r="B3116" s="124" t="s">
        <v>203</v>
      </c>
      <c r="C3116" s="125" t="s">
        <v>2130</v>
      </c>
      <c r="D3116" s="126" t="s">
        <v>12516</v>
      </c>
      <c r="E3116" s="125" t="s">
        <v>12527</v>
      </c>
      <c r="F3116" s="126" t="s">
        <v>12528</v>
      </c>
      <c r="G3116" s="125" t="s">
        <v>12529</v>
      </c>
      <c r="H3116" s="126" t="s">
        <v>12530</v>
      </c>
      <c r="I3116" s="127">
        <v>382</v>
      </c>
      <c r="J3116" s="128">
        <v>2.6234999999999999</v>
      </c>
    </row>
    <row r="3117" spans="2:10" hidden="1" x14ac:dyDescent="0.25">
      <c r="B3117" s="124" t="s">
        <v>203</v>
      </c>
      <c r="C3117" s="125" t="s">
        <v>2130</v>
      </c>
      <c r="D3117" s="126" t="s">
        <v>12516</v>
      </c>
      <c r="E3117" s="125" t="s">
        <v>12517</v>
      </c>
      <c r="F3117" s="126" t="s">
        <v>12518</v>
      </c>
      <c r="G3117" s="125" t="s">
        <v>12527</v>
      </c>
      <c r="H3117" s="126" t="s">
        <v>12528</v>
      </c>
      <c r="I3117" s="127">
        <v>229</v>
      </c>
      <c r="J3117" s="128">
        <v>6.6061999999999994</v>
      </c>
    </row>
    <row r="3118" spans="2:10" hidden="1" x14ac:dyDescent="0.25">
      <c r="B3118" s="124" t="s">
        <v>203</v>
      </c>
      <c r="C3118" s="125" t="s">
        <v>2130</v>
      </c>
      <c r="D3118" s="126" t="s">
        <v>12516</v>
      </c>
      <c r="E3118" s="125" t="s">
        <v>12522</v>
      </c>
      <c r="F3118" s="126" t="s">
        <v>12523</v>
      </c>
      <c r="G3118" s="125" t="s">
        <v>12517</v>
      </c>
      <c r="H3118" s="126" t="s">
        <v>12518</v>
      </c>
      <c r="I3118" s="127">
        <v>862</v>
      </c>
      <c r="J3118" s="128">
        <v>4.2178000000000004</v>
      </c>
    </row>
    <row r="3119" spans="2:10" hidden="1" x14ac:dyDescent="0.25">
      <c r="B3119" s="124" t="s">
        <v>203</v>
      </c>
      <c r="C3119" s="125" t="s">
        <v>2130</v>
      </c>
      <c r="D3119" s="126" t="s">
        <v>12516</v>
      </c>
      <c r="E3119" s="125" t="s">
        <v>12519</v>
      </c>
      <c r="F3119" s="126" t="s">
        <v>12520</v>
      </c>
      <c r="G3119" s="125" t="s">
        <v>12531</v>
      </c>
      <c r="H3119" s="126" t="s">
        <v>12532</v>
      </c>
      <c r="I3119" s="127">
        <v>57</v>
      </c>
      <c r="J3119" s="128">
        <v>11.4519</v>
      </c>
    </row>
    <row r="3120" spans="2:10" hidden="1" x14ac:dyDescent="0.25">
      <c r="B3120" s="124" t="s">
        <v>203</v>
      </c>
      <c r="C3120" s="125" t="s">
        <v>2130</v>
      </c>
      <c r="D3120" s="126" t="s">
        <v>12516</v>
      </c>
      <c r="E3120" s="125" t="s">
        <v>12531</v>
      </c>
      <c r="F3120" s="126" t="s">
        <v>12532</v>
      </c>
      <c r="G3120" s="125" t="s">
        <v>12533</v>
      </c>
      <c r="H3120" s="126" t="s">
        <v>12534</v>
      </c>
      <c r="I3120" s="127">
        <v>26</v>
      </c>
      <c r="J3120" s="128">
        <v>8.5600000000000023E-2</v>
      </c>
    </row>
    <row r="3121" spans="2:10" hidden="1" x14ac:dyDescent="0.25">
      <c r="B3121" s="124" t="s">
        <v>203</v>
      </c>
      <c r="C3121" s="125" t="s">
        <v>2130</v>
      </c>
      <c r="D3121" s="126" t="s">
        <v>12516</v>
      </c>
      <c r="E3121" s="125" t="s">
        <v>2130</v>
      </c>
      <c r="F3121" s="126" t="s">
        <v>12524</v>
      </c>
      <c r="G3121" s="125" t="s">
        <v>5166</v>
      </c>
      <c r="H3121" s="126" t="s">
        <v>12521</v>
      </c>
      <c r="I3121" s="127">
        <v>659</v>
      </c>
      <c r="J3121" s="128">
        <v>15.992699999999999</v>
      </c>
    </row>
    <row r="3122" spans="2:10" hidden="1" x14ac:dyDescent="0.25">
      <c r="B3122" s="124" t="s">
        <v>203</v>
      </c>
      <c r="C3122" s="125" t="s">
        <v>2130</v>
      </c>
      <c r="D3122" s="126" t="s">
        <v>12516</v>
      </c>
      <c r="E3122" s="125" t="s">
        <v>12519</v>
      </c>
      <c r="F3122" s="126" t="s">
        <v>12520</v>
      </c>
      <c r="G3122" s="125" t="s">
        <v>12535</v>
      </c>
      <c r="H3122" s="126" t="s">
        <v>12536</v>
      </c>
      <c r="I3122" s="127">
        <v>256</v>
      </c>
      <c r="J3122" s="128">
        <v>10.370900000000001</v>
      </c>
    </row>
    <row r="3123" spans="2:10" hidden="1" x14ac:dyDescent="0.25">
      <c r="B3123" s="124" t="s">
        <v>203</v>
      </c>
      <c r="C3123" s="125" t="s">
        <v>206</v>
      </c>
      <c r="D3123" s="126" t="s">
        <v>12537</v>
      </c>
      <c r="E3123" s="125" t="s">
        <v>206</v>
      </c>
      <c r="F3123" s="126" t="s">
        <v>12538</v>
      </c>
      <c r="G3123" s="125" t="s">
        <v>12539</v>
      </c>
      <c r="H3123" s="126" t="s">
        <v>12540</v>
      </c>
      <c r="I3123" s="127">
        <v>511</v>
      </c>
      <c r="J3123" s="128">
        <v>16.878799999999991</v>
      </c>
    </row>
    <row r="3124" spans="2:10" hidden="1" x14ac:dyDescent="0.25">
      <c r="B3124" s="124" t="s">
        <v>203</v>
      </c>
      <c r="C3124" s="125" t="s">
        <v>206</v>
      </c>
      <c r="D3124" s="126" t="s">
        <v>12537</v>
      </c>
      <c r="E3124" s="125" t="s">
        <v>206</v>
      </c>
      <c r="F3124" s="126" t="s">
        <v>12538</v>
      </c>
      <c r="G3124" s="125" t="s">
        <v>12541</v>
      </c>
      <c r="H3124" s="126" t="s">
        <v>12542</v>
      </c>
      <c r="I3124" s="127">
        <v>872</v>
      </c>
      <c r="J3124" s="128">
        <v>6.1166999999999998</v>
      </c>
    </row>
    <row r="3125" spans="2:10" hidden="1" x14ac:dyDescent="0.25">
      <c r="B3125" s="124" t="s">
        <v>203</v>
      </c>
      <c r="C3125" s="125" t="s">
        <v>206</v>
      </c>
      <c r="D3125" s="126" t="s">
        <v>12537</v>
      </c>
      <c r="E3125" s="125" t="s">
        <v>12541</v>
      </c>
      <c r="F3125" s="126" t="s">
        <v>12542</v>
      </c>
      <c r="G3125" s="125" t="s">
        <v>5166</v>
      </c>
      <c r="H3125" s="126" t="s">
        <v>12543</v>
      </c>
      <c r="I3125" s="127">
        <v>102</v>
      </c>
      <c r="J3125" s="128">
        <v>22.5932</v>
      </c>
    </row>
    <row r="3126" spans="2:10" hidden="1" x14ac:dyDescent="0.25">
      <c r="B3126" s="124" t="s">
        <v>203</v>
      </c>
      <c r="C3126" s="125" t="s">
        <v>12544</v>
      </c>
      <c r="D3126" s="126" t="s">
        <v>12545</v>
      </c>
      <c r="E3126" s="125" t="s">
        <v>7512</v>
      </c>
      <c r="F3126" s="126" t="s">
        <v>12546</v>
      </c>
      <c r="G3126" s="125" t="s">
        <v>12547</v>
      </c>
      <c r="H3126" s="126" t="s">
        <v>12548</v>
      </c>
      <c r="I3126" s="127">
        <v>298</v>
      </c>
      <c r="J3126" s="128">
        <v>24.399000000000001</v>
      </c>
    </row>
    <row r="3127" spans="2:10" hidden="1" x14ac:dyDescent="0.25">
      <c r="B3127" s="124" t="s">
        <v>203</v>
      </c>
      <c r="C3127" s="125" t="s">
        <v>3154</v>
      </c>
      <c r="D3127" s="126" t="s">
        <v>12549</v>
      </c>
      <c r="E3127" s="125" t="s">
        <v>12550</v>
      </c>
      <c r="F3127" s="126" t="s">
        <v>12551</v>
      </c>
      <c r="G3127" s="125" t="s">
        <v>12552</v>
      </c>
      <c r="H3127" s="126" t="s">
        <v>12553</v>
      </c>
      <c r="I3127" s="127">
        <v>261</v>
      </c>
      <c r="J3127" s="128">
        <v>5.4047999999999998</v>
      </c>
    </row>
    <row r="3128" spans="2:10" hidden="1" x14ac:dyDescent="0.25">
      <c r="B3128" s="124" t="s">
        <v>203</v>
      </c>
      <c r="C3128" s="125" t="s">
        <v>3154</v>
      </c>
      <c r="D3128" s="126" t="s">
        <v>12549</v>
      </c>
      <c r="E3128" s="125" t="s">
        <v>3154</v>
      </c>
      <c r="F3128" s="126" t="s">
        <v>12554</v>
      </c>
      <c r="G3128" s="125" t="s">
        <v>12550</v>
      </c>
      <c r="H3128" s="126" t="s">
        <v>12551</v>
      </c>
      <c r="I3128" s="127">
        <v>566</v>
      </c>
      <c r="J3128" s="128">
        <v>3.0790999999999999</v>
      </c>
    </row>
    <row r="3129" spans="2:10" hidden="1" x14ac:dyDescent="0.25">
      <c r="B3129" s="124" t="s">
        <v>203</v>
      </c>
      <c r="C3129" s="125" t="s">
        <v>3154</v>
      </c>
      <c r="D3129" s="126" t="s">
        <v>12549</v>
      </c>
      <c r="E3129" s="125" t="s">
        <v>3154</v>
      </c>
      <c r="F3129" s="126" t="s">
        <v>12554</v>
      </c>
      <c r="G3129" s="125" t="s">
        <v>12555</v>
      </c>
      <c r="H3129" s="126" t="s">
        <v>12556</v>
      </c>
      <c r="I3129" s="127">
        <v>385</v>
      </c>
      <c r="J3129" s="128">
        <v>12.3703</v>
      </c>
    </row>
    <row r="3130" spans="2:10" hidden="1" x14ac:dyDescent="0.25">
      <c r="B3130" s="124" t="s">
        <v>203</v>
      </c>
      <c r="C3130" s="125" t="s">
        <v>3154</v>
      </c>
      <c r="D3130" s="126" t="s">
        <v>12549</v>
      </c>
      <c r="E3130" s="125" t="s">
        <v>12550</v>
      </c>
      <c r="F3130" s="126" t="s">
        <v>12551</v>
      </c>
      <c r="G3130" s="125" t="s">
        <v>12557</v>
      </c>
      <c r="H3130" s="126" t="s">
        <v>12558</v>
      </c>
      <c r="I3130" s="127">
        <v>393</v>
      </c>
      <c r="J3130" s="128">
        <v>2.6804000000000001</v>
      </c>
    </row>
    <row r="3131" spans="2:10" hidden="1" x14ac:dyDescent="0.25">
      <c r="B3131" s="124" t="s">
        <v>203</v>
      </c>
      <c r="C3131" s="125" t="s">
        <v>12559</v>
      </c>
      <c r="D3131" s="126" t="s">
        <v>12560</v>
      </c>
      <c r="E3131" s="125" t="s">
        <v>6496</v>
      </c>
      <c r="F3131" s="126" t="s">
        <v>12561</v>
      </c>
      <c r="G3131" s="125" t="s">
        <v>12562</v>
      </c>
      <c r="H3131" s="126" t="s">
        <v>12563</v>
      </c>
      <c r="I3131" s="127">
        <v>77</v>
      </c>
      <c r="J3131" s="128">
        <v>3.952599999999999</v>
      </c>
    </row>
    <row r="3132" spans="2:10" hidden="1" x14ac:dyDescent="0.25">
      <c r="B3132" s="124" t="s">
        <v>203</v>
      </c>
      <c r="C3132" s="125" t="s">
        <v>12559</v>
      </c>
      <c r="D3132" s="126" t="s">
        <v>12560</v>
      </c>
      <c r="E3132" s="125" t="s">
        <v>12559</v>
      </c>
      <c r="F3132" s="126" t="s">
        <v>12564</v>
      </c>
      <c r="G3132" s="125" t="s">
        <v>7466</v>
      </c>
      <c r="H3132" s="126" t="s">
        <v>12565</v>
      </c>
      <c r="I3132" s="127">
        <v>249</v>
      </c>
      <c r="J3132" s="128">
        <v>11.831099999999999</v>
      </c>
    </row>
    <row r="3133" spans="2:10" hidden="1" x14ac:dyDescent="0.25">
      <c r="B3133" s="124" t="s">
        <v>203</v>
      </c>
      <c r="C3133" s="125" t="s">
        <v>12559</v>
      </c>
      <c r="D3133" s="126" t="s">
        <v>12560</v>
      </c>
      <c r="E3133" s="125" t="s">
        <v>12566</v>
      </c>
      <c r="F3133" s="126" t="s">
        <v>12567</v>
      </c>
      <c r="G3133" s="125" t="s">
        <v>6496</v>
      </c>
      <c r="H3133" s="126" t="s">
        <v>12561</v>
      </c>
      <c r="I3133" s="127">
        <v>385</v>
      </c>
      <c r="J3133" s="128">
        <v>8.8610000000000007</v>
      </c>
    </row>
    <row r="3134" spans="2:10" hidden="1" x14ac:dyDescent="0.25">
      <c r="B3134" s="124" t="s">
        <v>203</v>
      </c>
      <c r="C3134" s="125" t="s">
        <v>12559</v>
      </c>
      <c r="D3134" s="126" t="s">
        <v>12560</v>
      </c>
      <c r="E3134" s="125" t="s">
        <v>12568</v>
      </c>
      <c r="F3134" s="126" t="s">
        <v>12569</v>
      </c>
      <c r="G3134" s="125" t="s">
        <v>12570</v>
      </c>
      <c r="H3134" s="126" t="s">
        <v>12571</v>
      </c>
      <c r="I3134" s="127">
        <v>326</v>
      </c>
      <c r="J3134" s="128">
        <v>5.1783999999999999</v>
      </c>
    </row>
    <row r="3135" spans="2:10" hidden="1" x14ac:dyDescent="0.25">
      <c r="B3135" s="124" t="s">
        <v>203</v>
      </c>
      <c r="C3135" s="125" t="s">
        <v>12559</v>
      </c>
      <c r="D3135" s="126" t="s">
        <v>12560</v>
      </c>
      <c r="E3135" s="125" t="s">
        <v>12562</v>
      </c>
      <c r="F3135" s="126" t="s">
        <v>12563</v>
      </c>
      <c r="G3135" s="125" t="s">
        <v>4242</v>
      </c>
      <c r="H3135" s="126" t="s">
        <v>12572</v>
      </c>
      <c r="I3135" s="127">
        <v>148</v>
      </c>
      <c r="J3135" s="128">
        <v>4.1984999999999992</v>
      </c>
    </row>
    <row r="3136" spans="2:10" hidden="1" x14ac:dyDescent="0.25">
      <c r="B3136" s="124" t="s">
        <v>203</v>
      </c>
      <c r="C3136" s="125" t="s">
        <v>12559</v>
      </c>
      <c r="D3136" s="126" t="s">
        <v>12560</v>
      </c>
      <c r="E3136" s="125" t="s">
        <v>4242</v>
      </c>
      <c r="F3136" s="126" t="s">
        <v>12572</v>
      </c>
      <c r="G3136" s="125" t="s">
        <v>12568</v>
      </c>
      <c r="H3136" s="126" t="s">
        <v>12569</v>
      </c>
      <c r="I3136" s="127">
        <v>219</v>
      </c>
      <c r="J3136" s="128">
        <v>12.9953</v>
      </c>
    </row>
    <row r="3137" spans="2:10" hidden="1" x14ac:dyDescent="0.25">
      <c r="B3137" s="124" t="s">
        <v>203</v>
      </c>
      <c r="C3137" s="125" t="s">
        <v>12559</v>
      </c>
      <c r="D3137" s="126" t="s">
        <v>12560</v>
      </c>
      <c r="E3137" s="125" t="s">
        <v>12559</v>
      </c>
      <c r="F3137" s="126" t="s">
        <v>12564</v>
      </c>
      <c r="G3137" s="125" t="s">
        <v>12566</v>
      </c>
      <c r="H3137" s="126" t="s">
        <v>12567</v>
      </c>
      <c r="I3137" s="127">
        <v>432</v>
      </c>
      <c r="J3137" s="128">
        <v>9.8214000000000006</v>
      </c>
    </row>
    <row r="3138" spans="2:10" hidden="1" x14ac:dyDescent="0.25">
      <c r="B3138" s="124" t="s">
        <v>203</v>
      </c>
      <c r="C3138" s="125" t="s">
        <v>12573</v>
      </c>
      <c r="D3138" s="126" t="s">
        <v>12574</v>
      </c>
      <c r="E3138" s="125" t="s">
        <v>12575</v>
      </c>
      <c r="F3138" s="126" t="s">
        <v>12576</v>
      </c>
      <c r="G3138" s="125" t="s">
        <v>12577</v>
      </c>
      <c r="H3138" s="126" t="s">
        <v>12578</v>
      </c>
      <c r="I3138" s="127">
        <v>539</v>
      </c>
      <c r="J3138" s="128">
        <v>16.562000000000001</v>
      </c>
    </row>
    <row r="3139" spans="2:10" hidden="1" x14ac:dyDescent="0.25">
      <c r="B3139" s="124" t="s">
        <v>203</v>
      </c>
      <c r="C3139" s="125" t="s">
        <v>12573</v>
      </c>
      <c r="D3139" s="126" t="s">
        <v>12574</v>
      </c>
      <c r="E3139" s="125" t="s">
        <v>12579</v>
      </c>
      <c r="F3139" s="126" t="s">
        <v>12580</v>
      </c>
      <c r="G3139" s="125" t="s">
        <v>1096</v>
      </c>
      <c r="H3139" s="126" t="s">
        <v>12581</v>
      </c>
      <c r="I3139" s="127">
        <v>7</v>
      </c>
      <c r="J3139" s="128">
        <v>7.4826000000000006</v>
      </c>
    </row>
    <row r="3140" spans="2:10" hidden="1" x14ac:dyDescent="0.25">
      <c r="B3140" s="124" t="s">
        <v>203</v>
      </c>
      <c r="C3140" s="125" t="s">
        <v>12573</v>
      </c>
      <c r="D3140" s="126" t="s">
        <v>12574</v>
      </c>
      <c r="E3140" s="125" t="s">
        <v>12579</v>
      </c>
      <c r="F3140" s="126" t="s">
        <v>12580</v>
      </c>
      <c r="G3140" s="125" t="s">
        <v>12575</v>
      </c>
      <c r="H3140" s="126" t="s">
        <v>12576</v>
      </c>
      <c r="I3140" s="127">
        <v>201</v>
      </c>
      <c r="J3140" s="128">
        <v>13.173500000000001</v>
      </c>
    </row>
    <row r="3141" spans="2:10" hidden="1" x14ac:dyDescent="0.25">
      <c r="B3141" s="124" t="s">
        <v>203</v>
      </c>
      <c r="C3141" s="125" t="s">
        <v>12573</v>
      </c>
      <c r="D3141" s="126" t="s">
        <v>12574</v>
      </c>
      <c r="E3141" s="125" t="s">
        <v>12573</v>
      </c>
      <c r="F3141" s="126" t="s">
        <v>12582</v>
      </c>
      <c r="G3141" s="125" t="s">
        <v>12583</v>
      </c>
      <c r="H3141" s="126" t="s">
        <v>12584</v>
      </c>
      <c r="I3141" s="127">
        <v>723</v>
      </c>
      <c r="J3141" s="128">
        <v>28.666599999999999</v>
      </c>
    </row>
    <row r="3142" spans="2:10" hidden="1" x14ac:dyDescent="0.25">
      <c r="B3142" s="124" t="s">
        <v>203</v>
      </c>
      <c r="C3142" s="125" t="s">
        <v>12573</v>
      </c>
      <c r="D3142" s="126" t="s">
        <v>12574</v>
      </c>
      <c r="E3142" s="125" t="s">
        <v>12573</v>
      </c>
      <c r="F3142" s="126" t="s">
        <v>12582</v>
      </c>
      <c r="G3142" s="125" t="s">
        <v>12585</v>
      </c>
      <c r="H3142" s="126" t="s">
        <v>12586</v>
      </c>
      <c r="I3142" s="127">
        <v>401</v>
      </c>
      <c r="J3142" s="128">
        <v>13.6313</v>
      </c>
    </row>
    <row r="3143" spans="2:10" hidden="1" x14ac:dyDescent="0.25">
      <c r="B3143" s="124" t="s">
        <v>203</v>
      </c>
      <c r="C3143" s="125" t="s">
        <v>12573</v>
      </c>
      <c r="D3143" s="126" t="s">
        <v>12574</v>
      </c>
      <c r="E3143" s="125" t="s">
        <v>1096</v>
      </c>
      <c r="F3143" s="126" t="s">
        <v>12581</v>
      </c>
      <c r="G3143" s="125" t="s">
        <v>12587</v>
      </c>
      <c r="H3143" s="126" t="s">
        <v>12588</v>
      </c>
      <c r="I3143" s="127">
        <v>663</v>
      </c>
      <c r="J3143" s="128">
        <v>10.4374</v>
      </c>
    </row>
    <row r="3144" spans="2:10" hidden="1" x14ac:dyDescent="0.25">
      <c r="B3144" s="124" t="s">
        <v>203</v>
      </c>
      <c r="C3144" s="125" t="s">
        <v>12573</v>
      </c>
      <c r="D3144" s="126" t="s">
        <v>12574</v>
      </c>
      <c r="E3144" s="125" t="s">
        <v>12589</v>
      </c>
      <c r="F3144" s="126" t="s">
        <v>12590</v>
      </c>
      <c r="G3144" s="125" t="s">
        <v>12591</v>
      </c>
      <c r="H3144" s="126" t="s">
        <v>12592</v>
      </c>
      <c r="I3144" s="127">
        <v>576</v>
      </c>
      <c r="J3144" s="128">
        <v>5.7061999999999999</v>
      </c>
    </row>
    <row r="3145" spans="2:10" hidden="1" x14ac:dyDescent="0.25">
      <c r="B3145" s="124" t="s">
        <v>203</v>
      </c>
      <c r="C3145" s="125" t="s">
        <v>12593</v>
      </c>
      <c r="D3145" s="126" t="s">
        <v>12594</v>
      </c>
      <c r="E3145" s="125" t="s">
        <v>12593</v>
      </c>
      <c r="F3145" s="126" t="s">
        <v>12595</v>
      </c>
      <c r="G3145" s="125" t="s">
        <v>12596</v>
      </c>
      <c r="H3145" s="126" t="s">
        <v>12597</v>
      </c>
      <c r="I3145" s="127">
        <v>555</v>
      </c>
      <c r="J3145" s="128">
        <v>8.3738000000000028</v>
      </c>
    </row>
    <row r="3146" spans="2:10" hidden="1" x14ac:dyDescent="0.25">
      <c r="B3146" s="124" t="s">
        <v>203</v>
      </c>
      <c r="C3146" s="125" t="s">
        <v>2230</v>
      </c>
      <c r="D3146" s="126" t="s">
        <v>12598</v>
      </c>
      <c r="E3146" s="125" t="s">
        <v>11992</v>
      </c>
      <c r="F3146" s="126" t="s">
        <v>12599</v>
      </c>
      <c r="G3146" s="125" t="s">
        <v>7835</v>
      </c>
      <c r="H3146" s="126" t="s">
        <v>12600</v>
      </c>
      <c r="I3146" s="127">
        <v>348</v>
      </c>
      <c r="J3146" s="128">
        <v>6.6986999999999997</v>
      </c>
    </row>
    <row r="3147" spans="2:10" hidden="1" x14ac:dyDescent="0.25">
      <c r="B3147" s="124" t="s">
        <v>203</v>
      </c>
      <c r="C3147" s="125" t="s">
        <v>2230</v>
      </c>
      <c r="D3147" s="126" t="s">
        <v>12598</v>
      </c>
      <c r="E3147" s="125" t="s">
        <v>5439</v>
      </c>
      <c r="F3147" s="126" t="s">
        <v>12601</v>
      </c>
      <c r="G3147" s="125" t="s">
        <v>500</v>
      </c>
      <c r="H3147" s="126" t="s">
        <v>12602</v>
      </c>
      <c r="I3147" s="127">
        <v>897</v>
      </c>
      <c r="J3147" s="128">
        <v>20.580400000000001</v>
      </c>
    </row>
    <row r="3148" spans="2:10" hidden="1" x14ac:dyDescent="0.25">
      <c r="B3148" s="124" t="s">
        <v>203</v>
      </c>
      <c r="C3148" s="125" t="s">
        <v>2230</v>
      </c>
      <c r="D3148" s="126" t="s">
        <v>12598</v>
      </c>
      <c r="E3148" s="125" t="s">
        <v>7835</v>
      </c>
      <c r="F3148" s="126" t="s">
        <v>12600</v>
      </c>
      <c r="G3148" s="125" t="s">
        <v>5439</v>
      </c>
      <c r="H3148" s="126" t="s">
        <v>12601</v>
      </c>
      <c r="I3148" s="127">
        <v>1357</v>
      </c>
      <c r="J3148" s="128">
        <v>12.645799999999999</v>
      </c>
    </row>
    <row r="3149" spans="2:10" hidden="1" x14ac:dyDescent="0.25">
      <c r="B3149" s="124" t="s">
        <v>203</v>
      </c>
      <c r="C3149" s="125" t="s">
        <v>2230</v>
      </c>
      <c r="D3149" s="126" t="s">
        <v>12598</v>
      </c>
      <c r="E3149" s="125" t="s">
        <v>2230</v>
      </c>
      <c r="F3149" s="126" t="s">
        <v>12603</v>
      </c>
      <c r="G3149" s="125" t="s">
        <v>9506</v>
      </c>
      <c r="H3149" s="126" t="s">
        <v>12604</v>
      </c>
      <c r="I3149" s="127">
        <v>4869</v>
      </c>
      <c r="J3149" s="128">
        <v>16.564599999999999</v>
      </c>
    </row>
    <row r="3150" spans="2:10" hidden="1" x14ac:dyDescent="0.25">
      <c r="B3150" s="124" t="s">
        <v>203</v>
      </c>
      <c r="C3150" s="125" t="s">
        <v>2230</v>
      </c>
      <c r="D3150" s="126" t="s">
        <v>12598</v>
      </c>
      <c r="E3150" s="125" t="s">
        <v>2230</v>
      </c>
      <c r="F3150" s="126" t="s">
        <v>12603</v>
      </c>
      <c r="G3150" s="125" t="s">
        <v>12605</v>
      </c>
      <c r="H3150" s="126" t="s">
        <v>12606</v>
      </c>
      <c r="I3150" s="127">
        <v>312</v>
      </c>
      <c r="J3150" s="128">
        <v>16.41109999999999</v>
      </c>
    </row>
    <row r="3151" spans="2:10" hidden="1" x14ac:dyDescent="0.25">
      <c r="B3151" s="124" t="s">
        <v>203</v>
      </c>
      <c r="C3151" s="125" t="s">
        <v>2230</v>
      </c>
      <c r="D3151" s="126" t="s">
        <v>12598</v>
      </c>
      <c r="E3151" s="125" t="s">
        <v>12605</v>
      </c>
      <c r="F3151" s="126" t="s">
        <v>12606</v>
      </c>
      <c r="G3151" s="125" t="s">
        <v>11992</v>
      </c>
      <c r="H3151" s="126" t="s">
        <v>12599</v>
      </c>
      <c r="I3151" s="127">
        <v>239</v>
      </c>
      <c r="J3151" s="128">
        <v>17.265000000000001</v>
      </c>
    </row>
    <row r="3152" spans="2:10" hidden="1" x14ac:dyDescent="0.25">
      <c r="B3152" s="124" t="s">
        <v>203</v>
      </c>
      <c r="C3152" s="125" t="s">
        <v>12607</v>
      </c>
      <c r="D3152" s="126" t="s">
        <v>12608</v>
      </c>
      <c r="E3152" s="125" t="s">
        <v>12607</v>
      </c>
      <c r="F3152" s="126" t="s">
        <v>12609</v>
      </c>
      <c r="G3152" s="125" t="s">
        <v>6419</v>
      </c>
      <c r="H3152" s="126" t="s">
        <v>12610</v>
      </c>
      <c r="I3152" s="127">
        <v>333</v>
      </c>
      <c r="J3152" s="128">
        <v>42.939</v>
      </c>
    </row>
    <row r="3153" spans="2:10" hidden="1" x14ac:dyDescent="0.25">
      <c r="B3153" s="124" t="s">
        <v>203</v>
      </c>
      <c r="C3153" s="125" t="s">
        <v>12611</v>
      </c>
      <c r="D3153" s="126" t="s">
        <v>12612</v>
      </c>
      <c r="E3153" s="125" t="s">
        <v>12611</v>
      </c>
      <c r="F3153" s="126" t="s">
        <v>12613</v>
      </c>
      <c r="G3153" s="125" t="s">
        <v>12614</v>
      </c>
      <c r="H3153" s="126" t="s">
        <v>12615</v>
      </c>
      <c r="I3153" s="127">
        <v>99</v>
      </c>
      <c r="J3153" s="128">
        <v>38.9893</v>
      </c>
    </row>
    <row r="3154" spans="2:10" hidden="1" x14ac:dyDescent="0.25">
      <c r="B3154" s="124" t="s">
        <v>203</v>
      </c>
      <c r="C3154" s="125" t="s">
        <v>12611</v>
      </c>
      <c r="D3154" s="126" t="s">
        <v>12612</v>
      </c>
      <c r="E3154" s="125" t="s">
        <v>12611</v>
      </c>
      <c r="F3154" s="126" t="s">
        <v>12613</v>
      </c>
      <c r="G3154" s="125" t="s">
        <v>12616</v>
      </c>
      <c r="H3154" s="126" t="s">
        <v>12617</v>
      </c>
      <c r="I3154" s="127">
        <v>1577</v>
      </c>
      <c r="J3154" s="128">
        <v>28.026499999999999</v>
      </c>
    </row>
    <row r="3155" spans="2:10" hidden="1" x14ac:dyDescent="0.25">
      <c r="B3155" s="124" t="s">
        <v>203</v>
      </c>
      <c r="C3155" s="125" t="s">
        <v>12611</v>
      </c>
      <c r="D3155" s="126" t="s">
        <v>12612</v>
      </c>
      <c r="E3155" s="125" t="s">
        <v>12616</v>
      </c>
      <c r="F3155" s="126" t="s">
        <v>12617</v>
      </c>
      <c r="G3155" s="125" t="s">
        <v>6128</v>
      </c>
      <c r="H3155" s="126" t="s">
        <v>12618</v>
      </c>
      <c r="I3155" s="127">
        <v>1518</v>
      </c>
      <c r="J3155" s="128">
        <v>13.258800000000001</v>
      </c>
    </row>
    <row r="3156" spans="2:10" hidden="1" x14ac:dyDescent="0.25">
      <c r="B3156" s="124" t="s">
        <v>203</v>
      </c>
      <c r="C3156" s="125" t="s">
        <v>12619</v>
      </c>
      <c r="D3156" s="126" t="s">
        <v>12620</v>
      </c>
      <c r="E3156" s="125" t="s">
        <v>12621</v>
      </c>
      <c r="F3156" s="126" t="s">
        <v>12622</v>
      </c>
      <c r="G3156" s="125" t="s">
        <v>12623</v>
      </c>
      <c r="H3156" s="126" t="s">
        <v>12624</v>
      </c>
      <c r="I3156" s="127">
        <v>541</v>
      </c>
      <c r="J3156" s="128">
        <v>3.96</v>
      </c>
    </row>
    <row r="3157" spans="2:10" hidden="1" x14ac:dyDescent="0.25">
      <c r="B3157" s="124" t="s">
        <v>203</v>
      </c>
      <c r="C3157" s="125" t="s">
        <v>12619</v>
      </c>
      <c r="D3157" s="126" t="s">
        <v>12620</v>
      </c>
      <c r="E3157" s="125" t="s">
        <v>12625</v>
      </c>
      <c r="F3157" s="126" t="s">
        <v>12626</v>
      </c>
      <c r="G3157" s="125" t="s">
        <v>7941</v>
      </c>
      <c r="H3157" s="126" t="s">
        <v>12627</v>
      </c>
      <c r="I3157" s="127">
        <v>234</v>
      </c>
      <c r="J3157" s="128">
        <v>10.873200000000001</v>
      </c>
    </row>
    <row r="3158" spans="2:10" hidden="1" x14ac:dyDescent="0.25">
      <c r="B3158" s="124" t="s">
        <v>203</v>
      </c>
      <c r="C3158" s="125" t="s">
        <v>12619</v>
      </c>
      <c r="D3158" s="126" t="s">
        <v>12620</v>
      </c>
      <c r="E3158" s="125" t="s">
        <v>12628</v>
      </c>
      <c r="F3158" s="126" t="s">
        <v>12629</v>
      </c>
      <c r="G3158" s="125" t="s">
        <v>12630</v>
      </c>
      <c r="H3158" s="126" t="s">
        <v>12631</v>
      </c>
      <c r="I3158" s="127">
        <v>545</v>
      </c>
      <c r="J3158" s="128">
        <v>6.0202999999999998</v>
      </c>
    </row>
    <row r="3159" spans="2:10" hidden="1" x14ac:dyDescent="0.25">
      <c r="B3159" s="124" t="s">
        <v>203</v>
      </c>
      <c r="C3159" s="125" t="s">
        <v>12619</v>
      </c>
      <c r="D3159" s="126" t="s">
        <v>12620</v>
      </c>
      <c r="E3159" s="125" t="s">
        <v>12619</v>
      </c>
      <c r="F3159" s="126" t="s">
        <v>12632</v>
      </c>
      <c r="G3159" s="125" t="s">
        <v>12625</v>
      </c>
      <c r="H3159" s="126" t="s">
        <v>12626</v>
      </c>
      <c r="I3159" s="127">
        <v>731</v>
      </c>
      <c r="J3159" s="128">
        <v>12.2338</v>
      </c>
    </row>
    <row r="3160" spans="2:10" hidden="1" x14ac:dyDescent="0.25">
      <c r="B3160" s="124" t="s">
        <v>203</v>
      </c>
      <c r="C3160" s="125" t="s">
        <v>12619</v>
      </c>
      <c r="D3160" s="126" t="s">
        <v>12620</v>
      </c>
      <c r="E3160" s="125" t="s">
        <v>12625</v>
      </c>
      <c r="F3160" s="126" t="s">
        <v>12626</v>
      </c>
      <c r="G3160" s="125" t="s">
        <v>12633</v>
      </c>
      <c r="H3160" s="126" t="s">
        <v>12634</v>
      </c>
      <c r="I3160" s="127">
        <v>48</v>
      </c>
      <c r="J3160" s="128">
        <v>0.33429999999999999</v>
      </c>
    </row>
    <row r="3161" spans="2:10" hidden="1" x14ac:dyDescent="0.25">
      <c r="B3161" s="124" t="s">
        <v>203</v>
      </c>
      <c r="C3161" s="125" t="s">
        <v>12619</v>
      </c>
      <c r="D3161" s="126" t="s">
        <v>12620</v>
      </c>
      <c r="E3161" s="125" t="s">
        <v>7941</v>
      </c>
      <c r="F3161" s="126" t="s">
        <v>12627</v>
      </c>
      <c r="G3161" s="125" t="s">
        <v>2272</v>
      </c>
      <c r="H3161" s="126" t="s">
        <v>12635</v>
      </c>
      <c r="I3161" s="127">
        <v>751</v>
      </c>
      <c r="J3161" s="128">
        <v>9.2384999999999984</v>
      </c>
    </row>
    <row r="3162" spans="2:10" hidden="1" x14ac:dyDescent="0.25">
      <c r="B3162" s="124" t="s">
        <v>203</v>
      </c>
      <c r="C3162" s="125" t="s">
        <v>12619</v>
      </c>
      <c r="D3162" s="126" t="s">
        <v>12620</v>
      </c>
      <c r="E3162" s="125" t="s">
        <v>12623</v>
      </c>
      <c r="F3162" s="126" t="s">
        <v>12624</v>
      </c>
      <c r="G3162" s="125" t="s">
        <v>12628</v>
      </c>
      <c r="H3162" s="126" t="s">
        <v>12629</v>
      </c>
      <c r="I3162" s="127">
        <v>731</v>
      </c>
      <c r="J3162" s="128">
        <v>2.7351000000000001</v>
      </c>
    </row>
    <row r="3163" spans="2:10" hidden="1" x14ac:dyDescent="0.25">
      <c r="B3163" s="124" t="s">
        <v>203</v>
      </c>
      <c r="C3163" s="125" t="s">
        <v>12619</v>
      </c>
      <c r="D3163" s="126" t="s">
        <v>12620</v>
      </c>
      <c r="E3163" s="125" t="s">
        <v>12619</v>
      </c>
      <c r="F3163" s="126" t="s">
        <v>12632</v>
      </c>
      <c r="G3163" s="125" t="s">
        <v>12621</v>
      </c>
      <c r="H3163" s="126" t="s">
        <v>12622</v>
      </c>
      <c r="I3163" s="127">
        <v>385</v>
      </c>
      <c r="J3163" s="128">
        <v>5.1346000000000007</v>
      </c>
    </row>
    <row r="3164" spans="2:10" hidden="1" x14ac:dyDescent="0.25">
      <c r="B3164" s="124" t="s">
        <v>203</v>
      </c>
      <c r="C3164" s="125" t="s">
        <v>11234</v>
      </c>
      <c r="D3164" s="126" t="s">
        <v>12636</v>
      </c>
      <c r="E3164" s="125" t="s">
        <v>11234</v>
      </c>
      <c r="F3164" s="126" t="s">
        <v>12637</v>
      </c>
      <c r="G3164" s="125" t="s">
        <v>577</v>
      </c>
      <c r="H3164" s="126" t="s">
        <v>12638</v>
      </c>
      <c r="I3164" s="127">
        <v>155</v>
      </c>
      <c r="J3164" s="128">
        <v>12.6868</v>
      </c>
    </row>
    <row r="3165" spans="2:10" hidden="1" x14ac:dyDescent="0.25">
      <c r="B3165" s="124" t="s">
        <v>203</v>
      </c>
      <c r="C3165" s="125" t="s">
        <v>12639</v>
      </c>
      <c r="D3165" s="126" t="s">
        <v>12640</v>
      </c>
      <c r="E3165" s="125" t="s">
        <v>12639</v>
      </c>
      <c r="F3165" s="126" t="s">
        <v>12641</v>
      </c>
      <c r="G3165" s="125" t="s">
        <v>12642</v>
      </c>
      <c r="H3165" s="126" t="s">
        <v>12643</v>
      </c>
      <c r="I3165" s="127">
        <v>297</v>
      </c>
      <c r="J3165" s="128">
        <v>6.782</v>
      </c>
    </row>
    <row r="3166" spans="2:10" hidden="1" x14ac:dyDescent="0.25">
      <c r="B3166" s="124" t="s">
        <v>203</v>
      </c>
      <c r="C3166" s="125" t="s">
        <v>12639</v>
      </c>
      <c r="D3166" s="126" t="s">
        <v>12640</v>
      </c>
      <c r="E3166" s="125" t="s">
        <v>12639</v>
      </c>
      <c r="F3166" s="126" t="s">
        <v>12641</v>
      </c>
      <c r="G3166" s="125" t="s">
        <v>10359</v>
      </c>
      <c r="H3166" s="126" t="s">
        <v>12644</v>
      </c>
      <c r="I3166" s="127">
        <v>644</v>
      </c>
      <c r="J3166" s="128">
        <v>7.6157000000000004</v>
      </c>
    </row>
    <row r="3167" spans="2:10" hidden="1" x14ac:dyDescent="0.25">
      <c r="B3167" s="124" t="s">
        <v>203</v>
      </c>
      <c r="C3167" s="125" t="s">
        <v>12645</v>
      </c>
      <c r="D3167" s="126" t="s">
        <v>12646</v>
      </c>
      <c r="E3167" s="125" t="s">
        <v>12645</v>
      </c>
      <c r="F3167" s="126" t="s">
        <v>12647</v>
      </c>
      <c r="G3167" s="125" t="s">
        <v>12648</v>
      </c>
      <c r="H3167" s="126" t="s">
        <v>12649</v>
      </c>
      <c r="I3167" s="127">
        <v>11</v>
      </c>
      <c r="J3167" s="128">
        <v>12.0608</v>
      </c>
    </row>
    <row r="3168" spans="2:10" hidden="1" x14ac:dyDescent="0.25">
      <c r="B3168" s="124" t="s">
        <v>203</v>
      </c>
      <c r="C3168" s="125" t="s">
        <v>12650</v>
      </c>
      <c r="D3168" s="126" t="s">
        <v>12651</v>
      </c>
      <c r="E3168" s="125" t="s">
        <v>12652</v>
      </c>
      <c r="F3168" s="126" t="s">
        <v>12653</v>
      </c>
      <c r="G3168" s="125" t="s">
        <v>12654</v>
      </c>
      <c r="H3168" s="126" t="s">
        <v>12655</v>
      </c>
      <c r="I3168" s="127">
        <v>391</v>
      </c>
      <c r="J3168" s="128">
        <v>20.667400000000001</v>
      </c>
    </row>
    <row r="3169" spans="2:10" hidden="1" x14ac:dyDescent="0.25">
      <c r="B3169" s="124" t="s">
        <v>203</v>
      </c>
      <c r="C3169" s="125" t="s">
        <v>12650</v>
      </c>
      <c r="D3169" s="126" t="s">
        <v>12651</v>
      </c>
      <c r="E3169" s="125" t="s">
        <v>12656</v>
      </c>
      <c r="F3169" s="126" t="s">
        <v>12657</v>
      </c>
      <c r="G3169" s="125" t="s">
        <v>6587</v>
      </c>
      <c r="H3169" s="126" t="s">
        <v>12658</v>
      </c>
      <c r="I3169" s="127">
        <v>244</v>
      </c>
      <c r="J3169" s="128">
        <v>3.4982000000000002</v>
      </c>
    </row>
    <row r="3170" spans="2:10" hidden="1" x14ac:dyDescent="0.25">
      <c r="B3170" s="124" t="s">
        <v>203</v>
      </c>
      <c r="C3170" s="125" t="s">
        <v>12650</v>
      </c>
      <c r="D3170" s="126" t="s">
        <v>12651</v>
      </c>
      <c r="E3170" s="125" t="s">
        <v>12650</v>
      </c>
      <c r="F3170" s="126" t="s">
        <v>12659</v>
      </c>
      <c r="G3170" s="125" t="s">
        <v>7431</v>
      </c>
      <c r="H3170" s="126" t="s">
        <v>12660</v>
      </c>
      <c r="I3170" s="127">
        <v>224</v>
      </c>
      <c r="J3170" s="128">
        <v>26.061599999999991</v>
      </c>
    </row>
    <row r="3171" spans="2:10" hidden="1" x14ac:dyDescent="0.25">
      <c r="B3171" s="124" t="s">
        <v>203</v>
      </c>
      <c r="C3171" s="125" t="s">
        <v>12661</v>
      </c>
      <c r="D3171" s="126" t="s">
        <v>12662</v>
      </c>
      <c r="E3171" s="125" t="s">
        <v>12661</v>
      </c>
      <c r="F3171" s="126" t="s">
        <v>12663</v>
      </c>
      <c r="G3171" s="125" t="s">
        <v>12664</v>
      </c>
      <c r="H3171" s="126" t="s">
        <v>12665</v>
      </c>
      <c r="I3171" s="127">
        <v>1997</v>
      </c>
      <c r="J3171" s="128">
        <v>21.610599999999991</v>
      </c>
    </row>
    <row r="3172" spans="2:10" hidden="1" x14ac:dyDescent="0.25">
      <c r="B3172" s="124" t="s">
        <v>203</v>
      </c>
      <c r="C3172" s="125" t="s">
        <v>12661</v>
      </c>
      <c r="D3172" s="126" t="s">
        <v>12662</v>
      </c>
      <c r="E3172" s="125" t="s">
        <v>12661</v>
      </c>
      <c r="F3172" s="126" t="s">
        <v>12663</v>
      </c>
      <c r="G3172" s="125" t="s">
        <v>12666</v>
      </c>
      <c r="H3172" s="126" t="s">
        <v>12667</v>
      </c>
      <c r="I3172" s="127">
        <v>721</v>
      </c>
      <c r="J3172" s="128">
        <v>10.9648</v>
      </c>
    </row>
    <row r="3173" spans="2:10" hidden="1" x14ac:dyDescent="0.25">
      <c r="B3173" s="124" t="s">
        <v>203</v>
      </c>
      <c r="C3173" s="125" t="s">
        <v>12661</v>
      </c>
      <c r="D3173" s="126" t="s">
        <v>12662</v>
      </c>
      <c r="E3173" s="125" t="s">
        <v>12661</v>
      </c>
      <c r="F3173" s="126" t="s">
        <v>12663</v>
      </c>
      <c r="G3173" s="125" t="s">
        <v>9948</v>
      </c>
      <c r="H3173" s="126" t="s">
        <v>12668</v>
      </c>
      <c r="I3173" s="127">
        <v>2258</v>
      </c>
      <c r="J3173" s="128">
        <v>18.665099999999999</v>
      </c>
    </row>
    <row r="3174" spans="2:10" hidden="1" x14ac:dyDescent="0.25">
      <c r="B3174" s="124" t="s">
        <v>203</v>
      </c>
      <c r="C3174" s="125" t="s">
        <v>12669</v>
      </c>
      <c r="D3174" s="126" t="s">
        <v>12670</v>
      </c>
      <c r="E3174" s="125" t="s">
        <v>7856</v>
      </c>
      <c r="F3174" s="126" t="s">
        <v>12671</v>
      </c>
      <c r="G3174" s="125" t="s">
        <v>12672</v>
      </c>
      <c r="H3174" s="126" t="s">
        <v>12673</v>
      </c>
      <c r="I3174" s="127">
        <v>511</v>
      </c>
      <c r="J3174" s="128">
        <v>22.073699999999999</v>
      </c>
    </row>
    <row r="3175" spans="2:10" hidden="1" x14ac:dyDescent="0.25">
      <c r="B3175" s="124" t="s">
        <v>203</v>
      </c>
      <c r="C3175" s="125" t="s">
        <v>12669</v>
      </c>
      <c r="D3175" s="126" t="s">
        <v>12670</v>
      </c>
      <c r="E3175" s="125" t="s">
        <v>12669</v>
      </c>
      <c r="F3175" s="126" t="s">
        <v>12674</v>
      </c>
      <c r="G3175" s="125" t="s">
        <v>7856</v>
      </c>
      <c r="H3175" s="126" t="s">
        <v>12671</v>
      </c>
      <c r="I3175" s="127">
        <v>26</v>
      </c>
      <c r="J3175" s="128">
        <v>22.1097</v>
      </c>
    </row>
    <row r="3176" spans="2:10" hidden="1" x14ac:dyDescent="0.25">
      <c r="B3176" s="124" t="s">
        <v>203</v>
      </c>
      <c r="C3176" s="125" t="s">
        <v>12669</v>
      </c>
      <c r="D3176" s="126" t="s">
        <v>12670</v>
      </c>
      <c r="E3176" s="125" t="s">
        <v>12669</v>
      </c>
      <c r="F3176" s="126" t="s">
        <v>12674</v>
      </c>
      <c r="G3176" s="125" t="s">
        <v>7265</v>
      </c>
      <c r="H3176" s="126" t="s">
        <v>12675</v>
      </c>
      <c r="I3176" s="127">
        <v>553</v>
      </c>
      <c r="J3176" s="128">
        <v>30.909500000000001</v>
      </c>
    </row>
    <row r="3177" spans="2:10" hidden="1" x14ac:dyDescent="0.25">
      <c r="B3177" s="124" t="s">
        <v>203</v>
      </c>
      <c r="C3177" s="125" t="s">
        <v>2232</v>
      </c>
      <c r="D3177" s="126" t="s">
        <v>12676</v>
      </c>
      <c r="E3177" s="125" t="s">
        <v>910</v>
      </c>
      <c r="F3177" s="126" t="s">
        <v>12677</v>
      </c>
      <c r="G3177" s="125" t="s">
        <v>12678</v>
      </c>
      <c r="H3177" s="126" t="s">
        <v>12679</v>
      </c>
      <c r="I3177" s="127">
        <v>136</v>
      </c>
      <c r="J3177" s="128">
        <v>16.186299999999999</v>
      </c>
    </row>
    <row r="3178" spans="2:10" hidden="1" x14ac:dyDescent="0.25">
      <c r="B3178" s="124" t="s">
        <v>203</v>
      </c>
      <c r="C3178" s="125" t="s">
        <v>2232</v>
      </c>
      <c r="D3178" s="126" t="s">
        <v>12676</v>
      </c>
      <c r="E3178" s="125" t="s">
        <v>4587</v>
      </c>
      <c r="F3178" s="126" t="s">
        <v>12680</v>
      </c>
      <c r="G3178" s="125" t="s">
        <v>12681</v>
      </c>
      <c r="H3178" s="126" t="s">
        <v>12682</v>
      </c>
      <c r="I3178" s="127">
        <v>267</v>
      </c>
      <c r="J3178" s="128">
        <v>6.844199999999999</v>
      </c>
    </row>
    <row r="3179" spans="2:10" hidden="1" x14ac:dyDescent="0.25">
      <c r="B3179" s="124" t="s">
        <v>203</v>
      </c>
      <c r="C3179" s="125" t="s">
        <v>2232</v>
      </c>
      <c r="D3179" s="126" t="s">
        <v>12676</v>
      </c>
      <c r="E3179" s="125" t="s">
        <v>2232</v>
      </c>
      <c r="F3179" s="126" t="s">
        <v>12683</v>
      </c>
      <c r="G3179" s="125" t="s">
        <v>910</v>
      </c>
      <c r="H3179" s="126" t="s">
        <v>12677</v>
      </c>
      <c r="I3179" s="127">
        <v>339</v>
      </c>
      <c r="J3179" s="128">
        <v>6.5952999999999999</v>
      </c>
    </row>
    <row r="3180" spans="2:10" hidden="1" x14ac:dyDescent="0.25">
      <c r="B3180" s="124" t="s">
        <v>203</v>
      </c>
      <c r="C3180" s="125" t="s">
        <v>2232</v>
      </c>
      <c r="D3180" s="126" t="s">
        <v>12676</v>
      </c>
      <c r="E3180" s="125" t="s">
        <v>3742</v>
      </c>
      <c r="F3180" s="126" t="s">
        <v>12684</v>
      </c>
      <c r="G3180" s="125" t="s">
        <v>12685</v>
      </c>
      <c r="H3180" s="126" t="s">
        <v>12686</v>
      </c>
      <c r="I3180" s="127">
        <v>1178</v>
      </c>
      <c r="J3180" s="128">
        <v>9.8399000000000001</v>
      </c>
    </row>
    <row r="3181" spans="2:10" hidden="1" x14ac:dyDescent="0.25">
      <c r="B3181" s="124" t="s">
        <v>203</v>
      </c>
      <c r="C3181" s="125" t="s">
        <v>2232</v>
      </c>
      <c r="D3181" s="126" t="s">
        <v>12676</v>
      </c>
      <c r="E3181" s="125" t="s">
        <v>2232</v>
      </c>
      <c r="F3181" s="126" t="s">
        <v>12683</v>
      </c>
      <c r="G3181" s="125" t="s">
        <v>12687</v>
      </c>
      <c r="H3181" s="126" t="s">
        <v>12688</v>
      </c>
      <c r="I3181" s="127">
        <v>315</v>
      </c>
      <c r="J3181" s="128">
        <v>12.619300000000001</v>
      </c>
    </row>
    <row r="3182" spans="2:10" hidden="1" x14ac:dyDescent="0.25">
      <c r="B3182" s="124" t="s">
        <v>203</v>
      </c>
      <c r="C3182" s="125" t="s">
        <v>2232</v>
      </c>
      <c r="D3182" s="126" t="s">
        <v>12676</v>
      </c>
      <c r="E3182" s="125" t="s">
        <v>2232</v>
      </c>
      <c r="F3182" s="126" t="s">
        <v>12683</v>
      </c>
      <c r="G3182" s="125" t="s">
        <v>3742</v>
      </c>
      <c r="H3182" s="126" t="s">
        <v>12684</v>
      </c>
      <c r="I3182" s="127">
        <v>310</v>
      </c>
      <c r="J3182" s="128">
        <v>6.4824999999999999</v>
      </c>
    </row>
    <row r="3183" spans="2:10" hidden="1" x14ac:dyDescent="0.25">
      <c r="B3183" s="124" t="s">
        <v>203</v>
      </c>
      <c r="C3183" s="125" t="s">
        <v>2232</v>
      </c>
      <c r="D3183" s="126" t="s">
        <v>12676</v>
      </c>
      <c r="E3183" s="125" t="s">
        <v>12685</v>
      </c>
      <c r="F3183" s="126" t="s">
        <v>12686</v>
      </c>
      <c r="G3183" s="125" t="s">
        <v>4587</v>
      </c>
      <c r="H3183" s="126" t="s">
        <v>12680</v>
      </c>
      <c r="I3183" s="127">
        <v>639</v>
      </c>
      <c r="J3183" s="128">
        <v>6.4978999999999996</v>
      </c>
    </row>
    <row r="3184" spans="2:10" hidden="1" x14ac:dyDescent="0.25">
      <c r="B3184" s="124" t="s">
        <v>203</v>
      </c>
      <c r="C3184" s="125" t="s">
        <v>12689</v>
      </c>
      <c r="D3184" s="126" t="s">
        <v>12690</v>
      </c>
      <c r="E3184" s="125" t="s">
        <v>12691</v>
      </c>
      <c r="F3184" s="126" t="s">
        <v>12692</v>
      </c>
      <c r="G3184" s="125" t="s">
        <v>12693</v>
      </c>
      <c r="H3184" s="126" t="s">
        <v>12694</v>
      </c>
      <c r="I3184" s="127">
        <v>409</v>
      </c>
      <c r="J3184" s="128">
        <v>12.1877</v>
      </c>
    </row>
    <row r="3185" spans="2:10" hidden="1" x14ac:dyDescent="0.25">
      <c r="B3185" s="124" t="s">
        <v>203</v>
      </c>
      <c r="C3185" s="125" t="s">
        <v>12689</v>
      </c>
      <c r="D3185" s="126" t="s">
        <v>12690</v>
      </c>
      <c r="E3185" s="125" t="s">
        <v>12695</v>
      </c>
      <c r="F3185" s="126" t="s">
        <v>12696</v>
      </c>
      <c r="G3185" s="125" t="s">
        <v>12697</v>
      </c>
      <c r="H3185" s="126" t="s">
        <v>12698</v>
      </c>
      <c r="I3185" s="127">
        <v>329</v>
      </c>
      <c r="J3185" s="128">
        <v>1.7023999999999999</v>
      </c>
    </row>
    <row r="3186" spans="2:10" hidden="1" x14ac:dyDescent="0.25">
      <c r="B3186" s="124" t="s">
        <v>203</v>
      </c>
      <c r="C3186" s="125" t="s">
        <v>12689</v>
      </c>
      <c r="D3186" s="126" t="s">
        <v>12690</v>
      </c>
      <c r="E3186" s="125" t="s">
        <v>12699</v>
      </c>
      <c r="F3186" s="126" t="s">
        <v>12700</v>
      </c>
      <c r="G3186" s="125" t="s">
        <v>5439</v>
      </c>
      <c r="H3186" s="126" t="s">
        <v>12701</v>
      </c>
      <c r="I3186" s="127">
        <v>534</v>
      </c>
      <c r="J3186" s="128">
        <v>6.5548999999999991</v>
      </c>
    </row>
    <row r="3187" spans="2:10" hidden="1" x14ac:dyDescent="0.25">
      <c r="B3187" s="124" t="s">
        <v>203</v>
      </c>
      <c r="C3187" s="125" t="s">
        <v>12689</v>
      </c>
      <c r="D3187" s="126" t="s">
        <v>12690</v>
      </c>
      <c r="E3187" s="125" t="s">
        <v>12702</v>
      </c>
      <c r="F3187" s="126" t="s">
        <v>12703</v>
      </c>
      <c r="G3187" s="125" t="s">
        <v>6629</v>
      </c>
      <c r="H3187" s="126" t="s">
        <v>12704</v>
      </c>
      <c r="I3187" s="127">
        <v>581</v>
      </c>
      <c r="J3187" s="128">
        <v>6.4732000000000003</v>
      </c>
    </row>
    <row r="3188" spans="2:10" hidden="1" x14ac:dyDescent="0.25">
      <c r="B3188" s="124" t="s">
        <v>203</v>
      </c>
      <c r="C3188" s="125" t="s">
        <v>12689</v>
      </c>
      <c r="D3188" s="126" t="s">
        <v>12690</v>
      </c>
      <c r="E3188" s="125" t="s">
        <v>12705</v>
      </c>
      <c r="F3188" s="126" t="s">
        <v>12706</v>
      </c>
      <c r="G3188" s="125" t="s">
        <v>12707</v>
      </c>
      <c r="H3188" s="126" t="s">
        <v>12708</v>
      </c>
      <c r="I3188" s="127">
        <v>263</v>
      </c>
      <c r="J3188" s="128">
        <v>3.7785000000000002</v>
      </c>
    </row>
    <row r="3189" spans="2:10" hidden="1" x14ac:dyDescent="0.25">
      <c r="B3189" s="124" t="s">
        <v>203</v>
      </c>
      <c r="C3189" s="125" t="s">
        <v>12689</v>
      </c>
      <c r="D3189" s="126" t="s">
        <v>12690</v>
      </c>
      <c r="E3189" s="125" t="s">
        <v>12691</v>
      </c>
      <c r="F3189" s="126" t="s">
        <v>12692</v>
      </c>
      <c r="G3189" s="125" t="s">
        <v>12709</v>
      </c>
      <c r="H3189" s="126" t="s">
        <v>12710</v>
      </c>
      <c r="I3189" s="127">
        <v>698</v>
      </c>
      <c r="J3189" s="128">
        <v>8.2011999999999983</v>
      </c>
    </row>
    <row r="3190" spans="2:10" hidden="1" x14ac:dyDescent="0.25">
      <c r="B3190" s="124" t="s">
        <v>203</v>
      </c>
      <c r="C3190" s="125" t="s">
        <v>12689</v>
      </c>
      <c r="D3190" s="126" t="s">
        <v>12690</v>
      </c>
      <c r="E3190" s="125" t="s">
        <v>12699</v>
      </c>
      <c r="F3190" s="126" t="s">
        <v>12700</v>
      </c>
      <c r="G3190" s="125" t="s">
        <v>12711</v>
      </c>
      <c r="H3190" s="126" t="s">
        <v>12712</v>
      </c>
      <c r="I3190" s="127">
        <v>580</v>
      </c>
      <c r="J3190" s="128">
        <v>1.2513000000000001</v>
      </c>
    </row>
    <row r="3191" spans="2:10" hidden="1" x14ac:dyDescent="0.25">
      <c r="B3191" s="124" t="s">
        <v>203</v>
      </c>
      <c r="C3191" s="125" t="s">
        <v>12689</v>
      </c>
      <c r="D3191" s="126" t="s">
        <v>12690</v>
      </c>
      <c r="E3191" s="125" t="s">
        <v>12713</v>
      </c>
      <c r="F3191" s="126" t="s">
        <v>12714</v>
      </c>
      <c r="G3191" s="125" t="s">
        <v>12699</v>
      </c>
      <c r="H3191" s="126" t="s">
        <v>12700</v>
      </c>
      <c r="I3191" s="127">
        <v>660</v>
      </c>
      <c r="J3191" s="128">
        <v>3.0655000000000001</v>
      </c>
    </row>
    <row r="3192" spans="2:10" hidden="1" x14ac:dyDescent="0.25">
      <c r="B3192" s="124" t="s">
        <v>203</v>
      </c>
      <c r="C3192" s="125" t="s">
        <v>12689</v>
      </c>
      <c r="D3192" s="126" t="s">
        <v>12690</v>
      </c>
      <c r="E3192" s="125" t="s">
        <v>12702</v>
      </c>
      <c r="F3192" s="126" t="s">
        <v>12703</v>
      </c>
      <c r="G3192" s="125" t="s">
        <v>12715</v>
      </c>
      <c r="H3192" s="126" t="s">
        <v>12716</v>
      </c>
      <c r="I3192" s="127">
        <v>308</v>
      </c>
      <c r="J3192" s="128">
        <v>2.2355</v>
      </c>
    </row>
    <row r="3193" spans="2:10" hidden="1" x14ac:dyDescent="0.25">
      <c r="B3193" s="124" t="s">
        <v>203</v>
      </c>
      <c r="C3193" s="125" t="s">
        <v>12689</v>
      </c>
      <c r="D3193" s="126" t="s">
        <v>12690</v>
      </c>
      <c r="E3193" s="125" t="s">
        <v>6629</v>
      </c>
      <c r="F3193" s="126" t="s">
        <v>12704</v>
      </c>
      <c r="G3193" s="125" t="s">
        <v>12717</v>
      </c>
      <c r="H3193" s="126" t="s">
        <v>12718</v>
      </c>
      <c r="I3193" s="127">
        <v>635</v>
      </c>
      <c r="J3193" s="128">
        <v>6.1872999999999996</v>
      </c>
    </row>
    <row r="3194" spans="2:10" hidden="1" x14ac:dyDescent="0.25">
      <c r="B3194" s="124" t="s">
        <v>203</v>
      </c>
      <c r="C3194" s="125" t="s">
        <v>12689</v>
      </c>
      <c r="D3194" s="126" t="s">
        <v>12690</v>
      </c>
      <c r="E3194" s="125" t="s">
        <v>12693</v>
      </c>
      <c r="F3194" s="126" t="s">
        <v>12694</v>
      </c>
      <c r="G3194" s="125" t="s">
        <v>12719</v>
      </c>
      <c r="H3194" s="126" t="s">
        <v>12720</v>
      </c>
      <c r="I3194" s="127">
        <v>144</v>
      </c>
      <c r="J3194" s="128">
        <v>1.9135</v>
      </c>
    </row>
    <row r="3195" spans="2:10" hidden="1" x14ac:dyDescent="0.25">
      <c r="B3195" s="124" t="s">
        <v>203</v>
      </c>
      <c r="C3195" s="125" t="s">
        <v>6538</v>
      </c>
      <c r="D3195" s="126" t="s">
        <v>12721</v>
      </c>
      <c r="E3195" s="125" t="s">
        <v>12722</v>
      </c>
      <c r="F3195" s="126" t="s">
        <v>12723</v>
      </c>
      <c r="G3195" s="125" t="s">
        <v>12724</v>
      </c>
      <c r="H3195" s="126" t="s">
        <v>12725</v>
      </c>
      <c r="I3195" s="127">
        <v>398</v>
      </c>
      <c r="J3195" s="128">
        <v>8.6890000000000001</v>
      </c>
    </row>
    <row r="3196" spans="2:10" hidden="1" x14ac:dyDescent="0.25">
      <c r="B3196" s="124" t="s">
        <v>203</v>
      </c>
      <c r="C3196" s="125" t="s">
        <v>2758</v>
      </c>
      <c r="D3196" s="126" t="s">
        <v>12726</v>
      </c>
      <c r="E3196" s="125" t="s">
        <v>5437</v>
      </c>
      <c r="F3196" s="126" t="s">
        <v>12727</v>
      </c>
      <c r="G3196" s="125" t="s">
        <v>9132</v>
      </c>
      <c r="H3196" s="126" t="s">
        <v>12728</v>
      </c>
      <c r="I3196" s="127">
        <v>194</v>
      </c>
      <c r="J3196" s="128">
        <v>3.3614000000000002</v>
      </c>
    </row>
    <row r="3197" spans="2:10" hidden="1" x14ac:dyDescent="0.25">
      <c r="B3197" s="124" t="s">
        <v>203</v>
      </c>
      <c r="C3197" s="125" t="s">
        <v>2758</v>
      </c>
      <c r="D3197" s="126" t="s">
        <v>12726</v>
      </c>
      <c r="E3197" s="125" t="s">
        <v>12729</v>
      </c>
      <c r="F3197" s="126" t="s">
        <v>12730</v>
      </c>
      <c r="G3197" s="125" t="s">
        <v>12731</v>
      </c>
      <c r="H3197" s="126" t="s">
        <v>12732</v>
      </c>
      <c r="I3197" s="127">
        <v>796</v>
      </c>
      <c r="J3197" s="128">
        <v>9.0697000000000028</v>
      </c>
    </row>
    <row r="3198" spans="2:10" hidden="1" x14ac:dyDescent="0.25">
      <c r="B3198" s="124" t="s">
        <v>203</v>
      </c>
      <c r="C3198" s="125" t="s">
        <v>2758</v>
      </c>
      <c r="D3198" s="126" t="s">
        <v>12726</v>
      </c>
      <c r="E3198" s="125" t="s">
        <v>2758</v>
      </c>
      <c r="F3198" s="126" t="s">
        <v>12733</v>
      </c>
      <c r="G3198" s="125" t="s">
        <v>5437</v>
      </c>
      <c r="H3198" s="126" t="s">
        <v>12727</v>
      </c>
      <c r="I3198" s="127">
        <v>1051</v>
      </c>
      <c r="J3198" s="128">
        <v>10.1053</v>
      </c>
    </row>
    <row r="3199" spans="2:10" hidden="1" x14ac:dyDescent="0.25">
      <c r="B3199" s="124" t="s">
        <v>203</v>
      </c>
      <c r="C3199" s="125" t="s">
        <v>2758</v>
      </c>
      <c r="D3199" s="126" t="s">
        <v>12726</v>
      </c>
      <c r="E3199" s="125" t="s">
        <v>2758</v>
      </c>
      <c r="F3199" s="126" t="s">
        <v>12733</v>
      </c>
      <c r="G3199" s="125" t="s">
        <v>12734</v>
      </c>
      <c r="H3199" s="126" t="s">
        <v>12735</v>
      </c>
      <c r="I3199" s="127">
        <v>480</v>
      </c>
      <c r="J3199" s="128">
        <v>6.4954999999999998</v>
      </c>
    </row>
    <row r="3200" spans="2:10" hidden="1" x14ac:dyDescent="0.25">
      <c r="B3200" s="124" t="s">
        <v>203</v>
      </c>
      <c r="C3200" s="125" t="s">
        <v>2758</v>
      </c>
      <c r="D3200" s="126" t="s">
        <v>12726</v>
      </c>
      <c r="E3200" s="125" t="s">
        <v>7874</v>
      </c>
      <c r="F3200" s="126" t="s">
        <v>12736</v>
      </c>
      <c r="G3200" s="125" t="s">
        <v>12729</v>
      </c>
      <c r="H3200" s="126" t="s">
        <v>12730</v>
      </c>
      <c r="I3200" s="127">
        <v>370</v>
      </c>
      <c r="J3200" s="128">
        <v>5.3351000000000006</v>
      </c>
    </row>
    <row r="3201" spans="2:10" hidden="1" x14ac:dyDescent="0.25">
      <c r="B3201" s="124" t="s">
        <v>203</v>
      </c>
      <c r="C3201" s="125" t="s">
        <v>2758</v>
      </c>
      <c r="D3201" s="126" t="s">
        <v>12726</v>
      </c>
      <c r="E3201" s="125" t="s">
        <v>7874</v>
      </c>
      <c r="F3201" s="126" t="s">
        <v>12736</v>
      </c>
      <c r="G3201" s="125" t="s">
        <v>12737</v>
      </c>
      <c r="H3201" s="126" t="s">
        <v>12738</v>
      </c>
      <c r="I3201" s="127">
        <v>148</v>
      </c>
      <c r="J3201" s="128">
        <v>17.715599999999991</v>
      </c>
    </row>
    <row r="3202" spans="2:10" hidden="1" x14ac:dyDescent="0.25">
      <c r="B3202" s="124" t="s">
        <v>203</v>
      </c>
      <c r="C3202" s="125" t="s">
        <v>2758</v>
      </c>
      <c r="D3202" s="126" t="s">
        <v>12726</v>
      </c>
      <c r="E3202" s="125" t="s">
        <v>7035</v>
      </c>
      <c r="F3202" s="126" t="s">
        <v>12739</v>
      </c>
      <c r="G3202" s="125" t="s">
        <v>6197</v>
      </c>
      <c r="H3202" s="126" t="s">
        <v>12740</v>
      </c>
      <c r="I3202" s="127">
        <v>1150</v>
      </c>
      <c r="J3202" s="128">
        <v>3.0257999999999998</v>
      </c>
    </row>
    <row r="3203" spans="2:10" hidden="1" x14ac:dyDescent="0.25">
      <c r="B3203" s="124" t="s">
        <v>203</v>
      </c>
      <c r="C3203" s="125" t="s">
        <v>2758</v>
      </c>
      <c r="D3203" s="126" t="s">
        <v>12726</v>
      </c>
      <c r="E3203" s="125" t="s">
        <v>4581</v>
      </c>
      <c r="F3203" s="126" t="s">
        <v>12741</v>
      </c>
      <c r="G3203" s="125" t="s">
        <v>12742</v>
      </c>
      <c r="H3203" s="126" t="s">
        <v>12743</v>
      </c>
      <c r="I3203" s="127">
        <v>3297</v>
      </c>
      <c r="J3203" s="128">
        <v>7.4565000000000001</v>
      </c>
    </row>
    <row r="3204" spans="2:10" hidden="1" x14ac:dyDescent="0.25">
      <c r="B3204" s="124" t="s">
        <v>203</v>
      </c>
      <c r="C3204" s="125" t="s">
        <v>2758</v>
      </c>
      <c r="D3204" s="126" t="s">
        <v>12726</v>
      </c>
      <c r="E3204" s="125" t="s">
        <v>9132</v>
      </c>
      <c r="F3204" s="126" t="s">
        <v>12728</v>
      </c>
      <c r="G3204" s="125" t="s">
        <v>6863</v>
      </c>
      <c r="H3204" s="126" t="s">
        <v>12744</v>
      </c>
      <c r="I3204" s="127">
        <v>257</v>
      </c>
      <c r="J3204" s="128">
        <v>1.2109000000000001</v>
      </c>
    </row>
    <row r="3205" spans="2:10" hidden="1" x14ac:dyDescent="0.25">
      <c r="B3205" s="124" t="s">
        <v>203</v>
      </c>
      <c r="C3205" s="125" t="s">
        <v>2758</v>
      </c>
      <c r="D3205" s="126" t="s">
        <v>12726</v>
      </c>
      <c r="E3205" s="125" t="s">
        <v>5437</v>
      </c>
      <c r="F3205" s="126" t="s">
        <v>12727</v>
      </c>
      <c r="G3205" s="125" t="s">
        <v>7035</v>
      </c>
      <c r="H3205" s="126" t="s">
        <v>12739</v>
      </c>
      <c r="I3205" s="127">
        <v>784</v>
      </c>
      <c r="J3205" s="128">
        <v>7.3013000000000003</v>
      </c>
    </row>
    <row r="3206" spans="2:10" hidden="1" x14ac:dyDescent="0.25">
      <c r="B3206" s="124" t="s">
        <v>203</v>
      </c>
      <c r="C3206" s="125" t="s">
        <v>2758</v>
      </c>
      <c r="D3206" s="126" t="s">
        <v>12726</v>
      </c>
      <c r="E3206" s="125" t="s">
        <v>12734</v>
      </c>
      <c r="F3206" s="126" t="s">
        <v>12735</v>
      </c>
      <c r="G3206" s="125" t="s">
        <v>7874</v>
      </c>
      <c r="H3206" s="126" t="s">
        <v>12736</v>
      </c>
      <c r="I3206" s="127">
        <v>1209</v>
      </c>
      <c r="J3206" s="128">
        <v>9.9277000000000015</v>
      </c>
    </row>
    <row r="3207" spans="2:10" hidden="1" x14ac:dyDescent="0.25">
      <c r="B3207" s="124" t="s">
        <v>203</v>
      </c>
      <c r="C3207" s="125" t="s">
        <v>2758</v>
      </c>
      <c r="D3207" s="126" t="s">
        <v>12726</v>
      </c>
      <c r="E3207" s="125" t="s">
        <v>12734</v>
      </c>
      <c r="F3207" s="126" t="s">
        <v>12735</v>
      </c>
      <c r="G3207" s="125" t="s">
        <v>4581</v>
      </c>
      <c r="H3207" s="126" t="s">
        <v>12741</v>
      </c>
      <c r="I3207" s="127">
        <v>1638</v>
      </c>
      <c r="J3207" s="128">
        <v>7.9126000000000003</v>
      </c>
    </row>
    <row r="3208" spans="2:10" hidden="1" x14ac:dyDescent="0.25">
      <c r="B3208" s="124" t="s">
        <v>203</v>
      </c>
      <c r="C3208" s="125" t="s">
        <v>12745</v>
      </c>
      <c r="D3208" s="126" t="s">
        <v>12746</v>
      </c>
      <c r="E3208" s="125" t="s">
        <v>12747</v>
      </c>
      <c r="F3208" s="126" t="s">
        <v>12748</v>
      </c>
      <c r="G3208" s="125" t="s">
        <v>12749</v>
      </c>
      <c r="H3208" s="126" t="s">
        <v>12750</v>
      </c>
      <c r="I3208" s="127">
        <v>354</v>
      </c>
      <c r="J3208" s="128">
        <v>6.2431000000000001</v>
      </c>
    </row>
    <row r="3209" spans="2:10" hidden="1" x14ac:dyDescent="0.25">
      <c r="B3209" s="124" t="s">
        <v>203</v>
      </c>
      <c r="C3209" s="125" t="s">
        <v>12745</v>
      </c>
      <c r="D3209" s="126" t="s">
        <v>12746</v>
      </c>
      <c r="E3209" s="125" t="s">
        <v>12104</v>
      </c>
      <c r="F3209" s="126" t="s">
        <v>12751</v>
      </c>
      <c r="G3209" s="125" t="s">
        <v>12752</v>
      </c>
      <c r="H3209" s="126" t="s">
        <v>12753</v>
      </c>
      <c r="I3209" s="127">
        <v>240</v>
      </c>
      <c r="J3209" s="128">
        <v>8.7722000000000016</v>
      </c>
    </row>
    <row r="3210" spans="2:10" hidden="1" x14ac:dyDescent="0.25">
      <c r="B3210" s="124" t="s">
        <v>203</v>
      </c>
      <c r="C3210" s="125" t="s">
        <v>12745</v>
      </c>
      <c r="D3210" s="126" t="s">
        <v>12746</v>
      </c>
      <c r="E3210" s="125" t="s">
        <v>12749</v>
      </c>
      <c r="F3210" s="126" t="s">
        <v>12750</v>
      </c>
      <c r="G3210" s="125" t="s">
        <v>4003</v>
      </c>
      <c r="H3210" s="126" t="s">
        <v>12754</v>
      </c>
      <c r="I3210" s="127">
        <v>370</v>
      </c>
      <c r="J3210" s="128">
        <v>4.8895</v>
      </c>
    </row>
    <row r="3211" spans="2:10" hidden="1" x14ac:dyDescent="0.25">
      <c r="B3211" s="124" t="s">
        <v>203</v>
      </c>
      <c r="C3211" s="125" t="s">
        <v>12745</v>
      </c>
      <c r="D3211" s="126" t="s">
        <v>12746</v>
      </c>
      <c r="E3211" s="125" t="s">
        <v>12104</v>
      </c>
      <c r="F3211" s="126" t="s">
        <v>12751</v>
      </c>
      <c r="G3211" s="125" t="s">
        <v>4248</v>
      </c>
      <c r="H3211" s="126" t="s">
        <v>12755</v>
      </c>
      <c r="I3211" s="127">
        <v>474</v>
      </c>
      <c r="J3211" s="128">
        <v>2.1911</v>
      </c>
    </row>
    <row r="3212" spans="2:10" hidden="1" x14ac:dyDescent="0.25">
      <c r="B3212" s="124" t="s">
        <v>203</v>
      </c>
      <c r="C3212" s="125" t="s">
        <v>579</v>
      </c>
      <c r="D3212" s="126" t="s">
        <v>12756</v>
      </c>
      <c r="E3212" s="125" t="s">
        <v>7611</v>
      </c>
      <c r="F3212" s="126" t="s">
        <v>12757</v>
      </c>
      <c r="G3212" s="125" t="s">
        <v>11658</v>
      </c>
      <c r="H3212" s="126" t="s">
        <v>12758</v>
      </c>
      <c r="I3212" s="127">
        <v>644</v>
      </c>
      <c r="J3212" s="128">
        <v>8.2940999999999985</v>
      </c>
    </row>
    <row r="3213" spans="2:10" hidden="1" x14ac:dyDescent="0.25">
      <c r="B3213" s="124" t="s">
        <v>203</v>
      </c>
      <c r="C3213" s="125" t="s">
        <v>579</v>
      </c>
      <c r="D3213" s="126" t="s">
        <v>12756</v>
      </c>
      <c r="E3213" s="125" t="s">
        <v>579</v>
      </c>
      <c r="F3213" s="126" t="s">
        <v>12759</v>
      </c>
      <c r="G3213" s="125" t="s">
        <v>12760</v>
      </c>
      <c r="H3213" s="126" t="s">
        <v>12761</v>
      </c>
      <c r="I3213" s="127">
        <v>693</v>
      </c>
      <c r="J3213" s="128">
        <v>7.8079999999999989</v>
      </c>
    </row>
    <row r="3214" spans="2:10" hidden="1" x14ac:dyDescent="0.25">
      <c r="B3214" s="124" t="s">
        <v>203</v>
      </c>
      <c r="C3214" s="125" t="s">
        <v>2781</v>
      </c>
      <c r="D3214" s="126" t="s">
        <v>12762</v>
      </c>
      <c r="E3214" s="125" t="s">
        <v>2781</v>
      </c>
      <c r="F3214" s="126" t="s">
        <v>12763</v>
      </c>
      <c r="G3214" s="125" t="s">
        <v>10498</v>
      </c>
      <c r="H3214" s="126" t="s">
        <v>12764</v>
      </c>
      <c r="I3214" s="127">
        <v>109</v>
      </c>
      <c r="J3214" s="128">
        <v>8.8851000000000031</v>
      </c>
    </row>
    <row r="3215" spans="2:10" hidden="1" x14ac:dyDescent="0.25">
      <c r="B3215" s="124" t="s">
        <v>203</v>
      </c>
      <c r="C3215" s="125" t="s">
        <v>2781</v>
      </c>
      <c r="D3215" s="126" t="s">
        <v>12762</v>
      </c>
      <c r="E3215" s="125" t="s">
        <v>2781</v>
      </c>
      <c r="F3215" s="126" t="s">
        <v>12763</v>
      </c>
      <c r="G3215" s="125" t="s">
        <v>526</v>
      </c>
      <c r="H3215" s="126" t="s">
        <v>12765</v>
      </c>
      <c r="I3215" s="127">
        <v>178</v>
      </c>
      <c r="J3215" s="128">
        <v>6.2328999999999999</v>
      </c>
    </row>
    <row r="3216" spans="2:10" hidden="1" x14ac:dyDescent="0.25">
      <c r="B3216" s="124" t="s">
        <v>203</v>
      </c>
      <c r="C3216" s="125" t="s">
        <v>2781</v>
      </c>
      <c r="D3216" s="126" t="s">
        <v>12762</v>
      </c>
      <c r="E3216" s="125" t="s">
        <v>2781</v>
      </c>
      <c r="F3216" s="126" t="s">
        <v>12763</v>
      </c>
      <c r="G3216" s="125" t="s">
        <v>12766</v>
      </c>
      <c r="H3216" s="126" t="s">
        <v>12767</v>
      </c>
      <c r="I3216" s="127">
        <v>918</v>
      </c>
      <c r="J3216" s="128">
        <v>16.865200000000002</v>
      </c>
    </row>
    <row r="3217" spans="2:10" hidden="1" x14ac:dyDescent="0.25">
      <c r="B3217" s="124" t="s">
        <v>203</v>
      </c>
      <c r="C3217" s="125" t="s">
        <v>2781</v>
      </c>
      <c r="D3217" s="126" t="s">
        <v>12762</v>
      </c>
      <c r="E3217" s="125" t="s">
        <v>12766</v>
      </c>
      <c r="F3217" s="126" t="s">
        <v>12767</v>
      </c>
      <c r="G3217" s="125" t="s">
        <v>2126</v>
      </c>
      <c r="H3217" s="126" t="s">
        <v>12768</v>
      </c>
      <c r="I3217" s="127">
        <v>193</v>
      </c>
      <c r="J3217" s="128">
        <v>4.2323000000000004</v>
      </c>
    </row>
    <row r="3218" spans="2:10" hidden="1" x14ac:dyDescent="0.25">
      <c r="B3218" s="124" t="s">
        <v>203</v>
      </c>
      <c r="C3218" s="125" t="s">
        <v>2781</v>
      </c>
      <c r="D3218" s="126" t="s">
        <v>12762</v>
      </c>
      <c r="E3218" s="125" t="s">
        <v>10498</v>
      </c>
      <c r="F3218" s="126" t="s">
        <v>12764</v>
      </c>
      <c r="G3218" s="125" t="s">
        <v>12769</v>
      </c>
      <c r="H3218" s="126" t="s">
        <v>12770</v>
      </c>
      <c r="I3218" s="127">
        <v>123</v>
      </c>
      <c r="J3218" s="128">
        <v>5.2030000000000003</v>
      </c>
    </row>
    <row r="3219" spans="2:10" hidden="1" x14ac:dyDescent="0.25">
      <c r="B3219" s="124" t="s">
        <v>203</v>
      </c>
      <c r="C3219" s="125" t="s">
        <v>12771</v>
      </c>
      <c r="D3219" s="126" t="s">
        <v>12772</v>
      </c>
      <c r="E3219" s="125" t="s">
        <v>1023</v>
      </c>
      <c r="F3219" s="126" t="s">
        <v>12773</v>
      </c>
      <c r="G3219" s="125" t="s">
        <v>12774</v>
      </c>
      <c r="H3219" s="126" t="s">
        <v>12775</v>
      </c>
      <c r="I3219" s="127">
        <v>2678</v>
      </c>
      <c r="J3219" s="128">
        <v>13.1637</v>
      </c>
    </row>
    <row r="3220" spans="2:10" hidden="1" x14ac:dyDescent="0.25">
      <c r="B3220" s="124" t="s">
        <v>203</v>
      </c>
      <c r="C3220" s="125" t="s">
        <v>12771</v>
      </c>
      <c r="D3220" s="126" t="s">
        <v>12772</v>
      </c>
      <c r="E3220" s="125" t="s">
        <v>12771</v>
      </c>
      <c r="F3220" s="126" t="s">
        <v>12776</v>
      </c>
      <c r="G3220" s="125" t="s">
        <v>12777</v>
      </c>
      <c r="H3220" s="126" t="s">
        <v>12778</v>
      </c>
      <c r="I3220" s="127">
        <v>243</v>
      </c>
      <c r="J3220" s="128">
        <v>12.5045</v>
      </c>
    </row>
    <row r="3221" spans="2:10" hidden="1" x14ac:dyDescent="0.25">
      <c r="B3221" s="124" t="s">
        <v>203</v>
      </c>
      <c r="C3221" s="125" t="s">
        <v>12771</v>
      </c>
      <c r="D3221" s="126" t="s">
        <v>12772</v>
      </c>
      <c r="E3221" s="125" t="s">
        <v>12777</v>
      </c>
      <c r="F3221" s="126" t="s">
        <v>12778</v>
      </c>
      <c r="G3221" s="125" t="s">
        <v>1023</v>
      </c>
      <c r="H3221" s="126" t="s">
        <v>12773</v>
      </c>
      <c r="I3221" s="127">
        <v>236</v>
      </c>
      <c r="J3221" s="128">
        <v>12.970599999999999</v>
      </c>
    </row>
    <row r="3222" spans="2:10" hidden="1" x14ac:dyDescent="0.25">
      <c r="B3222" s="124" t="s">
        <v>203</v>
      </c>
      <c r="C3222" s="125" t="s">
        <v>12779</v>
      </c>
      <c r="D3222" s="126" t="s">
        <v>12780</v>
      </c>
      <c r="E3222" s="125" t="s">
        <v>12781</v>
      </c>
      <c r="F3222" s="126" t="s">
        <v>12782</v>
      </c>
      <c r="G3222" s="125" t="s">
        <v>8816</v>
      </c>
      <c r="H3222" s="126" t="s">
        <v>12783</v>
      </c>
      <c r="I3222" s="127">
        <v>400</v>
      </c>
      <c r="J3222" s="128">
        <v>14.442299999999999</v>
      </c>
    </row>
    <row r="3223" spans="2:10" hidden="1" x14ac:dyDescent="0.25">
      <c r="B3223" s="124" t="s">
        <v>203</v>
      </c>
      <c r="C3223" s="125" t="s">
        <v>12779</v>
      </c>
      <c r="D3223" s="126" t="s">
        <v>12780</v>
      </c>
      <c r="E3223" s="125" t="s">
        <v>12781</v>
      </c>
      <c r="F3223" s="126" t="s">
        <v>12782</v>
      </c>
      <c r="G3223" s="125" t="s">
        <v>12784</v>
      </c>
      <c r="H3223" s="126" t="s">
        <v>12785</v>
      </c>
      <c r="I3223" s="127">
        <v>362</v>
      </c>
      <c r="J3223" s="128">
        <v>2.5299999999999998</v>
      </c>
    </row>
    <row r="3224" spans="2:10" hidden="1" x14ac:dyDescent="0.25">
      <c r="B3224" s="124" t="s">
        <v>203</v>
      </c>
      <c r="C3224" s="125" t="s">
        <v>12779</v>
      </c>
      <c r="D3224" s="126" t="s">
        <v>12780</v>
      </c>
      <c r="E3224" s="125" t="s">
        <v>12784</v>
      </c>
      <c r="F3224" s="126" t="s">
        <v>12785</v>
      </c>
      <c r="G3224" s="125" t="s">
        <v>12786</v>
      </c>
      <c r="H3224" s="126" t="s">
        <v>12787</v>
      </c>
      <c r="I3224" s="127">
        <v>309</v>
      </c>
      <c r="J3224" s="128">
        <v>8.2774000000000001</v>
      </c>
    </row>
    <row r="3225" spans="2:10" hidden="1" x14ac:dyDescent="0.25">
      <c r="B3225" s="124" t="s">
        <v>203</v>
      </c>
      <c r="C3225" s="125" t="s">
        <v>12779</v>
      </c>
      <c r="D3225" s="126" t="s">
        <v>12780</v>
      </c>
      <c r="E3225" s="125" t="s">
        <v>12786</v>
      </c>
      <c r="F3225" s="126" t="s">
        <v>12787</v>
      </c>
      <c r="G3225" s="125" t="s">
        <v>12788</v>
      </c>
      <c r="H3225" s="126" t="s">
        <v>12789</v>
      </c>
      <c r="I3225" s="127">
        <v>145</v>
      </c>
      <c r="J3225" s="128">
        <v>13.073399999999999</v>
      </c>
    </row>
    <row r="3226" spans="2:10" hidden="1" x14ac:dyDescent="0.25">
      <c r="B3226" s="124" t="s">
        <v>203</v>
      </c>
      <c r="C3226" s="125" t="s">
        <v>12779</v>
      </c>
      <c r="D3226" s="126" t="s">
        <v>12780</v>
      </c>
      <c r="E3226" s="125" t="s">
        <v>12779</v>
      </c>
      <c r="F3226" s="126" t="s">
        <v>12790</v>
      </c>
      <c r="G3226" s="125" t="s">
        <v>12791</v>
      </c>
      <c r="H3226" s="126" t="s">
        <v>12792</v>
      </c>
      <c r="I3226" s="127">
        <v>41</v>
      </c>
      <c r="J3226" s="128">
        <v>13.3674</v>
      </c>
    </row>
    <row r="3227" spans="2:10" hidden="1" x14ac:dyDescent="0.25">
      <c r="B3227" s="124" t="s">
        <v>203</v>
      </c>
      <c r="C3227" s="125" t="s">
        <v>7768</v>
      </c>
      <c r="D3227" s="126" t="s">
        <v>12793</v>
      </c>
      <c r="E3227" s="125" t="s">
        <v>4870</v>
      </c>
      <c r="F3227" s="126" t="s">
        <v>12794</v>
      </c>
      <c r="G3227" s="125" t="s">
        <v>12795</v>
      </c>
      <c r="H3227" s="126" t="s">
        <v>12796</v>
      </c>
      <c r="I3227" s="127">
        <v>155</v>
      </c>
      <c r="J3227" s="128">
        <v>11.597899999999999</v>
      </c>
    </row>
    <row r="3228" spans="2:10" hidden="1" x14ac:dyDescent="0.25">
      <c r="B3228" s="124" t="s">
        <v>203</v>
      </c>
      <c r="C3228" s="125" t="s">
        <v>7768</v>
      </c>
      <c r="D3228" s="126" t="s">
        <v>12793</v>
      </c>
      <c r="E3228" s="125" t="s">
        <v>12797</v>
      </c>
      <c r="F3228" s="126" t="s">
        <v>12798</v>
      </c>
      <c r="G3228" s="125" t="s">
        <v>12799</v>
      </c>
      <c r="H3228" s="126" t="s">
        <v>12800</v>
      </c>
      <c r="I3228" s="127">
        <v>351</v>
      </c>
      <c r="J3228" s="128">
        <v>5.3034999999999997</v>
      </c>
    </row>
    <row r="3229" spans="2:10" hidden="1" x14ac:dyDescent="0.25">
      <c r="B3229" s="124" t="s">
        <v>203</v>
      </c>
      <c r="C3229" s="125" t="s">
        <v>7768</v>
      </c>
      <c r="D3229" s="126" t="s">
        <v>12793</v>
      </c>
      <c r="E3229" s="125" t="s">
        <v>925</v>
      </c>
      <c r="F3229" s="126" t="s">
        <v>12801</v>
      </c>
      <c r="G3229" s="125" t="s">
        <v>178</v>
      </c>
      <c r="H3229" s="126" t="s">
        <v>12802</v>
      </c>
      <c r="I3229" s="127">
        <v>500</v>
      </c>
      <c r="J3229" s="128">
        <v>29.007400000000001</v>
      </c>
    </row>
    <row r="3230" spans="2:10" hidden="1" x14ac:dyDescent="0.25">
      <c r="B3230" s="124" t="s">
        <v>203</v>
      </c>
      <c r="C3230" s="125" t="s">
        <v>7768</v>
      </c>
      <c r="D3230" s="126" t="s">
        <v>12793</v>
      </c>
      <c r="E3230" s="125" t="s">
        <v>12799</v>
      </c>
      <c r="F3230" s="126" t="s">
        <v>12800</v>
      </c>
      <c r="G3230" s="125" t="s">
        <v>925</v>
      </c>
      <c r="H3230" s="126" t="s">
        <v>12801</v>
      </c>
      <c r="I3230" s="127">
        <v>636</v>
      </c>
      <c r="J3230" s="128">
        <v>10.334300000000001</v>
      </c>
    </row>
    <row r="3231" spans="2:10" hidden="1" x14ac:dyDescent="0.25">
      <c r="B3231" s="124" t="s">
        <v>203</v>
      </c>
      <c r="C3231" s="125" t="s">
        <v>7768</v>
      </c>
      <c r="D3231" s="126" t="s">
        <v>12793</v>
      </c>
      <c r="E3231" s="125" t="s">
        <v>12803</v>
      </c>
      <c r="F3231" s="126" t="s">
        <v>12804</v>
      </c>
      <c r="G3231" s="125" t="s">
        <v>12805</v>
      </c>
      <c r="H3231" s="126" t="s">
        <v>12806</v>
      </c>
      <c r="I3231" s="127">
        <v>347</v>
      </c>
      <c r="J3231" s="128">
        <v>5.9291</v>
      </c>
    </row>
    <row r="3232" spans="2:10" hidden="1" x14ac:dyDescent="0.25">
      <c r="B3232" s="124" t="s">
        <v>203</v>
      </c>
      <c r="C3232" s="125" t="s">
        <v>7768</v>
      </c>
      <c r="D3232" s="126" t="s">
        <v>12793</v>
      </c>
      <c r="E3232" s="125" t="s">
        <v>12797</v>
      </c>
      <c r="F3232" s="126" t="s">
        <v>12798</v>
      </c>
      <c r="G3232" s="125" t="s">
        <v>12807</v>
      </c>
      <c r="H3232" s="126" t="s">
        <v>12808</v>
      </c>
      <c r="I3232" s="127">
        <v>196</v>
      </c>
      <c r="J3232" s="128">
        <v>19.1556</v>
      </c>
    </row>
    <row r="3233" spans="2:10" hidden="1" x14ac:dyDescent="0.25">
      <c r="B3233" s="124" t="s">
        <v>203</v>
      </c>
      <c r="C3233" s="125" t="s">
        <v>7768</v>
      </c>
      <c r="D3233" s="126" t="s">
        <v>12793</v>
      </c>
      <c r="E3233" s="125" t="s">
        <v>7768</v>
      </c>
      <c r="F3233" s="126" t="s">
        <v>12809</v>
      </c>
      <c r="G3233" s="125" t="s">
        <v>12810</v>
      </c>
      <c r="H3233" s="126" t="s">
        <v>12811</v>
      </c>
      <c r="I3233" s="127">
        <v>130</v>
      </c>
      <c r="J3233" s="128">
        <v>31.675599999999989</v>
      </c>
    </row>
    <row r="3234" spans="2:10" hidden="1" x14ac:dyDescent="0.25">
      <c r="B3234" s="124" t="s">
        <v>203</v>
      </c>
      <c r="C3234" s="125" t="s">
        <v>7768</v>
      </c>
      <c r="D3234" s="126" t="s">
        <v>12793</v>
      </c>
      <c r="E3234" s="125" t="s">
        <v>7768</v>
      </c>
      <c r="F3234" s="126" t="s">
        <v>12809</v>
      </c>
      <c r="G3234" s="125" t="s">
        <v>4870</v>
      </c>
      <c r="H3234" s="126" t="s">
        <v>12794</v>
      </c>
      <c r="I3234" s="127">
        <v>396</v>
      </c>
      <c r="J3234" s="128">
        <v>15.9046</v>
      </c>
    </row>
    <row r="3235" spans="2:10" hidden="1" x14ac:dyDescent="0.25">
      <c r="B3235" s="124" t="s">
        <v>203</v>
      </c>
      <c r="C3235" s="125" t="s">
        <v>7768</v>
      </c>
      <c r="D3235" s="126" t="s">
        <v>12793</v>
      </c>
      <c r="E3235" s="125" t="s">
        <v>178</v>
      </c>
      <c r="F3235" s="126" t="s">
        <v>12802</v>
      </c>
      <c r="G3235" s="125" t="s">
        <v>12812</v>
      </c>
      <c r="H3235" s="126" t="s">
        <v>12813</v>
      </c>
      <c r="I3235" s="127">
        <v>72</v>
      </c>
      <c r="J3235" s="128">
        <v>43.615200000000009</v>
      </c>
    </row>
    <row r="3236" spans="2:10" hidden="1" x14ac:dyDescent="0.25">
      <c r="B3236" s="124" t="s">
        <v>203</v>
      </c>
      <c r="C3236" s="125" t="s">
        <v>7768</v>
      </c>
      <c r="D3236" s="126" t="s">
        <v>12793</v>
      </c>
      <c r="E3236" s="125" t="s">
        <v>7768</v>
      </c>
      <c r="F3236" s="126" t="s">
        <v>12809</v>
      </c>
      <c r="G3236" s="125" t="s">
        <v>12797</v>
      </c>
      <c r="H3236" s="126" t="s">
        <v>12798</v>
      </c>
      <c r="I3236" s="127">
        <v>570</v>
      </c>
      <c r="J3236" s="128">
        <v>23.7501</v>
      </c>
    </row>
    <row r="3237" spans="2:10" hidden="1" x14ac:dyDescent="0.25">
      <c r="B3237" s="124" t="s">
        <v>203</v>
      </c>
      <c r="C3237" s="125" t="s">
        <v>7768</v>
      </c>
      <c r="D3237" s="126" t="s">
        <v>12793</v>
      </c>
      <c r="E3237" s="125" t="s">
        <v>12810</v>
      </c>
      <c r="F3237" s="126" t="s">
        <v>12811</v>
      </c>
      <c r="G3237" s="125" t="s">
        <v>4248</v>
      </c>
      <c r="H3237" s="126" t="s">
        <v>12814</v>
      </c>
      <c r="I3237" s="127">
        <v>197</v>
      </c>
      <c r="J3237" s="128">
        <v>17.594799999999999</v>
      </c>
    </row>
    <row r="3238" spans="2:10" hidden="1" x14ac:dyDescent="0.25">
      <c r="B3238" s="124" t="s">
        <v>203</v>
      </c>
      <c r="C3238" s="125" t="s">
        <v>7768</v>
      </c>
      <c r="D3238" s="126" t="s">
        <v>12793</v>
      </c>
      <c r="E3238" s="125" t="s">
        <v>7768</v>
      </c>
      <c r="F3238" s="126" t="s">
        <v>12809</v>
      </c>
      <c r="G3238" s="125" t="s">
        <v>12803</v>
      </c>
      <c r="H3238" s="126" t="s">
        <v>12804</v>
      </c>
      <c r="I3238" s="127">
        <v>512</v>
      </c>
      <c r="J3238" s="128">
        <v>17.200700000000001</v>
      </c>
    </row>
    <row r="3239" spans="2:10" hidden="1" x14ac:dyDescent="0.25">
      <c r="B3239" s="124" t="s">
        <v>203</v>
      </c>
      <c r="C3239" s="125" t="s">
        <v>12815</v>
      </c>
      <c r="D3239" s="126" t="s">
        <v>12816</v>
      </c>
      <c r="E3239" s="125" t="s">
        <v>12815</v>
      </c>
      <c r="F3239" s="126" t="s">
        <v>12817</v>
      </c>
      <c r="G3239" s="125" t="s">
        <v>6057</v>
      </c>
      <c r="H3239" s="126" t="s">
        <v>12818</v>
      </c>
      <c r="I3239" s="127">
        <v>418</v>
      </c>
      <c r="J3239" s="128">
        <v>28.92669999999999</v>
      </c>
    </row>
    <row r="3240" spans="2:10" hidden="1" x14ac:dyDescent="0.25">
      <c r="B3240" s="124" t="s">
        <v>203</v>
      </c>
      <c r="C3240" s="125" t="s">
        <v>12815</v>
      </c>
      <c r="D3240" s="126" t="s">
        <v>12816</v>
      </c>
      <c r="E3240" s="125" t="s">
        <v>6057</v>
      </c>
      <c r="F3240" s="126" t="s">
        <v>12818</v>
      </c>
      <c r="G3240" s="125" t="s">
        <v>1037</v>
      </c>
      <c r="H3240" s="126" t="s">
        <v>12819</v>
      </c>
      <c r="I3240" s="127">
        <v>353</v>
      </c>
      <c r="J3240" s="128">
        <v>19.780799999999989</v>
      </c>
    </row>
    <row r="3241" spans="2:10" hidden="1" x14ac:dyDescent="0.25">
      <c r="B3241" s="124" t="s">
        <v>203</v>
      </c>
      <c r="C3241" s="125" t="s">
        <v>12820</v>
      </c>
      <c r="D3241" s="126" t="s">
        <v>12821</v>
      </c>
      <c r="E3241" s="125" t="s">
        <v>921</v>
      </c>
      <c r="F3241" s="126" t="s">
        <v>12822</v>
      </c>
      <c r="G3241" s="125" t="s">
        <v>12823</v>
      </c>
      <c r="H3241" s="126" t="s">
        <v>12824</v>
      </c>
      <c r="I3241" s="127">
        <v>4357</v>
      </c>
      <c r="J3241" s="128">
        <v>15.594799999999999</v>
      </c>
    </row>
    <row r="3242" spans="2:10" hidden="1" x14ac:dyDescent="0.25">
      <c r="B3242" s="124" t="s">
        <v>203</v>
      </c>
      <c r="C3242" s="125" t="s">
        <v>12820</v>
      </c>
      <c r="D3242" s="126" t="s">
        <v>12821</v>
      </c>
      <c r="E3242" s="125" t="s">
        <v>921</v>
      </c>
      <c r="F3242" s="126" t="s">
        <v>12822</v>
      </c>
      <c r="G3242" s="125" t="s">
        <v>12825</v>
      </c>
      <c r="H3242" s="126" t="s">
        <v>12826</v>
      </c>
      <c r="I3242" s="127">
        <v>546</v>
      </c>
      <c r="J3242" s="128">
        <v>27.6891</v>
      </c>
    </row>
    <row r="3243" spans="2:10" hidden="1" x14ac:dyDescent="0.25">
      <c r="B3243" s="124" t="s">
        <v>203</v>
      </c>
      <c r="C3243" s="125" t="s">
        <v>12820</v>
      </c>
      <c r="D3243" s="126" t="s">
        <v>12821</v>
      </c>
      <c r="E3243" s="125" t="s">
        <v>12827</v>
      </c>
      <c r="F3243" s="126" t="s">
        <v>12828</v>
      </c>
      <c r="G3243" s="125" t="s">
        <v>12829</v>
      </c>
      <c r="H3243" s="126" t="s">
        <v>12830</v>
      </c>
      <c r="I3243" s="127">
        <v>185</v>
      </c>
      <c r="J3243" s="128">
        <v>22.593299999999999</v>
      </c>
    </row>
    <row r="3244" spans="2:10" hidden="1" x14ac:dyDescent="0.25">
      <c r="B3244" s="124" t="s">
        <v>203</v>
      </c>
      <c r="C3244" s="125" t="s">
        <v>12820</v>
      </c>
      <c r="D3244" s="126" t="s">
        <v>12821</v>
      </c>
      <c r="E3244" s="125" t="s">
        <v>12829</v>
      </c>
      <c r="F3244" s="126" t="s">
        <v>12830</v>
      </c>
      <c r="G3244" s="125" t="s">
        <v>6597</v>
      </c>
      <c r="H3244" s="126" t="s">
        <v>12831</v>
      </c>
      <c r="I3244" s="127">
        <v>247</v>
      </c>
      <c r="J3244" s="128">
        <v>13.0199</v>
      </c>
    </row>
    <row r="3245" spans="2:10" hidden="1" x14ac:dyDescent="0.25">
      <c r="B3245" s="124" t="s">
        <v>203</v>
      </c>
      <c r="C3245" s="125" t="s">
        <v>12820</v>
      </c>
      <c r="D3245" s="126" t="s">
        <v>12821</v>
      </c>
      <c r="E3245" s="125" t="s">
        <v>12820</v>
      </c>
      <c r="F3245" s="126" t="s">
        <v>12832</v>
      </c>
      <c r="G3245" s="125" t="s">
        <v>7856</v>
      </c>
      <c r="H3245" s="126" t="s">
        <v>12833</v>
      </c>
      <c r="I3245" s="127">
        <v>629</v>
      </c>
      <c r="J3245" s="128">
        <v>17.773399999999999</v>
      </c>
    </row>
    <row r="3246" spans="2:10" hidden="1" x14ac:dyDescent="0.25">
      <c r="B3246" s="124" t="s">
        <v>203</v>
      </c>
      <c r="C3246" s="125" t="s">
        <v>12820</v>
      </c>
      <c r="D3246" s="126" t="s">
        <v>12821</v>
      </c>
      <c r="E3246" s="125" t="s">
        <v>12834</v>
      </c>
      <c r="F3246" s="126" t="s">
        <v>12835</v>
      </c>
      <c r="G3246" s="125" t="s">
        <v>12827</v>
      </c>
      <c r="H3246" s="126" t="s">
        <v>12828</v>
      </c>
      <c r="I3246" s="127">
        <v>359</v>
      </c>
      <c r="J3246" s="128">
        <v>19.5334</v>
      </c>
    </row>
    <row r="3247" spans="2:10" hidden="1" x14ac:dyDescent="0.25">
      <c r="B3247" s="124" t="s">
        <v>203</v>
      </c>
      <c r="C3247" s="125" t="s">
        <v>12820</v>
      </c>
      <c r="D3247" s="126" t="s">
        <v>12821</v>
      </c>
      <c r="E3247" s="125" t="s">
        <v>12820</v>
      </c>
      <c r="F3247" s="126" t="s">
        <v>12832</v>
      </c>
      <c r="G3247" s="125" t="s">
        <v>12834</v>
      </c>
      <c r="H3247" s="126" t="s">
        <v>12835</v>
      </c>
      <c r="I3247" s="127">
        <v>889</v>
      </c>
      <c r="J3247" s="128">
        <v>24.932500000000001</v>
      </c>
    </row>
    <row r="3248" spans="2:10" hidden="1" x14ac:dyDescent="0.25">
      <c r="B3248" s="124" t="s">
        <v>203</v>
      </c>
      <c r="C3248" s="125" t="s">
        <v>12836</v>
      </c>
      <c r="D3248" s="126" t="s">
        <v>12837</v>
      </c>
      <c r="E3248" s="125" t="s">
        <v>12838</v>
      </c>
      <c r="F3248" s="126" t="s">
        <v>12839</v>
      </c>
      <c r="G3248" s="125" t="s">
        <v>661</v>
      </c>
      <c r="H3248" s="126" t="s">
        <v>12840</v>
      </c>
      <c r="I3248" s="127">
        <v>367</v>
      </c>
      <c r="J3248" s="128">
        <v>6.0867000000000004</v>
      </c>
    </row>
    <row r="3249" spans="2:10" hidden="1" x14ac:dyDescent="0.25">
      <c r="B3249" s="124" t="s">
        <v>203</v>
      </c>
      <c r="C3249" s="125" t="s">
        <v>12836</v>
      </c>
      <c r="D3249" s="126" t="s">
        <v>12837</v>
      </c>
      <c r="E3249" s="125" t="s">
        <v>12836</v>
      </c>
      <c r="F3249" s="126" t="s">
        <v>12841</v>
      </c>
      <c r="G3249" s="125" t="s">
        <v>12842</v>
      </c>
      <c r="H3249" s="126" t="s">
        <v>12843</v>
      </c>
      <c r="I3249" s="127">
        <v>426</v>
      </c>
      <c r="J3249" s="128">
        <v>14.3649</v>
      </c>
    </row>
    <row r="3250" spans="2:10" hidden="1" x14ac:dyDescent="0.25">
      <c r="B3250" s="124" t="s">
        <v>203</v>
      </c>
      <c r="C3250" s="125" t="s">
        <v>12836</v>
      </c>
      <c r="D3250" s="126" t="s">
        <v>12837</v>
      </c>
      <c r="E3250" s="125" t="s">
        <v>12836</v>
      </c>
      <c r="F3250" s="126" t="s">
        <v>12841</v>
      </c>
      <c r="G3250" s="125" t="s">
        <v>12838</v>
      </c>
      <c r="H3250" s="126" t="s">
        <v>12839</v>
      </c>
      <c r="I3250" s="127">
        <v>555</v>
      </c>
      <c r="J3250" s="128">
        <v>9.1693000000000016</v>
      </c>
    </row>
    <row r="3251" spans="2:10" hidden="1" x14ac:dyDescent="0.25">
      <c r="B3251" s="124" t="s">
        <v>203</v>
      </c>
      <c r="C3251" s="125" t="s">
        <v>7461</v>
      </c>
      <c r="D3251" s="126" t="s">
        <v>12844</v>
      </c>
      <c r="E3251" s="125" t="s">
        <v>12845</v>
      </c>
      <c r="F3251" s="126" t="s">
        <v>12846</v>
      </c>
      <c r="G3251" s="125" t="s">
        <v>12847</v>
      </c>
      <c r="H3251" s="126" t="s">
        <v>12848</v>
      </c>
      <c r="I3251" s="127">
        <v>179</v>
      </c>
      <c r="J3251" s="128">
        <v>3.5520999999999989</v>
      </c>
    </row>
    <row r="3252" spans="2:10" hidden="1" x14ac:dyDescent="0.25">
      <c r="B3252" s="124" t="s">
        <v>203</v>
      </c>
      <c r="C3252" s="125" t="s">
        <v>7461</v>
      </c>
      <c r="D3252" s="126" t="s">
        <v>12844</v>
      </c>
      <c r="E3252" s="125" t="s">
        <v>7461</v>
      </c>
      <c r="F3252" s="126" t="s">
        <v>12849</v>
      </c>
      <c r="G3252" s="125" t="s">
        <v>12850</v>
      </c>
      <c r="H3252" s="126" t="s">
        <v>12851</v>
      </c>
      <c r="I3252" s="127">
        <v>246</v>
      </c>
      <c r="J3252" s="128">
        <v>9.054800000000002</v>
      </c>
    </row>
    <row r="3253" spans="2:10" hidden="1" x14ac:dyDescent="0.25">
      <c r="B3253" s="124" t="s">
        <v>203</v>
      </c>
      <c r="C3253" s="125" t="s">
        <v>7461</v>
      </c>
      <c r="D3253" s="126" t="s">
        <v>12844</v>
      </c>
      <c r="E3253" s="125" t="s">
        <v>7461</v>
      </c>
      <c r="F3253" s="126" t="s">
        <v>12849</v>
      </c>
      <c r="G3253" s="125" t="s">
        <v>12845</v>
      </c>
      <c r="H3253" s="126" t="s">
        <v>12846</v>
      </c>
      <c r="I3253" s="127">
        <v>185</v>
      </c>
      <c r="J3253" s="128">
        <v>6.5472000000000001</v>
      </c>
    </row>
    <row r="3254" spans="2:10" hidden="1" x14ac:dyDescent="0.25">
      <c r="B3254" s="124" t="s">
        <v>203</v>
      </c>
      <c r="C3254" s="125" t="s">
        <v>2901</v>
      </c>
      <c r="D3254" s="126" t="s">
        <v>12852</v>
      </c>
      <c r="E3254" s="125" t="s">
        <v>12853</v>
      </c>
      <c r="F3254" s="126" t="s">
        <v>12854</v>
      </c>
      <c r="G3254" s="125" t="s">
        <v>12810</v>
      </c>
      <c r="H3254" s="126" t="s">
        <v>12855</v>
      </c>
      <c r="I3254" s="127">
        <v>149</v>
      </c>
      <c r="J3254" s="128">
        <v>4.6189999999999989</v>
      </c>
    </row>
    <row r="3255" spans="2:10" hidden="1" x14ac:dyDescent="0.25">
      <c r="B3255" s="124" t="s">
        <v>203</v>
      </c>
      <c r="C3255" s="125" t="s">
        <v>2901</v>
      </c>
      <c r="D3255" s="126" t="s">
        <v>12852</v>
      </c>
      <c r="E3255" s="125" t="s">
        <v>2901</v>
      </c>
      <c r="F3255" s="126" t="s">
        <v>12856</v>
      </c>
      <c r="G3255" s="125" t="s">
        <v>12853</v>
      </c>
      <c r="H3255" s="126" t="s">
        <v>12854</v>
      </c>
      <c r="I3255" s="127">
        <v>376</v>
      </c>
      <c r="J3255" s="128">
        <v>7.0751999999999997</v>
      </c>
    </row>
    <row r="3256" spans="2:10" hidden="1" x14ac:dyDescent="0.25">
      <c r="B3256" s="124" t="s">
        <v>203</v>
      </c>
      <c r="C3256" s="125" t="s">
        <v>3020</v>
      </c>
      <c r="D3256" s="126" t="s">
        <v>12857</v>
      </c>
      <c r="E3256" s="125" t="s">
        <v>3020</v>
      </c>
      <c r="F3256" s="126" t="s">
        <v>12858</v>
      </c>
      <c r="G3256" s="125" t="s">
        <v>1745</v>
      </c>
      <c r="H3256" s="126" t="s">
        <v>12859</v>
      </c>
      <c r="I3256" s="127">
        <v>602</v>
      </c>
      <c r="J3256" s="128">
        <v>5.8026</v>
      </c>
    </row>
    <row r="3257" spans="2:10" hidden="1" x14ac:dyDescent="0.25">
      <c r="B3257" s="124" t="s">
        <v>203</v>
      </c>
      <c r="C3257" s="125" t="s">
        <v>12860</v>
      </c>
      <c r="D3257" s="126" t="s">
        <v>12861</v>
      </c>
      <c r="E3257" s="125" t="s">
        <v>12860</v>
      </c>
      <c r="F3257" s="126" t="s">
        <v>12862</v>
      </c>
      <c r="G3257" s="125" t="s">
        <v>12411</v>
      </c>
      <c r="H3257" s="126" t="s">
        <v>12863</v>
      </c>
      <c r="I3257" s="127">
        <v>1349</v>
      </c>
      <c r="J3257" s="128">
        <v>10.827999999999999</v>
      </c>
    </row>
    <row r="3258" spans="2:10" hidden="1" x14ac:dyDescent="0.25">
      <c r="B3258" s="124" t="s">
        <v>203</v>
      </c>
      <c r="C3258" s="125" t="s">
        <v>12860</v>
      </c>
      <c r="D3258" s="126" t="s">
        <v>12861</v>
      </c>
      <c r="E3258" s="125" t="s">
        <v>12860</v>
      </c>
      <c r="F3258" s="126" t="s">
        <v>12862</v>
      </c>
      <c r="G3258" s="125" t="s">
        <v>12864</v>
      </c>
      <c r="H3258" s="126" t="s">
        <v>12865</v>
      </c>
      <c r="I3258" s="127">
        <v>371</v>
      </c>
      <c r="J3258" s="128">
        <v>10.6259</v>
      </c>
    </row>
    <row r="3259" spans="2:10" hidden="1" x14ac:dyDescent="0.25">
      <c r="B3259" s="124" t="s">
        <v>203</v>
      </c>
      <c r="C3259" s="125" t="s">
        <v>12860</v>
      </c>
      <c r="D3259" s="126" t="s">
        <v>12861</v>
      </c>
      <c r="E3259" s="125" t="s">
        <v>12864</v>
      </c>
      <c r="F3259" s="126" t="s">
        <v>12865</v>
      </c>
      <c r="G3259" s="125" t="s">
        <v>12866</v>
      </c>
      <c r="H3259" s="126" t="s">
        <v>12867</v>
      </c>
      <c r="I3259" s="127">
        <v>654</v>
      </c>
      <c r="J3259" s="128">
        <v>18.233499999999999</v>
      </c>
    </row>
    <row r="3260" spans="2:10" hidden="1" x14ac:dyDescent="0.25">
      <c r="B3260" s="124" t="s">
        <v>203</v>
      </c>
      <c r="C3260" s="125" t="s">
        <v>12860</v>
      </c>
      <c r="D3260" s="126" t="s">
        <v>12861</v>
      </c>
      <c r="E3260" s="125" t="s">
        <v>4373</v>
      </c>
      <c r="F3260" s="126" t="s">
        <v>12868</v>
      </c>
      <c r="G3260" s="125" t="s">
        <v>12869</v>
      </c>
      <c r="H3260" s="126" t="s">
        <v>12870</v>
      </c>
      <c r="I3260" s="127">
        <v>406</v>
      </c>
      <c r="J3260" s="128">
        <v>6.7102000000000004</v>
      </c>
    </row>
    <row r="3261" spans="2:10" hidden="1" x14ac:dyDescent="0.25">
      <c r="B3261" s="124" t="s">
        <v>203</v>
      </c>
      <c r="C3261" s="125" t="s">
        <v>12860</v>
      </c>
      <c r="D3261" s="126" t="s">
        <v>12861</v>
      </c>
      <c r="E3261" s="125" t="s">
        <v>4373</v>
      </c>
      <c r="F3261" s="126" t="s">
        <v>12868</v>
      </c>
      <c r="G3261" s="125" t="s">
        <v>12871</v>
      </c>
      <c r="H3261" s="126" t="s">
        <v>12872</v>
      </c>
      <c r="I3261" s="127">
        <v>214</v>
      </c>
      <c r="J3261" s="128">
        <v>4.4708999999999994</v>
      </c>
    </row>
    <row r="3262" spans="2:10" hidden="1" x14ac:dyDescent="0.25">
      <c r="B3262" s="124" t="s">
        <v>203</v>
      </c>
      <c r="C3262" s="125" t="s">
        <v>12860</v>
      </c>
      <c r="D3262" s="126" t="s">
        <v>12861</v>
      </c>
      <c r="E3262" s="125" t="s">
        <v>12860</v>
      </c>
      <c r="F3262" s="126" t="s">
        <v>12862</v>
      </c>
      <c r="G3262" s="125" t="s">
        <v>10789</v>
      </c>
      <c r="H3262" s="126" t="s">
        <v>12873</v>
      </c>
      <c r="I3262" s="127">
        <v>1128</v>
      </c>
      <c r="J3262" s="128">
        <v>10.8835</v>
      </c>
    </row>
    <row r="3263" spans="2:10" hidden="1" x14ac:dyDescent="0.25">
      <c r="B3263" s="124" t="s">
        <v>203</v>
      </c>
      <c r="C3263" s="125" t="s">
        <v>12860</v>
      </c>
      <c r="D3263" s="126" t="s">
        <v>12861</v>
      </c>
      <c r="E3263" s="125" t="s">
        <v>12871</v>
      </c>
      <c r="F3263" s="126" t="s">
        <v>12872</v>
      </c>
      <c r="G3263" s="125" t="s">
        <v>4197</v>
      </c>
      <c r="H3263" s="126" t="s">
        <v>12874</v>
      </c>
      <c r="I3263" s="127">
        <v>731</v>
      </c>
      <c r="J3263" s="128">
        <v>4.5303000000000004</v>
      </c>
    </row>
    <row r="3264" spans="2:10" hidden="1" x14ac:dyDescent="0.25">
      <c r="B3264" s="124" t="s">
        <v>203</v>
      </c>
      <c r="C3264" s="125" t="s">
        <v>12860</v>
      </c>
      <c r="D3264" s="126" t="s">
        <v>12861</v>
      </c>
      <c r="E3264" s="125" t="s">
        <v>12860</v>
      </c>
      <c r="F3264" s="126" t="s">
        <v>12862</v>
      </c>
      <c r="G3264" s="125" t="s">
        <v>4373</v>
      </c>
      <c r="H3264" s="126" t="s">
        <v>12868</v>
      </c>
      <c r="I3264" s="127">
        <v>307</v>
      </c>
      <c r="J3264" s="128">
        <v>4.6686000000000014</v>
      </c>
    </row>
    <row r="3265" spans="2:10" hidden="1" x14ac:dyDescent="0.25">
      <c r="B3265" s="124" t="s">
        <v>203</v>
      </c>
      <c r="C3265" s="125" t="s">
        <v>12875</v>
      </c>
      <c r="D3265" s="126" t="s">
        <v>12876</v>
      </c>
      <c r="E3265" s="125" t="s">
        <v>12875</v>
      </c>
      <c r="F3265" s="126" t="s">
        <v>12877</v>
      </c>
      <c r="G3265" s="125" t="s">
        <v>12878</v>
      </c>
      <c r="H3265" s="126" t="s">
        <v>12879</v>
      </c>
      <c r="I3265" s="127">
        <v>106</v>
      </c>
      <c r="J3265" s="128">
        <v>10.6416</v>
      </c>
    </row>
    <row r="3266" spans="2:10" hidden="1" x14ac:dyDescent="0.25">
      <c r="B3266" s="124" t="s">
        <v>203</v>
      </c>
      <c r="C3266" s="125" t="s">
        <v>12875</v>
      </c>
      <c r="D3266" s="126" t="s">
        <v>12876</v>
      </c>
      <c r="E3266" s="125" t="s">
        <v>12880</v>
      </c>
      <c r="F3266" s="126" t="s">
        <v>12881</v>
      </c>
      <c r="G3266" s="125" t="s">
        <v>3142</v>
      </c>
      <c r="H3266" s="126" t="s">
        <v>12882</v>
      </c>
      <c r="I3266" s="127">
        <v>306</v>
      </c>
      <c r="J3266" s="128">
        <v>5.0693999999999999</v>
      </c>
    </row>
    <row r="3267" spans="2:10" hidden="1" x14ac:dyDescent="0.25">
      <c r="B3267" s="124" t="s">
        <v>203</v>
      </c>
      <c r="C3267" s="125" t="s">
        <v>12875</v>
      </c>
      <c r="D3267" s="126" t="s">
        <v>12876</v>
      </c>
      <c r="E3267" s="125" t="s">
        <v>12875</v>
      </c>
      <c r="F3267" s="126" t="s">
        <v>12877</v>
      </c>
      <c r="G3267" s="125" t="s">
        <v>2043</v>
      </c>
      <c r="H3267" s="126" t="s">
        <v>12883</v>
      </c>
      <c r="I3267" s="127">
        <v>231</v>
      </c>
      <c r="J3267" s="128">
        <v>12.617800000000001</v>
      </c>
    </row>
    <row r="3268" spans="2:10" hidden="1" x14ac:dyDescent="0.25">
      <c r="B3268" s="124" t="s">
        <v>203</v>
      </c>
      <c r="C3268" s="125" t="s">
        <v>12875</v>
      </c>
      <c r="D3268" s="126" t="s">
        <v>12876</v>
      </c>
      <c r="E3268" s="125" t="s">
        <v>12878</v>
      </c>
      <c r="F3268" s="126" t="s">
        <v>12879</v>
      </c>
      <c r="G3268" s="125" t="s">
        <v>3933</v>
      </c>
      <c r="H3268" s="126" t="s">
        <v>12884</v>
      </c>
      <c r="I3268" s="127">
        <v>113</v>
      </c>
      <c r="J3268" s="128">
        <v>3.4176000000000002</v>
      </c>
    </row>
    <row r="3269" spans="2:10" hidden="1" x14ac:dyDescent="0.25">
      <c r="B3269" s="124" t="s">
        <v>203</v>
      </c>
      <c r="C3269" s="125" t="s">
        <v>12875</v>
      </c>
      <c r="D3269" s="126" t="s">
        <v>12876</v>
      </c>
      <c r="E3269" s="125" t="s">
        <v>12875</v>
      </c>
      <c r="F3269" s="126" t="s">
        <v>12877</v>
      </c>
      <c r="G3269" s="125" t="s">
        <v>12880</v>
      </c>
      <c r="H3269" s="126" t="s">
        <v>12881</v>
      </c>
      <c r="I3269" s="127">
        <v>153</v>
      </c>
      <c r="J3269" s="128">
        <v>11.5162</v>
      </c>
    </row>
    <row r="3270" spans="2:10" hidden="1" x14ac:dyDescent="0.25">
      <c r="B3270" s="124" t="s">
        <v>203</v>
      </c>
      <c r="C3270" s="125" t="s">
        <v>12885</v>
      </c>
      <c r="D3270" s="126" t="s">
        <v>12886</v>
      </c>
      <c r="E3270" s="125" t="s">
        <v>12887</v>
      </c>
      <c r="F3270" s="126" t="s">
        <v>12888</v>
      </c>
      <c r="G3270" s="125" t="s">
        <v>12889</v>
      </c>
      <c r="H3270" s="126" t="s">
        <v>12890</v>
      </c>
      <c r="I3270" s="127">
        <v>159</v>
      </c>
      <c r="J3270" s="128">
        <v>12.071300000000001</v>
      </c>
    </row>
    <row r="3271" spans="2:10" hidden="1" x14ac:dyDescent="0.25">
      <c r="B3271" s="124" t="s">
        <v>203</v>
      </c>
      <c r="C3271" s="125" t="s">
        <v>12885</v>
      </c>
      <c r="D3271" s="126" t="s">
        <v>12886</v>
      </c>
      <c r="E3271" s="125" t="s">
        <v>12891</v>
      </c>
      <c r="F3271" s="126" t="s">
        <v>12892</v>
      </c>
      <c r="G3271" s="125" t="s">
        <v>12887</v>
      </c>
      <c r="H3271" s="126" t="s">
        <v>12888</v>
      </c>
      <c r="I3271" s="127">
        <v>264</v>
      </c>
      <c r="J3271" s="128">
        <v>3.9293999999999998</v>
      </c>
    </row>
    <row r="3272" spans="2:10" hidden="1" x14ac:dyDescent="0.25">
      <c r="B3272" s="124" t="s">
        <v>203</v>
      </c>
      <c r="C3272" s="125" t="s">
        <v>12885</v>
      </c>
      <c r="D3272" s="126" t="s">
        <v>12886</v>
      </c>
      <c r="E3272" s="125" t="s">
        <v>12893</v>
      </c>
      <c r="F3272" s="126" t="s">
        <v>12894</v>
      </c>
      <c r="G3272" s="125" t="s">
        <v>11916</v>
      </c>
      <c r="H3272" s="126" t="s">
        <v>12895</v>
      </c>
      <c r="I3272" s="127">
        <v>718</v>
      </c>
      <c r="J3272" s="128">
        <v>3.471099999999999</v>
      </c>
    </row>
    <row r="3273" spans="2:10" hidden="1" x14ac:dyDescent="0.25">
      <c r="B3273" s="124" t="s">
        <v>203</v>
      </c>
      <c r="C3273" s="125" t="s">
        <v>12885</v>
      </c>
      <c r="D3273" s="126" t="s">
        <v>12886</v>
      </c>
      <c r="E3273" s="125" t="s">
        <v>12891</v>
      </c>
      <c r="F3273" s="126" t="s">
        <v>12892</v>
      </c>
      <c r="G3273" s="125" t="s">
        <v>12896</v>
      </c>
      <c r="H3273" s="126" t="s">
        <v>12897</v>
      </c>
      <c r="I3273" s="127">
        <v>431</v>
      </c>
      <c r="J3273" s="128">
        <v>7.8558999999999983</v>
      </c>
    </row>
    <row r="3274" spans="2:10" hidden="1" x14ac:dyDescent="0.25">
      <c r="B3274" s="124" t="s">
        <v>203</v>
      </c>
      <c r="C3274" s="125" t="s">
        <v>12885</v>
      </c>
      <c r="D3274" s="126" t="s">
        <v>12886</v>
      </c>
      <c r="E3274" s="125" t="s">
        <v>12885</v>
      </c>
      <c r="F3274" s="126" t="s">
        <v>12898</v>
      </c>
      <c r="G3274" s="125" t="s">
        <v>7787</v>
      </c>
      <c r="H3274" s="126" t="s">
        <v>12899</v>
      </c>
      <c r="I3274" s="127">
        <v>647</v>
      </c>
      <c r="J3274" s="128">
        <v>7.2727000000000004</v>
      </c>
    </row>
    <row r="3275" spans="2:10" hidden="1" x14ac:dyDescent="0.25">
      <c r="B3275" s="124" t="s">
        <v>203</v>
      </c>
      <c r="C3275" s="125" t="s">
        <v>12885</v>
      </c>
      <c r="D3275" s="126" t="s">
        <v>12886</v>
      </c>
      <c r="E3275" s="125" t="s">
        <v>11916</v>
      </c>
      <c r="F3275" s="126" t="s">
        <v>12895</v>
      </c>
      <c r="G3275" s="125" t="s">
        <v>12891</v>
      </c>
      <c r="H3275" s="126" t="s">
        <v>12892</v>
      </c>
      <c r="I3275" s="127">
        <v>366</v>
      </c>
      <c r="J3275" s="128">
        <v>2.2956999999999992</v>
      </c>
    </row>
    <row r="3276" spans="2:10" hidden="1" x14ac:dyDescent="0.25">
      <c r="B3276" s="124" t="s">
        <v>203</v>
      </c>
      <c r="C3276" s="125" t="s">
        <v>12885</v>
      </c>
      <c r="D3276" s="126" t="s">
        <v>12886</v>
      </c>
      <c r="E3276" s="125" t="s">
        <v>12893</v>
      </c>
      <c r="F3276" s="126" t="s">
        <v>12894</v>
      </c>
      <c r="G3276" s="125" t="s">
        <v>12900</v>
      </c>
      <c r="H3276" s="126" t="s">
        <v>12901</v>
      </c>
      <c r="I3276" s="127">
        <v>459</v>
      </c>
      <c r="J3276" s="128">
        <v>1.2954000000000001</v>
      </c>
    </row>
    <row r="3277" spans="2:10" hidden="1" x14ac:dyDescent="0.25">
      <c r="B3277" s="124" t="s">
        <v>203</v>
      </c>
      <c r="C3277" s="125" t="s">
        <v>12885</v>
      </c>
      <c r="D3277" s="126" t="s">
        <v>12886</v>
      </c>
      <c r="E3277" s="125" t="s">
        <v>7787</v>
      </c>
      <c r="F3277" s="126" t="s">
        <v>12899</v>
      </c>
      <c r="G3277" s="125" t="s">
        <v>12902</v>
      </c>
      <c r="H3277" s="126" t="s">
        <v>12903</v>
      </c>
      <c r="I3277" s="127">
        <v>689</v>
      </c>
      <c r="J3277" s="128">
        <v>5.7143999999999986</v>
      </c>
    </row>
    <row r="3278" spans="2:10" hidden="1" x14ac:dyDescent="0.25">
      <c r="B3278" s="124" t="s">
        <v>203</v>
      </c>
      <c r="C3278" s="125" t="s">
        <v>12904</v>
      </c>
      <c r="D3278" s="126" t="s">
        <v>12905</v>
      </c>
      <c r="E3278" s="125" t="s">
        <v>12904</v>
      </c>
      <c r="F3278" s="126" t="s">
        <v>12906</v>
      </c>
      <c r="G3278" s="125" t="s">
        <v>12907</v>
      </c>
      <c r="H3278" s="126" t="s">
        <v>12908</v>
      </c>
      <c r="I3278" s="127">
        <v>193</v>
      </c>
      <c r="J3278" s="128">
        <v>12.5077</v>
      </c>
    </row>
    <row r="3279" spans="2:10" hidden="1" x14ac:dyDescent="0.25">
      <c r="B3279" s="124" t="s">
        <v>203</v>
      </c>
      <c r="C3279" s="125" t="s">
        <v>12904</v>
      </c>
      <c r="D3279" s="126" t="s">
        <v>12905</v>
      </c>
      <c r="E3279" s="125" t="s">
        <v>12904</v>
      </c>
      <c r="F3279" s="126" t="s">
        <v>12906</v>
      </c>
      <c r="G3279" s="125" t="s">
        <v>12909</v>
      </c>
      <c r="H3279" s="126" t="s">
        <v>12910</v>
      </c>
      <c r="I3279" s="127">
        <v>2400</v>
      </c>
      <c r="J3279" s="128">
        <v>19.648</v>
      </c>
    </row>
    <row r="3280" spans="2:10" hidden="1" x14ac:dyDescent="0.25">
      <c r="B3280" s="124" t="s">
        <v>203</v>
      </c>
      <c r="C3280" s="125" t="s">
        <v>12904</v>
      </c>
      <c r="D3280" s="126" t="s">
        <v>12905</v>
      </c>
      <c r="E3280" s="125" t="s">
        <v>3142</v>
      </c>
      <c r="F3280" s="126" t="s">
        <v>12911</v>
      </c>
      <c r="G3280" s="125" t="s">
        <v>12912</v>
      </c>
      <c r="H3280" s="126" t="s">
        <v>12913</v>
      </c>
      <c r="I3280" s="127">
        <v>663</v>
      </c>
      <c r="J3280" s="128">
        <v>6.6199000000000003</v>
      </c>
    </row>
    <row r="3281" spans="2:10" hidden="1" x14ac:dyDescent="0.25">
      <c r="B3281" s="124" t="s">
        <v>203</v>
      </c>
      <c r="C3281" s="125" t="s">
        <v>12904</v>
      </c>
      <c r="D3281" s="126" t="s">
        <v>12905</v>
      </c>
      <c r="E3281" s="125" t="s">
        <v>12909</v>
      </c>
      <c r="F3281" s="126" t="s">
        <v>12910</v>
      </c>
      <c r="G3281" s="125" t="s">
        <v>3142</v>
      </c>
      <c r="H3281" s="126" t="s">
        <v>12911</v>
      </c>
      <c r="I3281" s="127">
        <v>1633</v>
      </c>
      <c r="J3281" s="128">
        <v>6.9223999999999997</v>
      </c>
    </row>
    <row r="3282" spans="2:10" hidden="1" x14ac:dyDescent="0.25">
      <c r="B3282" s="124" t="s">
        <v>203</v>
      </c>
      <c r="C3282" s="125" t="s">
        <v>12904</v>
      </c>
      <c r="D3282" s="126" t="s">
        <v>12905</v>
      </c>
      <c r="E3282" s="125" t="s">
        <v>12907</v>
      </c>
      <c r="F3282" s="126" t="s">
        <v>12908</v>
      </c>
      <c r="G3282" s="125" t="s">
        <v>8522</v>
      </c>
      <c r="H3282" s="126" t="s">
        <v>12914</v>
      </c>
      <c r="I3282" s="127">
        <v>667</v>
      </c>
      <c r="J3282" s="128">
        <v>13.9815</v>
      </c>
    </row>
    <row r="3283" spans="2:10" hidden="1" x14ac:dyDescent="0.25">
      <c r="B3283" s="124" t="s">
        <v>203</v>
      </c>
      <c r="C3283" s="125" t="s">
        <v>12915</v>
      </c>
      <c r="D3283" s="126" t="s">
        <v>12916</v>
      </c>
      <c r="E3283" s="125" t="s">
        <v>12915</v>
      </c>
      <c r="F3283" s="126" t="s">
        <v>12917</v>
      </c>
      <c r="G3283" s="125" t="s">
        <v>12918</v>
      </c>
      <c r="H3283" s="126" t="s">
        <v>12919</v>
      </c>
      <c r="I3283" s="127">
        <v>819</v>
      </c>
      <c r="J3283" s="128">
        <v>16.9635</v>
      </c>
    </row>
    <row r="3284" spans="2:10" hidden="1" x14ac:dyDescent="0.25">
      <c r="B3284" s="124" t="s">
        <v>203</v>
      </c>
      <c r="C3284" s="125" t="s">
        <v>12915</v>
      </c>
      <c r="D3284" s="126" t="s">
        <v>12916</v>
      </c>
      <c r="E3284" s="125" t="s">
        <v>12918</v>
      </c>
      <c r="F3284" s="126" t="s">
        <v>12919</v>
      </c>
      <c r="G3284" s="125" t="s">
        <v>11115</v>
      </c>
      <c r="H3284" s="126" t="s">
        <v>12920</v>
      </c>
      <c r="I3284" s="127">
        <v>508</v>
      </c>
      <c r="J3284" s="128">
        <v>6.9364999999999997</v>
      </c>
    </row>
    <row r="3285" spans="2:10" hidden="1" x14ac:dyDescent="0.25">
      <c r="B3285" s="124" t="s">
        <v>203</v>
      </c>
      <c r="C3285" s="125" t="s">
        <v>12921</v>
      </c>
      <c r="D3285" s="126" t="s">
        <v>12922</v>
      </c>
      <c r="E3285" s="125" t="s">
        <v>8626</v>
      </c>
      <c r="F3285" s="126" t="s">
        <v>12923</v>
      </c>
      <c r="G3285" s="125" t="s">
        <v>12924</v>
      </c>
      <c r="H3285" s="126" t="s">
        <v>12925</v>
      </c>
      <c r="I3285" s="127">
        <v>138</v>
      </c>
      <c r="J3285" s="128">
        <v>5.7996999999999996</v>
      </c>
    </row>
    <row r="3286" spans="2:10" hidden="1" x14ac:dyDescent="0.25">
      <c r="B3286" s="124" t="s">
        <v>203</v>
      </c>
      <c r="C3286" s="125" t="s">
        <v>12921</v>
      </c>
      <c r="D3286" s="126" t="s">
        <v>12922</v>
      </c>
      <c r="E3286" s="125" t="s">
        <v>12921</v>
      </c>
      <c r="F3286" s="126" t="s">
        <v>12926</v>
      </c>
      <c r="G3286" s="125" t="s">
        <v>8626</v>
      </c>
      <c r="H3286" s="126" t="s">
        <v>12923</v>
      </c>
      <c r="I3286" s="127">
        <v>69</v>
      </c>
      <c r="J3286" s="128">
        <v>8.5294000000000008</v>
      </c>
    </row>
    <row r="3287" spans="2:10" hidden="1" x14ac:dyDescent="0.25">
      <c r="B3287" s="124" t="s">
        <v>203</v>
      </c>
      <c r="C3287" s="125" t="s">
        <v>12921</v>
      </c>
      <c r="D3287" s="126" t="s">
        <v>12922</v>
      </c>
      <c r="E3287" s="125" t="s">
        <v>12921</v>
      </c>
      <c r="F3287" s="126" t="s">
        <v>12926</v>
      </c>
      <c r="G3287" s="125" t="s">
        <v>12927</v>
      </c>
      <c r="H3287" s="126" t="s">
        <v>12928</v>
      </c>
      <c r="I3287" s="127">
        <v>297</v>
      </c>
      <c r="J3287" s="128">
        <v>4.5582000000000003</v>
      </c>
    </row>
    <row r="3288" spans="2:10" hidden="1" x14ac:dyDescent="0.25">
      <c r="B3288" s="124" t="s">
        <v>203</v>
      </c>
      <c r="C3288" s="125" t="s">
        <v>3152</v>
      </c>
      <c r="D3288" s="126" t="s">
        <v>12929</v>
      </c>
      <c r="E3288" s="125" t="s">
        <v>3152</v>
      </c>
      <c r="F3288" s="126" t="s">
        <v>12930</v>
      </c>
      <c r="G3288" s="125" t="s">
        <v>5166</v>
      </c>
      <c r="H3288" s="126" t="s">
        <v>12931</v>
      </c>
      <c r="I3288" s="127">
        <v>609</v>
      </c>
      <c r="J3288" s="128">
        <v>31.51690000000001</v>
      </c>
    </row>
    <row r="3289" spans="2:10" hidden="1" x14ac:dyDescent="0.25">
      <c r="B3289" s="124" t="s">
        <v>203</v>
      </c>
      <c r="C3289" s="125" t="s">
        <v>12932</v>
      </c>
      <c r="D3289" s="126" t="s">
        <v>12933</v>
      </c>
      <c r="E3289" s="125" t="s">
        <v>12932</v>
      </c>
      <c r="F3289" s="126" t="s">
        <v>12934</v>
      </c>
      <c r="G3289" s="125" t="s">
        <v>12935</v>
      </c>
      <c r="H3289" s="126" t="s">
        <v>12936</v>
      </c>
      <c r="I3289" s="127">
        <v>177</v>
      </c>
      <c r="J3289" s="128">
        <v>9.1864000000000008</v>
      </c>
    </row>
    <row r="3290" spans="2:10" hidden="1" x14ac:dyDescent="0.25">
      <c r="B3290" s="124" t="s">
        <v>203</v>
      </c>
      <c r="C3290" s="125" t="s">
        <v>12932</v>
      </c>
      <c r="D3290" s="126" t="s">
        <v>12933</v>
      </c>
      <c r="E3290" s="125" t="s">
        <v>12932</v>
      </c>
      <c r="F3290" s="126" t="s">
        <v>12934</v>
      </c>
      <c r="G3290" s="125" t="s">
        <v>12937</v>
      </c>
      <c r="H3290" s="126" t="s">
        <v>12938</v>
      </c>
      <c r="I3290" s="127">
        <v>230</v>
      </c>
      <c r="J3290" s="128">
        <v>4.6214999999999993</v>
      </c>
    </row>
    <row r="3291" spans="2:10" hidden="1" x14ac:dyDescent="0.25">
      <c r="B3291" s="124" t="s">
        <v>203</v>
      </c>
      <c r="C3291" s="125" t="s">
        <v>12939</v>
      </c>
      <c r="D3291" s="126" t="s">
        <v>12940</v>
      </c>
      <c r="E3291" s="125" t="s">
        <v>12941</v>
      </c>
      <c r="F3291" s="126" t="s">
        <v>12942</v>
      </c>
      <c r="G3291" s="125" t="s">
        <v>11234</v>
      </c>
      <c r="H3291" s="126" t="s">
        <v>12943</v>
      </c>
      <c r="I3291" s="127">
        <v>407</v>
      </c>
      <c r="J3291" s="128">
        <v>10.618</v>
      </c>
    </row>
    <row r="3292" spans="2:10" hidden="1" x14ac:dyDescent="0.25">
      <c r="B3292" s="124" t="s">
        <v>203</v>
      </c>
      <c r="C3292" s="125" t="s">
        <v>12939</v>
      </c>
      <c r="D3292" s="126" t="s">
        <v>12940</v>
      </c>
      <c r="E3292" s="125" t="s">
        <v>12944</v>
      </c>
      <c r="F3292" s="126" t="s">
        <v>12945</v>
      </c>
      <c r="G3292" s="125" t="s">
        <v>12941</v>
      </c>
      <c r="H3292" s="126" t="s">
        <v>12942</v>
      </c>
      <c r="I3292" s="127">
        <v>229</v>
      </c>
      <c r="J3292" s="128">
        <v>8.5943000000000005</v>
      </c>
    </row>
    <row r="3293" spans="2:10" hidden="1" x14ac:dyDescent="0.25">
      <c r="B3293" s="124" t="s">
        <v>203</v>
      </c>
      <c r="C3293" s="125" t="s">
        <v>12939</v>
      </c>
      <c r="D3293" s="126" t="s">
        <v>12940</v>
      </c>
      <c r="E3293" s="125" t="s">
        <v>12946</v>
      </c>
      <c r="F3293" s="126" t="s">
        <v>12947</v>
      </c>
      <c r="G3293" s="125" t="s">
        <v>12944</v>
      </c>
      <c r="H3293" s="126" t="s">
        <v>12945</v>
      </c>
      <c r="I3293" s="127">
        <v>499</v>
      </c>
      <c r="J3293" s="128">
        <v>8.4332000000000011</v>
      </c>
    </row>
    <row r="3294" spans="2:10" hidden="1" x14ac:dyDescent="0.25">
      <c r="B3294" s="124" t="s">
        <v>203</v>
      </c>
      <c r="C3294" s="125" t="s">
        <v>12948</v>
      </c>
      <c r="D3294" s="126" t="s">
        <v>12949</v>
      </c>
      <c r="E3294" s="125" t="s">
        <v>12948</v>
      </c>
      <c r="F3294" s="126" t="s">
        <v>12950</v>
      </c>
      <c r="G3294" s="125" t="s">
        <v>12951</v>
      </c>
      <c r="H3294" s="126" t="s">
        <v>12952</v>
      </c>
      <c r="I3294" s="127">
        <v>699</v>
      </c>
      <c r="J3294" s="128">
        <v>2.2841</v>
      </c>
    </row>
    <row r="3295" spans="2:10" hidden="1" x14ac:dyDescent="0.25">
      <c r="B3295" s="124" t="s">
        <v>203</v>
      </c>
      <c r="C3295" s="125" t="s">
        <v>12948</v>
      </c>
      <c r="D3295" s="126" t="s">
        <v>12949</v>
      </c>
      <c r="E3295" s="125" t="s">
        <v>12951</v>
      </c>
      <c r="F3295" s="126" t="s">
        <v>12952</v>
      </c>
      <c r="G3295" s="125" t="s">
        <v>12953</v>
      </c>
      <c r="H3295" s="126" t="s">
        <v>12954</v>
      </c>
      <c r="I3295" s="127">
        <v>756</v>
      </c>
      <c r="J3295" s="128">
        <v>2.8121999999999989</v>
      </c>
    </row>
    <row r="3296" spans="2:10" hidden="1" x14ac:dyDescent="0.25">
      <c r="B3296" s="124" t="s">
        <v>203</v>
      </c>
      <c r="C3296" s="125" t="s">
        <v>12948</v>
      </c>
      <c r="D3296" s="126" t="s">
        <v>12949</v>
      </c>
      <c r="E3296" s="125" t="s">
        <v>12953</v>
      </c>
      <c r="F3296" s="126" t="s">
        <v>12954</v>
      </c>
      <c r="G3296" s="125" t="s">
        <v>12955</v>
      </c>
      <c r="H3296" s="126" t="s">
        <v>12956</v>
      </c>
      <c r="I3296" s="127">
        <v>209</v>
      </c>
      <c r="J3296" s="128">
        <v>4.1968999999999994</v>
      </c>
    </row>
    <row r="3297" spans="2:10" hidden="1" x14ac:dyDescent="0.25">
      <c r="B3297" s="124" t="s">
        <v>203</v>
      </c>
      <c r="C3297" s="125" t="s">
        <v>12957</v>
      </c>
      <c r="D3297" s="126" t="s">
        <v>12958</v>
      </c>
      <c r="E3297" s="125" t="s">
        <v>12959</v>
      </c>
      <c r="F3297" s="126" t="s">
        <v>12960</v>
      </c>
      <c r="G3297" s="125" t="s">
        <v>1003</v>
      </c>
      <c r="H3297" s="126" t="s">
        <v>12961</v>
      </c>
      <c r="I3297" s="127">
        <v>522</v>
      </c>
      <c r="J3297" s="128">
        <v>11.3292</v>
      </c>
    </row>
    <row r="3298" spans="2:10" hidden="1" x14ac:dyDescent="0.25">
      <c r="B3298" s="124" t="s">
        <v>203</v>
      </c>
      <c r="C3298" s="125" t="s">
        <v>12957</v>
      </c>
      <c r="D3298" s="126" t="s">
        <v>12958</v>
      </c>
      <c r="E3298" s="125" t="s">
        <v>5756</v>
      </c>
      <c r="F3298" s="126" t="s">
        <v>12962</v>
      </c>
      <c r="G3298" s="125" t="s">
        <v>12963</v>
      </c>
      <c r="H3298" s="126" t="s">
        <v>12964</v>
      </c>
      <c r="I3298" s="127">
        <v>7</v>
      </c>
      <c r="J3298" s="128">
        <v>24.7729</v>
      </c>
    </row>
    <row r="3299" spans="2:10" hidden="1" x14ac:dyDescent="0.25">
      <c r="B3299" s="124" t="s">
        <v>203</v>
      </c>
      <c r="C3299" s="125" t="s">
        <v>12957</v>
      </c>
      <c r="D3299" s="126" t="s">
        <v>12958</v>
      </c>
      <c r="E3299" s="125" t="s">
        <v>12959</v>
      </c>
      <c r="F3299" s="126" t="s">
        <v>12960</v>
      </c>
      <c r="G3299" s="125" t="s">
        <v>12965</v>
      </c>
      <c r="H3299" s="126" t="s">
        <v>12966</v>
      </c>
      <c r="I3299" s="127">
        <v>319</v>
      </c>
      <c r="J3299" s="128">
        <v>3.7210000000000001</v>
      </c>
    </row>
    <row r="3300" spans="2:10" hidden="1" x14ac:dyDescent="0.25">
      <c r="B3300" s="124" t="s">
        <v>203</v>
      </c>
      <c r="C3300" s="125" t="s">
        <v>12957</v>
      </c>
      <c r="D3300" s="126" t="s">
        <v>12958</v>
      </c>
      <c r="E3300" s="125" t="s">
        <v>12957</v>
      </c>
      <c r="F3300" s="126" t="s">
        <v>12967</v>
      </c>
      <c r="G3300" s="125" t="s">
        <v>9544</v>
      </c>
      <c r="H3300" s="126" t="s">
        <v>12968</v>
      </c>
      <c r="I3300" s="127">
        <v>491</v>
      </c>
      <c r="J3300" s="128">
        <v>5.5110000000000001</v>
      </c>
    </row>
    <row r="3301" spans="2:10" hidden="1" x14ac:dyDescent="0.25">
      <c r="B3301" s="124" t="s">
        <v>203</v>
      </c>
      <c r="C3301" s="125" t="s">
        <v>12957</v>
      </c>
      <c r="D3301" s="126" t="s">
        <v>12958</v>
      </c>
      <c r="E3301" s="125" t="s">
        <v>12957</v>
      </c>
      <c r="F3301" s="126" t="s">
        <v>12967</v>
      </c>
      <c r="G3301" s="125" t="s">
        <v>5756</v>
      </c>
      <c r="H3301" s="126" t="s">
        <v>12962</v>
      </c>
      <c r="I3301" s="127">
        <v>225</v>
      </c>
      <c r="J3301" s="128">
        <v>18.530999999999999</v>
      </c>
    </row>
    <row r="3302" spans="2:10" hidden="1" x14ac:dyDescent="0.25">
      <c r="B3302" s="124" t="s">
        <v>203</v>
      </c>
      <c r="C3302" s="125" t="s">
        <v>12957</v>
      </c>
      <c r="D3302" s="126" t="s">
        <v>12958</v>
      </c>
      <c r="E3302" s="125" t="s">
        <v>12957</v>
      </c>
      <c r="F3302" s="126" t="s">
        <v>12967</v>
      </c>
      <c r="G3302" s="125" t="s">
        <v>12969</v>
      </c>
      <c r="H3302" s="126" t="s">
        <v>12970</v>
      </c>
      <c r="I3302" s="127">
        <v>1170</v>
      </c>
      <c r="J3302" s="128">
        <v>6.8346999999999998</v>
      </c>
    </row>
    <row r="3303" spans="2:10" hidden="1" x14ac:dyDescent="0.25">
      <c r="B3303" s="124" t="s">
        <v>203</v>
      </c>
      <c r="C3303" s="125" t="s">
        <v>12957</v>
      </c>
      <c r="D3303" s="126" t="s">
        <v>12958</v>
      </c>
      <c r="E3303" s="125" t="s">
        <v>1003</v>
      </c>
      <c r="F3303" s="126" t="s">
        <v>12961</v>
      </c>
      <c r="G3303" s="125" t="s">
        <v>12971</v>
      </c>
      <c r="H3303" s="126" t="s">
        <v>12972</v>
      </c>
      <c r="I3303" s="127">
        <v>273</v>
      </c>
      <c r="J3303" s="128">
        <v>6.5570000000000004</v>
      </c>
    </row>
    <row r="3304" spans="2:10" hidden="1" x14ac:dyDescent="0.25">
      <c r="B3304" s="124" t="s">
        <v>203</v>
      </c>
      <c r="C3304" s="125" t="s">
        <v>12957</v>
      </c>
      <c r="D3304" s="126" t="s">
        <v>12958</v>
      </c>
      <c r="E3304" s="125" t="s">
        <v>12957</v>
      </c>
      <c r="F3304" s="126" t="s">
        <v>12967</v>
      </c>
      <c r="G3304" s="125" t="s">
        <v>7988</v>
      </c>
      <c r="H3304" s="126" t="s">
        <v>12973</v>
      </c>
      <c r="I3304" s="127">
        <v>194</v>
      </c>
      <c r="J3304" s="128">
        <v>9.7407999999999983</v>
      </c>
    </row>
    <row r="3305" spans="2:10" hidden="1" x14ac:dyDescent="0.25">
      <c r="B3305" s="124" t="s">
        <v>203</v>
      </c>
      <c r="C3305" s="125" t="s">
        <v>12957</v>
      </c>
      <c r="D3305" s="126" t="s">
        <v>12958</v>
      </c>
      <c r="E3305" s="125" t="s">
        <v>1023</v>
      </c>
      <c r="F3305" s="126" t="s">
        <v>12974</v>
      </c>
      <c r="G3305" s="125" t="s">
        <v>12959</v>
      </c>
      <c r="H3305" s="126" t="s">
        <v>12960</v>
      </c>
      <c r="I3305" s="127">
        <v>200</v>
      </c>
      <c r="J3305" s="128">
        <v>8.1232999999999986</v>
      </c>
    </row>
    <row r="3306" spans="2:10" hidden="1" x14ac:dyDescent="0.25">
      <c r="B3306" s="124" t="s">
        <v>203</v>
      </c>
      <c r="C3306" s="125" t="s">
        <v>12957</v>
      </c>
      <c r="D3306" s="126" t="s">
        <v>12958</v>
      </c>
      <c r="E3306" s="125" t="s">
        <v>5271</v>
      </c>
      <c r="F3306" s="126" t="s">
        <v>12975</v>
      </c>
      <c r="G3306" s="125" t="s">
        <v>1023</v>
      </c>
      <c r="H3306" s="126" t="s">
        <v>12974</v>
      </c>
      <c r="I3306" s="127">
        <v>150</v>
      </c>
      <c r="J3306" s="128">
        <v>10.008800000000001</v>
      </c>
    </row>
    <row r="3307" spans="2:10" hidden="1" x14ac:dyDescent="0.25">
      <c r="B3307" s="124" t="s">
        <v>203</v>
      </c>
      <c r="C3307" s="125" t="s">
        <v>12957</v>
      </c>
      <c r="D3307" s="126" t="s">
        <v>12958</v>
      </c>
      <c r="E3307" s="125" t="s">
        <v>12957</v>
      </c>
      <c r="F3307" s="126" t="s">
        <v>12967</v>
      </c>
      <c r="G3307" s="125" t="s">
        <v>5271</v>
      </c>
      <c r="H3307" s="126" t="s">
        <v>12975</v>
      </c>
      <c r="I3307" s="127">
        <v>372</v>
      </c>
      <c r="J3307" s="128">
        <v>2.6977000000000002</v>
      </c>
    </row>
    <row r="3308" spans="2:10" hidden="1" x14ac:dyDescent="0.25">
      <c r="B3308" s="124" t="s">
        <v>203</v>
      </c>
      <c r="C3308" s="125" t="s">
        <v>3190</v>
      </c>
      <c r="D3308" s="126" t="s">
        <v>12976</v>
      </c>
      <c r="E3308" s="125" t="s">
        <v>12977</v>
      </c>
      <c r="F3308" s="126" t="s">
        <v>12978</v>
      </c>
      <c r="G3308" s="125" t="s">
        <v>57</v>
      </c>
      <c r="H3308" s="126" t="s">
        <v>12979</v>
      </c>
      <c r="I3308" s="127">
        <v>226</v>
      </c>
      <c r="J3308" s="128">
        <v>5.0321999999999996</v>
      </c>
    </row>
    <row r="3309" spans="2:10" hidden="1" x14ac:dyDescent="0.25">
      <c r="B3309" s="124" t="s">
        <v>203</v>
      </c>
      <c r="C3309" s="125" t="s">
        <v>3190</v>
      </c>
      <c r="D3309" s="126" t="s">
        <v>12976</v>
      </c>
      <c r="E3309" s="125" t="s">
        <v>3190</v>
      </c>
      <c r="F3309" s="126" t="s">
        <v>12980</v>
      </c>
      <c r="G3309" s="125" t="s">
        <v>12977</v>
      </c>
      <c r="H3309" s="126" t="s">
        <v>12978</v>
      </c>
      <c r="I3309" s="127">
        <v>255</v>
      </c>
      <c r="J3309" s="128">
        <v>7.1749999999999989</v>
      </c>
    </row>
    <row r="3310" spans="2:10" hidden="1" x14ac:dyDescent="0.25">
      <c r="B3310" s="124" t="s">
        <v>203</v>
      </c>
      <c r="C3310" s="125" t="s">
        <v>3190</v>
      </c>
      <c r="D3310" s="126" t="s">
        <v>12976</v>
      </c>
      <c r="E3310" s="125" t="s">
        <v>3190</v>
      </c>
      <c r="F3310" s="126" t="s">
        <v>12980</v>
      </c>
      <c r="G3310" s="125" t="s">
        <v>12981</v>
      </c>
      <c r="H3310" s="126" t="s">
        <v>12982</v>
      </c>
      <c r="I3310" s="127">
        <v>158</v>
      </c>
      <c r="J3310" s="128">
        <v>3.6194999999999991</v>
      </c>
    </row>
    <row r="3311" spans="2:10" hidden="1" x14ac:dyDescent="0.25">
      <c r="B3311" s="124" t="s">
        <v>203</v>
      </c>
      <c r="C3311" s="125" t="s">
        <v>3286</v>
      </c>
      <c r="D3311" s="126" t="s">
        <v>12983</v>
      </c>
      <c r="E3311" s="125" t="s">
        <v>12984</v>
      </c>
      <c r="F3311" s="126" t="s">
        <v>12985</v>
      </c>
      <c r="G3311" s="125" t="s">
        <v>1707</v>
      </c>
      <c r="H3311" s="126" t="s">
        <v>12986</v>
      </c>
      <c r="I3311" s="127">
        <v>94</v>
      </c>
      <c r="J3311" s="128">
        <v>14.439299999999999</v>
      </c>
    </row>
    <row r="3312" spans="2:10" hidden="1" x14ac:dyDescent="0.25">
      <c r="B3312" s="124" t="s">
        <v>203</v>
      </c>
      <c r="C3312" s="125" t="s">
        <v>3286</v>
      </c>
      <c r="D3312" s="126" t="s">
        <v>12983</v>
      </c>
      <c r="E3312" s="125" t="s">
        <v>12987</v>
      </c>
      <c r="F3312" s="126" t="s">
        <v>12988</v>
      </c>
      <c r="G3312" s="125" t="s">
        <v>12989</v>
      </c>
      <c r="H3312" s="126" t="s">
        <v>12990</v>
      </c>
      <c r="I3312" s="127">
        <v>172</v>
      </c>
      <c r="J3312" s="128">
        <v>13.2333</v>
      </c>
    </row>
    <row r="3313" spans="2:10" hidden="1" x14ac:dyDescent="0.25">
      <c r="B3313" s="124" t="s">
        <v>203</v>
      </c>
      <c r="C3313" s="125" t="s">
        <v>12991</v>
      </c>
      <c r="D3313" s="126" t="s">
        <v>12992</v>
      </c>
      <c r="E3313" s="125" t="s">
        <v>12991</v>
      </c>
      <c r="F3313" s="126" t="s">
        <v>12993</v>
      </c>
      <c r="G3313" s="125" t="s">
        <v>7512</v>
      </c>
      <c r="H3313" s="126" t="s">
        <v>12994</v>
      </c>
      <c r="I3313" s="127">
        <v>95</v>
      </c>
      <c r="J3313" s="128">
        <v>10.291700000000001</v>
      </c>
    </row>
    <row r="3314" spans="2:10" hidden="1" x14ac:dyDescent="0.25">
      <c r="B3314" s="124" t="s">
        <v>203</v>
      </c>
      <c r="C3314" s="125" t="s">
        <v>12991</v>
      </c>
      <c r="D3314" s="126" t="s">
        <v>12992</v>
      </c>
      <c r="E3314" s="125" t="s">
        <v>12991</v>
      </c>
      <c r="F3314" s="126" t="s">
        <v>12993</v>
      </c>
      <c r="G3314" s="125" t="s">
        <v>3933</v>
      </c>
      <c r="H3314" s="126" t="s">
        <v>12995</v>
      </c>
      <c r="I3314" s="127">
        <v>335</v>
      </c>
      <c r="J3314" s="128">
        <v>13.004</v>
      </c>
    </row>
    <row r="3315" spans="2:10" hidden="1" x14ac:dyDescent="0.25">
      <c r="B3315" s="124" t="s">
        <v>203</v>
      </c>
      <c r="C3315" s="125" t="s">
        <v>12996</v>
      </c>
      <c r="D3315" s="126" t="s">
        <v>12997</v>
      </c>
      <c r="E3315" s="125" t="s">
        <v>12996</v>
      </c>
      <c r="F3315" s="126" t="s">
        <v>12998</v>
      </c>
      <c r="G3315" s="125" t="s">
        <v>12999</v>
      </c>
      <c r="H3315" s="126" t="s">
        <v>13000</v>
      </c>
      <c r="I3315" s="127">
        <v>278</v>
      </c>
      <c r="J3315" s="128">
        <v>35.316799999999994</v>
      </c>
    </row>
    <row r="3316" spans="2:10" hidden="1" x14ac:dyDescent="0.25">
      <c r="B3316" s="124" t="s">
        <v>203</v>
      </c>
      <c r="C3316" s="125" t="s">
        <v>12996</v>
      </c>
      <c r="D3316" s="126" t="s">
        <v>12997</v>
      </c>
      <c r="E3316" s="125" t="s">
        <v>12996</v>
      </c>
      <c r="F3316" s="126" t="s">
        <v>12998</v>
      </c>
      <c r="G3316" s="125" t="s">
        <v>13001</v>
      </c>
      <c r="H3316" s="126" t="s">
        <v>13002</v>
      </c>
      <c r="I3316" s="127">
        <v>20</v>
      </c>
      <c r="J3316" s="128">
        <v>33.592500000000008</v>
      </c>
    </row>
    <row r="3317" spans="2:10" hidden="1" x14ac:dyDescent="0.25">
      <c r="B3317" s="124" t="s">
        <v>203</v>
      </c>
      <c r="C3317" s="125" t="s">
        <v>12996</v>
      </c>
      <c r="D3317" s="126" t="s">
        <v>12997</v>
      </c>
      <c r="E3317" s="125" t="s">
        <v>12996</v>
      </c>
      <c r="F3317" s="126" t="s">
        <v>12998</v>
      </c>
      <c r="G3317" s="125" t="s">
        <v>13003</v>
      </c>
      <c r="H3317" s="126" t="s">
        <v>13004</v>
      </c>
      <c r="I3317" s="127">
        <v>1623</v>
      </c>
      <c r="J3317" s="128">
        <v>13.758900000000001</v>
      </c>
    </row>
    <row r="3318" spans="2:10" hidden="1" x14ac:dyDescent="0.25">
      <c r="B3318" s="124" t="s">
        <v>203</v>
      </c>
      <c r="C3318" s="125" t="s">
        <v>13005</v>
      </c>
      <c r="D3318" s="126" t="s">
        <v>13006</v>
      </c>
      <c r="E3318" s="125" t="s">
        <v>12541</v>
      </c>
      <c r="F3318" s="126" t="s">
        <v>13007</v>
      </c>
      <c r="G3318" s="125" t="s">
        <v>13008</v>
      </c>
      <c r="H3318" s="126" t="s">
        <v>13009</v>
      </c>
      <c r="I3318" s="127">
        <v>579</v>
      </c>
      <c r="J3318" s="128">
        <v>6.2286999999999999</v>
      </c>
    </row>
    <row r="3319" spans="2:10" hidden="1" x14ac:dyDescent="0.25">
      <c r="B3319" s="124" t="s">
        <v>203</v>
      </c>
      <c r="C3319" s="125" t="s">
        <v>13005</v>
      </c>
      <c r="D3319" s="126" t="s">
        <v>13006</v>
      </c>
      <c r="E3319" s="125" t="s">
        <v>12541</v>
      </c>
      <c r="F3319" s="126" t="s">
        <v>13007</v>
      </c>
      <c r="G3319" s="125" t="s">
        <v>13010</v>
      </c>
      <c r="H3319" s="126" t="s">
        <v>13011</v>
      </c>
      <c r="I3319" s="127">
        <v>44</v>
      </c>
      <c r="J3319" s="128">
        <v>5.6711</v>
      </c>
    </row>
    <row r="3320" spans="2:10" hidden="1" x14ac:dyDescent="0.25">
      <c r="B3320" s="124" t="s">
        <v>203</v>
      </c>
      <c r="C3320" s="125" t="s">
        <v>13005</v>
      </c>
      <c r="D3320" s="126" t="s">
        <v>13006</v>
      </c>
      <c r="E3320" s="125" t="s">
        <v>13005</v>
      </c>
      <c r="F3320" s="126" t="s">
        <v>13012</v>
      </c>
      <c r="G3320" s="125" t="s">
        <v>12541</v>
      </c>
      <c r="H3320" s="126" t="s">
        <v>13007</v>
      </c>
      <c r="I3320" s="127">
        <v>557</v>
      </c>
      <c r="J3320" s="128">
        <v>4.99</v>
      </c>
    </row>
    <row r="3321" spans="2:10" hidden="1" x14ac:dyDescent="0.25">
      <c r="B3321" s="124" t="s">
        <v>203</v>
      </c>
      <c r="C3321" s="125" t="s">
        <v>1529</v>
      </c>
      <c r="D3321" s="126" t="s">
        <v>13013</v>
      </c>
      <c r="E3321" s="125" t="s">
        <v>13014</v>
      </c>
      <c r="F3321" s="126" t="s">
        <v>13015</v>
      </c>
      <c r="G3321" s="125" t="s">
        <v>13016</v>
      </c>
      <c r="H3321" s="126" t="s">
        <v>13017</v>
      </c>
      <c r="I3321" s="127">
        <v>661</v>
      </c>
      <c r="J3321" s="128">
        <v>13.597300000000001</v>
      </c>
    </row>
    <row r="3322" spans="2:10" hidden="1" x14ac:dyDescent="0.25">
      <c r="B3322" s="124" t="s">
        <v>203</v>
      </c>
      <c r="C3322" s="125" t="s">
        <v>1529</v>
      </c>
      <c r="D3322" s="126" t="s">
        <v>13013</v>
      </c>
      <c r="E3322" s="125" t="s">
        <v>1529</v>
      </c>
      <c r="F3322" s="126" t="s">
        <v>13018</v>
      </c>
      <c r="G3322" s="125" t="s">
        <v>2901</v>
      </c>
      <c r="H3322" s="126" t="s">
        <v>13019</v>
      </c>
      <c r="I3322" s="127">
        <v>338</v>
      </c>
      <c r="J3322" s="128">
        <v>7.1001000000000003</v>
      </c>
    </row>
    <row r="3323" spans="2:10" hidden="1" x14ac:dyDescent="0.25">
      <c r="B3323" s="124" t="s">
        <v>203</v>
      </c>
      <c r="C3323" s="125" t="s">
        <v>3423</v>
      </c>
      <c r="D3323" s="126" t="s">
        <v>13020</v>
      </c>
      <c r="E3323" s="125" t="s">
        <v>7548</v>
      </c>
      <c r="F3323" s="126" t="s">
        <v>13021</v>
      </c>
      <c r="G3323" s="125" t="s">
        <v>13022</v>
      </c>
      <c r="H3323" s="126" t="s">
        <v>13023</v>
      </c>
      <c r="I3323" s="127">
        <v>415</v>
      </c>
      <c r="J3323" s="128">
        <v>4.4301000000000004</v>
      </c>
    </row>
    <row r="3324" spans="2:10" hidden="1" x14ac:dyDescent="0.25">
      <c r="B3324" s="124" t="s">
        <v>203</v>
      </c>
      <c r="C3324" s="125" t="s">
        <v>3423</v>
      </c>
      <c r="D3324" s="126" t="s">
        <v>13020</v>
      </c>
      <c r="E3324" s="125" t="s">
        <v>13024</v>
      </c>
      <c r="F3324" s="126" t="s">
        <v>13025</v>
      </c>
      <c r="G3324" s="125" t="s">
        <v>13026</v>
      </c>
      <c r="H3324" s="126" t="s">
        <v>13027</v>
      </c>
      <c r="I3324" s="127">
        <v>299</v>
      </c>
      <c r="J3324" s="128">
        <v>5.3727</v>
      </c>
    </row>
    <row r="3325" spans="2:10" hidden="1" x14ac:dyDescent="0.25">
      <c r="B3325" s="124" t="s">
        <v>203</v>
      </c>
      <c r="C3325" s="125" t="s">
        <v>3423</v>
      </c>
      <c r="D3325" s="126" t="s">
        <v>13020</v>
      </c>
      <c r="E3325" s="125" t="s">
        <v>13024</v>
      </c>
      <c r="F3325" s="126" t="s">
        <v>13025</v>
      </c>
      <c r="G3325" s="125" t="s">
        <v>13028</v>
      </c>
      <c r="H3325" s="126" t="s">
        <v>13029</v>
      </c>
      <c r="I3325" s="127">
        <v>907</v>
      </c>
      <c r="J3325" s="128">
        <v>3.0158999999999998</v>
      </c>
    </row>
    <row r="3326" spans="2:10" hidden="1" x14ac:dyDescent="0.25">
      <c r="B3326" s="124" t="s">
        <v>203</v>
      </c>
      <c r="C3326" s="125" t="s">
        <v>3423</v>
      </c>
      <c r="D3326" s="126" t="s">
        <v>13020</v>
      </c>
      <c r="E3326" s="125" t="s">
        <v>13022</v>
      </c>
      <c r="F3326" s="126" t="s">
        <v>13023</v>
      </c>
      <c r="G3326" s="125" t="s">
        <v>13030</v>
      </c>
      <c r="H3326" s="126" t="s">
        <v>13031</v>
      </c>
      <c r="I3326" s="127">
        <v>384</v>
      </c>
      <c r="J3326" s="128">
        <v>10.814299999999999</v>
      </c>
    </row>
    <row r="3327" spans="2:10" hidden="1" x14ac:dyDescent="0.25">
      <c r="B3327" s="124" t="s">
        <v>203</v>
      </c>
      <c r="C3327" s="125" t="s">
        <v>3423</v>
      </c>
      <c r="D3327" s="126" t="s">
        <v>13020</v>
      </c>
      <c r="E3327" s="125" t="s">
        <v>4405</v>
      </c>
      <c r="F3327" s="126" t="s">
        <v>13032</v>
      </c>
      <c r="G3327" s="125" t="s">
        <v>7548</v>
      </c>
      <c r="H3327" s="126" t="s">
        <v>13021</v>
      </c>
      <c r="I3327" s="127">
        <v>171</v>
      </c>
      <c r="J3327" s="128">
        <v>3.7376999999999998</v>
      </c>
    </row>
    <row r="3328" spans="2:10" hidden="1" x14ac:dyDescent="0.25">
      <c r="B3328" s="124" t="s">
        <v>203</v>
      </c>
      <c r="C3328" s="125" t="s">
        <v>3423</v>
      </c>
      <c r="D3328" s="126" t="s">
        <v>13020</v>
      </c>
      <c r="E3328" s="125" t="s">
        <v>3423</v>
      </c>
      <c r="F3328" s="126" t="s">
        <v>13033</v>
      </c>
      <c r="G3328" s="125" t="s">
        <v>13024</v>
      </c>
      <c r="H3328" s="126" t="s">
        <v>13025</v>
      </c>
      <c r="I3328" s="127">
        <v>541</v>
      </c>
      <c r="J3328" s="128">
        <v>9.7109000000000005</v>
      </c>
    </row>
    <row r="3329" spans="2:10" hidden="1" x14ac:dyDescent="0.25">
      <c r="B3329" s="124" t="s">
        <v>203</v>
      </c>
      <c r="C3329" s="125" t="s">
        <v>3423</v>
      </c>
      <c r="D3329" s="126" t="s">
        <v>13020</v>
      </c>
      <c r="E3329" s="125" t="s">
        <v>3423</v>
      </c>
      <c r="F3329" s="126" t="s">
        <v>13033</v>
      </c>
      <c r="G3329" s="125" t="s">
        <v>4405</v>
      </c>
      <c r="H3329" s="126" t="s">
        <v>13032</v>
      </c>
      <c r="I3329" s="127">
        <v>377</v>
      </c>
      <c r="J3329" s="128">
        <v>4.3733000000000004</v>
      </c>
    </row>
    <row r="3330" spans="2:10" hidden="1" x14ac:dyDescent="0.25">
      <c r="B3330" s="124" t="s">
        <v>203</v>
      </c>
      <c r="C3330" s="125" t="s">
        <v>13034</v>
      </c>
      <c r="D3330" s="126" t="s">
        <v>13035</v>
      </c>
      <c r="E3330" s="125" t="s">
        <v>13034</v>
      </c>
      <c r="F3330" s="126" t="s">
        <v>13036</v>
      </c>
      <c r="G3330" s="125" t="s">
        <v>13037</v>
      </c>
      <c r="H3330" s="126" t="s">
        <v>13038</v>
      </c>
      <c r="I3330" s="127">
        <v>176</v>
      </c>
      <c r="J3330" s="128">
        <v>5.7234999999999996</v>
      </c>
    </row>
    <row r="3331" spans="2:10" hidden="1" x14ac:dyDescent="0.25">
      <c r="B3331" s="124" t="s">
        <v>203</v>
      </c>
      <c r="C3331" s="125" t="s">
        <v>13034</v>
      </c>
      <c r="D3331" s="126" t="s">
        <v>13035</v>
      </c>
      <c r="E3331" s="125" t="s">
        <v>13034</v>
      </c>
      <c r="F3331" s="126" t="s">
        <v>13036</v>
      </c>
      <c r="G3331" s="125" t="s">
        <v>915</v>
      </c>
      <c r="H3331" s="126" t="s">
        <v>13039</v>
      </c>
      <c r="I3331" s="127">
        <v>476</v>
      </c>
      <c r="J3331" s="128">
        <v>37.285600000000009</v>
      </c>
    </row>
    <row r="3332" spans="2:10" hidden="1" x14ac:dyDescent="0.25">
      <c r="B3332" s="124" t="s">
        <v>203</v>
      </c>
      <c r="C3332" s="125" t="s">
        <v>13034</v>
      </c>
      <c r="D3332" s="126" t="s">
        <v>13035</v>
      </c>
      <c r="E3332" s="125" t="s">
        <v>13037</v>
      </c>
      <c r="F3332" s="126" t="s">
        <v>13038</v>
      </c>
      <c r="G3332" s="125" t="s">
        <v>2576</v>
      </c>
      <c r="H3332" s="126" t="s">
        <v>13040</v>
      </c>
      <c r="I3332" s="127">
        <v>86</v>
      </c>
      <c r="J3332" s="128">
        <v>18.542999999999999</v>
      </c>
    </row>
    <row r="3333" spans="2:10" hidden="1" x14ac:dyDescent="0.25">
      <c r="B3333" s="124" t="s">
        <v>203</v>
      </c>
      <c r="C3333" s="125" t="s">
        <v>13034</v>
      </c>
      <c r="D3333" s="126" t="s">
        <v>13035</v>
      </c>
      <c r="E3333" s="125" t="s">
        <v>13041</v>
      </c>
      <c r="F3333" s="126" t="s">
        <v>13042</v>
      </c>
      <c r="G3333" s="125" t="s">
        <v>5271</v>
      </c>
      <c r="H3333" s="126" t="s">
        <v>13043</v>
      </c>
      <c r="I3333" s="127">
        <v>307</v>
      </c>
      <c r="J3333" s="128">
        <v>3.3461999999999992</v>
      </c>
    </row>
    <row r="3334" spans="2:10" hidden="1" x14ac:dyDescent="0.25">
      <c r="B3334" s="124" t="s">
        <v>203</v>
      </c>
      <c r="C3334" s="125" t="s">
        <v>3483</v>
      </c>
      <c r="D3334" s="126" t="s">
        <v>13044</v>
      </c>
      <c r="E3334" s="125" t="s">
        <v>3483</v>
      </c>
      <c r="F3334" s="126" t="s">
        <v>13045</v>
      </c>
      <c r="G3334" s="125" t="s">
        <v>13046</v>
      </c>
      <c r="H3334" s="126" t="s">
        <v>13047</v>
      </c>
      <c r="I3334" s="127">
        <v>540</v>
      </c>
      <c r="J3334" s="128">
        <v>6.6954999999999991</v>
      </c>
    </row>
    <row r="3335" spans="2:10" hidden="1" x14ac:dyDescent="0.25">
      <c r="B3335" s="124" t="s">
        <v>203</v>
      </c>
      <c r="C3335" s="125" t="s">
        <v>3530</v>
      </c>
      <c r="D3335" s="126" t="s">
        <v>13048</v>
      </c>
      <c r="E3335" s="125" t="s">
        <v>3530</v>
      </c>
      <c r="F3335" s="126" t="s">
        <v>13049</v>
      </c>
      <c r="G3335" s="125" t="s">
        <v>12411</v>
      </c>
      <c r="H3335" s="126" t="s">
        <v>13050</v>
      </c>
      <c r="I3335" s="127">
        <v>140</v>
      </c>
      <c r="J3335" s="128">
        <v>17.074099999999991</v>
      </c>
    </row>
    <row r="3336" spans="2:10" hidden="1" x14ac:dyDescent="0.25">
      <c r="B3336" s="124" t="s">
        <v>203</v>
      </c>
      <c r="C3336" s="125" t="s">
        <v>442</v>
      </c>
      <c r="D3336" s="126" t="s">
        <v>13051</v>
      </c>
      <c r="E3336" s="125" t="s">
        <v>2043</v>
      </c>
      <c r="F3336" s="126" t="s">
        <v>13052</v>
      </c>
      <c r="G3336" s="125" t="s">
        <v>9862</v>
      </c>
      <c r="H3336" s="126" t="s">
        <v>13053</v>
      </c>
      <c r="I3336" s="127">
        <v>410</v>
      </c>
      <c r="J3336" s="128">
        <v>9.1928000000000001</v>
      </c>
    </row>
    <row r="3337" spans="2:10" hidden="1" x14ac:dyDescent="0.25">
      <c r="B3337" s="124" t="s">
        <v>203</v>
      </c>
      <c r="C3337" s="125" t="s">
        <v>442</v>
      </c>
      <c r="D3337" s="126" t="s">
        <v>13051</v>
      </c>
      <c r="E3337" s="125" t="s">
        <v>5271</v>
      </c>
      <c r="F3337" s="126" t="s">
        <v>13054</v>
      </c>
      <c r="G3337" s="125" t="s">
        <v>3815</v>
      </c>
      <c r="H3337" s="126" t="s">
        <v>13055</v>
      </c>
      <c r="I3337" s="127">
        <v>533</v>
      </c>
      <c r="J3337" s="128">
        <v>11.9161</v>
      </c>
    </row>
    <row r="3338" spans="2:10" hidden="1" x14ac:dyDescent="0.25">
      <c r="B3338" s="124" t="s">
        <v>203</v>
      </c>
      <c r="C3338" s="125" t="s">
        <v>442</v>
      </c>
      <c r="D3338" s="126" t="s">
        <v>13051</v>
      </c>
      <c r="E3338" s="125" t="s">
        <v>3815</v>
      </c>
      <c r="F3338" s="126" t="s">
        <v>13055</v>
      </c>
      <c r="G3338" s="125" t="s">
        <v>2043</v>
      </c>
      <c r="H3338" s="126" t="s">
        <v>13052</v>
      </c>
      <c r="I3338" s="127">
        <v>437</v>
      </c>
      <c r="J3338" s="128">
        <v>19.4711</v>
      </c>
    </row>
    <row r="3339" spans="2:10" hidden="1" x14ac:dyDescent="0.25">
      <c r="B3339" s="124" t="s">
        <v>203</v>
      </c>
      <c r="C3339" s="125" t="s">
        <v>442</v>
      </c>
      <c r="D3339" s="126" t="s">
        <v>13051</v>
      </c>
      <c r="E3339" s="125" t="s">
        <v>442</v>
      </c>
      <c r="F3339" s="126" t="s">
        <v>13056</v>
      </c>
      <c r="G3339" s="125" t="s">
        <v>5271</v>
      </c>
      <c r="H3339" s="126" t="s">
        <v>13054</v>
      </c>
      <c r="I3339" s="127">
        <v>496</v>
      </c>
      <c r="J3339" s="128">
        <v>7.0408999999999997</v>
      </c>
    </row>
    <row r="3340" spans="2:10" hidden="1" x14ac:dyDescent="0.25">
      <c r="B3340" s="124" t="s">
        <v>203</v>
      </c>
      <c r="C3340" s="125" t="s">
        <v>442</v>
      </c>
      <c r="D3340" s="126" t="s">
        <v>13051</v>
      </c>
      <c r="E3340" s="125" t="s">
        <v>442</v>
      </c>
      <c r="F3340" s="126" t="s">
        <v>13056</v>
      </c>
      <c r="G3340" s="125" t="s">
        <v>4003</v>
      </c>
      <c r="H3340" s="126" t="s">
        <v>13057</v>
      </c>
      <c r="I3340" s="127">
        <v>318</v>
      </c>
      <c r="J3340" s="128">
        <v>24.504300000000001</v>
      </c>
    </row>
    <row r="3341" spans="2:10" hidden="1" x14ac:dyDescent="0.25">
      <c r="B3341" s="124" t="s">
        <v>203</v>
      </c>
      <c r="C3341" s="125" t="s">
        <v>13058</v>
      </c>
      <c r="D3341" s="126" t="s">
        <v>13059</v>
      </c>
      <c r="E3341" s="125" t="s">
        <v>13060</v>
      </c>
      <c r="F3341" s="126" t="s">
        <v>13061</v>
      </c>
      <c r="G3341" s="125" t="s">
        <v>13062</v>
      </c>
      <c r="H3341" s="126" t="s">
        <v>13063</v>
      </c>
      <c r="I3341" s="127">
        <v>344</v>
      </c>
      <c r="J3341" s="128">
        <v>21.849499999999999</v>
      </c>
    </row>
    <row r="3342" spans="2:10" hidden="1" x14ac:dyDescent="0.25">
      <c r="B3342" s="124" t="s">
        <v>203</v>
      </c>
      <c r="C3342" s="125" t="s">
        <v>13058</v>
      </c>
      <c r="D3342" s="126" t="s">
        <v>13059</v>
      </c>
      <c r="E3342" s="125" t="s">
        <v>13064</v>
      </c>
      <c r="F3342" s="126" t="s">
        <v>13065</v>
      </c>
      <c r="G3342" s="125" t="s">
        <v>13066</v>
      </c>
      <c r="H3342" s="126" t="s">
        <v>13067</v>
      </c>
      <c r="I3342" s="127">
        <v>455</v>
      </c>
      <c r="J3342" s="128">
        <v>12.667999999999999</v>
      </c>
    </row>
    <row r="3343" spans="2:10" hidden="1" x14ac:dyDescent="0.25">
      <c r="B3343" s="124" t="s">
        <v>203</v>
      </c>
      <c r="C3343" s="125" t="s">
        <v>13058</v>
      </c>
      <c r="D3343" s="126" t="s">
        <v>13059</v>
      </c>
      <c r="E3343" s="125" t="s">
        <v>13068</v>
      </c>
      <c r="F3343" s="126" t="s">
        <v>13069</v>
      </c>
      <c r="G3343" s="125" t="s">
        <v>13070</v>
      </c>
      <c r="H3343" s="126" t="s">
        <v>13071</v>
      </c>
      <c r="I3343" s="127">
        <v>101</v>
      </c>
      <c r="J3343" s="128">
        <v>8.6419999999999995</v>
      </c>
    </row>
    <row r="3344" spans="2:10" hidden="1" x14ac:dyDescent="0.25">
      <c r="B3344" s="124" t="s">
        <v>203</v>
      </c>
      <c r="C3344" s="125" t="s">
        <v>13058</v>
      </c>
      <c r="D3344" s="126" t="s">
        <v>13059</v>
      </c>
      <c r="E3344" s="125" t="s">
        <v>13064</v>
      </c>
      <c r="F3344" s="126" t="s">
        <v>13065</v>
      </c>
      <c r="G3344" s="125" t="s">
        <v>13072</v>
      </c>
      <c r="H3344" s="126" t="s">
        <v>13073</v>
      </c>
      <c r="I3344" s="127">
        <v>726</v>
      </c>
      <c r="J3344" s="128">
        <v>12.8902</v>
      </c>
    </row>
    <row r="3345" spans="2:10" hidden="1" x14ac:dyDescent="0.25">
      <c r="B3345" s="124" t="s">
        <v>203</v>
      </c>
      <c r="C3345" s="125" t="s">
        <v>13058</v>
      </c>
      <c r="D3345" s="126" t="s">
        <v>13059</v>
      </c>
      <c r="E3345" s="125" t="s">
        <v>13068</v>
      </c>
      <c r="F3345" s="126" t="s">
        <v>13069</v>
      </c>
      <c r="G3345" s="125" t="s">
        <v>7512</v>
      </c>
      <c r="H3345" s="126" t="s">
        <v>13074</v>
      </c>
      <c r="I3345" s="127">
        <v>802</v>
      </c>
      <c r="J3345" s="128">
        <v>7.6414</v>
      </c>
    </row>
    <row r="3346" spans="2:10" hidden="1" x14ac:dyDescent="0.25">
      <c r="B3346" s="124" t="s">
        <v>203</v>
      </c>
      <c r="C3346" s="125" t="s">
        <v>13058</v>
      </c>
      <c r="D3346" s="126" t="s">
        <v>13059</v>
      </c>
      <c r="E3346" s="125" t="s">
        <v>13058</v>
      </c>
      <c r="F3346" s="126" t="s">
        <v>13075</v>
      </c>
      <c r="G3346" s="125" t="s">
        <v>13064</v>
      </c>
      <c r="H3346" s="126" t="s">
        <v>13065</v>
      </c>
      <c r="I3346" s="127">
        <v>262</v>
      </c>
      <c r="J3346" s="128">
        <v>10.899100000000001</v>
      </c>
    </row>
    <row r="3347" spans="2:10" hidden="1" x14ac:dyDescent="0.25">
      <c r="B3347" s="124" t="s">
        <v>203</v>
      </c>
      <c r="C3347" s="125" t="s">
        <v>13058</v>
      </c>
      <c r="D3347" s="126" t="s">
        <v>13059</v>
      </c>
      <c r="E3347" s="125" t="s">
        <v>7512</v>
      </c>
      <c r="F3347" s="126" t="s">
        <v>13074</v>
      </c>
      <c r="G3347" s="125" t="s">
        <v>2616</v>
      </c>
      <c r="H3347" s="126" t="s">
        <v>13076</v>
      </c>
      <c r="I3347" s="127">
        <v>526</v>
      </c>
      <c r="J3347" s="128">
        <v>7.0006000000000004</v>
      </c>
    </row>
    <row r="3348" spans="2:10" hidden="1" x14ac:dyDescent="0.25">
      <c r="B3348" s="124" t="s">
        <v>203</v>
      </c>
      <c r="C3348" s="125" t="s">
        <v>13058</v>
      </c>
      <c r="D3348" s="126" t="s">
        <v>13059</v>
      </c>
      <c r="E3348" s="125" t="s">
        <v>13060</v>
      </c>
      <c r="F3348" s="126" t="s">
        <v>13061</v>
      </c>
      <c r="G3348" s="125" t="s">
        <v>13077</v>
      </c>
      <c r="H3348" s="126" t="s">
        <v>13078</v>
      </c>
      <c r="I3348" s="127">
        <v>357</v>
      </c>
      <c r="J3348" s="128">
        <v>19.592700000000001</v>
      </c>
    </row>
    <row r="3349" spans="2:10" hidden="1" x14ac:dyDescent="0.25">
      <c r="B3349" s="124" t="s">
        <v>203</v>
      </c>
      <c r="C3349" s="125" t="s">
        <v>13079</v>
      </c>
      <c r="D3349" s="126" t="s">
        <v>13080</v>
      </c>
      <c r="E3349" s="125" t="s">
        <v>13081</v>
      </c>
      <c r="F3349" s="126" t="s">
        <v>13082</v>
      </c>
      <c r="G3349" s="125" t="s">
        <v>590</v>
      </c>
      <c r="H3349" s="126" t="s">
        <v>13083</v>
      </c>
      <c r="I3349" s="127">
        <v>334</v>
      </c>
      <c r="J3349" s="128">
        <v>14.9764</v>
      </c>
    </row>
    <row r="3350" spans="2:10" hidden="1" x14ac:dyDescent="0.25">
      <c r="B3350" s="124" t="s">
        <v>203</v>
      </c>
      <c r="C3350" s="125" t="s">
        <v>13079</v>
      </c>
      <c r="D3350" s="126" t="s">
        <v>13080</v>
      </c>
      <c r="E3350" s="125" t="s">
        <v>13084</v>
      </c>
      <c r="F3350" s="126" t="s">
        <v>13085</v>
      </c>
      <c r="G3350" s="125" t="s">
        <v>13086</v>
      </c>
      <c r="H3350" s="126" t="s">
        <v>13087</v>
      </c>
      <c r="I3350" s="127">
        <v>66</v>
      </c>
      <c r="J3350" s="128">
        <v>11.6998</v>
      </c>
    </row>
    <row r="3351" spans="2:10" hidden="1" x14ac:dyDescent="0.25">
      <c r="B3351" s="124" t="s">
        <v>203</v>
      </c>
      <c r="C3351" s="125" t="s">
        <v>13079</v>
      </c>
      <c r="D3351" s="126" t="s">
        <v>13080</v>
      </c>
      <c r="E3351" s="125" t="s">
        <v>13079</v>
      </c>
      <c r="F3351" s="126" t="s">
        <v>13088</v>
      </c>
      <c r="G3351" s="125" t="s">
        <v>6587</v>
      </c>
      <c r="H3351" s="126" t="s">
        <v>13089</v>
      </c>
      <c r="I3351" s="127">
        <v>156</v>
      </c>
      <c r="J3351" s="128">
        <v>25.403299999999991</v>
      </c>
    </row>
    <row r="3352" spans="2:10" hidden="1" x14ac:dyDescent="0.25">
      <c r="B3352" s="124" t="s">
        <v>203</v>
      </c>
      <c r="C3352" s="125" t="s">
        <v>13079</v>
      </c>
      <c r="D3352" s="126" t="s">
        <v>13080</v>
      </c>
      <c r="E3352" s="125" t="s">
        <v>6587</v>
      </c>
      <c r="F3352" s="126" t="s">
        <v>13089</v>
      </c>
      <c r="G3352" s="125" t="s">
        <v>13090</v>
      </c>
      <c r="H3352" s="126" t="s">
        <v>13091</v>
      </c>
      <c r="I3352" s="127">
        <v>767</v>
      </c>
      <c r="J3352" s="128">
        <v>9.0922000000000001</v>
      </c>
    </row>
    <row r="3353" spans="2:10" hidden="1" x14ac:dyDescent="0.25">
      <c r="B3353" s="124" t="s">
        <v>203</v>
      </c>
      <c r="C3353" s="125" t="s">
        <v>13079</v>
      </c>
      <c r="D3353" s="126" t="s">
        <v>13080</v>
      </c>
      <c r="E3353" s="125" t="s">
        <v>13092</v>
      </c>
      <c r="F3353" s="126" t="s">
        <v>13093</v>
      </c>
      <c r="G3353" s="125" t="s">
        <v>13094</v>
      </c>
      <c r="H3353" s="126" t="s">
        <v>13095</v>
      </c>
      <c r="I3353" s="127">
        <v>490</v>
      </c>
      <c r="J3353" s="128">
        <v>17.47</v>
      </c>
    </row>
    <row r="3354" spans="2:10" hidden="1" x14ac:dyDescent="0.25">
      <c r="B3354" s="124" t="s">
        <v>203</v>
      </c>
      <c r="C3354" s="125" t="s">
        <v>13079</v>
      </c>
      <c r="D3354" s="126" t="s">
        <v>13080</v>
      </c>
      <c r="E3354" s="125" t="s">
        <v>13096</v>
      </c>
      <c r="F3354" s="126" t="s">
        <v>13097</v>
      </c>
      <c r="G3354" s="125" t="s">
        <v>13092</v>
      </c>
      <c r="H3354" s="126" t="s">
        <v>13093</v>
      </c>
      <c r="I3354" s="127">
        <v>131</v>
      </c>
      <c r="J3354" s="128">
        <v>16.1995</v>
      </c>
    </row>
    <row r="3355" spans="2:10" hidden="1" x14ac:dyDescent="0.25">
      <c r="B3355" s="124" t="s">
        <v>203</v>
      </c>
      <c r="C3355" s="125" t="s">
        <v>13079</v>
      </c>
      <c r="D3355" s="126" t="s">
        <v>13080</v>
      </c>
      <c r="E3355" s="125" t="s">
        <v>7874</v>
      </c>
      <c r="F3355" s="126" t="s">
        <v>13098</v>
      </c>
      <c r="G3355" s="125" t="s">
        <v>13099</v>
      </c>
      <c r="H3355" s="126" t="s">
        <v>13100</v>
      </c>
      <c r="I3355" s="127">
        <v>222</v>
      </c>
      <c r="J3355" s="128">
        <v>8.344199999999999</v>
      </c>
    </row>
    <row r="3356" spans="2:10" hidden="1" x14ac:dyDescent="0.25">
      <c r="B3356" s="124" t="s">
        <v>203</v>
      </c>
      <c r="C3356" s="125" t="s">
        <v>13079</v>
      </c>
      <c r="D3356" s="126" t="s">
        <v>13080</v>
      </c>
      <c r="E3356" s="125" t="s">
        <v>13099</v>
      </c>
      <c r="F3356" s="126" t="s">
        <v>13100</v>
      </c>
      <c r="G3356" s="125" t="s">
        <v>13101</v>
      </c>
      <c r="H3356" s="126" t="s">
        <v>13102</v>
      </c>
      <c r="I3356" s="127">
        <v>93</v>
      </c>
      <c r="J3356" s="128">
        <v>18.018699999999999</v>
      </c>
    </row>
    <row r="3357" spans="2:10" hidden="1" x14ac:dyDescent="0.25">
      <c r="B3357" s="124" t="s">
        <v>203</v>
      </c>
      <c r="C3357" s="125" t="s">
        <v>13079</v>
      </c>
      <c r="D3357" s="126" t="s">
        <v>13080</v>
      </c>
      <c r="E3357" s="125" t="s">
        <v>13094</v>
      </c>
      <c r="F3357" s="126" t="s">
        <v>13095</v>
      </c>
      <c r="G3357" s="125" t="s">
        <v>13084</v>
      </c>
      <c r="H3357" s="126" t="s">
        <v>13085</v>
      </c>
      <c r="I3357" s="127">
        <v>632</v>
      </c>
      <c r="J3357" s="128">
        <v>19.882400000000001</v>
      </c>
    </row>
    <row r="3358" spans="2:10" hidden="1" x14ac:dyDescent="0.25">
      <c r="B3358" s="124" t="s">
        <v>203</v>
      </c>
      <c r="C3358" s="125" t="s">
        <v>13079</v>
      </c>
      <c r="D3358" s="126" t="s">
        <v>13080</v>
      </c>
      <c r="E3358" s="125" t="s">
        <v>13101</v>
      </c>
      <c r="F3358" s="126" t="s">
        <v>13102</v>
      </c>
      <c r="G3358" s="125" t="s">
        <v>806</v>
      </c>
      <c r="H3358" s="126" t="s">
        <v>13103</v>
      </c>
      <c r="I3358" s="127">
        <v>272</v>
      </c>
      <c r="J3358" s="128">
        <v>17.4542</v>
      </c>
    </row>
    <row r="3359" spans="2:10" hidden="1" x14ac:dyDescent="0.25">
      <c r="B3359" s="124" t="s">
        <v>203</v>
      </c>
      <c r="C3359" s="125" t="s">
        <v>13079</v>
      </c>
      <c r="D3359" s="126" t="s">
        <v>13080</v>
      </c>
      <c r="E3359" s="125" t="s">
        <v>7874</v>
      </c>
      <c r="F3359" s="126" t="s">
        <v>13098</v>
      </c>
      <c r="G3359" s="125" t="s">
        <v>13096</v>
      </c>
      <c r="H3359" s="126" t="s">
        <v>13097</v>
      </c>
      <c r="I3359" s="127">
        <v>362</v>
      </c>
      <c r="J3359" s="128">
        <v>17.008800000000001</v>
      </c>
    </row>
    <row r="3360" spans="2:10" hidden="1" x14ac:dyDescent="0.25">
      <c r="B3360" s="124" t="s">
        <v>203</v>
      </c>
      <c r="C3360" s="125" t="s">
        <v>13079</v>
      </c>
      <c r="D3360" s="126" t="s">
        <v>13080</v>
      </c>
      <c r="E3360" s="125" t="s">
        <v>13086</v>
      </c>
      <c r="F3360" s="126" t="s">
        <v>13087</v>
      </c>
      <c r="G3360" s="125" t="s">
        <v>13081</v>
      </c>
      <c r="H3360" s="126" t="s">
        <v>13082</v>
      </c>
      <c r="I3360" s="127">
        <v>227</v>
      </c>
      <c r="J3360" s="128">
        <v>13.767799999999999</v>
      </c>
    </row>
    <row r="3361" spans="2:10" hidden="1" x14ac:dyDescent="0.25">
      <c r="B3361" s="124" t="s">
        <v>203</v>
      </c>
      <c r="C3361" s="125" t="s">
        <v>13104</v>
      </c>
      <c r="D3361" s="126" t="s">
        <v>13105</v>
      </c>
      <c r="E3361" s="125" t="s">
        <v>13104</v>
      </c>
      <c r="F3361" s="126" t="s">
        <v>13106</v>
      </c>
      <c r="G3361" s="125" t="s">
        <v>13107</v>
      </c>
      <c r="H3361" s="126" t="s">
        <v>13108</v>
      </c>
      <c r="I3361" s="127">
        <v>693</v>
      </c>
      <c r="J3361" s="128">
        <v>6.077</v>
      </c>
    </row>
    <row r="3362" spans="2:10" hidden="1" x14ac:dyDescent="0.25">
      <c r="B3362" s="124" t="s">
        <v>203</v>
      </c>
      <c r="C3362" s="125" t="s">
        <v>13104</v>
      </c>
      <c r="D3362" s="126" t="s">
        <v>13105</v>
      </c>
      <c r="E3362" s="125" t="s">
        <v>13104</v>
      </c>
      <c r="F3362" s="126" t="s">
        <v>13106</v>
      </c>
      <c r="G3362" s="125" t="s">
        <v>2481</v>
      </c>
      <c r="H3362" s="126" t="s">
        <v>13109</v>
      </c>
      <c r="I3362" s="127">
        <v>5490</v>
      </c>
      <c r="J3362" s="128">
        <v>12.9681</v>
      </c>
    </row>
    <row r="3363" spans="2:10" hidden="1" x14ac:dyDescent="0.25">
      <c r="B3363" s="124" t="s">
        <v>203</v>
      </c>
      <c r="C3363" s="125" t="s">
        <v>1480</v>
      </c>
      <c r="D3363" s="126" t="s">
        <v>13110</v>
      </c>
      <c r="E3363" s="125" t="s">
        <v>13111</v>
      </c>
      <c r="F3363" s="126" t="s">
        <v>13112</v>
      </c>
      <c r="G3363" s="125" t="s">
        <v>7542</v>
      </c>
      <c r="H3363" s="126" t="s">
        <v>13113</v>
      </c>
      <c r="I3363" s="127">
        <v>508</v>
      </c>
      <c r="J3363" s="128">
        <v>7.5262000000000002</v>
      </c>
    </row>
    <row r="3364" spans="2:10" hidden="1" x14ac:dyDescent="0.25">
      <c r="B3364" s="124" t="s">
        <v>203</v>
      </c>
      <c r="C3364" s="125" t="s">
        <v>1480</v>
      </c>
      <c r="D3364" s="126" t="s">
        <v>13110</v>
      </c>
      <c r="E3364" s="125" t="s">
        <v>7542</v>
      </c>
      <c r="F3364" s="126" t="s">
        <v>13113</v>
      </c>
      <c r="G3364" s="125" t="s">
        <v>13114</v>
      </c>
      <c r="H3364" s="126" t="s">
        <v>13115</v>
      </c>
      <c r="I3364" s="127">
        <v>266</v>
      </c>
      <c r="J3364" s="128">
        <v>8.0296000000000003</v>
      </c>
    </row>
    <row r="3365" spans="2:10" hidden="1" x14ac:dyDescent="0.25">
      <c r="B3365" s="124" t="s">
        <v>203</v>
      </c>
      <c r="C3365" s="125" t="s">
        <v>1480</v>
      </c>
      <c r="D3365" s="126" t="s">
        <v>13110</v>
      </c>
      <c r="E3365" s="125" t="s">
        <v>13114</v>
      </c>
      <c r="F3365" s="126" t="s">
        <v>13115</v>
      </c>
      <c r="G3365" s="125" t="s">
        <v>5328</v>
      </c>
      <c r="H3365" s="126" t="s">
        <v>13116</v>
      </c>
      <c r="I3365" s="127">
        <v>330</v>
      </c>
      <c r="J3365" s="128">
        <v>4.8067000000000002</v>
      </c>
    </row>
    <row r="3366" spans="2:10" hidden="1" x14ac:dyDescent="0.25">
      <c r="B3366" s="124" t="s">
        <v>203</v>
      </c>
      <c r="C3366" s="125" t="s">
        <v>1480</v>
      </c>
      <c r="D3366" s="126" t="s">
        <v>13110</v>
      </c>
      <c r="E3366" s="125" t="s">
        <v>13117</v>
      </c>
      <c r="F3366" s="126" t="s">
        <v>13118</v>
      </c>
      <c r="G3366" s="125" t="s">
        <v>13119</v>
      </c>
      <c r="H3366" s="126" t="s">
        <v>13120</v>
      </c>
      <c r="I3366" s="127">
        <v>444</v>
      </c>
      <c r="J3366" s="128">
        <v>5.1411000000000007</v>
      </c>
    </row>
    <row r="3367" spans="2:10" hidden="1" x14ac:dyDescent="0.25">
      <c r="B3367" s="124" t="s">
        <v>203</v>
      </c>
      <c r="C3367" s="125" t="s">
        <v>1480</v>
      </c>
      <c r="D3367" s="126" t="s">
        <v>13110</v>
      </c>
      <c r="E3367" s="125" t="s">
        <v>13114</v>
      </c>
      <c r="F3367" s="126" t="s">
        <v>13115</v>
      </c>
      <c r="G3367" s="125" t="s">
        <v>13121</v>
      </c>
      <c r="H3367" s="126" t="s">
        <v>13122</v>
      </c>
      <c r="I3367" s="127">
        <v>353</v>
      </c>
      <c r="J3367" s="128">
        <v>7.2516000000000016</v>
      </c>
    </row>
    <row r="3368" spans="2:10" hidden="1" x14ac:dyDescent="0.25">
      <c r="B3368" s="124" t="s">
        <v>203</v>
      </c>
      <c r="C3368" s="125" t="s">
        <v>1480</v>
      </c>
      <c r="D3368" s="126" t="s">
        <v>13110</v>
      </c>
      <c r="E3368" s="125" t="s">
        <v>13123</v>
      </c>
      <c r="F3368" s="126" t="s">
        <v>13124</v>
      </c>
      <c r="G3368" s="125" t="s">
        <v>11666</v>
      </c>
      <c r="H3368" s="126" t="s">
        <v>13125</v>
      </c>
      <c r="I3368" s="127">
        <v>252</v>
      </c>
      <c r="J3368" s="128">
        <v>5.8204999999999991</v>
      </c>
    </row>
    <row r="3369" spans="2:10" hidden="1" x14ac:dyDescent="0.25">
      <c r="B3369" s="124" t="s">
        <v>203</v>
      </c>
      <c r="C3369" s="125" t="s">
        <v>1480</v>
      </c>
      <c r="D3369" s="126" t="s">
        <v>13110</v>
      </c>
      <c r="E3369" s="125" t="s">
        <v>1480</v>
      </c>
      <c r="F3369" s="126" t="s">
        <v>13126</v>
      </c>
      <c r="G3369" s="125" t="s">
        <v>13117</v>
      </c>
      <c r="H3369" s="126" t="s">
        <v>13118</v>
      </c>
      <c r="I3369" s="127">
        <v>519</v>
      </c>
      <c r="J3369" s="128">
        <v>7.0401000000000016</v>
      </c>
    </row>
    <row r="3370" spans="2:10" hidden="1" x14ac:dyDescent="0.25">
      <c r="B3370" s="124" t="s">
        <v>203</v>
      </c>
      <c r="C3370" s="125" t="s">
        <v>1480</v>
      </c>
      <c r="D3370" s="126" t="s">
        <v>13110</v>
      </c>
      <c r="E3370" s="125" t="s">
        <v>1480</v>
      </c>
      <c r="F3370" s="126" t="s">
        <v>13126</v>
      </c>
      <c r="G3370" s="125" t="s">
        <v>13111</v>
      </c>
      <c r="H3370" s="126" t="s">
        <v>13112</v>
      </c>
      <c r="I3370" s="127">
        <v>538</v>
      </c>
      <c r="J3370" s="128">
        <v>4.1882000000000001</v>
      </c>
    </row>
    <row r="3371" spans="2:10" hidden="1" x14ac:dyDescent="0.25">
      <c r="B3371" s="124" t="s">
        <v>203</v>
      </c>
      <c r="C3371" s="125" t="s">
        <v>13127</v>
      </c>
      <c r="D3371" s="126" t="s">
        <v>13128</v>
      </c>
      <c r="E3371" s="125" t="s">
        <v>13127</v>
      </c>
      <c r="F3371" s="126" t="s">
        <v>13129</v>
      </c>
      <c r="G3371" s="125" t="s">
        <v>13130</v>
      </c>
      <c r="H3371" s="126" t="s">
        <v>13131</v>
      </c>
      <c r="I3371" s="127">
        <v>1797</v>
      </c>
      <c r="J3371" s="128">
        <v>11.727399999999999</v>
      </c>
    </row>
    <row r="3372" spans="2:10" hidden="1" x14ac:dyDescent="0.25">
      <c r="B3372" s="124" t="s">
        <v>203</v>
      </c>
      <c r="C3372" s="125" t="s">
        <v>13127</v>
      </c>
      <c r="D3372" s="126" t="s">
        <v>13128</v>
      </c>
      <c r="E3372" s="125" t="s">
        <v>13127</v>
      </c>
      <c r="F3372" s="126" t="s">
        <v>13129</v>
      </c>
      <c r="G3372" s="125" t="s">
        <v>13132</v>
      </c>
      <c r="H3372" s="126" t="s">
        <v>13133</v>
      </c>
      <c r="I3372" s="127">
        <v>416</v>
      </c>
      <c r="J3372" s="128">
        <v>11.2593</v>
      </c>
    </row>
    <row r="3373" spans="2:10" hidden="1" x14ac:dyDescent="0.25">
      <c r="B3373" s="124" t="s">
        <v>203</v>
      </c>
      <c r="C3373" s="125" t="s">
        <v>13127</v>
      </c>
      <c r="D3373" s="126" t="s">
        <v>13128</v>
      </c>
      <c r="E3373" s="125" t="s">
        <v>13127</v>
      </c>
      <c r="F3373" s="126" t="s">
        <v>13129</v>
      </c>
      <c r="G3373" s="125" t="s">
        <v>13134</v>
      </c>
      <c r="H3373" s="126" t="s">
        <v>13135</v>
      </c>
      <c r="I3373" s="127">
        <v>304</v>
      </c>
      <c r="J3373" s="128">
        <v>7.0747</v>
      </c>
    </row>
    <row r="3374" spans="2:10" hidden="1" x14ac:dyDescent="0.25">
      <c r="B3374" s="124" t="s">
        <v>203</v>
      </c>
      <c r="C3374" s="125" t="s">
        <v>13127</v>
      </c>
      <c r="D3374" s="126" t="s">
        <v>13128</v>
      </c>
      <c r="E3374" s="125" t="s">
        <v>13134</v>
      </c>
      <c r="F3374" s="126" t="s">
        <v>13135</v>
      </c>
      <c r="G3374" s="125" t="s">
        <v>13136</v>
      </c>
      <c r="H3374" s="126" t="s">
        <v>13137</v>
      </c>
      <c r="I3374" s="127">
        <v>68</v>
      </c>
      <c r="J3374" s="128">
        <v>12.0397</v>
      </c>
    </row>
    <row r="3375" spans="2:10" hidden="1" x14ac:dyDescent="0.25">
      <c r="B3375" s="124" t="s">
        <v>203</v>
      </c>
      <c r="C3375" s="125" t="s">
        <v>13138</v>
      </c>
      <c r="D3375" s="126" t="s">
        <v>13139</v>
      </c>
      <c r="E3375" s="125" t="s">
        <v>7923</v>
      </c>
      <c r="F3375" s="126" t="s">
        <v>13140</v>
      </c>
      <c r="G3375" s="125" t="s">
        <v>13141</v>
      </c>
      <c r="H3375" s="126" t="s">
        <v>13142</v>
      </c>
      <c r="I3375" s="127">
        <v>383</v>
      </c>
      <c r="J3375" s="128">
        <v>13.635300000000001</v>
      </c>
    </row>
    <row r="3376" spans="2:10" hidden="1" x14ac:dyDescent="0.25">
      <c r="B3376" s="124" t="s">
        <v>203</v>
      </c>
      <c r="C3376" s="125" t="s">
        <v>13138</v>
      </c>
      <c r="D3376" s="126" t="s">
        <v>13139</v>
      </c>
      <c r="E3376" s="125" t="s">
        <v>6597</v>
      </c>
      <c r="F3376" s="126" t="s">
        <v>13143</v>
      </c>
      <c r="G3376" s="125" t="s">
        <v>11961</v>
      </c>
      <c r="H3376" s="126" t="s">
        <v>13144</v>
      </c>
      <c r="I3376" s="127">
        <v>45</v>
      </c>
      <c r="J3376" s="128">
        <v>19.241799999999991</v>
      </c>
    </row>
    <row r="3377" spans="2:10" hidden="1" x14ac:dyDescent="0.25">
      <c r="B3377" s="124" t="s">
        <v>203</v>
      </c>
      <c r="C3377" s="125" t="s">
        <v>13138</v>
      </c>
      <c r="D3377" s="126" t="s">
        <v>13139</v>
      </c>
      <c r="E3377" s="125" t="s">
        <v>13145</v>
      </c>
      <c r="F3377" s="126" t="s">
        <v>13146</v>
      </c>
      <c r="G3377" s="125" t="s">
        <v>11325</v>
      </c>
      <c r="H3377" s="126" t="s">
        <v>13147</v>
      </c>
      <c r="I3377" s="127">
        <v>543</v>
      </c>
      <c r="J3377" s="128">
        <v>6.5088999999999997</v>
      </c>
    </row>
    <row r="3378" spans="2:10" hidden="1" x14ac:dyDescent="0.25">
      <c r="B3378" s="124" t="s">
        <v>203</v>
      </c>
      <c r="C3378" s="125" t="s">
        <v>13138</v>
      </c>
      <c r="D3378" s="126" t="s">
        <v>13139</v>
      </c>
      <c r="E3378" s="125" t="s">
        <v>13138</v>
      </c>
      <c r="F3378" s="126" t="s">
        <v>13148</v>
      </c>
      <c r="G3378" s="125" t="s">
        <v>13149</v>
      </c>
      <c r="H3378" s="126" t="s">
        <v>13150</v>
      </c>
      <c r="I3378" s="127">
        <v>689</v>
      </c>
      <c r="J3378" s="128">
        <v>6.8678999999999988</v>
      </c>
    </row>
    <row r="3379" spans="2:10" hidden="1" x14ac:dyDescent="0.25">
      <c r="B3379" s="124" t="s">
        <v>203</v>
      </c>
      <c r="C3379" s="125" t="s">
        <v>13138</v>
      </c>
      <c r="D3379" s="126" t="s">
        <v>13139</v>
      </c>
      <c r="E3379" s="125" t="s">
        <v>13141</v>
      </c>
      <c r="F3379" s="126" t="s">
        <v>13142</v>
      </c>
      <c r="G3379" s="125" t="s">
        <v>6597</v>
      </c>
      <c r="H3379" s="126" t="s">
        <v>13143</v>
      </c>
      <c r="I3379" s="127">
        <v>363</v>
      </c>
      <c r="J3379" s="128">
        <v>43.2806</v>
      </c>
    </row>
    <row r="3380" spans="2:10" hidden="1" x14ac:dyDescent="0.25">
      <c r="B3380" s="124" t="s">
        <v>203</v>
      </c>
      <c r="C3380" s="125" t="s">
        <v>13138</v>
      </c>
      <c r="D3380" s="126" t="s">
        <v>13139</v>
      </c>
      <c r="E3380" s="125" t="s">
        <v>13138</v>
      </c>
      <c r="F3380" s="126" t="s">
        <v>13148</v>
      </c>
      <c r="G3380" s="125" t="s">
        <v>7923</v>
      </c>
      <c r="H3380" s="126" t="s">
        <v>13140</v>
      </c>
      <c r="I3380" s="127">
        <v>393</v>
      </c>
      <c r="J3380" s="128">
        <v>15.200200000000001</v>
      </c>
    </row>
    <row r="3381" spans="2:10" hidden="1" x14ac:dyDescent="0.25">
      <c r="B3381" s="124" t="s">
        <v>203</v>
      </c>
      <c r="C3381" s="125" t="s">
        <v>13138</v>
      </c>
      <c r="D3381" s="126" t="s">
        <v>13139</v>
      </c>
      <c r="E3381" s="125" t="s">
        <v>11325</v>
      </c>
      <c r="F3381" s="126" t="s">
        <v>13147</v>
      </c>
      <c r="G3381" s="125" t="s">
        <v>13151</v>
      </c>
      <c r="H3381" s="126" t="s">
        <v>13152</v>
      </c>
      <c r="I3381" s="127">
        <v>421</v>
      </c>
      <c r="J3381" s="128">
        <v>6.7385999999999999</v>
      </c>
    </row>
    <row r="3382" spans="2:10" hidden="1" x14ac:dyDescent="0.25">
      <c r="B3382" s="124" t="s">
        <v>203</v>
      </c>
      <c r="C3382" s="125" t="s">
        <v>3734</v>
      </c>
      <c r="D3382" s="126" t="s">
        <v>13153</v>
      </c>
      <c r="E3382" s="125" t="s">
        <v>13154</v>
      </c>
      <c r="F3382" s="126" t="s">
        <v>13155</v>
      </c>
      <c r="G3382" s="125" t="s">
        <v>8128</v>
      </c>
      <c r="H3382" s="126" t="s">
        <v>13156</v>
      </c>
      <c r="I3382" s="127">
        <v>516</v>
      </c>
      <c r="J3382" s="128">
        <v>5.1763000000000003</v>
      </c>
    </row>
    <row r="3383" spans="2:10" hidden="1" x14ac:dyDescent="0.25">
      <c r="B3383" s="124" t="s">
        <v>203</v>
      </c>
      <c r="C3383" s="125" t="s">
        <v>3734</v>
      </c>
      <c r="D3383" s="126" t="s">
        <v>13153</v>
      </c>
      <c r="E3383" s="125" t="s">
        <v>13157</v>
      </c>
      <c r="F3383" s="126" t="s">
        <v>13158</v>
      </c>
      <c r="G3383" s="125" t="s">
        <v>5573</v>
      </c>
      <c r="H3383" s="126" t="s">
        <v>13159</v>
      </c>
      <c r="I3383" s="127">
        <v>177</v>
      </c>
      <c r="J3383" s="128">
        <v>6.0303000000000004</v>
      </c>
    </row>
    <row r="3384" spans="2:10" hidden="1" x14ac:dyDescent="0.25">
      <c r="B3384" s="124" t="s">
        <v>203</v>
      </c>
      <c r="C3384" s="125" t="s">
        <v>3734</v>
      </c>
      <c r="D3384" s="126" t="s">
        <v>13153</v>
      </c>
      <c r="E3384" s="125" t="s">
        <v>3734</v>
      </c>
      <c r="F3384" s="126" t="s">
        <v>13160</v>
      </c>
      <c r="G3384" s="125" t="s">
        <v>13154</v>
      </c>
      <c r="H3384" s="126" t="s">
        <v>13155</v>
      </c>
      <c r="I3384" s="127">
        <v>334</v>
      </c>
      <c r="J3384" s="128">
        <v>19.941500000000001</v>
      </c>
    </row>
    <row r="3385" spans="2:10" hidden="1" x14ac:dyDescent="0.25">
      <c r="B3385" s="124" t="s">
        <v>203</v>
      </c>
      <c r="C3385" s="125" t="s">
        <v>3734</v>
      </c>
      <c r="D3385" s="126" t="s">
        <v>13153</v>
      </c>
      <c r="E3385" s="125" t="s">
        <v>3734</v>
      </c>
      <c r="F3385" s="126" t="s">
        <v>13160</v>
      </c>
      <c r="G3385" s="125" t="s">
        <v>13157</v>
      </c>
      <c r="H3385" s="126" t="s">
        <v>13158</v>
      </c>
      <c r="I3385" s="127">
        <v>1275</v>
      </c>
      <c r="J3385" s="128">
        <v>60.613199999999999</v>
      </c>
    </row>
    <row r="3386" spans="2:10" hidden="1" x14ac:dyDescent="0.25">
      <c r="B3386" s="124" t="s">
        <v>203</v>
      </c>
      <c r="C3386" s="125" t="s">
        <v>3734</v>
      </c>
      <c r="D3386" s="126" t="s">
        <v>13153</v>
      </c>
      <c r="E3386" s="125" t="s">
        <v>3734</v>
      </c>
      <c r="F3386" s="126" t="s">
        <v>13160</v>
      </c>
      <c r="G3386" s="125" t="s">
        <v>2626</v>
      </c>
      <c r="H3386" s="126" t="s">
        <v>13161</v>
      </c>
      <c r="I3386" s="127">
        <v>282</v>
      </c>
      <c r="J3386" s="128">
        <v>23.782499999999992</v>
      </c>
    </row>
    <row r="3387" spans="2:10" hidden="1" x14ac:dyDescent="0.25">
      <c r="B3387" s="124" t="s">
        <v>203</v>
      </c>
      <c r="C3387" s="125" t="s">
        <v>3734</v>
      </c>
      <c r="D3387" s="126" t="s">
        <v>13153</v>
      </c>
      <c r="E3387" s="125" t="s">
        <v>13154</v>
      </c>
      <c r="F3387" s="126" t="s">
        <v>13155</v>
      </c>
      <c r="G3387" s="125" t="s">
        <v>5166</v>
      </c>
      <c r="H3387" s="126" t="s">
        <v>13162</v>
      </c>
      <c r="I3387" s="127">
        <v>570</v>
      </c>
      <c r="J3387" s="128">
        <v>17.176400000000001</v>
      </c>
    </row>
    <row r="3388" spans="2:10" hidden="1" x14ac:dyDescent="0.25">
      <c r="B3388" s="124" t="s">
        <v>203</v>
      </c>
      <c r="C3388" s="125" t="s">
        <v>3746</v>
      </c>
      <c r="D3388" s="126" t="s">
        <v>13163</v>
      </c>
      <c r="E3388" s="125" t="s">
        <v>3746</v>
      </c>
      <c r="F3388" s="126" t="s">
        <v>13164</v>
      </c>
      <c r="G3388" s="125" t="s">
        <v>13165</v>
      </c>
      <c r="H3388" s="126" t="s">
        <v>13166</v>
      </c>
      <c r="I3388" s="127">
        <v>416</v>
      </c>
      <c r="J3388" s="128">
        <v>10.452299999999999</v>
      </c>
    </row>
    <row r="3389" spans="2:10" hidden="1" x14ac:dyDescent="0.25">
      <c r="B3389" s="124" t="s">
        <v>203</v>
      </c>
      <c r="C3389" s="125" t="s">
        <v>8871</v>
      </c>
      <c r="D3389" s="126" t="s">
        <v>13167</v>
      </c>
      <c r="E3389" s="125" t="s">
        <v>8589</v>
      </c>
      <c r="F3389" s="126" t="s">
        <v>13168</v>
      </c>
      <c r="G3389" s="125" t="s">
        <v>416</v>
      </c>
      <c r="H3389" s="126" t="s">
        <v>13169</v>
      </c>
      <c r="I3389" s="127">
        <v>347</v>
      </c>
      <c r="J3389" s="128">
        <v>13.9133</v>
      </c>
    </row>
    <row r="3390" spans="2:10" hidden="1" x14ac:dyDescent="0.25">
      <c r="B3390" s="124" t="s">
        <v>203</v>
      </c>
      <c r="C3390" s="125" t="s">
        <v>8871</v>
      </c>
      <c r="D3390" s="126" t="s">
        <v>13167</v>
      </c>
      <c r="E3390" s="125" t="s">
        <v>12555</v>
      </c>
      <c r="F3390" s="126" t="s">
        <v>13170</v>
      </c>
      <c r="G3390" s="125" t="s">
        <v>13171</v>
      </c>
      <c r="H3390" s="126" t="s">
        <v>13172</v>
      </c>
      <c r="I3390" s="127">
        <v>2073</v>
      </c>
      <c r="J3390" s="128">
        <v>35.0871</v>
      </c>
    </row>
    <row r="3391" spans="2:10" hidden="1" x14ac:dyDescent="0.25">
      <c r="B3391" s="124" t="s">
        <v>203</v>
      </c>
      <c r="C3391" s="125" t="s">
        <v>8871</v>
      </c>
      <c r="D3391" s="126" t="s">
        <v>13167</v>
      </c>
      <c r="E3391" s="125" t="s">
        <v>13173</v>
      </c>
      <c r="F3391" s="126" t="s">
        <v>13174</v>
      </c>
      <c r="G3391" s="125" t="s">
        <v>12555</v>
      </c>
      <c r="H3391" s="126" t="s">
        <v>13170</v>
      </c>
      <c r="I3391" s="127">
        <v>187</v>
      </c>
      <c r="J3391" s="128">
        <v>10.1921</v>
      </c>
    </row>
    <row r="3392" spans="2:10" hidden="1" x14ac:dyDescent="0.25">
      <c r="B3392" s="124" t="s">
        <v>203</v>
      </c>
      <c r="C3392" s="125" t="s">
        <v>8871</v>
      </c>
      <c r="D3392" s="126" t="s">
        <v>13167</v>
      </c>
      <c r="E3392" s="125" t="s">
        <v>12283</v>
      </c>
      <c r="F3392" s="126" t="s">
        <v>13175</v>
      </c>
      <c r="G3392" s="125" t="s">
        <v>8589</v>
      </c>
      <c r="H3392" s="126" t="s">
        <v>13168</v>
      </c>
      <c r="I3392" s="127">
        <v>370</v>
      </c>
      <c r="J3392" s="128">
        <v>25.8644</v>
      </c>
    </row>
    <row r="3393" spans="2:10" hidden="1" x14ac:dyDescent="0.25">
      <c r="B3393" s="124" t="s">
        <v>203</v>
      </c>
      <c r="C3393" s="125" t="s">
        <v>8871</v>
      </c>
      <c r="D3393" s="126" t="s">
        <v>13167</v>
      </c>
      <c r="E3393" s="125" t="s">
        <v>8871</v>
      </c>
      <c r="F3393" s="126" t="s">
        <v>13176</v>
      </c>
      <c r="G3393" s="125" t="s">
        <v>13177</v>
      </c>
      <c r="H3393" s="126" t="s">
        <v>13178</v>
      </c>
      <c r="I3393" s="127">
        <v>5</v>
      </c>
      <c r="J3393" s="128">
        <v>43.956499999999998</v>
      </c>
    </row>
    <row r="3394" spans="2:10" hidden="1" x14ac:dyDescent="0.25">
      <c r="B3394" s="124" t="s">
        <v>203</v>
      </c>
      <c r="C3394" s="125" t="s">
        <v>8871</v>
      </c>
      <c r="D3394" s="126" t="s">
        <v>13167</v>
      </c>
      <c r="E3394" s="125" t="s">
        <v>8871</v>
      </c>
      <c r="F3394" s="126" t="s">
        <v>13176</v>
      </c>
      <c r="G3394" s="125" t="s">
        <v>13179</v>
      </c>
      <c r="H3394" s="126" t="s">
        <v>13180</v>
      </c>
      <c r="I3394" s="127">
        <v>233</v>
      </c>
      <c r="J3394" s="128">
        <v>44.088200000000001</v>
      </c>
    </row>
    <row r="3395" spans="2:10" hidden="1" x14ac:dyDescent="0.25">
      <c r="B3395" s="124" t="s">
        <v>203</v>
      </c>
      <c r="C3395" s="125" t="s">
        <v>8871</v>
      </c>
      <c r="D3395" s="126" t="s">
        <v>13167</v>
      </c>
      <c r="E3395" s="125" t="s">
        <v>12283</v>
      </c>
      <c r="F3395" s="126" t="s">
        <v>13175</v>
      </c>
      <c r="G3395" s="125" t="s">
        <v>13181</v>
      </c>
      <c r="H3395" s="126" t="s">
        <v>13182</v>
      </c>
      <c r="I3395" s="127">
        <v>422</v>
      </c>
      <c r="J3395" s="128">
        <v>17.4831</v>
      </c>
    </row>
    <row r="3396" spans="2:10" hidden="1" x14ac:dyDescent="0.25">
      <c r="B3396" s="124" t="s">
        <v>203</v>
      </c>
      <c r="C3396" s="125" t="s">
        <v>8871</v>
      </c>
      <c r="D3396" s="126" t="s">
        <v>13167</v>
      </c>
      <c r="E3396" s="125" t="s">
        <v>8871</v>
      </c>
      <c r="F3396" s="126" t="s">
        <v>13176</v>
      </c>
      <c r="G3396" s="125" t="s">
        <v>13173</v>
      </c>
      <c r="H3396" s="126" t="s">
        <v>13174</v>
      </c>
      <c r="I3396" s="127">
        <v>311</v>
      </c>
      <c r="J3396" s="128">
        <v>15.789</v>
      </c>
    </row>
    <row r="3397" spans="2:10" hidden="1" x14ac:dyDescent="0.25">
      <c r="B3397" s="124" t="s">
        <v>203</v>
      </c>
      <c r="C3397" s="125" t="s">
        <v>8871</v>
      </c>
      <c r="D3397" s="126" t="s">
        <v>13167</v>
      </c>
      <c r="E3397" s="125" t="s">
        <v>8871</v>
      </c>
      <c r="F3397" s="126" t="s">
        <v>13176</v>
      </c>
      <c r="G3397" s="125" t="s">
        <v>12283</v>
      </c>
      <c r="H3397" s="126" t="s">
        <v>13175</v>
      </c>
      <c r="I3397" s="127">
        <v>665</v>
      </c>
      <c r="J3397" s="128">
        <v>32.724600000000009</v>
      </c>
    </row>
    <row r="3398" spans="2:10" hidden="1" x14ac:dyDescent="0.25">
      <c r="B3398" s="124" t="s">
        <v>203</v>
      </c>
      <c r="C3398" s="125" t="s">
        <v>13183</v>
      </c>
      <c r="D3398" s="126" t="s">
        <v>13184</v>
      </c>
      <c r="E3398" s="125" t="s">
        <v>13185</v>
      </c>
      <c r="F3398" s="126" t="s">
        <v>13186</v>
      </c>
      <c r="G3398" s="125" t="s">
        <v>13187</v>
      </c>
      <c r="H3398" s="126" t="s">
        <v>13188</v>
      </c>
      <c r="I3398" s="127">
        <v>271</v>
      </c>
      <c r="J3398" s="128">
        <v>6.3387000000000002</v>
      </c>
    </row>
    <row r="3399" spans="2:10" hidden="1" x14ac:dyDescent="0.25">
      <c r="B3399" s="124" t="s">
        <v>203</v>
      </c>
      <c r="C3399" s="125" t="s">
        <v>13183</v>
      </c>
      <c r="D3399" s="126" t="s">
        <v>13184</v>
      </c>
      <c r="E3399" s="125" t="s">
        <v>13189</v>
      </c>
      <c r="F3399" s="126" t="s">
        <v>13190</v>
      </c>
      <c r="G3399" s="125" t="s">
        <v>13191</v>
      </c>
      <c r="H3399" s="126" t="s">
        <v>13192</v>
      </c>
      <c r="I3399" s="127">
        <v>55</v>
      </c>
      <c r="J3399" s="128">
        <v>14.5246</v>
      </c>
    </row>
    <row r="3400" spans="2:10" hidden="1" x14ac:dyDescent="0.25">
      <c r="B3400" s="124" t="s">
        <v>203</v>
      </c>
      <c r="C3400" s="125" t="s">
        <v>13183</v>
      </c>
      <c r="D3400" s="126" t="s">
        <v>13184</v>
      </c>
      <c r="E3400" s="125" t="s">
        <v>13193</v>
      </c>
      <c r="F3400" s="126" t="s">
        <v>13194</v>
      </c>
      <c r="G3400" s="125" t="s">
        <v>13195</v>
      </c>
      <c r="H3400" s="126" t="s">
        <v>13196</v>
      </c>
      <c r="I3400" s="127">
        <v>49</v>
      </c>
      <c r="J3400" s="128">
        <v>20.503</v>
      </c>
    </row>
    <row r="3401" spans="2:10" hidden="1" x14ac:dyDescent="0.25">
      <c r="B3401" s="124" t="s">
        <v>203</v>
      </c>
      <c r="C3401" s="125" t="s">
        <v>13183</v>
      </c>
      <c r="D3401" s="126" t="s">
        <v>13184</v>
      </c>
      <c r="E3401" s="125" t="s">
        <v>13183</v>
      </c>
      <c r="F3401" s="126" t="s">
        <v>13197</v>
      </c>
      <c r="G3401" s="125" t="s">
        <v>13185</v>
      </c>
      <c r="H3401" s="126" t="s">
        <v>13186</v>
      </c>
      <c r="I3401" s="127">
        <v>405</v>
      </c>
      <c r="J3401" s="128">
        <v>11.9903</v>
      </c>
    </row>
    <row r="3402" spans="2:10" hidden="1" x14ac:dyDescent="0.25">
      <c r="B3402" s="124" t="s">
        <v>203</v>
      </c>
      <c r="C3402" s="125" t="s">
        <v>13183</v>
      </c>
      <c r="D3402" s="126" t="s">
        <v>13184</v>
      </c>
      <c r="E3402" s="125" t="s">
        <v>13183</v>
      </c>
      <c r="F3402" s="126" t="s">
        <v>13197</v>
      </c>
      <c r="G3402" s="125" t="s">
        <v>13193</v>
      </c>
      <c r="H3402" s="126" t="s">
        <v>13194</v>
      </c>
      <c r="I3402" s="127">
        <v>29</v>
      </c>
      <c r="J3402" s="128">
        <v>11.3078</v>
      </c>
    </row>
    <row r="3403" spans="2:10" hidden="1" x14ac:dyDescent="0.25">
      <c r="B3403" s="124" t="s">
        <v>203</v>
      </c>
      <c r="C3403" s="125" t="s">
        <v>13183</v>
      </c>
      <c r="D3403" s="126" t="s">
        <v>13184</v>
      </c>
      <c r="E3403" s="125" t="s">
        <v>13189</v>
      </c>
      <c r="F3403" s="126" t="s">
        <v>13190</v>
      </c>
      <c r="G3403" s="125" t="s">
        <v>13198</v>
      </c>
      <c r="H3403" s="126" t="s">
        <v>13199</v>
      </c>
      <c r="I3403" s="127">
        <v>780</v>
      </c>
      <c r="J3403" s="128">
        <v>7.4809999999999999</v>
      </c>
    </row>
    <row r="3404" spans="2:10" hidden="1" x14ac:dyDescent="0.25">
      <c r="B3404" s="124" t="s">
        <v>203</v>
      </c>
      <c r="C3404" s="125" t="s">
        <v>13200</v>
      </c>
      <c r="D3404" s="126" t="s">
        <v>13201</v>
      </c>
      <c r="E3404" s="125" t="s">
        <v>13202</v>
      </c>
      <c r="F3404" s="126" t="s">
        <v>13203</v>
      </c>
      <c r="G3404" s="125" t="s">
        <v>13204</v>
      </c>
      <c r="H3404" s="126" t="s">
        <v>13205</v>
      </c>
      <c r="I3404" s="127">
        <v>185</v>
      </c>
      <c r="J3404" s="128">
        <v>21.55009999999999</v>
      </c>
    </row>
    <row r="3405" spans="2:10" hidden="1" x14ac:dyDescent="0.25">
      <c r="B3405" s="124" t="s">
        <v>203</v>
      </c>
      <c r="C3405" s="125" t="s">
        <v>13200</v>
      </c>
      <c r="D3405" s="126" t="s">
        <v>13201</v>
      </c>
      <c r="E3405" s="125" t="s">
        <v>13200</v>
      </c>
      <c r="F3405" s="126" t="s">
        <v>13206</v>
      </c>
      <c r="G3405" s="125" t="s">
        <v>817</v>
      </c>
      <c r="H3405" s="126" t="s">
        <v>13207</v>
      </c>
      <c r="I3405" s="127">
        <v>525</v>
      </c>
      <c r="J3405" s="128">
        <v>8.3643000000000001</v>
      </c>
    </row>
    <row r="3406" spans="2:10" hidden="1" x14ac:dyDescent="0.25">
      <c r="B3406" s="124" t="s">
        <v>203</v>
      </c>
      <c r="C3406" s="125" t="s">
        <v>13200</v>
      </c>
      <c r="D3406" s="126" t="s">
        <v>13201</v>
      </c>
      <c r="E3406" s="125" t="s">
        <v>13200</v>
      </c>
      <c r="F3406" s="126" t="s">
        <v>13206</v>
      </c>
      <c r="G3406" s="125" t="s">
        <v>13208</v>
      </c>
      <c r="H3406" s="126" t="s">
        <v>13209</v>
      </c>
      <c r="I3406" s="127">
        <v>460</v>
      </c>
      <c r="J3406" s="128">
        <v>2.4403999999999999</v>
      </c>
    </row>
    <row r="3407" spans="2:10" hidden="1" x14ac:dyDescent="0.25">
      <c r="B3407" s="124" t="s">
        <v>203</v>
      </c>
      <c r="C3407" s="125" t="s">
        <v>5600</v>
      </c>
      <c r="D3407" s="126" t="s">
        <v>13210</v>
      </c>
      <c r="E3407" s="125" t="s">
        <v>5600</v>
      </c>
      <c r="F3407" s="126" t="s">
        <v>13211</v>
      </c>
      <c r="G3407" s="125" t="s">
        <v>13212</v>
      </c>
      <c r="H3407" s="126" t="s">
        <v>13213</v>
      </c>
      <c r="I3407" s="127">
        <v>1891</v>
      </c>
      <c r="J3407" s="128">
        <v>8.8079000000000001</v>
      </c>
    </row>
    <row r="3408" spans="2:10" hidden="1" x14ac:dyDescent="0.25">
      <c r="B3408" s="124" t="s">
        <v>203</v>
      </c>
      <c r="C3408" s="125" t="s">
        <v>5600</v>
      </c>
      <c r="D3408" s="126" t="s">
        <v>13210</v>
      </c>
      <c r="E3408" s="125" t="s">
        <v>5600</v>
      </c>
      <c r="F3408" s="126" t="s">
        <v>13211</v>
      </c>
      <c r="G3408" s="125" t="s">
        <v>13214</v>
      </c>
      <c r="H3408" s="126" t="s">
        <v>13215</v>
      </c>
      <c r="I3408" s="127">
        <v>263</v>
      </c>
      <c r="J3408" s="128">
        <v>6.1696</v>
      </c>
    </row>
    <row r="3409" spans="2:10" hidden="1" x14ac:dyDescent="0.25">
      <c r="B3409" s="124" t="s">
        <v>203</v>
      </c>
      <c r="C3409" s="125" t="s">
        <v>13216</v>
      </c>
      <c r="D3409" s="126" t="s">
        <v>13217</v>
      </c>
      <c r="E3409" s="125" t="s">
        <v>13216</v>
      </c>
      <c r="F3409" s="126" t="s">
        <v>13218</v>
      </c>
      <c r="G3409" s="125" t="s">
        <v>12941</v>
      </c>
      <c r="H3409" s="126" t="s">
        <v>13219</v>
      </c>
      <c r="I3409" s="127">
        <v>0</v>
      </c>
      <c r="J3409" s="128">
        <v>14.727499999999999</v>
      </c>
    </row>
    <row r="3410" spans="2:10" hidden="1" x14ac:dyDescent="0.25">
      <c r="B3410" s="124" t="s">
        <v>203</v>
      </c>
      <c r="C3410" s="125" t="s">
        <v>13220</v>
      </c>
      <c r="D3410" s="126" t="s">
        <v>13221</v>
      </c>
      <c r="E3410" s="125" t="s">
        <v>13220</v>
      </c>
      <c r="F3410" s="126" t="s">
        <v>13222</v>
      </c>
      <c r="G3410" s="125" t="s">
        <v>13223</v>
      </c>
      <c r="H3410" s="126" t="s">
        <v>13224</v>
      </c>
      <c r="I3410" s="127">
        <v>531</v>
      </c>
      <c r="J3410" s="128">
        <v>6.446200000000001</v>
      </c>
    </row>
    <row r="3411" spans="2:10" hidden="1" x14ac:dyDescent="0.25">
      <c r="B3411" s="124" t="s">
        <v>203</v>
      </c>
      <c r="C3411" s="125" t="s">
        <v>13220</v>
      </c>
      <c r="D3411" s="126" t="s">
        <v>13221</v>
      </c>
      <c r="E3411" s="125" t="s">
        <v>13223</v>
      </c>
      <c r="F3411" s="126" t="s">
        <v>13224</v>
      </c>
      <c r="G3411" s="125" t="s">
        <v>13225</v>
      </c>
      <c r="H3411" s="126" t="s">
        <v>13226</v>
      </c>
      <c r="I3411" s="127">
        <v>176</v>
      </c>
      <c r="J3411" s="128">
        <v>17.897299999999991</v>
      </c>
    </row>
    <row r="3412" spans="2:10" hidden="1" x14ac:dyDescent="0.25">
      <c r="B3412" s="124" t="s">
        <v>203</v>
      </c>
      <c r="C3412" s="125" t="s">
        <v>13227</v>
      </c>
      <c r="D3412" s="126" t="s">
        <v>13228</v>
      </c>
      <c r="E3412" s="125" t="s">
        <v>13227</v>
      </c>
      <c r="F3412" s="126" t="s">
        <v>13229</v>
      </c>
      <c r="G3412" s="125" t="s">
        <v>910</v>
      </c>
      <c r="H3412" s="126" t="s">
        <v>13230</v>
      </c>
      <c r="I3412" s="127">
        <v>325</v>
      </c>
      <c r="J3412" s="128">
        <v>5.0143999999999984</v>
      </c>
    </row>
    <row r="3413" spans="2:10" hidden="1" x14ac:dyDescent="0.25">
      <c r="B3413" s="124" t="s">
        <v>203</v>
      </c>
      <c r="C3413" s="125" t="s">
        <v>13227</v>
      </c>
      <c r="D3413" s="126" t="s">
        <v>13228</v>
      </c>
      <c r="E3413" s="125" t="s">
        <v>910</v>
      </c>
      <c r="F3413" s="126" t="s">
        <v>13230</v>
      </c>
      <c r="G3413" s="125" t="s">
        <v>13231</v>
      </c>
      <c r="H3413" s="126" t="s">
        <v>13232</v>
      </c>
      <c r="I3413" s="127">
        <v>427</v>
      </c>
      <c r="J3413" s="128">
        <v>1.0483</v>
      </c>
    </row>
    <row r="3414" spans="2:10" hidden="1" x14ac:dyDescent="0.25">
      <c r="B3414" s="124" t="s">
        <v>203</v>
      </c>
      <c r="C3414" s="125" t="s">
        <v>13233</v>
      </c>
      <c r="D3414" s="126" t="s">
        <v>13234</v>
      </c>
      <c r="E3414" s="125" t="s">
        <v>13233</v>
      </c>
      <c r="F3414" s="126" t="s">
        <v>13235</v>
      </c>
      <c r="G3414" s="125" t="s">
        <v>13236</v>
      </c>
      <c r="H3414" s="126" t="s">
        <v>13237</v>
      </c>
      <c r="I3414" s="127">
        <v>340</v>
      </c>
      <c r="J3414" s="128">
        <v>15.523899999999999</v>
      </c>
    </row>
    <row r="3415" spans="2:10" hidden="1" x14ac:dyDescent="0.25">
      <c r="B3415" s="124" t="s">
        <v>203</v>
      </c>
      <c r="C3415" s="125" t="s">
        <v>13238</v>
      </c>
      <c r="D3415" s="126" t="s">
        <v>13239</v>
      </c>
      <c r="E3415" s="125" t="s">
        <v>4003</v>
      </c>
      <c r="F3415" s="126" t="s">
        <v>13240</v>
      </c>
      <c r="G3415" s="125" t="s">
        <v>13241</v>
      </c>
      <c r="H3415" s="126" t="s">
        <v>13242</v>
      </c>
      <c r="I3415" s="127">
        <v>459</v>
      </c>
      <c r="J3415" s="128">
        <v>6.0473999999999997</v>
      </c>
    </row>
    <row r="3416" spans="2:10" hidden="1" x14ac:dyDescent="0.25">
      <c r="B3416" s="124" t="s">
        <v>203</v>
      </c>
      <c r="C3416" s="125" t="s">
        <v>13238</v>
      </c>
      <c r="D3416" s="126" t="s">
        <v>13239</v>
      </c>
      <c r="E3416" s="125" t="s">
        <v>13243</v>
      </c>
      <c r="F3416" s="126" t="s">
        <v>13244</v>
      </c>
      <c r="G3416" s="125" t="s">
        <v>13245</v>
      </c>
      <c r="H3416" s="126" t="s">
        <v>13246</v>
      </c>
      <c r="I3416" s="127">
        <v>284</v>
      </c>
      <c r="J3416" s="128">
        <v>12.783300000000001</v>
      </c>
    </row>
    <row r="3417" spans="2:10" hidden="1" x14ac:dyDescent="0.25">
      <c r="B3417" s="124" t="s">
        <v>203</v>
      </c>
      <c r="C3417" s="125" t="s">
        <v>13238</v>
      </c>
      <c r="D3417" s="126" t="s">
        <v>13239</v>
      </c>
      <c r="E3417" s="125" t="s">
        <v>13238</v>
      </c>
      <c r="F3417" s="126" t="s">
        <v>13247</v>
      </c>
      <c r="G3417" s="125" t="s">
        <v>729</v>
      </c>
      <c r="H3417" s="126" t="s">
        <v>13248</v>
      </c>
      <c r="I3417" s="127">
        <v>255</v>
      </c>
      <c r="J3417" s="128">
        <v>14.320399999999999</v>
      </c>
    </row>
    <row r="3418" spans="2:10" hidden="1" x14ac:dyDescent="0.25">
      <c r="B3418" s="124" t="s">
        <v>203</v>
      </c>
      <c r="C3418" s="125" t="s">
        <v>13238</v>
      </c>
      <c r="D3418" s="126" t="s">
        <v>13239</v>
      </c>
      <c r="E3418" s="125" t="s">
        <v>13238</v>
      </c>
      <c r="F3418" s="126" t="s">
        <v>13247</v>
      </c>
      <c r="G3418" s="125" t="s">
        <v>13249</v>
      </c>
      <c r="H3418" s="126" t="s">
        <v>13250</v>
      </c>
      <c r="I3418" s="127">
        <v>442</v>
      </c>
      <c r="J3418" s="128">
        <v>19.193200000000001</v>
      </c>
    </row>
    <row r="3419" spans="2:10" hidden="1" x14ac:dyDescent="0.25">
      <c r="B3419" s="124" t="s">
        <v>203</v>
      </c>
      <c r="C3419" s="125" t="s">
        <v>13238</v>
      </c>
      <c r="D3419" s="126" t="s">
        <v>13239</v>
      </c>
      <c r="E3419" s="125" t="s">
        <v>921</v>
      </c>
      <c r="F3419" s="126" t="s">
        <v>13251</v>
      </c>
      <c r="G3419" s="125" t="s">
        <v>13252</v>
      </c>
      <c r="H3419" s="126" t="s">
        <v>13253</v>
      </c>
      <c r="I3419" s="127">
        <v>382</v>
      </c>
      <c r="J3419" s="128">
        <v>6.7378</v>
      </c>
    </row>
    <row r="3420" spans="2:10" hidden="1" x14ac:dyDescent="0.25">
      <c r="B3420" s="124" t="s">
        <v>203</v>
      </c>
      <c r="C3420" s="125" t="s">
        <v>13238</v>
      </c>
      <c r="D3420" s="126" t="s">
        <v>13239</v>
      </c>
      <c r="E3420" s="125" t="s">
        <v>13254</v>
      </c>
      <c r="F3420" s="126" t="s">
        <v>13255</v>
      </c>
      <c r="G3420" s="125" t="s">
        <v>13256</v>
      </c>
      <c r="H3420" s="126" t="s">
        <v>13257</v>
      </c>
      <c r="I3420" s="127">
        <v>514</v>
      </c>
      <c r="J3420" s="128">
        <v>12.5915</v>
      </c>
    </row>
    <row r="3421" spans="2:10" hidden="1" x14ac:dyDescent="0.25">
      <c r="B3421" s="124" t="s">
        <v>203</v>
      </c>
      <c r="C3421" s="125" t="s">
        <v>13238</v>
      </c>
      <c r="D3421" s="126" t="s">
        <v>13239</v>
      </c>
      <c r="E3421" s="125" t="s">
        <v>13258</v>
      </c>
      <c r="F3421" s="126" t="s">
        <v>13259</v>
      </c>
      <c r="G3421" s="125" t="s">
        <v>921</v>
      </c>
      <c r="H3421" s="126" t="s">
        <v>13251</v>
      </c>
      <c r="I3421" s="127">
        <v>374</v>
      </c>
      <c r="J3421" s="128">
        <v>15.354900000000001</v>
      </c>
    </row>
    <row r="3422" spans="2:10" hidden="1" x14ac:dyDescent="0.25">
      <c r="B3422" s="124" t="s">
        <v>203</v>
      </c>
      <c r="C3422" s="125" t="s">
        <v>13238</v>
      </c>
      <c r="D3422" s="126" t="s">
        <v>13239</v>
      </c>
      <c r="E3422" s="125" t="s">
        <v>13260</v>
      </c>
      <c r="F3422" s="126" t="s">
        <v>13261</v>
      </c>
      <c r="G3422" s="125" t="s">
        <v>3256</v>
      </c>
      <c r="H3422" s="126" t="s">
        <v>13262</v>
      </c>
      <c r="I3422" s="127">
        <v>323</v>
      </c>
      <c r="J3422" s="128">
        <v>4.3872</v>
      </c>
    </row>
    <row r="3423" spans="2:10" hidden="1" x14ac:dyDescent="0.25">
      <c r="B3423" s="124" t="s">
        <v>203</v>
      </c>
      <c r="C3423" s="125" t="s">
        <v>13238</v>
      </c>
      <c r="D3423" s="126" t="s">
        <v>13239</v>
      </c>
      <c r="E3423" s="125" t="s">
        <v>3256</v>
      </c>
      <c r="F3423" s="126" t="s">
        <v>13262</v>
      </c>
      <c r="G3423" s="125" t="s">
        <v>13263</v>
      </c>
      <c r="H3423" s="126" t="s">
        <v>13264</v>
      </c>
      <c r="I3423" s="127">
        <v>149</v>
      </c>
      <c r="J3423" s="128">
        <v>5.3558999999999983</v>
      </c>
    </row>
    <row r="3424" spans="2:10" hidden="1" x14ac:dyDescent="0.25">
      <c r="B3424" s="124" t="s">
        <v>203</v>
      </c>
      <c r="C3424" s="125" t="s">
        <v>13238</v>
      </c>
      <c r="D3424" s="126" t="s">
        <v>13239</v>
      </c>
      <c r="E3424" s="125" t="s">
        <v>13256</v>
      </c>
      <c r="F3424" s="126" t="s">
        <v>13257</v>
      </c>
      <c r="G3424" s="125" t="s">
        <v>13265</v>
      </c>
      <c r="H3424" s="126" t="s">
        <v>13266</v>
      </c>
      <c r="I3424" s="127">
        <v>727</v>
      </c>
      <c r="J3424" s="128">
        <v>0.62079999999999991</v>
      </c>
    </row>
    <row r="3425" spans="2:10" hidden="1" x14ac:dyDescent="0.25">
      <c r="B3425" s="124" t="s">
        <v>203</v>
      </c>
      <c r="C3425" s="125" t="s">
        <v>13238</v>
      </c>
      <c r="D3425" s="126" t="s">
        <v>13239</v>
      </c>
      <c r="E3425" s="125" t="s">
        <v>13265</v>
      </c>
      <c r="F3425" s="126" t="s">
        <v>13266</v>
      </c>
      <c r="G3425" s="125" t="s">
        <v>13267</v>
      </c>
      <c r="H3425" s="126" t="s">
        <v>13268</v>
      </c>
      <c r="I3425" s="127">
        <v>547</v>
      </c>
      <c r="J3425" s="128">
        <v>4.7738000000000014</v>
      </c>
    </row>
    <row r="3426" spans="2:10" hidden="1" x14ac:dyDescent="0.25">
      <c r="B3426" s="124" t="s">
        <v>203</v>
      </c>
      <c r="C3426" s="125" t="s">
        <v>13238</v>
      </c>
      <c r="D3426" s="126" t="s">
        <v>13239</v>
      </c>
      <c r="E3426" s="125" t="s">
        <v>2365</v>
      </c>
      <c r="F3426" s="126" t="s">
        <v>13269</v>
      </c>
      <c r="G3426" s="125" t="s">
        <v>4003</v>
      </c>
      <c r="H3426" s="126" t="s">
        <v>13240</v>
      </c>
      <c r="I3426" s="127">
        <v>420</v>
      </c>
      <c r="J3426" s="128">
        <v>4.3625999999999996</v>
      </c>
    </row>
    <row r="3427" spans="2:10" hidden="1" x14ac:dyDescent="0.25">
      <c r="B3427" s="124" t="s">
        <v>203</v>
      </c>
      <c r="C3427" s="125" t="s">
        <v>13238</v>
      </c>
      <c r="D3427" s="126" t="s">
        <v>13239</v>
      </c>
      <c r="E3427" s="125" t="s">
        <v>13260</v>
      </c>
      <c r="F3427" s="126" t="s">
        <v>13261</v>
      </c>
      <c r="G3427" s="125" t="s">
        <v>13254</v>
      </c>
      <c r="H3427" s="126" t="s">
        <v>13255</v>
      </c>
      <c r="I3427" s="127">
        <v>812</v>
      </c>
      <c r="J3427" s="128">
        <v>10.6663</v>
      </c>
    </row>
    <row r="3428" spans="2:10" hidden="1" x14ac:dyDescent="0.25">
      <c r="B3428" s="124" t="s">
        <v>203</v>
      </c>
      <c r="C3428" s="125" t="s">
        <v>2783</v>
      </c>
      <c r="D3428" s="126" t="s">
        <v>13270</v>
      </c>
      <c r="E3428" s="125" t="s">
        <v>2783</v>
      </c>
      <c r="F3428" s="126" t="s">
        <v>13271</v>
      </c>
      <c r="G3428" s="125" t="s">
        <v>438</v>
      </c>
      <c r="H3428" s="126" t="s">
        <v>13272</v>
      </c>
      <c r="I3428" s="127">
        <v>749</v>
      </c>
      <c r="J3428" s="128">
        <v>24.365400000000001</v>
      </c>
    </row>
    <row r="3429" spans="2:10" hidden="1" x14ac:dyDescent="0.25">
      <c r="B3429" s="124" t="s">
        <v>203</v>
      </c>
      <c r="C3429" s="125" t="s">
        <v>2783</v>
      </c>
      <c r="D3429" s="126" t="s">
        <v>13270</v>
      </c>
      <c r="E3429" s="125" t="s">
        <v>2783</v>
      </c>
      <c r="F3429" s="126" t="s">
        <v>13271</v>
      </c>
      <c r="G3429" s="125" t="s">
        <v>13273</v>
      </c>
      <c r="H3429" s="126" t="s">
        <v>13274</v>
      </c>
      <c r="I3429" s="127">
        <v>291</v>
      </c>
      <c r="J3429" s="128">
        <v>19.517400000000009</v>
      </c>
    </row>
    <row r="3430" spans="2:10" hidden="1" x14ac:dyDescent="0.25">
      <c r="B3430" s="124" t="s">
        <v>203</v>
      </c>
      <c r="C3430" s="125" t="s">
        <v>2783</v>
      </c>
      <c r="D3430" s="126" t="s">
        <v>13270</v>
      </c>
      <c r="E3430" s="125" t="s">
        <v>13275</v>
      </c>
      <c r="F3430" s="126" t="s">
        <v>13276</v>
      </c>
      <c r="G3430" s="125" t="s">
        <v>13277</v>
      </c>
      <c r="H3430" s="126" t="s">
        <v>13278</v>
      </c>
      <c r="I3430" s="127">
        <v>320</v>
      </c>
      <c r="J3430" s="128">
        <v>6.2501000000000024</v>
      </c>
    </row>
    <row r="3431" spans="2:10" hidden="1" x14ac:dyDescent="0.25">
      <c r="B3431" s="124" t="s">
        <v>203</v>
      </c>
      <c r="C3431" s="125" t="s">
        <v>2783</v>
      </c>
      <c r="D3431" s="126" t="s">
        <v>13270</v>
      </c>
      <c r="E3431" s="125" t="s">
        <v>2783</v>
      </c>
      <c r="F3431" s="126" t="s">
        <v>13271</v>
      </c>
      <c r="G3431" s="125" t="s">
        <v>13275</v>
      </c>
      <c r="H3431" s="126" t="s">
        <v>13276</v>
      </c>
      <c r="I3431" s="127">
        <v>207</v>
      </c>
      <c r="J3431" s="128">
        <v>12.786099999999999</v>
      </c>
    </row>
    <row r="3432" spans="2:10" hidden="1" x14ac:dyDescent="0.25">
      <c r="B3432" s="124" t="s">
        <v>203</v>
      </c>
      <c r="C3432" s="125" t="s">
        <v>2783</v>
      </c>
      <c r="D3432" s="126" t="s">
        <v>13270</v>
      </c>
      <c r="E3432" s="125" t="s">
        <v>438</v>
      </c>
      <c r="F3432" s="126" t="s">
        <v>13272</v>
      </c>
      <c r="G3432" s="125" t="s">
        <v>13279</v>
      </c>
      <c r="H3432" s="126" t="s">
        <v>13280</v>
      </c>
      <c r="I3432" s="127">
        <v>1154</v>
      </c>
      <c r="J3432" s="128">
        <v>27.727799999999991</v>
      </c>
    </row>
    <row r="3433" spans="2:10" hidden="1" x14ac:dyDescent="0.25">
      <c r="B3433" s="124" t="s">
        <v>203</v>
      </c>
      <c r="C3433" s="125" t="s">
        <v>13281</v>
      </c>
      <c r="D3433" s="126" t="s">
        <v>13282</v>
      </c>
      <c r="E3433" s="125" t="s">
        <v>13283</v>
      </c>
      <c r="F3433" s="126" t="s">
        <v>13284</v>
      </c>
      <c r="G3433" s="125" t="s">
        <v>13223</v>
      </c>
      <c r="H3433" s="126" t="s">
        <v>13285</v>
      </c>
      <c r="I3433" s="127">
        <v>4</v>
      </c>
      <c r="J3433" s="128">
        <v>4.03</v>
      </c>
    </row>
    <row r="3434" spans="2:10" hidden="1" x14ac:dyDescent="0.25">
      <c r="B3434" s="124" t="s">
        <v>203</v>
      </c>
      <c r="C3434" s="125" t="s">
        <v>13281</v>
      </c>
      <c r="D3434" s="126" t="s">
        <v>13282</v>
      </c>
      <c r="E3434" s="125" t="s">
        <v>13281</v>
      </c>
      <c r="F3434" s="126" t="s">
        <v>13286</v>
      </c>
      <c r="G3434" s="125" t="s">
        <v>13287</v>
      </c>
      <c r="H3434" s="126" t="s">
        <v>13288</v>
      </c>
      <c r="I3434" s="127">
        <v>1677</v>
      </c>
      <c r="J3434" s="128">
        <v>22.165299999999991</v>
      </c>
    </row>
    <row r="3435" spans="2:10" hidden="1" x14ac:dyDescent="0.25">
      <c r="B3435" s="124" t="s">
        <v>203</v>
      </c>
      <c r="C3435" s="125" t="s">
        <v>13281</v>
      </c>
      <c r="D3435" s="126" t="s">
        <v>13282</v>
      </c>
      <c r="E3435" s="125" t="s">
        <v>13281</v>
      </c>
      <c r="F3435" s="126" t="s">
        <v>13286</v>
      </c>
      <c r="G3435" s="125" t="s">
        <v>13283</v>
      </c>
      <c r="H3435" s="126" t="s">
        <v>13284</v>
      </c>
      <c r="I3435" s="127">
        <v>298</v>
      </c>
      <c r="J3435" s="128">
        <v>9.1880999999999986</v>
      </c>
    </row>
    <row r="3436" spans="2:10" hidden="1" x14ac:dyDescent="0.25">
      <c r="B3436" s="124" t="s">
        <v>203</v>
      </c>
      <c r="C3436" s="125" t="s">
        <v>8915</v>
      </c>
      <c r="D3436" s="126" t="s">
        <v>13289</v>
      </c>
      <c r="E3436" s="125" t="s">
        <v>8915</v>
      </c>
      <c r="F3436" s="126" t="s">
        <v>13290</v>
      </c>
      <c r="G3436" s="125" t="s">
        <v>13291</v>
      </c>
      <c r="H3436" s="126" t="s">
        <v>13292</v>
      </c>
      <c r="I3436" s="127">
        <v>342</v>
      </c>
      <c r="J3436" s="128">
        <v>24.444800000000001</v>
      </c>
    </row>
    <row r="3437" spans="2:10" hidden="1" x14ac:dyDescent="0.25">
      <c r="B3437" s="124" t="s">
        <v>203</v>
      </c>
      <c r="C3437" s="125" t="s">
        <v>8915</v>
      </c>
      <c r="D3437" s="126" t="s">
        <v>13289</v>
      </c>
      <c r="E3437" s="125" t="s">
        <v>13293</v>
      </c>
      <c r="F3437" s="126" t="s">
        <v>13294</v>
      </c>
      <c r="G3437" s="125" t="s">
        <v>661</v>
      </c>
      <c r="H3437" s="126" t="s">
        <v>13295</v>
      </c>
      <c r="I3437" s="127">
        <v>945</v>
      </c>
      <c r="J3437" s="128">
        <v>11.420400000000001</v>
      </c>
    </row>
    <row r="3438" spans="2:10" hidden="1" x14ac:dyDescent="0.25">
      <c r="B3438" s="124" t="s">
        <v>203</v>
      </c>
      <c r="C3438" s="125" t="s">
        <v>8915</v>
      </c>
      <c r="D3438" s="126" t="s">
        <v>13289</v>
      </c>
      <c r="E3438" s="125" t="s">
        <v>8915</v>
      </c>
      <c r="F3438" s="126" t="s">
        <v>13290</v>
      </c>
      <c r="G3438" s="125" t="s">
        <v>13296</v>
      </c>
      <c r="H3438" s="126" t="s">
        <v>13297</v>
      </c>
      <c r="I3438" s="127">
        <v>202</v>
      </c>
      <c r="J3438" s="128">
        <v>18.312999999999999</v>
      </c>
    </row>
    <row r="3439" spans="2:10" hidden="1" x14ac:dyDescent="0.25">
      <c r="B3439" s="124" t="s">
        <v>203</v>
      </c>
      <c r="C3439" s="125" t="s">
        <v>8915</v>
      </c>
      <c r="D3439" s="126" t="s">
        <v>13289</v>
      </c>
      <c r="E3439" s="125" t="s">
        <v>8915</v>
      </c>
      <c r="F3439" s="126" t="s">
        <v>13290</v>
      </c>
      <c r="G3439" s="125" t="s">
        <v>13298</v>
      </c>
      <c r="H3439" s="126" t="s">
        <v>13299</v>
      </c>
      <c r="I3439" s="127">
        <v>162</v>
      </c>
      <c r="J3439" s="128">
        <v>28.675900000000009</v>
      </c>
    </row>
    <row r="3440" spans="2:10" hidden="1" x14ac:dyDescent="0.25">
      <c r="B3440" s="124" t="s">
        <v>203</v>
      </c>
      <c r="C3440" s="125" t="s">
        <v>8915</v>
      </c>
      <c r="D3440" s="126" t="s">
        <v>13289</v>
      </c>
      <c r="E3440" s="125" t="s">
        <v>13296</v>
      </c>
      <c r="F3440" s="126" t="s">
        <v>13297</v>
      </c>
      <c r="G3440" s="125" t="s">
        <v>13293</v>
      </c>
      <c r="H3440" s="126" t="s">
        <v>13294</v>
      </c>
      <c r="I3440" s="127">
        <v>1117</v>
      </c>
      <c r="J3440" s="128">
        <v>14.6037</v>
      </c>
    </row>
    <row r="3441" spans="2:10" hidden="1" x14ac:dyDescent="0.25">
      <c r="B3441" s="124" t="s">
        <v>203</v>
      </c>
      <c r="C3441" s="125" t="s">
        <v>8915</v>
      </c>
      <c r="D3441" s="126" t="s">
        <v>13289</v>
      </c>
      <c r="E3441" s="125" t="s">
        <v>13300</v>
      </c>
      <c r="F3441" s="126" t="s">
        <v>13301</v>
      </c>
      <c r="G3441" s="125" t="s">
        <v>3034</v>
      </c>
      <c r="H3441" s="126" t="s">
        <v>13302</v>
      </c>
      <c r="I3441" s="127">
        <v>331</v>
      </c>
      <c r="J3441" s="128">
        <v>4.2827000000000002</v>
      </c>
    </row>
    <row r="3442" spans="2:10" hidden="1" x14ac:dyDescent="0.25">
      <c r="B3442" s="124" t="s">
        <v>203</v>
      </c>
      <c r="C3442" s="125" t="s">
        <v>8915</v>
      </c>
      <c r="D3442" s="126" t="s">
        <v>13289</v>
      </c>
      <c r="E3442" s="125" t="s">
        <v>8915</v>
      </c>
      <c r="F3442" s="126" t="s">
        <v>13290</v>
      </c>
      <c r="G3442" s="125" t="s">
        <v>13303</v>
      </c>
      <c r="H3442" s="126" t="s">
        <v>13304</v>
      </c>
      <c r="I3442" s="127">
        <v>456</v>
      </c>
      <c r="J3442" s="128">
        <v>29.60090000000001</v>
      </c>
    </row>
    <row r="3443" spans="2:10" hidden="1" x14ac:dyDescent="0.25">
      <c r="B3443" s="124" t="s">
        <v>203</v>
      </c>
      <c r="C3443" s="125" t="s">
        <v>8915</v>
      </c>
      <c r="D3443" s="126" t="s">
        <v>13289</v>
      </c>
      <c r="E3443" s="125" t="s">
        <v>8915</v>
      </c>
      <c r="F3443" s="126" t="s">
        <v>13290</v>
      </c>
      <c r="G3443" s="125" t="s">
        <v>13300</v>
      </c>
      <c r="H3443" s="126" t="s">
        <v>13301</v>
      </c>
      <c r="I3443" s="127">
        <v>3709</v>
      </c>
      <c r="J3443" s="128">
        <v>30.983000000000001</v>
      </c>
    </row>
    <row r="3444" spans="2:10" hidden="1" x14ac:dyDescent="0.25">
      <c r="B3444" s="124" t="s">
        <v>203</v>
      </c>
      <c r="C3444" s="125" t="s">
        <v>13305</v>
      </c>
      <c r="D3444" s="126" t="s">
        <v>13306</v>
      </c>
      <c r="E3444" s="125" t="s">
        <v>13305</v>
      </c>
      <c r="F3444" s="126" t="s">
        <v>13307</v>
      </c>
      <c r="G3444" s="125" t="s">
        <v>5439</v>
      </c>
      <c r="H3444" s="126" t="s">
        <v>13308</v>
      </c>
      <c r="I3444" s="127">
        <v>203</v>
      </c>
      <c r="J3444" s="128">
        <v>95.028299999999987</v>
      </c>
    </row>
    <row r="3445" spans="2:10" hidden="1" x14ac:dyDescent="0.25">
      <c r="B3445" s="124" t="s">
        <v>203</v>
      </c>
      <c r="C3445" s="125" t="s">
        <v>13305</v>
      </c>
      <c r="D3445" s="126" t="s">
        <v>13306</v>
      </c>
      <c r="E3445" s="125" t="s">
        <v>5439</v>
      </c>
      <c r="F3445" s="126" t="s">
        <v>13308</v>
      </c>
      <c r="G3445" s="125" t="s">
        <v>1619</v>
      </c>
      <c r="H3445" s="126" t="s">
        <v>13309</v>
      </c>
      <c r="I3445" s="127">
        <v>217</v>
      </c>
      <c r="J3445" s="128">
        <v>11.535399999999999</v>
      </c>
    </row>
    <row r="3446" spans="2:10" hidden="1" x14ac:dyDescent="0.25">
      <c r="B3446" s="124" t="s">
        <v>203</v>
      </c>
      <c r="C3446" s="125" t="s">
        <v>13310</v>
      </c>
      <c r="D3446" s="126" t="s">
        <v>13311</v>
      </c>
      <c r="E3446" s="125" t="s">
        <v>13312</v>
      </c>
      <c r="F3446" s="126" t="s">
        <v>13313</v>
      </c>
      <c r="G3446" s="125" t="s">
        <v>7542</v>
      </c>
      <c r="H3446" s="126" t="s">
        <v>13314</v>
      </c>
      <c r="I3446" s="127">
        <v>20</v>
      </c>
      <c r="J3446" s="128">
        <v>6.6806000000000001</v>
      </c>
    </row>
    <row r="3447" spans="2:10" hidden="1" x14ac:dyDescent="0.25">
      <c r="B3447" s="124" t="s">
        <v>203</v>
      </c>
      <c r="C3447" s="125" t="s">
        <v>13310</v>
      </c>
      <c r="D3447" s="126" t="s">
        <v>13311</v>
      </c>
      <c r="E3447" s="125" t="s">
        <v>7542</v>
      </c>
      <c r="F3447" s="126" t="s">
        <v>13314</v>
      </c>
      <c r="G3447" s="125" t="s">
        <v>702</v>
      </c>
      <c r="H3447" s="126" t="s">
        <v>13315</v>
      </c>
      <c r="I3447" s="127">
        <v>746</v>
      </c>
      <c r="J3447" s="128">
        <v>3.1427999999999998</v>
      </c>
    </row>
    <row r="3448" spans="2:10" hidden="1" x14ac:dyDescent="0.25">
      <c r="B3448" s="124" t="s">
        <v>203</v>
      </c>
      <c r="C3448" s="125" t="s">
        <v>13310</v>
      </c>
      <c r="D3448" s="126" t="s">
        <v>13311</v>
      </c>
      <c r="E3448" s="125" t="s">
        <v>13316</v>
      </c>
      <c r="F3448" s="126" t="s">
        <v>13317</v>
      </c>
      <c r="G3448" s="125" t="s">
        <v>13312</v>
      </c>
      <c r="H3448" s="126" t="s">
        <v>13313</v>
      </c>
      <c r="I3448" s="127">
        <v>471</v>
      </c>
      <c r="J3448" s="128">
        <v>32.766000000000012</v>
      </c>
    </row>
    <row r="3449" spans="2:10" hidden="1" x14ac:dyDescent="0.25">
      <c r="B3449" s="124" t="s">
        <v>203</v>
      </c>
      <c r="C3449" s="125" t="s">
        <v>13310</v>
      </c>
      <c r="D3449" s="126" t="s">
        <v>13311</v>
      </c>
      <c r="E3449" s="125" t="s">
        <v>13310</v>
      </c>
      <c r="F3449" s="126" t="s">
        <v>13318</v>
      </c>
      <c r="G3449" s="125" t="s">
        <v>13316</v>
      </c>
      <c r="H3449" s="126" t="s">
        <v>13317</v>
      </c>
      <c r="I3449" s="127">
        <v>638</v>
      </c>
      <c r="J3449" s="128">
        <v>26.127500000000001</v>
      </c>
    </row>
    <row r="3450" spans="2:10" hidden="1" x14ac:dyDescent="0.25">
      <c r="B3450" s="124" t="s">
        <v>203</v>
      </c>
      <c r="C3450" s="125" t="s">
        <v>13310</v>
      </c>
      <c r="D3450" s="126" t="s">
        <v>13311</v>
      </c>
      <c r="E3450" s="125" t="s">
        <v>13319</v>
      </c>
      <c r="F3450" s="126" t="s">
        <v>13320</v>
      </c>
      <c r="G3450" s="125" t="s">
        <v>1938</v>
      </c>
      <c r="H3450" s="126" t="s">
        <v>13321</v>
      </c>
      <c r="I3450" s="127">
        <v>254</v>
      </c>
      <c r="J3450" s="128">
        <v>5.1672999999999991</v>
      </c>
    </row>
    <row r="3451" spans="2:10" hidden="1" x14ac:dyDescent="0.25">
      <c r="B3451" s="124" t="s">
        <v>203</v>
      </c>
      <c r="C3451" s="125" t="s">
        <v>13310</v>
      </c>
      <c r="D3451" s="126" t="s">
        <v>13311</v>
      </c>
      <c r="E3451" s="125" t="s">
        <v>13310</v>
      </c>
      <c r="F3451" s="126" t="s">
        <v>13318</v>
      </c>
      <c r="G3451" s="125" t="s">
        <v>13319</v>
      </c>
      <c r="H3451" s="126" t="s">
        <v>13320</v>
      </c>
      <c r="I3451" s="127">
        <v>487</v>
      </c>
      <c r="J3451" s="128">
        <v>45.035100000000007</v>
      </c>
    </row>
    <row r="3452" spans="2:10" hidden="1" x14ac:dyDescent="0.25">
      <c r="B3452" s="124" t="s">
        <v>203</v>
      </c>
      <c r="C3452" s="125" t="s">
        <v>13310</v>
      </c>
      <c r="D3452" s="126" t="s">
        <v>13311</v>
      </c>
      <c r="E3452" s="125" t="s">
        <v>13310</v>
      </c>
      <c r="F3452" s="126" t="s">
        <v>13318</v>
      </c>
      <c r="G3452" s="125" t="s">
        <v>13322</v>
      </c>
      <c r="H3452" s="126" t="s">
        <v>13323</v>
      </c>
      <c r="I3452" s="127">
        <v>699</v>
      </c>
      <c r="J3452" s="128">
        <v>24.3733</v>
      </c>
    </row>
    <row r="3453" spans="2:10" hidden="1" x14ac:dyDescent="0.25">
      <c r="B3453" s="124" t="s">
        <v>203</v>
      </c>
      <c r="C3453" s="125" t="s">
        <v>13310</v>
      </c>
      <c r="D3453" s="126" t="s">
        <v>13311</v>
      </c>
      <c r="E3453" s="125" t="s">
        <v>13322</v>
      </c>
      <c r="F3453" s="126" t="s">
        <v>13323</v>
      </c>
      <c r="G3453" s="125" t="s">
        <v>13324</v>
      </c>
      <c r="H3453" s="126" t="s">
        <v>13325</v>
      </c>
      <c r="I3453" s="127">
        <v>293</v>
      </c>
      <c r="J3453" s="128">
        <v>7.9340999999999999</v>
      </c>
    </row>
    <row r="3454" spans="2:10" hidden="1" x14ac:dyDescent="0.25">
      <c r="B3454" s="124" t="s">
        <v>203</v>
      </c>
      <c r="C3454" s="125" t="s">
        <v>13310</v>
      </c>
      <c r="D3454" s="126" t="s">
        <v>13311</v>
      </c>
      <c r="E3454" s="125" t="s">
        <v>1938</v>
      </c>
      <c r="F3454" s="126" t="s">
        <v>13321</v>
      </c>
      <c r="G3454" s="125" t="s">
        <v>13326</v>
      </c>
      <c r="H3454" s="126" t="s">
        <v>13327</v>
      </c>
      <c r="I3454" s="127">
        <v>549</v>
      </c>
      <c r="J3454" s="128">
        <v>15.2797</v>
      </c>
    </row>
    <row r="3455" spans="2:10" hidden="1" x14ac:dyDescent="0.25">
      <c r="B3455" s="124" t="s">
        <v>203</v>
      </c>
      <c r="C3455" s="125" t="s">
        <v>13310</v>
      </c>
      <c r="D3455" s="126" t="s">
        <v>13311</v>
      </c>
      <c r="E3455" s="125" t="s">
        <v>13328</v>
      </c>
      <c r="F3455" s="126" t="s">
        <v>13329</v>
      </c>
      <c r="G3455" s="125" t="s">
        <v>13330</v>
      </c>
      <c r="H3455" s="126" t="s">
        <v>13331</v>
      </c>
      <c r="I3455" s="127">
        <v>294</v>
      </c>
      <c r="J3455" s="128">
        <v>11.188700000000001</v>
      </c>
    </row>
    <row r="3456" spans="2:10" hidden="1" x14ac:dyDescent="0.25">
      <c r="B3456" s="124" t="s">
        <v>203</v>
      </c>
      <c r="C3456" s="125" t="s">
        <v>13310</v>
      </c>
      <c r="D3456" s="126" t="s">
        <v>13311</v>
      </c>
      <c r="E3456" s="125" t="s">
        <v>13330</v>
      </c>
      <c r="F3456" s="126" t="s">
        <v>13331</v>
      </c>
      <c r="G3456" s="125" t="s">
        <v>11809</v>
      </c>
      <c r="H3456" s="126" t="s">
        <v>13332</v>
      </c>
      <c r="I3456" s="127">
        <v>1962</v>
      </c>
      <c r="J3456" s="128">
        <v>8.3263000000000016</v>
      </c>
    </row>
    <row r="3457" spans="2:10" hidden="1" x14ac:dyDescent="0.25">
      <c r="B3457" s="124" t="s">
        <v>203</v>
      </c>
      <c r="C3457" s="125" t="s">
        <v>13310</v>
      </c>
      <c r="D3457" s="126" t="s">
        <v>13311</v>
      </c>
      <c r="E3457" s="125" t="s">
        <v>13310</v>
      </c>
      <c r="F3457" s="126" t="s">
        <v>13318</v>
      </c>
      <c r="G3457" s="125" t="s">
        <v>13328</v>
      </c>
      <c r="H3457" s="126" t="s">
        <v>13329</v>
      </c>
      <c r="I3457" s="127">
        <v>120</v>
      </c>
      <c r="J3457" s="128">
        <v>26.573599999999999</v>
      </c>
    </row>
    <row r="3458" spans="2:10" hidden="1" x14ac:dyDescent="0.25">
      <c r="B3458" s="124" t="s">
        <v>203</v>
      </c>
      <c r="C3458" s="125" t="s">
        <v>343</v>
      </c>
      <c r="D3458" s="126" t="s">
        <v>13333</v>
      </c>
      <c r="E3458" s="125" t="s">
        <v>13334</v>
      </c>
      <c r="F3458" s="126" t="s">
        <v>13335</v>
      </c>
      <c r="G3458" s="125" t="s">
        <v>13336</v>
      </c>
      <c r="H3458" s="126" t="s">
        <v>13337</v>
      </c>
      <c r="I3458" s="127">
        <v>521</v>
      </c>
      <c r="J3458" s="128">
        <v>8.0657000000000032</v>
      </c>
    </row>
    <row r="3459" spans="2:10" hidden="1" x14ac:dyDescent="0.25">
      <c r="B3459" s="124" t="s">
        <v>203</v>
      </c>
      <c r="C3459" s="125" t="s">
        <v>343</v>
      </c>
      <c r="D3459" s="126" t="s">
        <v>13333</v>
      </c>
      <c r="E3459" s="125" t="s">
        <v>343</v>
      </c>
      <c r="F3459" s="126" t="s">
        <v>13338</v>
      </c>
      <c r="G3459" s="125" t="s">
        <v>13339</v>
      </c>
      <c r="H3459" s="126" t="s">
        <v>13340</v>
      </c>
      <c r="I3459" s="127">
        <v>196</v>
      </c>
      <c r="J3459" s="128">
        <v>10.9617</v>
      </c>
    </row>
    <row r="3460" spans="2:10" hidden="1" x14ac:dyDescent="0.25">
      <c r="B3460" s="124" t="s">
        <v>203</v>
      </c>
      <c r="C3460" s="125" t="s">
        <v>343</v>
      </c>
      <c r="D3460" s="126" t="s">
        <v>13333</v>
      </c>
      <c r="E3460" s="125" t="s">
        <v>13339</v>
      </c>
      <c r="F3460" s="126" t="s">
        <v>13340</v>
      </c>
      <c r="G3460" s="125" t="s">
        <v>13341</v>
      </c>
      <c r="H3460" s="126" t="s">
        <v>13342</v>
      </c>
      <c r="I3460" s="127">
        <v>150</v>
      </c>
      <c r="J3460" s="128">
        <v>0.27310000000000001</v>
      </c>
    </row>
    <row r="3461" spans="2:10" hidden="1" x14ac:dyDescent="0.25">
      <c r="B3461" s="124" t="s">
        <v>203</v>
      </c>
      <c r="C3461" s="125" t="s">
        <v>343</v>
      </c>
      <c r="D3461" s="126" t="s">
        <v>13333</v>
      </c>
      <c r="E3461" s="125" t="s">
        <v>13339</v>
      </c>
      <c r="F3461" s="126" t="s">
        <v>13340</v>
      </c>
      <c r="G3461" s="125" t="s">
        <v>13334</v>
      </c>
      <c r="H3461" s="126" t="s">
        <v>13335</v>
      </c>
      <c r="I3461" s="127">
        <v>1443</v>
      </c>
      <c r="J3461" s="128">
        <v>14.110799999999999</v>
      </c>
    </row>
    <row r="3462" spans="2:10" hidden="1" x14ac:dyDescent="0.25">
      <c r="B3462" s="124" t="s">
        <v>203</v>
      </c>
      <c r="C3462" s="125" t="s">
        <v>343</v>
      </c>
      <c r="D3462" s="126" t="s">
        <v>13333</v>
      </c>
      <c r="E3462" s="125" t="s">
        <v>13336</v>
      </c>
      <c r="F3462" s="126" t="s">
        <v>13337</v>
      </c>
      <c r="G3462" s="125" t="s">
        <v>1899</v>
      </c>
      <c r="H3462" s="126" t="s">
        <v>13343</v>
      </c>
      <c r="I3462" s="127">
        <v>591</v>
      </c>
      <c r="J3462" s="128">
        <v>6.8417000000000003</v>
      </c>
    </row>
    <row r="3463" spans="2:10" hidden="1" x14ac:dyDescent="0.25">
      <c r="B3463" s="124" t="s">
        <v>203</v>
      </c>
      <c r="C3463" s="125" t="s">
        <v>13344</v>
      </c>
      <c r="D3463" s="126" t="s">
        <v>13345</v>
      </c>
      <c r="E3463" s="125" t="s">
        <v>13346</v>
      </c>
      <c r="F3463" s="126" t="s">
        <v>13347</v>
      </c>
      <c r="G3463" s="125" t="s">
        <v>12766</v>
      </c>
      <c r="H3463" s="126" t="s">
        <v>13348</v>
      </c>
      <c r="I3463" s="127">
        <v>158</v>
      </c>
      <c r="J3463" s="128">
        <v>18.283200000000001</v>
      </c>
    </row>
    <row r="3464" spans="2:10" hidden="1" x14ac:dyDescent="0.25">
      <c r="B3464" s="124" t="s">
        <v>203</v>
      </c>
      <c r="C3464" s="125" t="s">
        <v>13344</v>
      </c>
      <c r="D3464" s="126" t="s">
        <v>13345</v>
      </c>
      <c r="E3464" s="125" t="s">
        <v>13344</v>
      </c>
      <c r="F3464" s="126" t="s">
        <v>13349</v>
      </c>
      <c r="G3464" s="125" t="s">
        <v>13350</v>
      </c>
      <c r="H3464" s="126" t="s">
        <v>13351</v>
      </c>
      <c r="I3464" s="127">
        <v>382</v>
      </c>
      <c r="J3464" s="128">
        <v>18.389599999999991</v>
      </c>
    </row>
    <row r="3465" spans="2:10" hidden="1" x14ac:dyDescent="0.25">
      <c r="B3465" s="124" t="s">
        <v>203</v>
      </c>
      <c r="C3465" s="125" t="s">
        <v>13344</v>
      </c>
      <c r="D3465" s="126" t="s">
        <v>13345</v>
      </c>
      <c r="E3465" s="125" t="s">
        <v>12766</v>
      </c>
      <c r="F3465" s="126" t="s">
        <v>13348</v>
      </c>
      <c r="G3465" s="125" t="s">
        <v>13352</v>
      </c>
      <c r="H3465" s="126" t="s">
        <v>13353</v>
      </c>
      <c r="I3465" s="127">
        <v>399</v>
      </c>
      <c r="J3465" s="128">
        <v>4.9222999999999999</v>
      </c>
    </row>
    <row r="3466" spans="2:10" hidden="1" x14ac:dyDescent="0.25">
      <c r="B3466" s="124" t="s">
        <v>203</v>
      </c>
      <c r="C3466" s="125" t="s">
        <v>13344</v>
      </c>
      <c r="D3466" s="126" t="s">
        <v>13345</v>
      </c>
      <c r="E3466" s="125" t="s">
        <v>13350</v>
      </c>
      <c r="F3466" s="126" t="s">
        <v>13351</v>
      </c>
      <c r="G3466" s="125" t="s">
        <v>12222</v>
      </c>
      <c r="H3466" s="126" t="s">
        <v>13354</v>
      </c>
      <c r="I3466" s="127">
        <v>444</v>
      </c>
      <c r="J3466" s="128">
        <v>3.0830000000000002</v>
      </c>
    </row>
    <row r="3467" spans="2:10" hidden="1" x14ac:dyDescent="0.25">
      <c r="B3467" s="124" t="s">
        <v>203</v>
      </c>
      <c r="C3467" s="125" t="s">
        <v>13355</v>
      </c>
      <c r="D3467" s="126" t="s">
        <v>13356</v>
      </c>
      <c r="E3467" s="125" t="s">
        <v>13355</v>
      </c>
      <c r="F3467" s="126" t="s">
        <v>13357</v>
      </c>
      <c r="G3467" s="125" t="s">
        <v>11024</v>
      </c>
      <c r="H3467" s="126" t="s">
        <v>13358</v>
      </c>
      <c r="I3467" s="127">
        <v>365</v>
      </c>
      <c r="J3467" s="128">
        <v>9.0690000000000008</v>
      </c>
    </row>
    <row r="3468" spans="2:10" hidden="1" x14ac:dyDescent="0.25">
      <c r="B3468" s="124" t="s">
        <v>203</v>
      </c>
      <c r="C3468" s="125" t="s">
        <v>13355</v>
      </c>
      <c r="D3468" s="126" t="s">
        <v>13356</v>
      </c>
      <c r="E3468" s="125" t="s">
        <v>13355</v>
      </c>
      <c r="F3468" s="126" t="s">
        <v>13357</v>
      </c>
      <c r="G3468" s="125" t="s">
        <v>8541</v>
      </c>
      <c r="H3468" s="126" t="s">
        <v>13359</v>
      </c>
      <c r="I3468" s="127">
        <v>530</v>
      </c>
      <c r="J3468" s="128">
        <v>7.9067000000000016</v>
      </c>
    </row>
    <row r="3469" spans="2:10" hidden="1" x14ac:dyDescent="0.25">
      <c r="B3469" s="124" t="s">
        <v>203</v>
      </c>
      <c r="C3469" s="125" t="s">
        <v>13355</v>
      </c>
      <c r="D3469" s="126" t="s">
        <v>13356</v>
      </c>
      <c r="E3469" s="125" t="s">
        <v>13360</v>
      </c>
      <c r="F3469" s="126" t="s">
        <v>13361</v>
      </c>
      <c r="G3469" s="125" t="s">
        <v>13362</v>
      </c>
      <c r="H3469" s="126" t="s">
        <v>13363</v>
      </c>
      <c r="I3469" s="127">
        <v>1954</v>
      </c>
      <c r="J3469" s="128">
        <v>12.2514</v>
      </c>
    </row>
    <row r="3470" spans="2:10" hidden="1" x14ac:dyDescent="0.25">
      <c r="B3470" s="124" t="s">
        <v>203</v>
      </c>
      <c r="C3470" s="125" t="s">
        <v>13355</v>
      </c>
      <c r="D3470" s="126" t="s">
        <v>13356</v>
      </c>
      <c r="E3470" s="125" t="s">
        <v>11024</v>
      </c>
      <c r="F3470" s="126" t="s">
        <v>13358</v>
      </c>
      <c r="G3470" s="125" t="s">
        <v>3136</v>
      </c>
      <c r="H3470" s="126" t="s">
        <v>13364</v>
      </c>
      <c r="I3470" s="127">
        <v>514</v>
      </c>
      <c r="J3470" s="128">
        <v>10.613300000000001</v>
      </c>
    </row>
    <row r="3471" spans="2:10" hidden="1" x14ac:dyDescent="0.25">
      <c r="B3471" s="124" t="s">
        <v>203</v>
      </c>
      <c r="C3471" s="125" t="s">
        <v>13355</v>
      </c>
      <c r="D3471" s="126" t="s">
        <v>13356</v>
      </c>
      <c r="E3471" s="125" t="s">
        <v>13355</v>
      </c>
      <c r="F3471" s="126" t="s">
        <v>13357</v>
      </c>
      <c r="G3471" s="125" t="s">
        <v>13360</v>
      </c>
      <c r="H3471" s="126" t="s">
        <v>13361</v>
      </c>
      <c r="I3471" s="127">
        <v>570</v>
      </c>
      <c r="J3471" s="128">
        <v>12.2887</v>
      </c>
    </row>
    <row r="3472" spans="2:10" hidden="1" x14ac:dyDescent="0.25">
      <c r="B3472" s="124" t="s">
        <v>203</v>
      </c>
      <c r="C3472" s="125" t="s">
        <v>13355</v>
      </c>
      <c r="D3472" s="126" t="s">
        <v>13356</v>
      </c>
      <c r="E3472" s="125" t="s">
        <v>11024</v>
      </c>
      <c r="F3472" s="126" t="s">
        <v>13358</v>
      </c>
      <c r="G3472" s="125" t="s">
        <v>13365</v>
      </c>
      <c r="H3472" s="126" t="s">
        <v>13366</v>
      </c>
      <c r="I3472" s="127">
        <v>1224</v>
      </c>
      <c r="J3472" s="128">
        <v>5.4661</v>
      </c>
    </row>
    <row r="3473" spans="2:10" hidden="1" x14ac:dyDescent="0.25">
      <c r="B3473" s="124" t="s">
        <v>203</v>
      </c>
      <c r="C3473" s="125" t="s">
        <v>13355</v>
      </c>
      <c r="D3473" s="126" t="s">
        <v>13356</v>
      </c>
      <c r="E3473" s="125" t="s">
        <v>3136</v>
      </c>
      <c r="F3473" s="126" t="s">
        <v>13364</v>
      </c>
      <c r="G3473" s="125" t="s">
        <v>13367</v>
      </c>
      <c r="H3473" s="126" t="s">
        <v>13368</v>
      </c>
      <c r="I3473" s="127">
        <v>142</v>
      </c>
      <c r="J3473" s="128">
        <v>6.8028000000000004</v>
      </c>
    </row>
    <row r="3474" spans="2:10" hidden="1" x14ac:dyDescent="0.25">
      <c r="B3474" s="124" t="s">
        <v>203</v>
      </c>
      <c r="C3474" s="125" t="s">
        <v>13355</v>
      </c>
      <c r="D3474" s="126" t="s">
        <v>13356</v>
      </c>
      <c r="E3474" s="125" t="s">
        <v>13355</v>
      </c>
      <c r="F3474" s="126" t="s">
        <v>13357</v>
      </c>
      <c r="G3474" s="125" t="s">
        <v>13369</v>
      </c>
      <c r="H3474" s="126" t="s">
        <v>13370</v>
      </c>
      <c r="I3474" s="127">
        <v>523</v>
      </c>
      <c r="J3474" s="128">
        <v>11.8782</v>
      </c>
    </row>
    <row r="3475" spans="2:10" hidden="1" x14ac:dyDescent="0.25">
      <c r="B3475" s="124" t="s">
        <v>203</v>
      </c>
      <c r="C3475" s="125" t="s">
        <v>13355</v>
      </c>
      <c r="D3475" s="126" t="s">
        <v>13356</v>
      </c>
      <c r="E3475" s="125" t="s">
        <v>11024</v>
      </c>
      <c r="F3475" s="126" t="s">
        <v>13358</v>
      </c>
      <c r="G3475" s="125" t="s">
        <v>13177</v>
      </c>
      <c r="H3475" s="126" t="s">
        <v>13371</v>
      </c>
      <c r="I3475" s="127">
        <v>295</v>
      </c>
      <c r="J3475" s="128">
        <v>4.6898999999999997</v>
      </c>
    </row>
    <row r="3476" spans="2:10" hidden="1" x14ac:dyDescent="0.25">
      <c r="B3476" s="124" t="s">
        <v>203</v>
      </c>
      <c r="C3476" s="125" t="s">
        <v>13355</v>
      </c>
      <c r="D3476" s="126" t="s">
        <v>13356</v>
      </c>
      <c r="E3476" s="125" t="s">
        <v>13365</v>
      </c>
      <c r="F3476" s="126" t="s">
        <v>13366</v>
      </c>
      <c r="G3476" s="125" t="s">
        <v>13372</v>
      </c>
      <c r="H3476" s="126" t="s">
        <v>13373</v>
      </c>
      <c r="I3476" s="127">
        <v>355</v>
      </c>
      <c r="J3476" s="128">
        <v>3.1692999999999998</v>
      </c>
    </row>
    <row r="3477" spans="2:10" hidden="1" x14ac:dyDescent="0.25">
      <c r="B3477" s="124" t="s">
        <v>203</v>
      </c>
      <c r="C3477" s="125" t="s">
        <v>13374</v>
      </c>
      <c r="D3477" s="126" t="s">
        <v>13375</v>
      </c>
      <c r="E3477" s="125" t="s">
        <v>1997</v>
      </c>
      <c r="F3477" s="126" t="s">
        <v>13376</v>
      </c>
      <c r="G3477" s="125" t="s">
        <v>13377</v>
      </c>
      <c r="H3477" s="126" t="s">
        <v>13378</v>
      </c>
      <c r="I3477" s="127">
        <v>681</v>
      </c>
      <c r="J3477" s="128">
        <v>5.0821999999999976</v>
      </c>
    </row>
    <row r="3478" spans="2:10" hidden="1" x14ac:dyDescent="0.25">
      <c r="B3478" s="124" t="s">
        <v>203</v>
      </c>
      <c r="C3478" s="125" t="s">
        <v>13374</v>
      </c>
      <c r="D3478" s="126" t="s">
        <v>13375</v>
      </c>
      <c r="E3478" s="125" t="s">
        <v>13379</v>
      </c>
      <c r="F3478" s="126" t="s">
        <v>13380</v>
      </c>
      <c r="G3478" s="125" t="s">
        <v>1997</v>
      </c>
      <c r="H3478" s="126" t="s">
        <v>13376</v>
      </c>
      <c r="I3478" s="127">
        <v>592</v>
      </c>
      <c r="J3478" s="128">
        <v>5.2381000000000002</v>
      </c>
    </row>
    <row r="3479" spans="2:10" hidden="1" x14ac:dyDescent="0.25">
      <c r="B3479" s="124" t="s">
        <v>203</v>
      </c>
      <c r="C3479" s="125" t="s">
        <v>13374</v>
      </c>
      <c r="D3479" s="126" t="s">
        <v>13375</v>
      </c>
      <c r="E3479" s="125" t="s">
        <v>13374</v>
      </c>
      <c r="F3479" s="126" t="s">
        <v>13381</v>
      </c>
      <c r="G3479" s="125" t="s">
        <v>13379</v>
      </c>
      <c r="H3479" s="126" t="s">
        <v>13380</v>
      </c>
      <c r="I3479" s="127">
        <v>195</v>
      </c>
      <c r="J3479" s="128">
        <v>6.8876999999999997</v>
      </c>
    </row>
    <row r="3480" spans="2:10" hidden="1" x14ac:dyDescent="0.25">
      <c r="B3480" s="124" t="s">
        <v>203</v>
      </c>
      <c r="C3480" s="125" t="s">
        <v>13382</v>
      </c>
      <c r="D3480" s="126" t="s">
        <v>13383</v>
      </c>
      <c r="E3480" s="125" t="s">
        <v>7394</v>
      </c>
      <c r="F3480" s="126" t="s">
        <v>13384</v>
      </c>
      <c r="G3480" s="125" t="s">
        <v>13385</v>
      </c>
      <c r="H3480" s="126" t="s">
        <v>13386</v>
      </c>
      <c r="I3480" s="127">
        <v>1705</v>
      </c>
      <c r="J3480" s="128">
        <v>5.5734000000000004</v>
      </c>
    </row>
    <row r="3481" spans="2:10" hidden="1" x14ac:dyDescent="0.25">
      <c r="B3481" s="124" t="s">
        <v>203</v>
      </c>
      <c r="C3481" s="125" t="s">
        <v>13382</v>
      </c>
      <c r="D3481" s="126" t="s">
        <v>13383</v>
      </c>
      <c r="E3481" s="125" t="s">
        <v>13382</v>
      </c>
      <c r="F3481" s="126" t="s">
        <v>13387</v>
      </c>
      <c r="G3481" s="125" t="s">
        <v>7394</v>
      </c>
      <c r="H3481" s="126" t="s">
        <v>13384</v>
      </c>
      <c r="I3481" s="127">
        <v>315</v>
      </c>
      <c r="J3481" s="128">
        <v>22.868200000000002</v>
      </c>
    </row>
    <row r="3482" spans="2:10" hidden="1" x14ac:dyDescent="0.25">
      <c r="B3482" s="124" t="s">
        <v>203</v>
      </c>
      <c r="C3482" s="125" t="s">
        <v>13382</v>
      </c>
      <c r="D3482" s="126" t="s">
        <v>13383</v>
      </c>
      <c r="E3482" s="125" t="s">
        <v>13385</v>
      </c>
      <c r="F3482" s="126" t="s">
        <v>13386</v>
      </c>
      <c r="G3482" s="125" t="s">
        <v>13388</v>
      </c>
      <c r="H3482" s="126" t="s">
        <v>13389</v>
      </c>
      <c r="I3482" s="127">
        <v>349</v>
      </c>
      <c r="J3482" s="128">
        <v>2.531099999999999</v>
      </c>
    </row>
    <row r="3483" spans="2:10" hidden="1" x14ac:dyDescent="0.25">
      <c r="B3483" s="124" t="s">
        <v>203</v>
      </c>
      <c r="C3483" s="125" t="s">
        <v>13382</v>
      </c>
      <c r="D3483" s="126" t="s">
        <v>13383</v>
      </c>
      <c r="E3483" s="125" t="s">
        <v>13382</v>
      </c>
      <c r="F3483" s="126" t="s">
        <v>13387</v>
      </c>
      <c r="G3483" s="125" t="s">
        <v>13390</v>
      </c>
      <c r="H3483" s="126" t="s">
        <v>13391</v>
      </c>
      <c r="I3483" s="127">
        <v>1114</v>
      </c>
      <c r="J3483" s="128">
        <v>8.3637000000000032</v>
      </c>
    </row>
    <row r="3484" spans="2:10" hidden="1" x14ac:dyDescent="0.25">
      <c r="B3484" s="124" t="s">
        <v>203</v>
      </c>
      <c r="C3484" s="125" t="s">
        <v>13382</v>
      </c>
      <c r="D3484" s="126" t="s">
        <v>13383</v>
      </c>
      <c r="E3484" s="125" t="s">
        <v>13390</v>
      </c>
      <c r="F3484" s="126" t="s">
        <v>13391</v>
      </c>
      <c r="G3484" s="125" t="s">
        <v>13392</v>
      </c>
      <c r="H3484" s="126" t="s">
        <v>13393</v>
      </c>
      <c r="I3484" s="127">
        <v>432</v>
      </c>
      <c r="J3484" s="128">
        <v>9.2476999999999983</v>
      </c>
    </row>
    <row r="3485" spans="2:10" hidden="1" x14ac:dyDescent="0.25">
      <c r="B3485" s="124" t="s">
        <v>203</v>
      </c>
      <c r="C3485" s="125" t="s">
        <v>13394</v>
      </c>
      <c r="D3485" s="126" t="s">
        <v>13395</v>
      </c>
      <c r="E3485" s="125" t="s">
        <v>13394</v>
      </c>
      <c r="F3485" s="126" t="s">
        <v>13396</v>
      </c>
      <c r="G3485" s="125" t="s">
        <v>13397</v>
      </c>
      <c r="H3485" s="126" t="s">
        <v>13398</v>
      </c>
      <c r="I3485" s="127">
        <v>381</v>
      </c>
      <c r="J3485" s="128">
        <v>5.7083999999999993</v>
      </c>
    </row>
    <row r="3486" spans="2:10" hidden="1" x14ac:dyDescent="0.25">
      <c r="B3486" s="124" t="s">
        <v>203</v>
      </c>
      <c r="C3486" s="125" t="s">
        <v>13394</v>
      </c>
      <c r="D3486" s="126" t="s">
        <v>13395</v>
      </c>
      <c r="E3486" s="125" t="s">
        <v>13397</v>
      </c>
      <c r="F3486" s="126" t="s">
        <v>13398</v>
      </c>
      <c r="G3486" s="125" t="s">
        <v>13399</v>
      </c>
      <c r="H3486" s="126" t="s">
        <v>13400</v>
      </c>
      <c r="I3486" s="127">
        <v>590</v>
      </c>
      <c r="J3486" s="128">
        <v>4.0654999999999992</v>
      </c>
    </row>
    <row r="3487" spans="2:10" hidden="1" x14ac:dyDescent="0.25">
      <c r="B3487" s="124" t="s">
        <v>203</v>
      </c>
      <c r="C3487" s="125" t="s">
        <v>13394</v>
      </c>
      <c r="D3487" s="126" t="s">
        <v>13395</v>
      </c>
      <c r="E3487" s="125" t="s">
        <v>13397</v>
      </c>
      <c r="F3487" s="126" t="s">
        <v>13398</v>
      </c>
      <c r="G3487" s="125" t="s">
        <v>6713</v>
      </c>
      <c r="H3487" s="126" t="s">
        <v>13401</v>
      </c>
      <c r="I3487" s="127">
        <v>173</v>
      </c>
      <c r="J3487" s="128">
        <v>5.1369999999999996</v>
      </c>
    </row>
    <row r="3488" spans="2:10" hidden="1" x14ac:dyDescent="0.25">
      <c r="B3488" s="124" t="s">
        <v>203</v>
      </c>
      <c r="C3488" s="125" t="s">
        <v>13394</v>
      </c>
      <c r="D3488" s="126" t="s">
        <v>13395</v>
      </c>
      <c r="E3488" s="125" t="s">
        <v>13397</v>
      </c>
      <c r="F3488" s="126" t="s">
        <v>13398</v>
      </c>
      <c r="G3488" s="125" t="s">
        <v>2272</v>
      </c>
      <c r="H3488" s="126" t="s">
        <v>13402</v>
      </c>
      <c r="I3488" s="127">
        <v>436</v>
      </c>
      <c r="J3488" s="128">
        <v>5.1275999999999993</v>
      </c>
    </row>
    <row r="3489" spans="2:10" hidden="1" x14ac:dyDescent="0.25">
      <c r="B3489" s="124" t="s">
        <v>203</v>
      </c>
      <c r="C3489" s="125" t="s">
        <v>13403</v>
      </c>
      <c r="D3489" s="126" t="s">
        <v>13404</v>
      </c>
      <c r="E3489" s="125" t="s">
        <v>13403</v>
      </c>
      <c r="F3489" s="126" t="s">
        <v>13405</v>
      </c>
      <c r="G3489" s="125" t="s">
        <v>13406</v>
      </c>
      <c r="H3489" s="126" t="s">
        <v>13407</v>
      </c>
      <c r="I3489" s="127">
        <v>584</v>
      </c>
      <c r="J3489" s="128">
        <v>37.359699999999997</v>
      </c>
    </row>
    <row r="3490" spans="2:10" hidden="1" x14ac:dyDescent="0.25">
      <c r="B3490" s="124" t="s">
        <v>203</v>
      </c>
      <c r="C3490" s="125" t="s">
        <v>13408</v>
      </c>
      <c r="D3490" s="126" t="s">
        <v>13409</v>
      </c>
      <c r="E3490" s="125" t="s">
        <v>13408</v>
      </c>
      <c r="F3490" s="126" t="s">
        <v>13410</v>
      </c>
      <c r="G3490" s="125" t="s">
        <v>13411</v>
      </c>
      <c r="H3490" s="126" t="s">
        <v>13412</v>
      </c>
      <c r="I3490" s="127">
        <v>901</v>
      </c>
      <c r="J3490" s="128">
        <v>10.6297</v>
      </c>
    </row>
    <row r="3491" spans="2:10" hidden="1" x14ac:dyDescent="0.25">
      <c r="B3491" s="124" t="s">
        <v>203</v>
      </c>
      <c r="C3491" s="125" t="s">
        <v>13408</v>
      </c>
      <c r="D3491" s="126" t="s">
        <v>13409</v>
      </c>
      <c r="E3491" s="125" t="s">
        <v>13411</v>
      </c>
      <c r="F3491" s="126" t="s">
        <v>13412</v>
      </c>
      <c r="G3491" s="125" t="s">
        <v>2319</v>
      </c>
      <c r="H3491" s="126" t="s">
        <v>13413</v>
      </c>
      <c r="I3491" s="127">
        <v>325</v>
      </c>
      <c r="J3491" s="128">
        <v>5.6243999999999987</v>
      </c>
    </row>
    <row r="3492" spans="2:10" hidden="1" x14ac:dyDescent="0.25">
      <c r="B3492" s="124" t="s">
        <v>203</v>
      </c>
      <c r="C3492" s="125" t="s">
        <v>1895</v>
      </c>
      <c r="D3492" s="126" t="s">
        <v>13414</v>
      </c>
      <c r="E3492" s="125" t="s">
        <v>1895</v>
      </c>
      <c r="F3492" s="126" t="s">
        <v>13415</v>
      </c>
      <c r="G3492" s="125" t="s">
        <v>13416</v>
      </c>
      <c r="H3492" s="126" t="s">
        <v>13417</v>
      </c>
      <c r="I3492" s="127">
        <v>83</v>
      </c>
      <c r="J3492" s="128">
        <v>20.5992</v>
      </c>
    </row>
    <row r="3493" spans="2:10" hidden="1" x14ac:dyDescent="0.25">
      <c r="B3493" s="124" t="s">
        <v>203</v>
      </c>
      <c r="C3493" s="125" t="s">
        <v>1895</v>
      </c>
      <c r="D3493" s="126" t="s">
        <v>13414</v>
      </c>
      <c r="E3493" s="125" t="s">
        <v>1895</v>
      </c>
      <c r="F3493" s="126" t="s">
        <v>13415</v>
      </c>
      <c r="G3493" s="125" t="s">
        <v>12411</v>
      </c>
      <c r="H3493" s="126" t="s">
        <v>13418</v>
      </c>
      <c r="I3493" s="127">
        <v>236</v>
      </c>
      <c r="J3493" s="128">
        <v>23.4315</v>
      </c>
    </row>
    <row r="3494" spans="2:10" hidden="1" x14ac:dyDescent="0.25">
      <c r="B3494" s="124" t="s">
        <v>203</v>
      </c>
      <c r="C3494" s="125" t="s">
        <v>1895</v>
      </c>
      <c r="D3494" s="126" t="s">
        <v>13414</v>
      </c>
      <c r="E3494" s="125" t="s">
        <v>13064</v>
      </c>
      <c r="F3494" s="126" t="s">
        <v>13419</v>
      </c>
      <c r="G3494" s="125" t="s">
        <v>13420</v>
      </c>
      <c r="H3494" s="126" t="s">
        <v>13421</v>
      </c>
      <c r="I3494" s="127">
        <v>222</v>
      </c>
      <c r="J3494" s="128">
        <v>25.048999999999999</v>
      </c>
    </row>
    <row r="3495" spans="2:10" hidden="1" x14ac:dyDescent="0.25">
      <c r="B3495" s="124" t="s">
        <v>203</v>
      </c>
      <c r="C3495" s="125" t="s">
        <v>1895</v>
      </c>
      <c r="D3495" s="126" t="s">
        <v>13414</v>
      </c>
      <c r="E3495" s="125" t="s">
        <v>1895</v>
      </c>
      <c r="F3495" s="126" t="s">
        <v>13415</v>
      </c>
      <c r="G3495" s="125" t="s">
        <v>13422</v>
      </c>
      <c r="H3495" s="126" t="s">
        <v>13423</v>
      </c>
      <c r="I3495" s="127">
        <v>612</v>
      </c>
      <c r="J3495" s="128">
        <v>15.0298</v>
      </c>
    </row>
    <row r="3496" spans="2:10" hidden="1" x14ac:dyDescent="0.25">
      <c r="B3496" s="124" t="s">
        <v>203</v>
      </c>
      <c r="C3496" s="125" t="s">
        <v>1895</v>
      </c>
      <c r="D3496" s="126" t="s">
        <v>13414</v>
      </c>
      <c r="E3496" s="125" t="s">
        <v>4248</v>
      </c>
      <c r="F3496" s="126" t="s">
        <v>13424</v>
      </c>
      <c r="G3496" s="125" t="s">
        <v>13064</v>
      </c>
      <c r="H3496" s="126" t="s">
        <v>13419</v>
      </c>
      <c r="I3496" s="127">
        <v>678</v>
      </c>
      <c r="J3496" s="128">
        <v>14.194699999999999</v>
      </c>
    </row>
    <row r="3497" spans="2:10" hidden="1" x14ac:dyDescent="0.25">
      <c r="B3497" s="124" t="s">
        <v>203</v>
      </c>
      <c r="C3497" s="125" t="s">
        <v>1895</v>
      </c>
      <c r="D3497" s="126" t="s">
        <v>13414</v>
      </c>
      <c r="E3497" s="125" t="s">
        <v>1895</v>
      </c>
      <c r="F3497" s="126" t="s">
        <v>13415</v>
      </c>
      <c r="G3497" s="125" t="s">
        <v>4248</v>
      </c>
      <c r="H3497" s="126" t="s">
        <v>13424</v>
      </c>
      <c r="I3497" s="127">
        <v>225</v>
      </c>
      <c r="J3497" s="128">
        <v>9.5801000000000016</v>
      </c>
    </row>
    <row r="3498" spans="2:10" hidden="1" x14ac:dyDescent="0.25">
      <c r="B3498" s="124" t="s">
        <v>203</v>
      </c>
      <c r="C3498" s="125" t="s">
        <v>13425</v>
      </c>
      <c r="D3498" s="126" t="s">
        <v>13426</v>
      </c>
      <c r="E3498" s="125" t="s">
        <v>13427</v>
      </c>
      <c r="F3498" s="126" t="s">
        <v>13428</v>
      </c>
      <c r="G3498" s="125" t="s">
        <v>13429</v>
      </c>
      <c r="H3498" s="126" t="s">
        <v>13430</v>
      </c>
      <c r="I3498" s="127">
        <v>624</v>
      </c>
      <c r="J3498" s="128">
        <v>14.432700000000001</v>
      </c>
    </row>
    <row r="3499" spans="2:10" hidden="1" x14ac:dyDescent="0.25">
      <c r="B3499" s="124" t="s">
        <v>203</v>
      </c>
      <c r="C3499" s="125" t="s">
        <v>13425</v>
      </c>
      <c r="D3499" s="126" t="s">
        <v>13426</v>
      </c>
      <c r="E3499" s="125" t="s">
        <v>13425</v>
      </c>
      <c r="F3499" s="126" t="s">
        <v>13431</v>
      </c>
      <c r="G3499" s="125" t="s">
        <v>13432</v>
      </c>
      <c r="H3499" s="126" t="s">
        <v>13433</v>
      </c>
      <c r="I3499" s="127">
        <v>566</v>
      </c>
      <c r="J3499" s="128">
        <v>10.6479</v>
      </c>
    </row>
    <row r="3500" spans="2:10" hidden="1" x14ac:dyDescent="0.25">
      <c r="B3500" s="124" t="s">
        <v>203</v>
      </c>
      <c r="C3500" s="125" t="s">
        <v>13425</v>
      </c>
      <c r="D3500" s="126" t="s">
        <v>13426</v>
      </c>
      <c r="E3500" s="125" t="s">
        <v>13434</v>
      </c>
      <c r="F3500" s="126" t="s">
        <v>13435</v>
      </c>
      <c r="G3500" s="125" t="s">
        <v>13436</v>
      </c>
      <c r="H3500" s="126" t="s">
        <v>13437</v>
      </c>
      <c r="I3500" s="127">
        <v>448</v>
      </c>
      <c r="J3500" s="128">
        <v>9.2650000000000006</v>
      </c>
    </row>
    <row r="3501" spans="2:10" hidden="1" x14ac:dyDescent="0.25">
      <c r="B3501" s="124" t="s">
        <v>203</v>
      </c>
      <c r="C3501" s="125" t="s">
        <v>13425</v>
      </c>
      <c r="D3501" s="126" t="s">
        <v>13426</v>
      </c>
      <c r="E3501" s="125" t="s">
        <v>13429</v>
      </c>
      <c r="F3501" s="126" t="s">
        <v>13430</v>
      </c>
      <c r="G3501" s="125" t="s">
        <v>13438</v>
      </c>
      <c r="H3501" s="126" t="s">
        <v>13439</v>
      </c>
      <c r="I3501" s="127">
        <v>799</v>
      </c>
      <c r="J3501" s="128">
        <v>15.0222</v>
      </c>
    </row>
    <row r="3502" spans="2:10" hidden="1" x14ac:dyDescent="0.25">
      <c r="B3502" s="124" t="s">
        <v>203</v>
      </c>
      <c r="C3502" s="125" t="s">
        <v>13425</v>
      </c>
      <c r="D3502" s="126" t="s">
        <v>13426</v>
      </c>
      <c r="E3502" s="125" t="s">
        <v>13425</v>
      </c>
      <c r="F3502" s="126" t="s">
        <v>13431</v>
      </c>
      <c r="G3502" s="125" t="s">
        <v>13440</v>
      </c>
      <c r="H3502" s="126" t="s">
        <v>13441</v>
      </c>
      <c r="I3502" s="127">
        <v>1631</v>
      </c>
      <c r="J3502" s="128">
        <v>11.101900000000001</v>
      </c>
    </row>
    <row r="3503" spans="2:10" hidden="1" x14ac:dyDescent="0.25">
      <c r="B3503" s="124" t="s">
        <v>203</v>
      </c>
      <c r="C3503" s="125" t="s">
        <v>13425</v>
      </c>
      <c r="D3503" s="126" t="s">
        <v>13426</v>
      </c>
      <c r="E3503" s="125" t="s">
        <v>13440</v>
      </c>
      <c r="F3503" s="126" t="s">
        <v>13441</v>
      </c>
      <c r="G3503" s="125" t="s">
        <v>13442</v>
      </c>
      <c r="H3503" s="126" t="s">
        <v>13443</v>
      </c>
      <c r="I3503" s="127">
        <v>533</v>
      </c>
      <c r="J3503" s="128">
        <v>15.0526</v>
      </c>
    </row>
    <row r="3504" spans="2:10" hidden="1" x14ac:dyDescent="0.25">
      <c r="B3504" s="124" t="s">
        <v>203</v>
      </c>
      <c r="C3504" s="125" t="s">
        <v>13425</v>
      </c>
      <c r="D3504" s="126" t="s">
        <v>13426</v>
      </c>
      <c r="E3504" s="125" t="s">
        <v>13438</v>
      </c>
      <c r="F3504" s="126" t="s">
        <v>13439</v>
      </c>
      <c r="G3504" s="125" t="s">
        <v>13444</v>
      </c>
      <c r="H3504" s="126" t="s">
        <v>13445</v>
      </c>
      <c r="I3504" s="127">
        <v>825</v>
      </c>
      <c r="J3504" s="128">
        <v>10.7087</v>
      </c>
    </row>
    <row r="3505" spans="2:10" hidden="1" x14ac:dyDescent="0.25">
      <c r="B3505" s="124" t="s">
        <v>203</v>
      </c>
      <c r="C3505" s="125" t="s">
        <v>13425</v>
      </c>
      <c r="D3505" s="126" t="s">
        <v>13426</v>
      </c>
      <c r="E3505" s="125" t="s">
        <v>13432</v>
      </c>
      <c r="F3505" s="126" t="s">
        <v>13433</v>
      </c>
      <c r="G3505" s="125" t="s">
        <v>13427</v>
      </c>
      <c r="H3505" s="126" t="s">
        <v>13428</v>
      </c>
      <c r="I3505" s="127">
        <v>747</v>
      </c>
      <c r="J3505" s="128">
        <v>9.0455000000000005</v>
      </c>
    </row>
    <row r="3506" spans="2:10" hidden="1" x14ac:dyDescent="0.25">
      <c r="B3506" s="124" t="s">
        <v>203</v>
      </c>
      <c r="C3506" s="125" t="s">
        <v>13425</v>
      </c>
      <c r="D3506" s="126" t="s">
        <v>13426</v>
      </c>
      <c r="E3506" s="125" t="s">
        <v>13425</v>
      </c>
      <c r="F3506" s="126" t="s">
        <v>13431</v>
      </c>
      <c r="G3506" s="125" t="s">
        <v>13434</v>
      </c>
      <c r="H3506" s="126" t="s">
        <v>13435</v>
      </c>
      <c r="I3506" s="127">
        <v>1222</v>
      </c>
      <c r="J3506" s="128">
        <v>13.170999999999999</v>
      </c>
    </row>
    <row r="3507" spans="2:10" hidden="1" x14ac:dyDescent="0.25">
      <c r="B3507" s="124" t="s">
        <v>17</v>
      </c>
      <c r="C3507" s="125" t="s">
        <v>13446</v>
      </c>
      <c r="D3507" s="126" t="s">
        <v>13447</v>
      </c>
      <c r="E3507" s="125" t="s">
        <v>13448</v>
      </c>
      <c r="F3507" s="126" t="s">
        <v>13449</v>
      </c>
      <c r="G3507" s="125" t="s">
        <v>13450</v>
      </c>
      <c r="H3507" s="126" t="s">
        <v>13451</v>
      </c>
      <c r="I3507" s="127">
        <v>694</v>
      </c>
      <c r="J3507" s="128">
        <v>15.901899999999999</v>
      </c>
    </row>
    <row r="3508" spans="2:10" hidden="1" x14ac:dyDescent="0.25">
      <c r="B3508" s="124" t="s">
        <v>17</v>
      </c>
      <c r="C3508" s="125" t="s">
        <v>13446</v>
      </c>
      <c r="D3508" s="126" t="s">
        <v>13447</v>
      </c>
      <c r="E3508" s="125" t="s">
        <v>13452</v>
      </c>
      <c r="F3508" s="126" t="s">
        <v>13453</v>
      </c>
      <c r="G3508" s="125" t="s">
        <v>13454</v>
      </c>
      <c r="H3508" s="126" t="s">
        <v>13455</v>
      </c>
      <c r="I3508" s="127">
        <v>275</v>
      </c>
      <c r="J3508" s="128">
        <v>12.236700000000001</v>
      </c>
    </row>
    <row r="3509" spans="2:10" hidden="1" x14ac:dyDescent="0.25">
      <c r="B3509" s="124" t="s">
        <v>17</v>
      </c>
      <c r="C3509" s="125" t="s">
        <v>13446</v>
      </c>
      <c r="D3509" s="126" t="s">
        <v>13447</v>
      </c>
      <c r="E3509" s="125" t="s">
        <v>13452</v>
      </c>
      <c r="F3509" s="126" t="s">
        <v>13453</v>
      </c>
      <c r="G3509" s="125" t="s">
        <v>13456</v>
      </c>
      <c r="H3509" s="126" t="s">
        <v>13457</v>
      </c>
      <c r="I3509" s="127">
        <v>246</v>
      </c>
      <c r="J3509" s="128">
        <v>13.205399999999999</v>
      </c>
    </row>
    <row r="3510" spans="2:10" hidden="1" x14ac:dyDescent="0.25">
      <c r="B3510" s="124" t="s">
        <v>17</v>
      </c>
      <c r="C3510" s="125" t="s">
        <v>13446</v>
      </c>
      <c r="D3510" s="126" t="s">
        <v>13447</v>
      </c>
      <c r="E3510" s="125" t="s">
        <v>13452</v>
      </c>
      <c r="F3510" s="126" t="s">
        <v>13453</v>
      </c>
      <c r="G3510" s="125" t="s">
        <v>13448</v>
      </c>
      <c r="H3510" s="126" t="s">
        <v>13449</v>
      </c>
      <c r="I3510" s="127">
        <v>189</v>
      </c>
      <c r="J3510" s="128">
        <v>12.4595</v>
      </c>
    </row>
    <row r="3511" spans="2:10" hidden="1" x14ac:dyDescent="0.25">
      <c r="B3511" s="124" t="s">
        <v>17</v>
      </c>
      <c r="C3511" s="125" t="s">
        <v>13446</v>
      </c>
      <c r="D3511" s="126" t="s">
        <v>13447</v>
      </c>
      <c r="E3511" s="125" t="s">
        <v>13458</v>
      </c>
      <c r="F3511" s="126" t="s">
        <v>13459</v>
      </c>
      <c r="G3511" s="125" t="s">
        <v>1412</v>
      </c>
      <c r="H3511" s="126" t="s">
        <v>13460</v>
      </c>
      <c r="I3511" s="127">
        <v>609</v>
      </c>
      <c r="J3511" s="128">
        <v>26.496400000000001</v>
      </c>
    </row>
    <row r="3512" spans="2:10" hidden="1" x14ac:dyDescent="0.25">
      <c r="B3512" s="124" t="s">
        <v>17</v>
      </c>
      <c r="C3512" s="125" t="s">
        <v>13446</v>
      </c>
      <c r="D3512" s="126" t="s">
        <v>13447</v>
      </c>
      <c r="E3512" s="125" t="s">
        <v>13446</v>
      </c>
      <c r="F3512" s="126" t="s">
        <v>13461</v>
      </c>
      <c r="G3512" s="125" t="s">
        <v>7787</v>
      </c>
      <c r="H3512" s="126" t="s">
        <v>13462</v>
      </c>
      <c r="I3512" s="127">
        <v>385</v>
      </c>
      <c r="J3512" s="128">
        <v>6.2098999999999984</v>
      </c>
    </row>
    <row r="3513" spans="2:10" hidden="1" x14ac:dyDescent="0.25">
      <c r="B3513" s="124" t="s">
        <v>17</v>
      </c>
      <c r="C3513" s="125" t="s">
        <v>13446</v>
      </c>
      <c r="D3513" s="126" t="s">
        <v>13447</v>
      </c>
      <c r="E3513" s="125" t="s">
        <v>7787</v>
      </c>
      <c r="F3513" s="126" t="s">
        <v>13462</v>
      </c>
      <c r="G3513" s="125" t="s">
        <v>13458</v>
      </c>
      <c r="H3513" s="126" t="s">
        <v>13459</v>
      </c>
      <c r="I3513" s="127">
        <v>242</v>
      </c>
      <c r="J3513" s="128">
        <v>22.251799999999999</v>
      </c>
    </row>
    <row r="3514" spans="2:10" hidden="1" x14ac:dyDescent="0.25">
      <c r="B3514" s="124" t="s">
        <v>17</v>
      </c>
      <c r="C3514" s="125" t="s">
        <v>45</v>
      </c>
      <c r="D3514" s="126" t="s">
        <v>13463</v>
      </c>
      <c r="E3514" s="125" t="s">
        <v>45</v>
      </c>
      <c r="F3514" s="126" t="s">
        <v>13464</v>
      </c>
      <c r="G3514" s="125" t="s">
        <v>8040</v>
      </c>
      <c r="H3514" s="126" t="s">
        <v>13465</v>
      </c>
      <c r="I3514" s="127">
        <v>252</v>
      </c>
      <c r="J3514" s="128">
        <v>13.7979</v>
      </c>
    </row>
    <row r="3515" spans="2:10" hidden="1" x14ac:dyDescent="0.25">
      <c r="B3515" s="124" t="s">
        <v>17</v>
      </c>
      <c r="C3515" s="125" t="s">
        <v>45</v>
      </c>
      <c r="D3515" s="126" t="s">
        <v>13463</v>
      </c>
      <c r="E3515" s="125" t="s">
        <v>45</v>
      </c>
      <c r="F3515" s="126" t="s">
        <v>13464</v>
      </c>
      <c r="G3515" s="125" t="s">
        <v>13466</v>
      </c>
      <c r="H3515" s="126" t="s">
        <v>13467</v>
      </c>
      <c r="I3515" s="127">
        <v>341</v>
      </c>
      <c r="J3515" s="128">
        <v>17.564799999999991</v>
      </c>
    </row>
    <row r="3516" spans="2:10" hidden="1" x14ac:dyDescent="0.25">
      <c r="B3516" s="124" t="s">
        <v>17</v>
      </c>
      <c r="C3516" s="125" t="s">
        <v>45</v>
      </c>
      <c r="D3516" s="126" t="s">
        <v>13463</v>
      </c>
      <c r="E3516" s="125" t="s">
        <v>13466</v>
      </c>
      <c r="F3516" s="126" t="s">
        <v>13467</v>
      </c>
      <c r="G3516" s="125" t="s">
        <v>4003</v>
      </c>
      <c r="H3516" s="126" t="s">
        <v>13468</v>
      </c>
      <c r="I3516" s="127">
        <v>223</v>
      </c>
      <c r="J3516" s="128">
        <v>10.4551</v>
      </c>
    </row>
    <row r="3517" spans="2:10" hidden="1" x14ac:dyDescent="0.25">
      <c r="B3517" s="124" t="s">
        <v>17</v>
      </c>
      <c r="C3517" s="125" t="s">
        <v>13469</v>
      </c>
      <c r="D3517" s="126" t="s">
        <v>13470</v>
      </c>
      <c r="E3517" s="125" t="s">
        <v>13469</v>
      </c>
      <c r="F3517" s="126" t="s">
        <v>13471</v>
      </c>
      <c r="G3517" s="125" t="s">
        <v>13472</v>
      </c>
      <c r="H3517" s="126" t="s">
        <v>13473</v>
      </c>
      <c r="I3517" s="127">
        <v>406</v>
      </c>
      <c r="J3517" s="128">
        <v>15.817600000000001</v>
      </c>
    </row>
    <row r="3518" spans="2:10" hidden="1" x14ac:dyDescent="0.25">
      <c r="B3518" s="124" t="s">
        <v>17</v>
      </c>
      <c r="C3518" s="125" t="s">
        <v>115</v>
      </c>
      <c r="D3518" s="126" t="s">
        <v>13474</v>
      </c>
      <c r="E3518" s="125" t="s">
        <v>6629</v>
      </c>
      <c r="F3518" s="126" t="s">
        <v>13475</v>
      </c>
      <c r="G3518" s="125" t="s">
        <v>13476</v>
      </c>
      <c r="H3518" s="126" t="s">
        <v>13477</v>
      </c>
      <c r="I3518" s="127">
        <v>145</v>
      </c>
      <c r="J3518" s="128">
        <v>4.3023999999999996</v>
      </c>
    </row>
    <row r="3519" spans="2:10" hidden="1" x14ac:dyDescent="0.25">
      <c r="B3519" s="124" t="s">
        <v>17</v>
      </c>
      <c r="C3519" s="125" t="s">
        <v>115</v>
      </c>
      <c r="D3519" s="126" t="s">
        <v>13474</v>
      </c>
      <c r="E3519" s="125" t="s">
        <v>13476</v>
      </c>
      <c r="F3519" s="126" t="s">
        <v>13477</v>
      </c>
      <c r="G3519" s="125" t="s">
        <v>13478</v>
      </c>
      <c r="H3519" s="126" t="s">
        <v>13479</v>
      </c>
      <c r="I3519" s="127">
        <v>834</v>
      </c>
      <c r="J3519" s="128">
        <v>3.5642</v>
      </c>
    </row>
    <row r="3520" spans="2:10" hidden="1" x14ac:dyDescent="0.25">
      <c r="B3520" s="124" t="s">
        <v>17</v>
      </c>
      <c r="C3520" s="125" t="s">
        <v>115</v>
      </c>
      <c r="D3520" s="126" t="s">
        <v>13474</v>
      </c>
      <c r="E3520" s="125" t="s">
        <v>13480</v>
      </c>
      <c r="F3520" s="126" t="s">
        <v>13481</v>
      </c>
      <c r="G3520" s="125" t="s">
        <v>13482</v>
      </c>
      <c r="H3520" s="126" t="s">
        <v>13483</v>
      </c>
      <c r="I3520" s="127">
        <v>264</v>
      </c>
      <c r="J3520" s="128">
        <v>12.396000000000001</v>
      </c>
    </row>
    <row r="3521" spans="2:10" hidden="1" x14ac:dyDescent="0.25">
      <c r="B3521" s="124" t="s">
        <v>17</v>
      </c>
      <c r="C3521" s="125" t="s">
        <v>115</v>
      </c>
      <c r="D3521" s="126" t="s">
        <v>13474</v>
      </c>
      <c r="E3521" s="125" t="s">
        <v>115</v>
      </c>
      <c r="F3521" s="126" t="s">
        <v>13484</v>
      </c>
      <c r="G3521" s="125" t="s">
        <v>6629</v>
      </c>
      <c r="H3521" s="126" t="s">
        <v>13475</v>
      </c>
      <c r="I3521" s="127">
        <v>208</v>
      </c>
      <c r="J3521" s="128">
        <v>11.8637</v>
      </c>
    </row>
    <row r="3522" spans="2:10" hidden="1" x14ac:dyDescent="0.25">
      <c r="B3522" s="124" t="s">
        <v>17</v>
      </c>
      <c r="C3522" s="125" t="s">
        <v>115</v>
      </c>
      <c r="D3522" s="126" t="s">
        <v>13474</v>
      </c>
      <c r="E3522" s="125" t="s">
        <v>2043</v>
      </c>
      <c r="F3522" s="126" t="s">
        <v>13485</v>
      </c>
      <c r="G3522" s="125" t="s">
        <v>13486</v>
      </c>
      <c r="H3522" s="126" t="s">
        <v>13487</v>
      </c>
      <c r="I3522" s="127">
        <v>167</v>
      </c>
      <c r="J3522" s="128">
        <v>7.2561999999999998</v>
      </c>
    </row>
    <row r="3523" spans="2:10" hidden="1" x14ac:dyDescent="0.25">
      <c r="B3523" s="124" t="s">
        <v>17</v>
      </c>
      <c r="C3523" s="125" t="s">
        <v>115</v>
      </c>
      <c r="D3523" s="126" t="s">
        <v>13474</v>
      </c>
      <c r="E3523" s="125" t="s">
        <v>13488</v>
      </c>
      <c r="F3523" s="126" t="s">
        <v>13489</v>
      </c>
      <c r="G3523" s="125" t="s">
        <v>13490</v>
      </c>
      <c r="H3523" s="126" t="s">
        <v>13491</v>
      </c>
      <c r="I3523" s="127">
        <v>156</v>
      </c>
      <c r="J3523" s="128">
        <v>6.0910000000000002</v>
      </c>
    </row>
    <row r="3524" spans="2:10" hidden="1" x14ac:dyDescent="0.25">
      <c r="B3524" s="124" t="s">
        <v>17</v>
      </c>
      <c r="C3524" s="125" t="s">
        <v>115</v>
      </c>
      <c r="D3524" s="126" t="s">
        <v>13474</v>
      </c>
      <c r="E3524" s="125" t="s">
        <v>13482</v>
      </c>
      <c r="F3524" s="126" t="s">
        <v>13483</v>
      </c>
      <c r="G3524" s="125" t="s">
        <v>13492</v>
      </c>
      <c r="H3524" s="126" t="s">
        <v>13493</v>
      </c>
      <c r="I3524" s="127">
        <v>351</v>
      </c>
      <c r="J3524" s="128">
        <v>4.4527999999999999</v>
      </c>
    </row>
    <row r="3525" spans="2:10" hidden="1" x14ac:dyDescent="0.25">
      <c r="B3525" s="124" t="s">
        <v>17</v>
      </c>
      <c r="C3525" s="125" t="s">
        <v>115</v>
      </c>
      <c r="D3525" s="126" t="s">
        <v>13474</v>
      </c>
      <c r="E3525" s="125" t="s">
        <v>13492</v>
      </c>
      <c r="F3525" s="126" t="s">
        <v>13493</v>
      </c>
      <c r="G3525" s="125" t="s">
        <v>13494</v>
      </c>
      <c r="H3525" s="126" t="s">
        <v>13495</v>
      </c>
      <c r="I3525" s="127">
        <v>243</v>
      </c>
      <c r="J3525" s="128">
        <v>3.1354000000000002</v>
      </c>
    </row>
    <row r="3526" spans="2:10" hidden="1" x14ac:dyDescent="0.25">
      <c r="B3526" s="124" t="s">
        <v>17</v>
      </c>
      <c r="C3526" s="125" t="s">
        <v>115</v>
      </c>
      <c r="D3526" s="126" t="s">
        <v>13474</v>
      </c>
      <c r="E3526" s="125" t="s">
        <v>13480</v>
      </c>
      <c r="F3526" s="126" t="s">
        <v>13481</v>
      </c>
      <c r="G3526" s="125" t="s">
        <v>13496</v>
      </c>
      <c r="H3526" s="126" t="s">
        <v>13497</v>
      </c>
      <c r="I3526" s="127">
        <v>406</v>
      </c>
      <c r="J3526" s="128">
        <v>4.3363999999999994</v>
      </c>
    </row>
    <row r="3527" spans="2:10" hidden="1" x14ac:dyDescent="0.25">
      <c r="B3527" s="124" t="s">
        <v>17</v>
      </c>
      <c r="C3527" s="125" t="s">
        <v>115</v>
      </c>
      <c r="D3527" s="126" t="s">
        <v>13474</v>
      </c>
      <c r="E3527" s="125" t="s">
        <v>13498</v>
      </c>
      <c r="F3527" s="126" t="s">
        <v>13499</v>
      </c>
      <c r="G3527" s="125" t="s">
        <v>13500</v>
      </c>
      <c r="H3527" s="126" t="s">
        <v>13501</v>
      </c>
      <c r="I3527" s="127">
        <v>276</v>
      </c>
      <c r="J3527" s="128">
        <v>8.8989000000000011</v>
      </c>
    </row>
    <row r="3528" spans="2:10" hidden="1" x14ac:dyDescent="0.25">
      <c r="B3528" s="124" t="s">
        <v>17</v>
      </c>
      <c r="C3528" s="125" t="s">
        <v>115</v>
      </c>
      <c r="D3528" s="126" t="s">
        <v>13474</v>
      </c>
      <c r="E3528" s="125" t="s">
        <v>13480</v>
      </c>
      <c r="F3528" s="126" t="s">
        <v>13481</v>
      </c>
      <c r="G3528" s="125" t="s">
        <v>13502</v>
      </c>
      <c r="H3528" s="126" t="s">
        <v>13503</v>
      </c>
      <c r="I3528" s="127">
        <v>368</v>
      </c>
      <c r="J3528" s="128">
        <v>6.4564000000000004</v>
      </c>
    </row>
    <row r="3529" spans="2:10" hidden="1" x14ac:dyDescent="0.25">
      <c r="B3529" s="124" t="s">
        <v>17</v>
      </c>
      <c r="C3529" s="125" t="s">
        <v>115</v>
      </c>
      <c r="D3529" s="126" t="s">
        <v>13474</v>
      </c>
      <c r="E3529" s="125" t="s">
        <v>6629</v>
      </c>
      <c r="F3529" s="126" t="s">
        <v>13475</v>
      </c>
      <c r="G3529" s="125" t="s">
        <v>13504</v>
      </c>
      <c r="H3529" s="126" t="s">
        <v>13505</v>
      </c>
      <c r="I3529" s="127">
        <v>313</v>
      </c>
      <c r="J3529" s="128">
        <v>4.7877000000000001</v>
      </c>
    </row>
    <row r="3530" spans="2:10" hidden="1" x14ac:dyDescent="0.25">
      <c r="B3530" s="124" t="s">
        <v>17</v>
      </c>
      <c r="C3530" s="125" t="s">
        <v>115</v>
      </c>
      <c r="D3530" s="126" t="s">
        <v>13474</v>
      </c>
      <c r="E3530" s="125" t="s">
        <v>13506</v>
      </c>
      <c r="F3530" s="126" t="s">
        <v>13507</v>
      </c>
      <c r="G3530" s="125" t="s">
        <v>13480</v>
      </c>
      <c r="H3530" s="126" t="s">
        <v>13481</v>
      </c>
      <c r="I3530" s="127">
        <v>302</v>
      </c>
      <c r="J3530" s="128">
        <v>17.354099999999999</v>
      </c>
    </row>
    <row r="3531" spans="2:10" hidden="1" x14ac:dyDescent="0.25">
      <c r="B3531" s="124" t="s">
        <v>17</v>
      </c>
      <c r="C3531" s="125" t="s">
        <v>115</v>
      </c>
      <c r="D3531" s="126" t="s">
        <v>13474</v>
      </c>
      <c r="E3531" s="125" t="s">
        <v>13490</v>
      </c>
      <c r="F3531" s="126" t="s">
        <v>13491</v>
      </c>
      <c r="G3531" s="125" t="s">
        <v>13506</v>
      </c>
      <c r="H3531" s="126" t="s">
        <v>13507</v>
      </c>
      <c r="I3531" s="127">
        <v>1385</v>
      </c>
      <c r="J3531" s="128">
        <v>6.1500999999999983</v>
      </c>
    </row>
    <row r="3532" spans="2:10" hidden="1" x14ac:dyDescent="0.25">
      <c r="B3532" s="124" t="s">
        <v>17</v>
      </c>
      <c r="C3532" s="125" t="s">
        <v>115</v>
      </c>
      <c r="D3532" s="126" t="s">
        <v>13474</v>
      </c>
      <c r="E3532" s="125" t="s">
        <v>13498</v>
      </c>
      <c r="F3532" s="126" t="s">
        <v>13499</v>
      </c>
      <c r="G3532" s="125" t="s">
        <v>13508</v>
      </c>
      <c r="H3532" s="126" t="s">
        <v>13509</v>
      </c>
      <c r="I3532" s="127">
        <v>167</v>
      </c>
      <c r="J3532" s="128">
        <v>0.16919999999999999</v>
      </c>
    </row>
    <row r="3533" spans="2:10" hidden="1" x14ac:dyDescent="0.25">
      <c r="B3533" s="124" t="s">
        <v>17</v>
      </c>
      <c r="C3533" s="125" t="s">
        <v>115</v>
      </c>
      <c r="D3533" s="126" t="s">
        <v>13474</v>
      </c>
      <c r="E3533" s="125" t="s">
        <v>13488</v>
      </c>
      <c r="F3533" s="126" t="s">
        <v>13489</v>
      </c>
      <c r="G3533" s="125" t="s">
        <v>13510</v>
      </c>
      <c r="H3533" s="126" t="s">
        <v>13511</v>
      </c>
      <c r="I3533" s="127">
        <v>218</v>
      </c>
      <c r="J3533" s="128">
        <v>10.5181</v>
      </c>
    </row>
    <row r="3534" spans="2:10" hidden="1" x14ac:dyDescent="0.25">
      <c r="B3534" s="124" t="s">
        <v>17</v>
      </c>
      <c r="C3534" s="125" t="s">
        <v>115</v>
      </c>
      <c r="D3534" s="126" t="s">
        <v>13474</v>
      </c>
      <c r="E3534" s="125" t="s">
        <v>2043</v>
      </c>
      <c r="F3534" s="126" t="s">
        <v>13485</v>
      </c>
      <c r="G3534" s="125" t="s">
        <v>13512</v>
      </c>
      <c r="H3534" s="126" t="s">
        <v>13513</v>
      </c>
      <c r="I3534" s="127">
        <v>243</v>
      </c>
      <c r="J3534" s="128">
        <v>12.169600000000001</v>
      </c>
    </row>
    <row r="3535" spans="2:10" hidden="1" x14ac:dyDescent="0.25">
      <c r="B3535" s="124" t="s">
        <v>17</v>
      </c>
      <c r="C3535" s="125" t="s">
        <v>115</v>
      </c>
      <c r="D3535" s="126" t="s">
        <v>13474</v>
      </c>
      <c r="E3535" s="125" t="s">
        <v>10537</v>
      </c>
      <c r="F3535" s="126" t="s">
        <v>13514</v>
      </c>
      <c r="G3535" s="125" t="s">
        <v>13488</v>
      </c>
      <c r="H3535" s="126" t="s">
        <v>13489</v>
      </c>
      <c r="I3535" s="127">
        <v>186</v>
      </c>
      <c r="J3535" s="128">
        <v>11.846399999999999</v>
      </c>
    </row>
    <row r="3536" spans="2:10" hidden="1" x14ac:dyDescent="0.25">
      <c r="B3536" s="124" t="s">
        <v>17</v>
      </c>
      <c r="C3536" s="125" t="s">
        <v>115</v>
      </c>
      <c r="D3536" s="126" t="s">
        <v>13474</v>
      </c>
      <c r="E3536" s="125" t="s">
        <v>13515</v>
      </c>
      <c r="F3536" s="126" t="s">
        <v>13516</v>
      </c>
      <c r="G3536" s="125" t="s">
        <v>3546</v>
      </c>
      <c r="H3536" s="126" t="s">
        <v>13517</v>
      </c>
      <c r="I3536" s="127">
        <v>169</v>
      </c>
      <c r="J3536" s="128">
        <v>2.6419000000000001</v>
      </c>
    </row>
    <row r="3537" spans="2:10" hidden="1" x14ac:dyDescent="0.25">
      <c r="B3537" s="124" t="s">
        <v>17</v>
      </c>
      <c r="C3537" s="125" t="s">
        <v>115</v>
      </c>
      <c r="D3537" s="126" t="s">
        <v>13474</v>
      </c>
      <c r="E3537" s="125" t="s">
        <v>13490</v>
      </c>
      <c r="F3537" s="126" t="s">
        <v>13491</v>
      </c>
      <c r="G3537" s="125" t="s">
        <v>13518</v>
      </c>
      <c r="H3537" s="126" t="s">
        <v>13519</v>
      </c>
      <c r="I3537" s="127">
        <v>237</v>
      </c>
      <c r="J3537" s="128">
        <v>8.8706000000000031</v>
      </c>
    </row>
    <row r="3538" spans="2:10" hidden="1" x14ac:dyDescent="0.25">
      <c r="B3538" s="124" t="s">
        <v>17</v>
      </c>
      <c r="C3538" s="125" t="s">
        <v>115</v>
      </c>
      <c r="D3538" s="126" t="s">
        <v>13474</v>
      </c>
      <c r="E3538" s="125" t="s">
        <v>13496</v>
      </c>
      <c r="F3538" s="126" t="s">
        <v>13497</v>
      </c>
      <c r="G3538" s="125" t="s">
        <v>13520</v>
      </c>
      <c r="H3538" s="126" t="s">
        <v>13521</v>
      </c>
      <c r="I3538" s="127">
        <v>850</v>
      </c>
      <c r="J3538" s="128">
        <v>7.6097000000000001</v>
      </c>
    </row>
    <row r="3539" spans="2:10" hidden="1" x14ac:dyDescent="0.25">
      <c r="B3539" s="124" t="s">
        <v>17</v>
      </c>
      <c r="C3539" s="125" t="s">
        <v>115</v>
      </c>
      <c r="D3539" s="126" t="s">
        <v>13474</v>
      </c>
      <c r="E3539" s="125" t="s">
        <v>13476</v>
      </c>
      <c r="F3539" s="126" t="s">
        <v>13477</v>
      </c>
      <c r="G3539" s="125" t="s">
        <v>10537</v>
      </c>
      <c r="H3539" s="126" t="s">
        <v>13514</v>
      </c>
      <c r="I3539" s="127">
        <v>134</v>
      </c>
      <c r="J3539" s="128">
        <v>4.3167</v>
      </c>
    </row>
    <row r="3540" spans="2:10" hidden="1" x14ac:dyDescent="0.25">
      <c r="B3540" s="124" t="s">
        <v>17</v>
      </c>
      <c r="C3540" s="125" t="s">
        <v>115</v>
      </c>
      <c r="D3540" s="126" t="s">
        <v>13474</v>
      </c>
      <c r="E3540" s="125" t="s">
        <v>13478</v>
      </c>
      <c r="F3540" s="126" t="s">
        <v>13479</v>
      </c>
      <c r="G3540" s="125" t="s">
        <v>2043</v>
      </c>
      <c r="H3540" s="126" t="s">
        <v>13485</v>
      </c>
      <c r="I3540" s="127">
        <v>298</v>
      </c>
      <c r="J3540" s="128">
        <v>14.6714</v>
      </c>
    </row>
    <row r="3541" spans="2:10" hidden="1" x14ac:dyDescent="0.25">
      <c r="B3541" s="124" t="s">
        <v>17</v>
      </c>
      <c r="C3541" s="125" t="s">
        <v>115</v>
      </c>
      <c r="D3541" s="126" t="s">
        <v>13474</v>
      </c>
      <c r="E3541" s="125" t="s">
        <v>13510</v>
      </c>
      <c r="F3541" s="126" t="s">
        <v>13511</v>
      </c>
      <c r="G3541" s="125" t="s">
        <v>13498</v>
      </c>
      <c r="H3541" s="126" t="s">
        <v>13499</v>
      </c>
      <c r="I3541" s="127">
        <v>134</v>
      </c>
      <c r="J3541" s="128">
        <v>6.0368999999999984</v>
      </c>
    </row>
    <row r="3542" spans="2:10" hidden="1" x14ac:dyDescent="0.25">
      <c r="B3542" s="124" t="s">
        <v>17</v>
      </c>
      <c r="C3542" s="125" t="s">
        <v>115</v>
      </c>
      <c r="D3542" s="126" t="s">
        <v>13474</v>
      </c>
      <c r="E3542" s="125" t="s">
        <v>2043</v>
      </c>
      <c r="F3542" s="126" t="s">
        <v>13485</v>
      </c>
      <c r="G3542" s="125" t="s">
        <v>13522</v>
      </c>
      <c r="H3542" s="126" t="s">
        <v>13523</v>
      </c>
      <c r="I3542" s="127">
        <v>491</v>
      </c>
      <c r="J3542" s="128">
        <v>13.152100000000001</v>
      </c>
    </row>
    <row r="3543" spans="2:10" hidden="1" x14ac:dyDescent="0.25">
      <c r="B3543" s="124" t="s">
        <v>17</v>
      </c>
      <c r="C3543" s="125" t="s">
        <v>115</v>
      </c>
      <c r="D3543" s="126" t="s">
        <v>13474</v>
      </c>
      <c r="E3543" s="125" t="s">
        <v>13510</v>
      </c>
      <c r="F3543" s="126" t="s">
        <v>13511</v>
      </c>
      <c r="G3543" s="125" t="s">
        <v>13515</v>
      </c>
      <c r="H3543" s="126" t="s">
        <v>13516</v>
      </c>
      <c r="I3543" s="127">
        <v>165</v>
      </c>
      <c r="J3543" s="128">
        <v>7.6580999999999984</v>
      </c>
    </row>
    <row r="3544" spans="2:10" hidden="1" x14ac:dyDescent="0.25">
      <c r="B3544" s="124" t="s">
        <v>17</v>
      </c>
      <c r="C3544" s="125" t="s">
        <v>115</v>
      </c>
      <c r="D3544" s="126" t="s">
        <v>13474</v>
      </c>
      <c r="E3544" s="125" t="s">
        <v>115</v>
      </c>
      <c r="F3544" s="126" t="s">
        <v>13484</v>
      </c>
      <c r="G3544" s="125" t="s">
        <v>13524</v>
      </c>
      <c r="H3544" s="126" t="s">
        <v>13525</v>
      </c>
      <c r="I3544" s="127">
        <v>198</v>
      </c>
      <c r="J3544" s="128">
        <v>1.8682000000000001</v>
      </c>
    </row>
    <row r="3545" spans="2:10" hidden="1" x14ac:dyDescent="0.25">
      <c r="B3545" s="124" t="s">
        <v>17</v>
      </c>
      <c r="C3545" s="125" t="s">
        <v>130</v>
      </c>
      <c r="D3545" s="126" t="s">
        <v>13526</v>
      </c>
      <c r="E3545" s="125" t="s">
        <v>130</v>
      </c>
      <c r="F3545" s="126" t="s">
        <v>13527</v>
      </c>
      <c r="G3545" s="125" t="s">
        <v>9506</v>
      </c>
      <c r="H3545" s="126" t="s">
        <v>13528</v>
      </c>
      <c r="I3545" s="127">
        <v>480</v>
      </c>
      <c r="J3545" s="128">
        <v>2.9622000000000002</v>
      </c>
    </row>
    <row r="3546" spans="2:10" hidden="1" x14ac:dyDescent="0.25">
      <c r="B3546" s="124" t="s">
        <v>17</v>
      </c>
      <c r="C3546" s="125" t="s">
        <v>130</v>
      </c>
      <c r="D3546" s="126" t="s">
        <v>13526</v>
      </c>
      <c r="E3546" s="125" t="s">
        <v>130</v>
      </c>
      <c r="F3546" s="126" t="s">
        <v>13527</v>
      </c>
      <c r="G3546" s="125" t="s">
        <v>13529</v>
      </c>
      <c r="H3546" s="126" t="s">
        <v>13530</v>
      </c>
      <c r="I3546" s="127">
        <v>284</v>
      </c>
      <c r="J3546" s="128">
        <v>36.846600000000002</v>
      </c>
    </row>
    <row r="3547" spans="2:10" hidden="1" x14ac:dyDescent="0.25">
      <c r="B3547" s="124" t="s">
        <v>17</v>
      </c>
      <c r="C3547" s="125" t="s">
        <v>13531</v>
      </c>
      <c r="D3547" s="126" t="s">
        <v>13532</v>
      </c>
      <c r="E3547" s="125" t="s">
        <v>13531</v>
      </c>
      <c r="F3547" s="126" t="s">
        <v>13533</v>
      </c>
      <c r="G3547" s="125" t="s">
        <v>11081</v>
      </c>
      <c r="H3547" s="126" t="s">
        <v>13534</v>
      </c>
      <c r="I3547" s="127">
        <v>463</v>
      </c>
      <c r="J3547" s="128">
        <v>8.2315999999999985</v>
      </c>
    </row>
    <row r="3548" spans="2:10" hidden="1" x14ac:dyDescent="0.25">
      <c r="B3548" s="124" t="s">
        <v>17</v>
      </c>
      <c r="C3548" s="125" t="s">
        <v>13531</v>
      </c>
      <c r="D3548" s="126" t="s">
        <v>13532</v>
      </c>
      <c r="E3548" s="125" t="s">
        <v>13535</v>
      </c>
      <c r="F3548" s="126" t="s">
        <v>13536</v>
      </c>
      <c r="G3548" s="125" t="s">
        <v>178</v>
      </c>
      <c r="H3548" s="126" t="s">
        <v>13537</v>
      </c>
      <c r="I3548" s="127">
        <v>417</v>
      </c>
      <c r="J3548" s="128">
        <v>9.2985999999999986</v>
      </c>
    </row>
    <row r="3549" spans="2:10" hidden="1" x14ac:dyDescent="0.25">
      <c r="B3549" s="124" t="s">
        <v>17</v>
      </c>
      <c r="C3549" s="125" t="s">
        <v>13531</v>
      </c>
      <c r="D3549" s="126" t="s">
        <v>13532</v>
      </c>
      <c r="E3549" s="125" t="s">
        <v>13538</v>
      </c>
      <c r="F3549" s="126" t="s">
        <v>13539</v>
      </c>
      <c r="G3549" s="125" t="s">
        <v>13535</v>
      </c>
      <c r="H3549" s="126" t="s">
        <v>13536</v>
      </c>
      <c r="I3549" s="127">
        <v>724</v>
      </c>
      <c r="J3549" s="128">
        <v>17.8949</v>
      </c>
    </row>
    <row r="3550" spans="2:10" hidden="1" x14ac:dyDescent="0.25">
      <c r="B3550" s="124" t="s">
        <v>17</v>
      </c>
      <c r="C3550" s="125" t="s">
        <v>13531</v>
      </c>
      <c r="D3550" s="126" t="s">
        <v>13532</v>
      </c>
      <c r="E3550" s="125" t="s">
        <v>13540</v>
      </c>
      <c r="F3550" s="126" t="s">
        <v>13541</v>
      </c>
      <c r="G3550" s="125" t="s">
        <v>702</v>
      </c>
      <c r="H3550" s="126" t="s">
        <v>13542</v>
      </c>
      <c r="I3550" s="127">
        <v>1028</v>
      </c>
      <c r="J3550" s="128">
        <v>3.0889000000000002</v>
      </c>
    </row>
    <row r="3551" spans="2:10" hidden="1" x14ac:dyDescent="0.25">
      <c r="B3551" s="124" t="s">
        <v>17</v>
      </c>
      <c r="C3551" s="125" t="s">
        <v>13531</v>
      </c>
      <c r="D3551" s="126" t="s">
        <v>13532</v>
      </c>
      <c r="E3551" s="125" t="s">
        <v>7037</v>
      </c>
      <c r="F3551" s="126" t="s">
        <v>13543</v>
      </c>
      <c r="G3551" s="125" t="s">
        <v>6585</v>
      </c>
      <c r="H3551" s="126" t="s">
        <v>13544</v>
      </c>
      <c r="I3551" s="127">
        <v>1231</v>
      </c>
      <c r="J3551" s="128">
        <v>8.1411999999999995</v>
      </c>
    </row>
    <row r="3552" spans="2:10" hidden="1" x14ac:dyDescent="0.25">
      <c r="B3552" s="124" t="s">
        <v>17</v>
      </c>
      <c r="C3552" s="125" t="s">
        <v>13531</v>
      </c>
      <c r="D3552" s="126" t="s">
        <v>13532</v>
      </c>
      <c r="E3552" s="125" t="s">
        <v>6585</v>
      </c>
      <c r="F3552" s="126" t="s">
        <v>13544</v>
      </c>
      <c r="G3552" s="125" t="s">
        <v>13545</v>
      </c>
      <c r="H3552" s="126" t="s">
        <v>13546</v>
      </c>
      <c r="I3552" s="127">
        <v>178</v>
      </c>
      <c r="J3552" s="128">
        <v>8.3155000000000019</v>
      </c>
    </row>
    <row r="3553" spans="2:10" hidden="1" x14ac:dyDescent="0.25">
      <c r="B3553" s="124" t="s">
        <v>17</v>
      </c>
      <c r="C3553" s="125" t="s">
        <v>13531</v>
      </c>
      <c r="D3553" s="126" t="s">
        <v>13532</v>
      </c>
      <c r="E3553" s="125" t="s">
        <v>13531</v>
      </c>
      <c r="F3553" s="126" t="s">
        <v>13533</v>
      </c>
      <c r="G3553" s="125" t="s">
        <v>13538</v>
      </c>
      <c r="H3553" s="126" t="s">
        <v>13539</v>
      </c>
      <c r="I3553" s="127">
        <v>338</v>
      </c>
      <c r="J3553" s="128">
        <v>11.152900000000001</v>
      </c>
    </row>
    <row r="3554" spans="2:10" hidden="1" x14ac:dyDescent="0.25">
      <c r="B3554" s="124" t="s">
        <v>17</v>
      </c>
      <c r="C3554" s="125" t="s">
        <v>13531</v>
      </c>
      <c r="D3554" s="126" t="s">
        <v>13532</v>
      </c>
      <c r="E3554" s="125" t="s">
        <v>13531</v>
      </c>
      <c r="F3554" s="126" t="s">
        <v>13533</v>
      </c>
      <c r="G3554" s="125" t="s">
        <v>13547</v>
      </c>
      <c r="H3554" s="126" t="s">
        <v>13548</v>
      </c>
      <c r="I3554" s="127">
        <v>158</v>
      </c>
      <c r="J3554" s="128">
        <v>15.917999999999999</v>
      </c>
    </row>
    <row r="3555" spans="2:10" hidden="1" x14ac:dyDescent="0.25">
      <c r="B3555" s="124" t="s">
        <v>17</v>
      </c>
      <c r="C3555" s="125" t="s">
        <v>13531</v>
      </c>
      <c r="D3555" s="126" t="s">
        <v>13532</v>
      </c>
      <c r="E3555" s="125" t="s">
        <v>13535</v>
      </c>
      <c r="F3555" s="126" t="s">
        <v>13536</v>
      </c>
      <c r="G3555" s="125" t="s">
        <v>13540</v>
      </c>
      <c r="H3555" s="126" t="s">
        <v>13541</v>
      </c>
      <c r="I3555" s="127">
        <v>432</v>
      </c>
      <c r="J3555" s="128">
        <v>2.7948</v>
      </c>
    </row>
    <row r="3556" spans="2:10" hidden="1" x14ac:dyDescent="0.25">
      <c r="B3556" s="124" t="s">
        <v>17</v>
      </c>
      <c r="C3556" s="125" t="s">
        <v>13531</v>
      </c>
      <c r="D3556" s="126" t="s">
        <v>13532</v>
      </c>
      <c r="E3556" s="125" t="s">
        <v>13531</v>
      </c>
      <c r="F3556" s="126" t="s">
        <v>13533</v>
      </c>
      <c r="G3556" s="125" t="s">
        <v>7037</v>
      </c>
      <c r="H3556" s="126" t="s">
        <v>13543</v>
      </c>
      <c r="I3556" s="127">
        <v>262</v>
      </c>
      <c r="J3556" s="128">
        <v>5.0481999999999996</v>
      </c>
    </row>
    <row r="3557" spans="2:10" hidden="1" x14ac:dyDescent="0.25">
      <c r="B3557" s="124" t="s">
        <v>17</v>
      </c>
      <c r="C3557" s="125" t="s">
        <v>13531</v>
      </c>
      <c r="D3557" s="126" t="s">
        <v>13532</v>
      </c>
      <c r="E3557" s="125" t="s">
        <v>13540</v>
      </c>
      <c r="F3557" s="126" t="s">
        <v>13541</v>
      </c>
      <c r="G3557" s="125" t="s">
        <v>13549</v>
      </c>
      <c r="H3557" s="126" t="s">
        <v>13550</v>
      </c>
      <c r="I3557" s="127">
        <v>134</v>
      </c>
      <c r="J3557" s="128">
        <v>9.0616000000000003</v>
      </c>
    </row>
    <row r="3558" spans="2:10" hidden="1" x14ac:dyDescent="0.25">
      <c r="B3558" s="124" t="s">
        <v>17</v>
      </c>
      <c r="C3558" s="125" t="s">
        <v>13551</v>
      </c>
      <c r="D3558" s="126" t="s">
        <v>13552</v>
      </c>
      <c r="E3558" s="125" t="s">
        <v>13551</v>
      </c>
      <c r="F3558" s="126" t="s">
        <v>13553</v>
      </c>
      <c r="G3558" s="125" t="s">
        <v>13554</v>
      </c>
      <c r="H3558" s="126" t="s">
        <v>13555</v>
      </c>
      <c r="I3558" s="127">
        <v>126</v>
      </c>
      <c r="J3558" s="128">
        <v>7.8236999999999997</v>
      </c>
    </row>
    <row r="3559" spans="2:10" hidden="1" x14ac:dyDescent="0.25">
      <c r="B3559" s="124" t="s">
        <v>17</v>
      </c>
      <c r="C3559" s="125" t="s">
        <v>13556</v>
      </c>
      <c r="D3559" s="126" t="s">
        <v>13557</v>
      </c>
      <c r="E3559" s="125" t="s">
        <v>13558</v>
      </c>
      <c r="F3559" s="126" t="s">
        <v>13559</v>
      </c>
      <c r="G3559" s="125" t="s">
        <v>13560</v>
      </c>
      <c r="H3559" s="126" t="s">
        <v>13561</v>
      </c>
      <c r="I3559" s="127">
        <v>87</v>
      </c>
      <c r="J3559" s="128">
        <v>187.72749999999999</v>
      </c>
    </row>
    <row r="3560" spans="2:10" hidden="1" x14ac:dyDescent="0.25">
      <c r="B3560" s="124" t="s">
        <v>17</v>
      </c>
      <c r="C3560" s="125" t="s">
        <v>13556</v>
      </c>
      <c r="D3560" s="126" t="s">
        <v>13557</v>
      </c>
      <c r="E3560" s="125" t="s">
        <v>13560</v>
      </c>
      <c r="F3560" s="126" t="s">
        <v>13561</v>
      </c>
      <c r="G3560" s="125" t="s">
        <v>13562</v>
      </c>
      <c r="H3560" s="126" t="s">
        <v>13563</v>
      </c>
      <c r="I3560" s="127">
        <v>264</v>
      </c>
      <c r="J3560" s="128">
        <v>18.264700000000001</v>
      </c>
    </row>
    <row r="3561" spans="2:10" hidden="1" x14ac:dyDescent="0.25">
      <c r="B3561" s="124" t="s">
        <v>17</v>
      </c>
      <c r="C3561" s="125" t="s">
        <v>13556</v>
      </c>
      <c r="D3561" s="126" t="s">
        <v>13557</v>
      </c>
      <c r="E3561" s="125" t="s">
        <v>12820</v>
      </c>
      <c r="F3561" s="126" t="s">
        <v>13564</v>
      </c>
      <c r="G3561" s="125" t="s">
        <v>13558</v>
      </c>
      <c r="H3561" s="126" t="s">
        <v>13559</v>
      </c>
      <c r="I3561" s="127">
        <v>284</v>
      </c>
      <c r="J3561" s="128">
        <v>8.6788999999999987</v>
      </c>
    </row>
    <row r="3562" spans="2:10" hidden="1" x14ac:dyDescent="0.25">
      <c r="B3562" s="124" t="s">
        <v>17</v>
      </c>
      <c r="C3562" s="125" t="s">
        <v>13556</v>
      </c>
      <c r="D3562" s="126" t="s">
        <v>13557</v>
      </c>
      <c r="E3562" s="125" t="s">
        <v>13565</v>
      </c>
      <c r="F3562" s="126" t="s">
        <v>13566</v>
      </c>
      <c r="G3562" s="125" t="s">
        <v>13567</v>
      </c>
      <c r="H3562" s="126" t="s">
        <v>13568</v>
      </c>
      <c r="I3562" s="127">
        <v>384</v>
      </c>
      <c r="J3562" s="128">
        <v>8.8962000000000003</v>
      </c>
    </row>
    <row r="3563" spans="2:10" hidden="1" x14ac:dyDescent="0.25">
      <c r="B3563" s="124" t="s">
        <v>17</v>
      </c>
      <c r="C3563" s="125" t="s">
        <v>13556</v>
      </c>
      <c r="D3563" s="126" t="s">
        <v>13557</v>
      </c>
      <c r="E3563" s="125" t="s">
        <v>13567</v>
      </c>
      <c r="F3563" s="126" t="s">
        <v>13568</v>
      </c>
      <c r="G3563" s="125" t="s">
        <v>13569</v>
      </c>
      <c r="H3563" s="126" t="s">
        <v>13570</v>
      </c>
      <c r="I3563" s="127">
        <v>548</v>
      </c>
      <c r="J3563" s="128">
        <v>4.5196000000000014</v>
      </c>
    </row>
    <row r="3564" spans="2:10" hidden="1" x14ac:dyDescent="0.25">
      <c r="B3564" s="124" t="s">
        <v>17</v>
      </c>
      <c r="C3564" s="125" t="s">
        <v>13556</v>
      </c>
      <c r="D3564" s="126" t="s">
        <v>13557</v>
      </c>
      <c r="E3564" s="125" t="s">
        <v>7609</v>
      </c>
      <c r="F3564" s="126" t="s">
        <v>13571</v>
      </c>
      <c r="G3564" s="125" t="s">
        <v>12820</v>
      </c>
      <c r="H3564" s="126" t="s">
        <v>13564</v>
      </c>
      <c r="I3564" s="127">
        <v>437</v>
      </c>
      <c r="J3564" s="128">
        <v>11.9811</v>
      </c>
    </row>
    <row r="3565" spans="2:10" hidden="1" x14ac:dyDescent="0.25">
      <c r="B3565" s="124" t="s">
        <v>17</v>
      </c>
      <c r="C3565" s="125" t="s">
        <v>13556</v>
      </c>
      <c r="D3565" s="126" t="s">
        <v>13557</v>
      </c>
      <c r="E3565" s="125" t="s">
        <v>13556</v>
      </c>
      <c r="F3565" s="126" t="s">
        <v>13572</v>
      </c>
      <c r="G3565" s="125" t="s">
        <v>7609</v>
      </c>
      <c r="H3565" s="126" t="s">
        <v>13571</v>
      </c>
      <c r="I3565" s="127">
        <v>797</v>
      </c>
      <c r="J3565" s="128">
        <v>10.6159</v>
      </c>
    </row>
    <row r="3566" spans="2:10" hidden="1" x14ac:dyDescent="0.25">
      <c r="B3566" s="124" t="s">
        <v>17</v>
      </c>
      <c r="C3566" s="125" t="s">
        <v>13556</v>
      </c>
      <c r="D3566" s="126" t="s">
        <v>13557</v>
      </c>
      <c r="E3566" s="125" t="s">
        <v>13558</v>
      </c>
      <c r="F3566" s="126" t="s">
        <v>13559</v>
      </c>
      <c r="G3566" s="125" t="s">
        <v>3020</v>
      </c>
      <c r="H3566" s="126" t="s">
        <v>13573</v>
      </c>
      <c r="I3566" s="127">
        <v>453</v>
      </c>
      <c r="J3566" s="128">
        <v>5.1738999999999997</v>
      </c>
    </row>
    <row r="3567" spans="2:10" hidden="1" x14ac:dyDescent="0.25">
      <c r="B3567" s="124" t="s">
        <v>17</v>
      </c>
      <c r="C3567" s="125" t="s">
        <v>13556</v>
      </c>
      <c r="D3567" s="126" t="s">
        <v>13557</v>
      </c>
      <c r="E3567" s="125" t="s">
        <v>13558</v>
      </c>
      <c r="F3567" s="126" t="s">
        <v>13559</v>
      </c>
      <c r="G3567" s="125" t="s">
        <v>13565</v>
      </c>
      <c r="H3567" s="126" t="s">
        <v>13566</v>
      </c>
      <c r="I3567" s="127">
        <v>649</v>
      </c>
      <c r="J3567" s="128">
        <v>13.3345</v>
      </c>
    </row>
    <row r="3568" spans="2:10" hidden="1" x14ac:dyDescent="0.25">
      <c r="B3568" s="124" t="s">
        <v>17</v>
      </c>
      <c r="C3568" s="125" t="s">
        <v>193</v>
      </c>
      <c r="D3568" s="126" t="s">
        <v>13574</v>
      </c>
      <c r="E3568" s="125" t="s">
        <v>193</v>
      </c>
      <c r="F3568" s="126" t="s">
        <v>13575</v>
      </c>
      <c r="G3568" s="125" t="s">
        <v>13576</v>
      </c>
      <c r="H3568" s="126" t="s">
        <v>13577</v>
      </c>
      <c r="I3568" s="127">
        <v>81</v>
      </c>
      <c r="J3568" s="128">
        <v>204.53559999999999</v>
      </c>
    </row>
    <row r="3569" spans="2:10" hidden="1" x14ac:dyDescent="0.25">
      <c r="B3569" s="124" t="s">
        <v>17</v>
      </c>
      <c r="C3569" s="125" t="s">
        <v>13578</v>
      </c>
      <c r="D3569" s="126" t="s">
        <v>13579</v>
      </c>
      <c r="E3569" s="125" t="s">
        <v>13578</v>
      </c>
      <c r="F3569" s="126" t="s">
        <v>13580</v>
      </c>
      <c r="G3569" s="125" t="s">
        <v>13581</v>
      </c>
      <c r="H3569" s="126" t="s">
        <v>13582</v>
      </c>
      <c r="I3569" s="127">
        <v>316</v>
      </c>
      <c r="J3569" s="128">
        <v>6.8282999999999996</v>
      </c>
    </row>
    <row r="3570" spans="2:10" hidden="1" x14ac:dyDescent="0.25">
      <c r="B3570" s="124" t="s">
        <v>17</v>
      </c>
      <c r="C3570" s="125" t="s">
        <v>13578</v>
      </c>
      <c r="D3570" s="126" t="s">
        <v>13579</v>
      </c>
      <c r="E3570" s="125" t="s">
        <v>13581</v>
      </c>
      <c r="F3570" s="126" t="s">
        <v>13582</v>
      </c>
      <c r="G3570" s="125" t="s">
        <v>13583</v>
      </c>
      <c r="H3570" s="126" t="s">
        <v>13584</v>
      </c>
      <c r="I3570" s="127">
        <v>282</v>
      </c>
      <c r="J3570" s="128">
        <v>8.5975000000000001</v>
      </c>
    </row>
    <row r="3571" spans="2:10" hidden="1" x14ac:dyDescent="0.25">
      <c r="B3571" s="124" t="s">
        <v>17</v>
      </c>
      <c r="C3571" s="125" t="s">
        <v>13585</v>
      </c>
      <c r="D3571" s="126" t="s">
        <v>13586</v>
      </c>
      <c r="E3571" s="125" t="s">
        <v>13587</v>
      </c>
      <c r="F3571" s="126" t="s">
        <v>13588</v>
      </c>
      <c r="G3571" s="125" t="s">
        <v>13589</v>
      </c>
      <c r="H3571" s="126" t="s">
        <v>13590</v>
      </c>
      <c r="I3571" s="127">
        <v>98</v>
      </c>
      <c r="J3571" s="128">
        <v>12.107699999999999</v>
      </c>
    </row>
    <row r="3572" spans="2:10" hidden="1" x14ac:dyDescent="0.25">
      <c r="B3572" s="124" t="s">
        <v>17</v>
      </c>
      <c r="C3572" s="125" t="s">
        <v>13585</v>
      </c>
      <c r="D3572" s="126" t="s">
        <v>13586</v>
      </c>
      <c r="E3572" s="125" t="s">
        <v>13585</v>
      </c>
      <c r="F3572" s="126" t="s">
        <v>13591</v>
      </c>
      <c r="G3572" s="125" t="s">
        <v>13592</v>
      </c>
      <c r="H3572" s="126" t="s">
        <v>13593</v>
      </c>
      <c r="I3572" s="127">
        <v>206</v>
      </c>
      <c r="J3572" s="128">
        <v>7.7706999999999997</v>
      </c>
    </row>
    <row r="3573" spans="2:10" hidden="1" x14ac:dyDescent="0.25">
      <c r="B3573" s="124" t="s">
        <v>17</v>
      </c>
      <c r="C3573" s="125" t="s">
        <v>13585</v>
      </c>
      <c r="D3573" s="126" t="s">
        <v>13586</v>
      </c>
      <c r="E3573" s="125" t="s">
        <v>13594</v>
      </c>
      <c r="F3573" s="126" t="s">
        <v>13595</v>
      </c>
      <c r="G3573" s="125" t="s">
        <v>13596</v>
      </c>
      <c r="H3573" s="126" t="s">
        <v>13597</v>
      </c>
      <c r="I3573" s="127">
        <v>342</v>
      </c>
      <c r="J3573" s="128">
        <v>16.922999999999991</v>
      </c>
    </row>
    <row r="3574" spans="2:10" hidden="1" x14ac:dyDescent="0.25">
      <c r="B3574" s="124" t="s">
        <v>17</v>
      </c>
      <c r="C3574" s="125" t="s">
        <v>13585</v>
      </c>
      <c r="D3574" s="126" t="s">
        <v>13586</v>
      </c>
      <c r="E3574" s="125" t="s">
        <v>13598</v>
      </c>
      <c r="F3574" s="126" t="s">
        <v>13599</v>
      </c>
      <c r="G3574" s="125" t="s">
        <v>6670</v>
      </c>
      <c r="H3574" s="126" t="s">
        <v>13600</v>
      </c>
      <c r="I3574" s="127">
        <v>204</v>
      </c>
      <c r="J3574" s="128">
        <v>7.8902999999999999</v>
      </c>
    </row>
    <row r="3575" spans="2:10" hidden="1" x14ac:dyDescent="0.25">
      <c r="B3575" s="124" t="s">
        <v>17</v>
      </c>
      <c r="C3575" s="125" t="s">
        <v>13585</v>
      </c>
      <c r="D3575" s="126" t="s">
        <v>13586</v>
      </c>
      <c r="E3575" s="125" t="s">
        <v>13601</v>
      </c>
      <c r="F3575" s="126" t="s">
        <v>13602</v>
      </c>
      <c r="G3575" s="125" t="s">
        <v>13594</v>
      </c>
      <c r="H3575" s="126" t="s">
        <v>13595</v>
      </c>
      <c r="I3575" s="127">
        <v>1162</v>
      </c>
      <c r="J3575" s="128">
        <v>10.124000000000001</v>
      </c>
    </row>
    <row r="3576" spans="2:10" hidden="1" x14ac:dyDescent="0.25">
      <c r="B3576" s="124" t="s">
        <v>17</v>
      </c>
      <c r="C3576" s="125" t="s">
        <v>13585</v>
      </c>
      <c r="D3576" s="126" t="s">
        <v>13586</v>
      </c>
      <c r="E3576" s="125" t="s">
        <v>13585</v>
      </c>
      <c r="F3576" s="126" t="s">
        <v>13591</v>
      </c>
      <c r="G3576" s="125" t="s">
        <v>13603</v>
      </c>
      <c r="H3576" s="126" t="s">
        <v>13604</v>
      </c>
      <c r="I3576" s="127">
        <v>346</v>
      </c>
      <c r="J3576" s="128">
        <v>21.84559999999999</v>
      </c>
    </row>
    <row r="3577" spans="2:10" hidden="1" x14ac:dyDescent="0.25">
      <c r="B3577" s="124" t="s">
        <v>17</v>
      </c>
      <c r="C3577" s="125" t="s">
        <v>13585</v>
      </c>
      <c r="D3577" s="126" t="s">
        <v>13586</v>
      </c>
      <c r="E3577" s="125" t="s">
        <v>13596</v>
      </c>
      <c r="F3577" s="126" t="s">
        <v>13597</v>
      </c>
      <c r="G3577" s="125" t="s">
        <v>13605</v>
      </c>
      <c r="H3577" s="126" t="s">
        <v>13606</v>
      </c>
      <c r="I3577" s="127">
        <v>113</v>
      </c>
      <c r="J3577" s="128">
        <v>4.6435000000000004</v>
      </c>
    </row>
    <row r="3578" spans="2:10" hidden="1" x14ac:dyDescent="0.25">
      <c r="B3578" s="124" t="s">
        <v>17</v>
      </c>
      <c r="C3578" s="125" t="s">
        <v>13585</v>
      </c>
      <c r="D3578" s="126" t="s">
        <v>13586</v>
      </c>
      <c r="E3578" s="125" t="s">
        <v>13587</v>
      </c>
      <c r="F3578" s="126" t="s">
        <v>13588</v>
      </c>
      <c r="G3578" s="125" t="s">
        <v>13607</v>
      </c>
      <c r="H3578" s="126" t="s">
        <v>13608</v>
      </c>
      <c r="I3578" s="127">
        <v>437</v>
      </c>
      <c r="J3578" s="128">
        <v>11.0518</v>
      </c>
    </row>
    <row r="3579" spans="2:10" hidden="1" x14ac:dyDescent="0.25">
      <c r="B3579" s="124" t="s">
        <v>17</v>
      </c>
      <c r="C3579" s="125" t="s">
        <v>13585</v>
      </c>
      <c r="D3579" s="126" t="s">
        <v>13586</v>
      </c>
      <c r="E3579" s="125" t="s">
        <v>7980</v>
      </c>
      <c r="F3579" s="126" t="s">
        <v>13609</v>
      </c>
      <c r="G3579" s="125" t="s">
        <v>13598</v>
      </c>
      <c r="H3579" s="126" t="s">
        <v>13599</v>
      </c>
      <c r="I3579" s="127">
        <v>200</v>
      </c>
      <c r="J3579" s="128">
        <v>7.5401999999999996</v>
      </c>
    </row>
    <row r="3580" spans="2:10" hidden="1" x14ac:dyDescent="0.25">
      <c r="B3580" s="124" t="s">
        <v>17</v>
      </c>
      <c r="C3580" s="125" t="s">
        <v>13585</v>
      </c>
      <c r="D3580" s="126" t="s">
        <v>13586</v>
      </c>
      <c r="E3580" s="125" t="s">
        <v>13603</v>
      </c>
      <c r="F3580" s="126" t="s">
        <v>13604</v>
      </c>
      <c r="G3580" s="125" t="s">
        <v>13610</v>
      </c>
      <c r="H3580" s="126" t="s">
        <v>13611</v>
      </c>
      <c r="I3580" s="127">
        <v>227</v>
      </c>
      <c r="J3580" s="128">
        <v>54.056600000000003</v>
      </c>
    </row>
    <row r="3581" spans="2:10" hidden="1" x14ac:dyDescent="0.25">
      <c r="B3581" s="124" t="s">
        <v>17</v>
      </c>
      <c r="C3581" s="125" t="s">
        <v>13585</v>
      </c>
      <c r="D3581" s="126" t="s">
        <v>13586</v>
      </c>
      <c r="E3581" s="125" t="s">
        <v>13610</v>
      </c>
      <c r="F3581" s="126" t="s">
        <v>13611</v>
      </c>
      <c r="G3581" s="125" t="s">
        <v>7980</v>
      </c>
      <c r="H3581" s="126" t="s">
        <v>13609</v>
      </c>
      <c r="I3581" s="127">
        <v>75</v>
      </c>
      <c r="J3581" s="128">
        <v>8.6483999999999988</v>
      </c>
    </row>
    <row r="3582" spans="2:10" hidden="1" x14ac:dyDescent="0.25">
      <c r="B3582" s="124" t="s">
        <v>17</v>
      </c>
      <c r="C3582" s="125" t="s">
        <v>13585</v>
      </c>
      <c r="D3582" s="126" t="s">
        <v>13586</v>
      </c>
      <c r="E3582" s="125" t="s">
        <v>13589</v>
      </c>
      <c r="F3582" s="126" t="s">
        <v>13590</v>
      </c>
      <c r="G3582" s="125" t="s">
        <v>13612</v>
      </c>
      <c r="H3582" s="126" t="s">
        <v>13613</v>
      </c>
      <c r="I3582" s="127">
        <v>109</v>
      </c>
      <c r="J3582" s="128">
        <v>9.1433999999999997</v>
      </c>
    </row>
    <row r="3583" spans="2:10" hidden="1" x14ac:dyDescent="0.25">
      <c r="B3583" s="124" t="s">
        <v>17</v>
      </c>
      <c r="C3583" s="125" t="s">
        <v>13585</v>
      </c>
      <c r="D3583" s="126" t="s">
        <v>13586</v>
      </c>
      <c r="E3583" s="125" t="s">
        <v>13614</v>
      </c>
      <c r="F3583" s="126" t="s">
        <v>13615</v>
      </c>
      <c r="G3583" s="125" t="s">
        <v>13587</v>
      </c>
      <c r="H3583" s="126" t="s">
        <v>13588</v>
      </c>
      <c r="I3583" s="127">
        <v>711</v>
      </c>
      <c r="J3583" s="128">
        <v>73.887100000000004</v>
      </c>
    </row>
    <row r="3584" spans="2:10" hidden="1" x14ac:dyDescent="0.25">
      <c r="B3584" s="124" t="s">
        <v>17</v>
      </c>
      <c r="C3584" s="125" t="s">
        <v>13585</v>
      </c>
      <c r="D3584" s="126" t="s">
        <v>13586</v>
      </c>
      <c r="E3584" s="125" t="s">
        <v>13607</v>
      </c>
      <c r="F3584" s="126" t="s">
        <v>13608</v>
      </c>
      <c r="G3584" s="125" t="s">
        <v>13601</v>
      </c>
      <c r="H3584" s="126" t="s">
        <v>13602</v>
      </c>
      <c r="I3584" s="127">
        <v>192</v>
      </c>
      <c r="J3584" s="128">
        <v>5.0218999999999996</v>
      </c>
    </row>
    <row r="3585" spans="2:10" hidden="1" x14ac:dyDescent="0.25">
      <c r="B3585" s="124" t="s">
        <v>17</v>
      </c>
      <c r="C3585" s="125" t="s">
        <v>13585</v>
      </c>
      <c r="D3585" s="126" t="s">
        <v>13586</v>
      </c>
      <c r="E3585" s="125" t="s">
        <v>13585</v>
      </c>
      <c r="F3585" s="126" t="s">
        <v>13591</v>
      </c>
      <c r="G3585" s="125" t="s">
        <v>7930</v>
      </c>
      <c r="H3585" s="126" t="s">
        <v>13616</v>
      </c>
      <c r="I3585" s="127">
        <v>444</v>
      </c>
      <c r="J3585" s="128">
        <v>30.066099999999999</v>
      </c>
    </row>
    <row r="3586" spans="2:10" hidden="1" x14ac:dyDescent="0.25">
      <c r="B3586" s="124" t="s">
        <v>17</v>
      </c>
      <c r="C3586" s="125" t="s">
        <v>13585</v>
      </c>
      <c r="D3586" s="126" t="s">
        <v>13586</v>
      </c>
      <c r="E3586" s="125" t="s">
        <v>13617</v>
      </c>
      <c r="F3586" s="126" t="s">
        <v>13618</v>
      </c>
      <c r="G3586" s="125" t="s">
        <v>13619</v>
      </c>
      <c r="H3586" s="126" t="s">
        <v>13620</v>
      </c>
      <c r="I3586" s="127">
        <v>973</v>
      </c>
      <c r="J3586" s="128">
        <v>5.2939999999999996</v>
      </c>
    </row>
    <row r="3587" spans="2:10" hidden="1" x14ac:dyDescent="0.25">
      <c r="B3587" s="124" t="s">
        <v>17</v>
      </c>
      <c r="C3587" s="125" t="s">
        <v>13585</v>
      </c>
      <c r="D3587" s="126" t="s">
        <v>13586</v>
      </c>
      <c r="E3587" s="125" t="s">
        <v>13585</v>
      </c>
      <c r="F3587" s="126" t="s">
        <v>13591</v>
      </c>
      <c r="G3587" s="125" t="s">
        <v>13617</v>
      </c>
      <c r="H3587" s="126" t="s">
        <v>13618</v>
      </c>
      <c r="I3587" s="127">
        <v>1999</v>
      </c>
      <c r="J3587" s="128">
        <v>9.2297000000000011</v>
      </c>
    </row>
    <row r="3588" spans="2:10" hidden="1" x14ac:dyDescent="0.25">
      <c r="B3588" s="124" t="s">
        <v>17</v>
      </c>
      <c r="C3588" s="125" t="s">
        <v>13585</v>
      </c>
      <c r="D3588" s="126" t="s">
        <v>13586</v>
      </c>
      <c r="E3588" s="125" t="s">
        <v>13617</v>
      </c>
      <c r="F3588" s="126" t="s">
        <v>13618</v>
      </c>
      <c r="G3588" s="125" t="s">
        <v>13614</v>
      </c>
      <c r="H3588" s="126" t="s">
        <v>13615</v>
      </c>
      <c r="I3588" s="127">
        <v>537</v>
      </c>
      <c r="J3588" s="128">
        <v>16.854500000000009</v>
      </c>
    </row>
    <row r="3589" spans="2:10" hidden="1" x14ac:dyDescent="0.25">
      <c r="B3589" s="124" t="s">
        <v>17</v>
      </c>
      <c r="C3589" s="125" t="s">
        <v>13621</v>
      </c>
      <c r="D3589" s="126" t="s">
        <v>13622</v>
      </c>
      <c r="E3589" s="125" t="s">
        <v>13623</v>
      </c>
      <c r="F3589" s="126" t="s">
        <v>13624</v>
      </c>
      <c r="G3589" s="125" t="s">
        <v>13625</v>
      </c>
      <c r="H3589" s="126" t="s">
        <v>13626</v>
      </c>
      <c r="I3589" s="127">
        <v>1353</v>
      </c>
      <c r="J3589" s="128">
        <v>12.5152</v>
      </c>
    </row>
    <row r="3590" spans="2:10" hidden="1" x14ac:dyDescent="0.25">
      <c r="B3590" s="124" t="s">
        <v>17</v>
      </c>
      <c r="C3590" s="125" t="s">
        <v>13621</v>
      </c>
      <c r="D3590" s="126" t="s">
        <v>13622</v>
      </c>
      <c r="E3590" s="125" t="s">
        <v>6197</v>
      </c>
      <c r="F3590" s="126" t="s">
        <v>13627</v>
      </c>
      <c r="G3590" s="125" t="s">
        <v>1346</v>
      </c>
      <c r="H3590" s="126" t="s">
        <v>13628</v>
      </c>
      <c r="I3590" s="127">
        <v>738</v>
      </c>
      <c r="J3590" s="128">
        <v>9.8571000000000026</v>
      </c>
    </row>
    <row r="3591" spans="2:10" hidden="1" x14ac:dyDescent="0.25">
      <c r="B3591" s="124" t="s">
        <v>17</v>
      </c>
      <c r="C3591" s="125" t="s">
        <v>13621</v>
      </c>
      <c r="D3591" s="126" t="s">
        <v>13622</v>
      </c>
      <c r="E3591" s="125" t="s">
        <v>1346</v>
      </c>
      <c r="F3591" s="126" t="s">
        <v>13628</v>
      </c>
      <c r="G3591" s="125" t="s">
        <v>13629</v>
      </c>
      <c r="H3591" s="126" t="s">
        <v>13630</v>
      </c>
      <c r="I3591" s="127">
        <v>259</v>
      </c>
      <c r="J3591" s="128">
        <v>4.6426000000000007</v>
      </c>
    </row>
    <row r="3592" spans="2:10" hidden="1" x14ac:dyDescent="0.25">
      <c r="B3592" s="124" t="s">
        <v>17</v>
      </c>
      <c r="C3592" s="125" t="s">
        <v>13621</v>
      </c>
      <c r="D3592" s="126" t="s">
        <v>13622</v>
      </c>
      <c r="E3592" s="125" t="s">
        <v>13621</v>
      </c>
      <c r="F3592" s="126" t="s">
        <v>13631</v>
      </c>
      <c r="G3592" s="125" t="s">
        <v>6197</v>
      </c>
      <c r="H3592" s="126" t="s">
        <v>13627</v>
      </c>
      <c r="I3592" s="127">
        <v>547</v>
      </c>
      <c r="J3592" s="128">
        <v>3.6408</v>
      </c>
    </row>
    <row r="3593" spans="2:10" hidden="1" x14ac:dyDescent="0.25">
      <c r="B3593" s="124" t="s">
        <v>17</v>
      </c>
      <c r="C3593" s="125" t="s">
        <v>13621</v>
      </c>
      <c r="D3593" s="126" t="s">
        <v>13622</v>
      </c>
      <c r="E3593" s="125" t="s">
        <v>13625</v>
      </c>
      <c r="F3593" s="126" t="s">
        <v>13626</v>
      </c>
      <c r="G3593" s="125" t="s">
        <v>7491</v>
      </c>
      <c r="H3593" s="126" t="s">
        <v>13632</v>
      </c>
      <c r="I3593" s="127">
        <v>303</v>
      </c>
      <c r="J3593" s="128">
        <v>3.5976999999999988</v>
      </c>
    </row>
    <row r="3594" spans="2:10" hidden="1" x14ac:dyDescent="0.25">
      <c r="B3594" s="124" t="s">
        <v>17</v>
      </c>
      <c r="C3594" s="125" t="s">
        <v>13621</v>
      </c>
      <c r="D3594" s="126" t="s">
        <v>13622</v>
      </c>
      <c r="E3594" s="125" t="s">
        <v>1346</v>
      </c>
      <c r="F3594" s="126" t="s">
        <v>13628</v>
      </c>
      <c r="G3594" s="125" t="s">
        <v>13633</v>
      </c>
      <c r="H3594" s="126" t="s">
        <v>13634</v>
      </c>
      <c r="I3594" s="127">
        <v>431</v>
      </c>
      <c r="J3594" s="128">
        <v>9.8110000000000035</v>
      </c>
    </row>
    <row r="3595" spans="2:10" hidden="1" x14ac:dyDescent="0.25">
      <c r="B3595" s="124" t="s">
        <v>17</v>
      </c>
      <c r="C3595" s="125" t="s">
        <v>13621</v>
      </c>
      <c r="D3595" s="126" t="s">
        <v>13622</v>
      </c>
      <c r="E3595" s="125" t="s">
        <v>13621</v>
      </c>
      <c r="F3595" s="126" t="s">
        <v>13631</v>
      </c>
      <c r="G3595" s="125" t="s">
        <v>13623</v>
      </c>
      <c r="H3595" s="126" t="s">
        <v>13624</v>
      </c>
      <c r="I3595" s="127">
        <v>1103</v>
      </c>
      <c r="J3595" s="128">
        <v>5.3946000000000014</v>
      </c>
    </row>
    <row r="3596" spans="2:10" hidden="1" x14ac:dyDescent="0.25">
      <c r="B3596" s="124" t="s">
        <v>17</v>
      </c>
      <c r="C3596" s="125" t="s">
        <v>13621</v>
      </c>
      <c r="D3596" s="126" t="s">
        <v>13622</v>
      </c>
      <c r="E3596" s="125" t="s">
        <v>13625</v>
      </c>
      <c r="F3596" s="126" t="s">
        <v>13626</v>
      </c>
      <c r="G3596" s="125" t="s">
        <v>13635</v>
      </c>
      <c r="H3596" s="126" t="s">
        <v>13636</v>
      </c>
      <c r="I3596" s="127">
        <v>0</v>
      </c>
      <c r="J3596" s="128">
        <v>0.43369999999999997</v>
      </c>
    </row>
    <row r="3597" spans="2:10" hidden="1" x14ac:dyDescent="0.25">
      <c r="B3597" s="124" t="s">
        <v>17</v>
      </c>
      <c r="C3597" s="125" t="s">
        <v>13637</v>
      </c>
      <c r="D3597" s="126" t="s">
        <v>13638</v>
      </c>
      <c r="E3597" s="125" t="s">
        <v>13637</v>
      </c>
      <c r="F3597" s="126" t="s">
        <v>13639</v>
      </c>
      <c r="G3597" s="125" t="s">
        <v>13640</v>
      </c>
      <c r="H3597" s="126" t="s">
        <v>13641</v>
      </c>
      <c r="I3597" s="127">
        <v>270</v>
      </c>
      <c r="J3597" s="128">
        <v>12.047499999999999</v>
      </c>
    </row>
    <row r="3598" spans="2:10" hidden="1" x14ac:dyDescent="0.25">
      <c r="B3598" s="124" t="s">
        <v>17</v>
      </c>
      <c r="C3598" s="125" t="s">
        <v>13637</v>
      </c>
      <c r="D3598" s="126" t="s">
        <v>13638</v>
      </c>
      <c r="E3598" s="125" t="s">
        <v>13637</v>
      </c>
      <c r="F3598" s="126" t="s">
        <v>13639</v>
      </c>
      <c r="G3598" s="125" t="s">
        <v>13642</v>
      </c>
      <c r="H3598" s="126" t="s">
        <v>13643</v>
      </c>
      <c r="I3598" s="127">
        <v>115</v>
      </c>
      <c r="J3598" s="128">
        <v>28.988099999999989</v>
      </c>
    </row>
    <row r="3599" spans="2:10" hidden="1" x14ac:dyDescent="0.25">
      <c r="B3599" s="124" t="s">
        <v>17</v>
      </c>
      <c r="C3599" s="125" t="s">
        <v>325</v>
      </c>
      <c r="D3599" s="126" t="s">
        <v>13644</v>
      </c>
      <c r="E3599" s="125" t="s">
        <v>13645</v>
      </c>
      <c r="F3599" s="126" t="s">
        <v>13646</v>
      </c>
      <c r="G3599" s="125" t="s">
        <v>11584</v>
      </c>
      <c r="H3599" s="126" t="s">
        <v>13647</v>
      </c>
      <c r="I3599" s="127">
        <v>1588</v>
      </c>
      <c r="J3599" s="128">
        <v>6.0025000000000004</v>
      </c>
    </row>
    <row r="3600" spans="2:10" hidden="1" x14ac:dyDescent="0.25">
      <c r="B3600" s="124" t="s">
        <v>17</v>
      </c>
      <c r="C3600" s="125" t="s">
        <v>325</v>
      </c>
      <c r="D3600" s="126" t="s">
        <v>13644</v>
      </c>
      <c r="E3600" s="125" t="s">
        <v>13645</v>
      </c>
      <c r="F3600" s="126" t="s">
        <v>13646</v>
      </c>
      <c r="G3600" s="125" t="s">
        <v>13648</v>
      </c>
      <c r="H3600" s="126" t="s">
        <v>13649</v>
      </c>
      <c r="I3600" s="127">
        <v>939</v>
      </c>
      <c r="J3600" s="128">
        <v>4.0701000000000001</v>
      </c>
    </row>
    <row r="3601" spans="2:10" hidden="1" x14ac:dyDescent="0.25">
      <c r="B3601" s="124" t="s">
        <v>17</v>
      </c>
      <c r="C3601" s="125" t="s">
        <v>325</v>
      </c>
      <c r="D3601" s="126" t="s">
        <v>13644</v>
      </c>
      <c r="E3601" s="125" t="s">
        <v>13650</v>
      </c>
      <c r="F3601" s="126" t="s">
        <v>13651</v>
      </c>
      <c r="G3601" s="125" t="s">
        <v>13645</v>
      </c>
      <c r="H3601" s="126" t="s">
        <v>13646</v>
      </c>
      <c r="I3601" s="127">
        <v>184</v>
      </c>
      <c r="J3601" s="128">
        <v>5.8795999999999999</v>
      </c>
    </row>
    <row r="3602" spans="2:10" hidden="1" x14ac:dyDescent="0.25">
      <c r="B3602" s="124" t="s">
        <v>17</v>
      </c>
      <c r="C3602" s="125" t="s">
        <v>325</v>
      </c>
      <c r="D3602" s="126" t="s">
        <v>13644</v>
      </c>
      <c r="E3602" s="125" t="s">
        <v>325</v>
      </c>
      <c r="F3602" s="126" t="s">
        <v>13652</v>
      </c>
      <c r="G3602" s="125" t="s">
        <v>13650</v>
      </c>
      <c r="H3602" s="126" t="s">
        <v>13651</v>
      </c>
      <c r="I3602" s="127">
        <v>1085</v>
      </c>
      <c r="J3602" s="128">
        <v>4.1484999999999994</v>
      </c>
    </row>
    <row r="3603" spans="2:10" hidden="1" x14ac:dyDescent="0.25">
      <c r="B3603" s="124" t="s">
        <v>17</v>
      </c>
      <c r="C3603" s="125" t="s">
        <v>377</v>
      </c>
      <c r="D3603" s="126" t="s">
        <v>13653</v>
      </c>
      <c r="E3603" s="125" t="s">
        <v>13654</v>
      </c>
      <c r="F3603" s="126" t="s">
        <v>13655</v>
      </c>
      <c r="G3603" s="125" t="s">
        <v>1096</v>
      </c>
      <c r="H3603" s="126" t="s">
        <v>13656</v>
      </c>
      <c r="I3603" s="127">
        <v>251</v>
      </c>
      <c r="J3603" s="128">
        <v>10.273400000000001</v>
      </c>
    </row>
    <row r="3604" spans="2:10" hidden="1" x14ac:dyDescent="0.25">
      <c r="B3604" s="124" t="s">
        <v>17</v>
      </c>
      <c r="C3604" s="125" t="s">
        <v>377</v>
      </c>
      <c r="D3604" s="126" t="s">
        <v>13653</v>
      </c>
      <c r="E3604" s="125" t="s">
        <v>377</v>
      </c>
      <c r="F3604" s="126" t="s">
        <v>13657</v>
      </c>
      <c r="G3604" s="125" t="s">
        <v>13658</v>
      </c>
      <c r="H3604" s="126" t="s">
        <v>13659</v>
      </c>
      <c r="I3604" s="127">
        <v>423</v>
      </c>
      <c r="J3604" s="128">
        <v>4.2211999999999996</v>
      </c>
    </row>
    <row r="3605" spans="2:10" hidden="1" x14ac:dyDescent="0.25">
      <c r="B3605" s="124" t="s">
        <v>17</v>
      </c>
      <c r="C3605" s="125" t="s">
        <v>377</v>
      </c>
      <c r="D3605" s="126" t="s">
        <v>13653</v>
      </c>
      <c r="E3605" s="125" t="s">
        <v>377</v>
      </c>
      <c r="F3605" s="126" t="s">
        <v>13657</v>
      </c>
      <c r="G3605" s="125" t="s">
        <v>13654</v>
      </c>
      <c r="H3605" s="126" t="s">
        <v>13655</v>
      </c>
      <c r="I3605" s="127">
        <v>106</v>
      </c>
      <c r="J3605" s="128">
        <v>11.015499999999999</v>
      </c>
    </row>
    <row r="3606" spans="2:10" hidden="1" x14ac:dyDescent="0.25">
      <c r="B3606" s="124" t="s">
        <v>17</v>
      </c>
      <c r="C3606" s="125" t="s">
        <v>377</v>
      </c>
      <c r="D3606" s="126" t="s">
        <v>13653</v>
      </c>
      <c r="E3606" s="125" t="s">
        <v>1096</v>
      </c>
      <c r="F3606" s="126" t="s">
        <v>13656</v>
      </c>
      <c r="G3606" s="125" t="s">
        <v>13660</v>
      </c>
      <c r="H3606" s="126" t="s">
        <v>13661</v>
      </c>
      <c r="I3606" s="127">
        <v>181</v>
      </c>
      <c r="J3606" s="128">
        <v>14.426299999999999</v>
      </c>
    </row>
    <row r="3607" spans="2:10" hidden="1" x14ac:dyDescent="0.25">
      <c r="B3607" s="124" t="s">
        <v>17</v>
      </c>
      <c r="C3607" s="125" t="s">
        <v>377</v>
      </c>
      <c r="D3607" s="126" t="s">
        <v>13653</v>
      </c>
      <c r="E3607" s="125" t="s">
        <v>13662</v>
      </c>
      <c r="F3607" s="126" t="s">
        <v>13663</v>
      </c>
      <c r="G3607" s="125" t="s">
        <v>13664</v>
      </c>
      <c r="H3607" s="126" t="s">
        <v>13665</v>
      </c>
      <c r="I3607" s="127">
        <v>224</v>
      </c>
      <c r="J3607" s="128">
        <v>6.5162000000000004</v>
      </c>
    </row>
    <row r="3608" spans="2:10" hidden="1" x14ac:dyDescent="0.25">
      <c r="B3608" s="124" t="s">
        <v>17</v>
      </c>
      <c r="C3608" s="125" t="s">
        <v>377</v>
      </c>
      <c r="D3608" s="126" t="s">
        <v>13653</v>
      </c>
      <c r="E3608" s="125" t="s">
        <v>1096</v>
      </c>
      <c r="F3608" s="126" t="s">
        <v>13656</v>
      </c>
      <c r="G3608" s="125" t="s">
        <v>13662</v>
      </c>
      <c r="H3608" s="126" t="s">
        <v>13663</v>
      </c>
      <c r="I3608" s="127">
        <v>301</v>
      </c>
      <c r="J3608" s="128">
        <v>6.3066000000000004</v>
      </c>
    </row>
    <row r="3609" spans="2:10" hidden="1" x14ac:dyDescent="0.25">
      <c r="B3609" s="124" t="s">
        <v>17</v>
      </c>
      <c r="C3609" s="125" t="s">
        <v>13666</v>
      </c>
      <c r="D3609" s="126" t="s">
        <v>13667</v>
      </c>
      <c r="E3609" s="125" t="s">
        <v>13668</v>
      </c>
      <c r="F3609" s="126" t="s">
        <v>13669</v>
      </c>
      <c r="G3609" s="125" t="s">
        <v>6755</v>
      </c>
      <c r="H3609" s="126" t="s">
        <v>13670</v>
      </c>
      <c r="I3609" s="127">
        <v>673</v>
      </c>
      <c r="J3609" s="128">
        <v>5.5627000000000004</v>
      </c>
    </row>
    <row r="3610" spans="2:10" hidden="1" x14ac:dyDescent="0.25">
      <c r="B3610" s="124" t="s">
        <v>17</v>
      </c>
      <c r="C3610" s="125" t="s">
        <v>13666</v>
      </c>
      <c r="D3610" s="126" t="s">
        <v>13667</v>
      </c>
      <c r="E3610" s="125" t="s">
        <v>6755</v>
      </c>
      <c r="F3610" s="126" t="s">
        <v>13670</v>
      </c>
      <c r="G3610" s="125" t="s">
        <v>13671</v>
      </c>
      <c r="H3610" s="126" t="s">
        <v>13672</v>
      </c>
      <c r="I3610" s="127">
        <v>193</v>
      </c>
      <c r="J3610" s="128">
        <v>6.9481999999999999</v>
      </c>
    </row>
    <row r="3611" spans="2:10" hidden="1" x14ac:dyDescent="0.25">
      <c r="B3611" s="124" t="s">
        <v>17</v>
      </c>
      <c r="C3611" s="125" t="s">
        <v>13666</v>
      </c>
      <c r="D3611" s="126" t="s">
        <v>13667</v>
      </c>
      <c r="E3611" s="125" t="s">
        <v>13673</v>
      </c>
      <c r="F3611" s="126" t="s">
        <v>13674</v>
      </c>
      <c r="G3611" s="125" t="s">
        <v>8541</v>
      </c>
      <c r="H3611" s="126" t="s">
        <v>13675</v>
      </c>
      <c r="I3611" s="127">
        <v>284</v>
      </c>
      <c r="J3611" s="128">
        <v>12.591799999999999</v>
      </c>
    </row>
    <row r="3612" spans="2:10" hidden="1" x14ac:dyDescent="0.25">
      <c r="B3612" s="124" t="s">
        <v>17</v>
      </c>
      <c r="C3612" s="125" t="s">
        <v>13666</v>
      </c>
      <c r="D3612" s="126" t="s">
        <v>13667</v>
      </c>
      <c r="E3612" s="125" t="s">
        <v>13676</v>
      </c>
      <c r="F3612" s="126" t="s">
        <v>13677</v>
      </c>
      <c r="G3612" s="125" t="s">
        <v>13673</v>
      </c>
      <c r="H3612" s="126" t="s">
        <v>13674</v>
      </c>
      <c r="I3612" s="127">
        <v>284</v>
      </c>
      <c r="J3612" s="128">
        <v>5.3778000000000006</v>
      </c>
    </row>
    <row r="3613" spans="2:10" hidden="1" x14ac:dyDescent="0.25">
      <c r="B3613" s="124" t="s">
        <v>17</v>
      </c>
      <c r="C3613" s="125" t="s">
        <v>13666</v>
      </c>
      <c r="D3613" s="126" t="s">
        <v>13667</v>
      </c>
      <c r="E3613" s="125" t="s">
        <v>8587</v>
      </c>
      <c r="F3613" s="126" t="s">
        <v>13678</v>
      </c>
      <c r="G3613" s="125" t="s">
        <v>13676</v>
      </c>
      <c r="H3613" s="126" t="s">
        <v>13677</v>
      </c>
      <c r="I3613" s="127">
        <v>621</v>
      </c>
      <c r="J3613" s="128">
        <v>6.7941000000000003</v>
      </c>
    </row>
    <row r="3614" spans="2:10" hidden="1" x14ac:dyDescent="0.25">
      <c r="B3614" s="124" t="s">
        <v>17</v>
      </c>
      <c r="C3614" s="125" t="s">
        <v>13666</v>
      </c>
      <c r="D3614" s="126" t="s">
        <v>13667</v>
      </c>
      <c r="E3614" s="125" t="s">
        <v>8587</v>
      </c>
      <c r="F3614" s="126" t="s">
        <v>13678</v>
      </c>
      <c r="G3614" s="125" t="s">
        <v>7787</v>
      </c>
      <c r="H3614" s="126" t="s">
        <v>13679</v>
      </c>
      <c r="I3614" s="127">
        <v>308</v>
      </c>
      <c r="J3614" s="128">
        <v>6.1313000000000004</v>
      </c>
    </row>
    <row r="3615" spans="2:10" hidden="1" x14ac:dyDescent="0.25">
      <c r="B3615" s="124" t="s">
        <v>17</v>
      </c>
      <c r="C3615" s="125" t="s">
        <v>13666</v>
      </c>
      <c r="D3615" s="126" t="s">
        <v>13667</v>
      </c>
      <c r="E3615" s="125" t="s">
        <v>13680</v>
      </c>
      <c r="F3615" s="126" t="s">
        <v>13681</v>
      </c>
      <c r="G3615" s="125" t="s">
        <v>12392</v>
      </c>
      <c r="H3615" s="126" t="s">
        <v>13682</v>
      </c>
      <c r="I3615" s="127">
        <v>669</v>
      </c>
      <c r="J3615" s="128">
        <v>13.0822</v>
      </c>
    </row>
    <row r="3616" spans="2:10" hidden="1" x14ac:dyDescent="0.25">
      <c r="B3616" s="124" t="s">
        <v>17</v>
      </c>
      <c r="C3616" s="125" t="s">
        <v>13666</v>
      </c>
      <c r="D3616" s="126" t="s">
        <v>13667</v>
      </c>
      <c r="E3616" s="125" t="s">
        <v>7787</v>
      </c>
      <c r="F3616" s="126" t="s">
        <v>13679</v>
      </c>
      <c r="G3616" s="125" t="s">
        <v>13680</v>
      </c>
      <c r="H3616" s="126" t="s">
        <v>13681</v>
      </c>
      <c r="I3616" s="127">
        <v>793</v>
      </c>
      <c r="J3616" s="128">
        <v>6.8708999999999998</v>
      </c>
    </row>
    <row r="3617" spans="2:10" hidden="1" x14ac:dyDescent="0.25">
      <c r="B3617" s="124" t="s">
        <v>17</v>
      </c>
      <c r="C3617" s="125" t="s">
        <v>13666</v>
      </c>
      <c r="D3617" s="126" t="s">
        <v>13667</v>
      </c>
      <c r="E3617" s="125" t="s">
        <v>12392</v>
      </c>
      <c r="F3617" s="126" t="s">
        <v>13682</v>
      </c>
      <c r="G3617" s="125" t="s">
        <v>10593</v>
      </c>
      <c r="H3617" s="126" t="s">
        <v>13683</v>
      </c>
      <c r="I3617" s="127">
        <v>561</v>
      </c>
      <c r="J3617" s="128">
        <v>14.518000000000001</v>
      </c>
    </row>
    <row r="3618" spans="2:10" hidden="1" x14ac:dyDescent="0.25">
      <c r="B3618" s="124" t="s">
        <v>17</v>
      </c>
      <c r="C3618" s="125" t="s">
        <v>389</v>
      </c>
      <c r="D3618" s="126" t="s">
        <v>13684</v>
      </c>
      <c r="E3618" s="125" t="s">
        <v>13685</v>
      </c>
      <c r="F3618" s="126" t="s">
        <v>13686</v>
      </c>
      <c r="G3618" s="125" t="s">
        <v>13687</v>
      </c>
      <c r="H3618" s="126" t="s">
        <v>13688</v>
      </c>
      <c r="I3618" s="127">
        <v>331</v>
      </c>
      <c r="J3618" s="128">
        <v>4.1461000000000006</v>
      </c>
    </row>
    <row r="3619" spans="2:10" hidden="1" x14ac:dyDescent="0.25">
      <c r="B3619" s="124" t="s">
        <v>17</v>
      </c>
      <c r="C3619" s="125" t="s">
        <v>389</v>
      </c>
      <c r="D3619" s="126" t="s">
        <v>13684</v>
      </c>
      <c r="E3619" s="125" t="s">
        <v>13689</v>
      </c>
      <c r="F3619" s="126" t="s">
        <v>13690</v>
      </c>
      <c r="G3619" s="125" t="s">
        <v>13691</v>
      </c>
      <c r="H3619" s="126" t="s">
        <v>13692</v>
      </c>
      <c r="I3619" s="127">
        <v>274</v>
      </c>
      <c r="J3619" s="128">
        <v>7.1787999999999998</v>
      </c>
    </row>
    <row r="3620" spans="2:10" hidden="1" x14ac:dyDescent="0.25">
      <c r="B3620" s="124" t="s">
        <v>17</v>
      </c>
      <c r="C3620" s="125" t="s">
        <v>389</v>
      </c>
      <c r="D3620" s="126" t="s">
        <v>13684</v>
      </c>
      <c r="E3620" s="125" t="s">
        <v>13693</v>
      </c>
      <c r="F3620" s="126" t="s">
        <v>13694</v>
      </c>
      <c r="G3620" s="125" t="s">
        <v>6777</v>
      </c>
      <c r="H3620" s="126" t="s">
        <v>13695</v>
      </c>
      <c r="I3620" s="127">
        <v>328</v>
      </c>
      <c r="J3620" s="128">
        <v>6.6589999999999989</v>
      </c>
    </row>
    <row r="3621" spans="2:10" hidden="1" x14ac:dyDescent="0.25">
      <c r="B3621" s="124" t="s">
        <v>17</v>
      </c>
      <c r="C3621" s="125" t="s">
        <v>389</v>
      </c>
      <c r="D3621" s="126" t="s">
        <v>13684</v>
      </c>
      <c r="E3621" s="125" t="s">
        <v>389</v>
      </c>
      <c r="F3621" s="126" t="s">
        <v>13696</v>
      </c>
      <c r="G3621" s="125" t="s">
        <v>13697</v>
      </c>
      <c r="H3621" s="126" t="s">
        <v>13698</v>
      </c>
      <c r="I3621" s="127">
        <v>353</v>
      </c>
      <c r="J3621" s="128">
        <v>6.8193999999999999</v>
      </c>
    </row>
    <row r="3622" spans="2:10" hidden="1" x14ac:dyDescent="0.25">
      <c r="B3622" s="124" t="s">
        <v>17</v>
      </c>
      <c r="C3622" s="125" t="s">
        <v>389</v>
      </c>
      <c r="D3622" s="126" t="s">
        <v>13684</v>
      </c>
      <c r="E3622" s="125" t="s">
        <v>389</v>
      </c>
      <c r="F3622" s="126" t="s">
        <v>13696</v>
      </c>
      <c r="G3622" s="125" t="s">
        <v>910</v>
      </c>
      <c r="H3622" s="126" t="s">
        <v>13699</v>
      </c>
      <c r="I3622" s="127">
        <v>481</v>
      </c>
      <c r="J3622" s="128">
        <v>12.846500000000001</v>
      </c>
    </row>
    <row r="3623" spans="2:10" hidden="1" x14ac:dyDescent="0.25">
      <c r="B3623" s="124" t="s">
        <v>17</v>
      </c>
      <c r="C3623" s="125" t="s">
        <v>389</v>
      </c>
      <c r="D3623" s="126" t="s">
        <v>13684</v>
      </c>
      <c r="E3623" s="125" t="s">
        <v>389</v>
      </c>
      <c r="F3623" s="126" t="s">
        <v>13696</v>
      </c>
      <c r="G3623" s="125" t="s">
        <v>13700</v>
      </c>
      <c r="H3623" s="126" t="s">
        <v>13701</v>
      </c>
      <c r="I3623" s="127">
        <v>563</v>
      </c>
      <c r="J3623" s="128">
        <v>8.063500000000003</v>
      </c>
    </row>
    <row r="3624" spans="2:10" hidden="1" x14ac:dyDescent="0.25">
      <c r="B3624" s="124" t="s">
        <v>17</v>
      </c>
      <c r="C3624" s="125" t="s">
        <v>389</v>
      </c>
      <c r="D3624" s="126" t="s">
        <v>13684</v>
      </c>
      <c r="E3624" s="125" t="s">
        <v>7050</v>
      </c>
      <c r="F3624" s="126" t="s">
        <v>13702</v>
      </c>
      <c r="G3624" s="125" t="s">
        <v>13703</v>
      </c>
      <c r="H3624" s="126" t="s">
        <v>13704</v>
      </c>
      <c r="I3624" s="127">
        <v>179</v>
      </c>
      <c r="J3624" s="128">
        <v>16.0335</v>
      </c>
    </row>
    <row r="3625" spans="2:10" hidden="1" x14ac:dyDescent="0.25">
      <c r="B3625" s="124" t="s">
        <v>17</v>
      </c>
      <c r="C3625" s="125" t="s">
        <v>389</v>
      </c>
      <c r="D3625" s="126" t="s">
        <v>13684</v>
      </c>
      <c r="E3625" s="125" t="s">
        <v>13691</v>
      </c>
      <c r="F3625" s="126" t="s">
        <v>13692</v>
      </c>
      <c r="G3625" s="125" t="s">
        <v>13705</v>
      </c>
      <c r="H3625" s="126" t="s">
        <v>13706</v>
      </c>
      <c r="I3625" s="127">
        <v>334</v>
      </c>
      <c r="J3625" s="128">
        <v>11.0671</v>
      </c>
    </row>
    <row r="3626" spans="2:10" hidden="1" x14ac:dyDescent="0.25">
      <c r="B3626" s="124" t="s">
        <v>17</v>
      </c>
      <c r="C3626" s="125" t="s">
        <v>389</v>
      </c>
      <c r="D3626" s="126" t="s">
        <v>13684</v>
      </c>
      <c r="E3626" s="125" t="s">
        <v>389</v>
      </c>
      <c r="F3626" s="126" t="s">
        <v>13696</v>
      </c>
      <c r="G3626" s="125" t="s">
        <v>13707</v>
      </c>
      <c r="H3626" s="126" t="s">
        <v>13708</v>
      </c>
      <c r="I3626" s="127">
        <v>482</v>
      </c>
      <c r="J3626" s="128">
        <v>30.568899999999999</v>
      </c>
    </row>
    <row r="3627" spans="2:10" hidden="1" x14ac:dyDescent="0.25">
      <c r="B3627" s="124" t="s">
        <v>17</v>
      </c>
      <c r="C3627" s="125" t="s">
        <v>389</v>
      </c>
      <c r="D3627" s="126" t="s">
        <v>13684</v>
      </c>
      <c r="E3627" s="125" t="s">
        <v>910</v>
      </c>
      <c r="F3627" s="126" t="s">
        <v>13699</v>
      </c>
      <c r="G3627" s="125" t="s">
        <v>7050</v>
      </c>
      <c r="H3627" s="126" t="s">
        <v>13702</v>
      </c>
      <c r="I3627" s="127">
        <v>975</v>
      </c>
      <c r="J3627" s="128">
        <v>13.257</v>
      </c>
    </row>
    <row r="3628" spans="2:10" hidden="1" x14ac:dyDescent="0.25">
      <c r="B3628" s="124" t="s">
        <v>17</v>
      </c>
      <c r="C3628" s="125" t="s">
        <v>389</v>
      </c>
      <c r="D3628" s="126" t="s">
        <v>13684</v>
      </c>
      <c r="E3628" s="125" t="s">
        <v>13700</v>
      </c>
      <c r="F3628" s="126" t="s">
        <v>13701</v>
      </c>
      <c r="G3628" s="125" t="s">
        <v>13693</v>
      </c>
      <c r="H3628" s="126" t="s">
        <v>13694</v>
      </c>
      <c r="I3628" s="127">
        <v>421</v>
      </c>
      <c r="J3628" s="128">
        <v>24.504799999999999</v>
      </c>
    </row>
    <row r="3629" spans="2:10" hidden="1" x14ac:dyDescent="0.25">
      <c r="B3629" s="124" t="s">
        <v>17</v>
      </c>
      <c r="C3629" s="125" t="s">
        <v>389</v>
      </c>
      <c r="D3629" s="126" t="s">
        <v>13684</v>
      </c>
      <c r="E3629" s="125" t="s">
        <v>13689</v>
      </c>
      <c r="F3629" s="126" t="s">
        <v>13690</v>
      </c>
      <c r="G3629" s="125" t="s">
        <v>6597</v>
      </c>
      <c r="H3629" s="126" t="s">
        <v>13709</v>
      </c>
      <c r="I3629" s="127">
        <v>345</v>
      </c>
      <c r="J3629" s="128">
        <v>3.855599999999999</v>
      </c>
    </row>
    <row r="3630" spans="2:10" hidden="1" x14ac:dyDescent="0.25">
      <c r="B3630" s="124" t="s">
        <v>17</v>
      </c>
      <c r="C3630" s="125" t="s">
        <v>389</v>
      </c>
      <c r="D3630" s="126" t="s">
        <v>13684</v>
      </c>
      <c r="E3630" s="125" t="s">
        <v>2970</v>
      </c>
      <c r="F3630" s="126" t="s">
        <v>13710</v>
      </c>
      <c r="G3630" s="125" t="s">
        <v>13711</v>
      </c>
      <c r="H3630" s="126" t="s">
        <v>13712</v>
      </c>
      <c r="I3630" s="127">
        <v>514</v>
      </c>
      <c r="J3630" s="128">
        <v>12.5716</v>
      </c>
    </row>
    <row r="3631" spans="2:10" hidden="1" x14ac:dyDescent="0.25">
      <c r="B3631" s="124" t="s">
        <v>17</v>
      </c>
      <c r="C3631" s="125" t="s">
        <v>389</v>
      </c>
      <c r="D3631" s="126" t="s">
        <v>13684</v>
      </c>
      <c r="E3631" s="125" t="s">
        <v>13713</v>
      </c>
      <c r="F3631" s="126" t="s">
        <v>13714</v>
      </c>
      <c r="G3631" s="125" t="s">
        <v>2970</v>
      </c>
      <c r="H3631" s="126" t="s">
        <v>13710</v>
      </c>
      <c r="I3631" s="127">
        <v>372</v>
      </c>
      <c r="J3631" s="128">
        <v>11.220499999999999</v>
      </c>
    </row>
    <row r="3632" spans="2:10" hidden="1" x14ac:dyDescent="0.25">
      <c r="B3632" s="124" t="s">
        <v>17</v>
      </c>
      <c r="C3632" s="125" t="s">
        <v>389</v>
      </c>
      <c r="D3632" s="126" t="s">
        <v>13684</v>
      </c>
      <c r="E3632" s="125" t="s">
        <v>13685</v>
      </c>
      <c r="F3632" s="126" t="s">
        <v>13686</v>
      </c>
      <c r="G3632" s="125" t="s">
        <v>10744</v>
      </c>
      <c r="H3632" s="126" t="s">
        <v>13715</v>
      </c>
      <c r="I3632" s="127">
        <v>104</v>
      </c>
      <c r="J3632" s="128">
        <v>5.8731</v>
      </c>
    </row>
    <row r="3633" spans="2:10" hidden="1" x14ac:dyDescent="0.25">
      <c r="B3633" s="124" t="s">
        <v>17</v>
      </c>
      <c r="C3633" s="125" t="s">
        <v>389</v>
      </c>
      <c r="D3633" s="126" t="s">
        <v>13684</v>
      </c>
      <c r="E3633" s="125" t="s">
        <v>910</v>
      </c>
      <c r="F3633" s="126" t="s">
        <v>13699</v>
      </c>
      <c r="G3633" s="125" t="s">
        <v>13716</v>
      </c>
      <c r="H3633" s="126" t="s">
        <v>13717</v>
      </c>
      <c r="I3633" s="127">
        <v>231</v>
      </c>
      <c r="J3633" s="128">
        <v>10.595599999999999</v>
      </c>
    </row>
    <row r="3634" spans="2:10" hidden="1" x14ac:dyDescent="0.25">
      <c r="B3634" s="124" t="s">
        <v>17</v>
      </c>
      <c r="C3634" s="125" t="s">
        <v>389</v>
      </c>
      <c r="D3634" s="126" t="s">
        <v>13684</v>
      </c>
      <c r="E3634" s="125" t="s">
        <v>2970</v>
      </c>
      <c r="F3634" s="126" t="s">
        <v>13710</v>
      </c>
      <c r="G3634" s="125" t="s">
        <v>13718</v>
      </c>
      <c r="H3634" s="126" t="s">
        <v>13719</v>
      </c>
      <c r="I3634" s="127">
        <v>423</v>
      </c>
      <c r="J3634" s="128">
        <v>11.3489</v>
      </c>
    </row>
    <row r="3635" spans="2:10" hidden="1" x14ac:dyDescent="0.25">
      <c r="B3635" s="124" t="s">
        <v>17</v>
      </c>
      <c r="C3635" s="125" t="s">
        <v>389</v>
      </c>
      <c r="D3635" s="126" t="s">
        <v>13684</v>
      </c>
      <c r="E3635" s="125" t="s">
        <v>6777</v>
      </c>
      <c r="F3635" s="126" t="s">
        <v>13695</v>
      </c>
      <c r="G3635" s="125" t="s">
        <v>13689</v>
      </c>
      <c r="H3635" s="126" t="s">
        <v>13690</v>
      </c>
      <c r="I3635" s="127">
        <v>189</v>
      </c>
      <c r="J3635" s="128">
        <v>6.6566999999999998</v>
      </c>
    </row>
    <row r="3636" spans="2:10" hidden="1" x14ac:dyDescent="0.25">
      <c r="B3636" s="124" t="s">
        <v>17</v>
      </c>
      <c r="C3636" s="125" t="s">
        <v>389</v>
      </c>
      <c r="D3636" s="126" t="s">
        <v>13684</v>
      </c>
      <c r="E3636" s="125" t="s">
        <v>6597</v>
      </c>
      <c r="F3636" s="126" t="s">
        <v>13709</v>
      </c>
      <c r="G3636" s="125" t="s">
        <v>13720</v>
      </c>
      <c r="H3636" s="126" t="s">
        <v>13721</v>
      </c>
      <c r="I3636" s="127">
        <v>380</v>
      </c>
      <c r="J3636" s="128">
        <v>4.7735000000000003</v>
      </c>
    </row>
    <row r="3637" spans="2:10" hidden="1" x14ac:dyDescent="0.25">
      <c r="B3637" s="124" t="s">
        <v>17</v>
      </c>
      <c r="C3637" s="125" t="s">
        <v>389</v>
      </c>
      <c r="D3637" s="126" t="s">
        <v>13684</v>
      </c>
      <c r="E3637" s="125" t="s">
        <v>13703</v>
      </c>
      <c r="F3637" s="126" t="s">
        <v>13704</v>
      </c>
      <c r="G3637" s="125" t="s">
        <v>13713</v>
      </c>
      <c r="H3637" s="126" t="s">
        <v>13714</v>
      </c>
      <c r="I3637" s="127">
        <v>263</v>
      </c>
      <c r="J3637" s="128">
        <v>8.8879000000000001</v>
      </c>
    </row>
    <row r="3638" spans="2:10" hidden="1" x14ac:dyDescent="0.25">
      <c r="B3638" s="124" t="s">
        <v>17</v>
      </c>
      <c r="C3638" s="125" t="s">
        <v>389</v>
      </c>
      <c r="D3638" s="126" t="s">
        <v>13684</v>
      </c>
      <c r="E3638" s="125" t="s">
        <v>6597</v>
      </c>
      <c r="F3638" s="126" t="s">
        <v>13709</v>
      </c>
      <c r="G3638" s="125" t="s">
        <v>13685</v>
      </c>
      <c r="H3638" s="126" t="s">
        <v>13686</v>
      </c>
      <c r="I3638" s="127">
        <v>263</v>
      </c>
      <c r="J3638" s="128">
        <v>5.6157999999999992</v>
      </c>
    </row>
    <row r="3639" spans="2:10" hidden="1" x14ac:dyDescent="0.25">
      <c r="B3639" s="124" t="s">
        <v>17</v>
      </c>
      <c r="C3639" s="125" t="s">
        <v>389</v>
      </c>
      <c r="D3639" s="126" t="s">
        <v>13684</v>
      </c>
      <c r="E3639" s="125" t="s">
        <v>13722</v>
      </c>
      <c r="F3639" s="126" t="s">
        <v>13723</v>
      </c>
      <c r="G3639" s="125" t="s">
        <v>2272</v>
      </c>
      <c r="H3639" s="126" t="s">
        <v>13724</v>
      </c>
      <c r="I3639" s="127">
        <v>408</v>
      </c>
      <c r="J3639" s="128">
        <v>8.2641999999999989</v>
      </c>
    </row>
    <row r="3640" spans="2:10" hidden="1" x14ac:dyDescent="0.25">
      <c r="B3640" s="124" t="s">
        <v>17</v>
      </c>
      <c r="C3640" s="125" t="s">
        <v>389</v>
      </c>
      <c r="D3640" s="126" t="s">
        <v>13684</v>
      </c>
      <c r="E3640" s="125" t="s">
        <v>13700</v>
      </c>
      <c r="F3640" s="126" t="s">
        <v>13701</v>
      </c>
      <c r="G3640" s="125" t="s">
        <v>13722</v>
      </c>
      <c r="H3640" s="126" t="s">
        <v>13723</v>
      </c>
      <c r="I3640" s="127">
        <v>176</v>
      </c>
      <c r="J3640" s="128">
        <v>30.8992</v>
      </c>
    </row>
    <row r="3641" spans="2:10" hidden="1" x14ac:dyDescent="0.25">
      <c r="B3641" s="124" t="s">
        <v>17</v>
      </c>
      <c r="C3641" s="125" t="s">
        <v>13725</v>
      </c>
      <c r="D3641" s="126" t="s">
        <v>13726</v>
      </c>
      <c r="E3641" s="125" t="s">
        <v>13727</v>
      </c>
      <c r="F3641" s="126" t="s">
        <v>13728</v>
      </c>
      <c r="G3641" s="125" t="s">
        <v>13729</v>
      </c>
      <c r="H3641" s="126" t="s">
        <v>13730</v>
      </c>
      <c r="I3641" s="127">
        <v>396</v>
      </c>
      <c r="J3641" s="128">
        <v>14.501899999999999</v>
      </c>
    </row>
    <row r="3642" spans="2:10" hidden="1" x14ac:dyDescent="0.25">
      <c r="B3642" s="124" t="s">
        <v>17</v>
      </c>
      <c r="C3642" s="125" t="s">
        <v>13725</v>
      </c>
      <c r="D3642" s="126" t="s">
        <v>13726</v>
      </c>
      <c r="E3642" s="125" t="s">
        <v>13725</v>
      </c>
      <c r="F3642" s="126" t="s">
        <v>13731</v>
      </c>
      <c r="G3642" s="125" t="s">
        <v>13732</v>
      </c>
      <c r="H3642" s="126" t="s">
        <v>13733</v>
      </c>
      <c r="I3642" s="127">
        <v>718</v>
      </c>
      <c r="J3642" s="128">
        <v>11.6959</v>
      </c>
    </row>
    <row r="3643" spans="2:10" hidden="1" x14ac:dyDescent="0.25">
      <c r="B3643" s="124" t="s">
        <v>17</v>
      </c>
      <c r="C3643" s="125" t="s">
        <v>13725</v>
      </c>
      <c r="D3643" s="126" t="s">
        <v>13726</v>
      </c>
      <c r="E3643" s="125" t="s">
        <v>13725</v>
      </c>
      <c r="F3643" s="126" t="s">
        <v>13731</v>
      </c>
      <c r="G3643" s="125" t="s">
        <v>9192</v>
      </c>
      <c r="H3643" s="126" t="s">
        <v>13734</v>
      </c>
      <c r="I3643" s="127">
        <v>342</v>
      </c>
      <c r="J3643" s="128">
        <v>10.503399999999999</v>
      </c>
    </row>
    <row r="3644" spans="2:10" hidden="1" x14ac:dyDescent="0.25">
      <c r="B3644" s="124" t="s">
        <v>17</v>
      </c>
      <c r="C3644" s="125" t="s">
        <v>13725</v>
      </c>
      <c r="D3644" s="126" t="s">
        <v>13726</v>
      </c>
      <c r="E3644" s="125" t="s">
        <v>9192</v>
      </c>
      <c r="F3644" s="126" t="s">
        <v>13734</v>
      </c>
      <c r="G3644" s="125" t="s">
        <v>13735</v>
      </c>
      <c r="H3644" s="126" t="s">
        <v>13736</v>
      </c>
      <c r="I3644" s="127">
        <v>395</v>
      </c>
      <c r="J3644" s="128">
        <v>4.7646999999999986</v>
      </c>
    </row>
    <row r="3645" spans="2:10" hidden="1" x14ac:dyDescent="0.25">
      <c r="B3645" s="124" t="s">
        <v>17</v>
      </c>
      <c r="C3645" s="125" t="s">
        <v>13725</v>
      </c>
      <c r="D3645" s="126" t="s">
        <v>13726</v>
      </c>
      <c r="E3645" s="125" t="s">
        <v>13732</v>
      </c>
      <c r="F3645" s="126" t="s">
        <v>13733</v>
      </c>
      <c r="G3645" s="125" t="s">
        <v>13727</v>
      </c>
      <c r="H3645" s="126" t="s">
        <v>13728</v>
      </c>
      <c r="I3645" s="127">
        <v>348</v>
      </c>
      <c r="J3645" s="128">
        <v>10.2232</v>
      </c>
    </row>
    <row r="3646" spans="2:10" hidden="1" x14ac:dyDescent="0.25">
      <c r="B3646" s="124" t="s">
        <v>17</v>
      </c>
      <c r="C3646" s="125" t="s">
        <v>13725</v>
      </c>
      <c r="D3646" s="126" t="s">
        <v>13726</v>
      </c>
      <c r="E3646" s="125" t="s">
        <v>13727</v>
      </c>
      <c r="F3646" s="126" t="s">
        <v>13728</v>
      </c>
      <c r="G3646" s="125" t="s">
        <v>13737</v>
      </c>
      <c r="H3646" s="126" t="s">
        <v>13738</v>
      </c>
      <c r="I3646" s="127">
        <v>213</v>
      </c>
      <c r="J3646" s="128">
        <v>18.0108</v>
      </c>
    </row>
    <row r="3647" spans="2:10" hidden="1" x14ac:dyDescent="0.25">
      <c r="B3647" s="124" t="s">
        <v>17</v>
      </c>
      <c r="C3647" s="125" t="s">
        <v>13725</v>
      </c>
      <c r="D3647" s="126" t="s">
        <v>13726</v>
      </c>
      <c r="E3647" s="125" t="s">
        <v>13732</v>
      </c>
      <c r="F3647" s="126" t="s">
        <v>13733</v>
      </c>
      <c r="G3647" s="125" t="s">
        <v>13739</v>
      </c>
      <c r="H3647" s="126" t="s">
        <v>13740</v>
      </c>
      <c r="I3647" s="127">
        <v>510</v>
      </c>
      <c r="J3647" s="128">
        <v>9.7490999999999985</v>
      </c>
    </row>
    <row r="3648" spans="2:10" hidden="1" x14ac:dyDescent="0.25">
      <c r="B3648" s="124" t="s">
        <v>17</v>
      </c>
      <c r="C3648" s="125" t="s">
        <v>13741</v>
      </c>
      <c r="D3648" s="126" t="s">
        <v>13742</v>
      </c>
      <c r="E3648" s="125" t="s">
        <v>13743</v>
      </c>
      <c r="F3648" s="126" t="s">
        <v>13744</v>
      </c>
      <c r="G3648" s="125" t="s">
        <v>13745</v>
      </c>
      <c r="H3648" s="126" t="s">
        <v>13746</v>
      </c>
      <c r="I3648" s="127">
        <v>257</v>
      </c>
      <c r="J3648" s="128">
        <v>3.7240000000000002</v>
      </c>
    </row>
    <row r="3649" spans="2:10" hidden="1" x14ac:dyDescent="0.25">
      <c r="B3649" s="124" t="s">
        <v>17</v>
      </c>
      <c r="C3649" s="125" t="s">
        <v>13741</v>
      </c>
      <c r="D3649" s="126" t="s">
        <v>13742</v>
      </c>
      <c r="E3649" s="125" t="s">
        <v>13747</v>
      </c>
      <c r="F3649" s="126" t="s">
        <v>13748</v>
      </c>
      <c r="G3649" s="125" t="s">
        <v>13749</v>
      </c>
      <c r="H3649" s="126" t="s">
        <v>13750</v>
      </c>
      <c r="I3649" s="127">
        <v>341</v>
      </c>
      <c r="J3649" s="128">
        <v>6.1043000000000003</v>
      </c>
    </row>
    <row r="3650" spans="2:10" hidden="1" x14ac:dyDescent="0.25">
      <c r="B3650" s="124" t="s">
        <v>17</v>
      </c>
      <c r="C3650" s="125" t="s">
        <v>13741</v>
      </c>
      <c r="D3650" s="126" t="s">
        <v>13742</v>
      </c>
      <c r="E3650" s="125" t="s">
        <v>13743</v>
      </c>
      <c r="F3650" s="126" t="s">
        <v>13744</v>
      </c>
      <c r="G3650" s="125" t="s">
        <v>11844</v>
      </c>
      <c r="H3650" s="126" t="s">
        <v>13751</v>
      </c>
      <c r="I3650" s="127">
        <v>196</v>
      </c>
      <c r="J3650" s="128">
        <v>7.9456000000000024</v>
      </c>
    </row>
    <row r="3651" spans="2:10" hidden="1" x14ac:dyDescent="0.25">
      <c r="B3651" s="124" t="s">
        <v>17</v>
      </c>
      <c r="C3651" s="125" t="s">
        <v>13741</v>
      </c>
      <c r="D3651" s="126" t="s">
        <v>13742</v>
      </c>
      <c r="E3651" s="125" t="s">
        <v>13741</v>
      </c>
      <c r="F3651" s="126" t="s">
        <v>13752</v>
      </c>
      <c r="G3651" s="125" t="s">
        <v>13753</v>
      </c>
      <c r="H3651" s="126" t="s">
        <v>13754</v>
      </c>
      <c r="I3651" s="127">
        <v>4</v>
      </c>
      <c r="J3651" s="128">
        <v>3.4236</v>
      </c>
    </row>
    <row r="3652" spans="2:10" hidden="1" x14ac:dyDescent="0.25">
      <c r="B3652" s="124" t="s">
        <v>17</v>
      </c>
      <c r="C3652" s="125" t="s">
        <v>13741</v>
      </c>
      <c r="D3652" s="126" t="s">
        <v>13742</v>
      </c>
      <c r="E3652" s="125" t="s">
        <v>13749</v>
      </c>
      <c r="F3652" s="126" t="s">
        <v>13750</v>
      </c>
      <c r="G3652" s="125" t="s">
        <v>13755</v>
      </c>
      <c r="H3652" s="126" t="s">
        <v>13756</v>
      </c>
      <c r="I3652" s="127">
        <v>450</v>
      </c>
      <c r="J3652" s="128">
        <v>5.9166999999999996</v>
      </c>
    </row>
    <row r="3653" spans="2:10" hidden="1" x14ac:dyDescent="0.25">
      <c r="B3653" s="124" t="s">
        <v>17</v>
      </c>
      <c r="C3653" s="125" t="s">
        <v>13741</v>
      </c>
      <c r="D3653" s="126" t="s">
        <v>13742</v>
      </c>
      <c r="E3653" s="125" t="s">
        <v>13753</v>
      </c>
      <c r="F3653" s="126" t="s">
        <v>13754</v>
      </c>
      <c r="G3653" s="125" t="s">
        <v>13757</v>
      </c>
      <c r="H3653" s="126" t="s">
        <v>13758</v>
      </c>
      <c r="I3653" s="127">
        <v>249</v>
      </c>
      <c r="J3653" s="128">
        <v>4.9819000000000004</v>
      </c>
    </row>
    <row r="3654" spans="2:10" hidden="1" x14ac:dyDescent="0.25">
      <c r="B3654" s="124" t="s">
        <v>17</v>
      </c>
      <c r="C3654" s="125" t="s">
        <v>13741</v>
      </c>
      <c r="D3654" s="126" t="s">
        <v>13742</v>
      </c>
      <c r="E3654" s="125" t="s">
        <v>13747</v>
      </c>
      <c r="F3654" s="126" t="s">
        <v>13748</v>
      </c>
      <c r="G3654" s="125" t="s">
        <v>13759</v>
      </c>
      <c r="H3654" s="126" t="s">
        <v>13760</v>
      </c>
      <c r="I3654" s="127">
        <v>206</v>
      </c>
      <c r="J3654" s="128">
        <v>3.1162999999999998</v>
      </c>
    </row>
    <row r="3655" spans="2:10" hidden="1" x14ac:dyDescent="0.25">
      <c r="B3655" s="124" t="s">
        <v>17</v>
      </c>
      <c r="C3655" s="125" t="s">
        <v>1346</v>
      </c>
      <c r="D3655" s="126" t="s">
        <v>13761</v>
      </c>
      <c r="E3655" s="125" t="s">
        <v>13762</v>
      </c>
      <c r="F3655" s="126" t="s">
        <v>13763</v>
      </c>
      <c r="G3655" s="125" t="s">
        <v>13764</v>
      </c>
      <c r="H3655" s="126" t="s">
        <v>13765</v>
      </c>
      <c r="I3655" s="127">
        <v>308</v>
      </c>
      <c r="J3655" s="128">
        <v>5.7507000000000001</v>
      </c>
    </row>
    <row r="3656" spans="2:10" hidden="1" x14ac:dyDescent="0.25">
      <c r="B3656" s="124" t="s">
        <v>17</v>
      </c>
      <c r="C3656" s="125" t="s">
        <v>1346</v>
      </c>
      <c r="D3656" s="126" t="s">
        <v>13761</v>
      </c>
      <c r="E3656" s="125" t="s">
        <v>13766</v>
      </c>
      <c r="F3656" s="126" t="s">
        <v>13767</v>
      </c>
      <c r="G3656" s="125" t="s">
        <v>13768</v>
      </c>
      <c r="H3656" s="126" t="s">
        <v>13769</v>
      </c>
      <c r="I3656" s="127">
        <v>649</v>
      </c>
      <c r="J3656" s="128">
        <v>11.9001</v>
      </c>
    </row>
    <row r="3657" spans="2:10" hidden="1" x14ac:dyDescent="0.25">
      <c r="B3657" s="124" t="s">
        <v>17</v>
      </c>
      <c r="C3657" s="125" t="s">
        <v>1346</v>
      </c>
      <c r="D3657" s="126" t="s">
        <v>13761</v>
      </c>
      <c r="E3657" s="125" t="s">
        <v>13770</v>
      </c>
      <c r="F3657" s="126" t="s">
        <v>13771</v>
      </c>
      <c r="G3657" s="125" t="s">
        <v>13772</v>
      </c>
      <c r="H3657" s="126" t="s">
        <v>13773</v>
      </c>
      <c r="I3657" s="127">
        <v>671</v>
      </c>
      <c r="J3657" s="128">
        <v>5.1032999999999999</v>
      </c>
    </row>
    <row r="3658" spans="2:10" hidden="1" x14ac:dyDescent="0.25">
      <c r="B3658" s="124" t="s">
        <v>17</v>
      </c>
      <c r="C3658" s="125" t="s">
        <v>1346</v>
      </c>
      <c r="D3658" s="126" t="s">
        <v>13761</v>
      </c>
      <c r="E3658" s="125" t="s">
        <v>13774</v>
      </c>
      <c r="F3658" s="126" t="s">
        <v>13775</v>
      </c>
      <c r="G3658" s="125" t="s">
        <v>13554</v>
      </c>
      <c r="H3658" s="126" t="s">
        <v>13776</v>
      </c>
      <c r="I3658" s="127">
        <v>463</v>
      </c>
      <c r="J3658" s="128">
        <v>26.062999999999999</v>
      </c>
    </row>
    <row r="3659" spans="2:10" hidden="1" x14ac:dyDescent="0.25">
      <c r="B3659" s="124" t="s">
        <v>17</v>
      </c>
      <c r="C3659" s="125" t="s">
        <v>1346</v>
      </c>
      <c r="D3659" s="126" t="s">
        <v>13761</v>
      </c>
      <c r="E3659" s="125" t="s">
        <v>6096</v>
      </c>
      <c r="F3659" s="126" t="s">
        <v>13777</v>
      </c>
      <c r="G3659" s="125" t="s">
        <v>13774</v>
      </c>
      <c r="H3659" s="126" t="s">
        <v>13775</v>
      </c>
      <c r="I3659" s="127">
        <v>682</v>
      </c>
      <c r="J3659" s="128">
        <v>20.14</v>
      </c>
    </row>
    <row r="3660" spans="2:10" hidden="1" x14ac:dyDescent="0.25">
      <c r="B3660" s="124" t="s">
        <v>17</v>
      </c>
      <c r="C3660" s="125" t="s">
        <v>1346</v>
      </c>
      <c r="D3660" s="126" t="s">
        <v>13761</v>
      </c>
      <c r="E3660" s="125" t="s">
        <v>13778</v>
      </c>
      <c r="F3660" s="126" t="s">
        <v>13779</v>
      </c>
      <c r="G3660" s="125" t="s">
        <v>13770</v>
      </c>
      <c r="H3660" s="126" t="s">
        <v>13771</v>
      </c>
      <c r="I3660" s="127">
        <v>544</v>
      </c>
      <c r="J3660" s="128">
        <v>4.4250999999999996</v>
      </c>
    </row>
    <row r="3661" spans="2:10" hidden="1" x14ac:dyDescent="0.25">
      <c r="B3661" s="124" t="s">
        <v>17</v>
      </c>
      <c r="C3661" s="125" t="s">
        <v>1346</v>
      </c>
      <c r="D3661" s="126" t="s">
        <v>13761</v>
      </c>
      <c r="E3661" s="125" t="s">
        <v>1346</v>
      </c>
      <c r="F3661" s="126" t="s">
        <v>13780</v>
      </c>
      <c r="G3661" s="125" t="s">
        <v>702</v>
      </c>
      <c r="H3661" s="126" t="s">
        <v>13781</v>
      </c>
      <c r="I3661" s="127">
        <v>356</v>
      </c>
      <c r="J3661" s="128">
        <v>6.7144000000000004</v>
      </c>
    </row>
    <row r="3662" spans="2:10" hidden="1" x14ac:dyDescent="0.25">
      <c r="B3662" s="124" t="s">
        <v>17</v>
      </c>
      <c r="C3662" s="125" t="s">
        <v>1346</v>
      </c>
      <c r="D3662" s="126" t="s">
        <v>13761</v>
      </c>
      <c r="E3662" s="125" t="s">
        <v>805</v>
      </c>
      <c r="F3662" s="126" t="s">
        <v>13782</v>
      </c>
      <c r="G3662" s="125" t="s">
        <v>13778</v>
      </c>
      <c r="H3662" s="126" t="s">
        <v>13779</v>
      </c>
      <c r="I3662" s="127">
        <v>258</v>
      </c>
      <c r="J3662" s="128">
        <v>4.0144999999999991</v>
      </c>
    </row>
    <row r="3663" spans="2:10" hidden="1" x14ac:dyDescent="0.25">
      <c r="B3663" s="124" t="s">
        <v>17</v>
      </c>
      <c r="C3663" s="125" t="s">
        <v>1346</v>
      </c>
      <c r="D3663" s="126" t="s">
        <v>13761</v>
      </c>
      <c r="E3663" s="125" t="s">
        <v>13768</v>
      </c>
      <c r="F3663" s="126" t="s">
        <v>13769</v>
      </c>
      <c r="G3663" s="125" t="s">
        <v>13762</v>
      </c>
      <c r="H3663" s="126" t="s">
        <v>13763</v>
      </c>
      <c r="I3663" s="127">
        <v>224</v>
      </c>
      <c r="J3663" s="128">
        <v>12.3627</v>
      </c>
    </row>
    <row r="3664" spans="2:10" hidden="1" x14ac:dyDescent="0.25">
      <c r="B3664" s="124" t="s">
        <v>17</v>
      </c>
      <c r="C3664" s="125" t="s">
        <v>1346</v>
      </c>
      <c r="D3664" s="126" t="s">
        <v>13761</v>
      </c>
      <c r="E3664" s="125" t="s">
        <v>805</v>
      </c>
      <c r="F3664" s="126" t="s">
        <v>13782</v>
      </c>
      <c r="G3664" s="125" t="s">
        <v>13783</v>
      </c>
      <c r="H3664" s="126" t="s">
        <v>13784</v>
      </c>
      <c r="I3664" s="127">
        <v>526</v>
      </c>
      <c r="J3664" s="128">
        <v>6.3369</v>
      </c>
    </row>
    <row r="3665" spans="2:10" hidden="1" x14ac:dyDescent="0.25">
      <c r="B3665" s="124" t="s">
        <v>17</v>
      </c>
      <c r="C3665" s="125" t="s">
        <v>1346</v>
      </c>
      <c r="D3665" s="126" t="s">
        <v>13761</v>
      </c>
      <c r="E3665" s="125" t="s">
        <v>13772</v>
      </c>
      <c r="F3665" s="126" t="s">
        <v>13773</v>
      </c>
      <c r="G3665" s="125" t="s">
        <v>2319</v>
      </c>
      <c r="H3665" s="126" t="s">
        <v>13785</v>
      </c>
      <c r="I3665" s="127">
        <v>186</v>
      </c>
      <c r="J3665" s="128">
        <v>7.1744999999999983</v>
      </c>
    </row>
    <row r="3666" spans="2:10" hidden="1" x14ac:dyDescent="0.25">
      <c r="B3666" s="124" t="s">
        <v>17</v>
      </c>
      <c r="C3666" s="125" t="s">
        <v>1346</v>
      </c>
      <c r="D3666" s="126" t="s">
        <v>13761</v>
      </c>
      <c r="E3666" s="125" t="s">
        <v>702</v>
      </c>
      <c r="F3666" s="126" t="s">
        <v>13781</v>
      </c>
      <c r="G3666" s="125" t="s">
        <v>13786</v>
      </c>
      <c r="H3666" s="126" t="s">
        <v>13787</v>
      </c>
      <c r="I3666" s="127">
        <v>398</v>
      </c>
      <c r="J3666" s="128">
        <v>5.5984999999999996</v>
      </c>
    </row>
    <row r="3667" spans="2:10" hidden="1" x14ac:dyDescent="0.25">
      <c r="B3667" s="124" t="s">
        <v>17</v>
      </c>
      <c r="C3667" s="125" t="s">
        <v>1346</v>
      </c>
      <c r="D3667" s="126" t="s">
        <v>13761</v>
      </c>
      <c r="E3667" s="125" t="s">
        <v>1346</v>
      </c>
      <c r="F3667" s="126" t="s">
        <v>13780</v>
      </c>
      <c r="G3667" s="125" t="s">
        <v>13766</v>
      </c>
      <c r="H3667" s="126" t="s">
        <v>13767</v>
      </c>
      <c r="I3667" s="127">
        <v>656</v>
      </c>
      <c r="J3667" s="128">
        <v>16.289100000000001</v>
      </c>
    </row>
    <row r="3668" spans="2:10" hidden="1" x14ac:dyDescent="0.25">
      <c r="B3668" s="124" t="s">
        <v>17</v>
      </c>
      <c r="C3668" s="125" t="s">
        <v>1346</v>
      </c>
      <c r="D3668" s="126" t="s">
        <v>13761</v>
      </c>
      <c r="E3668" s="125" t="s">
        <v>1346</v>
      </c>
      <c r="F3668" s="126" t="s">
        <v>13780</v>
      </c>
      <c r="G3668" s="125" t="s">
        <v>3256</v>
      </c>
      <c r="H3668" s="126" t="s">
        <v>13788</v>
      </c>
      <c r="I3668" s="127">
        <v>302</v>
      </c>
      <c r="J3668" s="128">
        <v>11.676</v>
      </c>
    </row>
    <row r="3669" spans="2:10" hidden="1" x14ac:dyDescent="0.25">
      <c r="B3669" s="124" t="s">
        <v>17</v>
      </c>
      <c r="C3669" s="125" t="s">
        <v>1346</v>
      </c>
      <c r="D3669" s="126" t="s">
        <v>13761</v>
      </c>
      <c r="E3669" s="125" t="s">
        <v>13786</v>
      </c>
      <c r="F3669" s="126" t="s">
        <v>13787</v>
      </c>
      <c r="G3669" s="125" t="s">
        <v>13789</v>
      </c>
      <c r="H3669" s="126" t="s">
        <v>13790</v>
      </c>
      <c r="I3669" s="127">
        <v>299</v>
      </c>
      <c r="J3669" s="128">
        <v>4.6370999999999993</v>
      </c>
    </row>
    <row r="3670" spans="2:10" hidden="1" x14ac:dyDescent="0.25">
      <c r="B3670" s="124" t="s">
        <v>17</v>
      </c>
      <c r="C3670" s="125" t="s">
        <v>1346</v>
      </c>
      <c r="D3670" s="126" t="s">
        <v>13761</v>
      </c>
      <c r="E3670" s="125" t="s">
        <v>13791</v>
      </c>
      <c r="F3670" s="126" t="s">
        <v>13792</v>
      </c>
      <c r="G3670" s="125" t="s">
        <v>6096</v>
      </c>
      <c r="H3670" s="126" t="s">
        <v>13777</v>
      </c>
      <c r="I3670" s="127">
        <v>515</v>
      </c>
      <c r="J3670" s="128">
        <v>3.8506</v>
      </c>
    </row>
    <row r="3671" spans="2:10" hidden="1" x14ac:dyDescent="0.25">
      <c r="B3671" s="124" t="s">
        <v>17</v>
      </c>
      <c r="C3671" s="125" t="s">
        <v>1346</v>
      </c>
      <c r="D3671" s="126" t="s">
        <v>13761</v>
      </c>
      <c r="E3671" s="125" t="s">
        <v>13774</v>
      </c>
      <c r="F3671" s="126" t="s">
        <v>13775</v>
      </c>
      <c r="G3671" s="125" t="s">
        <v>10553</v>
      </c>
      <c r="H3671" s="126" t="s">
        <v>13793</v>
      </c>
      <c r="I3671" s="127">
        <v>278</v>
      </c>
      <c r="J3671" s="128">
        <v>2.922699999999999</v>
      </c>
    </row>
    <row r="3672" spans="2:10" hidden="1" x14ac:dyDescent="0.25">
      <c r="B3672" s="124" t="s">
        <v>17</v>
      </c>
      <c r="C3672" s="125" t="s">
        <v>1346</v>
      </c>
      <c r="D3672" s="126" t="s">
        <v>13761</v>
      </c>
      <c r="E3672" s="125" t="s">
        <v>13783</v>
      </c>
      <c r="F3672" s="126" t="s">
        <v>13784</v>
      </c>
      <c r="G3672" s="125" t="s">
        <v>3742</v>
      </c>
      <c r="H3672" s="126" t="s">
        <v>13794</v>
      </c>
      <c r="I3672" s="127">
        <v>41</v>
      </c>
      <c r="J3672" s="128">
        <v>5.0728</v>
      </c>
    </row>
    <row r="3673" spans="2:10" hidden="1" x14ac:dyDescent="0.25">
      <c r="B3673" s="124" t="s">
        <v>17</v>
      </c>
      <c r="C3673" s="125" t="s">
        <v>1346</v>
      </c>
      <c r="D3673" s="126" t="s">
        <v>13761</v>
      </c>
      <c r="E3673" s="125" t="s">
        <v>13789</v>
      </c>
      <c r="F3673" s="126" t="s">
        <v>13790</v>
      </c>
      <c r="G3673" s="125" t="s">
        <v>13791</v>
      </c>
      <c r="H3673" s="126" t="s">
        <v>13792</v>
      </c>
      <c r="I3673" s="127">
        <v>281</v>
      </c>
      <c r="J3673" s="128">
        <v>10.0825</v>
      </c>
    </row>
    <row r="3674" spans="2:10" hidden="1" x14ac:dyDescent="0.25">
      <c r="B3674" s="124" t="s">
        <v>17</v>
      </c>
      <c r="C3674" s="125" t="s">
        <v>1346</v>
      </c>
      <c r="D3674" s="126" t="s">
        <v>13761</v>
      </c>
      <c r="E3674" s="125" t="s">
        <v>5340</v>
      </c>
      <c r="F3674" s="126" t="s">
        <v>13795</v>
      </c>
      <c r="G3674" s="125" t="s">
        <v>13796</v>
      </c>
      <c r="H3674" s="126" t="s">
        <v>13797</v>
      </c>
      <c r="I3674" s="127">
        <v>505</v>
      </c>
      <c r="J3674" s="128">
        <v>9.6809000000000012</v>
      </c>
    </row>
    <row r="3675" spans="2:10" hidden="1" x14ac:dyDescent="0.25">
      <c r="B3675" s="124" t="s">
        <v>17</v>
      </c>
      <c r="C3675" s="125" t="s">
        <v>1346</v>
      </c>
      <c r="D3675" s="126" t="s">
        <v>13761</v>
      </c>
      <c r="E3675" s="125" t="s">
        <v>13772</v>
      </c>
      <c r="F3675" s="126" t="s">
        <v>13773</v>
      </c>
      <c r="G3675" s="125" t="s">
        <v>5340</v>
      </c>
      <c r="H3675" s="126" t="s">
        <v>13795</v>
      </c>
      <c r="I3675" s="127">
        <v>539</v>
      </c>
      <c r="J3675" s="128">
        <v>10.586399999999999</v>
      </c>
    </row>
    <row r="3676" spans="2:10" hidden="1" x14ac:dyDescent="0.25">
      <c r="B3676" s="124" t="s">
        <v>17</v>
      </c>
      <c r="C3676" s="125" t="s">
        <v>474</v>
      </c>
      <c r="D3676" s="126" t="s">
        <v>13798</v>
      </c>
      <c r="E3676" s="125" t="s">
        <v>13799</v>
      </c>
      <c r="F3676" s="126" t="s">
        <v>13800</v>
      </c>
      <c r="G3676" s="125" t="s">
        <v>5853</v>
      </c>
      <c r="H3676" s="126" t="s">
        <v>13801</v>
      </c>
      <c r="I3676" s="127">
        <v>548</v>
      </c>
      <c r="J3676" s="128">
        <v>15.517899999999999</v>
      </c>
    </row>
    <row r="3677" spans="2:10" hidden="1" x14ac:dyDescent="0.25">
      <c r="B3677" s="124" t="s">
        <v>17</v>
      </c>
      <c r="C3677" s="125" t="s">
        <v>474</v>
      </c>
      <c r="D3677" s="126" t="s">
        <v>13798</v>
      </c>
      <c r="E3677" s="125" t="s">
        <v>474</v>
      </c>
      <c r="F3677" s="126" t="s">
        <v>13802</v>
      </c>
      <c r="G3677" s="125" t="s">
        <v>13803</v>
      </c>
      <c r="H3677" s="126" t="s">
        <v>13804</v>
      </c>
      <c r="I3677" s="127">
        <v>1819</v>
      </c>
      <c r="J3677" s="128">
        <v>10.481999999999999</v>
      </c>
    </row>
    <row r="3678" spans="2:10" hidden="1" x14ac:dyDescent="0.25">
      <c r="B3678" s="124" t="s">
        <v>17</v>
      </c>
      <c r="C3678" s="125" t="s">
        <v>474</v>
      </c>
      <c r="D3678" s="126" t="s">
        <v>13798</v>
      </c>
      <c r="E3678" s="125" t="s">
        <v>13799</v>
      </c>
      <c r="F3678" s="126" t="s">
        <v>13800</v>
      </c>
      <c r="G3678" s="125" t="s">
        <v>13805</v>
      </c>
      <c r="H3678" s="126" t="s">
        <v>13806</v>
      </c>
      <c r="I3678" s="127">
        <v>852</v>
      </c>
      <c r="J3678" s="128">
        <v>20.305</v>
      </c>
    </row>
    <row r="3679" spans="2:10" hidden="1" x14ac:dyDescent="0.25">
      <c r="B3679" s="124" t="s">
        <v>17</v>
      </c>
      <c r="C3679" s="125" t="s">
        <v>474</v>
      </c>
      <c r="D3679" s="126" t="s">
        <v>13798</v>
      </c>
      <c r="E3679" s="125" t="s">
        <v>5853</v>
      </c>
      <c r="F3679" s="126" t="s">
        <v>13801</v>
      </c>
      <c r="G3679" s="125" t="s">
        <v>11398</v>
      </c>
      <c r="H3679" s="126" t="s">
        <v>13807</v>
      </c>
      <c r="I3679" s="127">
        <v>1611</v>
      </c>
      <c r="J3679" s="128">
        <v>4.9526000000000003</v>
      </c>
    </row>
    <row r="3680" spans="2:10" hidden="1" x14ac:dyDescent="0.25">
      <c r="B3680" s="124" t="s">
        <v>17</v>
      </c>
      <c r="C3680" s="125" t="s">
        <v>474</v>
      </c>
      <c r="D3680" s="126" t="s">
        <v>13798</v>
      </c>
      <c r="E3680" s="125" t="s">
        <v>474</v>
      </c>
      <c r="F3680" s="126" t="s">
        <v>13802</v>
      </c>
      <c r="G3680" s="125" t="s">
        <v>13799</v>
      </c>
      <c r="H3680" s="126" t="s">
        <v>13800</v>
      </c>
      <c r="I3680" s="127">
        <v>407</v>
      </c>
      <c r="J3680" s="128">
        <v>6.1028999999999991</v>
      </c>
    </row>
    <row r="3681" spans="2:10" hidden="1" x14ac:dyDescent="0.25">
      <c r="B3681" s="124" t="s">
        <v>17</v>
      </c>
      <c r="C3681" s="125" t="s">
        <v>476</v>
      </c>
      <c r="D3681" s="126" t="s">
        <v>13808</v>
      </c>
      <c r="E3681" s="125" t="s">
        <v>476</v>
      </c>
      <c r="F3681" s="126" t="s">
        <v>13809</v>
      </c>
      <c r="G3681" s="125" t="s">
        <v>13810</v>
      </c>
      <c r="H3681" s="126" t="s">
        <v>13811</v>
      </c>
      <c r="I3681" s="127">
        <v>385</v>
      </c>
      <c r="J3681" s="128">
        <v>5.3278999999999987</v>
      </c>
    </row>
    <row r="3682" spans="2:10" hidden="1" x14ac:dyDescent="0.25">
      <c r="B3682" s="124" t="s">
        <v>17</v>
      </c>
      <c r="C3682" s="125" t="s">
        <v>195</v>
      </c>
      <c r="D3682" s="126" t="s">
        <v>13812</v>
      </c>
      <c r="E3682" s="125" t="s">
        <v>195</v>
      </c>
      <c r="F3682" s="126" t="s">
        <v>13813</v>
      </c>
      <c r="G3682" s="125" t="s">
        <v>13814</v>
      </c>
      <c r="H3682" s="126" t="s">
        <v>13815</v>
      </c>
      <c r="I3682" s="127">
        <v>293</v>
      </c>
      <c r="J3682" s="128">
        <v>13.4049</v>
      </c>
    </row>
    <row r="3683" spans="2:10" hidden="1" x14ac:dyDescent="0.25">
      <c r="B3683" s="124" t="s">
        <v>17</v>
      </c>
      <c r="C3683" s="125" t="s">
        <v>195</v>
      </c>
      <c r="D3683" s="126" t="s">
        <v>13812</v>
      </c>
      <c r="E3683" s="125" t="s">
        <v>195</v>
      </c>
      <c r="F3683" s="126" t="s">
        <v>13813</v>
      </c>
      <c r="G3683" s="125" t="s">
        <v>13816</v>
      </c>
      <c r="H3683" s="126" t="s">
        <v>13817</v>
      </c>
      <c r="I3683" s="127">
        <v>724</v>
      </c>
      <c r="J3683" s="128">
        <v>201.19300000000001</v>
      </c>
    </row>
    <row r="3684" spans="2:10" hidden="1" x14ac:dyDescent="0.25">
      <c r="B3684" s="124" t="s">
        <v>17</v>
      </c>
      <c r="C3684" s="125" t="s">
        <v>13818</v>
      </c>
      <c r="D3684" s="126" t="s">
        <v>13819</v>
      </c>
      <c r="E3684" s="125" t="s">
        <v>13818</v>
      </c>
      <c r="F3684" s="126" t="s">
        <v>13820</v>
      </c>
      <c r="G3684" s="125" t="s">
        <v>2642</v>
      </c>
      <c r="H3684" s="126" t="s">
        <v>13821</v>
      </c>
      <c r="I3684" s="127">
        <v>342</v>
      </c>
      <c r="J3684" s="128">
        <v>48.456499999999998</v>
      </c>
    </row>
    <row r="3685" spans="2:10" hidden="1" x14ac:dyDescent="0.25">
      <c r="B3685" s="124" t="s">
        <v>17</v>
      </c>
      <c r="C3685" s="125" t="s">
        <v>13818</v>
      </c>
      <c r="D3685" s="126" t="s">
        <v>13819</v>
      </c>
      <c r="E3685" s="125" t="s">
        <v>2642</v>
      </c>
      <c r="F3685" s="126" t="s">
        <v>13821</v>
      </c>
      <c r="G3685" s="125" t="s">
        <v>6795</v>
      </c>
      <c r="H3685" s="126" t="s">
        <v>13822</v>
      </c>
      <c r="I3685" s="127">
        <v>239</v>
      </c>
      <c r="J3685" s="128">
        <v>88.073699999999988</v>
      </c>
    </row>
    <row r="3686" spans="2:10" hidden="1" x14ac:dyDescent="0.25">
      <c r="B3686" s="124" t="s">
        <v>17</v>
      </c>
      <c r="C3686" s="125" t="s">
        <v>13823</v>
      </c>
      <c r="D3686" s="126" t="s">
        <v>13824</v>
      </c>
      <c r="E3686" s="125" t="s">
        <v>13825</v>
      </c>
      <c r="F3686" s="126" t="s">
        <v>13826</v>
      </c>
      <c r="G3686" s="125" t="s">
        <v>13827</v>
      </c>
      <c r="H3686" s="126" t="s">
        <v>13828</v>
      </c>
      <c r="I3686" s="127">
        <v>771</v>
      </c>
      <c r="J3686" s="128">
        <v>27.869700000000002</v>
      </c>
    </row>
    <row r="3687" spans="2:10" hidden="1" x14ac:dyDescent="0.25">
      <c r="B3687" s="124" t="s">
        <v>17</v>
      </c>
      <c r="C3687" s="125" t="s">
        <v>13823</v>
      </c>
      <c r="D3687" s="126" t="s">
        <v>13824</v>
      </c>
      <c r="E3687" s="125" t="s">
        <v>13827</v>
      </c>
      <c r="F3687" s="126" t="s">
        <v>13828</v>
      </c>
      <c r="G3687" s="125" t="s">
        <v>13829</v>
      </c>
      <c r="H3687" s="126" t="s">
        <v>13830</v>
      </c>
      <c r="I3687" s="127">
        <v>24</v>
      </c>
      <c r="J3687" s="128">
        <v>83.564399999999992</v>
      </c>
    </row>
    <row r="3688" spans="2:10" hidden="1" x14ac:dyDescent="0.25">
      <c r="B3688" s="124" t="s">
        <v>17</v>
      </c>
      <c r="C3688" s="125" t="s">
        <v>13823</v>
      </c>
      <c r="D3688" s="126" t="s">
        <v>13824</v>
      </c>
      <c r="E3688" s="125" t="s">
        <v>6627</v>
      </c>
      <c r="F3688" s="126" t="s">
        <v>13831</v>
      </c>
      <c r="G3688" s="125" t="s">
        <v>13832</v>
      </c>
      <c r="H3688" s="126" t="s">
        <v>13833</v>
      </c>
      <c r="I3688" s="127">
        <v>215</v>
      </c>
      <c r="J3688" s="128">
        <v>6.9987000000000004</v>
      </c>
    </row>
    <row r="3689" spans="2:10" hidden="1" x14ac:dyDescent="0.25">
      <c r="B3689" s="124" t="s">
        <v>17</v>
      </c>
      <c r="C3689" s="125" t="s">
        <v>13823</v>
      </c>
      <c r="D3689" s="126" t="s">
        <v>13824</v>
      </c>
      <c r="E3689" s="125" t="s">
        <v>13823</v>
      </c>
      <c r="F3689" s="126" t="s">
        <v>13834</v>
      </c>
      <c r="G3689" s="125" t="s">
        <v>13671</v>
      </c>
      <c r="H3689" s="126" t="s">
        <v>13835</v>
      </c>
      <c r="I3689" s="127">
        <v>349</v>
      </c>
      <c r="J3689" s="128">
        <v>48.1554</v>
      </c>
    </row>
    <row r="3690" spans="2:10" hidden="1" x14ac:dyDescent="0.25">
      <c r="B3690" s="124" t="s">
        <v>17</v>
      </c>
      <c r="C3690" s="125" t="s">
        <v>13823</v>
      </c>
      <c r="D3690" s="126" t="s">
        <v>13824</v>
      </c>
      <c r="E3690" s="125" t="s">
        <v>13823</v>
      </c>
      <c r="F3690" s="126" t="s">
        <v>13834</v>
      </c>
      <c r="G3690" s="125" t="s">
        <v>13836</v>
      </c>
      <c r="H3690" s="126" t="s">
        <v>13837</v>
      </c>
      <c r="I3690" s="127">
        <v>429</v>
      </c>
      <c r="J3690" s="128">
        <v>13.4123</v>
      </c>
    </row>
    <row r="3691" spans="2:10" hidden="1" x14ac:dyDescent="0.25">
      <c r="B3691" s="124" t="s">
        <v>17</v>
      </c>
      <c r="C3691" s="125" t="s">
        <v>13823</v>
      </c>
      <c r="D3691" s="126" t="s">
        <v>13824</v>
      </c>
      <c r="E3691" s="125" t="s">
        <v>13838</v>
      </c>
      <c r="F3691" s="126" t="s">
        <v>13839</v>
      </c>
      <c r="G3691" s="125" t="s">
        <v>13840</v>
      </c>
      <c r="H3691" s="126" t="s">
        <v>13841</v>
      </c>
      <c r="I3691" s="127">
        <v>389</v>
      </c>
      <c r="J3691" s="128">
        <v>5.0867000000000004</v>
      </c>
    </row>
    <row r="3692" spans="2:10" hidden="1" x14ac:dyDescent="0.25">
      <c r="B3692" s="124" t="s">
        <v>17</v>
      </c>
      <c r="C3692" s="125" t="s">
        <v>13823</v>
      </c>
      <c r="D3692" s="126" t="s">
        <v>13824</v>
      </c>
      <c r="E3692" s="125" t="s">
        <v>13842</v>
      </c>
      <c r="F3692" s="126" t="s">
        <v>13843</v>
      </c>
      <c r="G3692" s="125" t="s">
        <v>13844</v>
      </c>
      <c r="H3692" s="126" t="s">
        <v>13845</v>
      </c>
      <c r="I3692" s="127">
        <v>313</v>
      </c>
      <c r="J3692" s="128">
        <v>9.9972000000000012</v>
      </c>
    </row>
    <row r="3693" spans="2:10" hidden="1" x14ac:dyDescent="0.25">
      <c r="B3693" s="124" t="s">
        <v>17</v>
      </c>
      <c r="C3693" s="125" t="s">
        <v>13823</v>
      </c>
      <c r="D3693" s="126" t="s">
        <v>13824</v>
      </c>
      <c r="E3693" s="125" t="s">
        <v>1952</v>
      </c>
      <c r="F3693" s="126" t="s">
        <v>13846</v>
      </c>
      <c r="G3693" s="125" t="s">
        <v>6587</v>
      </c>
      <c r="H3693" s="126" t="s">
        <v>13847</v>
      </c>
      <c r="I3693" s="127">
        <v>357</v>
      </c>
      <c r="J3693" s="128">
        <v>11.841200000000001</v>
      </c>
    </row>
    <row r="3694" spans="2:10" hidden="1" x14ac:dyDescent="0.25">
      <c r="B3694" s="124" t="s">
        <v>17</v>
      </c>
      <c r="C3694" s="125" t="s">
        <v>13823</v>
      </c>
      <c r="D3694" s="126" t="s">
        <v>13824</v>
      </c>
      <c r="E3694" s="125" t="s">
        <v>13836</v>
      </c>
      <c r="F3694" s="126" t="s">
        <v>13837</v>
      </c>
      <c r="G3694" s="125" t="s">
        <v>13848</v>
      </c>
      <c r="H3694" s="126" t="s">
        <v>13849</v>
      </c>
      <c r="I3694" s="127">
        <v>299</v>
      </c>
      <c r="J3694" s="128">
        <v>22.9511</v>
      </c>
    </row>
    <row r="3695" spans="2:10" hidden="1" x14ac:dyDescent="0.25">
      <c r="B3695" s="124" t="s">
        <v>17</v>
      </c>
      <c r="C3695" s="125" t="s">
        <v>13823</v>
      </c>
      <c r="D3695" s="126" t="s">
        <v>13824</v>
      </c>
      <c r="E3695" s="125" t="s">
        <v>13848</v>
      </c>
      <c r="F3695" s="126" t="s">
        <v>13849</v>
      </c>
      <c r="G3695" s="125" t="s">
        <v>13850</v>
      </c>
      <c r="H3695" s="126" t="s">
        <v>13851</v>
      </c>
      <c r="I3695" s="127">
        <v>233</v>
      </c>
      <c r="J3695" s="128">
        <v>10.740500000000001</v>
      </c>
    </row>
    <row r="3696" spans="2:10" hidden="1" x14ac:dyDescent="0.25">
      <c r="B3696" s="124" t="s">
        <v>17</v>
      </c>
      <c r="C3696" s="125" t="s">
        <v>13823</v>
      </c>
      <c r="D3696" s="126" t="s">
        <v>13824</v>
      </c>
      <c r="E3696" s="125" t="s">
        <v>6587</v>
      </c>
      <c r="F3696" s="126" t="s">
        <v>13847</v>
      </c>
      <c r="G3696" s="125" t="s">
        <v>13852</v>
      </c>
      <c r="H3696" s="126" t="s">
        <v>13853</v>
      </c>
      <c r="I3696" s="127">
        <v>790</v>
      </c>
      <c r="J3696" s="128">
        <v>12.804600000000001</v>
      </c>
    </row>
    <row r="3697" spans="2:10" hidden="1" x14ac:dyDescent="0.25">
      <c r="B3697" s="124" t="s">
        <v>17</v>
      </c>
      <c r="C3697" s="125" t="s">
        <v>13823</v>
      </c>
      <c r="D3697" s="126" t="s">
        <v>13824</v>
      </c>
      <c r="E3697" s="125" t="s">
        <v>13637</v>
      </c>
      <c r="F3697" s="126" t="s">
        <v>13854</v>
      </c>
      <c r="G3697" s="125" t="s">
        <v>5482</v>
      </c>
      <c r="H3697" s="126" t="s">
        <v>13855</v>
      </c>
      <c r="I3697" s="127">
        <v>354</v>
      </c>
      <c r="J3697" s="128">
        <v>7.8396999999999997</v>
      </c>
    </row>
    <row r="3698" spans="2:10" hidden="1" x14ac:dyDescent="0.25">
      <c r="B3698" s="124" t="s">
        <v>17</v>
      </c>
      <c r="C3698" s="125" t="s">
        <v>13823</v>
      </c>
      <c r="D3698" s="126" t="s">
        <v>13824</v>
      </c>
      <c r="E3698" s="125" t="s">
        <v>5482</v>
      </c>
      <c r="F3698" s="126" t="s">
        <v>13855</v>
      </c>
      <c r="G3698" s="125" t="s">
        <v>9538</v>
      </c>
      <c r="H3698" s="126" t="s">
        <v>13856</v>
      </c>
      <c r="I3698" s="127">
        <v>188</v>
      </c>
      <c r="J3698" s="128">
        <v>6.423</v>
      </c>
    </row>
    <row r="3699" spans="2:10" hidden="1" x14ac:dyDescent="0.25">
      <c r="B3699" s="124" t="s">
        <v>17</v>
      </c>
      <c r="C3699" s="125" t="s">
        <v>13823</v>
      </c>
      <c r="D3699" s="126" t="s">
        <v>13824</v>
      </c>
      <c r="E3699" s="125" t="s">
        <v>13840</v>
      </c>
      <c r="F3699" s="126" t="s">
        <v>13841</v>
      </c>
      <c r="G3699" s="125" t="s">
        <v>13857</v>
      </c>
      <c r="H3699" s="126" t="s">
        <v>13858</v>
      </c>
      <c r="I3699" s="127">
        <v>289</v>
      </c>
      <c r="J3699" s="128">
        <v>4.7507000000000001</v>
      </c>
    </row>
    <row r="3700" spans="2:10" hidden="1" x14ac:dyDescent="0.25">
      <c r="B3700" s="124" t="s">
        <v>17</v>
      </c>
      <c r="C3700" s="125" t="s">
        <v>13823</v>
      </c>
      <c r="D3700" s="126" t="s">
        <v>13824</v>
      </c>
      <c r="E3700" s="125" t="s">
        <v>1952</v>
      </c>
      <c r="F3700" s="126" t="s">
        <v>13846</v>
      </c>
      <c r="G3700" s="125" t="s">
        <v>2481</v>
      </c>
      <c r="H3700" s="126" t="s">
        <v>13859</v>
      </c>
      <c r="I3700" s="127">
        <v>167</v>
      </c>
      <c r="J3700" s="128">
        <v>4.1842999999999986</v>
      </c>
    </row>
    <row r="3701" spans="2:10" hidden="1" x14ac:dyDescent="0.25">
      <c r="B3701" s="124" t="s">
        <v>17</v>
      </c>
      <c r="C3701" s="125" t="s">
        <v>13823</v>
      </c>
      <c r="D3701" s="126" t="s">
        <v>13824</v>
      </c>
      <c r="E3701" s="125" t="s">
        <v>13848</v>
      </c>
      <c r="F3701" s="126" t="s">
        <v>13849</v>
      </c>
      <c r="G3701" s="125" t="s">
        <v>13825</v>
      </c>
      <c r="H3701" s="126" t="s">
        <v>13826</v>
      </c>
      <c r="I3701" s="127">
        <v>562</v>
      </c>
      <c r="J3701" s="128">
        <v>23.647500000000001</v>
      </c>
    </row>
    <row r="3702" spans="2:10" hidden="1" x14ac:dyDescent="0.25">
      <c r="B3702" s="124" t="s">
        <v>17</v>
      </c>
      <c r="C3702" s="125" t="s">
        <v>13823</v>
      </c>
      <c r="D3702" s="126" t="s">
        <v>13824</v>
      </c>
      <c r="E3702" s="125" t="s">
        <v>6691</v>
      </c>
      <c r="F3702" s="126" t="s">
        <v>13860</v>
      </c>
      <c r="G3702" s="125" t="s">
        <v>13838</v>
      </c>
      <c r="H3702" s="126" t="s">
        <v>13839</v>
      </c>
      <c r="I3702" s="127">
        <v>821</v>
      </c>
      <c r="J3702" s="128">
        <v>17.114000000000001</v>
      </c>
    </row>
    <row r="3703" spans="2:10" hidden="1" x14ac:dyDescent="0.25">
      <c r="B3703" s="124" t="s">
        <v>17</v>
      </c>
      <c r="C3703" s="125" t="s">
        <v>13823</v>
      </c>
      <c r="D3703" s="126" t="s">
        <v>13824</v>
      </c>
      <c r="E3703" s="125" t="s">
        <v>13857</v>
      </c>
      <c r="F3703" s="126" t="s">
        <v>13858</v>
      </c>
      <c r="G3703" s="125" t="s">
        <v>13842</v>
      </c>
      <c r="H3703" s="126" t="s">
        <v>13843</v>
      </c>
      <c r="I3703" s="127">
        <v>412</v>
      </c>
      <c r="J3703" s="128">
        <v>7.4179000000000004</v>
      </c>
    </row>
    <row r="3704" spans="2:10" hidden="1" x14ac:dyDescent="0.25">
      <c r="B3704" s="124" t="s">
        <v>17</v>
      </c>
      <c r="C3704" s="125" t="s">
        <v>13861</v>
      </c>
      <c r="D3704" s="126" t="s">
        <v>13862</v>
      </c>
      <c r="E3704" s="125" t="s">
        <v>7479</v>
      </c>
      <c r="F3704" s="126" t="s">
        <v>13863</v>
      </c>
      <c r="G3704" s="125" t="s">
        <v>13864</v>
      </c>
      <c r="H3704" s="126" t="s">
        <v>13865</v>
      </c>
      <c r="I3704" s="127">
        <v>779</v>
      </c>
      <c r="J3704" s="128">
        <v>8.0187000000000008</v>
      </c>
    </row>
    <row r="3705" spans="2:10" hidden="1" x14ac:dyDescent="0.25">
      <c r="B3705" s="124" t="s">
        <v>17</v>
      </c>
      <c r="C3705" s="125" t="s">
        <v>13861</v>
      </c>
      <c r="D3705" s="126" t="s">
        <v>13862</v>
      </c>
      <c r="E3705" s="125" t="s">
        <v>13866</v>
      </c>
      <c r="F3705" s="126" t="s">
        <v>13867</v>
      </c>
      <c r="G3705" s="125" t="s">
        <v>13868</v>
      </c>
      <c r="H3705" s="126" t="s">
        <v>13869</v>
      </c>
      <c r="I3705" s="127">
        <v>443</v>
      </c>
      <c r="J3705" s="128">
        <v>17.513099999999991</v>
      </c>
    </row>
    <row r="3706" spans="2:10" hidden="1" x14ac:dyDescent="0.25">
      <c r="B3706" s="124" t="s">
        <v>17</v>
      </c>
      <c r="C3706" s="125" t="s">
        <v>13861</v>
      </c>
      <c r="D3706" s="126" t="s">
        <v>13862</v>
      </c>
      <c r="E3706" s="125" t="s">
        <v>13861</v>
      </c>
      <c r="F3706" s="126" t="s">
        <v>13870</v>
      </c>
      <c r="G3706" s="125" t="s">
        <v>8409</v>
      </c>
      <c r="H3706" s="126" t="s">
        <v>13871</v>
      </c>
      <c r="I3706" s="127">
        <v>765</v>
      </c>
      <c r="J3706" s="128">
        <v>3.692699999999999</v>
      </c>
    </row>
    <row r="3707" spans="2:10" hidden="1" x14ac:dyDescent="0.25">
      <c r="B3707" s="124" t="s">
        <v>17</v>
      </c>
      <c r="C3707" s="125" t="s">
        <v>13861</v>
      </c>
      <c r="D3707" s="126" t="s">
        <v>13862</v>
      </c>
      <c r="E3707" s="125" t="s">
        <v>13872</v>
      </c>
      <c r="F3707" s="126" t="s">
        <v>13873</v>
      </c>
      <c r="G3707" s="125" t="s">
        <v>13874</v>
      </c>
      <c r="H3707" s="126" t="s">
        <v>13875</v>
      </c>
      <c r="I3707" s="127">
        <v>660</v>
      </c>
      <c r="J3707" s="128">
        <v>19.858900000000009</v>
      </c>
    </row>
    <row r="3708" spans="2:10" hidden="1" x14ac:dyDescent="0.25">
      <c r="B3708" s="124" t="s">
        <v>17</v>
      </c>
      <c r="C3708" s="125" t="s">
        <v>13861</v>
      </c>
      <c r="D3708" s="126" t="s">
        <v>13862</v>
      </c>
      <c r="E3708" s="125" t="s">
        <v>7435</v>
      </c>
      <c r="F3708" s="126" t="s">
        <v>13876</v>
      </c>
      <c r="G3708" s="125" t="s">
        <v>7479</v>
      </c>
      <c r="H3708" s="126" t="s">
        <v>13863</v>
      </c>
      <c r="I3708" s="127">
        <v>923</v>
      </c>
      <c r="J3708" s="128">
        <v>22.939699999999998</v>
      </c>
    </row>
    <row r="3709" spans="2:10" hidden="1" x14ac:dyDescent="0.25">
      <c r="B3709" s="124" t="s">
        <v>17</v>
      </c>
      <c r="C3709" s="125" t="s">
        <v>13861</v>
      </c>
      <c r="D3709" s="126" t="s">
        <v>13862</v>
      </c>
      <c r="E3709" s="125" t="s">
        <v>13877</v>
      </c>
      <c r="F3709" s="126" t="s">
        <v>13878</v>
      </c>
      <c r="G3709" s="125" t="s">
        <v>13879</v>
      </c>
      <c r="H3709" s="126" t="s">
        <v>13880</v>
      </c>
      <c r="I3709" s="127">
        <v>393</v>
      </c>
      <c r="J3709" s="128">
        <v>22.047799999999999</v>
      </c>
    </row>
    <row r="3710" spans="2:10" hidden="1" x14ac:dyDescent="0.25">
      <c r="B3710" s="124" t="s">
        <v>17</v>
      </c>
      <c r="C3710" s="125" t="s">
        <v>13861</v>
      </c>
      <c r="D3710" s="126" t="s">
        <v>13862</v>
      </c>
      <c r="E3710" s="125" t="s">
        <v>13866</v>
      </c>
      <c r="F3710" s="126" t="s">
        <v>13867</v>
      </c>
      <c r="G3710" s="125" t="s">
        <v>13881</v>
      </c>
      <c r="H3710" s="126" t="s">
        <v>13882</v>
      </c>
      <c r="I3710" s="127">
        <v>493</v>
      </c>
      <c r="J3710" s="128">
        <v>5.1959999999999988</v>
      </c>
    </row>
    <row r="3711" spans="2:10" hidden="1" x14ac:dyDescent="0.25">
      <c r="B3711" s="124" t="s">
        <v>17</v>
      </c>
      <c r="C3711" s="125" t="s">
        <v>13861</v>
      </c>
      <c r="D3711" s="126" t="s">
        <v>13862</v>
      </c>
      <c r="E3711" s="125" t="s">
        <v>1985</v>
      </c>
      <c r="F3711" s="126" t="s">
        <v>13883</v>
      </c>
      <c r="G3711" s="125" t="s">
        <v>13866</v>
      </c>
      <c r="H3711" s="126" t="s">
        <v>13867</v>
      </c>
      <c r="I3711" s="127">
        <v>724</v>
      </c>
      <c r="J3711" s="128">
        <v>15.4139</v>
      </c>
    </row>
    <row r="3712" spans="2:10" hidden="1" x14ac:dyDescent="0.25">
      <c r="B3712" s="124" t="s">
        <v>17</v>
      </c>
      <c r="C3712" s="125" t="s">
        <v>13861</v>
      </c>
      <c r="D3712" s="126" t="s">
        <v>13862</v>
      </c>
      <c r="E3712" s="125" t="s">
        <v>13881</v>
      </c>
      <c r="F3712" s="126" t="s">
        <v>13882</v>
      </c>
      <c r="G3712" s="125" t="s">
        <v>13884</v>
      </c>
      <c r="H3712" s="126" t="s">
        <v>13885</v>
      </c>
      <c r="I3712" s="127">
        <v>606</v>
      </c>
      <c r="J3712" s="128">
        <v>8.0545000000000027</v>
      </c>
    </row>
    <row r="3713" spans="2:10" hidden="1" x14ac:dyDescent="0.25">
      <c r="B3713" s="124" t="s">
        <v>17</v>
      </c>
      <c r="C3713" s="125" t="s">
        <v>13861</v>
      </c>
      <c r="D3713" s="126" t="s">
        <v>13862</v>
      </c>
      <c r="E3713" s="125" t="s">
        <v>13861</v>
      </c>
      <c r="F3713" s="126" t="s">
        <v>13870</v>
      </c>
      <c r="G3713" s="125" t="s">
        <v>1985</v>
      </c>
      <c r="H3713" s="126" t="s">
        <v>13883</v>
      </c>
      <c r="I3713" s="127">
        <v>672</v>
      </c>
      <c r="J3713" s="128">
        <v>15.3543</v>
      </c>
    </row>
    <row r="3714" spans="2:10" hidden="1" x14ac:dyDescent="0.25">
      <c r="B3714" s="124" t="s">
        <v>17</v>
      </c>
      <c r="C3714" s="125" t="s">
        <v>13861</v>
      </c>
      <c r="D3714" s="126" t="s">
        <v>13862</v>
      </c>
      <c r="E3714" s="125" t="s">
        <v>13868</v>
      </c>
      <c r="F3714" s="126" t="s">
        <v>13869</v>
      </c>
      <c r="G3714" s="125" t="s">
        <v>13877</v>
      </c>
      <c r="H3714" s="126" t="s">
        <v>13878</v>
      </c>
      <c r="I3714" s="127">
        <v>309</v>
      </c>
      <c r="J3714" s="128">
        <v>18.605399999999999</v>
      </c>
    </row>
    <row r="3715" spans="2:10" hidden="1" x14ac:dyDescent="0.25">
      <c r="B3715" s="124" t="s">
        <v>17</v>
      </c>
      <c r="C3715" s="125" t="s">
        <v>13861</v>
      </c>
      <c r="D3715" s="126" t="s">
        <v>13862</v>
      </c>
      <c r="E3715" s="125" t="s">
        <v>8409</v>
      </c>
      <c r="F3715" s="126" t="s">
        <v>13871</v>
      </c>
      <c r="G3715" s="125" t="s">
        <v>7435</v>
      </c>
      <c r="H3715" s="126" t="s">
        <v>13876</v>
      </c>
      <c r="I3715" s="127">
        <v>1030</v>
      </c>
      <c r="J3715" s="128">
        <v>2.8734999999999991</v>
      </c>
    </row>
    <row r="3716" spans="2:10" hidden="1" x14ac:dyDescent="0.25">
      <c r="B3716" s="124" t="s">
        <v>17</v>
      </c>
      <c r="C3716" s="125" t="s">
        <v>13861</v>
      </c>
      <c r="D3716" s="126" t="s">
        <v>13862</v>
      </c>
      <c r="E3716" s="125" t="s">
        <v>13884</v>
      </c>
      <c r="F3716" s="126" t="s">
        <v>13885</v>
      </c>
      <c r="G3716" s="125" t="s">
        <v>13872</v>
      </c>
      <c r="H3716" s="126" t="s">
        <v>13873</v>
      </c>
      <c r="I3716" s="127">
        <v>546</v>
      </c>
      <c r="J3716" s="128">
        <v>3.048</v>
      </c>
    </row>
    <row r="3717" spans="2:10" hidden="1" x14ac:dyDescent="0.25">
      <c r="B3717" s="124" t="s">
        <v>17</v>
      </c>
      <c r="C3717" s="125" t="s">
        <v>13886</v>
      </c>
      <c r="D3717" s="126" t="s">
        <v>13887</v>
      </c>
      <c r="E3717" s="125" t="s">
        <v>13888</v>
      </c>
      <c r="F3717" s="126" t="s">
        <v>13889</v>
      </c>
      <c r="G3717" s="125" t="s">
        <v>13890</v>
      </c>
      <c r="H3717" s="126" t="s">
        <v>13891</v>
      </c>
      <c r="I3717" s="127">
        <v>378</v>
      </c>
      <c r="J3717" s="128">
        <v>8.875</v>
      </c>
    </row>
    <row r="3718" spans="2:10" hidden="1" x14ac:dyDescent="0.25">
      <c r="B3718" s="124" t="s">
        <v>17</v>
      </c>
      <c r="C3718" s="125" t="s">
        <v>13886</v>
      </c>
      <c r="D3718" s="126" t="s">
        <v>13887</v>
      </c>
      <c r="E3718" s="125" t="s">
        <v>13892</v>
      </c>
      <c r="F3718" s="126" t="s">
        <v>13893</v>
      </c>
      <c r="G3718" s="125" t="s">
        <v>1096</v>
      </c>
      <c r="H3718" s="126" t="s">
        <v>13894</v>
      </c>
      <c r="I3718" s="127">
        <v>649</v>
      </c>
      <c r="J3718" s="128">
        <v>13.7576</v>
      </c>
    </row>
    <row r="3719" spans="2:10" hidden="1" x14ac:dyDescent="0.25">
      <c r="B3719" s="124" t="s">
        <v>17</v>
      </c>
      <c r="C3719" s="125" t="s">
        <v>13886</v>
      </c>
      <c r="D3719" s="126" t="s">
        <v>13887</v>
      </c>
      <c r="E3719" s="125" t="s">
        <v>13895</v>
      </c>
      <c r="F3719" s="126" t="s">
        <v>13896</v>
      </c>
      <c r="G3719" s="125" t="s">
        <v>13892</v>
      </c>
      <c r="H3719" s="126" t="s">
        <v>13893</v>
      </c>
      <c r="I3719" s="127">
        <v>216</v>
      </c>
      <c r="J3719" s="128">
        <v>7.6195000000000004</v>
      </c>
    </row>
    <row r="3720" spans="2:10" hidden="1" x14ac:dyDescent="0.25">
      <c r="B3720" s="124" t="s">
        <v>17</v>
      </c>
      <c r="C3720" s="125" t="s">
        <v>13886</v>
      </c>
      <c r="D3720" s="126" t="s">
        <v>13887</v>
      </c>
      <c r="E3720" s="125" t="s">
        <v>1096</v>
      </c>
      <c r="F3720" s="126" t="s">
        <v>13894</v>
      </c>
      <c r="G3720" s="125" t="s">
        <v>13888</v>
      </c>
      <c r="H3720" s="126" t="s">
        <v>13889</v>
      </c>
      <c r="I3720" s="127">
        <v>340</v>
      </c>
      <c r="J3720" s="128">
        <v>8.7199000000000009</v>
      </c>
    </row>
    <row r="3721" spans="2:10" hidden="1" x14ac:dyDescent="0.25">
      <c r="B3721" s="124" t="s">
        <v>17</v>
      </c>
      <c r="C3721" s="125" t="s">
        <v>13886</v>
      </c>
      <c r="D3721" s="126" t="s">
        <v>13887</v>
      </c>
      <c r="E3721" s="125" t="s">
        <v>13886</v>
      </c>
      <c r="F3721" s="126" t="s">
        <v>13897</v>
      </c>
      <c r="G3721" s="125" t="s">
        <v>13898</v>
      </c>
      <c r="H3721" s="126" t="s">
        <v>13899</v>
      </c>
      <c r="I3721" s="127">
        <v>305</v>
      </c>
      <c r="J3721" s="128">
        <v>6.9115000000000002</v>
      </c>
    </row>
    <row r="3722" spans="2:10" hidden="1" x14ac:dyDescent="0.25">
      <c r="B3722" s="124" t="s">
        <v>17</v>
      </c>
      <c r="C3722" s="125" t="s">
        <v>585</v>
      </c>
      <c r="D3722" s="126" t="s">
        <v>13900</v>
      </c>
      <c r="E3722" s="125" t="s">
        <v>585</v>
      </c>
      <c r="F3722" s="126" t="s">
        <v>13901</v>
      </c>
      <c r="G3722" s="125" t="s">
        <v>13902</v>
      </c>
      <c r="H3722" s="126" t="s">
        <v>13903</v>
      </c>
      <c r="I3722" s="127">
        <v>702</v>
      </c>
      <c r="J3722" s="128">
        <v>6.8263999999999996</v>
      </c>
    </row>
    <row r="3723" spans="2:10" hidden="1" x14ac:dyDescent="0.25">
      <c r="B3723" s="124" t="s">
        <v>17</v>
      </c>
      <c r="C3723" s="125" t="s">
        <v>619</v>
      </c>
      <c r="D3723" s="126" t="s">
        <v>13904</v>
      </c>
      <c r="E3723" s="125" t="s">
        <v>619</v>
      </c>
      <c r="F3723" s="126" t="s">
        <v>13905</v>
      </c>
      <c r="G3723" s="125" t="s">
        <v>1286</v>
      </c>
      <c r="H3723" s="126" t="s">
        <v>13906</v>
      </c>
      <c r="I3723" s="127">
        <v>1284</v>
      </c>
      <c r="J3723" s="128">
        <v>81.791200000000018</v>
      </c>
    </row>
    <row r="3724" spans="2:10" hidden="1" x14ac:dyDescent="0.25">
      <c r="B3724" s="124" t="s">
        <v>17</v>
      </c>
      <c r="C3724" s="125" t="s">
        <v>627</v>
      </c>
      <c r="D3724" s="126" t="s">
        <v>13907</v>
      </c>
      <c r="E3724" s="125" t="s">
        <v>1989</v>
      </c>
      <c r="F3724" s="126" t="s">
        <v>13908</v>
      </c>
      <c r="G3724" s="125" t="s">
        <v>13625</v>
      </c>
      <c r="H3724" s="126" t="s">
        <v>13909</v>
      </c>
      <c r="I3724" s="127">
        <v>544</v>
      </c>
      <c r="J3724" s="128">
        <v>19.53609999999999</v>
      </c>
    </row>
    <row r="3725" spans="2:10" hidden="1" x14ac:dyDescent="0.25">
      <c r="B3725" s="124" t="s">
        <v>17</v>
      </c>
      <c r="C3725" s="125" t="s">
        <v>627</v>
      </c>
      <c r="D3725" s="126" t="s">
        <v>13907</v>
      </c>
      <c r="E3725" s="125" t="s">
        <v>627</v>
      </c>
      <c r="F3725" s="126" t="s">
        <v>13910</v>
      </c>
      <c r="G3725" s="125" t="s">
        <v>1989</v>
      </c>
      <c r="H3725" s="126" t="s">
        <v>13908</v>
      </c>
      <c r="I3725" s="127">
        <v>293</v>
      </c>
      <c r="J3725" s="128">
        <v>6.8346</v>
      </c>
    </row>
    <row r="3726" spans="2:10" hidden="1" x14ac:dyDescent="0.25">
      <c r="B3726" s="124" t="s">
        <v>17</v>
      </c>
      <c r="C3726" s="125" t="s">
        <v>627</v>
      </c>
      <c r="D3726" s="126" t="s">
        <v>13907</v>
      </c>
      <c r="E3726" s="125" t="s">
        <v>1989</v>
      </c>
      <c r="F3726" s="126" t="s">
        <v>13908</v>
      </c>
      <c r="G3726" s="125" t="s">
        <v>13911</v>
      </c>
      <c r="H3726" s="126" t="s">
        <v>13912</v>
      </c>
      <c r="I3726" s="127">
        <v>625</v>
      </c>
      <c r="J3726" s="128">
        <v>7.4782000000000011</v>
      </c>
    </row>
    <row r="3727" spans="2:10" hidden="1" x14ac:dyDescent="0.25">
      <c r="B3727" s="124" t="s">
        <v>17</v>
      </c>
      <c r="C3727" s="125" t="s">
        <v>627</v>
      </c>
      <c r="D3727" s="126" t="s">
        <v>13907</v>
      </c>
      <c r="E3727" s="125" t="s">
        <v>1989</v>
      </c>
      <c r="F3727" s="126" t="s">
        <v>13908</v>
      </c>
      <c r="G3727" s="125" t="s">
        <v>13913</v>
      </c>
      <c r="H3727" s="126" t="s">
        <v>13914</v>
      </c>
      <c r="I3727" s="127">
        <v>299</v>
      </c>
      <c r="J3727" s="128">
        <v>3.2454000000000001</v>
      </c>
    </row>
    <row r="3728" spans="2:10" hidden="1" x14ac:dyDescent="0.25">
      <c r="B3728" s="124" t="s">
        <v>17</v>
      </c>
      <c r="C3728" s="125" t="s">
        <v>627</v>
      </c>
      <c r="D3728" s="126" t="s">
        <v>13907</v>
      </c>
      <c r="E3728" s="125" t="s">
        <v>627</v>
      </c>
      <c r="F3728" s="126" t="s">
        <v>13910</v>
      </c>
      <c r="G3728" s="125" t="s">
        <v>13915</v>
      </c>
      <c r="H3728" s="126" t="s">
        <v>13916</v>
      </c>
      <c r="I3728" s="127">
        <v>627</v>
      </c>
      <c r="J3728" s="128">
        <v>10.418699999999999</v>
      </c>
    </row>
    <row r="3729" spans="2:10" hidden="1" x14ac:dyDescent="0.25">
      <c r="B3729" s="124" t="s">
        <v>17</v>
      </c>
      <c r="C3729" s="125" t="s">
        <v>627</v>
      </c>
      <c r="D3729" s="126" t="s">
        <v>13907</v>
      </c>
      <c r="E3729" s="125" t="s">
        <v>13913</v>
      </c>
      <c r="F3729" s="126" t="s">
        <v>13914</v>
      </c>
      <c r="G3729" s="125" t="s">
        <v>9197</v>
      </c>
      <c r="H3729" s="126" t="s">
        <v>13917</v>
      </c>
      <c r="I3729" s="127">
        <v>315</v>
      </c>
      <c r="J3729" s="128">
        <v>12.3086</v>
      </c>
    </row>
    <row r="3730" spans="2:10" hidden="1" x14ac:dyDescent="0.25">
      <c r="B3730" s="124" t="s">
        <v>17</v>
      </c>
      <c r="C3730" s="125" t="s">
        <v>627</v>
      </c>
      <c r="D3730" s="126" t="s">
        <v>13907</v>
      </c>
      <c r="E3730" s="125" t="s">
        <v>627</v>
      </c>
      <c r="F3730" s="126" t="s">
        <v>13910</v>
      </c>
      <c r="G3730" s="125" t="s">
        <v>13918</v>
      </c>
      <c r="H3730" s="126" t="s">
        <v>13919</v>
      </c>
      <c r="I3730" s="127">
        <v>804</v>
      </c>
      <c r="J3730" s="128">
        <v>11.0458</v>
      </c>
    </row>
    <row r="3731" spans="2:10" hidden="1" x14ac:dyDescent="0.25">
      <c r="B3731" s="124" t="s">
        <v>17</v>
      </c>
      <c r="C3731" s="125" t="s">
        <v>627</v>
      </c>
      <c r="D3731" s="126" t="s">
        <v>13907</v>
      </c>
      <c r="E3731" s="125" t="s">
        <v>1989</v>
      </c>
      <c r="F3731" s="126" t="s">
        <v>13908</v>
      </c>
      <c r="G3731" s="125" t="s">
        <v>1037</v>
      </c>
      <c r="H3731" s="126" t="s">
        <v>13920</v>
      </c>
      <c r="I3731" s="127">
        <v>360</v>
      </c>
      <c r="J3731" s="128">
        <v>6.5216000000000003</v>
      </c>
    </row>
    <row r="3732" spans="2:10" hidden="1" x14ac:dyDescent="0.25">
      <c r="B3732" s="124" t="s">
        <v>17</v>
      </c>
      <c r="C3732" s="125" t="s">
        <v>13921</v>
      </c>
      <c r="D3732" s="126" t="s">
        <v>13922</v>
      </c>
      <c r="E3732" s="125" t="s">
        <v>13921</v>
      </c>
      <c r="F3732" s="126" t="s">
        <v>13923</v>
      </c>
      <c r="G3732" s="125" t="s">
        <v>13924</v>
      </c>
      <c r="H3732" s="126" t="s">
        <v>13925</v>
      </c>
      <c r="I3732" s="127">
        <v>208</v>
      </c>
      <c r="J3732" s="128">
        <v>8.5544000000000011</v>
      </c>
    </row>
    <row r="3733" spans="2:10" hidden="1" x14ac:dyDescent="0.25">
      <c r="B3733" s="124" t="s">
        <v>17</v>
      </c>
      <c r="C3733" s="125" t="s">
        <v>13921</v>
      </c>
      <c r="D3733" s="126" t="s">
        <v>13922</v>
      </c>
      <c r="E3733" s="125" t="s">
        <v>13924</v>
      </c>
      <c r="F3733" s="126" t="s">
        <v>13925</v>
      </c>
      <c r="G3733" s="125" t="s">
        <v>13926</v>
      </c>
      <c r="H3733" s="126" t="s">
        <v>13927</v>
      </c>
      <c r="I3733" s="127">
        <v>670</v>
      </c>
      <c r="J3733" s="128">
        <v>11.2864</v>
      </c>
    </row>
    <row r="3734" spans="2:10" hidden="1" x14ac:dyDescent="0.25">
      <c r="B3734" s="124" t="s">
        <v>17</v>
      </c>
      <c r="C3734" s="125" t="s">
        <v>13921</v>
      </c>
      <c r="D3734" s="126" t="s">
        <v>13922</v>
      </c>
      <c r="E3734" s="125" t="s">
        <v>13921</v>
      </c>
      <c r="F3734" s="126" t="s">
        <v>13923</v>
      </c>
      <c r="G3734" s="125" t="s">
        <v>12820</v>
      </c>
      <c r="H3734" s="126" t="s">
        <v>13928</v>
      </c>
      <c r="I3734" s="127">
        <v>267</v>
      </c>
      <c r="J3734" s="128">
        <v>3.9333999999999998</v>
      </c>
    </row>
    <row r="3735" spans="2:10" hidden="1" x14ac:dyDescent="0.25">
      <c r="B3735" s="124" t="s">
        <v>17</v>
      </c>
      <c r="C3735" s="125" t="s">
        <v>13929</v>
      </c>
      <c r="D3735" s="126" t="s">
        <v>13930</v>
      </c>
      <c r="E3735" s="125" t="s">
        <v>13931</v>
      </c>
      <c r="F3735" s="126" t="s">
        <v>13932</v>
      </c>
      <c r="G3735" s="125" t="s">
        <v>13933</v>
      </c>
      <c r="H3735" s="126" t="s">
        <v>13934</v>
      </c>
      <c r="I3735" s="127">
        <v>269</v>
      </c>
      <c r="J3735" s="128">
        <v>7.1513</v>
      </c>
    </row>
    <row r="3736" spans="2:10" hidden="1" x14ac:dyDescent="0.25">
      <c r="B3736" s="124" t="s">
        <v>17</v>
      </c>
      <c r="C3736" s="125" t="s">
        <v>13929</v>
      </c>
      <c r="D3736" s="126" t="s">
        <v>13930</v>
      </c>
      <c r="E3736" s="125" t="s">
        <v>13933</v>
      </c>
      <c r="F3736" s="126" t="s">
        <v>13934</v>
      </c>
      <c r="G3736" s="125" t="s">
        <v>13935</v>
      </c>
      <c r="H3736" s="126" t="s">
        <v>13936</v>
      </c>
      <c r="I3736" s="127">
        <v>283</v>
      </c>
      <c r="J3736" s="128">
        <v>9.3483999999999998</v>
      </c>
    </row>
    <row r="3737" spans="2:10" hidden="1" x14ac:dyDescent="0.25">
      <c r="B3737" s="124" t="s">
        <v>17</v>
      </c>
      <c r="C3737" s="125" t="s">
        <v>4078</v>
      </c>
      <c r="D3737" s="126" t="s">
        <v>13937</v>
      </c>
      <c r="E3737" s="125" t="s">
        <v>13938</v>
      </c>
      <c r="F3737" s="126" t="s">
        <v>13939</v>
      </c>
      <c r="G3737" s="125" t="s">
        <v>13940</v>
      </c>
      <c r="H3737" s="126" t="s">
        <v>13941</v>
      </c>
      <c r="I3737" s="127">
        <v>319</v>
      </c>
      <c r="J3737" s="128">
        <v>86.025999999999982</v>
      </c>
    </row>
    <row r="3738" spans="2:10" hidden="1" x14ac:dyDescent="0.25">
      <c r="B3738" s="124" t="s">
        <v>17</v>
      </c>
      <c r="C3738" s="125" t="s">
        <v>4078</v>
      </c>
      <c r="D3738" s="126" t="s">
        <v>13937</v>
      </c>
      <c r="E3738" s="125" t="s">
        <v>4078</v>
      </c>
      <c r="F3738" s="126" t="s">
        <v>13942</v>
      </c>
      <c r="G3738" s="125" t="s">
        <v>13943</v>
      </c>
      <c r="H3738" s="126" t="s">
        <v>13944</v>
      </c>
      <c r="I3738" s="127">
        <v>195</v>
      </c>
      <c r="J3738" s="128">
        <v>26.1281</v>
      </c>
    </row>
    <row r="3739" spans="2:10" hidden="1" x14ac:dyDescent="0.25">
      <c r="B3739" s="124" t="s">
        <v>17</v>
      </c>
      <c r="C3739" s="125" t="s">
        <v>4078</v>
      </c>
      <c r="D3739" s="126" t="s">
        <v>13937</v>
      </c>
      <c r="E3739" s="125" t="s">
        <v>13945</v>
      </c>
      <c r="F3739" s="126" t="s">
        <v>13946</v>
      </c>
      <c r="G3739" s="125" t="s">
        <v>13947</v>
      </c>
      <c r="H3739" s="126" t="s">
        <v>13948</v>
      </c>
      <c r="I3739" s="127">
        <v>125</v>
      </c>
      <c r="J3739" s="128">
        <v>27.740500000000001</v>
      </c>
    </row>
    <row r="3740" spans="2:10" hidden="1" x14ac:dyDescent="0.25">
      <c r="B3740" s="124" t="s">
        <v>17</v>
      </c>
      <c r="C3740" s="125" t="s">
        <v>4078</v>
      </c>
      <c r="D3740" s="126" t="s">
        <v>13937</v>
      </c>
      <c r="E3740" s="125" t="s">
        <v>13949</v>
      </c>
      <c r="F3740" s="126" t="s">
        <v>13950</v>
      </c>
      <c r="G3740" s="125" t="s">
        <v>13945</v>
      </c>
      <c r="H3740" s="126" t="s">
        <v>13946</v>
      </c>
      <c r="I3740" s="127">
        <v>201</v>
      </c>
      <c r="J3740" s="128">
        <v>14.0581</v>
      </c>
    </row>
    <row r="3741" spans="2:10" hidden="1" x14ac:dyDescent="0.25">
      <c r="B3741" s="124" t="s">
        <v>17</v>
      </c>
      <c r="C3741" s="125" t="s">
        <v>4078</v>
      </c>
      <c r="D3741" s="126" t="s">
        <v>13937</v>
      </c>
      <c r="E3741" s="125" t="s">
        <v>13949</v>
      </c>
      <c r="F3741" s="126" t="s">
        <v>13950</v>
      </c>
      <c r="G3741" s="125" t="s">
        <v>13951</v>
      </c>
      <c r="H3741" s="126" t="s">
        <v>13952</v>
      </c>
      <c r="I3741" s="127">
        <v>311</v>
      </c>
      <c r="J3741" s="128">
        <v>15.853999999999999</v>
      </c>
    </row>
    <row r="3742" spans="2:10" hidden="1" x14ac:dyDescent="0.25">
      <c r="B3742" s="124" t="s">
        <v>17</v>
      </c>
      <c r="C3742" s="125" t="s">
        <v>4078</v>
      </c>
      <c r="D3742" s="126" t="s">
        <v>13937</v>
      </c>
      <c r="E3742" s="125" t="s">
        <v>13947</v>
      </c>
      <c r="F3742" s="126" t="s">
        <v>13948</v>
      </c>
      <c r="G3742" s="125" t="s">
        <v>13953</v>
      </c>
      <c r="H3742" s="126" t="s">
        <v>13954</v>
      </c>
      <c r="I3742" s="127">
        <v>303</v>
      </c>
      <c r="J3742" s="128">
        <v>12.3475</v>
      </c>
    </row>
    <row r="3743" spans="2:10" hidden="1" x14ac:dyDescent="0.25">
      <c r="B3743" s="124" t="s">
        <v>17</v>
      </c>
      <c r="C3743" s="125" t="s">
        <v>4078</v>
      </c>
      <c r="D3743" s="126" t="s">
        <v>13937</v>
      </c>
      <c r="E3743" s="125" t="s">
        <v>13943</v>
      </c>
      <c r="F3743" s="126" t="s">
        <v>13944</v>
      </c>
      <c r="G3743" s="125" t="s">
        <v>13949</v>
      </c>
      <c r="H3743" s="126" t="s">
        <v>13950</v>
      </c>
      <c r="I3743" s="127">
        <v>163</v>
      </c>
      <c r="J3743" s="128">
        <v>21.512699999999999</v>
      </c>
    </row>
    <row r="3744" spans="2:10" hidden="1" x14ac:dyDescent="0.25">
      <c r="B3744" s="124" t="s">
        <v>17</v>
      </c>
      <c r="C3744" s="125" t="s">
        <v>4078</v>
      </c>
      <c r="D3744" s="126" t="s">
        <v>13937</v>
      </c>
      <c r="E3744" s="125" t="s">
        <v>13938</v>
      </c>
      <c r="F3744" s="126" t="s">
        <v>13939</v>
      </c>
      <c r="G3744" s="125" t="s">
        <v>13955</v>
      </c>
      <c r="H3744" s="126" t="s">
        <v>13956</v>
      </c>
      <c r="I3744" s="127">
        <v>431</v>
      </c>
      <c r="J3744" s="128">
        <v>3.8569</v>
      </c>
    </row>
    <row r="3745" spans="2:10" hidden="1" x14ac:dyDescent="0.25">
      <c r="B3745" s="124" t="s">
        <v>17</v>
      </c>
      <c r="C3745" s="125" t="s">
        <v>4078</v>
      </c>
      <c r="D3745" s="126" t="s">
        <v>13937</v>
      </c>
      <c r="E3745" s="125" t="s">
        <v>4078</v>
      </c>
      <c r="F3745" s="126" t="s">
        <v>13942</v>
      </c>
      <c r="G3745" s="125" t="s">
        <v>13957</v>
      </c>
      <c r="H3745" s="126" t="s">
        <v>13958</v>
      </c>
      <c r="I3745" s="127">
        <v>492</v>
      </c>
      <c r="J3745" s="128">
        <v>5.7226000000000008</v>
      </c>
    </row>
    <row r="3746" spans="2:10" hidden="1" x14ac:dyDescent="0.25">
      <c r="B3746" s="124" t="s">
        <v>17</v>
      </c>
      <c r="C3746" s="125" t="s">
        <v>13959</v>
      </c>
      <c r="D3746" s="126" t="s">
        <v>13960</v>
      </c>
      <c r="E3746" s="125" t="s">
        <v>13961</v>
      </c>
      <c r="F3746" s="126" t="s">
        <v>13962</v>
      </c>
      <c r="G3746" s="125" t="s">
        <v>13963</v>
      </c>
      <c r="H3746" s="126" t="s">
        <v>13964</v>
      </c>
      <c r="I3746" s="127">
        <v>356</v>
      </c>
      <c r="J3746" s="128">
        <v>1.3766</v>
      </c>
    </row>
    <row r="3747" spans="2:10" hidden="1" x14ac:dyDescent="0.25">
      <c r="B3747" s="124" t="s">
        <v>17</v>
      </c>
      <c r="C3747" s="125" t="s">
        <v>13959</v>
      </c>
      <c r="D3747" s="126" t="s">
        <v>13960</v>
      </c>
      <c r="E3747" s="125" t="s">
        <v>13965</v>
      </c>
      <c r="F3747" s="126" t="s">
        <v>13966</v>
      </c>
      <c r="G3747" s="125" t="s">
        <v>13967</v>
      </c>
      <c r="H3747" s="126" t="s">
        <v>13968</v>
      </c>
      <c r="I3747" s="127">
        <v>758</v>
      </c>
      <c r="J3747" s="128">
        <v>20.565000000000001</v>
      </c>
    </row>
    <row r="3748" spans="2:10" hidden="1" x14ac:dyDescent="0.25">
      <c r="B3748" s="124" t="s">
        <v>17</v>
      </c>
      <c r="C3748" s="125" t="s">
        <v>13959</v>
      </c>
      <c r="D3748" s="126" t="s">
        <v>13960</v>
      </c>
      <c r="E3748" s="125" t="s">
        <v>13965</v>
      </c>
      <c r="F3748" s="126" t="s">
        <v>13966</v>
      </c>
      <c r="G3748" s="125" t="s">
        <v>13969</v>
      </c>
      <c r="H3748" s="126" t="s">
        <v>13970</v>
      </c>
      <c r="I3748" s="127">
        <v>258</v>
      </c>
      <c r="J3748" s="128">
        <v>48.947300000000013</v>
      </c>
    </row>
    <row r="3749" spans="2:10" hidden="1" x14ac:dyDescent="0.25">
      <c r="B3749" s="124" t="s">
        <v>17</v>
      </c>
      <c r="C3749" s="125" t="s">
        <v>13959</v>
      </c>
      <c r="D3749" s="126" t="s">
        <v>13960</v>
      </c>
      <c r="E3749" s="125" t="s">
        <v>13971</v>
      </c>
      <c r="F3749" s="126" t="s">
        <v>13972</v>
      </c>
      <c r="G3749" s="125" t="s">
        <v>13973</v>
      </c>
      <c r="H3749" s="126" t="s">
        <v>13974</v>
      </c>
      <c r="I3749" s="127">
        <v>339</v>
      </c>
      <c r="J3749" s="128">
        <v>5.6833</v>
      </c>
    </row>
    <row r="3750" spans="2:10" hidden="1" x14ac:dyDescent="0.25">
      <c r="B3750" s="124" t="s">
        <v>17</v>
      </c>
      <c r="C3750" s="125" t="s">
        <v>13959</v>
      </c>
      <c r="D3750" s="126" t="s">
        <v>13960</v>
      </c>
      <c r="E3750" s="125" t="s">
        <v>13975</v>
      </c>
      <c r="F3750" s="126" t="s">
        <v>13976</v>
      </c>
      <c r="G3750" s="125" t="s">
        <v>13977</v>
      </c>
      <c r="H3750" s="126" t="s">
        <v>13978</v>
      </c>
      <c r="I3750" s="127">
        <v>297</v>
      </c>
      <c r="J3750" s="128">
        <v>7.7163999999999984</v>
      </c>
    </row>
    <row r="3751" spans="2:10" hidden="1" x14ac:dyDescent="0.25">
      <c r="B3751" s="124" t="s">
        <v>17</v>
      </c>
      <c r="C3751" s="125" t="s">
        <v>13959</v>
      </c>
      <c r="D3751" s="126" t="s">
        <v>13960</v>
      </c>
      <c r="E3751" s="125" t="s">
        <v>13967</v>
      </c>
      <c r="F3751" s="126" t="s">
        <v>13968</v>
      </c>
      <c r="G3751" s="125" t="s">
        <v>13971</v>
      </c>
      <c r="H3751" s="126" t="s">
        <v>13972</v>
      </c>
      <c r="I3751" s="127">
        <v>290</v>
      </c>
      <c r="J3751" s="128">
        <v>19.004300000000001</v>
      </c>
    </row>
    <row r="3752" spans="2:10" hidden="1" x14ac:dyDescent="0.25">
      <c r="B3752" s="124" t="s">
        <v>17</v>
      </c>
      <c r="C3752" s="125" t="s">
        <v>13959</v>
      </c>
      <c r="D3752" s="126" t="s">
        <v>13960</v>
      </c>
      <c r="E3752" s="125" t="s">
        <v>13971</v>
      </c>
      <c r="F3752" s="126" t="s">
        <v>13972</v>
      </c>
      <c r="G3752" s="125" t="s">
        <v>13975</v>
      </c>
      <c r="H3752" s="126" t="s">
        <v>13976</v>
      </c>
      <c r="I3752" s="127">
        <v>664</v>
      </c>
      <c r="J3752" s="128">
        <v>10.099</v>
      </c>
    </row>
    <row r="3753" spans="2:10" hidden="1" x14ac:dyDescent="0.25">
      <c r="B3753" s="124" t="s">
        <v>17</v>
      </c>
      <c r="C3753" s="125" t="s">
        <v>13959</v>
      </c>
      <c r="D3753" s="126" t="s">
        <v>13960</v>
      </c>
      <c r="E3753" s="125" t="s">
        <v>13973</v>
      </c>
      <c r="F3753" s="126" t="s">
        <v>13974</v>
      </c>
      <c r="G3753" s="125" t="s">
        <v>13979</v>
      </c>
      <c r="H3753" s="126" t="s">
        <v>13980</v>
      </c>
      <c r="I3753" s="127">
        <v>269</v>
      </c>
      <c r="J3753" s="128">
        <v>2.1775000000000002</v>
      </c>
    </row>
    <row r="3754" spans="2:10" hidden="1" x14ac:dyDescent="0.25">
      <c r="B3754" s="124" t="s">
        <v>17</v>
      </c>
      <c r="C3754" s="125" t="s">
        <v>13959</v>
      </c>
      <c r="D3754" s="126" t="s">
        <v>13960</v>
      </c>
      <c r="E3754" s="125" t="s">
        <v>13959</v>
      </c>
      <c r="F3754" s="126" t="s">
        <v>13981</v>
      </c>
      <c r="G3754" s="125" t="s">
        <v>13965</v>
      </c>
      <c r="H3754" s="126" t="s">
        <v>13966</v>
      </c>
      <c r="I3754" s="127">
        <v>365</v>
      </c>
      <c r="J3754" s="128">
        <v>34.574300000000001</v>
      </c>
    </row>
    <row r="3755" spans="2:10" hidden="1" x14ac:dyDescent="0.25">
      <c r="B3755" s="124" t="s">
        <v>17</v>
      </c>
      <c r="C3755" s="125" t="s">
        <v>13959</v>
      </c>
      <c r="D3755" s="126" t="s">
        <v>13960</v>
      </c>
      <c r="E3755" s="125" t="s">
        <v>13963</v>
      </c>
      <c r="F3755" s="126" t="s">
        <v>13964</v>
      </c>
      <c r="G3755" s="125" t="s">
        <v>13583</v>
      </c>
      <c r="H3755" s="126" t="s">
        <v>13982</v>
      </c>
      <c r="I3755" s="127">
        <v>648</v>
      </c>
      <c r="J3755" s="128">
        <v>6.4341999999999997</v>
      </c>
    </row>
    <row r="3756" spans="2:10" hidden="1" x14ac:dyDescent="0.25">
      <c r="B3756" s="124" t="s">
        <v>17</v>
      </c>
      <c r="C3756" s="125" t="s">
        <v>13959</v>
      </c>
      <c r="D3756" s="126" t="s">
        <v>13960</v>
      </c>
      <c r="E3756" s="125" t="s">
        <v>13961</v>
      </c>
      <c r="F3756" s="126" t="s">
        <v>13962</v>
      </c>
      <c r="G3756" s="125" t="s">
        <v>6294</v>
      </c>
      <c r="H3756" s="126" t="s">
        <v>13983</v>
      </c>
      <c r="I3756" s="127">
        <v>649</v>
      </c>
      <c r="J3756" s="128">
        <v>4.9067000000000007</v>
      </c>
    </row>
    <row r="3757" spans="2:10" hidden="1" x14ac:dyDescent="0.25">
      <c r="B3757" s="124" t="s">
        <v>17</v>
      </c>
      <c r="C3757" s="125" t="s">
        <v>719</v>
      </c>
      <c r="D3757" s="126" t="s">
        <v>13984</v>
      </c>
      <c r="E3757" s="125" t="s">
        <v>13985</v>
      </c>
      <c r="F3757" s="126" t="s">
        <v>13986</v>
      </c>
      <c r="G3757" s="125" t="s">
        <v>13987</v>
      </c>
      <c r="H3757" s="126" t="s">
        <v>13988</v>
      </c>
      <c r="I3757" s="127">
        <v>221</v>
      </c>
      <c r="J3757" s="128">
        <v>6.1130999999999984</v>
      </c>
    </row>
    <row r="3758" spans="2:10" hidden="1" x14ac:dyDescent="0.25">
      <c r="B3758" s="124" t="s">
        <v>17</v>
      </c>
      <c r="C3758" s="125" t="s">
        <v>719</v>
      </c>
      <c r="D3758" s="126" t="s">
        <v>13984</v>
      </c>
      <c r="E3758" s="125" t="s">
        <v>13987</v>
      </c>
      <c r="F3758" s="126" t="s">
        <v>13988</v>
      </c>
      <c r="G3758" s="125" t="s">
        <v>7736</v>
      </c>
      <c r="H3758" s="126" t="s">
        <v>13989</v>
      </c>
      <c r="I3758" s="127">
        <v>292</v>
      </c>
      <c r="J3758" s="128">
        <v>5.1188999999999991</v>
      </c>
    </row>
    <row r="3759" spans="2:10" hidden="1" x14ac:dyDescent="0.25">
      <c r="B3759" s="124" t="s">
        <v>17</v>
      </c>
      <c r="C3759" s="125" t="s">
        <v>719</v>
      </c>
      <c r="D3759" s="126" t="s">
        <v>13984</v>
      </c>
      <c r="E3759" s="125" t="s">
        <v>13990</v>
      </c>
      <c r="F3759" s="126" t="s">
        <v>13991</v>
      </c>
      <c r="G3759" s="125" t="s">
        <v>13992</v>
      </c>
      <c r="H3759" s="126" t="s">
        <v>13993</v>
      </c>
      <c r="I3759" s="127">
        <v>452</v>
      </c>
      <c r="J3759" s="128">
        <v>4.0863000000000014</v>
      </c>
    </row>
    <row r="3760" spans="2:10" hidden="1" x14ac:dyDescent="0.25">
      <c r="B3760" s="124" t="s">
        <v>17</v>
      </c>
      <c r="C3760" s="125" t="s">
        <v>719</v>
      </c>
      <c r="D3760" s="126" t="s">
        <v>13984</v>
      </c>
      <c r="E3760" s="125" t="s">
        <v>13994</v>
      </c>
      <c r="F3760" s="126" t="s">
        <v>13995</v>
      </c>
      <c r="G3760" s="125" t="s">
        <v>12517</v>
      </c>
      <c r="H3760" s="126" t="s">
        <v>13996</v>
      </c>
      <c r="I3760" s="127">
        <v>332</v>
      </c>
      <c r="J3760" s="128">
        <v>4.6375999999999991</v>
      </c>
    </row>
    <row r="3761" spans="2:10" hidden="1" x14ac:dyDescent="0.25">
      <c r="B3761" s="124" t="s">
        <v>17</v>
      </c>
      <c r="C3761" s="125" t="s">
        <v>719</v>
      </c>
      <c r="D3761" s="126" t="s">
        <v>13984</v>
      </c>
      <c r="E3761" s="125" t="s">
        <v>13992</v>
      </c>
      <c r="F3761" s="126" t="s">
        <v>13993</v>
      </c>
      <c r="G3761" s="125" t="s">
        <v>13994</v>
      </c>
      <c r="H3761" s="126" t="s">
        <v>13995</v>
      </c>
      <c r="I3761" s="127">
        <v>645</v>
      </c>
      <c r="J3761" s="128">
        <v>2.1233</v>
      </c>
    </row>
    <row r="3762" spans="2:10" hidden="1" x14ac:dyDescent="0.25">
      <c r="B3762" s="124" t="s">
        <v>17</v>
      </c>
      <c r="C3762" s="125" t="s">
        <v>719</v>
      </c>
      <c r="D3762" s="126" t="s">
        <v>13984</v>
      </c>
      <c r="E3762" s="125" t="s">
        <v>719</v>
      </c>
      <c r="F3762" s="126" t="s">
        <v>13997</v>
      </c>
      <c r="G3762" s="125" t="s">
        <v>13990</v>
      </c>
      <c r="H3762" s="126" t="s">
        <v>13991</v>
      </c>
      <c r="I3762" s="127">
        <v>447</v>
      </c>
      <c r="J3762" s="128">
        <v>5.7391999999999994</v>
      </c>
    </row>
    <row r="3763" spans="2:10" hidden="1" x14ac:dyDescent="0.25">
      <c r="B3763" s="124" t="s">
        <v>17</v>
      </c>
      <c r="C3763" s="125" t="s">
        <v>719</v>
      </c>
      <c r="D3763" s="126" t="s">
        <v>13984</v>
      </c>
      <c r="E3763" s="125" t="s">
        <v>13990</v>
      </c>
      <c r="F3763" s="126" t="s">
        <v>13991</v>
      </c>
      <c r="G3763" s="125" t="s">
        <v>13998</v>
      </c>
      <c r="H3763" s="126" t="s">
        <v>13999</v>
      </c>
      <c r="I3763" s="127">
        <v>281</v>
      </c>
      <c r="J3763" s="128">
        <v>4.7282999999999999</v>
      </c>
    </row>
    <row r="3764" spans="2:10" hidden="1" x14ac:dyDescent="0.25">
      <c r="B3764" s="124" t="s">
        <v>17</v>
      </c>
      <c r="C3764" s="125" t="s">
        <v>719</v>
      </c>
      <c r="D3764" s="126" t="s">
        <v>13984</v>
      </c>
      <c r="E3764" s="125" t="s">
        <v>3819</v>
      </c>
      <c r="F3764" s="126" t="s">
        <v>14000</v>
      </c>
      <c r="G3764" s="125" t="s">
        <v>3742</v>
      </c>
      <c r="H3764" s="126" t="s">
        <v>14001</v>
      </c>
      <c r="I3764" s="127">
        <v>247</v>
      </c>
      <c r="J3764" s="128">
        <v>5.6997999999999998</v>
      </c>
    </row>
    <row r="3765" spans="2:10" hidden="1" x14ac:dyDescent="0.25">
      <c r="B3765" s="124" t="s">
        <v>17</v>
      </c>
      <c r="C3765" s="125" t="s">
        <v>719</v>
      </c>
      <c r="D3765" s="126" t="s">
        <v>13984</v>
      </c>
      <c r="E3765" s="125" t="s">
        <v>14002</v>
      </c>
      <c r="F3765" s="126" t="s">
        <v>14003</v>
      </c>
      <c r="G3765" s="125" t="s">
        <v>3819</v>
      </c>
      <c r="H3765" s="126" t="s">
        <v>14000</v>
      </c>
      <c r="I3765" s="127">
        <v>290</v>
      </c>
      <c r="J3765" s="128">
        <v>3.0428000000000002</v>
      </c>
    </row>
    <row r="3766" spans="2:10" hidden="1" x14ac:dyDescent="0.25">
      <c r="B3766" s="124" t="s">
        <v>17</v>
      </c>
      <c r="C3766" s="125" t="s">
        <v>719</v>
      </c>
      <c r="D3766" s="126" t="s">
        <v>13984</v>
      </c>
      <c r="E3766" s="125" t="s">
        <v>719</v>
      </c>
      <c r="F3766" s="126" t="s">
        <v>13997</v>
      </c>
      <c r="G3766" s="125" t="s">
        <v>14004</v>
      </c>
      <c r="H3766" s="126" t="s">
        <v>14005</v>
      </c>
      <c r="I3766" s="127">
        <v>489</v>
      </c>
      <c r="J3766" s="128">
        <v>5.9131</v>
      </c>
    </row>
    <row r="3767" spans="2:10" hidden="1" x14ac:dyDescent="0.25">
      <c r="B3767" s="124" t="s">
        <v>17</v>
      </c>
      <c r="C3767" s="125" t="s">
        <v>719</v>
      </c>
      <c r="D3767" s="126" t="s">
        <v>13984</v>
      </c>
      <c r="E3767" s="125" t="s">
        <v>719</v>
      </c>
      <c r="F3767" s="126" t="s">
        <v>13997</v>
      </c>
      <c r="G3767" s="125" t="s">
        <v>14002</v>
      </c>
      <c r="H3767" s="126" t="s">
        <v>14003</v>
      </c>
      <c r="I3767" s="127">
        <v>393</v>
      </c>
      <c r="J3767" s="128">
        <v>1.7464999999999999</v>
      </c>
    </row>
    <row r="3768" spans="2:10" hidden="1" x14ac:dyDescent="0.25">
      <c r="B3768" s="124" t="s">
        <v>17</v>
      </c>
      <c r="C3768" s="125" t="s">
        <v>719</v>
      </c>
      <c r="D3768" s="126" t="s">
        <v>13984</v>
      </c>
      <c r="E3768" s="125" t="s">
        <v>3742</v>
      </c>
      <c r="F3768" s="126" t="s">
        <v>14001</v>
      </c>
      <c r="G3768" s="125" t="s">
        <v>13985</v>
      </c>
      <c r="H3768" s="126" t="s">
        <v>13986</v>
      </c>
      <c r="I3768" s="127">
        <v>615</v>
      </c>
      <c r="J3768" s="128">
        <v>26.09</v>
      </c>
    </row>
    <row r="3769" spans="2:10" hidden="1" x14ac:dyDescent="0.25">
      <c r="B3769" s="124" t="s">
        <v>17</v>
      </c>
      <c r="C3769" s="125" t="s">
        <v>719</v>
      </c>
      <c r="D3769" s="126" t="s">
        <v>13984</v>
      </c>
      <c r="E3769" s="125" t="s">
        <v>14004</v>
      </c>
      <c r="F3769" s="126" t="s">
        <v>14005</v>
      </c>
      <c r="G3769" s="125" t="s">
        <v>14006</v>
      </c>
      <c r="H3769" s="126" t="s">
        <v>14007</v>
      </c>
      <c r="I3769" s="127">
        <v>458</v>
      </c>
      <c r="J3769" s="128">
        <v>3.5253000000000001</v>
      </c>
    </row>
    <row r="3770" spans="2:10" hidden="1" x14ac:dyDescent="0.25">
      <c r="B3770" s="124" t="s">
        <v>17</v>
      </c>
      <c r="C3770" s="125" t="s">
        <v>1009</v>
      </c>
      <c r="D3770" s="126" t="s">
        <v>14008</v>
      </c>
      <c r="E3770" s="125" t="s">
        <v>1009</v>
      </c>
      <c r="F3770" s="126" t="s">
        <v>14009</v>
      </c>
      <c r="G3770" s="125" t="s">
        <v>14010</v>
      </c>
      <c r="H3770" s="126" t="s">
        <v>14011</v>
      </c>
      <c r="I3770" s="127">
        <v>398</v>
      </c>
      <c r="J3770" s="128">
        <v>9.8266000000000027</v>
      </c>
    </row>
    <row r="3771" spans="2:10" hidden="1" x14ac:dyDescent="0.25">
      <c r="B3771" s="124" t="s">
        <v>17</v>
      </c>
      <c r="C3771" s="125" t="s">
        <v>1009</v>
      </c>
      <c r="D3771" s="126" t="s">
        <v>14008</v>
      </c>
      <c r="E3771" s="125" t="s">
        <v>14010</v>
      </c>
      <c r="F3771" s="126" t="s">
        <v>14011</v>
      </c>
      <c r="G3771" s="125" t="s">
        <v>6749</v>
      </c>
      <c r="H3771" s="126" t="s">
        <v>14012</v>
      </c>
      <c r="I3771" s="127">
        <v>466</v>
      </c>
      <c r="J3771" s="128">
        <v>6.9901</v>
      </c>
    </row>
    <row r="3772" spans="2:10" hidden="1" x14ac:dyDescent="0.25">
      <c r="B3772" s="124" t="s">
        <v>17</v>
      </c>
      <c r="C3772" s="125" t="s">
        <v>1009</v>
      </c>
      <c r="D3772" s="126" t="s">
        <v>14008</v>
      </c>
      <c r="E3772" s="125" t="s">
        <v>14013</v>
      </c>
      <c r="F3772" s="126" t="s">
        <v>14014</v>
      </c>
      <c r="G3772" s="125" t="s">
        <v>6197</v>
      </c>
      <c r="H3772" s="126" t="s">
        <v>14015</v>
      </c>
      <c r="I3772" s="127">
        <v>401</v>
      </c>
      <c r="J3772" s="128">
        <v>2.6968000000000001</v>
      </c>
    </row>
    <row r="3773" spans="2:10" hidden="1" x14ac:dyDescent="0.25">
      <c r="B3773" s="124" t="s">
        <v>17</v>
      </c>
      <c r="C3773" s="125" t="s">
        <v>1009</v>
      </c>
      <c r="D3773" s="126" t="s">
        <v>14008</v>
      </c>
      <c r="E3773" s="125" t="s">
        <v>1009</v>
      </c>
      <c r="F3773" s="126" t="s">
        <v>14009</v>
      </c>
      <c r="G3773" s="125" t="s">
        <v>14016</v>
      </c>
      <c r="H3773" s="126" t="s">
        <v>14017</v>
      </c>
      <c r="I3773" s="127">
        <v>361</v>
      </c>
      <c r="J3773" s="128">
        <v>3.5747</v>
      </c>
    </row>
    <row r="3774" spans="2:10" hidden="1" x14ac:dyDescent="0.25">
      <c r="B3774" s="124" t="s">
        <v>17</v>
      </c>
      <c r="C3774" s="125" t="s">
        <v>1009</v>
      </c>
      <c r="D3774" s="126" t="s">
        <v>14008</v>
      </c>
      <c r="E3774" s="125" t="s">
        <v>3142</v>
      </c>
      <c r="F3774" s="126" t="s">
        <v>14018</v>
      </c>
      <c r="G3774" s="125" t="s">
        <v>14019</v>
      </c>
      <c r="H3774" s="126" t="s">
        <v>14020</v>
      </c>
      <c r="I3774" s="127">
        <v>557</v>
      </c>
      <c r="J3774" s="128">
        <v>5.6698999999999984</v>
      </c>
    </row>
    <row r="3775" spans="2:10" hidden="1" x14ac:dyDescent="0.25">
      <c r="B3775" s="124" t="s">
        <v>17</v>
      </c>
      <c r="C3775" s="125" t="s">
        <v>1009</v>
      </c>
      <c r="D3775" s="126" t="s">
        <v>14008</v>
      </c>
      <c r="E3775" s="125" t="s">
        <v>14021</v>
      </c>
      <c r="F3775" s="126" t="s">
        <v>14022</v>
      </c>
      <c r="G3775" s="125" t="s">
        <v>14013</v>
      </c>
      <c r="H3775" s="126" t="s">
        <v>14014</v>
      </c>
      <c r="I3775" s="127">
        <v>687</v>
      </c>
      <c r="J3775" s="128">
        <v>6.2298999999999998</v>
      </c>
    </row>
    <row r="3776" spans="2:10" hidden="1" x14ac:dyDescent="0.25">
      <c r="B3776" s="124" t="s">
        <v>17</v>
      </c>
      <c r="C3776" s="125" t="s">
        <v>14023</v>
      </c>
      <c r="D3776" s="126" t="s">
        <v>14024</v>
      </c>
      <c r="E3776" s="125" t="s">
        <v>14025</v>
      </c>
      <c r="F3776" s="126" t="s">
        <v>14026</v>
      </c>
      <c r="G3776" s="125" t="s">
        <v>76</v>
      </c>
      <c r="H3776" s="126" t="s">
        <v>14027</v>
      </c>
      <c r="I3776" s="127">
        <v>163</v>
      </c>
      <c r="J3776" s="128">
        <v>13.8201</v>
      </c>
    </row>
    <row r="3777" spans="2:10" hidden="1" x14ac:dyDescent="0.25">
      <c r="B3777" s="124" t="s">
        <v>17</v>
      </c>
      <c r="C3777" s="125" t="s">
        <v>14023</v>
      </c>
      <c r="D3777" s="126" t="s">
        <v>14024</v>
      </c>
      <c r="E3777" s="125" t="s">
        <v>14023</v>
      </c>
      <c r="F3777" s="126" t="s">
        <v>14028</v>
      </c>
      <c r="G3777" s="125" t="s">
        <v>14025</v>
      </c>
      <c r="H3777" s="126" t="s">
        <v>14026</v>
      </c>
      <c r="I3777" s="127">
        <v>517</v>
      </c>
      <c r="J3777" s="128">
        <v>7.5770999999999997</v>
      </c>
    </row>
    <row r="3778" spans="2:10" hidden="1" x14ac:dyDescent="0.25">
      <c r="B3778" s="124" t="s">
        <v>17</v>
      </c>
      <c r="C3778" s="125" t="s">
        <v>839</v>
      </c>
      <c r="D3778" s="126" t="s">
        <v>14029</v>
      </c>
      <c r="E3778" s="125" t="s">
        <v>12621</v>
      </c>
      <c r="F3778" s="126" t="s">
        <v>14030</v>
      </c>
      <c r="G3778" s="125" t="s">
        <v>7542</v>
      </c>
      <c r="H3778" s="126" t="s">
        <v>14031</v>
      </c>
      <c r="I3778" s="127">
        <v>543</v>
      </c>
      <c r="J3778" s="128">
        <v>75.859200000000001</v>
      </c>
    </row>
    <row r="3779" spans="2:10" hidden="1" x14ac:dyDescent="0.25">
      <c r="B3779" s="124" t="s">
        <v>17</v>
      </c>
      <c r="C3779" s="125" t="s">
        <v>839</v>
      </c>
      <c r="D3779" s="126" t="s">
        <v>14029</v>
      </c>
      <c r="E3779" s="125" t="s">
        <v>839</v>
      </c>
      <c r="F3779" s="126" t="s">
        <v>14032</v>
      </c>
      <c r="G3779" s="125" t="s">
        <v>14033</v>
      </c>
      <c r="H3779" s="126" t="s">
        <v>14034</v>
      </c>
      <c r="I3779" s="127">
        <v>882</v>
      </c>
      <c r="J3779" s="128">
        <v>13.217000000000001</v>
      </c>
    </row>
    <row r="3780" spans="2:10" hidden="1" x14ac:dyDescent="0.25">
      <c r="B3780" s="124" t="s">
        <v>17</v>
      </c>
      <c r="C3780" s="125" t="s">
        <v>839</v>
      </c>
      <c r="D3780" s="126" t="s">
        <v>14029</v>
      </c>
      <c r="E3780" s="125" t="s">
        <v>839</v>
      </c>
      <c r="F3780" s="126" t="s">
        <v>14032</v>
      </c>
      <c r="G3780" s="125" t="s">
        <v>12621</v>
      </c>
      <c r="H3780" s="126" t="s">
        <v>14030</v>
      </c>
      <c r="I3780" s="127">
        <v>278</v>
      </c>
      <c r="J3780" s="128">
        <v>5.6853999999999996</v>
      </c>
    </row>
    <row r="3781" spans="2:10" hidden="1" x14ac:dyDescent="0.25">
      <c r="B3781" s="124" t="s">
        <v>17</v>
      </c>
      <c r="C3781" s="125" t="s">
        <v>839</v>
      </c>
      <c r="D3781" s="126" t="s">
        <v>14029</v>
      </c>
      <c r="E3781" s="125" t="s">
        <v>839</v>
      </c>
      <c r="F3781" s="126" t="s">
        <v>14032</v>
      </c>
      <c r="G3781" s="125" t="s">
        <v>14035</v>
      </c>
      <c r="H3781" s="126" t="s">
        <v>14036</v>
      </c>
      <c r="I3781" s="127">
        <v>288</v>
      </c>
      <c r="J3781" s="128">
        <v>48.567500000000003</v>
      </c>
    </row>
    <row r="3782" spans="2:10" hidden="1" x14ac:dyDescent="0.25">
      <c r="B3782" s="124" t="s">
        <v>17</v>
      </c>
      <c r="C3782" s="125" t="s">
        <v>845</v>
      </c>
      <c r="D3782" s="126" t="s">
        <v>14037</v>
      </c>
      <c r="E3782" s="125" t="s">
        <v>845</v>
      </c>
      <c r="F3782" s="126" t="s">
        <v>14038</v>
      </c>
      <c r="G3782" s="125" t="s">
        <v>14039</v>
      </c>
      <c r="H3782" s="126" t="s">
        <v>14040</v>
      </c>
      <c r="I3782" s="127">
        <v>45</v>
      </c>
      <c r="J3782" s="128">
        <v>29.3781</v>
      </c>
    </row>
    <row r="3783" spans="2:10" hidden="1" x14ac:dyDescent="0.25">
      <c r="B3783" s="124" t="s">
        <v>17</v>
      </c>
      <c r="C3783" s="125" t="s">
        <v>845</v>
      </c>
      <c r="D3783" s="126" t="s">
        <v>14037</v>
      </c>
      <c r="E3783" s="125" t="s">
        <v>845</v>
      </c>
      <c r="F3783" s="126" t="s">
        <v>14038</v>
      </c>
      <c r="G3783" s="125" t="s">
        <v>14041</v>
      </c>
      <c r="H3783" s="126" t="s">
        <v>14042</v>
      </c>
      <c r="I3783" s="127">
        <v>59</v>
      </c>
      <c r="J3783" s="128">
        <v>27.270599999999991</v>
      </c>
    </row>
    <row r="3784" spans="2:10" hidden="1" x14ac:dyDescent="0.25">
      <c r="B3784" s="124" t="s">
        <v>17</v>
      </c>
      <c r="C3784" s="125" t="s">
        <v>391</v>
      </c>
      <c r="D3784" s="126" t="s">
        <v>14043</v>
      </c>
      <c r="E3784" s="125" t="s">
        <v>5437</v>
      </c>
      <c r="F3784" s="126" t="s">
        <v>14044</v>
      </c>
      <c r="G3784" s="125" t="s">
        <v>14045</v>
      </c>
      <c r="H3784" s="126" t="s">
        <v>14046</v>
      </c>
      <c r="I3784" s="127">
        <v>595</v>
      </c>
      <c r="J3784" s="128">
        <v>139.14879999999999</v>
      </c>
    </row>
    <row r="3785" spans="2:10" hidden="1" x14ac:dyDescent="0.25">
      <c r="B3785" s="124" t="s">
        <v>17</v>
      </c>
      <c r="C3785" s="125" t="s">
        <v>391</v>
      </c>
      <c r="D3785" s="126" t="s">
        <v>14043</v>
      </c>
      <c r="E3785" s="125" t="s">
        <v>14047</v>
      </c>
      <c r="F3785" s="126" t="s">
        <v>14048</v>
      </c>
      <c r="G3785" s="125" t="s">
        <v>14049</v>
      </c>
      <c r="H3785" s="126" t="s">
        <v>14050</v>
      </c>
      <c r="I3785" s="127">
        <v>624</v>
      </c>
      <c r="J3785" s="128">
        <v>9.2666000000000004</v>
      </c>
    </row>
    <row r="3786" spans="2:10" hidden="1" x14ac:dyDescent="0.25">
      <c r="B3786" s="124" t="s">
        <v>17</v>
      </c>
      <c r="C3786" s="125" t="s">
        <v>391</v>
      </c>
      <c r="D3786" s="126" t="s">
        <v>14043</v>
      </c>
      <c r="E3786" s="125" t="s">
        <v>14051</v>
      </c>
      <c r="F3786" s="126" t="s">
        <v>14052</v>
      </c>
      <c r="G3786" s="125" t="s">
        <v>6759</v>
      </c>
      <c r="H3786" s="126" t="s">
        <v>14053</v>
      </c>
      <c r="I3786" s="127">
        <v>266</v>
      </c>
      <c r="J3786" s="128">
        <v>4.9927999999999999</v>
      </c>
    </row>
    <row r="3787" spans="2:10" hidden="1" x14ac:dyDescent="0.25">
      <c r="B3787" s="124" t="s">
        <v>17</v>
      </c>
      <c r="C3787" s="125" t="s">
        <v>391</v>
      </c>
      <c r="D3787" s="126" t="s">
        <v>14043</v>
      </c>
      <c r="E3787" s="125" t="s">
        <v>14045</v>
      </c>
      <c r="F3787" s="126" t="s">
        <v>14046</v>
      </c>
      <c r="G3787" s="125" t="s">
        <v>14054</v>
      </c>
      <c r="H3787" s="126" t="s">
        <v>14055</v>
      </c>
      <c r="I3787" s="127">
        <v>512</v>
      </c>
      <c r="J3787" s="128">
        <v>14.512</v>
      </c>
    </row>
    <row r="3788" spans="2:10" hidden="1" x14ac:dyDescent="0.25">
      <c r="B3788" s="124" t="s">
        <v>17</v>
      </c>
      <c r="C3788" s="125" t="s">
        <v>391</v>
      </c>
      <c r="D3788" s="126" t="s">
        <v>14043</v>
      </c>
      <c r="E3788" s="125" t="s">
        <v>5437</v>
      </c>
      <c r="F3788" s="126" t="s">
        <v>14044</v>
      </c>
      <c r="G3788" s="125" t="s">
        <v>14051</v>
      </c>
      <c r="H3788" s="126" t="s">
        <v>14052</v>
      </c>
      <c r="I3788" s="127">
        <v>530</v>
      </c>
      <c r="J3788" s="128">
        <v>54.879600000000003</v>
      </c>
    </row>
    <row r="3789" spans="2:10" hidden="1" x14ac:dyDescent="0.25">
      <c r="B3789" s="124" t="s">
        <v>17</v>
      </c>
      <c r="C3789" s="125" t="s">
        <v>391</v>
      </c>
      <c r="D3789" s="126" t="s">
        <v>14043</v>
      </c>
      <c r="E3789" s="125" t="s">
        <v>14056</v>
      </c>
      <c r="F3789" s="126" t="s">
        <v>14057</v>
      </c>
      <c r="G3789" s="125" t="s">
        <v>661</v>
      </c>
      <c r="H3789" s="126" t="s">
        <v>14058</v>
      </c>
      <c r="I3789" s="127">
        <v>244</v>
      </c>
      <c r="J3789" s="128">
        <v>28.089099999999991</v>
      </c>
    </row>
    <row r="3790" spans="2:10" hidden="1" x14ac:dyDescent="0.25">
      <c r="B3790" s="124" t="s">
        <v>17</v>
      </c>
      <c r="C3790" s="125" t="s">
        <v>391</v>
      </c>
      <c r="D3790" s="126" t="s">
        <v>14043</v>
      </c>
      <c r="E3790" s="125" t="s">
        <v>14054</v>
      </c>
      <c r="F3790" s="126" t="s">
        <v>14055</v>
      </c>
      <c r="G3790" s="125" t="s">
        <v>14059</v>
      </c>
      <c r="H3790" s="126" t="s">
        <v>14060</v>
      </c>
      <c r="I3790" s="127">
        <v>170</v>
      </c>
      <c r="J3790" s="128">
        <v>7.0003000000000002</v>
      </c>
    </row>
    <row r="3791" spans="2:10" hidden="1" x14ac:dyDescent="0.25">
      <c r="B3791" s="124" t="s">
        <v>17</v>
      </c>
      <c r="C3791" s="125" t="s">
        <v>391</v>
      </c>
      <c r="D3791" s="126" t="s">
        <v>14043</v>
      </c>
      <c r="E3791" s="125" t="s">
        <v>14047</v>
      </c>
      <c r="F3791" s="126" t="s">
        <v>14048</v>
      </c>
      <c r="G3791" s="125" t="s">
        <v>14061</v>
      </c>
      <c r="H3791" s="126" t="s">
        <v>14062</v>
      </c>
      <c r="I3791" s="127">
        <v>573</v>
      </c>
      <c r="J3791" s="128">
        <v>7.9907000000000004</v>
      </c>
    </row>
    <row r="3792" spans="2:10" hidden="1" x14ac:dyDescent="0.25">
      <c r="B3792" s="124" t="s">
        <v>17</v>
      </c>
      <c r="C3792" s="125" t="s">
        <v>391</v>
      </c>
      <c r="D3792" s="126" t="s">
        <v>14043</v>
      </c>
      <c r="E3792" s="125" t="s">
        <v>14047</v>
      </c>
      <c r="F3792" s="126" t="s">
        <v>14048</v>
      </c>
      <c r="G3792" s="125" t="s">
        <v>14063</v>
      </c>
      <c r="H3792" s="126" t="s">
        <v>14064</v>
      </c>
      <c r="I3792" s="127">
        <v>510</v>
      </c>
      <c r="J3792" s="128">
        <v>6.7222</v>
      </c>
    </row>
    <row r="3793" spans="2:10" hidden="1" x14ac:dyDescent="0.25">
      <c r="B3793" s="124" t="s">
        <v>17</v>
      </c>
      <c r="C3793" s="125" t="s">
        <v>391</v>
      </c>
      <c r="D3793" s="126" t="s">
        <v>14043</v>
      </c>
      <c r="E3793" s="125" t="s">
        <v>14063</v>
      </c>
      <c r="F3793" s="126" t="s">
        <v>14064</v>
      </c>
      <c r="G3793" s="125" t="s">
        <v>14065</v>
      </c>
      <c r="H3793" s="126" t="s">
        <v>14066</v>
      </c>
      <c r="I3793" s="127">
        <v>175</v>
      </c>
      <c r="J3793" s="128">
        <v>8.7813000000000017</v>
      </c>
    </row>
    <row r="3794" spans="2:10" hidden="1" x14ac:dyDescent="0.25">
      <c r="B3794" s="124" t="s">
        <v>17</v>
      </c>
      <c r="C3794" s="125" t="s">
        <v>391</v>
      </c>
      <c r="D3794" s="126" t="s">
        <v>14043</v>
      </c>
      <c r="E3794" s="125" t="s">
        <v>14067</v>
      </c>
      <c r="F3794" s="126" t="s">
        <v>14068</v>
      </c>
      <c r="G3794" s="125" t="s">
        <v>14069</v>
      </c>
      <c r="H3794" s="126" t="s">
        <v>14070</v>
      </c>
      <c r="I3794" s="127">
        <v>374</v>
      </c>
      <c r="J3794" s="128">
        <v>7.81</v>
      </c>
    </row>
    <row r="3795" spans="2:10" hidden="1" x14ac:dyDescent="0.25">
      <c r="B3795" s="124" t="s">
        <v>17</v>
      </c>
      <c r="C3795" s="125" t="s">
        <v>391</v>
      </c>
      <c r="D3795" s="126" t="s">
        <v>14043</v>
      </c>
      <c r="E3795" s="125" t="s">
        <v>14059</v>
      </c>
      <c r="F3795" s="126" t="s">
        <v>14060</v>
      </c>
      <c r="G3795" s="125" t="s">
        <v>7037</v>
      </c>
      <c r="H3795" s="126" t="s">
        <v>14071</v>
      </c>
      <c r="I3795" s="127">
        <v>204</v>
      </c>
      <c r="J3795" s="128">
        <v>6.2161999999999997</v>
      </c>
    </row>
    <row r="3796" spans="2:10" hidden="1" x14ac:dyDescent="0.25">
      <c r="B3796" s="124" t="s">
        <v>17</v>
      </c>
      <c r="C3796" s="125" t="s">
        <v>391</v>
      </c>
      <c r="D3796" s="126" t="s">
        <v>14043</v>
      </c>
      <c r="E3796" s="125" t="s">
        <v>14069</v>
      </c>
      <c r="F3796" s="126" t="s">
        <v>14070</v>
      </c>
      <c r="G3796" s="125" t="s">
        <v>14056</v>
      </c>
      <c r="H3796" s="126" t="s">
        <v>14057</v>
      </c>
      <c r="I3796" s="127">
        <v>695</v>
      </c>
      <c r="J3796" s="128">
        <v>6.0613999999999999</v>
      </c>
    </row>
    <row r="3797" spans="2:10" hidden="1" x14ac:dyDescent="0.25">
      <c r="B3797" s="124" t="s">
        <v>17</v>
      </c>
      <c r="C3797" s="125" t="s">
        <v>391</v>
      </c>
      <c r="D3797" s="126" t="s">
        <v>14043</v>
      </c>
      <c r="E3797" s="125" t="s">
        <v>14072</v>
      </c>
      <c r="F3797" s="126" t="s">
        <v>14073</v>
      </c>
      <c r="G3797" s="125" t="s">
        <v>14074</v>
      </c>
      <c r="H3797" s="126" t="s">
        <v>14075</v>
      </c>
      <c r="I3797" s="127">
        <v>491</v>
      </c>
      <c r="J3797" s="128">
        <v>8.1231999999999989</v>
      </c>
    </row>
    <row r="3798" spans="2:10" hidden="1" x14ac:dyDescent="0.25">
      <c r="B3798" s="124" t="s">
        <v>17</v>
      </c>
      <c r="C3798" s="125" t="s">
        <v>391</v>
      </c>
      <c r="D3798" s="126" t="s">
        <v>14043</v>
      </c>
      <c r="E3798" s="125" t="s">
        <v>661</v>
      </c>
      <c r="F3798" s="126" t="s">
        <v>14058</v>
      </c>
      <c r="G3798" s="125" t="s">
        <v>14076</v>
      </c>
      <c r="H3798" s="126" t="s">
        <v>14077</v>
      </c>
      <c r="I3798" s="127">
        <v>195</v>
      </c>
      <c r="J3798" s="128">
        <v>8.7743000000000002</v>
      </c>
    </row>
    <row r="3799" spans="2:10" hidden="1" x14ac:dyDescent="0.25">
      <c r="B3799" s="124" t="s">
        <v>17</v>
      </c>
      <c r="C3799" s="125" t="s">
        <v>391</v>
      </c>
      <c r="D3799" s="126" t="s">
        <v>14043</v>
      </c>
      <c r="E3799" s="125" t="s">
        <v>391</v>
      </c>
      <c r="F3799" s="126" t="s">
        <v>14078</v>
      </c>
      <c r="G3799" s="125" t="s">
        <v>6921</v>
      </c>
      <c r="H3799" s="126" t="s">
        <v>14079</v>
      </c>
      <c r="I3799" s="127">
        <v>626</v>
      </c>
      <c r="J3799" s="128">
        <v>7.5133999999999999</v>
      </c>
    </row>
    <row r="3800" spans="2:10" hidden="1" x14ac:dyDescent="0.25">
      <c r="B3800" s="124" t="s">
        <v>17</v>
      </c>
      <c r="C3800" s="125" t="s">
        <v>865</v>
      </c>
      <c r="D3800" s="126" t="s">
        <v>14080</v>
      </c>
      <c r="E3800" s="125" t="s">
        <v>4625</v>
      </c>
      <c r="F3800" s="126" t="s">
        <v>14081</v>
      </c>
      <c r="G3800" s="125" t="s">
        <v>8533</v>
      </c>
      <c r="H3800" s="126" t="s">
        <v>14082</v>
      </c>
      <c r="I3800" s="127">
        <v>204</v>
      </c>
      <c r="J3800" s="128">
        <v>10.5869</v>
      </c>
    </row>
    <row r="3801" spans="2:10" hidden="1" x14ac:dyDescent="0.25">
      <c r="B3801" s="124" t="s">
        <v>17</v>
      </c>
      <c r="C3801" s="125" t="s">
        <v>865</v>
      </c>
      <c r="D3801" s="126" t="s">
        <v>14080</v>
      </c>
      <c r="E3801" s="125" t="s">
        <v>865</v>
      </c>
      <c r="F3801" s="126" t="s">
        <v>14083</v>
      </c>
      <c r="G3801" s="125" t="s">
        <v>14084</v>
      </c>
      <c r="H3801" s="126" t="s">
        <v>14085</v>
      </c>
      <c r="I3801" s="127">
        <v>237</v>
      </c>
      <c r="J3801" s="128">
        <v>5.0356999999999994</v>
      </c>
    </row>
    <row r="3802" spans="2:10" hidden="1" x14ac:dyDescent="0.25">
      <c r="B3802" s="124" t="s">
        <v>17</v>
      </c>
      <c r="C3802" s="125" t="s">
        <v>865</v>
      </c>
      <c r="D3802" s="126" t="s">
        <v>14080</v>
      </c>
      <c r="E3802" s="125" t="s">
        <v>2272</v>
      </c>
      <c r="F3802" s="126" t="s">
        <v>14086</v>
      </c>
      <c r="G3802" s="125" t="s">
        <v>14087</v>
      </c>
      <c r="H3802" s="126" t="s">
        <v>14088</v>
      </c>
      <c r="I3802" s="127">
        <v>901</v>
      </c>
      <c r="J3802" s="128">
        <v>5.0949999999999989</v>
      </c>
    </row>
    <row r="3803" spans="2:10" hidden="1" x14ac:dyDescent="0.25">
      <c r="B3803" s="124" t="s">
        <v>17</v>
      </c>
      <c r="C3803" s="125" t="s">
        <v>865</v>
      </c>
      <c r="D3803" s="126" t="s">
        <v>14080</v>
      </c>
      <c r="E3803" s="125" t="s">
        <v>6899</v>
      </c>
      <c r="F3803" s="126" t="s">
        <v>14089</v>
      </c>
      <c r="G3803" s="125" t="s">
        <v>14090</v>
      </c>
      <c r="H3803" s="126" t="s">
        <v>14091</v>
      </c>
      <c r="I3803" s="127">
        <v>248</v>
      </c>
      <c r="J3803" s="128">
        <v>13.439</v>
      </c>
    </row>
    <row r="3804" spans="2:10" hidden="1" x14ac:dyDescent="0.25">
      <c r="B3804" s="124" t="s">
        <v>17</v>
      </c>
      <c r="C3804" s="125" t="s">
        <v>865</v>
      </c>
      <c r="D3804" s="126" t="s">
        <v>14080</v>
      </c>
      <c r="E3804" s="125" t="s">
        <v>14092</v>
      </c>
      <c r="F3804" s="126" t="s">
        <v>14093</v>
      </c>
      <c r="G3804" s="125" t="s">
        <v>14094</v>
      </c>
      <c r="H3804" s="126" t="s">
        <v>14095</v>
      </c>
      <c r="I3804" s="127">
        <v>309</v>
      </c>
      <c r="J3804" s="128">
        <v>11.277799999999999</v>
      </c>
    </row>
    <row r="3805" spans="2:10" hidden="1" x14ac:dyDescent="0.25">
      <c r="B3805" s="124" t="s">
        <v>17</v>
      </c>
      <c r="C3805" s="125" t="s">
        <v>865</v>
      </c>
      <c r="D3805" s="126" t="s">
        <v>14080</v>
      </c>
      <c r="E3805" s="125" t="s">
        <v>14087</v>
      </c>
      <c r="F3805" s="126" t="s">
        <v>14088</v>
      </c>
      <c r="G3805" s="125" t="s">
        <v>14092</v>
      </c>
      <c r="H3805" s="126" t="s">
        <v>14093</v>
      </c>
      <c r="I3805" s="127">
        <v>1822</v>
      </c>
      <c r="J3805" s="128">
        <v>7.7066000000000017</v>
      </c>
    </row>
    <row r="3806" spans="2:10" hidden="1" x14ac:dyDescent="0.25">
      <c r="B3806" s="124" t="s">
        <v>17</v>
      </c>
      <c r="C3806" s="125" t="s">
        <v>865</v>
      </c>
      <c r="D3806" s="126" t="s">
        <v>14080</v>
      </c>
      <c r="E3806" s="125" t="s">
        <v>8533</v>
      </c>
      <c r="F3806" s="126" t="s">
        <v>14082</v>
      </c>
      <c r="G3806" s="125" t="s">
        <v>6727</v>
      </c>
      <c r="H3806" s="126" t="s">
        <v>14096</v>
      </c>
      <c r="I3806" s="127">
        <v>582</v>
      </c>
      <c r="J3806" s="128">
        <v>1.8867</v>
      </c>
    </row>
    <row r="3807" spans="2:10" hidden="1" x14ac:dyDescent="0.25">
      <c r="B3807" s="124" t="s">
        <v>17</v>
      </c>
      <c r="C3807" s="125" t="s">
        <v>865</v>
      </c>
      <c r="D3807" s="126" t="s">
        <v>14080</v>
      </c>
      <c r="E3807" s="125" t="s">
        <v>6727</v>
      </c>
      <c r="F3807" s="126" t="s">
        <v>14096</v>
      </c>
      <c r="G3807" s="125" t="s">
        <v>6197</v>
      </c>
      <c r="H3807" s="126" t="s">
        <v>14097</v>
      </c>
      <c r="I3807" s="127">
        <v>433</v>
      </c>
      <c r="J3807" s="128">
        <v>2.6234999999999999</v>
      </c>
    </row>
    <row r="3808" spans="2:10" hidden="1" x14ac:dyDescent="0.25">
      <c r="B3808" s="124" t="s">
        <v>17</v>
      </c>
      <c r="C3808" s="125" t="s">
        <v>865</v>
      </c>
      <c r="D3808" s="126" t="s">
        <v>14080</v>
      </c>
      <c r="E3808" s="125" t="s">
        <v>865</v>
      </c>
      <c r="F3808" s="126" t="s">
        <v>14083</v>
      </c>
      <c r="G3808" s="125" t="s">
        <v>2272</v>
      </c>
      <c r="H3808" s="126" t="s">
        <v>14086</v>
      </c>
      <c r="I3808" s="127">
        <v>446</v>
      </c>
      <c r="J3808" s="128">
        <v>2.0878000000000001</v>
      </c>
    </row>
    <row r="3809" spans="2:10" hidden="1" x14ac:dyDescent="0.25">
      <c r="B3809" s="124" t="s">
        <v>17</v>
      </c>
      <c r="C3809" s="125" t="s">
        <v>865</v>
      </c>
      <c r="D3809" s="126" t="s">
        <v>14080</v>
      </c>
      <c r="E3809" s="125" t="s">
        <v>865</v>
      </c>
      <c r="F3809" s="126" t="s">
        <v>14083</v>
      </c>
      <c r="G3809" s="125" t="s">
        <v>6899</v>
      </c>
      <c r="H3809" s="126" t="s">
        <v>14089</v>
      </c>
      <c r="I3809" s="127">
        <v>1998</v>
      </c>
      <c r="J3809" s="128">
        <v>4.1246999999999989</v>
      </c>
    </row>
    <row r="3810" spans="2:10" hidden="1" x14ac:dyDescent="0.25">
      <c r="B3810" s="124" t="s">
        <v>17</v>
      </c>
      <c r="C3810" s="125" t="s">
        <v>865</v>
      </c>
      <c r="D3810" s="126" t="s">
        <v>14080</v>
      </c>
      <c r="E3810" s="125" t="s">
        <v>6899</v>
      </c>
      <c r="F3810" s="126" t="s">
        <v>14089</v>
      </c>
      <c r="G3810" s="125" t="s">
        <v>4625</v>
      </c>
      <c r="H3810" s="126" t="s">
        <v>14081</v>
      </c>
      <c r="I3810" s="127">
        <v>941</v>
      </c>
      <c r="J3810" s="128">
        <v>12.8002</v>
      </c>
    </row>
    <row r="3811" spans="2:10" hidden="1" x14ac:dyDescent="0.25">
      <c r="B3811" s="124" t="s">
        <v>17</v>
      </c>
      <c r="C3811" s="125" t="s">
        <v>915</v>
      </c>
      <c r="D3811" s="126" t="s">
        <v>14098</v>
      </c>
      <c r="E3811" s="125" t="s">
        <v>14099</v>
      </c>
      <c r="F3811" s="126" t="s">
        <v>14100</v>
      </c>
      <c r="G3811" s="125" t="s">
        <v>14101</v>
      </c>
      <c r="H3811" s="126" t="s">
        <v>14102</v>
      </c>
      <c r="I3811" s="127">
        <v>207</v>
      </c>
      <c r="J3811" s="128">
        <v>20.450700000000001</v>
      </c>
    </row>
    <row r="3812" spans="2:10" hidden="1" x14ac:dyDescent="0.25">
      <c r="B3812" s="124" t="s">
        <v>17</v>
      </c>
      <c r="C3812" s="125" t="s">
        <v>915</v>
      </c>
      <c r="D3812" s="126" t="s">
        <v>14098</v>
      </c>
      <c r="E3812" s="125" t="s">
        <v>14101</v>
      </c>
      <c r="F3812" s="126" t="s">
        <v>14102</v>
      </c>
      <c r="G3812" s="125" t="s">
        <v>14103</v>
      </c>
      <c r="H3812" s="126" t="s">
        <v>14104</v>
      </c>
      <c r="I3812" s="127">
        <v>278</v>
      </c>
      <c r="J3812" s="128">
        <v>7.7529000000000003</v>
      </c>
    </row>
    <row r="3813" spans="2:10" hidden="1" x14ac:dyDescent="0.25">
      <c r="B3813" s="124" t="s">
        <v>17</v>
      </c>
      <c r="C3813" s="125" t="s">
        <v>915</v>
      </c>
      <c r="D3813" s="126" t="s">
        <v>14098</v>
      </c>
      <c r="E3813" s="125" t="s">
        <v>915</v>
      </c>
      <c r="F3813" s="126" t="s">
        <v>14105</v>
      </c>
      <c r="G3813" s="125" t="s">
        <v>14099</v>
      </c>
      <c r="H3813" s="126" t="s">
        <v>14100</v>
      </c>
      <c r="I3813" s="127">
        <v>354</v>
      </c>
      <c r="J3813" s="128">
        <v>11.077299999999999</v>
      </c>
    </row>
    <row r="3814" spans="2:10" hidden="1" x14ac:dyDescent="0.25">
      <c r="B3814" s="124" t="s">
        <v>17</v>
      </c>
      <c r="C3814" s="125" t="s">
        <v>937</v>
      </c>
      <c r="D3814" s="126" t="s">
        <v>14106</v>
      </c>
      <c r="E3814" s="125" t="s">
        <v>937</v>
      </c>
      <c r="F3814" s="126" t="s">
        <v>14107</v>
      </c>
      <c r="G3814" s="125" t="s">
        <v>661</v>
      </c>
      <c r="H3814" s="126" t="s">
        <v>14108</v>
      </c>
      <c r="I3814" s="127">
        <v>290</v>
      </c>
      <c r="J3814" s="128">
        <v>10.907</v>
      </c>
    </row>
    <row r="3815" spans="2:10" hidden="1" x14ac:dyDescent="0.25">
      <c r="B3815" s="124" t="s">
        <v>17</v>
      </c>
      <c r="C3815" s="125" t="s">
        <v>14109</v>
      </c>
      <c r="D3815" s="126" t="s">
        <v>14110</v>
      </c>
      <c r="E3815" s="125" t="s">
        <v>14111</v>
      </c>
      <c r="F3815" s="126" t="s">
        <v>14112</v>
      </c>
      <c r="G3815" s="125" t="s">
        <v>14113</v>
      </c>
      <c r="H3815" s="126" t="s">
        <v>14114</v>
      </c>
      <c r="I3815" s="127">
        <v>304</v>
      </c>
      <c r="J3815" s="128">
        <v>12.342599999999999</v>
      </c>
    </row>
    <row r="3816" spans="2:10" hidden="1" x14ac:dyDescent="0.25">
      <c r="B3816" s="124" t="s">
        <v>17</v>
      </c>
      <c r="C3816" s="125" t="s">
        <v>14109</v>
      </c>
      <c r="D3816" s="126" t="s">
        <v>14110</v>
      </c>
      <c r="E3816" s="125" t="s">
        <v>14109</v>
      </c>
      <c r="F3816" s="126" t="s">
        <v>14115</v>
      </c>
      <c r="G3816" s="125" t="s">
        <v>14116</v>
      </c>
      <c r="H3816" s="126" t="s">
        <v>14117</v>
      </c>
      <c r="I3816" s="127">
        <v>185</v>
      </c>
      <c r="J3816" s="128">
        <v>11.6684</v>
      </c>
    </row>
    <row r="3817" spans="2:10" hidden="1" x14ac:dyDescent="0.25">
      <c r="B3817" s="124" t="s">
        <v>17</v>
      </c>
      <c r="C3817" s="125" t="s">
        <v>14109</v>
      </c>
      <c r="D3817" s="126" t="s">
        <v>14110</v>
      </c>
      <c r="E3817" s="125" t="s">
        <v>14109</v>
      </c>
      <c r="F3817" s="126" t="s">
        <v>14115</v>
      </c>
      <c r="G3817" s="125" t="s">
        <v>7315</v>
      </c>
      <c r="H3817" s="126" t="s">
        <v>14118</v>
      </c>
      <c r="I3817" s="127">
        <v>1938</v>
      </c>
      <c r="J3817" s="128">
        <v>70.918499999999995</v>
      </c>
    </row>
    <row r="3818" spans="2:10" hidden="1" x14ac:dyDescent="0.25">
      <c r="B3818" s="124" t="s">
        <v>17</v>
      </c>
      <c r="C3818" s="125" t="s">
        <v>14109</v>
      </c>
      <c r="D3818" s="126" t="s">
        <v>14110</v>
      </c>
      <c r="E3818" s="125" t="s">
        <v>14116</v>
      </c>
      <c r="F3818" s="126" t="s">
        <v>14117</v>
      </c>
      <c r="G3818" s="125" t="s">
        <v>7603</v>
      </c>
      <c r="H3818" s="126" t="s">
        <v>14119</v>
      </c>
      <c r="I3818" s="127">
        <v>480</v>
      </c>
      <c r="J3818" s="128">
        <v>3.3903999999999992</v>
      </c>
    </row>
    <row r="3819" spans="2:10" hidden="1" x14ac:dyDescent="0.25">
      <c r="B3819" s="124" t="s">
        <v>17</v>
      </c>
      <c r="C3819" s="125" t="s">
        <v>14109</v>
      </c>
      <c r="D3819" s="126" t="s">
        <v>14110</v>
      </c>
      <c r="E3819" s="125" t="s">
        <v>7315</v>
      </c>
      <c r="F3819" s="126" t="s">
        <v>14118</v>
      </c>
      <c r="G3819" s="125" t="s">
        <v>2043</v>
      </c>
      <c r="H3819" s="126" t="s">
        <v>14120</v>
      </c>
      <c r="I3819" s="127">
        <v>262</v>
      </c>
      <c r="J3819" s="128">
        <v>7.6243999999999987</v>
      </c>
    </row>
    <row r="3820" spans="2:10" hidden="1" x14ac:dyDescent="0.25">
      <c r="B3820" s="124" t="s">
        <v>17</v>
      </c>
      <c r="C3820" s="125" t="s">
        <v>14109</v>
      </c>
      <c r="D3820" s="126" t="s">
        <v>14110</v>
      </c>
      <c r="E3820" s="125" t="s">
        <v>2043</v>
      </c>
      <c r="F3820" s="126" t="s">
        <v>14120</v>
      </c>
      <c r="G3820" s="125" t="s">
        <v>14111</v>
      </c>
      <c r="H3820" s="126" t="s">
        <v>14112</v>
      </c>
      <c r="I3820" s="127">
        <v>447</v>
      </c>
      <c r="J3820" s="128">
        <v>3.5724999999999989</v>
      </c>
    </row>
    <row r="3821" spans="2:10" hidden="1" x14ac:dyDescent="0.25">
      <c r="B3821" s="124" t="s">
        <v>17</v>
      </c>
      <c r="C3821" s="125" t="s">
        <v>14121</v>
      </c>
      <c r="D3821" s="126" t="s">
        <v>14122</v>
      </c>
      <c r="E3821" s="125" t="s">
        <v>14121</v>
      </c>
      <c r="F3821" s="126" t="s">
        <v>14123</v>
      </c>
      <c r="G3821" s="125" t="s">
        <v>5340</v>
      </c>
      <c r="H3821" s="126" t="s">
        <v>14124</v>
      </c>
      <c r="I3821" s="127">
        <v>259</v>
      </c>
      <c r="J3821" s="128">
        <v>9.5170000000000012</v>
      </c>
    </row>
    <row r="3822" spans="2:10" hidden="1" x14ac:dyDescent="0.25">
      <c r="B3822" s="124" t="s">
        <v>17</v>
      </c>
      <c r="C3822" s="125" t="s">
        <v>1047</v>
      </c>
      <c r="D3822" s="126" t="s">
        <v>14125</v>
      </c>
      <c r="E3822" s="125" t="s">
        <v>5600</v>
      </c>
      <c r="F3822" s="126" t="s">
        <v>14126</v>
      </c>
      <c r="G3822" s="125" t="s">
        <v>14127</v>
      </c>
      <c r="H3822" s="126" t="s">
        <v>14128</v>
      </c>
      <c r="I3822" s="127">
        <v>457</v>
      </c>
      <c r="J3822" s="128">
        <v>8.1288999999999998</v>
      </c>
    </row>
    <row r="3823" spans="2:10" hidden="1" x14ac:dyDescent="0.25">
      <c r="B3823" s="124" t="s">
        <v>17</v>
      </c>
      <c r="C3823" s="125" t="s">
        <v>1047</v>
      </c>
      <c r="D3823" s="126" t="s">
        <v>14125</v>
      </c>
      <c r="E3823" s="125" t="s">
        <v>5166</v>
      </c>
      <c r="F3823" s="126" t="s">
        <v>14129</v>
      </c>
      <c r="G3823" s="125" t="s">
        <v>14130</v>
      </c>
      <c r="H3823" s="126" t="s">
        <v>14131</v>
      </c>
      <c r="I3823" s="127">
        <v>1838</v>
      </c>
      <c r="J3823" s="128">
        <v>5.8058999999999994</v>
      </c>
    </row>
    <row r="3824" spans="2:10" hidden="1" x14ac:dyDescent="0.25">
      <c r="B3824" s="124" t="s">
        <v>17</v>
      </c>
      <c r="C3824" s="125" t="s">
        <v>1047</v>
      </c>
      <c r="D3824" s="126" t="s">
        <v>14125</v>
      </c>
      <c r="E3824" s="125" t="s">
        <v>14130</v>
      </c>
      <c r="F3824" s="126" t="s">
        <v>14131</v>
      </c>
      <c r="G3824" s="125" t="s">
        <v>14132</v>
      </c>
      <c r="H3824" s="126" t="s">
        <v>14133</v>
      </c>
      <c r="I3824" s="127">
        <v>1240</v>
      </c>
      <c r="J3824" s="128">
        <v>12.772600000000001</v>
      </c>
    </row>
    <row r="3825" spans="2:10" hidden="1" x14ac:dyDescent="0.25">
      <c r="B3825" s="124" t="s">
        <v>17</v>
      </c>
      <c r="C3825" s="125" t="s">
        <v>1047</v>
      </c>
      <c r="D3825" s="126" t="s">
        <v>14125</v>
      </c>
      <c r="E3825" s="125" t="s">
        <v>971</v>
      </c>
      <c r="F3825" s="126" t="s">
        <v>14134</v>
      </c>
      <c r="G3825" s="125" t="s">
        <v>14135</v>
      </c>
      <c r="H3825" s="126" t="s">
        <v>14136</v>
      </c>
      <c r="I3825" s="127">
        <v>103</v>
      </c>
      <c r="J3825" s="128">
        <v>0</v>
      </c>
    </row>
    <row r="3826" spans="2:10" hidden="1" x14ac:dyDescent="0.25">
      <c r="B3826" s="124" t="s">
        <v>17</v>
      </c>
      <c r="C3826" s="125" t="s">
        <v>1047</v>
      </c>
      <c r="D3826" s="126" t="s">
        <v>14125</v>
      </c>
      <c r="E3826" s="125" t="s">
        <v>12000</v>
      </c>
      <c r="F3826" s="126" t="s">
        <v>14137</v>
      </c>
      <c r="G3826" s="125" t="s">
        <v>971</v>
      </c>
      <c r="H3826" s="126" t="s">
        <v>14134</v>
      </c>
      <c r="I3826" s="127">
        <v>360</v>
      </c>
      <c r="J3826" s="128">
        <v>168.79159999999999</v>
      </c>
    </row>
    <row r="3827" spans="2:10" hidden="1" x14ac:dyDescent="0.25">
      <c r="B3827" s="124" t="s">
        <v>17</v>
      </c>
      <c r="C3827" s="125" t="s">
        <v>1047</v>
      </c>
      <c r="D3827" s="126" t="s">
        <v>14125</v>
      </c>
      <c r="E3827" s="125" t="s">
        <v>12000</v>
      </c>
      <c r="F3827" s="126" t="s">
        <v>14137</v>
      </c>
      <c r="G3827" s="125" t="s">
        <v>5600</v>
      </c>
      <c r="H3827" s="126" t="s">
        <v>14126</v>
      </c>
      <c r="I3827" s="127">
        <v>389</v>
      </c>
      <c r="J3827" s="128">
        <v>31.906700000000001</v>
      </c>
    </row>
    <row r="3828" spans="2:10" hidden="1" x14ac:dyDescent="0.25">
      <c r="B3828" s="124" t="s">
        <v>17</v>
      </c>
      <c r="C3828" s="125" t="s">
        <v>1047</v>
      </c>
      <c r="D3828" s="126" t="s">
        <v>14125</v>
      </c>
      <c r="E3828" s="125" t="s">
        <v>971</v>
      </c>
      <c r="F3828" s="126" t="s">
        <v>14134</v>
      </c>
      <c r="G3828" s="125" t="s">
        <v>5166</v>
      </c>
      <c r="H3828" s="126" t="s">
        <v>14129</v>
      </c>
      <c r="I3828" s="127">
        <v>597</v>
      </c>
      <c r="J3828" s="128">
        <v>32.979000000000013</v>
      </c>
    </row>
    <row r="3829" spans="2:10" hidden="1" x14ac:dyDescent="0.25">
      <c r="B3829" s="124" t="s">
        <v>17</v>
      </c>
      <c r="C3829" s="125" t="s">
        <v>3409</v>
      </c>
      <c r="D3829" s="126" t="s">
        <v>14138</v>
      </c>
      <c r="E3829" s="125" t="s">
        <v>3409</v>
      </c>
      <c r="F3829" s="126" t="s">
        <v>14139</v>
      </c>
      <c r="G3829" s="125" t="s">
        <v>14140</v>
      </c>
      <c r="H3829" s="126" t="s">
        <v>14141</v>
      </c>
      <c r="I3829" s="127">
        <v>269</v>
      </c>
      <c r="J3829" s="128">
        <v>102.48520000000001</v>
      </c>
    </row>
    <row r="3830" spans="2:10" hidden="1" x14ac:dyDescent="0.25">
      <c r="B3830" s="124" t="s">
        <v>17</v>
      </c>
      <c r="C3830" s="125" t="s">
        <v>14142</v>
      </c>
      <c r="D3830" s="126" t="s">
        <v>14143</v>
      </c>
      <c r="E3830" s="125" t="s">
        <v>5204</v>
      </c>
      <c r="F3830" s="126" t="s">
        <v>14144</v>
      </c>
      <c r="G3830" s="125" t="s">
        <v>14145</v>
      </c>
      <c r="H3830" s="126" t="s">
        <v>14146</v>
      </c>
      <c r="I3830" s="127">
        <v>260</v>
      </c>
      <c r="J3830" s="128">
        <v>5.1007999999999996</v>
      </c>
    </row>
    <row r="3831" spans="2:10" hidden="1" x14ac:dyDescent="0.25">
      <c r="B3831" s="124" t="s">
        <v>17</v>
      </c>
      <c r="C3831" s="125" t="s">
        <v>14142</v>
      </c>
      <c r="D3831" s="126" t="s">
        <v>14143</v>
      </c>
      <c r="E3831" s="125" t="s">
        <v>5204</v>
      </c>
      <c r="F3831" s="126" t="s">
        <v>14144</v>
      </c>
      <c r="G3831" s="125" t="s">
        <v>2505</v>
      </c>
      <c r="H3831" s="126" t="s">
        <v>14147</v>
      </c>
      <c r="I3831" s="127">
        <v>760</v>
      </c>
      <c r="J3831" s="128">
        <v>4.2791000000000006</v>
      </c>
    </row>
    <row r="3832" spans="2:10" hidden="1" x14ac:dyDescent="0.25">
      <c r="B3832" s="124" t="s">
        <v>17</v>
      </c>
      <c r="C3832" s="125" t="s">
        <v>1853</v>
      </c>
      <c r="D3832" s="126" t="s">
        <v>14148</v>
      </c>
      <c r="E3832" s="125" t="s">
        <v>14149</v>
      </c>
      <c r="F3832" s="126" t="s">
        <v>14150</v>
      </c>
      <c r="G3832" s="125" t="s">
        <v>14151</v>
      </c>
      <c r="H3832" s="126" t="s">
        <v>14152</v>
      </c>
      <c r="I3832" s="127">
        <v>254</v>
      </c>
      <c r="J3832" s="128">
        <v>15.6411</v>
      </c>
    </row>
    <row r="3833" spans="2:10" hidden="1" x14ac:dyDescent="0.25">
      <c r="B3833" s="124" t="s">
        <v>17</v>
      </c>
      <c r="C3833" s="125" t="s">
        <v>1150</v>
      </c>
      <c r="D3833" s="126" t="s">
        <v>14153</v>
      </c>
      <c r="E3833" s="125" t="s">
        <v>1150</v>
      </c>
      <c r="F3833" s="126" t="s">
        <v>14154</v>
      </c>
      <c r="G3833" s="125" t="s">
        <v>14155</v>
      </c>
      <c r="H3833" s="126" t="s">
        <v>14156</v>
      </c>
      <c r="I3833" s="127">
        <v>352</v>
      </c>
      <c r="J3833" s="128">
        <v>8.6734000000000009</v>
      </c>
    </row>
    <row r="3834" spans="2:10" hidden="1" x14ac:dyDescent="0.25">
      <c r="B3834" s="124" t="s">
        <v>17</v>
      </c>
      <c r="C3834" s="125" t="s">
        <v>1150</v>
      </c>
      <c r="D3834" s="126" t="s">
        <v>14153</v>
      </c>
      <c r="E3834" s="125" t="s">
        <v>14155</v>
      </c>
      <c r="F3834" s="126" t="s">
        <v>14156</v>
      </c>
      <c r="G3834" s="125" t="s">
        <v>4514</v>
      </c>
      <c r="H3834" s="126" t="s">
        <v>14157</v>
      </c>
      <c r="I3834" s="127">
        <v>207</v>
      </c>
      <c r="J3834" s="128">
        <v>8.0048000000000012</v>
      </c>
    </row>
    <row r="3835" spans="2:10" hidden="1" x14ac:dyDescent="0.25">
      <c r="B3835" s="124" t="s">
        <v>17</v>
      </c>
      <c r="C3835" s="125" t="s">
        <v>1150</v>
      </c>
      <c r="D3835" s="126" t="s">
        <v>14153</v>
      </c>
      <c r="E3835" s="125" t="s">
        <v>4514</v>
      </c>
      <c r="F3835" s="126" t="s">
        <v>14157</v>
      </c>
      <c r="G3835" s="125" t="s">
        <v>12517</v>
      </c>
      <c r="H3835" s="126" t="s">
        <v>14158</v>
      </c>
      <c r="I3835" s="127">
        <v>1261</v>
      </c>
      <c r="J3835" s="128">
        <v>4.2027000000000001</v>
      </c>
    </row>
    <row r="3836" spans="2:10" hidden="1" x14ac:dyDescent="0.25">
      <c r="B3836" s="124" t="s">
        <v>17</v>
      </c>
      <c r="C3836" s="125" t="s">
        <v>1150</v>
      </c>
      <c r="D3836" s="126" t="s">
        <v>14153</v>
      </c>
      <c r="E3836" s="125" t="s">
        <v>12517</v>
      </c>
      <c r="F3836" s="126" t="s">
        <v>14158</v>
      </c>
      <c r="G3836" s="125" t="s">
        <v>14159</v>
      </c>
      <c r="H3836" s="126" t="s">
        <v>14160</v>
      </c>
      <c r="I3836" s="127">
        <v>148</v>
      </c>
      <c r="J3836" s="128">
        <v>11.1334</v>
      </c>
    </row>
    <row r="3837" spans="2:10" hidden="1" x14ac:dyDescent="0.25">
      <c r="B3837" s="124" t="s">
        <v>17</v>
      </c>
      <c r="C3837" s="125" t="s">
        <v>1150</v>
      </c>
      <c r="D3837" s="126" t="s">
        <v>14153</v>
      </c>
      <c r="E3837" s="125" t="s">
        <v>4514</v>
      </c>
      <c r="F3837" s="126" t="s">
        <v>14157</v>
      </c>
      <c r="G3837" s="125" t="s">
        <v>14161</v>
      </c>
      <c r="H3837" s="126" t="s">
        <v>14162</v>
      </c>
      <c r="I3837" s="127">
        <v>943</v>
      </c>
      <c r="J3837" s="128">
        <v>27.3111</v>
      </c>
    </row>
    <row r="3838" spans="2:10" hidden="1" x14ac:dyDescent="0.25">
      <c r="B3838" s="124" t="s">
        <v>17</v>
      </c>
      <c r="C3838" s="125" t="s">
        <v>132</v>
      </c>
      <c r="D3838" s="126" t="s">
        <v>14163</v>
      </c>
      <c r="E3838" s="125" t="s">
        <v>14164</v>
      </c>
      <c r="F3838" s="126" t="s">
        <v>14165</v>
      </c>
      <c r="G3838" s="125" t="s">
        <v>14166</v>
      </c>
      <c r="H3838" s="126" t="s">
        <v>14167</v>
      </c>
      <c r="I3838" s="127">
        <v>296</v>
      </c>
      <c r="J3838" s="128">
        <v>5.1018999999999997</v>
      </c>
    </row>
    <row r="3839" spans="2:10" hidden="1" x14ac:dyDescent="0.25">
      <c r="B3839" s="124" t="s">
        <v>17</v>
      </c>
      <c r="C3839" s="125" t="s">
        <v>132</v>
      </c>
      <c r="D3839" s="126" t="s">
        <v>14163</v>
      </c>
      <c r="E3839" s="125" t="s">
        <v>14166</v>
      </c>
      <c r="F3839" s="126" t="s">
        <v>14167</v>
      </c>
      <c r="G3839" s="125" t="s">
        <v>14168</v>
      </c>
      <c r="H3839" s="126" t="s">
        <v>14169</v>
      </c>
      <c r="I3839" s="127">
        <v>293</v>
      </c>
      <c r="J3839" s="128">
        <v>3.5543</v>
      </c>
    </row>
    <row r="3840" spans="2:10" hidden="1" x14ac:dyDescent="0.25">
      <c r="B3840" s="124" t="s">
        <v>17</v>
      </c>
      <c r="C3840" s="125" t="s">
        <v>132</v>
      </c>
      <c r="D3840" s="126" t="s">
        <v>14163</v>
      </c>
      <c r="E3840" s="125" t="s">
        <v>7479</v>
      </c>
      <c r="F3840" s="126" t="s">
        <v>14170</v>
      </c>
      <c r="G3840" s="125" t="s">
        <v>6763</v>
      </c>
      <c r="H3840" s="126" t="s">
        <v>14171</v>
      </c>
      <c r="I3840" s="127">
        <v>506</v>
      </c>
      <c r="J3840" s="128">
        <v>23.985900000000001</v>
      </c>
    </row>
    <row r="3841" spans="2:10" hidden="1" x14ac:dyDescent="0.25">
      <c r="B3841" s="124" t="s">
        <v>17</v>
      </c>
      <c r="C3841" s="125" t="s">
        <v>132</v>
      </c>
      <c r="D3841" s="126" t="s">
        <v>14163</v>
      </c>
      <c r="E3841" s="125" t="s">
        <v>7394</v>
      </c>
      <c r="F3841" s="126" t="s">
        <v>14172</v>
      </c>
      <c r="G3841" s="125" t="s">
        <v>14173</v>
      </c>
      <c r="H3841" s="126" t="s">
        <v>14174</v>
      </c>
      <c r="I3841" s="127">
        <v>279</v>
      </c>
      <c r="J3841" s="128">
        <v>20.2151</v>
      </c>
    </row>
    <row r="3842" spans="2:10" hidden="1" x14ac:dyDescent="0.25">
      <c r="B3842" s="124" t="s">
        <v>17</v>
      </c>
      <c r="C3842" s="125" t="s">
        <v>132</v>
      </c>
      <c r="D3842" s="126" t="s">
        <v>14163</v>
      </c>
      <c r="E3842" s="125" t="s">
        <v>9714</v>
      </c>
      <c r="F3842" s="126" t="s">
        <v>14175</v>
      </c>
      <c r="G3842" s="125" t="s">
        <v>14176</v>
      </c>
      <c r="H3842" s="126" t="s">
        <v>14177</v>
      </c>
      <c r="I3842" s="127">
        <v>241</v>
      </c>
      <c r="J3842" s="128">
        <v>3.7898000000000001</v>
      </c>
    </row>
    <row r="3843" spans="2:10" hidden="1" x14ac:dyDescent="0.25">
      <c r="B3843" s="124" t="s">
        <v>17</v>
      </c>
      <c r="C3843" s="125" t="s">
        <v>132</v>
      </c>
      <c r="D3843" s="126" t="s">
        <v>14163</v>
      </c>
      <c r="E3843" s="125" t="s">
        <v>14178</v>
      </c>
      <c r="F3843" s="126" t="s">
        <v>14179</v>
      </c>
      <c r="G3843" s="125" t="s">
        <v>14180</v>
      </c>
      <c r="H3843" s="126" t="s">
        <v>14181</v>
      </c>
      <c r="I3843" s="127">
        <v>390</v>
      </c>
      <c r="J3843" s="128">
        <v>11.879099999999999</v>
      </c>
    </row>
    <row r="3844" spans="2:10" hidden="1" x14ac:dyDescent="0.25">
      <c r="B3844" s="124" t="s">
        <v>17</v>
      </c>
      <c r="C3844" s="125" t="s">
        <v>132</v>
      </c>
      <c r="D3844" s="126" t="s">
        <v>14163</v>
      </c>
      <c r="E3844" s="125" t="s">
        <v>14182</v>
      </c>
      <c r="F3844" s="126" t="s">
        <v>14183</v>
      </c>
      <c r="G3844" s="125" t="s">
        <v>14164</v>
      </c>
      <c r="H3844" s="126" t="s">
        <v>14165</v>
      </c>
      <c r="I3844" s="127">
        <v>671</v>
      </c>
      <c r="J3844" s="128">
        <v>16.045100000000001</v>
      </c>
    </row>
    <row r="3845" spans="2:10" hidden="1" x14ac:dyDescent="0.25">
      <c r="B3845" s="124" t="s">
        <v>17</v>
      </c>
      <c r="C3845" s="125" t="s">
        <v>132</v>
      </c>
      <c r="D3845" s="126" t="s">
        <v>14163</v>
      </c>
      <c r="E3845" s="125" t="s">
        <v>14180</v>
      </c>
      <c r="F3845" s="126" t="s">
        <v>14181</v>
      </c>
      <c r="G3845" s="125" t="s">
        <v>14184</v>
      </c>
      <c r="H3845" s="126" t="s">
        <v>14185</v>
      </c>
      <c r="I3845" s="127">
        <v>196</v>
      </c>
      <c r="J3845" s="128">
        <v>22.636800000000001</v>
      </c>
    </row>
    <row r="3846" spans="2:10" hidden="1" x14ac:dyDescent="0.25">
      <c r="B3846" s="124" t="s">
        <v>17</v>
      </c>
      <c r="C3846" s="125" t="s">
        <v>132</v>
      </c>
      <c r="D3846" s="126" t="s">
        <v>14163</v>
      </c>
      <c r="E3846" s="125" t="s">
        <v>6763</v>
      </c>
      <c r="F3846" s="126" t="s">
        <v>14171</v>
      </c>
      <c r="G3846" s="125" t="s">
        <v>14186</v>
      </c>
      <c r="H3846" s="126" t="s">
        <v>14187</v>
      </c>
      <c r="I3846" s="127">
        <v>275</v>
      </c>
      <c r="J3846" s="128">
        <v>22.876000000000001</v>
      </c>
    </row>
    <row r="3847" spans="2:10" hidden="1" x14ac:dyDescent="0.25">
      <c r="B3847" s="124" t="s">
        <v>17</v>
      </c>
      <c r="C3847" s="125" t="s">
        <v>132</v>
      </c>
      <c r="D3847" s="126" t="s">
        <v>14163</v>
      </c>
      <c r="E3847" s="125" t="s">
        <v>132</v>
      </c>
      <c r="F3847" s="126" t="s">
        <v>14188</v>
      </c>
      <c r="G3847" s="125" t="s">
        <v>7394</v>
      </c>
      <c r="H3847" s="126" t="s">
        <v>14172</v>
      </c>
      <c r="I3847" s="127">
        <v>151</v>
      </c>
      <c r="J3847" s="128">
        <v>22.24209999999999</v>
      </c>
    </row>
    <row r="3848" spans="2:10" hidden="1" x14ac:dyDescent="0.25">
      <c r="B3848" s="124" t="s">
        <v>17</v>
      </c>
      <c r="C3848" s="125" t="s">
        <v>132</v>
      </c>
      <c r="D3848" s="126" t="s">
        <v>14163</v>
      </c>
      <c r="E3848" s="125" t="s">
        <v>805</v>
      </c>
      <c r="F3848" s="126" t="s">
        <v>14189</v>
      </c>
      <c r="G3848" s="125" t="s">
        <v>14190</v>
      </c>
      <c r="H3848" s="126" t="s">
        <v>14191</v>
      </c>
      <c r="I3848" s="127">
        <v>331</v>
      </c>
      <c r="J3848" s="128">
        <v>4.3138000000000014</v>
      </c>
    </row>
    <row r="3849" spans="2:10" hidden="1" x14ac:dyDescent="0.25">
      <c r="B3849" s="124" t="s">
        <v>17</v>
      </c>
      <c r="C3849" s="125" t="s">
        <v>132</v>
      </c>
      <c r="D3849" s="126" t="s">
        <v>14163</v>
      </c>
      <c r="E3849" s="125" t="s">
        <v>14190</v>
      </c>
      <c r="F3849" s="126" t="s">
        <v>14191</v>
      </c>
      <c r="G3849" s="125" t="s">
        <v>14192</v>
      </c>
      <c r="H3849" s="126" t="s">
        <v>14193</v>
      </c>
      <c r="I3849" s="127">
        <v>733</v>
      </c>
      <c r="J3849" s="128">
        <v>10.7859</v>
      </c>
    </row>
    <row r="3850" spans="2:10" hidden="1" x14ac:dyDescent="0.25">
      <c r="B3850" s="124" t="s">
        <v>17</v>
      </c>
      <c r="C3850" s="125" t="s">
        <v>132</v>
      </c>
      <c r="D3850" s="126" t="s">
        <v>14163</v>
      </c>
      <c r="E3850" s="125" t="s">
        <v>14180</v>
      </c>
      <c r="F3850" s="126" t="s">
        <v>14181</v>
      </c>
      <c r="G3850" s="125" t="s">
        <v>7479</v>
      </c>
      <c r="H3850" s="126" t="s">
        <v>14170</v>
      </c>
      <c r="I3850" s="127">
        <v>37</v>
      </c>
      <c r="J3850" s="128">
        <v>16.2791</v>
      </c>
    </row>
    <row r="3851" spans="2:10" hidden="1" x14ac:dyDescent="0.25">
      <c r="B3851" s="124" t="s">
        <v>17</v>
      </c>
      <c r="C3851" s="125" t="s">
        <v>132</v>
      </c>
      <c r="D3851" s="126" t="s">
        <v>14163</v>
      </c>
      <c r="E3851" s="125" t="s">
        <v>14164</v>
      </c>
      <c r="F3851" s="126" t="s">
        <v>14165</v>
      </c>
      <c r="G3851" s="125" t="s">
        <v>9714</v>
      </c>
      <c r="H3851" s="126" t="s">
        <v>14175</v>
      </c>
      <c r="I3851" s="127">
        <v>457</v>
      </c>
      <c r="J3851" s="128">
        <v>6.5858999999999996</v>
      </c>
    </row>
    <row r="3852" spans="2:10" hidden="1" x14ac:dyDescent="0.25">
      <c r="B3852" s="124" t="s">
        <v>17</v>
      </c>
      <c r="C3852" s="125" t="s">
        <v>132</v>
      </c>
      <c r="D3852" s="126" t="s">
        <v>14163</v>
      </c>
      <c r="E3852" s="125" t="s">
        <v>14192</v>
      </c>
      <c r="F3852" s="126" t="s">
        <v>14193</v>
      </c>
      <c r="G3852" s="125" t="s">
        <v>14194</v>
      </c>
      <c r="H3852" s="126" t="s">
        <v>14195</v>
      </c>
      <c r="I3852" s="127">
        <v>409</v>
      </c>
      <c r="J3852" s="128">
        <v>15.575200000000001</v>
      </c>
    </row>
    <row r="3853" spans="2:10" hidden="1" x14ac:dyDescent="0.25">
      <c r="B3853" s="124" t="s">
        <v>17</v>
      </c>
      <c r="C3853" s="125" t="s">
        <v>1186</v>
      </c>
      <c r="D3853" s="126" t="s">
        <v>14196</v>
      </c>
      <c r="E3853" s="125" t="s">
        <v>1186</v>
      </c>
      <c r="F3853" s="126" t="s">
        <v>14197</v>
      </c>
      <c r="G3853" s="125" t="s">
        <v>14198</v>
      </c>
      <c r="H3853" s="126" t="s">
        <v>14199</v>
      </c>
      <c r="I3853" s="127">
        <v>682</v>
      </c>
      <c r="J3853" s="128">
        <v>5.4058999999999999</v>
      </c>
    </row>
    <row r="3854" spans="2:10" hidden="1" x14ac:dyDescent="0.25">
      <c r="B3854" s="124" t="s">
        <v>17</v>
      </c>
      <c r="C3854" s="125" t="s">
        <v>1186</v>
      </c>
      <c r="D3854" s="126" t="s">
        <v>14196</v>
      </c>
      <c r="E3854" s="125" t="s">
        <v>1186</v>
      </c>
      <c r="F3854" s="126" t="s">
        <v>14197</v>
      </c>
      <c r="G3854" s="125" t="s">
        <v>11462</v>
      </c>
      <c r="H3854" s="126" t="s">
        <v>14200</v>
      </c>
      <c r="I3854" s="127">
        <v>2289</v>
      </c>
      <c r="J3854" s="128">
        <v>3.1393</v>
      </c>
    </row>
    <row r="3855" spans="2:10" hidden="1" x14ac:dyDescent="0.25">
      <c r="B3855" s="124" t="s">
        <v>17</v>
      </c>
      <c r="C3855" s="125" t="s">
        <v>1186</v>
      </c>
      <c r="D3855" s="126" t="s">
        <v>14196</v>
      </c>
      <c r="E3855" s="125" t="s">
        <v>14198</v>
      </c>
      <c r="F3855" s="126" t="s">
        <v>14199</v>
      </c>
      <c r="G3855" s="125" t="s">
        <v>14201</v>
      </c>
      <c r="H3855" s="126" t="s">
        <v>14202</v>
      </c>
      <c r="I3855" s="127">
        <v>758</v>
      </c>
      <c r="J3855" s="128">
        <v>10.5435</v>
      </c>
    </row>
    <row r="3856" spans="2:10" hidden="1" x14ac:dyDescent="0.25">
      <c r="B3856" s="124" t="s">
        <v>17</v>
      </c>
      <c r="C3856" s="125" t="s">
        <v>1186</v>
      </c>
      <c r="D3856" s="126" t="s">
        <v>14196</v>
      </c>
      <c r="E3856" s="125" t="s">
        <v>1186</v>
      </c>
      <c r="F3856" s="126" t="s">
        <v>14197</v>
      </c>
      <c r="G3856" s="125" t="s">
        <v>14203</v>
      </c>
      <c r="H3856" s="126" t="s">
        <v>14204</v>
      </c>
      <c r="I3856" s="127">
        <v>1306</v>
      </c>
      <c r="J3856" s="128">
        <v>5.1701000000000006</v>
      </c>
    </row>
    <row r="3857" spans="2:10" hidden="1" x14ac:dyDescent="0.25">
      <c r="B3857" s="124" t="s">
        <v>17</v>
      </c>
      <c r="C3857" s="125" t="s">
        <v>1186</v>
      </c>
      <c r="D3857" s="126" t="s">
        <v>14196</v>
      </c>
      <c r="E3857" s="125" t="s">
        <v>14201</v>
      </c>
      <c r="F3857" s="126" t="s">
        <v>14202</v>
      </c>
      <c r="G3857" s="125" t="s">
        <v>14205</v>
      </c>
      <c r="H3857" s="126" t="s">
        <v>14206</v>
      </c>
      <c r="I3857" s="127">
        <v>453</v>
      </c>
      <c r="J3857" s="128">
        <v>19.364799999999999</v>
      </c>
    </row>
    <row r="3858" spans="2:10" hidden="1" x14ac:dyDescent="0.25">
      <c r="B3858" s="124" t="s">
        <v>17</v>
      </c>
      <c r="C3858" s="125" t="s">
        <v>1186</v>
      </c>
      <c r="D3858" s="126" t="s">
        <v>14196</v>
      </c>
      <c r="E3858" s="125" t="s">
        <v>14198</v>
      </c>
      <c r="F3858" s="126" t="s">
        <v>14199</v>
      </c>
      <c r="G3858" s="125" t="s">
        <v>3961</v>
      </c>
      <c r="H3858" s="126" t="s">
        <v>14207</v>
      </c>
      <c r="I3858" s="127">
        <v>593</v>
      </c>
      <c r="J3858" s="128">
        <v>8.0313000000000017</v>
      </c>
    </row>
    <row r="3859" spans="2:10" hidden="1" x14ac:dyDescent="0.25">
      <c r="B3859" s="124" t="s">
        <v>17</v>
      </c>
      <c r="C3859" s="125" t="s">
        <v>14208</v>
      </c>
      <c r="D3859" s="126" t="s">
        <v>14209</v>
      </c>
      <c r="E3859" s="125" t="s">
        <v>6500</v>
      </c>
      <c r="F3859" s="126" t="s">
        <v>14210</v>
      </c>
      <c r="G3859" s="125" t="s">
        <v>14211</v>
      </c>
      <c r="H3859" s="126" t="s">
        <v>14212</v>
      </c>
      <c r="I3859" s="127">
        <v>315</v>
      </c>
      <c r="J3859" s="128">
        <v>6.5053000000000001</v>
      </c>
    </row>
    <row r="3860" spans="2:10" hidden="1" x14ac:dyDescent="0.25">
      <c r="B3860" s="124" t="s">
        <v>17</v>
      </c>
      <c r="C3860" s="125" t="s">
        <v>14208</v>
      </c>
      <c r="D3860" s="126" t="s">
        <v>14209</v>
      </c>
      <c r="E3860" s="125" t="s">
        <v>14208</v>
      </c>
      <c r="F3860" s="126" t="s">
        <v>14213</v>
      </c>
      <c r="G3860" s="125" t="s">
        <v>6500</v>
      </c>
      <c r="H3860" s="126" t="s">
        <v>14210</v>
      </c>
      <c r="I3860" s="127">
        <v>263</v>
      </c>
      <c r="J3860" s="128">
        <v>12.609299999999999</v>
      </c>
    </row>
    <row r="3861" spans="2:10" hidden="1" x14ac:dyDescent="0.25">
      <c r="B3861" s="124" t="s">
        <v>17</v>
      </c>
      <c r="C3861" s="125" t="s">
        <v>14214</v>
      </c>
      <c r="D3861" s="126" t="s">
        <v>14215</v>
      </c>
      <c r="E3861" s="125" t="s">
        <v>1186</v>
      </c>
      <c r="F3861" s="126" t="s">
        <v>14216</v>
      </c>
      <c r="G3861" s="125" t="s">
        <v>14217</v>
      </c>
      <c r="H3861" s="126" t="s">
        <v>14218</v>
      </c>
      <c r="I3861" s="127">
        <v>741</v>
      </c>
      <c r="J3861" s="128">
        <v>13.764099999999999</v>
      </c>
    </row>
    <row r="3862" spans="2:10" hidden="1" x14ac:dyDescent="0.25">
      <c r="B3862" s="124" t="s">
        <v>17</v>
      </c>
      <c r="C3862" s="125" t="s">
        <v>14214</v>
      </c>
      <c r="D3862" s="126" t="s">
        <v>14215</v>
      </c>
      <c r="E3862" s="125" t="s">
        <v>14214</v>
      </c>
      <c r="F3862" s="126" t="s">
        <v>14219</v>
      </c>
      <c r="G3862" s="125" t="s">
        <v>1186</v>
      </c>
      <c r="H3862" s="126" t="s">
        <v>14216</v>
      </c>
      <c r="I3862" s="127">
        <v>199</v>
      </c>
      <c r="J3862" s="128">
        <v>12.2774</v>
      </c>
    </row>
    <row r="3863" spans="2:10" hidden="1" x14ac:dyDescent="0.25">
      <c r="B3863" s="124" t="s">
        <v>17</v>
      </c>
      <c r="C3863" s="125" t="s">
        <v>14214</v>
      </c>
      <c r="D3863" s="126" t="s">
        <v>14215</v>
      </c>
      <c r="E3863" s="125" t="s">
        <v>1186</v>
      </c>
      <c r="F3863" s="126" t="s">
        <v>14216</v>
      </c>
      <c r="G3863" s="125" t="s">
        <v>14220</v>
      </c>
      <c r="H3863" s="126" t="s">
        <v>14221</v>
      </c>
      <c r="I3863" s="127">
        <v>1568</v>
      </c>
      <c r="J3863" s="128">
        <v>28.289200000000001</v>
      </c>
    </row>
    <row r="3864" spans="2:10" hidden="1" x14ac:dyDescent="0.25">
      <c r="B3864" s="124" t="s">
        <v>17</v>
      </c>
      <c r="C3864" s="125" t="s">
        <v>14222</v>
      </c>
      <c r="D3864" s="126" t="s">
        <v>14223</v>
      </c>
      <c r="E3864" s="125" t="s">
        <v>14224</v>
      </c>
      <c r="F3864" s="126" t="s">
        <v>14225</v>
      </c>
      <c r="G3864" s="125" t="s">
        <v>6691</v>
      </c>
      <c r="H3864" s="126" t="s">
        <v>14226</v>
      </c>
      <c r="I3864" s="127">
        <v>622</v>
      </c>
      <c r="J3864" s="128">
        <v>26.698900000000009</v>
      </c>
    </row>
    <row r="3865" spans="2:10" hidden="1" x14ac:dyDescent="0.25">
      <c r="B3865" s="124" t="s">
        <v>17</v>
      </c>
      <c r="C3865" s="125" t="s">
        <v>14222</v>
      </c>
      <c r="D3865" s="126" t="s">
        <v>14223</v>
      </c>
      <c r="E3865" s="125" t="s">
        <v>14227</v>
      </c>
      <c r="F3865" s="126" t="s">
        <v>14228</v>
      </c>
      <c r="G3865" s="125" t="s">
        <v>14224</v>
      </c>
      <c r="H3865" s="126" t="s">
        <v>14225</v>
      </c>
      <c r="I3865" s="127">
        <v>3154</v>
      </c>
      <c r="J3865" s="128">
        <v>9.6691000000000003</v>
      </c>
    </row>
    <row r="3866" spans="2:10" hidden="1" x14ac:dyDescent="0.25">
      <c r="B3866" s="124" t="s">
        <v>17</v>
      </c>
      <c r="C3866" s="125" t="s">
        <v>14222</v>
      </c>
      <c r="D3866" s="126" t="s">
        <v>14223</v>
      </c>
      <c r="E3866" s="125" t="s">
        <v>14222</v>
      </c>
      <c r="F3866" s="126" t="s">
        <v>14229</v>
      </c>
      <c r="G3866" s="125" t="s">
        <v>14227</v>
      </c>
      <c r="H3866" s="126" t="s">
        <v>14228</v>
      </c>
      <c r="I3866" s="127">
        <v>283</v>
      </c>
      <c r="J3866" s="128">
        <v>25.9922</v>
      </c>
    </row>
    <row r="3867" spans="2:10" hidden="1" x14ac:dyDescent="0.25">
      <c r="B3867" s="124" t="s">
        <v>17</v>
      </c>
      <c r="C3867" s="125" t="s">
        <v>14222</v>
      </c>
      <c r="D3867" s="126" t="s">
        <v>14223</v>
      </c>
      <c r="E3867" s="125" t="s">
        <v>14222</v>
      </c>
      <c r="F3867" s="126" t="s">
        <v>14229</v>
      </c>
      <c r="G3867" s="125" t="s">
        <v>14230</v>
      </c>
      <c r="H3867" s="126" t="s">
        <v>14231</v>
      </c>
      <c r="I3867" s="127">
        <v>662</v>
      </c>
      <c r="J3867" s="128">
        <v>340.1529000000001</v>
      </c>
    </row>
    <row r="3868" spans="2:10" hidden="1" x14ac:dyDescent="0.25">
      <c r="B3868" s="124" t="s">
        <v>17</v>
      </c>
      <c r="C3868" s="125" t="s">
        <v>47</v>
      </c>
      <c r="D3868" s="126" t="s">
        <v>14232</v>
      </c>
      <c r="E3868" s="125" t="s">
        <v>14233</v>
      </c>
      <c r="F3868" s="126" t="s">
        <v>14234</v>
      </c>
      <c r="G3868" s="125" t="s">
        <v>14235</v>
      </c>
      <c r="H3868" s="126" t="s">
        <v>14236</v>
      </c>
      <c r="I3868" s="127">
        <v>277</v>
      </c>
      <c r="J3868" s="128">
        <v>14.505699999999999</v>
      </c>
    </row>
    <row r="3869" spans="2:10" hidden="1" x14ac:dyDescent="0.25">
      <c r="B3869" s="124" t="s">
        <v>17</v>
      </c>
      <c r="C3869" s="125" t="s">
        <v>47</v>
      </c>
      <c r="D3869" s="126" t="s">
        <v>14232</v>
      </c>
      <c r="E3869" s="125" t="s">
        <v>14235</v>
      </c>
      <c r="F3869" s="126" t="s">
        <v>14236</v>
      </c>
      <c r="G3869" s="125" t="s">
        <v>14237</v>
      </c>
      <c r="H3869" s="126" t="s">
        <v>14238</v>
      </c>
      <c r="I3869" s="127">
        <v>412</v>
      </c>
      <c r="J3869" s="128">
        <v>20.8826</v>
      </c>
    </row>
    <row r="3870" spans="2:10" hidden="1" x14ac:dyDescent="0.25">
      <c r="B3870" s="124" t="s">
        <v>17</v>
      </c>
      <c r="C3870" s="125" t="s">
        <v>47</v>
      </c>
      <c r="D3870" s="126" t="s">
        <v>14232</v>
      </c>
      <c r="E3870" s="125" t="s">
        <v>47</v>
      </c>
      <c r="F3870" s="126" t="s">
        <v>14239</v>
      </c>
      <c r="G3870" s="125" t="s">
        <v>14240</v>
      </c>
      <c r="H3870" s="126" t="s">
        <v>14241</v>
      </c>
      <c r="I3870" s="127">
        <v>495</v>
      </c>
      <c r="J3870" s="128">
        <v>73.790700000000001</v>
      </c>
    </row>
    <row r="3871" spans="2:10" hidden="1" x14ac:dyDescent="0.25">
      <c r="B3871" s="124" t="s">
        <v>17</v>
      </c>
      <c r="C3871" s="125" t="s">
        <v>47</v>
      </c>
      <c r="D3871" s="126" t="s">
        <v>14232</v>
      </c>
      <c r="E3871" s="125" t="s">
        <v>47</v>
      </c>
      <c r="F3871" s="126" t="s">
        <v>14239</v>
      </c>
      <c r="G3871" s="125" t="s">
        <v>14233</v>
      </c>
      <c r="H3871" s="126" t="s">
        <v>14234</v>
      </c>
      <c r="I3871" s="127">
        <v>304</v>
      </c>
      <c r="J3871" s="128">
        <v>20.037299999999991</v>
      </c>
    </row>
    <row r="3872" spans="2:10" hidden="1" x14ac:dyDescent="0.25">
      <c r="B3872" s="124" t="s">
        <v>17</v>
      </c>
      <c r="C3872" s="125" t="s">
        <v>14242</v>
      </c>
      <c r="D3872" s="126" t="s">
        <v>14243</v>
      </c>
      <c r="E3872" s="125" t="s">
        <v>14244</v>
      </c>
      <c r="F3872" s="126" t="s">
        <v>14245</v>
      </c>
      <c r="G3872" s="125" t="s">
        <v>14246</v>
      </c>
      <c r="H3872" s="126" t="s">
        <v>14247</v>
      </c>
      <c r="I3872" s="127">
        <v>284</v>
      </c>
      <c r="J3872" s="128">
        <v>14.5648</v>
      </c>
    </row>
    <row r="3873" spans="2:10" hidden="1" x14ac:dyDescent="0.25">
      <c r="B3873" s="124" t="s">
        <v>17</v>
      </c>
      <c r="C3873" s="125" t="s">
        <v>14242</v>
      </c>
      <c r="D3873" s="126" t="s">
        <v>14243</v>
      </c>
      <c r="E3873" s="125" t="s">
        <v>14242</v>
      </c>
      <c r="F3873" s="126" t="s">
        <v>14248</v>
      </c>
      <c r="G3873" s="125" t="s">
        <v>14249</v>
      </c>
      <c r="H3873" s="126" t="s">
        <v>14250</v>
      </c>
      <c r="I3873" s="127">
        <v>293</v>
      </c>
      <c r="J3873" s="128">
        <v>14.1982</v>
      </c>
    </row>
    <row r="3874" spans="2:10" hidden="1" x14ac:dyDescent="0.25">
      <c r="B3874" s="124" t="s">
        <v>17</v>
      </c>
      <c r="C3874" s="125" t="s">
        <v>14242</v>
      </c>
      <c r="D3874" s="126" t="s">
        <v>14243</v>
      </c>
      <c r="E3874" s="125" t="s">
        <v>4003</v>
      </c>
      <c r="F3874" s="126" t="s">
        <v>14251</v>
      </c>
      <c r="G3874" s="125" t="s">
        <v>14252</v>
      </c>
      <c r="H3874" s="126" t="s">
        <v>14253</v>
      </c>
      <c r="I3874" s="127">
        <v>510</v>
      </c>
      <c r="J3874" s="128">
        <v>5.5425000000000004</v>
      </c>
    </row>
    <row r="3875" spans="2:10" hidden="1" x14ac:dyDescent="0.25">
      <c r="B3875" s="124" t="s">
        <v>17</v>
      </c>
      <c r="C3875" s="125" t="s">
        <v>14242</v>
      </c>
      <c r="D3875" s="126" t="s">
        <v>14243</v>
      </c>
      <c r="E3875" s="125" t="s">
        <v>3168</v>
      </c>
      <c r="F3875" s="126" t="s">
        <v>14254</v>
      </c>
      <c r="G3875" s="125" t="s">
        <v>14255</v>
      </c>
      <c r="H3875" s="126" t="s">
        <v>14256</v>
      </c>
      <c r="I3875" s="127">
        <v>263</v>
      </c>
      <c r="J3875" s="128">
        <v>3.6509999999999998</v>
      </c>
    </row>
    <row r="3876" spans="2:10" hidden="1" x14ac:dyDescent="0.25">
      <c r="B3876" s="124" t="s">
        <v>17</v>
      </c>
      <c r="C3876" s="125" t="s">
        <v>14242</v>
      </c>
      <c r="D3876" s="126" t="s">
        <v>14243</v>
      </c>
      <c r="E3876" s="125" t="s">
        <v>3979</v>
      </c>
      <c r="F3876" s="126" t="s">
        <v>14257</v>
      </c>
      <c r="G3876" s="125" t="s">
        <v>14258</v>
      </c>
      <c r="H3876" s="126" t="s">
        <v>14259</v>
      </c>
      <c r="I3876" s="127">
        <v>503</v>
      </c>
      <c r="J3876" s="128">
        <v>9.716800000000001</v>
      </c>
    </row>
    <row r="3877" spans="2:10" hidden="1" x14ac:dyDescent="0.25">
      <c r="B3877" s="124" t="s">
        <v>17</v>
      </c>
      <c r="C3877" s="125" t="s">
        <v>14242</v>
      </c>
      <c r="D3877" s="126" t="s">
        <v>14243</v>
      </c>
      <c r="E3877" s="125" t="s">
        <v>14242</v>
      </c>
      <c r="F3877" s="126" t="s">
        <v>14248</v>
      </c>
      <c r="G3877" s="125" t="s">
        <v>3168</v>
      </c>
      <c r="H3877" s="126" t="s">
        <v>14254</v>
      </c>
      <c r="I3877" s="127">
        <v>373</v>
      </c>
      <c r="J3877" s="128">
        <v>9.7734000000000005</v>
      </c>
    </row>
    <row r="3878" spans="2:10" hidden="1" x14ac:dyDescent="0.25">
      <c r="B3878" s="124" t="s">
        <v>17</v>
      </c>
      <c r="C3878" s="125" t="s">
        <v>14242</v>
      </c>
      <c r="D3878" s="126" t="s">
        <v>14243</v>
      </c>
      <c r="E3878" s="125" t="s">
        <v>14242</v>
      </c>
      <c r="F3878" s="126" t="s">
        <v>14248</v>
      </c>
      <c r="G3878" s="125" t="s">
        <v>3979</v>
      </c>
      <c r="H3878" s="126" t="s">
        <v>14257</v>
      </c>
      <c r="I3878" s="127">
        <v>613</v>
      </c>
      <c r="J3878" s="128">
        <v>2.7402000000000002</v>
      </c>
    </row>
    <row r="3879" spans="2:10" hidden="1" x14ac:dyDescent="0.25">
      <c r="B3879" s="124" t="s">
        <v>17</v>
      </c>
      <c r="C3879" s="125" t="s">
        <v>14242</v>
      </c>
      <c r="D3879" s="126" t="s">
        <v>14243</v>
      </c>
      <c r="E3879" s="125" t="s">
        <v>3979</v>
      </c>
      <c r="F3879" s="126" t="s">
        <v>14257</v>
      </c>
      <c r="G3879" s="125" t="s">
        <v>4003</v>
      </c>
      <c r="H3879" s="126" t="s">
        <v>14251</v>
      </c>
      <c r="I3879" s="127">
        <v>180</v>
      </c>
      <c r="J3879" s="128">
        <v>4.3769999999999998</v>
      </c>
    </row>
    <row r="3880" spans="2:10" hidden="1" x14ac:dyDescent="0.25">
      <c r="B3880" s="124" t="s">
        <v>17</v>
      </c>
      <c r="C3880" s="125" t="s">
        <v>14242</v>
      </c>
      <c r="D3880" s="126" t="s">
        <v>14243</v>
      </c>
      <c r="E3880" s="125" t="s">
        <v>14242</v>
      </c>
      <c r="F3880" s="126" t="s">
        <v>14248</v>
      </c>
      <c r="G3880" s="125" t="s">
        <v>14244</v>
      </c>
      <c r="H3880" s="126" t="s">
        <v>14245</v>
      </c>
      <c r="I3880" s="127">
        <v>781</v>
      </c>
      <c r="J3880" s="128">
        <v>17.55009999999999</v>
      </c>
    </row>
    <row r="3881" spans="2:10" hidden="1" x14ac:dyDescent="0.25">
      <c r="B3881" s="124" t="s">
        <v>17</v>
      </c>
      <c r="C3881" s="125" t="s">
        <v>14242</v>
      </c>
      <c r="D3881" s="126" t="s">
        <v>14243</v>
      </c>
      <c r="E3881" s="125" t="s">
        <v>14252</v>
      </c>
      <c r="F3881" s="126" t="s">
        <v>14253</v>
      </c>
      <c r="G3881" s="125" t="s">
        <v>14260</v>
      </c>
      <c r="H3881" s="126" t="s">
        <v>14261</v>
      </c>
      <c r="I3881" s="127">
        <v>606</v>
      </c>
      <c r="J3881" s="128">
        <v>27.728400000000001</v>
      </c>
    </row>
    <row r="3882" spans="2:10" hidden="1" x14ac:dyDescent="0.25">
      <c r="B3882" s="124" t="s">
        <v>17</v>
      </c>
      <c r="C3882" s="125" t="s">
        <v>14242</v>
      </c>
      <c r="D3882" s="126" t="s">
        <v>14243</v>
      </c>
      <c r="E3882" s="125" t="s">
        <v>14258</v>
      </c>
      <c r="F3882" s="126" t="s">
        <v>14259</v>
      </c>
      <c r="G3882" s="125" t="s">
        <v>14262</v>
      </c>
      <c r="H3882" s="126" t="s">
        <v>14263</v>
      </c>
      <c r="I3882" s="127">
        <v>559</v>
      </c>
      <c r="J3882" s="128">
        <v>9.5681000000000012</v>
      </c>
    </row>
    <row r="3883" spans="2:10" hidden="1" x14ac:dyDescent="0.25">
      <c r="B3883" s="124" t="s">
        <v>17</v>
      </c>
      <c r="C3883" s="125" t="s">
        <v>4504</v>
      </c>
      <c r="D3883" s="126" t="s">
        <v>14264</v>
      </c>
      <c r="E3883" s="125" t="s">
        <v>14265</v>
      </c>
      <c r="F3883" s="126" t="s">
        <v>14266</v>
      </c>
      <c r="G3883" s="125" t="s">
        <v>14267</v>
      </c>
      <c r="H3883" s="126" t="s">
        <v>14268</v>
      </c>
      <c r="I3883" s="127">
        <v>259</v>
      </c>
      <c r="J3883" s="128">
        <v>42.258000000000003</v>
      </c>
    </row>
    <row r="3884" spans="2:10" hidden="1" x14ac:dyDescent="0.25">
      <c r="B3884" s="124" t="s">
        <v>17</v>
      </c>
      <c r="C3884" s="125" t="s">
        <v>4504</v>
      </c>
      <c r="D3884" s="126" t="s">
        <v>14264</v>
      </c>
      <c r="E3884" s="125" t="s">
        <v>14269</v>
      </c>
      <c r="F3884" s="126" t="s">
        <v>14270</v>
      </c>
      <c r="G3884" s="125" t="s">
        <v>14265</v>
      </c>
      <c r="H3884" s="126" t="s">
        <v>14266</v>
      </c>
      <c r="I3884" s="127">
        <v>114</v>
      </c>
      <c r="J3884" s="128">
        <v>13.1775</v>
      </c>
    </row>
    <row r="3885" spans="2:10" hidden="1" x14ac:dyDescent="0.25">
      <c r="B3885" s="124" t="s">
        <v>17</v>
      </c>
      <c r="C3885" s="125" t="s">
        <v>4504</v>
      </c>
      <c r="D3885" s="126" t="s">
        <v>14264</v>
      </c>
      <c r="E3885" s="125" t="s">
        <v>14271</v>
      </c>
      <c r="F3885" s="126" t="s">
        <v>14272</v>
      </c>
      <c r="G3885" s="125" t="s">
        <v>14273</v>
      </c>
      <c r="H3885" s="126" t="s">
        <v>14274</v>
      </c>
      <c r="I3885" s="127">
        <v>731</v>
      </c>
      <c r="J3885" s="128">
        <v>6.7531000000000017</v>
      </c>
    </row>
    <row r="3886" spans="2:10" hidden="1" x14ac:dyDescent="0.25">
      <c r="B3886" s="124" t="s">
        <v>17</v>
      </c>
      <c r="C3886" s="125" t="s">
        <v>4504</v>
      </c>
      <c r="D3886" s="126" t="s">
        <v>14264</v>
      </c>
      <c r="E3886" s="125" t="s">
        <v>14275</v>
      </c>
      <c r="F3886" s="126" t="s">
        <v>14276</v>
      </c>
      <c r="G3886" s="125" t="s">
        <v>14277</v>
      </c>
      <c r="H3886" s="126" t="s">
        <v>14278</v>
      </c>
      <c r="I3886" s="127">
        <v>156</v>
      </c>
      <c r="J3886" s="128">
        <v>17.802299999999999</v>
      </c>
    </row>
    <row r="3887" spans="2:10" hidden="1" x14ac:dyDescent="0.25">
      <c r="B3887" s="124" t="s">
        <v>17</v>
      </c>
      <c r="C3887" s="125" t="s">
        <v>4504</v>
      </c>
      <c r="D3887" s="126" t="s">
        <v>14264</v>
      </c>
      <c r="E3887" s="125" t="s">
        <v>12517</v>
      </c>
      <c r="F3887" s="126" t="s">
        <v>14279</v>
      </c>
      <c r="G3887" s="125" t="s">
        <v>14280</v>
      </c>
      <c r="H3887" s="126" t="s">
        <v>14281</v>
      </c>
      <c r="I3887" s="127">
        <v>102</v>
      </c>
      <c r="J3887" s="128">
        <v>17.622</v>
      </c>
    </row>
    <row r="3888" spans="2:10" hidden="1" x14ac:dyDescent="0.25">
      <c r="B3888" s="124" t="s">
        <v>17</v>
      </c>
      <c r="C3888" s="125" t="s">
        <v>4504</v>
      </c>
      <c r="D3888" s="126" t="s">
        <v>14264</v>
      </c>
      <c r="E3888" s="125" t="s">
        <v>14282</v>
      </c>
      <c r="F3888" s="126" t="s">
        <v>14283</v>
      </c>
      <c r="G3888" s="125" t="s">
        <v>12517</v>
      </c>
      <c r="H3888" s="126" t="s">
        <v>14279</v>
      </c>
      <c r="I3888" s="127">
        <v>262</v>
      </c>
      <c r="J3888" s="128">
        <v>12.8787</v>
      </c>
    </row>
    <row r="3889" spans="2:10" hidden="1" x14ac:dyDescent="0.25">
      <c r="B3889" s="124" t="s">
        <v>17</v>
      </c>
      <c r="C3889" s="125" t="s">
        <v>4504</v>
      </c>
      <c r="D3889" s="126" t="s">
        <v>14264</v>
      </c>
      <c r="E3889" s="125" t="s">
        <v>4504</v>
      </c>
      <c r="F3889" s="126" t="s">
        <v>14284</v>
      </c>
      <c r="G3889" s="125" t="s">
        <v>14271</v>
      </c>
      <c r="H3889" s="126" t="s">
        <v>14272</v>
      </c>
      <c r="I3889" s="127">
        <v>686</v>
      </c>
      <c r="J3889" s="128">
        <v>6.2138999999999998</v>
      </c>
    </row>
    <row r="3890" spans="2:10" hidden="1" x14ac:dyDescent="0.25">
      <c r="B3890" s="124" t="s">
        <v>17</v>
      </c>
      <c r="C3890" s="125" t="s">
        <v>4504</v>
      </c>
      <c r="D3890" s="126" t="s">
        <v>14264</v>
      </c>
      <c r="E3890" s="125" t="s">
        <v>14269</v>
      </c>
      <c r="F3890" s="126" t="s">
        <v>14270</v>
      </c>
      <c r="G3890" s="125" t="s">
        <v>3697</v>
      </c>
      <c r="H3890" s="126" t="s">
        <v>14285</v>
      </c>
      <c r="I3890" s="127">
        <v>497</v>
      </c>
      <c r="J3890" s="128">
        <v>5.4491999999999994</v>
      </c>
    </row>
    <row r="3891" spans="2:10" hidden="1" x14ac:dyDescent="0.25">
      <c r="B3891" s="124" t="s">
        <v>17</v>
      </c>
      <c r="C3891" s="125" t="s">
        <v>4504</v>
      </c>
      <c r="D3891" s="126" t="s">
        <v>14264</v>
      </c>
      <c r="E3891" s="125" t="s">
        <v>14269</v>
      </c>
      <c r="F3891" s="126" t="s">
        <v>14270</v>
      </c>
      <c r="G3891" s="125" t="s">
        <v>14282</v>
      </c>
      <c r="H3891" s="126" t="s">
        <v>14283</v>
      </c>
      <c r="I3891" s="127">
        <v>277</v>
      </c>
      <c r="J3891" s="128">
        <v>5.0754999999999999</v>
      </c>
    </row>
    <row r="3892" spans="2:10" hidden="1" x14ac:dyDescent="0.25">
      <c r="B3892" s="124" t="s">
        <v>17</v>
      </c>
      <c r="C3892" s="125" t="s">
        <v>4504</v>
      </c>
      <c r="D3892" s="126" t="s">
        <v>14264</v>
      </c>
      <c r="E3892" s="125" t="s">
        <v>4504</v>
      </c>
      <c r="F3892" s="126" t="s">
        <v>14284</v>
      </c>
      <c r="G3892" s="125" t="s">
        <v>1037</v>
      </c>
      <c r="H3892" s="126" t="s">
        <v>14286</v>
      </c>
      <c r="I3892" s="127">
        <v>299</v>
      </c>
      <c r="J3892" s="128">
        <v>41.039900000000003</v>
      </c>
    </row>
    <row r="3893" spans="2:10" hidden="1" x14ac:dyDescent="0.25">
      <c r="B3893" s="124" t="s">
        <v>17</v>
      </c>
      <c r="C3893" s="125" t="s">
        <v>4504</v>
      </c>
      <c r="D3893" s="126" t="s">
        <v>14264</v>
      </c>
      <c r="E3893" s="125" t="s">
        <v>14271</v>
      </c>
      <c r="F3893" s="126" t="s">
        <v>14272</v>
      </c>
      <c r="G3893" s="125" t="s">
        <v>349</v>
      </c>
      <c r="H3893" s="126" t="s">
        <v>14287</v>
      </c>
      <c r="I3893" s="127">
        <v>374</v>
      </c>
      <c r="J3893" s="128">
        <v>5.9419000000000004</v>
      </c>
    </row>
    <row r="3894" spans="2:10" hidden="1" x14ac:dyDescent="0.25">
      <c r="B3894" s="124" t="s">
        <v>17</v>
      </c>
      <c r="C3894" s="125" t="s">
        <v>4504</v>
      </c>
      <c r="D3894" s="126" t="s">
        <v>14264</v>
      </c>
      <c r="E3894" s="125" t="s">
        <v>1037</v>
      </c>
      <c r="F3894" s="126" t="s">
        <v>14286</v>
      </c>
      <c r="G3894" s="125" t="s">
        <v>14275</v>
      </c>
      <c r="H3894" s="126" t="s">
        <v>14276</v>
      </c>
      <c r="I3894" s="127">
        <v>68</v>
      </c>
      <c r="J3894" s="128">
        <v>16.9788</v>
      </c>
    </row>
    <row r="3895" spans="2:10" hidden="1" x14ac:dyDescent="0.25">
      <c r="B3895" s="124" t="s">
        <v>17</v>
      </c>
      <c r="C3895" s="125" t="s">
        <v>1290</v>
      </c>
      <c r="D3895" s="126" t="s">
        <v>14288</v>
      </c>
      <c r="E3895" s="125" t="s">
        <v>1290</v>
      </c>
      <c r="F3895" s="126" t="s">
        <v>14289</v>
      </c>
      <c r="G3895" s="125" t="s">
        <v>827</v>
      </c>
      <c r="H3895" s="126" t="s">
        <v>14290</v>
      </c>
      <c r="I3895" s="127">
        <v>305</v>
      </c>
      <c r="J3895" s="128">
        <v>21.16109999999999</v>
      </c>
    </row>
    <row r="3896" spans="2:10" hidden="1" x14ac:dyDescent="0.25">
      <c r="B3896" s="124" t="s">
        <v>17</v>
      </c>
      <c r="C3896" s="125" t="s">
        <v>1290</v>
      </c>
      <c r="D3896" s="126" t="s">
        <v>14288</v>
      </c>
      <c r="E3896" s="125" t="s">
        <v>827</v>
      </c>
      <c r="F3896" s="126" t="s">
        <v>14290</v>
      </c>
      <c r="G3896" s="125" t="s">
        <v>2837</v>
      </c>
      <c r="H3896" s="126" t="s">
        <v>14291</v>
      </c>
      <c r="I3896" s="127">
        <v>195</v>
      </c>
      <c r="J3896" s="128">
        <v>4.6737000000000002</v>
      </c>
    </row>
    <row r="3897" spans="2:10" hidden="1" x14ac:dyDescent="0.25">
      <c r="B3897" s="124" t="s">
        <v>17</v>
      </c>
      <c r="C3897" s="125" t="s">
        <v>1290</v>
      </c>
      <c r="D3897" s="126" t="s">
        <v>14288</v>
      </c>
      <c r="E3897" s="125" t="s">
        <v>1290</v>
      </c>
      <c r="F3897" s="126" t="s">
        <v>14289</v>
      </c>
      <c r="G3897" s="125" t="s">
        <v>8993</v>
      </c>
      <c r="H3897" s="126" t="s">
        <v>14292</v>
      </c>
      <c r="I3897" s="127">
        <v>373</v>
      </c>
      <c r="J3897" s="128">
        <v>4.5282</v>
      </c>
    </row>
    <row r="3898" spans="2:10" hidden="1" x14ac:dyDescent="0.25">
      <c r="B3898" s="124" t="s">
        <v>17</v>
      </c>
      <c r="C3898" s="125" t="s">
        <v>1290</v>
      </c>
      <c r="D3898" s="126" t="s">
        <v>14288</v>
      </c>
      <c r="E3898" s="125" t="s">
        <v>1290</v>
      </c>
      <c r="F3898" s="126" t="s">
        <v>14289</v>
      </c>
      <c r="G3898" s="125" t="s">
        <v>1037</v>
      </c>
      <c r="H3898" s="126" t="s">
        <v>14293</v>
      </c>
      <c r="I3898" s="127">
        <v>169</v>
      </c>
      <c r="J3898" s="128">
        <v>25.132300000000001</v>
      </c>
    </row>
    <row r="3899" spans="2:10" hidden="1" x14ac:dyDescent="0.25">
      <c r="B3899" s="124" t="s">
        <v>17</v>
      </c>
      <c r="C3899" s="125" t="s">
        <v>1290</v>
      </c>
      <c r="D3899" s="126" t="s">
        <v>14288</v>
      </c>
      <c r="E3899" s="125" t="s">
        <v>827</v>
      </c>
      <c r="F3899" s="126" t="s">
        <v>14290</v>
      </c>
      <c r="G3899" s="125" t="s">
        <v>14294</v>
      </c>
      <c r="H3899" s="126" t="s">
        <v>14295</v>
      </c>
      <c r="I3899" s="127">
        <v>218</v>
      </c>
      <c r="J3899" s="128">
        <v>21.0684</v>
      </c>
    </row>
    <row r="3900" spans="2:10" hidden="1" x14ac:dyDescent="0.25">
      <c r="B3900" s="124" t="s">
        <v>17</v>
      </c>
      <c r="C3900" s="125" t="s">
        <v>847</v>
      </c>
      <c r="D3900" s="126" t="s">
        <v>14296</v>
      </c>
      <c r="E3900" s="125" t="s">
        <v>14297</v>
      </c>
      <c r="F3900" s="126" t="s">
        <v>14298</v>
      </c>
      <c r="G3900" s="125" t="s">
        <v>14299</v>
      </c>
      <c r="H3900" s="126" t="s">
        <v>14300</v>
      </c>
      <c r="I3900" s="127">
        <v>310</v>
      </c>
      <c r="J3900" s="128">
        <v>21.7498</v>
      </c>
    </row>
    <row r="3901" spans="2:10" hidden="1" x14ac:dyDescent="0.25">
      <c r="B3901" s="124" t="s">
        <v>17</v>
      </c>
      <c r="C3901" s="125" t="s">
        <v>847</v>
      </c>
      <c r="D3901" s="126" t="s">
        <v>14296</v>
      </c>
      <c r="E3901" s="125" t="s">
        <v>847</v>
      </c>
      <c r="F3901" s="126" t="s">
        <v>14301</v>
      </c>
      <c r="G3901" s="125" t="s">
        <v>14302</v>
      </c>
      <c r="H3901" s="126" t="s">
        <v>14303</v>
      </c>
      <c r="I3901" s="127">
        <v>359</v>
      </c>
      <c r="J3901" s="128">
        <v>7.9051999999999998</v>
      </c>
    </row>
    <row r="3902" spans="2:10" hidden="1" x14ac:dyDescent="0.25">
      <c r="B3902" s="124" t="s">
        <v>17</v>
      </c>
      <c r="C3902" s="125" t="s">
        <v>847</v>
      </c>
      <c r="D3902" s="126" t="s">
        <v>14296</v>
      </c>
      <c r="E3902" s="125" t="s">
        <v>2513</v>
      </c>
      <c r="F3902" s="126" t="s">
        <v>14304</v>
      </c>
      <c r="G3902" s="125" t="s">
        <v>14305</v>
      </c>
      <c r="H3902" s="126" t="s">
        <v>14306</v>
      </c>
      <c r="I3902" s="127">
        <v>517</v>
      </c>
      <c r="J3902" s="128">
        <v>26.515799999999999</v>
      </c>
    </row>
    <row r="3903" spans="2:10" hidden="1" x14ac:dyDescent="0.25">
      <c r="B3903" s="124" t="s">
        <v>17</v>
      </c>
      <c r="C3903" s="125" t="s">
        <v>847</v>
      </c>
      <c r="D3903" s="126" t="s">
        <v>14296</v>
      </c>
      <c r="E3903" s="125" t="s">
        <v>847</v>
      </c>
      <c r="F3903" s="126" t="s">
        <v>14301</v>
      </c>
      <c r="G3903" s="125" t="s">
        <v>14297</v>
      </c>
      <c r="H3903" s="126" t="s">
        <v>14298</v>
      </c>
      <c r="I3903" s="127">
        <v>290</v>
      </c>
      <c r="J3903" s="128">
        <v>34.045400000000001</v>
      </c>
    </row>
    <row r="3904" spans="2:10" hidden="1" x14ac:dyDescent="0.25">
      <c r="B3904" s="124" t="s">
        <v>17</v>
      </c>
      <c r="C3904" s="125" t="s">
        <v>847</v>
      </c>
      <c r="D3904" s="126" t="s">
        <v>14296</v>
      </c>
      <c r="E3904" s="125" t="s">
        <v>14302</v>
      </c>
      <c r="F3904" s="126" t="s">
        <v>14303</v>
      </c>
      <c r="G3904" s="125" t="s">
        <v>14307</v>
      </c>
      <c r="H3904" s="126" t="s">
        <v>14308</v>
      </c>
      <c r="I3904" s="127">
        <v>244</v>
      </c>
      <c r="J3904" s="128">
        <v>15.2919</v>
      </c>
    </row>
    <row r="3905" spans="2:10" hidden="1" x14ac:dyDescent="0.25">
      <c r="B3905" s="124" t="s">
        <v>17</v>
      </c>
      <c r="C3905" s="125" t="s">
        <v>847</v>
      </c>
      <c r="D3905" s="126" t="s">
        <v>14296</v>
      </c>
      <c r="E3905" s="125" t="s">
        <v>14305</v>
      </c>
      <c r="F3905" s="126" t="s">
        <v>14306</v>
      </c>
      <c r="G3905" s="125" t="s">
        <v>14309</v>
      </c>
      <c r="H3905" s="126" t="s">
        <v>14310</v>
      </c>
      <c r="I3905" s="127">
        <v>714</v>
      </c>
      <c r="J3905" s="128">
        <v>6.1093999999999999</v>
      </c>
    </row>
    <row r="3906" spans="2:10" hidden="1" x14ac:dyDescent="0.25">
      <c r="B3906" s="124" t="s">
        <v>17</v>
      </c>
      <c r="C3906" s="125" t="s">
        <v>847</v>
      </c>
      <c r="D3906" s="126" t="s">
        <v>14296</v>
      </c>
      <c r="E3906" s="125" t="s">
        <v>14309</v>
      </c>
      <c r="F3906" s="126" t="s">
        <v>14310</v>
      </c>
      <c r="G3906" s="125" t="s">
        <v>1276</v>
      </c>
      <c r="H3906" s="126" t="s">
        <v>14311</v>
      </c>
      <c r="I3906" s="127">
        <v>826</v>
      </c>
      <c r="J3906" s="128">
        <v>3.315199999999999</v>
      </c>
    </row>
    <row r="3907" spans="2:10" hidden="1" x14ac:dyDescent="0.25">
      <c r="B3907" s="124" t="s">
        <v>17</v>
      </c>
      <c r="C3907" s="125" t="s">
        <v>847</v>
      </c>
      <c r="D3907" s="126" t="s">
        <v>14296</v>
      </c>
      <c r="E3907" s="125" t="s">
        <v>847</v>
      </c>
      <c r="F3907" s="126" t="s">
        <v>14301</v>
      </c>
      <c r="G3907" s="125" t="s">
        <v>2513</v>
      </c>
      <c r="H3907" s="126" t="s">
        <v>14304</v>
      </c>
      <c r="I3907" s="127">
        <v>361</v>
      </c>
      <c r="J3907" s="128">
        <v>20.919599999999999</v>
      </c>
    </row>
    <row r="3908" spans="2:10" hidden="1" x14ac:dyDescent="0.25">
      <c r="B3908" s="124" t="s">
        <v>17</v>
      </c>
      <c r="C3908" s="125" t="s">
        <v>847</v>
      </c>
      <c r="D3908" s="126" t="s">
        <v>14296</v>
      </c>
      <c r="E3908" s="125" t="s">
        <v>14297</v>
      </c>
      <c r="F3908" s="126" t="s">
        <v>14298</v>
      </c>
      <c r="G3908" s="125" t="s">
        <v>14312</v>
      </c>
      <c r="H3908" s="126" t="s">
        <v>14313</v>
      </c>
      <c r="I3908" s="127">
        <v>249</v>
      </c>
      <c r="J3908" s="128">
        <v>23.99659999999999</v>
      </c>
    </row>
    <row r="3909" spans="2:10" hidden="1" x14ac:dyDescent="0.25">
      <c r="B3909" s="124" t="s">
        <v>17</v>
      </c>
      <c r="C3909" s="125" t="s">
        <v>14314</v>
      </c>
      <c r="D3909" s="126" t="s">
        <v>14315</v>
      </c>
      <c r="E3909" s="125" t="s">
        <v>6197</v>
      </c>
      <c r="F3909" s="126" t="s">
        <v>14316</v>
      </c>
      <c r="G3909" s="125" t="s">
        <v>14317</v>
      </c>
      <c r="H3909" s="126" t="s">
        <v>14318</v>
      </c>
      <c r="I3909" s="127">
        <v>288</v>
      </c>
      <c r="J3909" s="128">
        <v>10.264099999999999</v>
      </c>
    </row>
    <row r="3910" spans="2:10" hidden="1" x14ac:dyDescent="0.25">
      <c r="B3910" s="124" t="s">
        <v>17</v>
      </c>
      <c r="C3910" s="125" t="s">
        <v>14314</v>
      </c>
      <c r="D3910" s="126" t="s">
        <v>14315</v>
      </c>
      <c r="E3910" s="125" t="s">
        <v>14314</v>
      </c>
      <c r="F3910" s="126" t="s">
        <v>14319</v>
      </c>
      <c r="G3910" s="125" t="s">
        <v>6197</v>
      </c>
      <c r="H3910" s="126" t="s">
        <v>14316</v>
      </c>
      <c r="I3910" s="127">
        <v>1352</v>
      </c>
      <c r="J3910" s="128">
        <v>35.59020000000001</v>
      </c>
    </row>
    <row r="3911" spans="2:10" hidden="1" x14ac:dyDescent="0.25">
      <c r="B3911" s="124" t="s">
        <v>17</v>
      </c>
      <c r="C3911" s="125" t="s">
        <v>14314</v>
      </c>
      <c r="D3911" s="126" t="s">
        <v>14315</v>
      </c>
      <c r="E3911" s="125" t="s">
        <v>14314</v>
      </c>
      <c r="F3911" s="126" t="s">
        <v>14319</v>
      </c>
      <c r="G3911" s="125" t="s">
        <v>14320</v>
      </c>
      <c r="H3911" s="126" t="s">
        <v>14321</v>
      </c>
      <c r="I3911" s="127">
        <v>351</v>
      </c>
      <c r="J3911" s="128">
        <v>190.6652</v>
      </c>
    </row>
    <row r="3912" spans="2:10" hidden="1" x14ac:dyDescent="0.25">
      <c r="B3912" s="124" t="s">
        <v>17</v>
      </c>
      <c r="C3912" s="125" t="s">
        <v>14314</v>
      </c>
      <c r="D3912" s="126" t="s">
        <v>14315</v>
      </c>
      <c r="E3912" s="125" t="s">
        <v>6197</v>
      </c>
      <c r="F3912" s="126" t="s">
        <v>14316</v>
      </c>
      <c r="G3912" s="125" t="s">
        <v>14322</v>
      </c>
      <c r="H3912" s="126" t="s">
        <v>14323</v>
      </c>
      <c r="I3912" s="127">
        <v>368</v>
      </c>
      <c r="J3912" s="128">
        <v>5.9103999999999983</v>
      </c>
    </row>
    <row r="3913" spans="2:10" hidden="1" x14ac:dyDescent="0.25">
      <c r="B3913" s="124" t="s">
        <v>17</v>
      </c>
      <c r="C3913" s="125" t="s">
        <v>14324</v>
      </c>
      <c r="D3913" s="126" t="s">
        <v>14325</v>
      </c>
      <c r="E3913" s="125" t="s">
        <v>14326</v>
      </c>
      <c r="F3913" s="126" t="s">
        <v>14327</v>
      </c>
      <c r="G3913" s="125" t="s">
        <v>14328</v>
      </c>
      <c r="H3913" s="126" t="s">
        <v>14329</v>
      </c>
      <c r="I3913" s="127">
        <v>543</v>
      </c>
      <c r="J3913" s="128">
        <v>14.0158</v>
      </c>
    </row>
    <row r="3914" spans="2:10" hidden="1" x14ac:dyDescent="0.25">
      <c r="B3914" s="124" t="s">
        <v>17</v>
      </c>
      <c r="C3914" s="125" t="s">
        <v>14324</v>
      </c>
      <c r="D3914" s="126" t="s">
        <v>14325</v>
      </c>
      <c r="E3914" s="125" t="s">
        <v>14324</v>
      </c>
      <c r="F3914" s="126" t="s">
        <v>14330</v>
      </c>
      <c r="G3914" s="125" t="s">
        <v>14331</v>
      </c>
      <c r="H3914" s="126" t="s">
        <v>14332</v>
      </c>
      <c r="I3914" s="127">
        <v>372</v>
      </c>
      <c r="J3914" s="128">
        <v>18.829599999999999</v>
      </c>
    </row>
    <row r="3915" spans="2:10" hidden="1" x14ac:dyDescent="0.25">
      <c r="B3915" s="124" t="s">
        <v>17</v>
      </c>
      <c r="C3915" s="125" t="s">
        <v>14324</v>
      </c>
      <c r="D3915" s="126" t="s">
        <v>14325</v>
      </c>
      <c r="E3915" s="125" t="s">
        <v>14326</v>
      </c>
      <c r="F3915" s="126" t="s">
        <v>14327</v>
      </c>
      <c r="G3915" s="125" t="s">
        <v>14333</v>
      </c>
      <c r="H3915" s="126" t="s">
        <v>14334</v>
      </c>
      <c r="I3915" s="127">
        <v>164</v>
      </c>
      <c r="J3915" s="128">
        <v>7.9423999999999984</v>
      </c>
    </row>
    <row r="3916" spans="2:10" hidden="1" x14ac:dyDescent="0.25">
      <c r="B3916" s="124" t="s">
        <v>17</v>
      </c>
      <c r="C3916" s="125" t="s">
        <v>14324</v>
      </c>
      <c r="D3916" s="126" t="s">
        <v>14325</v>
      </c>
      <c r="E3916" s="125" t="s">
        <v>14335</v>
      </c>
      <c r="F3916" s="126" t="s">
        <v>14336</v>
      </c>
      <c r="G3916" s="125" t="s">
        <v>14337</v>
      </c>
      <c r="H3916" s="126" t="s">
        <v>14338</v>
      </c>
      <c r="I3916" s="127">
        <v>294</v>
      </c>
      <c r="J3916" s="128">
        <v>14.3969</v>
      </c>
    </row>
    <row r="3917" spans="2:10" hidden="1" x14ac:dyDescent="0.25">
      <c r="B3917" s="124" t="s">
        <v>17</v>
      </c>
      <c r="C3917" s="125" t="s">
        <v>14324</v>
      </c>
      <c r="D3917" s="126" t="s">
        <v>14325</v>
      </c>
      <c r="E3917" s="125" t="s">
        <v>14324</v>
      </c>
      <c r="F3917" s="126" t="s">
        <v>14330</v>
      </c>
      <c r="G3917" s="125" t="s">
        <v>14326</v>
      </c>
      <c r="H3917" s="126" t="s">
        <v>14327</v>
      </c>
      <c r="I3917" s="127">
        <v>431</v>
      </c>
      <c r="J3917" s="128">
        <v>5.2264999999999997</v>
      </c>
    </row>
    <row r="3918" spans="2:10" hidden="1" x14ac:dyDescent="0.25">
      <c r="B3918" s="124" t="s">
        <v>17</v>
      </c>
      <c r="C3918" s="125" t="s">
        <v>1502</v>
      </c>
      <c r="D3918" s="126" t="s">
        <v>14339</v>
      </c>
      <c r="E3918" s="125" t="s">
        <v>1502</v>
      </c>
      <c r="F3918" s="126" t="s">
        <v>14340</v>
      </c>
      <c r="G3918" s="125" t="s">
        <v>14341</v>
      </c>
      <c r="H3918" s="126" t="s">
        <v>14342</v>
      </c>
      <c r="I3918" s="127">
        <v>948</v>
      </c>
      <c r="J3918" s="128">
        <v>19.0547</v>
      </c>
    </row>
    <row r="3919" spans="2:10" hidden="1" x14ac:dyDescent="0.25">
      <c r="B3919" s="124" t="s">
        <v>17</v>
      </c>
      <c r="C3919" s="125" t="s">
        <v>1502</v>
      </c>
      <c r="D3919" s="126" t="s">
        <v>14339</v>
      </c>
      <c r="E3919" s="125" t="s">
        <v>1502</v>
      </c>
      <c r="F3919" s="126" t="s">
        <v>14340</v>
      </c>
      <c r="G3919" s="125" t="s">
        <v>14343</v>
      </c>
      <c r="H3919" s="126" t="s">
        <v>14344</v>
      </c>
      <c r="I3919" s="127">
        <v>372</v>
      </c>
      <c r="J3919" s="128">
        <v>82.014100000000013</v>
      </c>
    </row>
    <row r="3920" spans="2:10" hidden="1" x14ac:dyDescent="0.25">
      <c r="B3920" s="124" t="s">
        <v>17</v>
      </c>
      <c r="C3920" s="125" t="s">
        <v>1502</v>
      </c>
      <c r="D3920" s="126" t="s">
        <v>14339</v>
      </c>
      <c r="E3920" s="125" t="s">
        <v>14345</v>
      </c>
      <c r="F3920" s="126" t="s">
        <v>14346</v>
      </c>
      <c r="G3920" s="125" t="s">
        <v>14347</v>
      </c>
      <c r="H3920" s="126" t="s">
        <v>14348</v>
      </c>
      <c r="I3920" s="127">
        <v>691</v>
      </c>
      <c r="J3920" s="128">
        <v>0</v>
      </c>
    </row>
    <row r="3921" spans="2:10" hidden="1" x14ac:dyDescent="0.25">
      <c r="B3921" s="124" t="s">
        <v>17</v>
      </c>
      <c r="C3921" s="125" t="s">
        <v>1502</v>
      </c>
      <c r="D3921" s="126" t="s">
        <v>14339</v>
      </c>
      <c r="E3921" s="125" t="s">
        <v>9171</v>
      </c>
      <c r="F3921" s="126" t="s">
        <v>14349</v>
      </c>
      <c r="G3921" s="125" t="s">
        <v>1276</v>
      </c>
      <c r="H3921" s="126" t="s">
        <v>14350</v>
      </c>
      <c r="I3921" s="127">
        <v>387</v>
      </c>
      <c r="J3921" s="128">
        <v>5.4203999999999999</v>
      </c>
    </row>
    <row r="3922" spans="2:10" hidden="1" x14ac:dyDescent="0.25">
      <c r="B3922" s="124" t="s">
        <v>17</v>
      </c>
      <c r="C3922" s="125" t="s">
        <v>1502</v>
      </c>
      <c r="D3922" s="126" t="s">
        <v>14339</v>
      </c>
      <c r="E3922" s="125" t="s">
        <v>14345</v>
      </c>
      <c r="F3922" s="126" t="s">
        <v>14346</v>
      </c>
      <c r="G3922" s="125" t="s">
        <v>14351</v>
      </c>
      <c r="H3922" s="126" t="s">
        <v>14352</v>
      </c>
      <c r="I3922" s="127">
        <v>715</v>
      </c>
      <c r="J3922" s="128">
        <v>0</v>
      </c>
    </row>
    <row r="3923" spans="2:10" hidden="1" x14ac:dyDescent="0.25">
      <c r="B3923" s="124" t="s">
        <v>17</v>
      </c>
      <c r="C3923" s="125" t="s">
        <v>1502</v>
      </c>
      <c r="D3923" s="126" t="s">
        <v>14339</v>
      </c>
      <c r="E3923" s="125" t="s">
        <v>14343</v>
      </c>
      <c r="F3923" s="126" t="s">
        <v>14344</v>
      </c>
      <c r="G3923" s="125" t="s">
        <v>2535</v>
      </c>
      <c r="H3923" s="126" t="s">
        <v>14353</v>
      </c>
      <c r="I3923" s="127">
        <v>347</v>
      </c>
      <c r="J3923" s="128">
        <v>0</v>
      </c>
    </row>
    <row r="3924" spans="2:10" hidden="1" x14ac:dyDescent="0.25">
      <c r="B3924" s="124" t="s">
        <v>17</v>
      </c>
      <c r="C3924" s="125" t="s">
        <v>1502</v>
      </c>
      <c r="D3924" s="126" t="s">
        <v>14339</v>
      </c>
      <c r="E3924" s="125" t="s">
        <v>9171</v>
      </c>
      <c r="F3924" s="126" t="s">
        <v>14349</v>
      </c>
      <c r="G3924" s="125" t="s">
        <v>14354</v>
      </c>
      <c r="H3924" s="126" t="s">
        <v>14355</v>
      </c>
      <c r="I3924" s="127">
        <v>514</v>
      </c>
      <c r="J3924" s="128">
        <v>12.043100000000001</v>
      </c>
    </row>
    <row r="3925" spans="2:10" hidden="1" x14ac:dyDescent="0.25">
      <c r="B3925" s="124" t="s">
        <v>17</v>
      </c>
      <c r="C3925" s="125" t="s">
        <v>1502</v>
      </c>
      <c r="D3925" s="126" t="s">
        <v>14339</v>
      </c>
      <c r="E3925" s="125" t="s">
        <v>14345</v>
      </c>
      <c r="F3925" s="126" t="s">
        <v>14346</v>
      </c>
      <c r="G3925" s="125" t="s">
        <v>14356</v>
      </c>
      <c r="H3925" s="126" t="s">
        <v>14357</v>
      </c>
      <c r="I3925" s="127">
        <v>159</v>
      </c>
      <c r="J3925" s="128">
        <v>0</v>
      </c>
    </row>
    <row r="3926" spans="2:10" hidden="1" x14ac:dyDescent="0.25">
      <c r="B3926" s="124" t="s">
        <v>17</v>
      </c>
      <c r="C3926" s="125" t="s">
        <v>1502</v>
      </c>
      <c r="D3926" s="126" t="s">
        <v>14339</v>
      </c>
      <c r="E3926" s="125" t="s">
        <v>14354</v>
      </c>
      <c r="F3926" s="126" t="s">
        <v>14355</v>
      </c>
      <c r="G3926" s="125" t="s">
        <v>3546</v>
      </c>
      <c r="H3926" s="126" t="s">
        <v>14358</v>
      </c>
      <c r="I3926" s="127">
        <v>118</v>
      </c>
      <c r="J3926" s="128">
        <v>0.77560000000000018</v>
      </c>
    </row>
    <row r="3927" spans="2:10" hidden="1" x14ac:dyDescent="0.25">
      <c r="B3927" s="124" t="s">
        <v>17</v>
      </c>
      <c r="C3927" s="125" t="s">
        <v>1502</v>
      </c>
      <c r="D3927" s="126" t="s">
        <v>14339</v>
      </c>
      <c r="E3927" s="125" t="s">
        <v>1502</v>
      </c>
      <c r="F3927" s="126" t="s">
        <v>14340</v>
      </c>
      <c r="G3927" s="125" t="s">
        <v>9171</v>
      </c>
      <c r="H3927" s="126" t="s">
        <v>14349</v>
      </c>
      <c r="I3927" s="127">
        <v>376</v>
      </c>
      <c r="J3927" s="128">
        <v>14.6381</v>
      </c>
    </row>
    <row r="3928" spans="2:10" hidden="1" x14ac:dyDescent="0.25">
      <c r="B3928" s="124" t="s">
        <v>17</v>
      </c>
      <c r="C3928" s="125" t="s">
        <v>1502</v>
      </c>
      <c r="D3928" s="126" t="s">
        <v>14339</v>
      </c>
      <c r="E3928" s="125" t="s">
        <v>1502</v>
      </c>
      <c r="F3928" s="126" t="s">
        <v>14340</v>
      </c>
      <c r="G3928" s="125" t="s">
        <v>14345</v>
      </c>
      <c r="H3928" s="126" t="s">
        <v>14346</v>
      </c>
      <c r="I3928" s="127">
        <v>521</v>
      </c>
      <c r="J3928" s="128">
        <v>23.759699999999999</v>
      </c>
    </row>
    <row r="3929" spans="2:10" hidden="1" x14ac:dyDescent="0.25">
      <c r="B3929" s="124" t="s">
        <v>17</v>
      </c>
      <c r="C3929" s="125" t="s">
        <v>1502</v>
      </c>
      <c r="D3929" s="126" t="s">
        <v>14339</v>
      </c>
      <c r="E3929" s="125" t="s">
        <v>14345</v>
      </c>
      <c r="F3929" s="126" t="s">
        <v>14346</v>
      </c>
      <c r="G3929" s="125" t="s">
        <v>14359</v>
      </c>
      <c r="H3929" s="126" t="s">
        <v>14360</v>
      </c>
      <c r="I3929" s="127">
        <v>416</v>
      </c>
      <c r="J3929" s="128">
        <v>0</v>
      </c>
    </row>
    <row r="3930" spans="2:10" hidden="1" x14ac:dyDescent="0.25">
      <c r="B3930" s="124" t="s">
        <v>17</v>
      </c>
      <c r="C3930" s="125" t="s">
        <v>1517</v>
      </c>
      <c r="D3930" s="126" t="s">
        <v>14361</v>
      </c>
      <c r="E3930" s="125" t="s">
        <v>14362</v>
      </c>
      <c r="F3930" s="126" t="s">
        <v>14363</v>
      </c>
      <c r="G3930" s="125" t="s">
        <v>14364</v>
      </c>
      <c r="H3930" s="126" t="s">
        <v>14365</v>
      </c>
      <c r="I3930" s="127">
        <v>189</v>
      </c>
      <c r="J3930" s="128">
        <v>6.6606999999999994</v>
      </c>
    </row>
    <row r="3931" spans="2:10" hidden="1" x14ac:dyDescent="0.25">
      <c r="B3931" s="124" t="s">
        <v>17</v>
      </c>
      <c r="C3931" s="125" t="s">
        <v>1517</v>
      </c>
      <c r="D3931" s="126" t="s">
        <v>14361</v>
      </c>
      <c r="E3931" s="125" t="s">
        <v>14366</v>
      </c>
      <c r="F3931" s="126" t="s">
        <v>14367</v>
      </c>
      <c r="G3931" s="125" t="s">
        <v>14362</v>
      </c>
      <c r="H3931" s="126" t="s">
        <v>14363</v>
      </c>
      <c r="I3931" s="127">
        <v>193</v>
      </c>
      <c r="J3931" s="128">
        <v>7.6962000000000002</v>
      </c>
    </row>
    <row r="3932" spans="2:10" hidden="1" x14ac:dyDescent="0.25">
      <c r="B3932" s="124" t="s">
        <v>17</v>
      </c>
      <c r="C3932" s="125" t="s">
        <v>1517</v>
      </c>
      <c r="D3932" s="126" t="s">
        <v>14361</v>
      </c>
      <c r="E3932" s="125" t="s">
        <v>14364</v>
      </c>
      <c r="F3932" s="126" t="s">
        <v>14365</v>
      </c>
      <c r="G3932" s="125" t="s">
        <v>14368</v>
      </c>
      <c r="H3932" s="126" t="s">
        <v>14369</v>
      </c>
      <c r="I3932" s="127">
        <v>346</v>
      </c>
      <c r="J3932" s="128">
        <v>7.5636999999999999</v>
      </c>
    </row>
    <row r="3933" spans="2:10" hidden="1" x14ac:dyDescent="0.25">
      <c r="B3933" s="124" t="s">
        <v>17</v>
      </c>
      <c r="C3933" s="125" t="s">
        <v>1517</v>
      </c>
      <c r="D3933" s="126" t="s">
        <v>14361</v>
      </c>
      <c r="E3933" s="125" t="s">
        <v>1517</v>
      </c>
      <c r="F3933" s="126" t="s">
        <v>14370</v>
      </c>
      <c r="G3933" s="125" t="s">
        <v>14366</v>
      </c>
      <c r="H3933" s="126" t="s">
        <v>14367</v>
      </c>
      <c r="I3933" s="127">
        <v>453</v>
      </c>
      <c r="J3933" s="128">
        <v>9.1893000000000011</v>
      </c>
    </row>
    <row r="3934" spans="2:10" hidden="1" x14ac:dyDescent="0.25">
      <c r="B3934" s="124" t="s">
        <v>17</v>
      </c>
      <c r="C3934" s="125" t="s">
        <v>14371</v>
      </c>
      <c r="D3934" s="126" t="s">
        <v>14372</v>
      </c>
      <c r="E3934" s="125" t="s">
        <v>14371</v>
      </c>
      <c r="F3934" s="126" t="s">
        <v>14373</v>
      </c>
      <c r="G3934" s="125" t="s">
        <v>14374</v>
      </c>
      <c r="H3934" s="126" t="s">
        <v>14375</v>
      </c>
      <c r="I3934" s="127">
        <v>378</v>
      </c>
      <c r="J3934" s="128">
        <v>6.5014000000000003</v>
      </c>
    </row>
    <row r="3935" spans="2:10" hidden="1" x14ac:dyDescent="0.25">
      <c r="B3935" s="124" t="s">
        <v>17</v>
      </c>
      <c r="C3935" s="125" t="s">
        <v>14371</v>
      </c>
      <c r="D3935" s="126" t="s">
        <v>14372</v>
      </c>
      <c r="E3935" s="125" t="s">
        <v>14376</v>
      </c>
      <c r="F3935" s="126" t="s">
        <v>14377</v>
      </c>
      <c r="G3935" s="125" t="s">
        <v>14378</v>
      </c>
      <c r="H3935" s="126" t="s">
        <v>14379</v>
      </c>
      <c r="I3935" s="127">
        <v>367</v>
      </c>
      <c r="J3935" s="128">
        <v>6.427999999999999</v>
      </c>
    </row>
    <row r="3936" spans="2:10" hidden="1" x14ac:dyDescent="0.25">
      <c r="B3936" s="124" t="s">
        <v>17</v>
      </c>
      <c r="C3936" s="125" t="s">
        <v>14371</v>
      </c>
      <c r="D3936" s="126" t="s">
        <v>14372</v>
      </c>
      <c r="E3936" s="125" t="s">
        <v>14380</v>
      </c>
      <c r="F3936" s="126" t="s">
        <v>14381</v>
      </c>
      <c r="G3936" s="125" t="s">
        <v>14382</v>
      </c>
      <c r="H3936" s="126" t="s">
        <v>14383</v>
      </c>
      <c r="I3936" s="127">
        <v>285</v>
      </c>
      <c r="J3936" s="128">
        <v>4.4180000000000001</v>
      </c>
    </row>
    <row r="3937" spans="2:10" hidden="1" x14ac:dyDescent="0.25">
      <c r="B3937" s="124" t="s">
        <v>17</v>
      </c>
      <c r="C3937" s="125" t="s">
        <v>14371</v>
      </c>
      <c r="D3937" s="126" t="s">
        <v>14372</v>
      </c>
      <c r="E3937" s="125" t="s">
        <v>14382</v>
      </c>
      <c r="F3937" s="126" t="s">
        <v>14383</v>
      </c>
      <c r="G3937" s="125" t="s">
        <v>1952</v>
      </c>
      <c r="H3937" s="126" t="s">
        <v>14384</v>
      </c>
      <c r="I3937" s="127">
        <v>464</v>
      </c>
      <c r="J3937" s="128">
        <v>3.2622</v>
      </c>
    </row>
    <row r="3938" spans="2:10" hidden="1" x14ac:dyDescent="0.25">
      <c r="B3938" s="124" t="s">
        <v>17</v>
      </c>
      <c r="C3938" s="125" t="s">
        <v>14371</v>
      </c>
      <c r="D3938" s="126" t="s">
        <v>14372</v>
      </c>
      <c r="E3938" s="125" t="s">
        <v>14371</v>
      </c>
      <c r="F3938" s="126" t="s">
        <v>14373</v>
      </c>
      <c r="G3938" s="125" t="s">
        <v>14376</v>
      </c>
      <c r="H3938" s="126" t="s">
        <v>14377</v>
      </c>
      <c r="I3938" s="127">
        <v>265</v>
      </c>
      <c r="J3938" s="128">
        <v>6.4390000000000009</v>
      </c>
    </row>
    <row r="3939" spans="2:10" hidden="1" x14ac:dyDescent="0.25">
      <c r="B3939" s="124" t="s">
        <v>17</v>
      </c>
      <c r="C3939" s="125" t="s">
        <v>14371</v>
      </c>
      <c r="D3939" s="126" t="s">
        <v>14372</v>
      </c>
      <c r="E3939" s="125" t="s">
        <v>14382</v>
      </c>
      <c r="F3939" s="126" t="s">
        <v>14383</v>
      </c>
      <c r="G3939" s="125" t="s">
        <v>13877</v>
      </c>
      <c r="H3939" s="126" t="s">
        <v>14385</v>
      </c>
      <c r="I3939" s="127">
        <v>397</v>
      </c>
      <c r="J3939" s="128">
        <v>3.0981000000000001</v>
      </c>
    </row>
    <row r="3940" spans="2:10" hidden="1" x14ac:dyDescent="0.25">
      <c r="B3940" s="124" t="s">
        <v>17</v>
      </c>
      <c r="C3940" s="125" t="s">
        <v>14371</v>
      </c>
      <c r="D3940" s="126" t="s">
        <v>14372</v>
      </c>
      <c r="E3940" s="125" t="s">
        <v>14374</v>
      </c>
      <c r="F3940" s="126" t="s">
        <v>14375</v>
      </c>
      <c r="G3940" s="125" t="s">
        <v>14386</v>
      </c>
      <c r="H3940" s="126" t="s">
        <v>14387</v>
      </c>
      <c r="I3940" s="127">
        <v>321</v>
      </c>
      <c r="J3940" s="128">
        <v>1.4599</v>
      </c>
    </row>
    <row r="3941" spans="2:10" hidden="1" x14ac:dyDescent="0.25">
      <c r="B3941" s="124" t="s">
        <v>17</v>
      </c>
      <c r="C3941" s="125" t="s">
        <v>1625</v>
      </c>
      <c r="D3941" s="126" t="s">
        <v>14388</v>
      </c>
      <c r="E3941" s="125" t="s">
        <v>1625</v>
      </c>
      <c r="F3941" s="126" t="s">
        <v>14389</v>
      </c>
      <c r="G3941" s="125" t="s">
        <v>759</v>
      </c>
      <c r="H3941" s="126" t="s">
        <v>14390</v>
      </c>
      <c r="I3941" s="127">
        <v>362</v>
      </c>
      <c r="J3941" s="128">
        <v>10.687900000000001</v>
      </c>
    </row>
    <row r="3942" spans="2:10" hidden="1" x14ac:dyDescent="0.25">
      <c r="B3942" s="124" t="s">
        <v>17</v>
      </c>
      <c r="C3942" s="125" t="s">
        <v>1625</v>
      </c>
      <c r="D3942" s="126" t="s">
        <v>14388</v>
      </c>
      <c r="E3942" s="125" t="s">
        <v>1625</v>
      </c>
      <c r="F3942" s="126" t="s">
        <v>14389</v>
      </c>
      <c r="G3942" s="125" t="s">
        <v>14391</v>
      </c>
      <c r="H3942" s="126" t="s">
        <v>14392</v>
      </c>
      <c r="I3942" s="127">
        <v>344</v>
      </c>
      <c r="J3942" s="128">
        <v>9.4895000000000032</v>
      </c>
    </row>
    <row r="3943" spans="2:10" hidden="1" x14ac:dyDescent="0.25">
      <c r="B3943" s="124" t="s">
        <v>17</v>
      </c>
      <c r="C3943" s="125" t="s">
        <v>1625</v>
      </c>
      <c r="D3943" s="126" t="s">
        <v>14388</v>
      </c>
      <c r="E3943" s="125" t="s">
        <v>6310</v>
      </c>
      <c r="F3943" s="126" t="s">
        <v>14393</v>
      </c>
      <c r="G3943" s="125" t="s">
        <v>14394</v>
      </c>
      <c r="H3943" s="126" t="s">
        <v>14395</v>
      </c>
      <c r="I3943" s="127">
        <v>235</v>
      </c>
      <c r="J3943" s="128">
        <v>4.6456999999999997</v>
      </c>
    </row>
    <row r="3944" spans="2:10" hidden="1" x14ac:dyDescent="0.25">
      <c r="B3944" s="124" t="s">
        <v>17</v>
      </c>
      <c r="C3944" s="125" t="s">
        <v>1625</v>
      </c>
      <c r="D3944" s="126" t="s">
        <v>14388</v>
      </c>
      <c r="E3944" s="125" t="s">
        <v>14394</v>
      </c>
      <c r="F3944" s="126" t="s">
        <v>14395</v>
      </c>
      <c r="G3944" s="125" t="s">
        <v>14396</v>
      </c>
      <c r="H3944" s="126" t="s">
        <v>14397</v>
      </c>
      <c r="I3944" s="127">
        <v>44</v>
      </c>
      <c r="J3944" s="128">
        <v>9.0510000000000002</v>
      </c>
    </row>
    <row r="3945" spans="2:10" hidden="1" x14ac:dyDescent="0.25">
      <c r="B3945" s="124" t="s">
        <v>17</v>
      </c>
      <c r="C3945" s="125" t="s">
        <v>1625</v>
      </c>
      <c r="D3945" s="126" t="s">
        <v>14388</v>
      </c>
      <c r="E3945" s="125" t="s">
        <v>14391</v>
      </c>
      <c r="F3945" s="126" t="s">
        <v>14392</v>
      </c>
      <c r="G3945" s="125" t="s">
        <v>6310</v>
      </c>
      <c r="H3945" s="126" t="s">
        <v>14393</v>
      </c>
      <c r="I3945" s="127">
        <v>212</v>
      </c>
      <c r="J3945" s="128">
        <v>5.906200000000001</v>
      </c>
    </row>
    <row r="3946" spans="2:10" hidden="1" x14ac:dyDescent="0.25">
      <c r="B3946" s="124" t="s">
        <v>17</v>
      </c>
      <c r="C3946" s="125" t="s">
        <v>14398</v>
      </c>
      <c r="D3946" s="126" t="s">
        <v>14399</v>
      </c>
      <c r="E3946" s="125" t="s">
        <v>2481</v>
      </c>
      <c r="F3946" s="126" t="s">
        <v>14400</v>
      </c>
      <c r="G3946" s="125" t="s">
        <v>13037</v>
      </c>
      <c r="H3946" s="126" t="s">
        <v>14401</v>
      </c>
      <c r="I3946" s="127">
        <v>768</v>
      </c>
      <c r="J3946" s="128">
        <v>10.2437</v>
      </c>
    </row>
    <row r="3947" spans="2:10" hidden="1" x14ac:dyDescent="0.25">
      <c r="B3947" s="124" t="s">
        <v>17</v>
      </c>
      <c r="C3947" s="125" t="s">
        <v>14398</v>
      </c>
      <c r="D3947" s="126" t="s">
        <v>14399</v>
      </c>
      <c r="E3947" s="125" t="s">
        <v>14402</v>
      </c>
      <c r="F3947" s="126" t="s">
        <v>14403</v>
      </c>
      <c r="G3947" s="125" t="s">
        <v>14404</v>
      </c>
      <c r="H3947" s="126" t="s">
        <v>14405</v>
      </c>
      <c r="I3947" s="127">
        <v>264</v>
      </c>
      <c r="J3947" s="128">
        <v>3.5709</v>
      </c>
    </row>
    <row r="3948" spans="2:10" hidden="1" x14ac:dyDescent="0.25">
      <c r="B3948" s="124" t="s">
        <v>17</v>
      </c>
      <c r="C3948" s="125" t="s">
        <v>14398</v>
      </c>
      <c r="D3948" s="126" t="s">
        <v>14399</v>
      </c>
      <c r="E3948" s="125" t="s">
        <v>14398</v>
      </c>
      <c r="F3948" s="126" t="s">
        <v>14406</v>
      </c>
      <c r="G3948" s="125" t="s">
        <v>14402</v>
      </c>
      <c r="H3948" s="126" t="s">
        <v>14403</v>
      </c>
      <c r="I3948" s="127">
        <v>217</v>
      </c>
      <c r="J3948" s="128">
        <v>8.2853000000000012</v>
      </c>
    </row>
    <row r="3949" spans="2:10" hidden="1" x14ac:dyDescent="0.25">
      <c r="B3949" s="124" t="s">
        <v>17</v>
      </c>
      <c r="C3949" s="125" t="s">
        <v>14398</v>
      </c>
      <c r="D3949" s="126" t="s">
        <v>14399</v>
      </c>
      <c r="E3949" s="125" t="s">
        <v>2481</v>
      </c>
      <c r="F3949" s="126" t="s">
        <v>14400</v>
      </c>
      <c r="G3949" s="125" t="s">
        <v>14324</v>
      </c>
      <c r="H3949" s="126" t="s">
        <v>14407</v>
      </c>
      <c r="I3949" s="127">
        <v>371</v>
      </c>
      <c r="J3949" s="128">
        <v>5.0207999999999986</v>
      </c>
    </row>
    <row r="3950" spans="2:10" hidden="1" x14ac:dyDescent="0.25">
      <c r="B3950" s="124" t="s">
        <v>17</v>
      </c>
      <c r="C3950" s="125" t="s">
        <v>14398</v>
      </c>
      <c r="D3950" s="126" t="s">
        <v>14399</v>
      </c>
      <c r="E3950" s="125" t="s">
        <v>14404</v>
      </c>
      <c r="F3950" s="126" t="s">
        <v>14405</v>
      </c>
      <c r="G3950" s="125" t="s">
        <v>6727</v>
      </c>
      <c r="H3950" s="126" t="s">
        <v>14408</v>
      </c>
      <c r="I3950" s="127">
        <v>274</v>
      </c>
      <c r="J3950" s="128">
        <v>5.1196000000000002</v>
      </c>
    </row>
    <row r="3951" spans="2:10" hidden="1" x14ac:dyDescent="0.25">
      <c r="B3951" s="124" t="s">
        <v>17</v>
      </c>
      <c r="C3951" s="125" t="s">
        <v>14398</v>
      </c>
      <c r="D3951" s="126" t="s">
        <v>14399</v>
      </c>
      <c r="E3951" s="125" t="s">
        <v>14402</v>
      </c>
      <c r="F3951" s="126" t="s">
        <v>14403</v>
      </c>
      <c r="G3951" s="125" t="s">
        <v>13676</v>
      </c>
      <c r="H3951" s="126" t="s">
        <v>14409</v>
      </c>
      <c r="I3951" s="127">
        <v>542</v>
      </c>
      <c r="J3951" s="128">
        <v>8.9106000000000005</v>
      </c>
    </row>
    <row r="3952" spans="2:10" hidden="1" x14ac:dyDescent="0.25">
      <c r="B3952" s="124" t="s">
        <v>17</v>
      </c>
      <c r="C3952" s="125" t="s">
        <v>14398</v>
      </c>
      <c r="D3952" s="126" t="s">
        <v>14399</v>
      </c>
      <c r="E3952" s="125" t="s">
        <v>14410</v>
      </c>
      <c r="F3952" s="126" t="s">
        <v>14411</v>
      </c>
      <c r="G3952" s="125" t="s">
        <v>2481</v>
      </c>
      <c r="H3952" s="126" t="s">
        <v>14400</v>
      </c>
      <c r="I3952" s="127">
        <v>29</v>
      </c>
      <c r="J3952" s="128">
        <v>6.3836000000000004</v>
      </c>
    </row>
    <row r="3953" spans="2:10" hidden="1" x14ac:dyDescent="0.25">
      <c r="B3953" s="124" t="s">
        <v>17</v>
      </c>
      <c r="C3953" s="125" t="s">
        <v>14398</v>
      </c>
      <c r="D3953" s="126" t="s">
        <v>14399</v>
      </c>
      <c r="E3953" s="125" t="s">
        <v>14412</v>
      </c>
      <c r="F3953" s="126" t="s">
        <v>14413</v>
      </c>
      <c r="G3953" s="125" t="s">
        <v>14410</v>
      </c>
      <c r="H3953" s="126" t="s">
        <v>14411</v>
      </c>
      <c r="I3953" s="127">
        <v>1473</v>
      </c>
      <c r="J3953" s="128">
        <v>8.6292000000000009</v>
      </c>
    </row>
    <row r="3954" spans="2:10" hidden="1" x14ac:dyDescent="0.25">
      <c r="B3954" s="124" t="s">
        <v>17</v>
      </c>
      <c r="C3954" s="125" t="s">
        <v>14398</v>
      </c>
      <c r="D3954" s="126" t="s">
        <v>14399</v>
      </c>
      <c r="E3954" s="125" t="s">
        <v>14404</v>
      </c>
      <c r="F3954" s="126" t="s">
        <v>14405</v>
      </c>
      <c r="G3954" s="125" t="s">
        <v>14414</v>
      </c>
      <c r="H3954" s="126" t="s">
        <v>14415</v>
      </c>
      <c r="I3954" s="127">
        <v>400</v>
      </c>
      <c r="J3954" s="128">
        <v>6.5288999999999984</v>
      </c>
    </row>
    <row r="3955" spans="2:10" hidden="1" x14ac:dyDescent="0.25">
      <c r="B3955" s="124" t="s">
        <v>17</v>
      </c>
      <c r="C3955" s="125" t="s">
        <v>14398</v>
      </c>
      <c r="D3955" s="126" t="s">
        <v>14399</v>
      </c>
      <c r="E3955" s="125" t="s">
        <v>14402</v>
      </c>
      <c r="F3955" s="126" t="s">
        <v>14403</v>
      </c>
      <c r="G3955" s="125" t="s">
        <v>14412</v>
      </c>
      <c r="H3955" s="126" t="s">
        <v>14413</v>
      </c>
      <c r="I3955" s="127">
        <v>442</v>
      </c>
      <c r="J3955" s="128">
        <v>9.3365000000000027</v>
      </c>
    </row>
    <row r="3956" spans="2:10" hidden="1" x14ac:dyDescent="0.25">
      <c r="B3956" s="124" t="s">
        <v>17</v>
      </c>
      <c r="C3956" s="125" t="s">
        <v>5482</v>
      </c>
      <c r="D3956" s="126" t="s">
        <v>14416</v>
      </c>
      <c r="E3956" s="125" t="s">
        <v>14417</v>
      </c>
      <c r="F3956" s="126" t="s">
        <v>14418</v>
      </c>
      <c r="G3956" s="125" t="s">
        <v>14419</v>
      </c>
      <c r="H3956" s="126" t="s">
        <v>14420</v>
      </c>
      <c r="I3956" s="127">
        <v>307</v>
      </c>
      <c r="J3956" s="128">
        <v>16.322099999999999</v>
      </c>
    </row>
    <row r="3957" spans="2:10" hidden="1" x14ac:dyDescent="0.25">
      <c r="B3957" s="124" t="s">
        <v>17</v>
      </c>
      <c r="C3957" s="125" t="s">
        <v>5482</v>
      </c>
      <c r="D3957" s="126" t="s">
        <v>14416</v>
      </c>
      <c r="E3957" s="125" t="s">
        <v>13977</v>
      </c>
      <c r="F3957" s="126" t="s">
        <v>14421</v>
      </c>
      <c r="G3957" s="125" t="s">
        <v>6759</v>
      </c>
      <c r="H3957" s="126" t="s">
        <v>14422</v>
      </c>
      <c r="I3957" s="127">
        <v>255</v>
      </c>
      <c r="J3957" s="128">
        <v>3.783300000000001</v>
      </c>
    </row>
    <row r="3958" spans="2:10" hidden="1" x14ac:dyDescent="0.25">
      <c r="B3958" s="124" t="s">
        <v>17</v>
      </c>
      <c r="C3958" s="125" t="s">
        <v>5482</v>
      </c>
      <c r="D3958" s="126" t="s">
        <v>14416</v>
      </c>
      <c r="E3958" s="125" t="s">
        <v>5482</v>
      </c>
      <c r="F3958" s="126" t="s">
        <v>14423</v>
      </c>
      <c r="G3958" s="125" t="s">
        <v>14424</v>
      </c>
      <c r="H3958" s="126" t="s">
        <v>14425</v>
      </c>
      <c r="I3958" s="127">
        <v>584</v>
      </c>
      <c r="J3958" s="128">
        <v>18.074200000000001</v>
      </c>
    </row>
    <row r="3959" spans="2:10" hidden="1" x14ac:dyDescent="0.25">
      <c r="B3959" s="124" t="s">
        <v>17</v>
      </c>
      <c r="C3959" s="125" t="s">
        <v>5482</v>
      </c>
      <c r="D3959" s="126" t="s">
        <v>14416</v>
      </c>
      <c r="E3959" s="125" t="s">
        <v>14426</v>
      </c>
      <c r="F3959" s="126" t="s">
        <v>14427</v>
      </c>
      <c r="G3959" s="125" t="s">
        <v>14428</v>
      </c>
      <c r="H3959" s="126" t="s">
        <v>14429</v>
      </c>
      <c r="I3959" s="127">
        <v>422</v>
      </c>
      <c r="J3959" s="128">
        <v>8.6995000000000005</v>
      </c>
    </row>
    <row r="3960" spans="2:10" hidden="1" x14ac:dyDescent="0.25">
      <c r="B3960" s="124" t="s">
        <v>17</v>
      </c>
      <c r="C3960" s="125" t="s">
        <v>5482</v>
      </c>
      <c r="D3960" s="126" t="s">
        <v>14416</v>
      </c>
      <c r="E3960" s="125" t="s">
        <v>14419</v>
      </c>
      <c r="F3960" s="126" t="s">
        <v>14420</v>
      </c>
      <c r="G3960" s="125" t="s">
        <v>13977</v>
      </c>
      <c r="H3960" s="126" t="s">
        <v>14421</v>
      </c>
      <c r="I3960" s="127">
        <v>197</v>
      </c>
      <c r="J3960" s="128">
        <v>5.8745000000000003</v>
      </c>
    </row>
    <row r="3961" spans="2:10" hidden="1" x14ac:dyDescent="0.25">
      <c r="B3961" s="124" t="s">
        <v>17</v>
      </c>
      <c r="C3961" s="125" t="s">
        <v>5482</v>
      </c>
      <c r="D3961" s="126" t="s">
        <v>14416</v>
      </c>
      <c r="E3961" s="125" t="s">
        <v>14419</v>
      </c>
      <c r="F3961" s="126" t="s">
        <v>14420</v>
      </c>
      <c r="G3961" s="125" t="s">
        <v>14426</v>
      </c>
      <c r="H3961" s="126" t="s">
        <v>14427</v>
      </c>
      <c r="I3961" s="127">
        <v>350</v>
      </c>
      <c r="J3961" s="128">
        <v>11.6006</v>
      </c>
    </row>
    <row r="3962" spans="2:10" hidden="1" x14ac:dyDescent="0.25">
      <c r="B3962" s="124" t="s">
        <v>17</v>
      </c>
      <c r="C3962" s="125" t="s">
        <v>5482</v>
      </c>
      <c r="D3962" s="126" t="s">
        <v>14416</v>
      </c>
      <c r="E3962" s="125" t="s">
        <v>5482</v>
      </c>
      <c r="F3962" s="126" t="s">
        <v>14423</v>
      </c>
      <c r="G3962" s="125" t="s">
        <v>14417</v>
      </c>
      <c r="H3962" s="126" t="s">
        <v>14418</v>
      </c>
      <c r="I3962" s="127">
        <v>108</v>
      </c>
      <c r="J3962" s="128">
        <v>47.319099999999999</v>
      </c>
    </row>
    <row r="3963" spans="2:10" hidden="1" x14ac:dyDescent="0.25">
      <c r="B3963" s="124" t="s">
        <v>17</v>
      </c>
      <c r="C3963" s="125" t="s">
        <v>5482</v>
      </c>
      <c r="D3963" s="126" t="s">
        <v>14416</v>
      </c>
      <c r="E3963" s="125" t="s">
        <v>14424</v>
      </c>
      <c r="F3963" s="126" t="s">
        <v>14425</v>
      </c>
      <c r="G3963" s="125" t="s">
        <v>14430</v>
      </c>
      <c r="H3963" s="126" t="s">
        <v>14431</v>
      </c>
      <c r="I3963" s="127">
        <v>203</v>
      </c>
      <c r="J3963" s="128">
        <v>10.491</v>
      </c>
    </row>
    <row r="3964" spans="2:10" hidden="1" x14ac:dyDescent="0.25">
      <c r="B3964" s="124" t="s">
        <v>17</v>
      </c>
      <c r="C3964" s="125" t="s">
        <v>14432</v>
      </c>
      <c r="D3964" s="126" t="s">
        <v>14433</v>
      </c>
      <c r="E3964" s="125" t="s">
        <v>14432</v>
      </c>
      <c r="F3964" s="126" t="s">
        <v>14434</v>
      </c>
      <c r="G3964" s="125" t="s">
        <v>7787</v>
      </c>
      <c r="H3964" s="126" t="s">
        <v>14435</v>
      </c>
      <c r="I3964" s="127">
        <v>247</v>
      </c>
      <c r="J3964" s="128">
        <v>20.255800000000001</v>
      </c>
    </row>
    <row r="3965" spans="2:10" hidden="1" x14ac:dyDescent="0.25">
      <c r="B3965" s="124" t="s">
        <v>17</v>
      </c>
      <c r="C3965" s="125" t="s">
        <v>14432</v>
      </c>
      <c r="D3965" s="126" t="s">
        <v>14433</v>
      </c>
      <c r="E3965" s="125" t="s">
        <v>14432</v>
      </c>
      <c r="F3965" s="126" t="s">
        <v>14434</v>
      </c>
      <c r="G3965" s="125" t="s">
        <v>3435</v>
      </c>
      <c r="H3965" s="126" t="s">
        <v>14436</v>
      </c>
      <c r="I3965" s="127">
        <v>176</v>
      </c>
      <c r="J3965" s="128">
        <v>18.250699999999998</v>
      </c>
    </row>
    <row r="3966" spans="2:10" hidden="1" x14ac:dyDescent="0.25">
      <c r="B3966" s="124" t="s">
        <v>17</v>
      </c>
      <c r="C3966" s="125" t="s">
        <v>1727</v>
      </c>
      <c r="D3966" s="126" t="s">
        <v>14437</v>
      </c>
      <c r="E3966" s="125" t="s">
        <v>1727</v>
      </c>
      <c r="F3966" s="126" t="s">
        <v>14438</v>
      </c>
      <c r="G3966" s="125" t="s">
        <v>14439</v>
      </c>
      <c r="H3966" s="126" t="s">
        <v>14440</v>
      </c>
      <c r="I3966" s="127">
        <v>1047</v>
      </c>
      <c r="J3966" s="128">
        <v>16.6478</v>
      </c>
    </row>
    <row r="3967" spans="2:10" hidden="1" x14ac:dyDescent="0.25">
      <c r="B3967" s="124" t="s">
        <v>17</v>
      </c>
      <c r="C3967" s="125" t="s">
        <v>1769</v>
      </c>
      <c r="D3967" s="126" t="s">
        <v>14441</v>
      </c>
      <c r="E3967" s="125" t="s">
        <v>1769</v>
      </c>
      <c r="F3967" s="126" t="s">
        <v>14442</v>
      </c>
      <c r="G3967" s="125" t="s">
        <v>14443</v>
      </c>
      <c r="H3967" s="126" t="s">
        <v>14444</v>
      </c>
      <c r="I3967" s="127">
        <v>340</v>
      </c>
      <c r="J3967" s="128">
        <v>8.1075000000000035</v>
      </c>
    </row>
    <row r="3968" spans="2:10" hidden="1" x14ac:dyDescent="0.25">
      <c r="B3968" s="124" t="s">
        <v>17</v>
      </c>
      <c r="C3968" s="125" t="s">
        <v>1769</v>
      </c>
      <c r="D3968" s="126" t="s">
        <v>14441</v>
      </c>
      <c r="E3968" s="125" t="s">
        <v>1769</v>
      </c>
      <c r="F3968" s="126" t="s">
        <v>14442</v>
      </c>
      <c r="G3968" s="125" t="s">
        <v>14445</v>
      </c>
      <c r="H3968" s="126" t="s">
        <v>14446</v>
      </c>
      <c r="I3968" s="127">
        <v>303</v>
      </c>
      <c r="J3968" s="128">
        <v>16.436</v>
      </c>
    </row>
    <row r="3969" spans="2:10" hidden="1" x14ac:dyDescent="0.25">
      <c r="B3969" s="124" t="s">
        <v>17</v>
      </c>
      <c r="C3969" s="125" t="s">
        <v>1769</v>
      </c>
      <c r="D3969" s="126" t="s">
        <v>14441</v>
      </c>
      <c r="E3969" s="125" t="s">
        <v>14443</v>
      </c>
      <c r="F3969" s="126" t="s">
        <v>14444</v>
      </c>
      <c r="G3969" s="125" t="s">
        <v>5166</v>
      </c>
      <c r="H3969" s="126" t="s">
        <v>14447</v>
      </c>
      <c r="I3969" s="127">
        <v>918</v>
      </c>
      <c r="J3969" s="128">
        <v>2.1101999999999999</v>
      </c>
    </row>
    <row r="3970" spans="2:10" hidden="1" x14ac:dyDescent="0.25">
      <c r="B3970" s="124" t="s">
        <v>17</v>
      </c>
      <c r="C3970" s="125" t="s">
        <v>1769</v>
      </c>
      <c r="D3970" s="126" t="s">
        <v>14441</v>
      </c>
      <c r="E3970" s="125" t="s">
        <v>5166</v>
      </c>
      <c r="F3970" s="126" t="s">
        <v>14447</v>
      </c>
      <c r="G3970" s="125" t="s">
        <v>4625</v>
      </c>
      <c r="H3970" s="126" t="s">
        <v>14448</v>
      </c>
      <c r="I3970" s="127">
        <v>589</v>
      </c>
      <c r="J3970" s="128">
        <v>2.2784</v>
      </c>
    </row>
    <row r="3971" spans="2:10" hidden="1" x14ac:dyDescent="0.25">
      <c r="B3971" s="124" t="s">
        <v>17</v>
      </c>
      <c r="C3971" s="125" t="s">
        <v>1841</v>
      </c>
      <c r="D3971" s="126" t="s">
        <v>14449</v>
      </c>
      <c r="E3971" s="125" t="s">
        <v>1841</v>
      </c>
      <c r="F3971" s="126" t="s">
        <v>14450</v>
      </c>
      <c r="G3971" s="125" t="s">
        <v>14451</v>
      </c>
      <c r="H3971" s="126" t="s">
        <v>14452</v>
      </c>
      <c r="I3971" s="127">
        <v>1771</v>
      </c>
      <c r="J3971" s="128">
        <v>18.812799999999999</v>
      </c>
    </row>
    <row r="3972" spans="2:10" hidden="1" x14ac:dyDescent="0.25">
      <c r="B3972" s="124" t="s">
        <v>17</v>
      </c>
      <c r="C3972" s="125" t="s">
        <v>1841</v>
      </c>
      <c r="D3972" s="126" t="s">
        <v>14449</v>
      </c>
      <c r="E3972" s="125" t="s">
        <v>1841</v>
      </c>
      <c r="F3972" s="126" t="s">
        <v>14450</v>
      </c>
      <c r="G3972" s="125" t="s">
        <v>14453</v>
      </c>
      <c r="H3972" s="126" t="s">
        <v>14454</v>
      </c>
      <c r="I3972" s="127">
        <v>336</v>
      </c>
      <c r="J3972" s="128">
        <v>4.476700000000001</v>
      </c>
    </row>
    <row r="3973" spans="2:10" hidden="1" x14ac:dyDescent="0.25">
      <c r="B3973" s="124" t="s">
        <v>17</v>
      </c>
      <c r="C3973" s="125" t="s">
        <v>1841</v>
      </c>
      <c r="D3973" s="126" t="s">
        <v>14449</v>
      </c>
      <c r="E3973" s="125" t="s">
        <v>1841</v>
      </c>
      <c r="F3973" s="126" t="s">
        <v>14450</v>
      </c>
      <c r="G3973" s="125" t="s">
        <v>14455</v>
      </c>
      <c r="H3973" s="126" t="s">
        <v>14456</v>
      </c>
      <c r="I3973" s="127">
        <v>256</v>
      </c>
      <c r="J3973" s="128">
        <v>22.760200000000001</v>
      </c>
    </row>
    <row r="3974" spans="2:10" hidden="1" x14ac:dyDescent="0.25">
      <c r="B3974" s="124" t="s">
        <v>17</v>
      </c>
      <c r="C3974" s="125" t="s">
        <v>1841</v>
      </c>
      <c r="D3974" s="126" t="s">
        <v>14449</v>
      </c>
      <c r="E3974" s="125" t="s">
        <v>1841</v>
      </c>
      <c r="F3974" s="126" t="s">
        <v>14450</v>
      </c>
      <c r="G3974" s="125" t="s">
        <v>6788</v>
      </c>
      <c r="H3974" s="126" t="s">
        <v>14457</v>
      </c>
      <c r="I3974" s="127">
        <v>366</v>
      </c>
      <c r="J3974" s="128">
        <v>2.1919</v>
      </c>
    </row>
    <row r="3975" spans="2:10" hidden="1" x14ac:dyDescent="0.25">
      <c r="B3975" s="124" t="s">
        <v>17</v>
      </c>
      <c r="C3975" s="125" t="s">
        <v>1841</v>
      </c>
      <c r="D3975" s="126" t="s">
        <v>14449</v>
      </c>
      <c r="E3975" s="125" t="s">
        <v>1841</v>
      </c>
      <c r="F3975" s="126" t="s">
        <v>14450</v>
      </c>
      <c r="G3975" s="125" t="s">
        <v>14458</v>
      </c>
      <c r="H3975" s="126" t="s">
        <v>14459</v>
      </c>
      <c r="I3975" s="127">
        <v>291</v>
      </c>
      <c r="J3975" s="128">
        <v>4.2519999999999998</v>
      </c>
    </row>
    <row r="3976" spans="2:10" hidden="1" x14ac:dyDescent="0.25">
      <c r="B3976" s="124" t="s">
        <v>17</v>
      </c>
      <c r="C3976" s="125" t="s">
        <v>1841</v>
      </c>
      <c r="D3976" s="126" t="s">
        <v>14449</v>
      </c>
      <c r="E3976" s="125" t="s">
        <v>14451</v>
      </c>
      <c r="F3976" s="126" t="s">
        <v>14452</v>
      </c>
      <c r="G3976" s="125" t="s">
        <v>14460</v>
      </c>
      <c r="H3976" s="126" t="s">
        <v>14461</v>
      </c>
      <c r="I3976" s="127">
        <v>218</v>
      </c>
      <c r="J3976" s="128">
        <v>8.2346999999999984</v>
      </c>
    </row>
    <row r="3977" spans="2:10" hidden="1" x14ac:dyDescent="0.25">
      <c r="B3977" s="124" t="s">
        <v>17</v>
      </c>
      <c r="C3977" s="125" t="s">
        <v>1841</v>
      </c>
      <c r="D3977" s="126" t="s">
        <v>14449</v>
      </c>
      <c r="E3977" s="125" t="s">
        <v>14451</v>
      </c>
      <c r="F3977" s="126" t="s">
        <v>14452</v>
      </c>
      <c r="G3977" s="125" t="s">
        <v>14462</v>
      </c>
      <c r="H3977" s="126" t="s">
        <v>14463</v>
      </c>
      <c r="I3977" s="127">
        <v>152</v>
      </c>
      <c r="J3977" s="128">
        <v>8.2199999999999989</v>
      </c>
    </row>
    <row r="3978" spans="2:10" hidden="1" x14ac:dyDescent="0.25">
      <c r="B3978" s="124" t="s">
        <v>17</v>
      </c>
      <c r="C3978" s="125" t="s">
        <v>1841</v>
      </c>
      <c r="D3978" s="126" t="s">
        <v>14449</v>
      </c>
      <c r="E3978" s="125" t="s">
        <v>14451</v>
      </c>
      <c r="F3978" s="126" t="s">
        <v>14452</v>
      </c>
      <c r="G3978" s="125" t="s">
        <v>14464</v>
      </c>
      <c r="H3978" s="126" t="s">
        <v>14465</v>
      </c>
      <c r="I3978" s="127">
        <v>257</v>
      </c>
      <c r="J3978" s="128">
        <v>5.8837999999999999</v>
      </c>
    </row>
    <row r="3979" spans="2:10" hidden="1" x14ac:dyDescent="0.25">
      <c r="B3979" s="124" t="s">
        <v>17</v>
      </c>
      <c r="C3979" s="125" t="s">
        <v>1859</v>
      </c>
      <c r="D3979" s="126" t="s">
        <v>14466</v>
      </c>
      <c r="E3979" s="125" t="s">
        <v>14467</v>
      </c>
      <c r="F3979" s="126" t="s">
        <v>14468</v>
      </c>
      <c r="G3979" s="125" t="s">
        <v>14469</v>
      </c>
      <c r="H3979" s="126" t="s">
        <v>14470</v>
      </c>
      <c r="I3979" s="127">
        <v>345</v>
      </c>
      <c r="J3979" s="128">
        <v>3.6676000000000002</v>
      </c>
    </row>
    <row r="3980" spans="2:10" hidden="1" x14ac:dyDescent="0.25">
      <c r="B3980" s="124" t="s">
        <v>17</v>
      </c>
      <c r="C3980" s="125" t="s">
        <v>1859</v>
      </c>
      <c r="D3980" s="126" t="s">
        <v>14466</v>
      </c>
      <c r="E3980" s="125" t="s">
        <v>14255</v>
      </c>
      <c r="F3980" s="126" t="s">
        <v>14471</v>
      </c>
      <c r="G3980" s="125" t="s">
        <v>1093</v>
      </c>
      <c r="H3980" s="126" t="s">
        <v>14472</v>
      </c>
      <c r="I3980" s="127">
        <v>408</v>
      </c>
      <c r="J3980" s="128">
        <v>11.3567</v>
      </c>
    </row>
    <row r="3981" spans="2:10" hidden="1" x14ac:dyDescent="0.25">
      <c r="B3981" s="124" t="s">
        <v>17</v>
      </c>
      <c r="C3981" s="125" t="s">
        <v>1859</v>
      </c>
      <c r="D3981" s="126" t="s">
        <v>14466</v>
      </c>
      <c r="E3981" s="125" t="s">
        <v>7808</v>
      </c>
      <c r="F3981" s="126" t="s">
        <v>14473</v>
      </c>
      <c r="G3981" s="125" t="s">
        <v>14255</v>
      </c>
      <c r="H3981" s="126" t="s">
        <v>14471</v>
      </c>
      <c r="I3981" s="127">
        <v>208</v>
      </c>
      <c r="J3981" s="128">
        <v>8.5920000000000005</v>
      </c>
    </row>
    <row r="3982" spans="2:10" hidden="1" x14ac:dyDescent="0.25">
      <c r="B3982" s="124" t="s">
        <v>17</v>
      </c>
      <c r="C3982" s="125" t="s">
        <v>1859</v>
      </c>
      <c r="D3982" s="126" t="s">
        <v>14466</v>
      </c>
      <c r="E3982" s="125" t="s">
        <v>14474</v>
      </c>
      <c r="F3982" s="126" t="s">
        <v>14475</v>
      </c>
      <c r="G3982" s="125" t="s">
        <v>14476</v>
      </c>
      <c r="H3982" s="126" t="s">
        <v>14477</v>
      </c>
      <c r="I3982" s="127">
        <v>153</v>
      </c>
      <c r="J3982" s="128">
        <v>3.4485999999999999</v>
      </c>
    </row>
    <row r="3983" spans="2:10" hidden="1" x14ac:dyDescent="0.25">
      <c r="B3983" s="124" t="s">
        <v>17</v>
      </c>
      <c r="C3983" s="125" t="s">
        <v>1859</v>
      </c>
      <c r="D3983" s="126" t="s">
        <v>14466</v>
      </c>
      <c r="E3983" s="125" t="s">
        <v>1093</v>
      </c>
      <c r="F3983" s="126" t="s">
        <v>14472</v>
      </c>
      <c r="G3983" s="125" t="s">
        <v>47</v>
      </c>
      <c r="H3983" s="126" t="s">
        <v>14478</v>
      </c>
      <c r="I3983" s="127">
        <v>218</v>
      </c>
      <c r="J3983" s="128">
        <v>5.8301000000000016</v>
      </c>
    </row>
    <row r="3984" spans="2:10" hidden="1" x14ac:dyDescent="0.25">
      <c r="B3984" s="124" t="s">
        <v>17</v>
      </c>
      <c r="C3984" s="125" t="s">
        <v>1859</v>
      </c>
      <c r="D3984" s="126" t="s">
        <v>14466</v>
      </c>
      <c r="E3984" s="125" t="s">
        <v>14479</v>
      </c>
      <c r="F3984" s="126" t="s">
        <v>14480</v>
      </c>
      <c r="G3984" s="125" t="s">
        <v>14481</v>
      </c>
      <c r="H3984" s="126" t="s">
        <v>14482</v>
      </c>
      <c r="I3984" s="127">
        <v>257</v>
      </c>
      <c r="J3984" s="128">
        <v>4.0090000000000003</v>
      </c>
    </row>
    <row r="3985" spans="2:10" hidden="1" x14ac:dyDescent="0.25">
      <c r="B3985" s="124" t="s">
        <v>17</v>
      </c>
      <c r="C3985" s="125" t="s">
        <v>1859</v>
      </c>
      <c r="D3985" s="126" t="s">
        <v>14466</v>
      </c>
      <c r="E3985" s="125" t="s">
        <v>14483</v>
      </c>
      <c r="F3985" s="126" t="s">
        <v>14484</v>
      </c>
      <c r="G3985" s="125" t="s">
        <v>14485</v>
      </c>
      <c r="H3985" s="126" t="s">
        <v>14486</v>
      </c>
      <c r="I3985" s="127">
        <v>182</v>
      </c>
      <c r="J3985" s="128">
        <v>6.3784000000000001</v>
      </c>
    </row>
    <row r="3986" spans="2:10" hidden="1" x14ac:dyDescent="0.25">
      <c r="B3986" s="124" t="s">
        <v>17</v>
      </c>
      <c r="C3986" s="125" t="s">
        <v>1859</v>
      </c>
      <c r="D3986" s="126" t="s">
        <v>14466</v>
      </c>
      <c r="E3986" s="125" t="s">
        <v>14476</v>
      </c>
      <c r="F3986" s="126" t="s">
        <v>14477</v>
      </c>
      <c r="G3986" s="125" t="s">
        <v>7808</v>
      </c>
      <c r="H3986" s="126" t="s">
        <v>14473</v>
      </c>
      <c r="I3986" s="127">
        <v>178</v>
      </c>
      <c r="J3986" s="128">
        <v>5.1326999999999998</v>
      </c>
    </row>
    <row r="3987" spans="2:10" hidden="1" x14ac:dyDescent="0.25">
      <c r="B3987" s="124" t="s">
        <v>17</v>
      </c>
      <c r="C3987" s="125" t="s">
        <v>1859</v>
      </c>
      <c r="D3987" s="126" t="s">
        <v>14466</v>
      </c>
      <c r="E3987" s="125" t="s">
        <v>6496</v>
      </c>
      <c r="F3987" s="126" t="s">
        <v>14487</v>
      </c>
      <c r="G3987" s="125" t="s">
        <v>14488</v>
      </c>
      <c r="H3987" s="126" t="s">
        <v>14489</v>
      </c>
      <c r="I3987" s="127">
        <v>499</v>
      </c>
      <c r="J3987" s="128">
        <v>6.1148999999999987</v>
      </c>
    </row>
    <row r="3988" spans="2:10" hidden="1" x14ac:dyDescent="0.25">
      <c r="B3988" s="124" t="s">
        <v>17</v>
      </c>
      <c r="C3988" s="125" t="s">
        <v>1859</v>
      </c>
      <c r="D3988" s="126" t="s">
        <v>14466</v>
      </c>
      <c r="E3988" s="125" t="s">
        <v>14488</v>
      </c>
      <c r="F3988" s="126" t="s">
        <v>14489</v>
      </c>
      <c r="G3988" s="125" t="s">
        <v>14479</v>
      </c>
      <c r="H3988" s="126" t="s">
        <v>14480</v>
      </c>
      <c r="I3988" s="127">
        <v>273</v>
      </c>
      <c r="J3988" s="128">
        <v>8.5814000000000004</v>
      </c>
    </row>
    <row r="3989" spans="2:10" hidden="1" x14ac:dyDescent="0.25">
      <c r="B3989" s="124" t="s">
        <v>17</v>
      </c>
      <c r="C3989" s="125" t="s">
        <v>1859</v>
      </c>
      <c r="D3989" s="126" t="s">
        <v>14466</v>
      </c>
      <c r="E3989" s="125" t="s">
        <v>14479</v>
      </c>
      <c r="F3989" s="126" t="s">
        <v>14480</v>
      </c>
      <c r="G3989" s="125" t="s">
        <v>14474</v>
      </c>
      <c r="H3989" s="126" t="s">
        <v>14475</v>
      </c>
      <c r="I3989" s="127">
        <v>173</v>
      </c>
      <c r="J3989" s="128">
        <v>9.4071000000000016</v>
      </c>
    </row>
    <row r="3990" spans="2:10" hidden="1" x14ac:dyDescent="0.25">
      <c r="B3990" s="124" t="s">
        <v>17</v>
      </c>
      <c r="C3990" s="125" t="s">
        <v>1859</v>
      </c>
      <c r="D3990" s="126" t="s">
        <v>14466</v>
      </c>
      <c r="E3990" s="125" t="s">
        <v>14467</v>
      </c>
      <c r="F3990" s="126" t="s">
        <v>14468</v>
      </c>
      <c r="G3990" s="125" t="s">
        <v>14483</v>
      </c>
      <c r="H3990" s="126" t="s">
        <v>14484</v>
      </c>
      <c r="I3990" s="127">
        <v>540</v>
      </c>
      <c r="J3990" s="128">
        <v>12.235300000000001</v>
      </c>
    </row>
    <row r="3991" spans="2:10" hidden="1" x14ac:dyDescent="0.25">
      <c r="B3991" s="124" t="s">
        <v>17</v>
      </c>
      <c r="C3991" s="125" t="s">
        <v>1859</v>
      </c>
      <c r="D3991" s="126" t="s">
        <v>14466</v>
      </c>
      <c r="E3991" s="125" t="s">
        <v>6496</v>
      </c>
      <c r="F3991" s="126" t="s">
        <v>14487</v>
      </c>
      <c r="G3991" s="125" t="s">
        <v>14490</v>
      </c>
      <c r="H3991" s="126" t="s">
        <v>14491</v>
      </c>
      <c r="I3991" s="127">
        <v>510</v>
      </c>
      <c r="J3991" s="128">
        <v>3.7061999999999999</v>
      </c>
    </row>
    <row r="3992" spans="2:10" hidden="1" x14ac:dyDescent="0.25">
      <c r="B3992" s="124" t="s">
        <v>17</v>
      </c>
      <c r="C3992" s="125" t="s">
        <v>1859</v>
      </c>
      <c r="D3992" s="126" t="s">
        <v>14466</v>
      </c>
      <c r="E3992" s="125" t="s">
        <v>47</v>
      </c>
      <c r="F3992" s="126" t="s">
        <v>14478</v>
      </c>
      <c r="G3992" s="125" t="s">
        <v>14467</v>
      </c>
      <c r="H3992" s="126" t="s">
        <v>14468</v>
      </c>
      <c r="I3992" s="127">
        <v>490</v>
      </c>
      <c r="J3992" s="128">
        <v>16.4285</v>
      </c>
    </row>
    <row r="3993" spans="2:10" hidden="1" x14ac:dyDescent="0.25">
      <c r="B3993" s="124" t="s">
        <v>17</v>
      </c>
      <c r="C3993" s="125" t="s">
        <v>1867</v>
      </c>
      <c r="D3993" s="126" t="s">
        <v>14492</v>
      </c>
      <c r="E3993" s="125" t="s">
        <v>1867</v>
      </c>
      <c r="F3993" s="126" t="s">
        <v>14493</v>
      </c>
      <c r="G3993" s="125" t="s">
        <v>14494</v>
      </c>
      <c r="H3993" s="126" t="s">
        <v>14495</v>
      </c>
      <c r="I3993" s="127">
        <v>322</v>
      </c>
      <c r="J3993" s="128">
        <v>3.9839000000000002</v>
      </c>
    </row>
    <row r="3994" spans="2:10" hidden="1" x14ac:dyDescent="0.25">
      <c r="B3994" s="124" t="s">
        <v>17</v>
      </c>
      <c r="C3994" s="125" t="s">
        <v>1867</v>
      </c>
      <c r="D3994" s="126" t="s">
        <v>14492</v>
      </c>
      <c r="E3994" s="125" t="s">
        <v>1867</v>
      </c>
      <c r="F3994" s="126" t="s">
        <v>14493</v>
      </c>
      <c r="G3994" s="125" t="s">
        <v>14496</v>
      </c>
      <c r="H3994" s="126" t="s">
        <v>14497</v>
      </c>
      <c r="I3994" s="127">
        <v>411</v>
      </c>
      <c r="J3994" s="128">
        <v>10.8462</v>
      </c>
    </row>
    <row r="3995" spans="2:10" hidden="1" x14ac:dyDescent="0.25">
      <c r="B3995" s="124" t="s">
        <v>17</v>
      </c>
      <c r="C3995" s="125" t="s">
        <v>1867</v>
      </c>
      <c r="D3995" s="126" t="s">
        <v>14492</v>
      </c>
      <c r="E3995" s="125" t="s">
        <v>1867</v>
      </c>
      <c r="F3995" s="126" t="s">
        <v>14493</v>
      </c>
      <c r="G3995" s="125" t="s">
        <v>14498</v>
      </c>
      <c r="H3995" s="126" t="s">
        <v>14499</v>
      </c>
      <c r="I3995" s="127">
        <v>188</v>
      </c>
      <c r="J3995" s="128">
        <v>22.924900000000001</v>
      </c>
    </row>
    <row r="3996" spans="2:10" hidden="1" x14ac:dyDescent="0.25">
      <c r="B3996" s="124" t="s">
        <v>17</v>
      </c>
      <c r="C3996" s="125" t="s">
        <v>1867</v>
      </c>
      <c r="D3996" s="126" t="s">
        <v>14492</v>
      </c>
      <c r="E3996" s="125" t="s">
        <v>14496</v>
      </c>
      <c r="F3996" s="126" t="s">
        <v>14497</v>
      </c>
      <c r="G3996" s="125" t="s">
        <v>12850</v>
      </c>
      <c r="H3996" s="126" t="s">
        <v>14500</v>
      </c>
      <c r="I3996" s="127">
        <v>163</v>
      </c>
      <c r="J3996" s="128">
        <v>7.4148999999999976</v>
      </c>
    </row>
    <row r="3997" spans="2:10" hidden="1" x14ac:dyDescent="0.25">
      <c r="B3997" s="124" t="s">
        <v>17</v>
      </c>
      <c r="C3997" s="125" t="s">
        <v>2867</v>
      </c>
      <c r="D3997" s="126" t="s">
        <v>14501</v>
      </c>
      <c r="E3997" s="125" t="s">
        <v>7081</v>
      </c>
      <c r="F3997" s="126" t="s">
        <v>14502</v>
      </c>
      <c r="G3997" s="125" t="s">
        <v>14503</v>
      </c>
      <c r="H3997" s="126" t="s">
        <v>14504</v>
      </c>
      <c r="I3997" s="127">
        <v>398</v>
      </c>
      <c r="J3997" s="128">
        <v>14.8627</v>
      </c>
    </row>
    <row r="3998" spans="2:10" hidden="1" x14ac:dyDescent="0.25">
      <c r="B3998" s="124" t="s">
        <v>17</v>
      </c>
      <c r="C3998" s="125" t="s">
        <v>2867</v>
      </c>
      <c r="D3998" s="126" t="s">
        <v>14501</v>
      </c>
      <c r="E3998" s="125" t="s">
        <v>14503</v>
      </c>
      <c r="F3998" s="126" t="s">
        <v>14504</v>
      </c>
      <c r="G3998" s="125" t="s">
        <v>14505</v>
      </c>
      <c r="H3998" s="126" t="s">
        <v>14506</v>
      </c>
      <c r="I3998" s="127">
        <v>420</v>
      </c>
      <c r="J3998" s="128">
        <v>20.703099999999999</v>
      </c>
    </row>
    <row r="3999" spans="2:10" hidden="1" x14ac:dyDescent="0.25">
      <c r="B3999" s="124" t="s">
        <v>17</v>
      </c>
      <c r="C3999" s="125" t="s">
        <v>2867</v>
      </c>
      <c r="D3999" s="126" t="s">
        <v>14501</v>
      </c>
      <c r="E3999" s="125" t="s">
        <v>2867</v>
      </c>
      <c r="F3999" s="126" t="s">
        <v>14507</v>
      </c>
      <c r="G3999" s="125" t="s">
        <v>7081</v>
      </c>
      <c r="H3999" s="126" t="s">
        <v>14502</v>
      </c>
      <c r="I3999" s="127">
        <v>4175</v>
      </c>
      <c r="J3999" s="128">
        <v>12.5716</v>
      </c>
    </row>
    <row r="4000" spans="2:10" hidden="1" x14ac:dyDescent="0.25">
      <c r="B4000" s="124" t="s">
        <v>17</v>
      </c>
      <c r="C4000" s="125" t="s">
        <v>2867</v>
      </c>
      <c r="D4000" s="126" t="s">
        <v>14501</v>
      </c>
      <c r="E4000" s="125" t="s">
        <v>2867</v>
      </c>
      <c r="F4000" s="126" t="s">
        <v>14507</v>
      </c>
      <c r="G4000" s="125" t="s">
        <v>14508</v>
      </c>
      <c r="H4000" s="126" t="s">
        <v>14509</v>
      </c>
      <c r="I4000" s="127">
        <v>435</v>
      </c>
      <c r="J4000" s="128">
        <v>6.8064999999999998</v>
      </c>
    </row>
    <row r="4001" spans="2:10" hidden="1" x14ac:dyDescent="0.25">
      <c r="B4001" s="124" t="s">
        <v>17</v>
      </c>
      <c r="C4001" s="125" t="s">
        <v>1869</v>
      </c>
      <c r="D4001" s="126" t="s">
        <v>14510</v>
      </c>
      <c r="E4001" s="125" t="s">
        <v>2505</v>
      </c>
      <c r="F4001" s="126" t="s">
        <v>14511</v>
      </c>
      <c r="G4001" s="125" t="s">
        <v>53</v>
      </c>
      <c r="H4001" s="126" t="s">
        <v>14512</v>
      </c>
      <c r="I4001" s="127">
        <v>680</v>
      </c>
      <c r="J4001" s="128">
        <v>8.9099000000000004</v>
      </c>
    </row>
    <row r="4002" spans="2:10" hidden="1" x14ac:dyDescent="0.25">
      <c r="B4002" s="124" t="s">
        <v>17</v>
      </c>
      <c r="C4002" s="125" t="s">
        <v>1869</v>
      </c>
      <c r="D4002" s="126" t="s">
        <v>14510</v>
      </c>
      <c r="E4002" s="125" t="s">
        <v>8664</v>
      </c>
      <c r="F4002" s="126" t="s">
        <v>14513</v>
      </c>
      <c r="G4002" s="125" t="s">
        <v>14514</v>
      </c>
      <c r="H4002" s="126" t="s">
        <v>14515</v>
      </c>
      <c r="I4002" s="127">
        <v>857</v>
      </c>
      <c r="J4002" s="128">
        <v>14.2782</v>
      </c>
    </row>
    <row r="4003" spans="2:10" hidden="1" x14ac:dyDescent="0.25">
      <c r="B4003" s="124" t="s">
        <v>17</v>
      </c>
      <c r="C4003" s="125" t="s">
        <v>1869</v>
      </c>
      <c r="D4003" s="126" t="s">
        <v>14510</v>
      </c>
      <c r="E4003" s="125" t="s">
        <v>1869</v>
      </c>
      <c r="F4003" s="126" t="s">
        <v>14516</v>
      </c>
      <c r="G4003" s="125" t="s">
        <v>1029</v>
      </c>
      <c r="H4003" s="126" t="s">
        <v>14517</v>
      </c>
      <c r="I4003" s="127">
        <v>644</v>
      </c>
      <c r="J4003" s="128">
        <v>6.8933999999999997</v>
      </c>
    </row>
    <row r="4004" spans="2:10" hidden="1" x14ac:dyDescent="0.25">
      <c r="B4004" s="124" t="s">
        <v>17</v>
      </c>
      <c r="C4004" s="125" t="s">
        <v>1869</v>
      </c>
      <c r="D4004" s="126" t="s">
        <v>14510</v>
      </c>
      <c r="E4004" s="125" t="s">
        <v>2043</v>
      </c>
      <c r="F4004" s="126" t="s">
        <v>14518</v>
      </c>
      <c r="G4004" s="125" t="s">
        <v>14519</v>
      </c>
      <c r="H4004" s="126" t="s">
        <v>14520</v>
      </c>
      <c r="I4004" s="127">
        <v>243</v>
      </c>
      <c r="J4004" s="128">
        <v>3.9289000000000001</v>
      </c>
    </row>
    <row r="4005" spans="2:10" hidden="1" x14ac:dyDescent="0.25">
      <c r="B4005" s="124" t="s">
        <v>17</v>
      </c>
      <c r="C4005" s="125" t="s">
        <v>1869</v>
      </c>
      <c r="D4005" s="126" t="s">
        <v>14510</v>
      </c>
      <c r="E4005" s="125" t="s">
        <v>1869</v>
      </c>
      <c r="F4005" s="126" t="s">
        <v>14516</v>
      </c>
      <c r="G4005" s="125" t="s">
        <v>14521</v>
      </c>
      <c r="H4005" s="126" t="s">
        <v>14522</v>
      </c>
      <c r="I4005" s="127">
        <v>203</v>
      </c>
      <c r="J4005" s="128">
        <v>5.5976999999999997</v>
      </c>
    </row>
    <row r="4006" spans="2:10" hidden="1" x14ac:dyDescent="0.25">
      <c r="B4006" s="124" t="s">
        <v>17</v>
      </c>
      <c r="C4006" s="125" t="s">
        <v>1869</v>
      </c>
      <c r="D4006" s="126" t="s">
        <v>14510</v>
      </c>
      <c r="E4006" s="125" t="s">
        <v>14271</v>
      </c>
      <c r="F4006" s="126" t="s">
        <v>14523</v>
      </c>
      <c r="G4006" s="125" t="s">
        <v>14524</v>
      </c>
      <c r="H4006" s="126" t="s">
        <v>14525</v>
      </c>
      <c r="I4006" s="127">
        <v>269</v>
      </c>
      <c r="J4006" s="128">
        <v>4.8746</v>
      </c>
    </row>
    <row r="4007" spans="2:10" hidden="1" x14ac:dyDescent="0.25">
      <c r="B4007" s="124" t="s">
        <v>17</v>
      </c>
      <c r="C4007" s="125" t="s">
        <v>1869</v>
      </c>
      <c r="D4007" s="126" t="s">
        <v>14510</v>
      </c>
      <c r="E4007" s="125" t="s">
        <v>4197</v>
      </c>
      <c r="F4007" s="126" t="s">
        <v>14526</v>
      </c>
      <c r="G4007" s="125" t="s">
        <v>14527</v>
      </c>
      <c r="H4007" s="126" t="s">
        <v>14528</v>
      </c>
      <c r="I4007" s="127">
        <v>375</v>
      </c>
      <c r="J4007" s="128">
        <v>10.2319</v>
      </c>
    </row>
    <row r="4008" spans="2:10" hidden="1" x14ac:dyDescent="0.25">
      <c r="B4008" s="124" t="s">
        <v>17</v>
      </c>
      <c r="C4008" s="125" t="s">
        <v>1869</v>
      </c>
      <c r="D4008" s="126" t="s">
        <v>14510</v>
      </c>
      <c r="E4008" s="125" t="s">
        <v>5204</v>
      </c>
      <c r="F4008" s="126" t="s">
        <v>14529</v>
      </c>
      <c r="G4008" s="125" t="s">
        <v>14271</v>
      </c>
      <c r="H4008" s="126" t="s">
        <v>14523</v>
      </c>
      <c r="I4008" s="127">
        <v>431</v>
      </c>
      <c r="J4008" s="128">
        <v>7.0956999999999999</v>
      </c>
    </row>
    <row r="4009" spans="2:10" hidden="1" x14ac:dyDescent="0.25">
      <c r="B4009" s="124" t="s">
        <v>17</v>
      </c>
      <c r="C4009" s="125" t="s">
        <v>1869</v>
      </c>
      <c r="D4009" s="126" t="s">
        <v>14510</v>
      </c>
      <c r="E4009" s="125" t="s">
        <v>53</v>
      </c>
      <c r="F4009" s="126" t="s">
        <v>14512</v>
      </c>
      <c r="G4009" s="125" t="s">
        <v>14530</v>
      </c>
      <c r="H4009" s="126" t="s">
        <v>14531</v>
      </c>
      <c r="I4009" s="127">
        <v>456</v>
      </c>
      <c r="J4009" s="128">
        <v>10.1465</v>
      </c>
    </row>
    <row r="4010" spans="2:10" hidden="1" x14ac:dyDescent="0.25">
      <c r="B4010" s="124" t="s">
        <v>17</v>
      </c>
      <c r="C4010" s="125" t="s">
        <v>1869</v>
      </c>
      <c r="D4010" s="126" t="s">
        <v>14510</v>
      </c>
      <c r="E4010" s="125" t="s">
        <v>14514</v>
      </c>
      <c r="F4010" s="126" t="s">
        <v>14515</v>
      </c>
      <c r="G4010" s="125" t="s">
        <v>2505</v>
      </c>
      <c r="H4010" s="126" t="s">
        <v>14511</v>
      </c>
      <c r="I4010" s="127">
        <v>219</v>
      </c>
      <c r="J4010" s="128">
        <v>8.9036000000000008</v>
      </c>
    </row>
    <row r="4011" spans="2:10" hidden="1" x14ac:dyDescent="0.25">
      <c r="B4011" s="124" t="s">
        <v>17</v>
      </c>
      <c r="C4011" s="125" t="s">
        <v>1869</v>
      </c>
      <c r="D4011" s="126" t="s">
        <v>14510</v>
      </c>
      <c r="E4011" s="125" t="s">
        <v>2505</v>
      </c>
      <c r="F4011" s="126" t="s">
        <v>14511</v>
      </c>
      <c r="G4011" s="125" t="s">
        <v>2043</v>
      </c>
      <c r="H4011" s="126" t="s">
        <v>14518</v>
      </c>
      <c r="I4011" s="127">
        <v>249</v>
      </c>
      <c r="J4011" s="128">
        <v>7.3074000000000003</v>
      </c>
    </row>
    <row r="4012" spans="2:10" hidden="1" x14ac:dyDescent="0.25">
      <c r="B4012" s="124" t="s">
        <v>17</v>
      </c>
      <c r="C4012" s="125" t="s">
        <v>1869</v>
      </c>
      <c r="D4012" s="126" t="s">
        <v>14510</v>
      </c>
      <c r="E4012" s="125" t="s">
        <v>14530</v>
      </c>
      <c r="F4012" s="126" t="s">
        <v>14531</v>
      </c>
      <c r="G4012" s="125" t="s">
        <v>5204</v>
      </c>
      <c r="H4012" s="126" t="s">
        <v>14529</v>
      </c>
      <c r="I4012" s="127">
        <v>1026</v>
      </c>
      <c r="J4012" s="128">
        <v>13.5146</v>
      </c>
    </row>
    <row r="4013" spans="2:10" hidden="1" x14ac:dyDescent="0.25">
      <c r="B4013" s="124" t="s">
        <v>17</v>
      </c>
      <c r="C4013" s="125" t="s">
        <v>1869</v>
      </c>
      <c r="D4013" s="126" t="s">
        <v>14510</v>
      </c>
      <c r="E4013" s="125" t="s">
        <v>1029</v>
      </c>
      <c r="F4013" s="126" t="s">
        <v>14517</v>
      </c>
      <c r="G4013" s="125" t="s">
        <v>14532</v>
      </c>
      <c r="H4013" s="126" t="s">
        <v>14533</v>
      </c>
      <c r="I4013" s="127">
        <v>226</v>
      </c>
      <c r="J4013" s="128">
        <v>5.6343999999999994</v>
      </c>
    </row>
    <row r="4014" spans="2:10" hidden="1" x14ac:dyDescent="0.25">
      <c r="B4014" s="124" t="s">
        <v>17</v>
      </c>
      <c r="C4014" s="125" t="s">
        <v>1869</v>
      </c>
      <c r="D4014" s="126" t="s">
        <v>14510</v>
      </c>
      <c r="E4014" s="125" t="s">
        <v>1029</v>
      </c>
      <c r="F4014" s="126" t="s">
        <v>14517</v>
      </c>
      <c r="G4014" s="125" t="s">
        <v>4197</v>
      </c>
      <c r="H4014" s="126" t="s">
        <v>14526</v>
      </c>
      <c r="I4014" s="127">
        <v>239</v>
      </c>
      <c r="J4014" s="128">
        <v>9.9928000000000026</v>
      </c>
    </row>
    <row r="4015" spans="2:10" hidden="1" x14ac:dyDescent="0.25">
      <c r="B4015" s="124" t="s">
        <v>17</v>
      </c>
      <c r="C4015" s="125" t="s">
        <v>1869</v>
      </c>
      <c r="D4015" s="126" t="s">
        <v>14510</v>
      </c>
      <c r="E4015" s="125" t="s">
        <v>1029</v>
      </c>
      <c r="F4015" s="126" t="s">
        <v>14517</v>
      </c>
      <c r="G4015" s="125" t="s">
        <v>8664</v>
      </c>
      <c r="H4015" s="126" t="s">
        <v>14513</v>
      </c>
      <c r="I4015" s="127">
        <v>1533</v>
      </c>
      <c r="J4015" s="128">
        <v>9.2776000000000014</v>
      </c>
    </row>
    <row r="4016" spans="2:10" hidden="1" x14ac:dyDescent="0.25">
      <c r="B4016" s="124" t="s">
        <v>17</v>
      </c>
      <c r="C4016" s="125" t="s">
        <v>1881</v>
      </c>
      <c r="D4016" s="126" t="s">
        <v>14534</v>
      </c>
      <c r="E4016" s="125" t="s">
        <v>7035</v>
      </c>
      <c r="F4016" s="126" t="s">
        <v>14535</v>
      </c>
      <c r="G4016" s="125" t="s">
        <v>9839</v>
      </c>
      <c r="H4016" s="126" t="s">
        <v>14536</v>
      </c>
      <c r="I4016" s="127">
        <v>248</v>
      </c>
      <c r="J4016" s="128">
        <v>11.1409</v>
      </c>
    </row>
    <row r="4017" spans="2:10" hidden="1" x14ac:dyDescent="0.25">
      <c r="B4017" s="124" t="s">
        <v>17</v>
      </c>
      <c r="C4017" s="125" t="s">
        <v>1881</v>
      </c>
      <c r="D4017" s="126" t="s">
        <v>14534</v>
      </c>
      <c r="E4017" s="125" t="s">
        <v>14537</v>
      </c>
      <c r="F4017" s="126" t="s">
        <v>14538</v>
      </c>
      <c r="G4017" s="125" t="s">
        <v>6863</v>
      </c>
      <c r="H4017" s="126" t="s">
        <v>14539</v>
      </c>
      <c r="I4017" s="127">
        <v>313</v>
      </c>
      <c r="J4017" s="128">
        <v>8.9295000000000027</v>
      </c>
    </row>
    <row r="4018" spans="2:10" hidden="1" x14ac:dyDescent="0.25">
      <c r="B4018" s="124" t="s">
        <v>17</v>
      </c>
      <c r="C4018" s="125" t="s">
        <v>1881</v>
      </c>
      <c r="D4018" s="126" t="s">
        <v>14534</v>
      </c>
      <c r="E4018" s="125" t="s">
        <v>1881</v>
      </c>
      <c r="F4018" s="126" t="s">
        <v>14540</v>
      </c>
      <c r="G4018" s="125" t="s">
        <v>7035</v>
      </c>
      <c r="H4018" s="126" t="s">
        <v>14535</v>
      </c>
      <c r="I4018" s="127">
        <v>310</v>
      </c>
      <c r="J4018" s="128">
        <v>8.4519000000000002</v>
      </c>
    </row>
    <row r="4019" spans="2:10" hidden="1" x14ac:dyDescent="0.25">
      <c r="B4019" s="124" t="s">
        <v>17</v>
      </c>
      <c r="C4019" s="125" t="s">
        <v>1881</v>
      </c>
      <c r="D4019" s="126" t="s">
        <v>14534</v>
      </c>
      <c r="E4019" s="125" t="s">
        <v>7035</v>
      </c>
      <c r="F4019" s="126" t="s">
        <v>14535</v>
      </c>
      <c r="G4019" s="125" t="s">
        <v>14537</v>
      </c>
      <c r="H4019" s="126" t="s">
        <v>14538</v>
      </c>
      <c r="I4019" s="127">
        <v>693</v>
      </c>
      <c r="J4019" s="128">
        <v>3.9511999999999992</v>
      </c>
    </row>
    <row r="4020" spans="2:10" hidden="1" x14ac:dyDescent="0.25">
      <c r="B4020" s="124" t="s">
        <v>17</v>
      </c>
      <c r="C4020" s="125" t="s">
        <v>14541</v>
      </c>
      <c r="D4020" s="126" t="s">
        <v>14542</v>
      </c>
      <c r="E4020" s="125" t="s">
        <v>14541</v>
      </c>
      <c r="F4020" s="126" t="s">
        <v>14543</v>
      </c>
      <c r="G4020" s="125" t="s">
        <v>14544</v>
      </c>
      <c r="H4020" s="126" t="s">
        <v>14545</v>
      </c>
      <c r="I4020" s="127">
        <v>198</v>
      </c>
      <c r="J4020" s="128">
        <v>7.621599999999999</v>
      </c>
    </row>
    <row r="4021" spans="2:10" hidden="1" x14ac:dyDescent="0.25">
      <c r="B4021" s="124" t="s">
        <v>17</v>
      </c>
      <c r="C4021" s="125" t="s">
        <v>14541</v>
      </c>
      <c r="D4021" s="126" t="s">
        <v>14542</v>
      </c>
      <c r="E4021" s="125" t="s">
        <v>14544</v>
      </c>
      <c r="F4021" s="126" t="s">
        <v>14545</v>
      </c>
      <c r="G4021" s="125" t="s">
        <v>14546</v>
      </c>
      <c r="H4021" s="126" t="s">
        <v>14547</v>
      </c>
      <c r="I4021" s="127">
        <v>60</v>
      </c>
      <c r="J4021" s="128">
        <v>46.377499999999998</v>
      </c>
    </row>
    <row r="4022" spans="2:10" hidden="1" x14ac:dyDescent="0.25">
      <c r="B4022" s="124" t="s">
        <v>17</v>
      </c>
      <c r="C4022" s="125" t="s">
        <v>14541</v>
      </c>
      <c r="D4022" s="126" t="s">
        <v>14542</v>
      </c>
      <c r="E4022" s="125" t="s">
        <v>4373</v>
      </c>
      <c r="F4022" s="126" t="s">
        <v>14548</v>
      </c>
      <c r="G4022" s="125" t="s">
        <v>7037</v>
      </c>
      <c r="H4022" s="126" t="s">
        <v>14549</v>
      </c>
      <c r="I4022" s="127">
        <v>201</v>
      </c>
      <c r="J4022" s="128">
        <v>2.8298000000000001</v>
      </c>
    </row>
    <row r="4023" spans="2:10" hidden="1" x14ac:dyDescent="0.25">
      <c r="B4023" s="124" t="s">
        <v>17</v>
      </c>
      <c r="C4023" s="125" t="s">
        <v>14541</v>
      </c>
      <c r="D4023" s="126" t="s">
        <v>14542</v>
      </c>
      <c r="E4023" s="125" t="s">
        <v>14546</v>
      </c>
      <c r="F4023" s="126" t="s">
        <v>14547</v>
      </c>
      <c r="G4023" s="125" t="s">
        <v>4373</v>
      </c>
      <c r="H4023" s="126" t="s">
        <v>14548</v>
      </c>
      <c r="I4023" s="127">
        <v>124</v>
      </c>
      <c r="J4023" s="128">
        <v>3.2663000000000002</v>
      </c>
    </row>
    <row r="4024" spans="2:10" hidden="1" x14ac:dyDescent="0.25">
      <c r="B4024" s="124" t="s">
        <v>17</v>
      </c>
      <c r="C4024" s="125" t="s">
        <v>14550</v>
      </c>
      <c r="D4024" s="126" t="s">
        <v>14551</v>
      </c>
      <c r="E4024" s="125" t="s">
        <v>14552</v>
      </c>
      <c r="F4024" s="126" t="s">
        <v>14553</v>
      </c>
      <c r="G4024" s="125" t="s">
        <v>14554</v>
      </c>
      <c r="H4024" s="126" t="s">
        <v>14555</v>
      </c>
      <c r="I4024" s="127">
        <v>273</v>
      </c>
      <c r="J4024" s="128">
        <v>3.43</v>
      </c>
    </row>
    <row r="4025" spans="2:10" hidden="1" x14ac:dyDescent="0.25">
      <c r="B4025" s="124" t="s">
        <v>17</v>
      </c>
      <c r="C4025" s="125" t="s">
        <v>14550</v>
      </c>
      <c r="D4025" s="126" t="s">
        <v>14551</v>
      </c>
      <c r="E4025" s="125" t="s">
        <v>14556</v>
      </c>
      <c r="F4025" s="126" t="s">
        <v>14557</v>
      </c>
      <c r="G4025" s="125" t="s">
        <v>14552</v>
      </c>
      <c r="H4025" s="126" t="s">
        <v>14553</v>
      </c>
      <c r="I4025" s="127">
        <v>282</v>
      </c>
      <c r="J4025" s="128">
        <v>8.0550000000000015</v>
      </c>
    </row>
    <row r="4026" spans="2:10" hidden="1" x14ac:dyDescent="0.25">
      <c r="B4026" s="124" t="s">
        <v>17</v>
      </c>
      <c r="C4026" s="125" t="s">
        <v>14550</v>
      </c>
      <c r="D4026" s="126" t="s">
        <v>14551</v>
      </c>
      <c r="E4026" s="125" t="s">
        <v>14558</v>
      </c>
      <c r="F4026" s="126" t="s">
        <v>14559</v>
      </c>
      <c r="G4026" s="125" t="s">
        <v>14560</v>
      </c>
      <c r="H4026" s="126" t="s">
        <v>14561</v>
      </c>
      <c r="I4026" s="127">
        <v>799</v>
      </c>
      <c r="J4026" s="128">
        <v>6.0223999999999984</v>
      </c>
    </row>
    <row r="4027" spans="2:10" hidden="1" x14ac:dyDescent="0.25">
      <c r="B4027" s="124" t="s">
        <v>17</v>
      </c>
      <c r="C4027" s="125" t="s">
        <v>14550</v>
      </c>
      <c r="D4027" s="126" t="s">
        <v>14551</v>
      </c>
      <c r="E4027" s="125" t="s">
        <v>14562</v>
      </c>
      <c r="F4027" s="126" t="s">
        <v>14563</v>
      </c>
      <c r="G4027" s="125" t="s">
        <v>1276</v>
      </c>
      <c r="H4027" s="126" t="s">
        <v>14564</v>
      </c>
      <c r="I4027" s="127">
        <v>336</v>
      </c>
      <c r="J4027" s="128">
        <v>6.9577999999999998</v>
      </c>
    </row>
    <row r="4028" spans="2:10" hidden="1" x14ac:dyDescent="0.25">
      <c r="B4028" s="124" t="s">
        <v>17</v>
      </c>
      <c r="C4028" s="125" t="s">
        <v>14550</v>
      </c>
      <c r="D4028" s="126" t="s">
        <v>14551</v>
      </c>
      <c r="E4028" s="125" t="s">
        <v>14560</v>
      </c>
      <c r="F4028" s="126" t="s">
        <v>14561</v>
      </c>
      <c r="G4028" s="125" t="s">
        <v>14562</v>
      </c>
      <c r="H4028" s="126" t="s">
        <v>14563</v>
      </c>
      <c r="I4028" s="127">
        <v>264</v>
      </c>
      <c r="J4028" s="128">
        <v>6.6388999999999996</v>
      </c>
    </row>
    <row r="4029" spans="2:10" hidden="1" x14ac:dyDescent="0.25">
      <c r="B4029" s="124" t="s">
        <v>17</v>
      </c>
      <c r="C4029" s="125" t="s">
        <v>14550</v>
      </c>
      <c r="D4029" s="126" t="s">
        <v>14551</v>
      </c>
      <c r="E4029" s="125" t="s">
        <v>5340</v>
      </c>
      <c r="F4029" s="126" t="s">
        <v>14565</v>
      </c>
      <c r="G4029" s="125" t="s">
        <v>6863</v>
      </c>
      <c r="H4029" s="126" t="s">
        <v>14566</v>
      </c>
      <c r="I4029" s="127">
        <v>462</v>
      </c>
      <c r="J4029" s="128">
        <v>7.5030000000000001</v>
      </c>
    </row>
    <row r="4030" spans="2:10" hidden="1" x14ac:dyDescent="0.25">
      <c r="B4030" s="124" t="s">
        <v>17</v>
      </c>
      <c r="C4030" s="125" t="s">
        <v>14550</v>
      </c>
      <c r="D4030" s="126" t="s">
        <v>14551</v>
      </c>
      <c r="E4030" s="125" t="s">
        <v>5340</v>
      </c>
      <c r="F4030" s="126" t="s">
        <v>14565</v>
      </c>
      <c r="G4030" s="125" t="s">
        <v>14567</v>
      </c>
      <c r="H4030" s="126" t="s">
        <v>14568</v>
      </c>
      <c r="I4030" s="127">
        <v>432</v>
      </c>
      <c r="J4030" s="128">
        <v>1.1967000000000001</v>
      </c>
    </row>
    <row r="4031" spans="2:10" hidden="1" x14ac:dyDescent="0.25">
      <c r="B4031" s="124" t="s">
        <v>17</v>
      </c>
      <c r="C4031" s="125" t="s">
        <v>14550</v>
      </c>
      <c r="D4031" s="126" t="s">
        <v>14551</v>
      </c>
      <c r="E4031" s="125" t="s">
        <v>14550</v>
      </c>
      <c r="F4031" s="126" t="s">
        <v>14569</v>
      </c>
      <c r="G4031" s="125" t="s">
        <v>5340</v>
      </c>
      <c r="H4031" s="126" t="s">
        <v>14565</v>
      </c>
      <c r="I4031" s="127">
        <v>431</v>
      </c>
      <c r="J4031" s="128">
        <v>11.3751</v>
      </c>
    </row>
    <row r="4032" spans="2:10" hidden="1" x14ac:dyDescent="0.25">
      <c r="B4032" s="124" t="s">
        <v>17</v>
      </c>
      <c r="C4032" s="125" t="s">
        <v>1883</v>
      </c>
      <c r="D4032" s="126" t="s">
        <v>14570</v>
      </c>
      <c r="E4032" s="125" t="s">
        <v>1883</v>
      </c>
      <c r="F4032" s="126" t="s">
        <v>14571</v>
      </c>
      <c r="G4032" s="125" t="s">
        <v>1989</v>
      </c>
      <c r="H4032" s="126" t="s">
        <v>14572</v>
      </c>
      <c r="I4032" s="127">
        <v>225</v>
      </c>
      <c r="J4032" s="128">
        <v>6.5288000000000004</v>
      </c>
    </row>
    <row r="4033" spans="2:10" hidden="1" x14ac:dyDescent="0.25">
      <c r="B4033" s="124" t="s">
        <v>17</v>
      </c>
      <c r="C4033" s="125" t="s">
        <v>1883</v>
      </c>
      <c r="D4033" s="126" t="s">
        <v>14570</v>
      </c>
      <c r="E4033" s="125" t="s">
        <v>1883</v>
      </c>
      <c r="F4033" s="126" t="s">
        <v>14571</v>
      </c>
      <c r="G4033" s="125" t="s">
        <v>14573</v>
      </c>
      <c r="H4033" s="126" t="s">
        <v>14574</v>
      </c>
      <c r="I4033" s="127">
        <v>342</v>
      </c>
      <c r="J4033" s="128">
        <v>5.9286000000000003</v>
      </c>
    </row>
    <row r="4034" spans="2:10" hidden="1" x14ac:dyDescent="0.25">
      <c r="B4034" s="124" t="s">
        <v>17</v>
      </c>
      <c r="C4034" s="125" t="s">
        <v>1883</v>
      </c>
      <c r="D4034" s="126" t="s">
        <v>14570</v>
      </c>
      <c r="E4034" s="125" t="s">
        <v>1883</v>
      </c>
      <c r="F4034" s="126" t="s">
        <v>14571</v>
      </c>
      <c r="G4034" s="125" t="s">
        <v>14575</v>
      </c>
      <c r="H4034" s="126" t="s">
        <v>14576</v>
      </c>
      <c r="I4034" s="127">
        <v>1073</v>
      </c>
      <c r="J4034" s="128">
        <v>7.2462000000000009</v>
      </c>
    </row>
    <row r="4035" spans="2:10" hidden="1" x14ac:dyDescent="0.25">
      <c r="B4035" s="124" t="s">
        <v>17</v>
      </c>
      <c r="C4035" s="125" t="s">
        <v>1883</v>
      </c>
      <c r="D4035" s="126" t="s">
        <v>14570</v>
      </c>
      <c r="E4035" s="125" t="s">
        <v>1883</v>
      </c>
      <c r="F4035" s="126" t="s">
        <v>14571</v>
      </c>
      <c r="G4035" s="125" t="s">
        <v>14577</v>
      </c>
      <c r="H4035" s="126" t="s">
        <v>14578</v>
      </c>
      <c r="I4035" s="127">
        <v>289</v>
      </c>
      <c r="J4035" s="128">
        <v>8.0423000000000009</v>
      </c>
    </row>
    <row r="4036" spans="2:10" hidden="1" x14ac:dyDescent="0.25">
      <c r="B4036" s="124" t="s">
        <v>17</v>
      </c>
      <c r="C4036" s="125" t="s">
        <v>1883</v>
      </c>
      <c r="D4036" s="126" t="s">
        <v>14570</v>
      </c>
      <c r="E4036" s="125" t="s">
        <v>1989</v>
      </c>
      <c r="F4036" s="126" t="s">
        <v>14572</v>
      </c>
      <c r="G4036" s="125" t="s">
        <v>14579</v>
      </c>
      <c r="H4036" s="126" t="s">
        <v>14580</v>
      </c>
      <c r="I4036" s="127">
        <v>510</v>
      </c>
      <c r="J4036" s="128">
        <v>2.5939999999999999</v>
      </c>
    </row>
    <row r="4037" spans="2:10" hidden="1" x14ac:dyDescent="0.25">
      <c r="B4037" s="124" t="s">
        <v>17</v>
      </c>
      <c r="C4037" s="125" t="s">
        <v>14581</v>
      </c>
      <c r="D4037" s="126" t="s">
        <v>14582</v>
      </c>
      <c r="E4037" s="125" t="s">
        <v>14581</v>
      </c>
      <c r="F4037" s="126" t="s">
        <v>14583</v>
      </c>
      <c r="G4037" s="125" t="s">
        <v>14584</v>
      </c>
      <c r="H4037" s="126" t="s">
        <v>14585</v>
      </c>
      <c r="I4037" s="127">
        <v>273</v>
      </c>
      <c r="J4037" s="128">
        <v>27.1495</v>
      </c>
    </row>
    <row r="4038" spans="2:10" hidden="1" x14ac:dyDescent="0.25">
      <c r="B4038" s="124" t="s">
        <v>17</v>
      </c>
      <c r="C4038" s="125" t="s">
        <v>14581</v>
      </c>
      <c r="D4038" s="126" t="s">
        <v>14582</v>
      </c>
      <c r="E4038" s="125" t="s">
        <v>14581</v>
      </c>
      <c r="F4038" s="126" t="s">
        <v>14583</v>
      </c>
      <c r="G4038" s="125" t="s">
        <v>14164</v>
      </c>
      <c r="H4038" s="126" t="s">
        <v>14586</v>
      </c>
      <c r="I4038" s="127">
        <v>0</v>
      </c>
      <c r="J4038" s="128">
        <v>169.23330000000001</v>
      </c>
    </row>
    <row r="4039" spans="2:10" hidden="1" x14ac:dyDescent="0.25">
      <c r="B4039" s="124" t="s">
        <v>17</v>
      </c>
      <c r="C4039" s="125" t="s">
        <v>14581</v>
      </c>
      <c r="D4039" s="126" t="s">
        <v>14582</v>
      </c>
      <c r="E4039" s="125" t="s">
        <v>14587</v>
      </c>
      <c r="F4039" s="126" t="s">
        <v>14588</v>
      </c>
      <c r="G4039" s="125" t="s">
        <v>14589</v>
      </c>
      <c r="H4039" s="126" t="s">
        <v>14590</v>
      </c>
      <c r="I4039" s="127">
        <v>571</v>
      </c>
      <c r="J4039" s="128">
        <v>20.1526</v>
      </c>
    </row>
    <row r="4040" spans="2:10" hidden="1" x14ac:dyDescent="0.25">
      <c r="B4040" s="124" t="s">
        <v>17</v>
      </c>
      <c r="C4040" s="125" t="s">
        <v>14581</v>
      </c>
      <c r="D4040" s="126" t="s">
        <v>14582</v>
      </c>
      <c r="E4040" s="125" t="s">
        <v>10593</v>
      </c>
      <c r="F4040" s="126" t="s">
        <v>14591</v>
      </c>
      <c r="G4040" s="125" t="s">
        <v>14587</v>
      </c>
      <c r="H4040" s="126" t="s">
        <v>14588</v>
      </c>
      <c r="I4040" s="127">
        <v>3241</v>
      </c>
      <c r="J4040" s="128">
        <v>30.340399999999999</v>
      </c>
    </row>
    <row r="4041" spans="2:10" hidden="1" x14ac:dyDescent="0.25">
      <c r="B4041" s="124" t="s">
        <v>17</v>
      </c>
      <c r="C4041" s="125" t="s">
        <v>14581</v>
      </c>
      <c r="D4041" s="126" t="s">
        <v>14582</v>
      </c>
      <c r="E4041" s="125" t="s">
        <v>14589</v>
      </c>
      <c r="F4041" s="126" t="s">
        <v>14590</v>
      </c>
      <c r="G4041" s="125" t="s">
        <v>14592</v>
      </c>
      <c r="H4041" s="126" t="s">
        <v>14593</v>
      </c>
      <c r="I4041" s="127">
        <v>671</v>
      </c>
      <c r="J4041" s="128">
        <v>25.211500000000001</v>
      </c>
    </row>
    <row r="4042" spans="2:10" hidden="1" x14ac:dyDescent="0.25">
      <c r="B4042" s="124" t="s">
        <v>17</v>
      </c>
      <c r="C4042" s="125" t="s">
        <v>14581</v>
      </c>
      <c r="D4042" s="126" t="s">
        <v>14582</v>
      </c>
      <c r="E4042" s="125" t="s">
        <v>8805</v>
      </c>
      <c r="F4042" s="126" t="s">
        <v>14594</v>
      </c>
      <c r="G4042" s="125" t="s">
        <v>1743</v>
      </c>
      <c r="H4042" s="126" t="s">
        <v>14595</v>
      </c>
      <c r="I4042" s="127">
        <v>1004</v>
      </c>
      <c r="J4042" s="128">
        <v>6.8197999999999999</v>
      </c>
    </row>
    <row r="4043" spans="2:10" hidden="1" x14ac:dyDescent="0.25">
      <c r="B4043" s="124" t="s">
        <v>17</v>
      </c>
      <c r="C4043" s="125" t="s">
        <v>14581</v>
      </c>
      <c r="D4043" s="126" t="s">
        <v>14582</v>
      </c>
      <c r="E4043" s="125" t="s">
        <v>14589</v>
      </c>
      <c r="F4043" s="126" t="s">
        <v>14590</v>
      </c>
      <c r="G4043" s="125" t="s">
        <v>8805</v>
      </c>
      <c r="H4043" s="126" t="s">
        <v>14594</v>
      </c>
      <c r="I4043" s="127">
        <v>445</v>
      </c>
      <c r="J4043" s="128">
        <v>7.3966000000000003</v>
      </c>
    </row>
    <row r="4044" spans="2:10" hidden="1" x14ac:dyDescent="0.25">
      <c r="B4044" s="124" t="s">
        <v>17</v>
      </c>
      <c r="C4044" s="125" t="s">
        <v>14581</v>
      </c>
      <c r="D4044" s="126" t="s">
        <v>14582</v>
      </c>
      <c r="E4044" s="125" t="s">
        <v>14581</v>
      </c>
      <c r="F4044" s="126" t="s">
        <v>14583</v>
      </c>
      <c r="G4044" s="125" t="s">
        <v>10593</v>
      </c>
      <c r="H4044" s="126" t="s">
        <v>14591</v>
      </c>
      <c r="I4044" s="127">
        <v>1832</v>
      </c>
      <c r="J4044" s="128">
        <v>20.80609999999999</v>
      </c>
    </row>
    <row r="4045" spans="2:10" hidden="1" x14ac:dyDescent="0.25">
      <c r="B4045" s="124" t="s">
        <v>17</v>
      </c>
      <c r="C4045" s="125" t="s">
        <v>14581</v>
      </c>
      <c r="D4045" s="126" t="s">
        <v>14582</v>
      </c>
      <c r="E4045" s="125" t="s">
        <v>14587</v>
      </c>
      <c r="F4045" s="126" t="s">
        <v>14588</v>
      </c>
      <c r="G4045" s="125" t="s">
        <v>14596</v>
      </c>
      <c r="H4045" s="126" t="s">
        <v>14597</v>
      </c>
      <c r="I4045" s="127">
        <v>682</v>
      </c>
      <c r="J4045" s="128">
        <v>6.2796000000000012</v>
      </c>
    </row>
    <row r="4046" spans="2:10" hidden="1" x14ac:dyDescent="0.25">
      <c r="B4046" s="124" t="s">
        <v>17</v>
      </c>
      <c r="C4046" s="125" t="s">
        <v>1942</v>
      </c>
      <c r="D4046" s="126" t="s">
        <v>14598</v>
      </c>
      <c r="E4046" s="125" t="s">
        <v>14599</v>
      </c>
      <c r="F4046" s="126" t="s">
        <v>14600</v>
      </c>
      <c r="G4046" s="125" t="s">
        <v>14601</v>
      </c>
      <c r="H4046" s="126" t="s">
        <v>14602</v>
      </c>
      <c r="I4046" s="127">
        <v>98</v>
      </c>
      <c r="J4046" s="128">
        <v>20.526299999999999</v>
      </c>
    </row>
    <row r="4047" spans="2:10" hidden="1" x14ac:dyDescent="0.25">
      <c r="B4047" s="124" t="s">
        <v>17</v>
      </c>
      <c r="C4047" s="125" t="s">
        <v>1942</v>
      </c>
      <c r="D4047" s="126" t="s">
        <v>14598</v>
      </c>
      <c r="E4047" s="125" t="s">
        <v>14603</v>
      </c>
      <c r="F4047" s="126" t="s">
        <v>14604</v>
      </c>
      <c r="G4047" s="125" t="s">
        <v>14605</v>
      </c>
      <c r="H4047" s="126" t="s">
        <v>14606</v>
      </c>
      <c r="I4047" s="127">
        <v>321</v>
      </c>
      <c r="J4047" s="128">
        <v>4.2750000000000004</v>
      </c>
    </row>
    <row r="4048" spans="2:10" hidden="1" x14ac:dyDescent="0.25">
      <c r="B4048" s="124" t="s">
        <v>17</v>
      </c>
      <c r="C4048" s="125" t="s">
        <v>1942</v>
      </c>
      <c r="D4048" s="126" t="s">
        <v>14598</v>
      </c>
      <c r="E4048" s="125" t="s">
        <v>1942</v>
      </c>
      <c r="F4048" s="126" t="s">
        <v>14607</v>
      </c>
      <c r="G4048" s="125" t="s">
        <v>14603</v>
      </c>
      <c r="H4048" s="126" t="s">
        <v>14604</v>
      </c>
      <c r="I4048" s="127">
        <v>260</v>
      </c>
      <c r="J4048" s="128">
        <v>8.6740000000000013</v>
      </c>
    </row>
    <row r="4049" spans="2:10" hidden="1" x14ac:dyDescent="0.25">
      <c r="B4049" s="124" t="s">
        <v>17</v>
      </c>
      <c r="C4049" s="125" t="s">
        <v>1942</v>
      </c>
      <c r="D4049" s="126" t="s">
        <v>14598</v>
      </c>
      <c r="E4049" s="125" t="s">
        <v>14605</v>
      </c>
      <c r="F4049" s="126" t="s">
        <v>14606</v>
      </c>
      <c r="G4049" s="125" t="s">
        <v>14608</v>
      </c>
      <c r="H4049" s="126" t="s">
        <v>14609</v>
      </c>
      <c r="I4049" s="127">
        <v>431</v>
      </c>
      <c r="J4049" s="128">
        <v>2.8344</v>
      </c>
    </row>
    <row r="4050" spans="2:10" hidden="1" x14ac:dyDescent="0.25">
      <c r="B4050" s="124" t="s">
        <v>17</v>
      </c>
      <c r="C4050" s="125" t="s">
        <v>1942</v>
      </c>
      <c r="D4050" s="126" t="s">
        <v>14598</v>
      </c>
      <c r="E4050" s="125" t="s">
        <v>3548</v>
      </c>
      <c r="F4050" s="126" t="s">
        <v>14610</v>
      </c>
      <c r="G4050" s="125" t="s">
        <v>14599</v>
      </c>
      <c r="H4050" s="126" t="s">
        <v>14600</v>
      </c>
      <c r="I4050" s="127">
        <v>423</v>
      </c>
      <c r="J4050" s="128">
        <v>4.2614000000000001</v>
      </c>
    </row>
    <row r="4051" spans="2:10" hidden="1" x14ac:dyDescent="0.25">
      <c r="B4051" s="124" t="s">
        <v>17</v>
      </c>
      <c r="C4051" s="125" t="s">
        <v>1942</v>
      </c>
      <c r="D4051" s="126" t="s">
        <v>14598</v>
      </c>
      <c r="E4051" s="125" t="s">
        <v>1942</v>
      </c>
      <c r="F4051" s="126" t="s">
        <v>14607</v>
      </c>
      <c r="G4051" s="125" t="s">
        <v>3548</v>
      </c>
      <c r="H4051" s="126" t="s">
        <v>14610</v>
      </c>
      <c r="I4051" s="127">
        <v>378</v>
      </c>
      <c r="J4051" s="128">
        <v>11.0282</v>
      </c>
    </row>
    <row r="4052" spans="2:10" hidden="1" x14ac:dyDescent="0.25">
      <c r="B4052" s="124" t="s">
        <v>17</v>
      </c>
      <c r="C4052" s="125" t="s">
        <v>1942</v>
      </c>
      <c r="D4052" s="126" t="s">
        <v>14598</v>
      </c>
      <c r="E4052" s="125" t="s">
        <v>14608</v>
      </c>
      <c r="F4052" s="126" t="s">
        <v>14609</v>
      </c>
      <c r="G4052" s="125" t="s">
        <v>14611</v>
      </c>
      <c r="H4052" s="126" t="s">
        <v>14612</v>
      </c>
      <c r="I4052" s="127">
        <v>245</v>
      </c>
      <c r="J4052" s="128">
        <v>2.6749999999999998</v>
      </c>
    </row>
    <row r="4053" spans="2:10" hidden="1" x14ac:dyDescent="0.25">
      <c r="B4053" s="124" t="s">
        <v>17</v>
      </c>
      <c r="C4053" s="125" t="s">
        <v>14613</v>
      </c>
      <c r="D4053" s="126" t="s">
        <v>14614</v>
      </c>
      <c r="E4053" s="125" t="s">
        <v>6560</v>
      </c>
      <c r="F4053" s="126" t="s">
        <v>14615</v>
      </c>
      <c r="G4053" s="125" t="s">
        <v>14616</v>
      </c>
      <c r="H4053" s="126" t="s">
        <v>14617</v>
      </c>
      <c r="I4053" s="127">
        <v>1184</v>
      </c>
      <c r="J4053" s="128">
        <v>24.567399999999999</v>
      </c>
    </row>
    <row r="4054" spans="2:10" hidden="1" x14ac:dyDescent="0.25">
      <c r="B4054" s="124" t="s">
        <v>17</v>
      </c>
      <c r="C4054" s="125" t="s">
        <v>14613</v>
      </c>
      <c r="D4054" s="126" t="s">
        <v>14614</v>
      </c>
      <c r="E4054" s="125" t="s">
        <v>5573</v>
      </c>
      <c r="F4054" s="126" t="s">
        <v>14618</v>
      </c>
      <c r="G4054" s="125" t="s">
        <v>14619</v>
      </c>
      <c r="H4054" s="126" t="s">
        <v>14620</v>
      </c>
      <c r="I4054" s="127">
        <v>680</v>
      </c>
      <c r="J4054" s="128">
        <v>1.0310999999999999</v>
      </c>
    </row>
    <row r="4055" spans="2:10" hidden="1" x14ac:dyDescent="0.25">
      <c r="B4055" s="124" t="s">
        <v>17</v>
      </c>
      <c r="C4055" s="125" t="s">
        <v>14613</v>
      </c>
      <c r="D4055" s="126" t="s">
        <v>14614</v>
      </c>
      <c r="E4055" s="125" t="s">
        <v>6292</v>
      </c>
      <c r="F4055" s="126" t="s">
        <v>14621</v>
      </c>
      <c r="G4055" s="125" t="s">
        <v>5573</v>
      </c>
      <c r="H4055" s="126" t="s">
        <v>14618</v>
      </c>
      <c r="I4055" s="127">
        <v>579</v>
      </c>
      <c r="J4055" s="128">
        <v>7.8377999999999997</v>
      </c>
    </row>
    <row r="4056" spans="2:10" hidden="1" x14ac:dyDescent="0.25">
      <c r="B4056" s="124" t="s">
        <v>17</v>
      </c>
      <c r="C4056" s="125" t="s">
        <v>14613</v>
      </c>
      <c r="D4056" s="126" t="s">
        <v>14614</v>
      </c>
      <c r="E4056" s="125" t="s">
        <v>14622</v>
      </c>
      <c r="F4056" s="126" t="s">
        <v>14623</v>
      </c>
      <c r="G4056" s="125" t="s">
        <v>6560</v>
      </c>
      <c r="H4056" s="126" t="s">
        <v>14615</v>
      </c>
      <c r="I4056" s="127">
        <v>1049</v>
      </c>
      <c r="J4056" s="128">
        <v>1.8353999999999999</v>
      </c>
    </row>
    <row r="4057" spans="2:10" hidden="1" x14ac:dyDescent="0.25">
      <c r="B4057" s="124" t="s">
        <v>17</v>
      </c>
      <c r="C4057" s="125" t="s">
        <v>14613</v>
      </c>
      <c r="D4057" s="126" t="s">
        <v>14614</v>
      </c>
      <c r="E4057" s="125" t="s">
        <v>14613</v>
      </c>
      <c r="F4057" s="126" t="s">
        <v>14624</v>
      </c>
      <c r="G4057" s="125" t="s">
        <v>14625</v>
      </c>
      <c r="H4057" s="126" t="s">
        <v>14626</v>
      </c>
      <c r="I4057" s="127">
        <v>490</v>
      </c>
      <c r="J4057" s="128">
        <v>3.5648</v>
      </c>
    </row>
    <row r="4058" spans="2:10" hidden="1" x14ac:dyDescent="0.25">
      <c r="B4058" s="124" t="s">
        <v>17</v>
      </c>
      <c r="C4058" s="125" t="s">
        <v>14613</v>
      </c>
      <c r="D4058" s="126" t="s">
        <v>14614</v>
      </c>
      <c r="E4058" s="125" t="s">
        <v>14616</v>
      </c>
      <c r="F4058" s="126" t="s">
        <v>14617</v>
      </c>
      <c r="G4058" s="125" t="s">
        <v>14627</v>
      </c>
      <c r="H4058" s="126" t="s">
        <v>14628</v>
      </c>
      <c r="I4058" s="127">
        <v>384</v>
      </c>
      <c r="J4058" s="128">
        <v>0.39689999999999998</v>
      </c>
    </row>
    <row r="4059" spans="2:10" hidden="1" x14ac:dyDescent="0.25">
      <c r="B4059" s="124" t="s">
        <v>17</v>
      </c>
      <c r="C4059" s="125" t="s">
        <v>14613</v>
      </c>
      <c r="D4059" s="126" t="s">
        <v>14614</v>
      </c>
      <c r="E4059" s="125" t="s">
        <v>14613</v>
      </c>
      <c r="F4059" s="126" t="s">
        <v>14624</v>
      </c>
      <c r="G4059" s="125" t="s">
        <v>14622</v>
      </c>
      <c r="H4059" s="126" t="s">
        <v>14623</v>
      </c>
      <c r="I4059" s="127">
        <v>1557</v>
      </c>
      <c r="J4059" s="128">
        <v>18.192699999999999</v>
      </c>
    </row>
    <row r="4060" spans="2:10" hidden="1" x14ac:dyDescent="0.25">
      <c r="B4060" s="124" t="s">
        <v>17</v>
      </c>
      <c r="C4060" s="125" t="s">
        <v>14613</v>
      </c>
      <c r="D4060" s="126" t="s">
        <v>14614</v>
      </c>
      <c r="E4060" s="125" t="s">
        <v>14613</v>
      </c>
      <c r="F4060" s="126" t="s">
        <v>14624</v>
      </c>
      <c r="G4060" s="125" t="s">
        <v>6292</v>
      </c>
      <c r="H4060" s="126" t="s">
        <v>14621</v>
      </c>
      <c r="I4060" s="127">
        <v>1115</v>
      </c>
      <c r="J4060" s="128">
        <v>23.142599999999991</v>
      </c>
    </row>
    <row r="4061" spans="2:10" hidden="1" x14ac:dyDescent="0.25">
      <c r="B4061" s="124" t="s">
        <v>17</v>
      </c>
      <c r="C4061" s="125" t="s">
        <v>14613</v>
      </c>
      <c r="D4061" s="126" t="s">
        <v>14614</v>
      </c>
      <c r="E4061" s="125" t="s">
        <v>14622</v>
      </c>
      <c r="F4061" s="126" t="s">
        <v>14623</v>
      </c>
      <c r="G4061" s="125" t="s">
        <v>5237</v>
      </c>
      <c r="H4061" s="126" t="s">
        <v>14629</v>
      </c>
      <c r="I4061" s="127">
        <v>322</v>
      </c>
      <c r="J4061" s="128">
        <v>16.3687</v>
      </c>
    </row>
    <row r="4062" spans="2:10" hidden="1" x14ac:dyDescent="0.25">
      <c r="B4062" s="124" t="s">
        <v>17</v>
      </c>
      <c r="C4062" s="125" t="s">
        <v>14613</v>
      </c>
      <c r="D4062" s="126" t="s">
        <v>14614</v>
      </c>
      <c r="E4062" s="125" t="s">
        <v>5237</v>
      </c>
      <c r="F4062" s="126" t="s">
        <v>14629</v>
      </c>
      <c r="G4062" s="125" t="s">
        <v>6646</v>
      </c>
      <c r="H4062" s="126" t="s">
        <v>14630</v>
      </c>
      <c r="I4062" s="127">
        <v>336</v>
      </c>
      <c r="J4062" s="128">
        <v>2.0779999999999998</v>
      </c>
    </row>
    <row r="4063" spans="2:10" hidden="1" x14ac:dyDescent="0.25">
      <c r="B4063" s="124" t="s">
        <v>17</v>
      </c>
      <c r="C4063" s="125" t="s">
        <v>2039</v>
      </c>
      <c r="D4063" s="126" t="s">
        <v>14631</v>
      </c>
      <c r="E4063" s="125" t="s">
        <v>6504</v>
      </c>
      <c r="F4063" s="126" t="s">
        <v>14632</v>
      </c>
      <c r="G4063" s="125" t="s">
        <v>11079</v>
      </c>
      <c r="H4063" s="126" t="s">
        <v>14633</v>
      </c>
      <c r="I4063" s="127">
        <v>719</v>
      </c>
      <c r="J4063" s="128">
        <v>16.83809999999999</v>
      </c>
    </row>
    <row r="4064" spans="2:10" hidden="1" x14ac:dyDescent="0.25">
      <c r="B4064" s="124" t="s">
        <v>17</v>
      </c>
      <c r="C4064" s="125" t="s">
        <v>2039</v>
      </c>
      <c r="D4064" s="126" t="s">
        <v>14631</v>
      </c>
      <c r="E4064" s="125" t="s">
        <v>2706</v>
      </c>
      <c r="F4064" s="126" t="s">
        <v>14634</v>
      </c>
      <c r="G4064" s="125" t="s">
        <v>14635</v>
      </c>
      <c r="H4064" s="126" t="s">
        <v>14636</v>
      </c>
      <c r="I4064" s="127">
        <v>1389</v>
      </c>
      <c r="J4064" s="128">
        <v>7.8498000000000001</v>
      </c>
    </row>
    <row r="4065" spans="2:10" hidden="1" x14ac:dyDescent="0.25">
      <c r="B4065" s="124" t="s">
        <v>17</v>
      </c>
      <c r="C4065" s="125" t="s">
        <v>2039</v>
      </c>
      <c r="D4065" s="126" t="s">
        <v>14631</v>
      </c>
      <c r="E4065" s="125" t="s">
        <v>11079</v>
      </c>
      <c r="F4065" s="126" t="s">
        <v>14633</v>
      </c>
      <c r="G4065" s="125" t="s">
        <v>14637</v>
      </c>
      <c r="H4065" s="126" t="s">
        <v>14638</v>
      </c>
      <c r="I4065" s="127">
        <v>601</v>
      </c>
      <c r="J4065" s="128">
        <v>2.071699999999999</v>
      </c>
    </row>
    <row r="4066" spans="2:10" hidden="1" x14ac:dyDescent="0.25">
      <c r="B4066" s="124" t="s">
        <v>17</v>
      </c>
      <c r="C4066" s="125" t="s">
        <v>2039</v>
      </c>
      <c r="D4066" s="126" t="s">
        <v>14631</v>
      </c>
      <c r="E4066" s="125" t="s">
        <v>3663</v>
      </c>
      <c r="F4066" s="126" t="s">
        <v>14639</v>
      </c>
      <c r="G4066" s="125" t="s">
        <v>2706</v>
      </c>
      <c r="H4066" s="126" t="s">
        <v>14634</v>
      </c>
      <c r="I4066" s="127">
        <v>1524</v>
      </c>
      <c r="J4066" s="128">
        <v>4.9782000000000011</v>
      </c>
    </row>
    <row r="4067" spans="2:10" hidden="1" x14ac:dyDescent="0.25">
      <c r="B4067" s="124" t="s">
        <v>17</v>
      </c>
      <c r="C4067" s="125" t="s">
        <v>2039</v>
      </c>
      <c r="D4067" s="126" t="s">
        <v>14631</v>
      </c>
      <c r="E4067" s="125" t="s">
        <v>2039</v>
      </c>
      <c r="F4067" s="126" t="s">
        <v>14640</v>
      </c>
      <c r="G4067" s="125" t="s">
        <v>5084</v>
      </c>
      <c r="H4067" s="126" t="s">
        <v>14641</v>
      </c>
      <c r="I4067" s="127">
        <v>223</v>
      </c>
      <c r="J4067" s="128">
        <v>7.3843999999999994</v>
      </c>
    </row>
    <row r="4068" spans="2:10" hidden="1" x14ac:dyDescent="0.25">
      <c r="B4068" s="124" t="s">
        <v>17</v>
      </c>
      <c r="C4068" s="125" t="s">
        <v>2039</v>
      </c>
      <c r="D4068" s="126" t="s">
        <v>14631</v>
      </c>
      <c r="E4068" s="125" t="s">
        <v>2039</v>
      </c>
      <c r="F4068" s="126" t="s">
        <v>14640</v>
      </c>
      <c r="G4068" s="125" t="s">
        <v>14642</v>
      </c>
      <c r="H4068" s="126" t="s">
        <v>14643</v>
      </c>
      <c r="I4068" s="127">
        <v>228</v>
      </c>
      <c r="J4068" s="128">
        <v>3.7117</v>
      </c>
    </row>
    <row r="4069" spans="2:10" hidden="1" x14ac:dyDescent="0.25">
      <c r="B4069" s="124" t="s">
        <v>17</v>
      </c>
      <c r="C4069" s="125" t="s">
        <v>2039</v>
      </c>
      <c r="D4069" s="126" t="s">
        <v>14631</v>
      </c>
      <c r="E4069" s="125" t="s">
        <v>5084</v>
      </c>
      <c r="F4069" s="126" t="s">
        <v>14641</v>
      </c>
      <c r="G4069" s="125" t="s">
        <v>3663</v>
      </c>
      <c r="H4069" s="126" t="s">
        <v>14639</v>
      </c>
      <c r="I4069" s="127">
        <v>270</v>
      </c>
      <c r="J4069" s="128">
        <v>4.6180999999999992</v>
      </c>
    </row>
    <row r="4070" spans="2:10" hidden="1" x14ac:dyDescent="0.25">
      <c r="B4070" s="124" t="s">
        <v>17</v>
      </c>
      <c r="C4070" s="125" t="s">
        <v>2039</v>
      </c>
      <c r="D4070" s="126" t="s">
        <v>14631</v>
      </c>
      <c r="E4070" s="125" t="s">
        <v>14635</v>
      </c>
      <c r="F4070" s="126" t="s">
        <v>14636</v>
      </c>
      <c r="G4070" s="125" t="s">
        <v>6504</v>
      </c>
      <c r="H4070" s="126" t="s">
        <v>14632</v>
      </c>
      <c r="I4070" s="127">
        <v>1148</v>
      </c>
      <c r="J4070" s="128">
        <v>10.2936</v>
      </c>
    </row>
    <row r="4071" spans="2:10" hidden="1" x14ac:dyDescent="0.25">
      <c r="B4071" s="124" t="s">
        <v>17</v>
      </c>
      <c r="C4071" s="125" t="s">
        <v>2039</v>
      </c>
      <c r="D4071" s="126" t="s">
        <v>14631</v>
      </c>
      <c r="E4071" s="125" t="s">
        <v>2706</v>
      </c>
      <c r="F4071" s="126" t="s">
        <v>14634</v>
      </c>
      <c r="G4071" s="125" t="s">
        <v>2043</v>
      </c>
      <c r="H4071" s="126" t="s">
        <v>14644</v>
      </c>
      <c r="I4071" s="127">
        <v>267</v>
      </c>
      <c r="J4071" s="128">
        <v>5.4329000000000001</v>
      </c>
    </row>
    <row r="4072" spans="2:10" hidden="1" x14ac:dyDescent="0.25">
      <c r="B4072" s="124" t="s">
        <v>17</v>
      </c>
      <c r="C4072" s="125" t="s">
        <v>2039</v>
      </c>
      <c r="D4072" s="126" t="s">
        <v>14631</v>
      </c>
      <c r="E4072" s="125" t="s">
        <v>14635</v>
      </c>
      <c r="F4072" s="126" t="s">
        <v>14636</v>
      </c>
      <c r="G4072" s="125" t="s">
        <v>4341</v>
      </c>
      <c r="H4072" s="126" t="s">
        <v>14645</v>
      </c>
      <c r="I4072" s="127">
        <v>1161</v>
      </c>
      <c r="J4072" s="128">
        <v>10.696999999999999</v>
      </c>
    </row>
    <row r="4073" spans="2:10" hidden="1" x14ac:dyDescent="0.25">
      <c r="B4073" s="124" t="s">
        <v>17</v>
      </c>
      <c r="C4073" s="125" t="s">
        <v>14025</v>
      </c>
      <c r="D4073" s="126" t="s">
        <v>14646</v>
      </c>
      <c r="E4073" s="125" t="s">
        <v>14025</v>
      </c>
      <c r="F4073" s="126" t="s">
        <v>14647</v>
      </c>
      <c r="G4073" s="125" t="s">
        <v>14648</v>
      </c>
      <c r="H4073" s="126" t="s">
        <v>14649</v>
      </c>
      <c r="I4073" s="127">
        <v>637</v>
      </c>
      <c r="J4073" s="128">
        <v>4.9166000000000016</v>
      </c>
    </row>
    <row r="4074" spans="2:10" hidden="1" x14ac:dyDescent="0.25">
      <c r="B4074" s="124" t="s">
        <v>17</v>
      </c>
      <c r="C4074" s="125" t="s">
        <v>14025</v>
      </c>
      <c r="D4074" s="126" t="s">
        <v>14646</v>
      </c>
      <c r="E4074" s="125" t="s">
        <v>14025</v>
      </c>
      <c r="F4074" s="126" t="s">
        <v>14647</v>
      </c>
      <c r="G4074" s="125" t="s">
        <v>14650</v>
      </c>
      <c r="H4074" s="126" t="s">
        <v>14651</v>
      </c>
      <c r="I4074" s="127">
        <v>242</v>
      </c>
      <c r="J4074" s="128">
        <v>11.017300000000001</v>
      </c>
    </row>
    <row r="4075" spans="2:10" hidden="1" x14ac:dyDescent="0.25">
      <c r="B4075" s="124" t="s">
        <v>17</v>
      </c>
      <c r="C4075" s="125" t="s">
        <v>14025</v>
      </c>
      <c r="D4075" s="126" t="s">
        <v>14646</v>
      </c>
      <c r="E4075" s="125" t="s">
        <v>14652</v>
      </c>
      <c r="F4075" s="126" t="s">
        <v>14653</v>
      </c>
      <c r="G4075" s="125" t="s">
        <v>14654</v>
      </c>
      <c r="H4075" s="126" t="s">
        <v>14655</v>
      </c>
      <c r="I4075" s="127">
        <v>352</v>
      </c>
      <c r="J4075" s="128">
        <v>8.8640000000000008</v>
      </c>
    </row>
    <row r="4076" spans="2:10" hidden="1" x14ac:dyDescent="0.25">
      <c r="B4076" s="124" t="s">
        <v>17</v>
      </c>
      <c r="C4076" s="125" t="s">
        <v>14025</v>
      </c>
      <c r="D4076" s="126" t="s">
        <v>14646</v>
      </c>
      <c r="E4076" s="125" t="s">
        <v>14656</v>
      </c>
      <c r="F4076" s="126" t="s">
        <v>14657</v>
      </c>
      <c r="G4076" s="125" t="s">
        <v>14658</v>
      </c>
      <c r="H4076" s="126" t="s">
        <v>14659</v>
      </c>
      <c r="I4076" s="127">
        <v>149</v>
      </c>
      <c r="J4076" s="128">
        <v>2.0739999999999998</v>
      </c>
    </row>
    <row r="4077" spans="2:10" hidden="1" x14ac:dyDescent="0.25">
      <c r="B4077" s="124" t="s">
        <v>17</v>
      </c>
      <c r="C4077" s="125" t="s">
        <v>14025</v>
      </c>
      <c r="D4077" s="126" t="s">
        <v>14646</v>
      </c>
      <c r="E4077" s="125" t="s">
        <v>14650</v>
      </c>
      <c r="F4077" s="126" t="s">
        <v>14651</v>
      </c>
      <c r="G4077" s="125" t="s">
        <v>14652</v>
      </c>
      <c r="H4077" s="126" t="s">
        <v>14653</v>
      </c>
      <c r="I4077" s="127">
        <v>527</v>
      </c>
      <c r="J4077" s="128">
        <v>5.3156999999999996</v>
      </c>
    </row>
    <row r="4078" spans="2:10" hidden="1" x14ac:dyDescent="0.25">
      <c r="B4078" s="124" t="s">
        <v>17</v>
      </c>
      <c r="C4078" s="125" t="s">
        <v>14025</v>
      </c>
      <c r="D4078" s="126" t="s">
        <v>14646</v>
      </c>
      <c r="E4078" s="125" t="s">
        <v>4248</v>
      </c>
      <c r="F4078" s="126" t="s">
        <v>14660</v>
      </c>
      <c r="G4078" s="125" t="s">
        <v>14656</v>
      </c>
      <c r="H4078" s="126" t="s">
        <v>14657</v>
      </c>
      <c r="I4078" s="127">
        <v>295</v>
      </c>
      <c r="J4078" s="128">
        <v>3.0202</v>
      </c>
    </row>
    <row r="4079" spans="2:10" hidden="1" x14ac:dyDescent="0.25">
      <c r="B4079" s="124" t="s">
        <v>17</v>
      </c>
      <c r="C4079" s="125" t="s">
        <v>14025</v>
      </c>
      <c r="D4079" s="126" t="s">
        <v>14646</v>
      </c>
      <c r="E4079" s="125" t="s">
        <v>5600</v>
      </c>
      <c r="F4079" s="126" t="s">
        <v>14661</v>
      </c>
      <c r="G4079" s="125" t="s">
        <v>14662</v>
      </c>
      <c r="H4079" s="126" t="s">
        <v>14663</v>
      </c>
      <c r="I4079" s="127">
        <v>700</v>
      </c>
      <c r="J4079" s="128">
        <v>6.6678999999999986</v>
      </c>
    </row>
    <row r="4080" spans="2:10" hidden="1" x14ac:dyDescent="0.25">
      <c r="B4080" s="124" t="s">
        <v>17</v>
      </c>
      <c r="C4080" s="125" t="s">
        <v>14025</v>
      </c>
      <c r="D4080" s="126" t="s">
        <v>14646</v>
      </c>
      <c r="E4080" s="125" t="s">
        <v>14648</v>
      </c>
      <c r="F4080" s="126" t="s">
        <v>14649</v>
      </c>
      <c r="G4080" s="125" t="s">
        <v>5600</v>
      </c>
      <c r="H4080" s="126" t="s">
        <v>14661</v>
      </c>
      <c r="I4080" s="127">
        <v>545</v>
      </c>
      <c r="J4080" s="128">
        <v>4.3458999999999994</v>
      </c>
    </row>
    <row r="4081" spans="2:10" hidden="1" x14ac:dyDescent="0.25">
      <c r="B4081" s="124" t="s">
        <v>17</v>
      </c>
      <c r="C4081" s="125" t="s">
        <v>2051</v>
      </c>
      <c r="D4081" s="126" t="s">
        <v>14664</v>
      </c>
      <c r="E4081" s="125" t="s">
        <v>2051</v>
      </c>
      <c r="F4081" s="126" t="s">
        <v>14665</v>
      </c>
      <c r="G4081" s="125" t="s">
        <v>14666</v>
      </c>
      <c r="H4081" s="126" t="s">
        <v>14667</v>
      </c>
      <c r="I4081" s="127">
        <v>712</v>
      </c>
      <c r="J4081" s="128">
        <v>8.7211999999999996</v>
      </c>
    </row>
    <row r="4082" spans="2:10" hidden="1" x14ac:dyDescent="0.25">
      <c r="B4082" s="124" t="s">
        <v>17</v>
      </c>
      <c r="C4082" s="125" t="s">
        <v>2051</v>
      </c>
      <c r="D4082" s="126" t="s">
        <v>14664</v>
      </c>
      <c r="E4082" s="125" t="s">
        <v>6727</v>
      </c>
      <c r="F4082" s="126" t="s">
        <v>14668</v>
      </c>
      <c r="G4082" s="125" t="s">
        <v>14669</v>
      </c>
      <c r="H4082" s="126" t="s">
        <v>14670</v>
      </c>
      <c r="I4082" s="127">
        <v>406</v>
      </c>
      <c r="J4082" s="128">
        <v>10.196400000000001</v>
      </c>
    </row>
    <row r="4083" spans="2:10" hidden="1" x14ac:dyDescent="0.25">
      <c r="B4083" s="124" t="s">
        <v>17</v>
      </c>
      <c r="C4083" s="125" t="s">
        <v>2051</v>
      </c>
      <c r="D4083" s="126" t="s">
        <v>14664</v>
      </c>
      <c r="E4083" s="125" t="s">
        <v>2051</v>
      </c>
      <c r="F4083" s="126" t="s">
        <v>14665</v>
      </c>
      <c r="G4083" s="125" t="s">
        <v>6727</v>
      </c>
      <c r="H4083" s="126" t="s">
        <v>14668</v>
      </c>
      <c r="I4083" s="127">
        <v>72</v>
      </c>
      <c r="J4083" s="128">
        <v>5.5173000000000014</v>
      </c>
    </row>
    <row r="4084" spans="2:10" hidden="1" x14ac:dyDescent="0.25">
      <c r="B4084" s="124" t="s">
        <v>17</v>
      </c>
      <c r="C4084" s="125" t="s">
        <v>2051</v>
      </c>
      <c r="D4084" s="126" t="s">
        <v>14664</v>
      </c>
      <c r="E4084" s="125" t="s">
        <v>2051</v>
      </c>
      <c r="F4084" s="126" t="s">
        <v>14665</v>
      </c>
      <c r="G4084" s="125" t="s">
        <v>13791</v>
      </c>
      <c r="H4084" s="126" t="s">
        <v>14671</v>
      </c>
      <c r="I4084" s="127">
        <v>691</v>
      </c>
      <c r="J4084" s="128">
        <v>7.2682000000000002</v>
      </c>
    </row>
    <row r="4085" spans="2:10" hidden="1" x14ac:dyDescent="0.25">
      <c r="B4085" s="124" t="s">
        <v>17</v>
      </c>
      <c r="C4085" s="125" t="s">
        <v>14672</v>
      </c>
      <c r="D4085" s="126" t="s">
        <v>14673</v>
      </c>
      <c r="E4085" s="125" t="s">
        <v>14674</v>
      </c>
      <c r="F4085" s="126" t="s">
        <v>14675</v>
      </c>
      <c r="G4085" s="125" t="s">
        <v>14676</v>
      </c>
      <c r="H4085" s="126" t="s">
        <v>14677</v>
      </c>
      <c r="I4085" s="127">
        <v>489</v>
      </c>
      <c r="J4085" s="128">
        <v>5.2146999999999997</v>
      </c>
    </row>
    <row r="4086" spans="2:10" hidden="1" x14ac:dyDescent="0.25">
      <c r="B4086" s="124" t="s">
        <v>17</v>
      </c>
      <c r="C4086" s="125" t="s">
        <v>14672</v>
      </c>
      <c r="D4086" s="126" t="s">
        <v>14673</v>
      </c>
      <c r="E4086" s="125" t="s">
        <v>14678</v>
      </c>
      <c r="F4086" s="126" t="s">
        <v>14679</v>
      </c>
      <c r="G4086" s="125" t="s">
        <v>14674</v>
      </c>
      <c r="H4086" s="126" t="s">
        <v>14675</v>
      </c>
      <c r="I4086" s="127">
        <v>270</v>
      </c>
      <c r="J4086" s="128">
        <v>19.132300000000001</v>
      </c>
    </row>
    <row r="4087" spans="2:10" hidden="1" x14ac:dyDescent="0.25">
      <c r="B4087" s="124" t="s">
        <v>17</v>
      </c>
      <c r="C4087" s="125" t="s">
        <v>14672</v>
      </c>
      <c r="D4087" s="126" t="s">
        <v>14673</v>
      </c>
      <c r="E4087" s="125" t="s">
        <v>14680</v>
      </c>
      <c r="F4087" s="126" t="s">
        <v>14681</v>
      </c>
      <c r="G4087" s="125" t="s">
        <v>14682</v>
      </c>
      <c r="H4087" s="126" t="s">
        <v>14683</v>
      </c>
      <c r="I4087" s="127">
        <v>145</v>
      </c>
      <c r="J4087" s="128">
        <v>27.011200000000009</v>
      </c>
    </row>
    <row r="4088" spans="2:10" hidden="1" x14ac:dyDescent="0.25">
      <c r="B4088" s="124" t="s">
        <v>17</v>
      </c>
      <c r="C4088" s="125" t="s">
        <v>14672</v>
      </c>
      <c r="D4088" s="126" t="s">
        <v>14673</v>
      </c>
      <c r="E4088" s="125" t="s">
        <v>14672</v>
      </c>
      <c r="F4088" s="126" t="s">
        <v>14684</v>
      </c>
      <c r="G4088" s="125" t="s">
        <v>7881</v>
      </c>
      <c r="H4088" s="126" t="s">
        <v>14685</v>
      </c>
      <c r="I4088" s="127">
        <v>425</v>
      </c>
      <c r="J4088" s="128">
        <v>9.2717000000000009</v>
      </c>
    </row>
    <row r="4089" spans="2:10" hidden="1" x14ac:dyDescent="0.25">
      <c r="B4089" s="124" t="s">
        <v>17</v>
      </c>
      <c r="C4089" s="125" t="s">
        <v>14672</v>
      </c>
      <c r="D4089" s="126" t="s">
        <v>14673</v>
      </c>
      <c r="E4089" s="125" t="s">
        <v>14674</v>
      </c>
      <c r="F4089" s="126" t="s">
        <v>14675</v>
      </c>
      <c r="G4089" s="125" t="s">
        <v>14680</v>
      </c>
      <c r="H4089" s="126" t="s">
        <v>14681</v>
      </c>
      <c r="I4089" s="127">
        <v>344</v>
      </c>
      <c r="J4089" s="128">
        <v>5.7411000000000003</v>
      </c>
    </row>
    <row r="4090" spans="2:10" hidden="1" x14ac:dyDescent="0.25">
      <c r="B4090" s="124" t="s">
        <v>17</v>
      </c>
      <c r="C4090" s="125" t="s">
        <v>14672</v>
      </c>
      <c r="D4090" s="126" t="s">
        <v>14673</v>
      </c>
      <c r="E4090" s="125" t="s">
        <v>14676</v>
      </c>
      <c r="F4090" s="126" t="s">
        <v>14677</v>
      </c>
      <c r="G4090" s="125" t="s">
        <v>14686</v>
      </c>
      <c r="H4090" s="126" t="s">
        <v>14687</v>
      </c>
      <c r="I4090" s="127">
        <v>592</v>
      </c>
      <c r="J4090" s="128">
        <v>11.317600000000001</v>
      </c>
    </row>
    <row r="4091" spans="2:10" hidden="1" x14ac:dyDescent="0.25">
      <c r="B4091" s="124" t="s">
        <v>17</v>
      </c>
      <c r="C4091" s="125" t="s">
        <v>14672</v>
      </c>
      <c r="D4091" s="126" t="s">
        <v>14673</v>
      </c>
      <c r="E4091" s="125" t="s">
        <v>14672</v>
      </c>
      <c r="F4091" s="126" t="s">
        <v>14684</v>
      </c>
      <c r="G4091" s="125" t="s">
        <v>14688</v>
      </c>
      <c r="H4091" s="126" t="s">
        <v>14689</v>
      </c>
      <c r="I4091" s="127">
        <v>618</v>
      </c>
      <c r="J4091" s="128">
        <v>10.1912</v>
      </c>
    </row>
    <row r="4092" spans="2:10" hidden="1" x14ac:dyDescent="0.25">
      <c r="B4092" s="124" t="s">
        <v>17</v>
      </c>
      <c r="C4092" s="125" t="s">
        <v>14672</v>
      </c>
      <c r="D4092" s="126" t="s">
        <v>14673</v>
      </c>
      <c r="E4092" s="125" t="s">
        <v>14672</v>
      </c>
      <c r="F4092" s="126" t="s">
        <v>14684</v>
      </c>
      <c r="G4092" s="125" t="s">
        <v>14678</v>
      </c>
      <c r="H4092" s="126" t="s">
        <v>14679</v>
      </c>
      <c r="I4092" s="127">
        <v>316</v>
      </c>
      <c r="J4092" s="128">
        <v>11.893599999999999</v>
      </c>
    </row>
    <row r="4093" spans="2:10" hidden="1" x14ac:dyDescent="0.25">
      <c r="B4093" s="124" t="s">
        <v>17</v>
      </c>
      <c r="C4093" s="125" t="s">
        <v>14690</v>
      </c>
      <c r="D4093" s="126" t="s">
        <v>14691</v>
      </c>
      <c r="E4093" s="125" t="s">
        <v>8503</v>
      </c>
      <c r="F4093" s="126" t="s">
        <v>14692</v>
      </c>
      <c r="G4093" s="125" t="s">
        <v>13700</v>
      </c>
      <c r="H4093" s="126" t="s">
        <v>14693</v>
      </c>
      <c r="I4093" s="127">
        <v>246</v>
      </c>
      <c r="J4093" s="128">
        <v>5.9987000000000004</v>
      </c>
    </row>
    <row r="4094" spans="2:10" hidden="1" x14ac:dyDescent="0.25">
      <c r="B4094" s="124" t="s">
        <v>17</v>
      </c>
      <c r="C4094" s="125" t="s">
        <v>14690</v>
      </c>
      <c r="D4094" s="126" t="s">
        <v>14691</v>
      </c>
      <c r="E4094" s="125" t="s">
        <v>2319</v>
      </c>
      <c r="F4094" s="126" t="s">
        <v>14694</v>
      </c>
      <c r="G4094" s="125" t="s">
        <v>14695</v>
      </c>
      <c r="H4094" s="126" t="s">
        <v>14696</v>
      </c>
      <c r="I4094" s="127">
        <v>847</v>
      </c>
      <c r="J4094" s="128">
        <v>10.323700000000001</v>
      </c>
    </row>
    <row r="4095" spans="2:10" hidden="1" x14ac:dyDescent="0.25">
      <c r="B4095" s="124" t="s">
        <v>17</v>
      </c>
      <c r="C4095" s="125" t="s">
        <v>14690</v>
      </c>
      <c r="D4095" s="126" t="s">
        <v>14691</v>
      </c>
      <c r="E4095" s="125" t="s">
        <v>12965</v>
      </c>
      <c r="F4095" s="126" t="s">
        <v>14697</v>
      </c>
      <c r="G4095" s="125" t="s">
        <v>14698</v>
      </c>
      <c r="H4095" s="126" t="s">
        <v>14699</v>
      </c>
      <c r="I4095" s="127">
        <v>885</v>
      </c>
      <c r="J4095" s="128">
        <v>12.3276</v>
      </c>
    </row>
    <row r="4096" spans="2:10" hidden="1" x14ac:dyDescent="0.25">
      <c r="B4096" s="124" t="s">
        <v>17</v>
      </c>
      <c r="C4096" s="125" t="s">
        <v>14690</v>
      </c>
      <c r="D4096" s="126" t="s">
        <v>14691</v>
      </c>
      <c r="E4096" s="125" t="s">
        <v>13700</v>
      </c>
      <c r="F4096" s="126" t="s">
        <v>14693</v>
      </c>
      <c r="G4096" s="125" t="s">
        <v>1568</v>
      </c>
      <c r="H4096" s="126" t="s">
        <v>14700</v>
      </c>
      <c r="I4096" s="127">
        <v>332</v>
      </c>
      <c r="J4096" s="128">
        <v>13.5121</v>
      </c>
    </row>
    <row r="4097" spans="2:10" hidden="1" x14ac:dyDescent="0.25">
      <c r="B4097" s="124" t="s">
        <v>17</v>
      </c>
      <c r="C4097" s="125" t="s">
        <v>14690</v>
      </c>
      <c r="D4097" s="126" t="s">
        <v>14691</v>
      </c>
      <c r="E4097" s="125" t="s">
        <v>13700</v>
      </c>
      <c r="F4097" s="126" t="s">
        <v>14693</v>
      </c>
      <c r="G4097" s="125" t="s">
        <v>14701</v>
      </c>
      <c r="H4097" s="126" t="s">
        <v>14702</v>
      </c>
      <c r="I4097" s="127">
        <v>501</v>
      </c>
      <c r="J4097" s="128">
        <v>8.0027000000000026</v>
      </c>
    </row>
    <row r="4098" spans="2:10" hidden="1" x14ac:dyDescent="0.25">
      <c r="B4098" s="124" t="s">
        <v>17</v>
      </c>
      <c r="C4098" s="125" t="s">
        <v>14690</v>
      </c>
      <c r="D4098" s="126" t="s">
        <v>14691</v>
      </c>
      <c r="E4098" s="125" t="s">
        <v>14695</v>
      </c>
      <c r="F4098" s="126" t="s">
        <v>14696</v>
      </c>
      <c r="G4098" s="125" t="s">
        <v>12965</v>
      </c>
      <c r="H4098" s="126" t="s">
        <v>14697</v>
      </c>
      <c r="I4098" s="127">
        <v>246</v>
      </c>
      <c r="J4098" s="128">
        <v>8.8933</v>
      </c>
    </row>
    <row r="4099" spans="2:10" hidden="1" x14ac:dyDescent="0.25">
      <c r="B4099" s="124" t="s">
        <v>17</v>
      </c>
      <c r="C4099" s="125" t="s">
        <v>14690</v>
      </c>
      <c r="D4099" s="126" t="s">
        <v>14691</v>
      </c>
      <c r="E4099" s="125" t="s">
        <v>14690</v>
      </c>
      <c r="F4099" s="126" t="s">
        <v>14703</v>
      </c>
      <c r="G4099" s="125" t="s">
        <v>2319</v>
      </c>
      <c r="H4099" s="126" t="s">
        <v>14694</v>
      </c>
      <c r="I4099" s="127">
        <v>430</v>
      </c>
      <c r="J4099" s="128">
        <v>6.2502000000000004</v>
      </c>
    </row>
    <row r="4100" spans="2:10" hidden="1" x14ac:dyDescent="0.25">
      <c r="B4100" s="124" t="s">
        <v>17</v>
      </c>
      <c r="C4100" s="125" t="s">
        <v>14690</v>
      </c>
      <c r="D4100" s="126" t="s">
        <v>14691</v>
      </c>
      <c r="E4100" s="125" t="s">
        <v>14701</v>
      </c>
      <c r="F4100" s="126" t="s">
        <v>14702</v>
      </c>
      <c r="G4100" s="125" t="s">
        <v>14704</v>
      </c>
      <c r="H4100" s="126" t="s">
        <v>14705</v>
      </c>
      <c r="I4100" s="127">
        <v>252</v>
      </c>
      <c r="J4100" s="128">
        <v>27.549700000000001</v>
      </c>
    </row>
    <row r="4101" spans="2:10" hidden="1" x14ac:dyDescent="0.25">
      <c r="B4101" s="124" t="s">
        <v>17</v>
      </c>
      <c r="C4101" s="125" t="s">
        <v>14690</v>
      </c>
      <c r="D4101" s="126" t="s">
        <v>14691</v>
      </c>
      <c r="E4101" s="125" t="s">
        <v>14704</v>
      </c>
      <c r="F4101" s="126" t="s">
        <v>14705</v>
      </c>
      <c r="G4101" s="125" t="s">
        <v>14706</v>
      </c>
      <c r="H4101" s="126" t="s">
        <v>14707</v>
      </c>
      <c r="I4101" s="127">
        <v>1263</v>
      </c>
      <c r="J4101" s="128">
        <v>10.519399999999999</v>
      </c>
    </row>
    <row r="4102" spans="2:10" hidden="1" x14ac:dyDescent="0.25">
      <c r="B4102" s="124" t="s">
        <v>17</v>
      </c>
      <c r="C4102" s="125" t="s">
        <v>14690</v>
      </c>
      <c r="D4102" s="126" t="s">
        <v>14691</v>
      </c>
      <c r="E4102" s="125" t="s">
        <v>14690</v>
      </c>
      <c r="F4102" s="126" t="s">
        <v>14703</v>
      </c>
      <c r="G4102" s="125" t="s">
        <v>8503</v>
      </c>
      <c r="H4102" s="126" t="s">
        <v>14692</v>
      </c>
      <c r="I4102" s="127">
        <v>275</v>
      </c>
      <c r="J4102" s="128">
        <v>18.4175</v>
      </c>
    </row>
    <row r="4103" spans="2:10" hidden="1" x14ac:dyDescent="0.25">
      <c r="B4103" s="124" t="s">
        <v>17</v>
      </c>
      <c r="C4103" s="125" t="s">
        <v>14708</v>
      </c>
      <c r="D4103" s="126" t="s">
        <v>14709</v>
      </c>
      <c r="E4103" s="125" t="s">
        <v>14708</v>
      </c>
      <c r="F4103" s="126" t="s">
        <v>14710</v>
      </c>
      <c r="G4103" s="125" t="s">
        <v>14711</v>
      </c>
      <c r="H4103" s="126" t="s">
        <v>14712</v>
      </c>
      <c r="I4103" s="127">
        <v>250</v>
      </c>
      <c r="J4103" s="128">
        <v>11.6167</v>
      </c>
    </row>
    <row r="4104" spans="2:10" hidden="1" x14ac:dyDescent="0.25">
      <c r="B4104" s="124" t="s">
        <v>17</v>
      </c>
      <c r="C4104" s="125" t="s">
        <v>14708</v>
      </c>
      <c r="D4104" s="126" t="s">
        <v>14709</v>
      </c>
      <c r="E4104" s="125" t="s">
        <v>14713</v>
      </c>
      <c r="F4104" s="126" t="s">
        <v>14714</v>
      </c>
      <c r="G4104" s="125" t="s">
        <v>14715</v>
      </c>
      <c r="H4104" s="126" t="s">
        <v>14716</v>
      </c>
      <c r="I4104" s="127">
        <v>345</v>
      </c>
      <c r="J4104" s="128">
        <v>37.325200000000009</v>
      </c>
    </row>
    <row r="4105" spans="2:10" hidden="1" x14ac:dyDescent="0.25">
      <c r="B4105" s="124" t="s">
        <v>17</v>
      </c>
      <c r="C4105" s="125" t="s">
        <v>14708</v>
      </c>
      <c r="D4105" s="126" t="s">
        <v>14709</v>
      </c>
      <c r="E4105" s="125" t="s">
        <v>14708</v>
      </c>
      <c r="F4105" s="126" t="s">
        <v>14710</v>
      </c>
      <c r="G4105" s="125" t="s">
        <v>14717</v>
      </c>
      <c r="H4105" s="126" t="s">
        <v>14718</v>
      </c>
      <c r="I4105" s="127">
        <v>323</v>
      </c>
      <c r="J4105" s="128">
        <v>8.5533000000000001</v>
      </c>
    </row>
    <row r="4106" spans="2:10" hidden="1" x14ac:dyDescent="0.25">
      <c r="B4106" s="124" t="s">
        <v>17</v>
      </c>
      <c r="C4106" s="125" t="s">
        <v>14708</v>
      </c>
      <c r="D4106" s="126" t="s">
        <v>14709</v>
      </c>
      <c r="E4106" s="125" t="s">
        <v>14719</v>
      </c>
      <c r="F4106" s="126" t="s">
        <v>14720</v>
      </c>
      <c r="G4106" s="125" t="s">
        <v>11024</v>
      </c>
      <c r="H4106" s="126" t="s">
        <v>14721</v>
      </c>
      <c r="I4106" s="127">
        <v>162</v>
      </c>
      <c r="J4106" s="128">
        <v>14.974600000000001</v>
      </c>
    </row>
    <row r="4107" spans="2:10" hidden="1" x14ac:dyDescent="0.25">
      <c r="B4107" s="124" t="s">
        <v>17</v>
      </c>
      <c r="C4107" s="125" t="s">
        <v>14708</v>
      </c>
      <c r="D4107" s="126" t="s">
        <v>14709</v>
      </c>
      <c r="E4107" s="125" t="s">
        <v>7365</v>
      </c>
      <c r="F4107" s="126" t="s">
        <v>14722</v>
      </c>
      <c r="G4107" s="125" t="s">
        <v>14719</v>
      </c>
      <c r="H4107" s="126" t="s">
        <v>14720</v>
      </c>
      <c r="I4107" s="127">
        <v>735</v>
      </c>
      <c r="J4107" s="128">
        <v>9.4337</v>
      </c>
    </row>
    <row r="4108" spans="2:10" hidden="1" x14ac:dyDescent="0.25">
      <c r="B4108" s="124" t="s">
        <v>17</v>
      </c>
      <c r="C4108" s="125" t="s">
        <v>14708</v>
      </c>
      <c r="D4108" s="126" t="s">
        <v>14709</v>
      </c>
      <c r="E4108" s="125" t="s">
        <v>14708</v>
      </c>
      <c r="F4108" s="126" t="s">
        <v>14710</v>
      </c>
      <c r="G4108" s="125" t="s">
        <v>14723</v>
      </c>
      <c r="H4108" s="126" t="s">
        <v>14724</v>
      </c>
      <c r="I4108" s="127">
        <v>284</v>
      </c>
      <c r="J4108" s="128">
        <v>7.6657999999999991</v>
      </c>
    </row>
    <row r="4109" spans="2:10" hidden="1" x14ac:dyDescent="0.25">
      <c r="B4109" s="124" t="s">
        <v>17</v>
      </c>
      <c r="C4109" s="125" t="s">
        <v>14708</v>
      </c>
      <c r="D4109" s="126" t="s">
        <v>14709</v>
      </c>
      <c r="E4109" s="125" t="s">
        <v>14725</v>
      </c>
      <c r="F4109" s="126" t="s">
        <v>14726</v>
      </c>
      <c r="G4109" s="125" t="s">
        <v>14713</v>
      </c>
      <c r="H4109" s="126" t="s">
        <v>14714</v>
      </c>
      <c r="I4109" s="127">
        <v>252</v>
      </c>
      <c r="J4109" s="128">
        <v>11.2417</v>
      </c>
    </row>
    <row r="4110" spans="2:10" hidden="1" x14ac:dyDescent="0.25">
      <c r="B4110" s="124" t="s">
        <v>17</v>
      </c>
      <c r="C4110" s="125" t="s">
        <v>14708</v>
      </c>
      <c r="D4110" s="126" t="s">
        <v>14709</v>
      </c>
      <c r="E4110" s="125" t="s">
        <v>14727</v>
      </c>
      <c r="F4110" s="126" t="s">
        <v>14728</v>
      </c>
      <c r="G4110" s="125" t="s">
        <v>7856</v>
      </c>
      <c r="H4110" s="126" t="s">
        <v>14729</v>
      </c>
      <c r="I4110" s="127">
        <v>166</v>
      </c>
      <c r="J4110" s="128">
        <v>6.1576000000000004</v>
      </c>
    </row>
    <row r="4111" spans="2:10" hidden="1" x14ac:dyDescent="0.25">
      <c r="B4111" s="124" t="s">
        <v>17</v>
      </c>
      <c r="C4111" s="125" t="s">
        <v>14708</v>
      </c>
      <c r="D4111" s="126" t="s">
        <v>14709</v>
      </c>
      <c r="E4111" s="125" t="s">
        <v>14715</v>
      </c>
      <c r="F4111" s="126" t="s">
        <v>14716</v>
      </c>
      <c r="G4111" s="125" t="s">
        <v>14727</v>
      </c>
      <c r="H4111" s="126" t="s">
        <v>14728</v>
      </c>
      <c r="I4111" s="127">
        <v>425</v>
      </c>
      <c r="J4111" s="128">
        <v>1.6013999999999999</v>
      </c>
    </row>
    <row r="4112" spans="2:10" hidden="1" x14ac:dyDescent="0.25">
      <c r="B4112" s="124" t="s">
        <v>17</v>
      </c>
      <c r="C4112" s="125" t="s">
        <v>14730</v>
      </c>
      <c r="D4112" s="126" t="s">
        <v>14731</v>
      </c>
      <c r="E4112" s="125" t="s">
        <v>14732</v>
      </c>
      <c r="F4112" s="126" t="s">
        <v>14733</v>
      </c>
      <c r="G4112" s="125" t="s">
        <v>6755</v>
      </c>
      <c r="H4112" s="126" t="s">
        <v>14734</v>
      </c>
      <c r="I4112" s="127">
        <v>261</v>
      </c>
      <c r="J4112" s="128">
        <v>14.5025</v>
      </c>
    </row>
    <row r="4113" spans="2:10" hidden="1" x14ac:dyDescent="0.25">
      <c r="B4113" s="124" t="s">
        <v>17</v>
      </c>
      <c r="C4113" s="125" t="s">
        <v>14730</v>
      </c>
      <c r="D4113" s="126" t="s">
        <v>14731</v>
      </c>
      <c r="E4113" s="125" t="s">
        <v>14732</v>
      </c>
      <c r="F4113" s="126" t="s">
        <v>14733</v>
      </c>
      <c r="G4113" s="125" t="s">
        <v>14735</v>
      </c>
      <c r="H4113" s="126" t="s">
        <v>14736</v>
      </c>
      <c r="I4113" s="127">
        <v>163</v>
      </c>
      <c r="J4113" s="128">
        <v>17.7867</v>
      </c>
    </row>
    <row r="4114" spans="2:10" hidden="1" x14ac:dyDescent="0.25">
      <c r="B4114" s="124" t="s">
        <v>17</v>
      </c>
      <c r="C4114" s="125" t="s">
        <v>14730</v>
      </c>
      <c r="D4114" s="126" t="s">
        <v>14731</v>
      </c>
      <c r="E4114" s="125" t="s">
        <v>14737</v>
      </c>
      <c r="F4114" s="126" t="s">
        <v>14738</v>
      </c>
      <c r="G4114" s="125" t="s">
        <v>14732</v>
      </c>
      <c r="H4114" s="126" t="s">
        <v>14733</v>
      </c>
      <c r="I4114" s="127">
        <v>257</v>
      </c>
      <c r="J4114" s="128">
        <v>26.9938</v>
      </c>
    </row>
    <row r="4115" spans="2:10" hidden="1" x14ac:dyDescent="0.25">
      <c r="B4115" s="124" t="s">
        <v>17</v>
      </c>
      <c r="C4115" s="125" t="s">
        <v>14730</v>
      </c>
      <c r="D4115" s="126" t="s">
        <v>14731</v>
      </c>
      <c r="E4115" s="125" t="s">
        <v>6755</v>
      </c>
      <c r="F4115" s="126" t="s">
        <v>14734</v>
      </c>
      <c r="G4115" s="125" t="s">
        <v>14739</v>
      </c>
      <c r="H4115" s="126" t="s">
        <v>14740</v>
      </c>
      <c r="I4115" s="127">
        <v>168</v>
      </c>
      <c r="J4115" s="128">
        <v>5.2572999999999999</v>
      </c>
    </row>
    <row r="4116" spans="2:10" hidden="1" x14ac:dyDescent="0.25">
      <c r="B4116" s="124" t="s">
        <v>17</v>
      </c>
      <c r="C4116" s="125" t="s">
        <v>14730</v>
      </c>
      <c r="D4116" s="126" t="s">
        <v>14731</v>
      </c>
      <c r="E4116" s="125" t="s">
        <v>14737</v>
      </c>
      <c r="F4116" s="126" t="s">
        <v>14738</v>
      </c>
      <c r="G4116" s="125" t="s">
        <v>14741</v>
      </c>
      <c r="H4116" s="126" t="s">
        <v>14742</v>
      </c>
      <c r="I4116" s="127">
        <v>375</v>
      </c>
      <c r="J4116" s="128">
        <v>26.512900000000009</v>
      </c>
    </row>
    <row r="4117" spans="2:10" hidden="1" x14ac:dyDescent="0.25">
      <c r="B4117" s="124" t="s">
        <v>17</v>
      </c>
      <c r="C4117" s="125" t="s">
        <v>14730</v>
      </c>
      <c r="D4117" s="126" t="s">
        <v>14731</v>
      </c>
      <c r="E4117" s="125" t="s">
        <v>14730</v>
      </c>
      <c r="F4117" s="126" t="s">
        <v>14743</v>
      </c>
      <c r="G4117" s="125" t="s">
        <v>14744</v>
      </c>
      <c r="H4117" s="126" t="s">
        <v>14745</v>
      </c>
      <c r="I4117" s="127">
        <v>337</v>
      </c>
      <c r="J4117" s="128">
        <v>4.6743999999999986</v>
      </c>
    </row>
    <row r="4118" spans="2:10" hidden="1" x14ac:dyDescent="0.25">
      <c r="B4118" s="124" t="s">
        <v>17</v>
      </c>
      <c r="C4118" s="125" t="s">
        <v>2319</v>
      </c>
      <c r="D4118" s="126" t="s">
        <v>14746</v>
      </c>
      <c r="E4118" s="125" t="s">
        <v>14747</v>
      </c>
      <c r="F4118" s="126" t="s">
        <v>14748</v>
      </c>
      <c r="G4118" s="125" t="s">
        <v>14749</v>
      </c>
      <c r="H4118" s="126" t="s">
        <v>14750</v>
      </c>
      <c r="I4118" s="127">
        <v>464</v>
      </c>
      <c r="J4118" s="128">
        <v>17.4346</v>
      </c>
    </row>
    <row r="4119" spans="2:10" hidden="1" x14ac:dyDescent="0.25">
      <c r="B4119" s="124" t="s">
        <v>17</v>
      </c>
      <c r="C4119" s="125" t="s">
        <v>2319</v>
      </c>
      <c r="D4119" s="126" t="s">
        <v>14746</v>
      </c>
      <c r="E4119" s="125" t="s">
        <v>2319</v>
      </c>
      <c r="F4119" s="126" t="s">
        <v>14751</v>
      </c>
      <c r="G4119" s="125" t="s">
        <v>14752</v>
      </c>
      <c r="H4119" s="126" t="s">
        <v>14753</v>
      </c>
      <c r="I4119" s="127">
        <v>430</v>
      </c>
      <c r="J4119" s="128">
        <v>6.0810000000000004</v>
      </c>
    </row>
    <row r="4120" spans="2:10" hidden="1" x14ac:dyDescent="0.25">
      <c r="B4120" s="124" t="s">
        <v>17</v>
      </c>
      <c r="C4120" s="125" t="s">
        <v>14754</v>
      </c>
      <c r="D4120" s="126" t="s">
        <v>14755</v>
      </c>
      <c r="E4120" s="125" t="s">
        <v>7808</v>
      </c>
      <c r="F4120" s="126" t="s">
        <v>14756</v>
      </c>
      <c r="G4120" s="125" t="s">
        <v>14757</v>
      </c>
      <c r="H4120" s="126" t="s">
        <v>14758</v>
      </c>
      <c r="I4120" s="127">
        <v>390</v>
      </c>
      <c r="J4120" s="128">
        <v>9.5728000000000026</v>
      </c>
    </row>
    <row r="4121" spans="2:10" hidden="1" x14ac:dyDescent="0.25">
      <c r="B4121" s="124" t="s">
        <v>17</v>
      </c>
      <c r="C4121" s="125" t="s">
        <v>14754</v>
      </c>
      <c r="D4121" s="126" t="s">
        <v>14755</v>
      </c>
      <c r="E4121" s="125" t="s">
        <v>14754</v>
      </c>
      <c r="F4121" s="126" t="s">
        <v>14759</v>
      </c>
      <c r="G4121" s="125" t="s">
        <v>14760</v>
      </c>
      <c r="H4121" s="126" t="s">
        <v>14761</v>
      </c>
      <c r="I4121" s="127">
        <v>361</v>
      </c>
      <c r="J4121" s="128">
        <v>25.4633</v>
      </c>
    </row>
    <row r="4122" spans="2:10" hidden="1" x14ac:dyDescent="0.25">
      <c r="B4122" s="124" t="s">
        <v>17</v>
      </c>
      <c r="C4122" s="125" t="s">
        <v>14754</v>
      </c>
      <c r="D4122" s="126" t="s">
        <v>14755</v>
      </c>
      <c r="E4122" s="125" t="s">
        <v>7808</v>
      </c>
      <c r="F4122" s="126" t="s">
        <v>14756</v>
      </c>
      <c r="G4122" s="125" t="s">
        <v>14762</v>
      </c>
      <c r="H4122" s="126" t="s">
        <v>14763</v>
      </c>
      <c r="I4122" s="127">
        <v>396</v>
      </c>
      <c r="J4122" s="128">
        <v>16.090599999999998</v>
      </c>
    </row>
    <row r="4123" spans="2:10" hidden="1" x14ac:dyDescent="0.25">
      <c r="B4123" s="124" t="s">
        <v>17</v>
      </c>
      <c r="C4123" s="125" t="s">
        <v>14754</v>
      </c>
      <c r="D4123" s="126" t="s">
        <v>14755</v>
      </c>
      <c r="E4123" s="125" t="s">
        <v>6889</v>
      </c>
      <c r="F4123" s="126" t="s">
        <v>14764</v>
      </c>
      <c r="G4123" s="125" t="s">
        <v>7808</v>
      </c>
      <c r="H4123" s="126" t="s">
        <v>14756</v>
      </c>
      <c r="I4123" s="127">
        <v>705</v>
      </c>
      <c r="J4123" s="128">
        <v>1.7362</v>
      </c>
    </row>
    <row r="4124" spans="2:10" hidden="1" x14ac:dyDescent="0.25">
      <c r="B4124" s="124" t="s">
        <v>17</v>
      </c>
      <c r="C4124" s="125" t="s">
        <v>14754</v>
      </c>
      <c r="D4124" s="126" t="s">
        <v>14755</v>
      </c>
      <c r="E4124" s="125" t="s">
        <v>14754</v>
      </c>
      <c r="F4124" s="126" t="s">
        <v>14759</v>
      </c>
      <c r="G4124" s="125" t="s">
        <v>6889</v>
      </c>
      <c r="H4124" s="126" t="s">
        <v>14764</v>
      </c>
      <c r="I4124" s="127">
        <v>264</v>
      </c>
      <c r="J4124" s="128">
        <v>9.303600000000003</v>
      </c>
    </row>
    <row r="4125" spans="2:10" hidden="1" x14ac:dyDescent="0.25">
      <c r="B4125" s="124" t="s">
        <v>17</v>
      </c>
      <c r="C4125" s="125" t="s">
        <v>14754</v>
      </c>
      <c r="D4125" s="126" t="s">
        <v>14755</v>
      </c>
      <c r="E4125" s="125" t="s">
        <v>14596</v>
      </c>
      <c r="F4125" s="126" t="s">
        <v>14765</v>
      </c>
      <c r="G4125" s="125" t="s">
        <v>14704</v>
      </c>
      <c r="H4125" s="126" t="s">
        <v>14766</v>
      </c>
      <c r="I4125" s="127">
        <v>376</v>
      </c>
      <c r="J4125" s="128">
        <v>10.302199999999999</v>
      </c>
    </row>
    <row r="4126" spans="2:10" hidden="1" x14ac:dyDescent="0.25">
      <c r="B4126" s="124" t="s">
        <v>17</v>
      </c>
      <c r="C4126" s="125" t="s">
        <v>14754</v>
      </c>
      <c r="D4126" s="126" t="s">
        <v>14755</v>
      </c>
      <c r="E4126" s="125" t="s">
        <v>11735</v>
      </c>
      <c r="F4126" s="126" t="s">
        <v>14767</v>
      </c>
      <c r="G4126" s="125" t="s">
        <v>14768</v>
      </c>
      <c r="H4126" s="126" t="s">
        <v>14769</v>
      </c>
      <c r="I4126" s="127">
        <v>560</v>
      </c>
      <c r="J4126" s="128">
        <v>6.8506999999999998</v>
      </c>
    </row>
    <row r="4127" spans="2:10" hidden="1" x14ac:dyDescent="0.25">
      <c r="B4127" s="124" t="s">
        <v>17</v>
      </c>
      <c r="C4127" s="125" t="s">
        <v>14754</v>
      </c>
      <c r="D4127" s="126" t="s">
        <v>14755</v>
      </c>
      <c r="E4127" s="125" t="s">
        <v>6889</v>
      </c>
      <c r="F4127" s="126" t="s">
        <v>14764</v>
      </c>
      <c r="G4127" s="125" t="s">
        <v>14770</v>
      </c>
      <c r="H4127" s="126" t="s">
        <v>14771</v>
      </c>
      <c r="I4127" s="127">
        <v>372</v>
      </c>
      <c r="J4127" s="128">
        <v>9.6998000000000015</v>
      </c>
    </row>
    <row r="4128" spans="2:10" hidden="1" x14ac:dyDescent="0.25">
      <c r="B4128" s="124" t="s">
        <v>17</v>
      </c>
      <c r="C4128" s="125" t="s">
        <v>14754</v>
      </c>
      <c r="D4128" s="126" t="s">
        <v>14755</v>
      </c>
      <c r="E4128" s="125" t="s">
        <v>14762</v>
      </c>
      <c r="F4128" s="126" t="s">
        <v>14763</v>
      </c>
      <c r="G4128" s="125" t="s">
        <v>14596</v>
      </c>
      <c r="H4128" s="126" t="s">
        <v>14765</v>
      </c>
      <c r="I4128" s="127">
        <v>652</v>
      </c>
      <c r="J4128" s="128">
        <v>6.5010000000000003</v>
      </c>
    </row>
    <row r="4129" spans="2:10" hidden="1" x14ac:dyDescent="0.25">
      <c r="B4129" s="124" t="s">
        <v>17</v>
      </c>
      <c r="C4129" s="125" t="s">
        <v>14754</v>
      </c>
      <c r="D4129" s="126" t="s">
        <v>14755</v>
      </c>
      <c r="E4129" s="125" t="s">
        <v>14754</v>
      </c>
      <c r="F4129" s="126" t="s">
        <v>14759</v>
      </c>
      <c r="G4129" s="125" t="s">
        <v>11735</v>
      </c>
      <c r="H4129" s="126" t="s">
        <v>14767</v>
      </c>
      <c r="I4129" s="127">
        <v>529</v>
      </c>
      <c r="J4129" s="128">
        <v>15.630800000000001</v>
      </c>
    </row>
    <row r="4130" spans="2:10" hidden="1" x14ac:dyDescent="0.25">
      <c r="B4130" s="124" t="s">
        <v>17</v>
      </c>
      <c r="C4130" s="125" t="s">
        <v>14772</v>
      </c>
      <c r="D4130" s="126" t="s">
        <v>14773</v>
      </c>
      <c r="E4130" s="125" t="s">
        <v>14774</v>
      </c>
      <c r="F4130" s="126" t="s">
        <v>14775</v>
      </c>
      <c r="G4130" s="125" t="s">
        <v>14776</v>
      </c>
      <c r="H4130" s="126" t="s">
        <v>14777</v>
      </c>
      <c r="I4130" s="127">
        <v>212</v>
      </c>
      <c r="J4130" s="128">
        <v>29.3383</v>
      </c>
    </row>
    <row r="4131" spans="2:10" hidden="1" x14ac:dyDescent="0.25">
      <c r="B4131" s="124" t="s">
        <v>17</v>
      </c>
      <c r="C4131" s="125" t="s">
        <v>14772</v>
      </c>
      <c r="D4131" s="126" t="s">
        <v>14773</v>
      </c>
      <c r="E4131" s="125" t="s">
        <v>14776</v>
      </c>
      <c r="F4131" s="126" t="s">
        <v>14777</v>
      </c>
      <c r="G4131" s="125" t="s">
        <v>14778</v>
      </c>
      <c r="H4131" s="126" t="s">
        <v>14779</v>
      </c>
      <c r="I4131" s="127">
        <v>286</v>
      </c>
      <c r="J4131" s="128">
        <v>15.224299999999999</v>
      </c>
    </row>
    <row r="4132" spans="2:10" hidden="1" x14ac:dyDescent="0.25">
      <c r="B4132" s="124" t="s">
        <v>17</v>
      </c>
      <c r="C4132" s="125" t="s">
        <v>5862</v>
      </c>
      <c r="D4132" s="126" t="s">
        <v>14780</v>
      </c>
      <c r="E4132" s="125" t="s">
        <v>2043</v>
      </c>
      <c r="F4132" s="126" t="s">
        <v>14781</v>
      </c>
      <c r="G4132" s="125" t="s">
        <v>14782</v>
      </c>
      <c r="H4132" s="126" t="s">
        <v>14783</v>
      </c>
      <c r="I4132" s="127">
        <v>522</v>
      </c>
      <c r="J4132" s="128">
        <v>10.279299999999999</v>
      </c>
    </row>
    <row r="4133" spans="2:10" hidden="1" x14ac:dyDescent="0.25">
      <c r="B4133" s="124" t="s">
        <v>17</v>
      </c>
      <c r="C4133" s="125" t="s">
        <v>5862</v>
      </c>
      <c r="D4133" s="126" t="s">
        <v>14780</v>
      </c>
      <c r="E4133" s="125" t="s">
        <v>2043</v>
      </c>
      <c r="F4133" s="126" t="s">
        <v>14781</v>
      </c>
      <c r="G4133" s="125" t="s">
        <v>14784</v>
      </c>
      <c r="H4133" s="126" t="s">
        <v>14785</v>
      </c>
      <c r="I4133" s="127">
        <v>531</v>
      </c>
      <c r="J4133" s="128">
        <v>6.9861000000000004</v>
      </c>
    </row>
    <row r="4134" spans="2:10" hidden="1" x14ac:dyDescent="0.25">
      <c r="B4134" s="124" t="s">
        <v>17</v>
      </c>
      <c r="C4134" s="125" t="s">
        <v>5862</v>
      </c>
      <c r="D4134" s="126" t="s">
        <v>14780</v>
      </c>
      <c r="E4134" s="125" t="s">
        <v>14784</v>
      </c>
      <c r="F4134" s="126" t="s">
        <v>14785</v>
      </c>
      <c r="G4134" s="125" t="s">
        <v>14786</v>
      </c>
      <c r="H4134" s="126" t="s">
        <v>14787</v>
      </c>
      <c r="I4134" s="127">
        <v>147</v>
      </c>
      <c r="J4134" s="128">
        <v>2.1055000000000001</v>
      </c>
    </row>
    <row r="4135" spans="2:10" hidden="1" x14ac:dyDescent="0.25">
      <c r="B4135" s="124" t="s">
        <v>17</v>
      </c>
      <c r="C4135" s="125" t="s">
        <v>5862</v>
      </c>
      <c r="D4135" s="126" t="s">
        <v>14780</v>
      </c>
      <c r="E4135" s="125" t="s">
        <v>5862</v>
      </c>
      <c r="F4135" s="126" t="s">
        <v>14788</v>
      </c>
      <c r="G4135" s="125" t="s">
        <v>13583</v>
      </c>
      <c r="H4135" s="126" t="s">
        <v>14789</v>
      </c>
      <c r="I4135" s="127">
        <v>618</v>
      </c>
      <c r="J4135" s="128">
        <v>13.3492</v>
      </c>
    </row>
    <row r="4136" spans="2:10" hidden="1" x14ac:dyDescent="0.25">
      <c r="B4136" s="124" t="s">
        <v>17</v>
      </c>
      <c r="C4136" s="125" t="s">
        <v>5862</v>
      </c>
      <c r="D4136" s="126" t="s">
        <v>14780</v>
      </c>
      <c r="E4136" s="125" t="s">
        <v>5862</v>
      </c>
      <c r="F4136" s="126" t="s">
        <v>14788</v>
      </c>
      <c r="G4136" s="125" t="s">
        <v>2043</v>
      </c>
      <c r="H4136" s="126" t="s">
        <v>14781</v>
      </c>
      <c r="I4136" s="127">
        <v>1075</v>
      </c>
      <c r="J4136" s="128">
        <v>6.3613999999999997</v>
      </c>
    </row>
    <row r="4137" spans="2:10" hidden="1" x14ac:dyDescent="0.25">
      <c r="B4137" s="124" t="s">
        <v>17</v>
      </c>
      <c r="C4137" s="125" t="s">
        <v>5862</v>
      </c>
      <c r="D4137" s="126" t="s">
        <v>14780</v>
      </c>
      <c r="E4137" s="125" t="s">
        <v>13583</v>
      </c>
      <c r="F4137" s="126" t="s">
        <v>14789</v>
      </c>
      <c r="G4137" s="125" t="s">
        <v>11608</v>
      </c>
      <c r="H4137" s="126" t="s">
        <v>14790</v>
      </c>
      <c r="I4137" s="127">
        <v>262</v>
      </c>
      <c r="J4137" s="128">
        <v>13.726699999999999</v>
      </c>
    </row>
    <row r="4138" spans="2:10" hidden="1" x14ac:dyDescent="0.25">
      <c r="B4138" s="124" t="s">
        <v>17</v>
      </c>
      <c r="C4138" s="125" t="s">
        <v>5862</v>
      </c>
      <c r="D4138" s="126" t="s">
        <v>14780</v>
      </c>
      <c r="E4138" s="125" t="s">
        <v>5862</v>
      </c>
      <c r="F4138" s="126" t="s">
        <v>14788</v>
      </c>
      <c r="G4138" s="125" t="s">
        <v>5243</v>
      </c>
      <c r="H4138" s="126" t="s">
        <v>14791</v>
      </c>
      <c r="I4138" s="127">
        <v>573</v>
      </c>
      <c r="J4138" s="128">
        <v>4.6910999999999996</v>
      </c>
    </row>
    <row r="4139" spans="2:10" hidden="1" x14ac:dyDescent="0.25">
      <c r="B4139" s="124" t="s">
        <v>17</v>
      </c>
      <c r="C4139" s="125" t="s">
        <v>5862</v>
      </c>
      <c r="D4139" s="126" t="s">
        <v>14780</v>
      </c>
      <c r="E4139" s="125" t="s">
        <v>11608</v>
      </c>
      <c r="F4139" s="126" t="s">
        <v>14790</v>
      </c>
      <c r="G4139" s="125" t="s">
        <v>14792</v>
      </c>
      <c r="H4139" s="126" t="s">
        <v>14793</v>
      </c>
      <c r="I4139" s="127">
        <v>751</v>
      </c>
      <c r="J4139" s="128">
        <v>7.1759000000000004</v>
      </c>
    </row>
    <row r="4140" spans="2:10" hidden="1" x14ac:dyDescent="0.25">
      <c r="B4140" s="124" t="s">
        <v>17</v>
      </c>
      <c r="C4140" s="125" t="s">
        <v>5862</v>
      </c>
      <c r="D4140" s="126" t="s">
        <v>14780</v>
      </c>
      <c r="E4140" s="125" t="s">
        <v>13583</v>
      </c>
      <c r="F4140" s="126" t="s">
        <v>14789</v>
      </c>
      <c r="G4140" s="125" t="s">
        <v>6899</v>
      </c>
      <c r="H4140" s="126" t="s">
        <v>14794</v>
      </c>
      <c r="I4140" s="127">
        <v>544</v>
      </c>
      <c r="J4140" s="128">
        <v>4.266</v>
      </c>
    </row>
    <row r="4141" spans="2:10" hidden="1" x14ac:dyDescent="0.25">
      <c r="B4141" s="124" t="s">
        <v>17</v>
      </c>
      <c r="C4141" s="125" t="s">
        <v>14795</v>
      </c>
      <c r="D4141" s="126" t="s">
        <v>14796</v>
      </c>
      <c r="E4141" s="125" t="s">
        <v>14795</v>
      </c>
      <c r="F4141" s="126" t="s">
        <v>14797</v>
      </c>
      <c r="G4141" s="125" t="s">
        <v>14798</v>
      </c>
      <c r="H4141" s="126" t="s">
        <v>14799</v>
      </c>
      <c r="I4141" s="127">
        <v>460</v>
      </c>
      <c r="J4141" s="128">
        <v>18.3992</v>
      </c>
    </row>
    <row r="4142" spans="2:10" hidden="1" x14ac:dyDescent="0.25">
      <c r="B4142" s="124" t="s">
        <v>17</v>
      </c>
      <c r="C4142" s="125" t="s">
        <v>14800</v>
      </c>
      <c r="D4142" s="126" t="s">
        <v>14801</v>
      </c>
      <c r="E4142" s="125" t="s">
        <v>14800</v>
      </c>
      <c r="F4142" s="126" t="s">
        <v>14802</v>
      </c>
      <c r="G4142" s="125" t="s">
        <v>176</v>
      </c>
      <c r="H4142" s="126" t="s">
        <v>14803</v>
      </c>
      <c r="I4142" s="127">
        <v>558</v>
      </c>
      <c r="J4142" s="128">
        <v>5.6682999999999986</v>
      </c>
    </row>
    <row r="4143" spans="2:10" hidden="1" x14ac:dyDescent="0.25">
      <c r="B4143" s="124" t="s">
        <v>17</v>
      </c>
      <c r="C4143" s="125" t="s">
        <v>14800</v>
      </c>
      <c r="D4143" s="126" t="s">
        <v>14801</v>
      </c>
      <c r="E4143" s="125" t="s">
        <v>14804</v>
      </c>
      <c r="F4143" s="126" t="s">
        <v>14805</v>
      </c>
      <c r="G4143" s="125" t="s">
        <v>8490</v>
      </c>
      <c r="H4143" s="126" t="s">
        <v>14806</v>
      </c>
      <c r="I4143" s="127">
        <v>344</v>
      </c>
      <c r="J4143" s="128">
        <v>31.540900000000001</v>
      </c>
    </row>
    <row r="4144" spans="2:10" hidden="1" x14ac:dyDescent="0.25">
      <c r="B4144" s="124" t="s">
        <v>17</v>
      </c>
      <c r="C4144" s="125" t="s">
        <v>14800</v>
      </c>
      <c r="D4144" s="126" t="s">
        <v>14801</v>
      </c>
      <c r="E4144" s="125" t="s">
        <v>2732</v>
      </c>
      <c r="F4144" s="126" t="s">
        <v>14807</v>
      </c>
      <c r="G4144" s="125" t="s">
        <v>9538</v>
      </c>
      <c r="H4144" s="126" t="s">
        <v>14808</v>
      </c>
      <c r="I4144" s="127">
        <v>211</v>
      </c>
      <c r="J4144" s="128">
        <v>6.0617999999999999</v>
      </c>
    </row>
    <row r="4145" spans="2:10" hidden="1" x14ac:dyDescent="0.25">
      <c r="B4145" s="124" t="s">
        <v>17</v>
      </c>
      <c r="C4145" s="125" t="s">
        <v>14800</v>
      </c>
      <c r="D4145" s="126" t="s">
        <v>14801</v>
      </c>
      <c r="E4145" s="125" t="s">
        <v>176</v>
      </c>
      <c r="F4145" s="126" t="s">
        <v>14803</v>
      </c>
      <c r="G4145" s="125" t="s">
        <v>14809</v>
      </c>
      <c r="H4145" s="126" t="s">
        <v>14810</v>
      </c>
      <c r="I4145" s="127">
        <v>425</v>
      </c>
      <c r="J4145" s="128">
        <v>4.4001000000000001</v>
      </c>
    </row>
    <row r="4146" spans="2:10" hidden="1" x14ac:dyDescent="0.25">
      <c r="B4146" s="124" t="s">
        <v>17</v>
      </c>
      <c r="C4146" s="125" t="s">
        <v>14800</v>
      </c>
      <c r="D4146" s="126" t="s">
        <v>14801</v>
      </c>
      <c r="E4146" s="125" t="s">
        <v>8490</v>
      </c>
      <c r="F4146" s="126" t="s">
        <v>14806</v>
      </c>
      <c r="G4146" s="125" t="s">
        <v>14811</v>
      </c>
      <c r="H4146" s="126" t="s">
        <v>14812</v>
      </c>
      <c r="I4146" s="127">
        <v>753</v>
      </c>
      <c r="J4146" s="128">
        <v>29.004000000000001</v>
      </c>
    </row>
    <row r="4147" spans="2:10" hidden="1" x14ac:dyDescent="0.25">
      <c r="B4147" s="124" t="s">
        <v>17</v>
      </c>
      <c r="C4147" s="125" t="s">
        <v>14800</v>
      </c>
      <c r="D4147" s="126" t="s">
        <v>14801</v>
      </c>
      <c r="E4147" s="125" t="s">
        <v>8490</v>
      </c>
      <c r="F4147" s="126" t="s">
        <v>14806</v>
      </c>
      <c r="G4147" s="125" t="s">
        <v>2732</v>
      </c>
      <c r="H4147" s="126" t="s">
        <v>14807</v>
      </c>
      <c r="I4147" s="127">
        <v>395</v>
      </c>
      <c r="J4147" s="128">
        <v>3.1871999999999998</v>
      </c>
    </row>
    <row r="4148" spans="2:10" hidden="1" x14ac:dyDescent="0.25">
      <c r="B4148" s="124" t="s">
        <v>17</v>
      </c>
      <c r="C4148" s="125" t="s">
        <v>14800</v>
      </c>
      <c r="D4148" s="126" t="s">
        <v>14801</v>
      </c>
      <c r="E4148" s="125" t="s">
        <v>14800</v>
      </c>
      <c r="F4148" s="126" t="s">
        <v>14802</v>
      </c>
      <c r="G4148" s="125" t="s">
        <v>14804</v>
      </c>
      <c r="H4148" s="126" t="s">
        <v>14805</v>
      </c>
      <c r="I4148" s="127">
        <v>164</v>
      </c>
      <c r="J4148" s="128">
        <v>33.066300000000012</v>
      </c>
    </row>
    <row r="4149" spans="2:10" hidden="1" x14ac:dyDescent="0.25">
      <c r="B4149" s="124" t="s">
        <v>17</v>
      </c>
      <c r="C4149" s="125" t="s">
        <v>14800</v>
      </c>
      <c r="D4149" s="126" t="s">
        <v>14801</v>
      </c>
      <c r="E4149" s="125" t="s">
        <v>6863</v>
      </c>
      <c r="F4149" s="126" t="s">
        <v>14813</v>
      </c>
      <c r="G4149" s="125" t="s">
        <v>14814</v>
      </c>
      <c r="H4149" s="126" t="s">
        <v>14815</v>
      </c>
      <c r="I4149" s="127">
        <v>212</v>
      </c>
      <c r="J4149" s="128">
        <v>2.4981</v>
      </c>
    </row>
    <row r="4150" spans="2:10" hidden="1" x14ac:dyDescent="0.25">
      <c r="B4150" s="124" t="s">
        <v>17</v>
      </c>
      <c r="C4150" s="125" t="s">
        <v>14800</v>
      </c>
      <c r="D4150" s="126" t="s">
        <v>14801</v>
      </c>
      <c r="E4150" s="125" t="s">
        <v>176</v>
      </c>
      <c r="F4150" s="126" t="s">
        <v>14803</v>
      </c>
      <c r="G4150" s="125" t="s">
        <v>14816</v>
      </c>
      <c r="H4150" s="126" t="s">
        <v>14817</v>
      </c>
      <c r="I4150" s="127">
        <v>1406</v>
      </c>
      <c r="J4150" s="128">
        <v>5.7166999999999986</v>
      </c>
    </row>
    <row r="4151" spans="2:10" hidden="1" x14ac:dyDescent="0.25">
      <c r="B4151" s="124" t="s">
        <v>17</v>
      </c>
      <c r="C4151" s="125" t="s">
        <v>14800</v>
      </c>
      <c r="D4151" s="126" t="s">
        <v>14801</v>
      </c>
      <c r="E4151" s="125" t="s">
        <v>14800</v>
      </c>
      <c r="F4151" s="126" t="s">
        <v>14802</v>
      </c>
      <c r="G4151" s="125" t="s">
        <v>6863</v>
      </c>
      <c r="H4151" s="126" t="s">
        <v>14813</v>
      </c>
      <c r="I4151" s="127">
        <v>332</v>
      </c>
      <c r="J4151" s="128">
        <v>4.6084999999999994</v>
      </c>
    </row>
    <row r="4152" spans="2:10" hidden="1" x14ac:dyDescent="0.25">
      <c r="B4152" s="124" t="s">
        <v>17</v>
      </c>
      <c r="C4152" s="125" t="s">
        <v>14800</v>
      </c>
      <c r="D4152" s="126" t="s">
        <v>14801</v>
      </c>
      <c r="E4152" s="125" t="s">
        <v>2732</v>
      </c>
      <c r="F4152" s="126" t="s">
        <v>14807</v>
      </c>
      <c r="G4152" s="125" t="s">
        <v>14818</v>
      </c>
      <c r="H4152" s="126" t="s">
        <v>14819</v>
      </c>
      <c r="I4152" s="127">
        <v>416</v>
      </c>
      <c r="J4152" s="128">
        <v>53.979900000000001</v>
      </c>
    </row>
    <row r="4153" spans="2:10" hidden="1" x14ac:dyDescent="0.25">
      <c r="B4153" s="124" t="s">
        <v>17</v>
      </c>
      <c r="C4153" s="125" t="s">
        <v>14800</v>
      </c>
      <c r="D4153" s="126" t="s">
        <v>14801</v>
      </c>
      <c r="E4153" s="125" t="s">
        <v>14820</v>
      </c>
      <c r="F4153" s="126" t="s">
        <v>14821</v>
      </c>
      <c r="G4153" s="125" t="s">
        <v>14822</v>
      </c>
      <c r="H4153" s="126" t="s">
        <v>14823</v>
      </c>
      <c r="I4153" s="127">
        <v>2089</v>
      </c>
      <c r="J4153" s="128">
        <v>10.199400000000001</v>
      </c>
    </row>
    <row r="4154" spans="2:10" hidden="1" x14ac:dyDescent="0.25">
      <c r="B4154" s="124" t="s">
        <v>17</v>
      </c>
      <c r="C4154" s="125" t="s">
        <v>14800</v>
      </c>
      <c r="D4154" s="126" t="s">
        <v>14801</v>
      </c>
      <c r="E4154" s="125" t="s">
        <v>14811</v>
      </c>
      <c r="F4154" s="126" t="s">
        <v>14812</v>
      </c>
      <c r="G4154" s="125" t="s">
        <v>14820</v>
      </c>
      <c r="H4154" s="126" t="s">
        <v>14821</v>
      </c>
      <c r="I4154" s="127">
        <v>231</v>
      </c>
      <c r="J4154" s="128">
        <v>16.862299999999991</v>
      </c>
    </row>
    <row r="4155" spans="2:10" hidden="1" x14ac:dyDescent="0.25">
      <c r="B4155" s="124" t="s">
        <v>17</v>
      </c>
      <c r="C4155" s="125" t="s">
        <v>14824</v>
      </c>
      <c r="D4155" s="126" t="s">
        <v>14825</v>
      </c>
      <c r="E4155" s="125" t="s">
        <v>14824</v>
      </c>
      <c r="F4155" s="126" t="s">
        <v>14826</v>
      </c>
      <c r="G4155" s="125" t="s">
        <v>14827</v>
      </c>
      <c r="H4155" s="126" t="s">
        <v>14828</v>
      </c>
      <c r="I4155" s="127">
        <v>239</v>
      </c>
      <c r="J4155" s="128">
        <v>2.9747999999999988</v>
      </c>
    </row>
    <row r="4156" spans="2:10" hidden="1" x14ac:dyDescent="0.25">
      <c r="B4156" s="124" t="s">
        <v>17</v>
      </c>
      <c r="C4156" s="125" t="s">
        <v>14824</v>
      </c>
      <c r="D4156" s="126" t="s">
        <v>14825</v>
      </c>
      <c r="E4156" s="125" t="s">
        <v>1023</v>
      </c>
      <c r="F4156" s="126" t="s">
        <v>14829</v>
      </c>
      <c r="G4156" s="125" t="s">
        <v>14830</v>
      </c>
      <c r="H4156" s="126" t="s">
        <v>14831</v>
      </c>
      <c r="I4156" s="127">
        <v>318</v>
      </c>
      <c r="J4156" s="128">
        <v>13.7934</v>
      </c>
    </row>
    <row r="4157" spans="2:10" hidden="1" x14ac:dyDescent="0.25">
      <c r="B4157" s="124" t="s">
        <v>17</v>
      </c>
      <c r="C4157" s="125" t="s">
        <v>14824</v>
      </c>
      <c r="D4157" s="126" t="s">
        <v>14825</v>
      </c>
      <c r="E4157" s="125" t="s">
        <v>14824</v>
      </c>
      <c r="F4157" s="126" t="s">
        <v>14826</v>
      </c>
      <c r="G4157" s="125" t="s">
        <v>4870</v>
      </c>
      <c r="H4157" s="126" t="s">
        <v>14832</v>
      </c>
      <c r="I4157" s="127">
        <v>304</v>
      </c>
      <c r="J4157" s="128">
        <v>4.992</v>
      </c>
    </row>
    <row r="4158" spans="2:10" hidden="1" x14ac:dyDescent="0.25">
      <c r="B4158" s="124" t="s">
        <v>17</v>
      </c>
      <c r="C4158" s="125" t="s">
        <v>14824</v>
      </c>
      <c r="D4158" s="126" t="s">
        <v>14825</v>
      </c>
      <c r="E4158" s="125" t="s">
        <v>14833</v>
      </c>
      <c r="F4158" s="126" t="s">
        <v>14834</v>
      </c>
      <c r="G4158" s="125" t="s">
        <v>14835</v>
      </c>
      <c r="H4158" s="126" t="s">
        <v>14836</v>
      </c>
      <c r="I4158" s="127">
        <v>379</v>
      </c>
      <c r="J4158" s="128">
        <v>5.0256999999999996</v>
      </c>
    </row>
    <row r="4159" spans="2:10" hidden="1" x14ac:dyDescent="0.25">
      <c r="B4159" s="124" t="s">
        <v>17</v>
      </c>
      <c r="C4159" s="125" t="s">
        <v>14824</v>
      </c>
      <c r="D4159" s="126" t="s">
        <v>14825</v>
      </c>
      <c r="E4159" s="125" t="s">
        <v>4870</v>
      </c>
      <c r="F4159" s="126" t="s">
        <v>14832</v>
      </c>
      <c r="G4159" s="125" t="s">
        <v>14837</v>
      </c>
      <c r="H4159" s="126" t="s">
        <v>14838</v>
      </c>
      <c r="I4159" s="127">
        <v>227</v>
      </c>
      <c r="J4159" s="128">
        <v>1.5365</v>
      </c>
    </row>
    <row r="4160" spans="2:10" hidden="1" x14ac:dyDescent="0.25">
      <c r="B4160" s="124" t="s">
        <v>17</v>
      </c>
      <c r="C4160" s="125" t="s">
        <v>14824</v>
      </c>
      <c r="D4160" s="126" t="s">
        <v>14825</v>
      </c>
      <c r="E4160" s="125" t="s">
        <v>14835</v>
      </c>
      <c r="F4160" s="126" t="s">
        <v>14836</v>
      </c>
      <c r="G4160" s="125" t="s">
        <v>14839</v>
      </c>
      <c r="H4160" s="126" t="s">
        <v>14840</v>
      </c>
      <c r="I4160" s="127">
        <v>329</v>
      </c>
      <c r="J4160" s="128">
        <v>20.90059999999999</v>
      </c>
    </row>
    <row r="4161" spans="2:10" hidden="1" x14ac:dyDescent="0.25">
      <c r="B4161" s="124" t="s">
        <v>17</v>
      </c>
      <c r="C4161" s="125" t="s">
        <v>14824</v>
      </c>
      <c r="D4161" s="126" t="s">
        <v>14825</v>
      </c>
      <c r="E4161" s="125" t="s">
        <v>14824</v>
      </c>
      <c r="F4161" s="126" t="s">
        <v>14826</v>
      </c>
      <c r="G4161" s="125" t="s">
        <v>1023</v>
      </c>
      <c r="H4161" s="126" t="s">
        <v>14829</v>
      </c>
      <c r="I4161" s="127">
        <v>321</v>
      </c>
      <c r="J4161" s="128">
        <v>7.7767000000000017</v>
      </c>
    </row>
    <row r="4162" spans="2:10" hidden="1" x14ac:dyDescent="0.25">
      <c r="B4162" s="124" t="s">
        <v>17</v>
      </c>
      <c r="C4162" s="125" t="s">
        <v>14824</v>
      </c>
      <c r="D4162" s="126" t="s">
        <v>14825</v>
      </c>
      <c r="E4162" s="125" t="s">
        <v>14833</v>
      </c>
      <c r="F4162" s="126" t="s">
        <v>14834</v>
      </c>
      <c r="G4162" s="125" t="s">
        <v>14537</v>
      </c>
      <c r="H4162" s="126" t="s">
        <v>14841</v>
      </c>
      <c r="I4162" s="127">
        <v>446</v>
      </c>
      <c r="J4162" s="128">
        <v>5.4896000000000011</v>
      </c>
    </row>
    <row r="4163" spans="2:10" hidden="1" x14ac:dyDescent="0.25">
      <c r="B4163" s="124" t="s">
        <v>17</v>
      </c>
      <c r="C4163" s="125" t="s">
        <v>14824</v>
      </c>
      <c r="D4163" s="126" t="s">
        <v>14825</v>
      </c>
      <c r="E4163" s="125" t="s">
        <v>14830</v>
      </c>
      <c r="F4163" s="126" t="s">
        <v>14831</v>
      </c>
      <c r="G4163" s="125" t="s">
        <v>14833</v>
      </c>
      <c r="H4163" s="126" t="s">
        <v>14834</v>
      </c>
      <c r="I4163" s="127">
        <v>346</v>
      </c>
      <c r="J4163" s="128">
        <v>4.5762000000000009</v>
      </c>
    </row>
    <row r="4164" spans="2:10" hidden="1" x14ac:dyDescent="0.25">
      <c r="B4164" s="124" t="s">
        <v>17</v>
      </c>
      <c r="C4164" s="125" t="s">
        <v>14842</v>
      </c>
      <c r="D4164" s="126" t="s">
        <v>14843</v>
      </c>
      <c r="E4164" s="125" t="s">
        <v>14842</v>
      </c>
      <c r="F4164" s="126" t="s">
        <v>14844</v>
      </c>
      <c r="G4164" s="125" t="s">
        <v>14845</v>
      </c>
      <c r="H4164" s="126" t="s">
        <v>14846</v>
      </c>
      <c r="I4164" s="127">
        <v>989</v>
      </c>
      <c r="J4164" s="128">
        <v>6.2996999999999996</v>
      </c>
    </row>
    <row r="4165" spans="2:10" hidden="1" x14ac:dyDescent="0.25">
      <c r="B4165" s="124" t="s">
        <v>17</v>
      </c>
      <c r="C4165" s="125" t="s">
        <v>14842</v>
      </c>
      <c r="D4165" s="126" t="s">
        <v>14843</v>
      </c>
      <c r="E4165" s="125" t="s">
        <v>14842</v>
      </c>
      <c r="F4165" s="126" t="s">
        <v>14844</v>
      </c>
      <c r="G4165" s="125" t="s">
        <v>14847</v>
      </c>
      <c r="H4165" s="126" t="s">
        <v>14848</v>
      </c>
      <c r="I4165" s="127">
        <v>221</v>
      </c>
      <c r="J4165" s="128">
        <v>4.3166000000000002</v>
      </c>
    </row>
    <row r="4166" spans="2:10" hidden="1" x14ac:dyDescent="0.25">
      <c r="B4166" s="124" t="s">
        <v>17</v>
      </c>
      <c r="C4166" s="125" t="s">
        <v>14842</v>
      </c>
      <c r="D4166" s="126" t="s">
        <v>14843</v>
      </c>
      <c r="E4166" s="125" t="s">
        <v>4003</v>
      </c>
      <c r="F4166" s="126" t="s">
        <v>14849</v>
      </c>
      <c r="G4166" s="125" t="s">
        <v>14850</v>
      </c>
      <c r="H4166" s="126" t="s">
        <v>14851</v>
      </c>
      <c r="I4166" s="127">
        <v>124</v>
      </c>
      <c r="J4166" s="128">
        <v>5.2318000000000007</v>
      </c>
    </row>
    <row r="4167" spans="2:10" hidden="1" x14ac:dyDescent="0.25">
      <c r="B4167" s="124" t="s">
        <v>17</v>
      </c>
      <c r="C4167" s="125" t="s">
        <v>14842</v>
      </c>
      <c r="D4167" s="126" t="s">
        <v>14843</v>
      </c>
      <c r="E4167" s="125" t="s">
        <v>14852</v>
      </c>
      <c r="F4167" s="126" t="s">
        <v>14853</v>
      </c>
      <c r="G4167" s="125" t="s">
        <v>4003</v>
      </c>
      <c r="H4167" s="126" t="s">
        <v>14849</v>
      </c>
      <c r="I4167" s="127">
        <v>310</v>
      </c>
      <c r="J4167" s="128">
        <v>4.9148000000000014</v>
      </c>
    </row>
    <row r="4168" spans="2:10" hidden="1" x14ac:dyDescent="0.25">
      <c r="B4168" s="124" t="s">
        <v>17</v>
      </c>
      <c r="C4168" s="125" t="s">
        <v>14842</v>
      </c>
      <c r="D4168" s="126" t="s">
        <v>14843</v>
      </c>
      <c r="E4168" s="125" t="s">
        <v>14845</v>
      </c>
      <c r="F4168" s="126" t="s">
        <v>14846</v>
      </c>
      <c r="G4168" s="125" t="s">
        <v>14854</v>
      </c>
      <c r="H4168" s="126" t="s">
        <v>14855</v>
      </c>
      <c r="I4168" s="127">
        <v>232</v>
      </c>
      <c r="J4168" s="128">
        <v>5.8795999999999999</v>
      </c>
    </row>
    <row r="4169" spans="2:10" hidden="1" x14ac:dyDescent="0.25">
      <c r="B4169" s="124" t="s">
        <v>17</v>
      </c>
      <c r="C4169" s="125" t="s">
        <v>14842</v>
      </c>
      <c r="D4169" s="126" t="s">
        <v>14843</v>
      </c>
      <c r="E4169" s="125" t="s">
        <v>14847</v>
      </c>
      <c r="F4169" s="126" t="s">
        <v>14848</v>
      </c>
      <c r="G4169" s="125" t="s">
        <v>14852</v>
      </c>
      <c r="H4169" s="126" t="s">
        <v>14853</v>
      </c>
      <c r="I4169" s="127">
        <v>136</v>
      </c>
      <c r="J4169" s="128">
        <v>8.0517000000000003</v>
      </c>
    </row>
    <row r="4170" spans="2:10" hidden="1" x14ac:dyDescent="0.25">
      <c r="B4170" s="124" t="s">
        <v>17</v>
      </c>
      <c r="C4170" s="125" t="s">
        <v>2425</v>
      </c>
      <c r="D4170" s="126" t="s">
        <v>14856</v>
      </c>
      <c r="E4170" s="125" t="s">
        <v>2425</v>
      </c>
      <c r="F4170" s="126" t="s">
        <v>14857</v>
      </c>
      <c r="G4170" s="125" t="s">
        <v>14858</v>
      </c>
      <c r="H4170" s="126" t="s">
        <v>14859</v>
      </c>
      <c r="I4170" s="127">
        <v>867</v>
      </c>
      <c r="J4170" s="128">
        <v>4.0077999999999996</v>
      </c>
    </row>
    <row r="4171" spans="2:10" hidden="1" x14ac:dyDescent="0.25">
      <c r="B4171" s="124" t="s">
        <v>17</v>
      </c>
      <c r="C4171" s="125" t="s">
        <v>2425</v>
      </c>
      <c r="D4171" s="126" t="s">
        <v>14856</v>
      </c>
      <c r="E4171" s="125" t="s">
        <v>2043</v>
      </c>
      <c r="F4171" s="126" t="s">
        <v>14860</v>
      </c>
      <c r="G4171" s="125" t="s">
        <v>14861</v>
      </c>
      <c r="H4171" s="126" t="s">
        <v>14862</v>
      </c>
      <c r="I4171" s="127">
        <v>516</v>
      </c>
      <c r="J4171" s="128">
        <v>6.0841000000000003</v>
      </c>
    </row>
    <row r="4172" spans="2:10" hidden="1" x14ac:dyDescent="0.25">
      <c r="B4172" s="124" t="s">
        <v>17</v>
      </c>
      <c r="C4172" s="125" t="s">
        <v>2425</v>
      </c>
      <c r="D4172" s="126" t="s">
        <v>14856</v>
      </c>
      <c r="E4172" s="125" t="s">
        <v>14861</v>
      </c>
      <c r="F4172" s="126" t="s">
        <v>14862</v>
      </c>
      <c r="G4172" s="125" t="s">
        <v>14863</v>
      </c>
      <c r="H4172" s="126" t="s">
        <v>14864</v>
      </c>
      <c r="I4172" s="127">
        <v>217</v>
      </c>
      <c r="J4172" s="128">
        <v>4.0690999999999997</v>
      </c>
    </row>
    <row r="4173" spans="2:10" hidden="1" x14ac:dyDescent="0.25">
      <c r="B4173" s="124" t="s">
        <v>17</v>
      </c>
      <c r="C4173" s="125" t="s">
        <v>2425</v>
      </c>
      <c r="D4173" s="126" t="s">
        <v>14856</v>
      </c>
      <c r="E4173" s="125" t="s">
        <v>2425</v>
      </c>
      <c r="F4173" s="126" t="s">
        <v>14857</v>
      </c>
      <c r="G4173" s="125" t="s">
        <v>14865</v>
      </c>
      <c r="H4173" s="126" t="s">
        <v>14866</v>
      </c>
      <c r="I4173" s="127">
        <v>496</v>
      </c>
      <c r="J4173" s="128">
        <v>5.8182</v>
      </c>
    </row>
    <row r="4174" spans="2:10" hidden="1" x14ac:dyDescent="0.25">
      <c r="B4174" s="124" t="s">
        <v>17</v>
      </c>
      <c r="C4174" s="125" t="s">
        <v>2425</v>
      </c>
      <c r="D4174" s="126" t="s">
        <v>14856</v>
      </c>
      <c r="E4174" s="125" t="s">
        <v>2425</v>
      </c>
      <c r="F4174" s="126" t="s">
        <v>14857</v>
      </c>
      <c r="G4174" s="125" t="s">
        <v>13547</v>
      </c>
      <c r="H4174" s="126" t="s">
        <v>14867</v>
      </c>
      <c r="I4174" s="127">
        <v>451</v>
      </c>
      <c r="J4174" s="128">
        <v>3.8613000000000008</v>
      </c>
    </row>
    <row r="4175" spans="2:10" hidden="1" x14ac:dyDescent="0.25">
      <c r="B4175" s="124" t="s">
        <v>17</v>
      </c>
      <c r="C4175" s="125" t="s">
        <v>2425</v>
      </c>
      <c r="D4175" s="126" t="s">
        <v>14856</v>
      </c>
      <c r="E4175" s="125" t="s">
        <v>2272</v>
      </c>
      <c r="F4175" s="126" t="s">
        <v>14868</v>
      </c>
      <c r="G4175" s="125" t="s">
        <v>3034</v>
      </c>
      <c r="H4175" s="126" t="s">
        <v>14869</v>
      </c>
      <c r="I4175" s="127">
        <v>256</v>
      </c>
      <c r="J4175" s="128">
        <v>10.598100000000001</v>
      </c>
    </row>
    <row r="4176" spans="2:10" hidden="1" x14ac:dyDescent="0.25">
      <c r="B4176" s="124" t="s">
        <v>17</v>
      </c>
      <c r="C4176" s="125" t="s">
        <v>2425</v>
      </c>
      <c r="D4176" s="126" t="s">
        <v>14856</v>
      </c>
      <c r="E4176" s="125" t="s">
        <v>14858</v>
      </c>
      <c r="F4176" s="126" t="s">
        <v>14859</v>
      </c>
      <c r="G4176" s="125" t="s">
        <v>2272</v>
      </c>
      <c r="H4176" s="126" t="s">
        <v>14868</v>
      </c>
      <c r="I4176" s="127">
        <v>1472</v>
      </c>
      <c r="J4176" s="128">
        <v>6.8217999999999996</v>
      </c>
    </row>
    <row r="4177" spans="2:10" hidden="1" x14ac:dyDescent="0.25">
      <c r="B4177" s="124" t="s">
        <v>17</v>
      </c>
      <c r="C4177" s="125" t="s">
        <v>2425</v>
      </c>
      <c r="D4177" s="126" t="s">
        <v>14856</v>
      </c>
      <c r="E4177" s="125" t="s">
        <v>3034</v>
      </c>
      <c r="F4177" s="126" t="s">
        <v>14869</v>
      </c>
      <c r="G4177" s="125" t="s">
        <v>2043</v>
      </c>
      <c r="H4177" s="126" t="s">
        <v>14860</v>
      </c>
      <c r="I4177" s="127">
        <v>265</v>
      </c>
      <c r="J4177" s="128">
        <v>7.4853000000000014</v>
      </c>
    </row>
    <row r="4178" spans="2:10" hidden="1" x14ac:dyDescent="0.25">
      <c r="B4178" s="124" t="s">
        <v>17</v>
      </c>
      <c r="C4178" s="125" t="s">
        <v>2425</v>
      </c>
      <c r="D4178" s="126" t="s">
        <v>14856</v>
      </c>
      <c r="E4178" s="125" t="s">
        <v>2425</v>
      </c>
      <c r="F4178" s="126" t="s">
        <v>14857</v>
      </c>
      <c r="G4178" s="125" t="s">
        <v>14870</v>
      </c>
      <c r="H4178" s="126" t="s">
        <v>14871</v>
      </c>
      <c r="I4178" s="127">
        <v>599</v>
      </c>
      <c r="J4178" s="128">
        <v>7.1391</v>
      </c>
    </row>
    <row r="4179" spans="2:10" hidden="1" x14ac:dyDescent="0.25">
      <c r="B4179" s="124" t="s">
        <v>17</v>
      </c>
      <c r="C4179" s="125" t="s">
        <v>9506</v>
      </c>
      <c r="D4179" s="126" t="s">
        <v>14872</v>
      </c>
      <c r="E4179" s="125" t="s">
        <v>9506</v>
      </c>
      <c r="F4179" s="126" t="s">
        <v>14873</v>
      </c>
      <c r="G4179" s="125" t="s">
        <v>5573</v>
      </c>
      <c r="H4179" s="126" t="s">
        <v>14874</v>
      </c>
      <c r="I4179" s="127">
        <v>312</v>
      </c>
      <c r="J4179" s="128">
        <v>5.2026000000000003</v>
      </c>
    </row>
    <row r="4180" spans="2:10" hidden="1" x14ac:dyDescent="0.25">
      <c r="B4180" s="124" t="s">
        <v>17</v>
      </c>
      <c r="C4180" s="125" t="s">
        <v>9506</v>
      </c>
      <c r="D4180" s="126" t="s">
        <v>14872</v>
      </c>
      <c r="E4180" s="125" t="s">
        <v>4405</v>
      </c>
      <c r="F4180" s="126" t="s">
        <v>14875</v>
      </c>
      <c r="G4180" s="125" t="s">
        <v>7037</v>
      </c>
      <c r="H4180" s="126" t="s">
        <v>14876</v>
      </c>
      <c r="I4180" s="127">
        <v>391</v>
      </c>
      <c r="J4180" s="128">
        <v>12.6845</v>
      </c>
    </row>
    <row r="4181" spans="2:10" hidden="1" x14ac:dyDescent="0.25">
      <c r="B4181" s="124" t="s">
        <v>17</v>
      </c>
      <c r="C4181" s="125" t="s">
        <v>9506</v>
      </c>
      <c r="D4181" s="126" t="s">
        <v>14872</v>
      </c>
      <c r="E4181" s="125" t="s">
        <v>9506</v>
      </c>
      <c r="F4181" s="126" t="s">
        <v>14873</v>
      </c>
      <c r="G4181" s="125" t="s">
        <v>4405</v>
      </c>
      <c r="H4181" s="126" t="s">
        <v>14875</v>
      </c>
      <c r="I4181" s="127">
        <v>569</v>
      </c>
      <c r="J4181" s="128">
        <v>12.754</v>
      </c>
    </row>
    <row r="4182" spans="2:10" hidden="1" x14ac:dyDescent="0.25">
      <c r="B4182" s="124" t="s">
        <v>17</v>
      </c>
      <c r="C4182" s="125" t="s">
        <v>14877</v>
      </c>
      <c r="D4182" s="126" t="s">
        <v>14878</v>
      </c>
      <c r="E4182" s="125" t="s">
        <v>14877</v>
      </c>
      <c r="F4182" s="126" t="s">
        <v>14879</v>
      </c>
      <c r="G4182" s="125" t="s">
        <v>14880</v>
      </c>
      <c r="H4182" s="126" t="s">
        <v>14881</v>
      </c>
      <c r="I4182" s="127">
        <v>169</v>
      </c>
      <c r="J4182" s="128">
        <v>6.6086</v>
      </c>
    </row>
    <row r="4183" spans="2:10" hidden="1" x14ac:dyDescent="0.25">
      <c r="B4183" s="124" t="s">
        <v>17</v>
      </c>
      <c r="C4183" s="125" t="s">
        <v>14877</v>
      </c>
      <c r="D4183" s="126" t="s">
        <v>14878</v>
      </c>
      <c r="E4183" s="125" t="s">
        <v>14880</v>
      </c>
      <c r="F4183" s="126" t="s">
        <v>14881</v>
      </c>
      <c r="G4183" s="125" t="s">
        <v>8805</v>
      </c>
      <c r="H4183" s="126" t="s">
        <v>14882</v>
      </c>
      <c r="I4183" s="127">
        <v>530</v>
      </c>
      <c r="J4183" s="128">
        <v>25.084599999999991</v>
      </c>
    </row>
    <row r="4184" spans="2:10" hidden="1" x14ac:dyDescent="0.25">
      <c r="B4184" s="124" t="s">
        <v>17</v>
      </c>
      <c r="C4184" s="125" t="s">
        <v>14877</v>
      </c>
      <c r="D4184" s="126" t="s">
        <v>14878</v>
      </c>
      <c r="E4184" s="125" t="s">
        <v>14414</v>
      </c>
      <c r="F4184" s="126" t="s">
        <v>14883</v>
      </c>
      <c r="G4184" s="125" t="s">
        <v>14818</v>
      </c>
      <c r="H4184" s="126" t="s">
        <v>14884</v>
      </c>
      <c r="I4184" s="127">
        <v>299</v>
      </c>
      <c r="J4184" s="128">
        <v>13.1654</v>
      </c>
    </row>
    <row r="4185" spans="2:10" hidden="1" x14ac:dyDescent="0.25">
      <c r="B4185" s="124" t="s">
        <v>17</v>
      </c>
      <c r="C4185" s="125" t="s">
        <v>14877</v>
      </c>
      <c r="D4185" s="126" t="s">
        <v>14878</v>
      </c>
      <c r="E4185" s="125" t="s">
        <v>14877</v>
      </c>
      <c r="F4185" s="126" t="s">
        <v>14879</v>
      </c>
      <c r="G4185" s="125" t="s">
        <v>14414</v>
      </c>
      <c r="H4185" s="126" t="s">
        <v>14883</v>
      </c>
      <c r="I4185" s="127">
        <v>505</v>
      </c>
      <c r="J4185" s="128">
        <v>5.1338999999999997</v>
      </c>
    </row>
    <row r="4186" spans="2:10" hidden="1" x14ac:dyDescent="0.25">
      <c r="B4186" s="124" t="s">
        <v>17</v>
      </c>
      <c r="C4186" s="125" t="s">
        <v>14885</v>
      </c>
      <c r="D4186" s="126" t="s">
        <v>14886</v>
      </c>
      <c r="E4186" s="125" t="s">
        <v>14885</v>
      </c>
      <c r="F4186" s="126" t="s">
        <v>14887</v>
      </c>
      <c r="G4186" s="125" t="s">
        <v>14888</v>
      </c>
      <c r="H4186" s="126" t="s">
        <v>14889</v>
      </c>
      <c r="I4186" s="127">
        <v>402</v>
      </c>
      <c r="J4186" s="128">
        <v>5.3353999999999999</v>
      </c>
    </row>
    <row r="4187" spans="2:10" hidden="1" x14ac:dyDescent="0.25">
      <c r="B4187" s="124" t="s">
        <v>17</v>
      </c>
      <c r="C4187" s="125" t="s">
        <v>14885</v>
      </c>
      <c r="D4187" s="126" t="s">
        <v>14886</v>
      </c>
      <c r="E4187" s="125" t="s">
        <v>14885</v>
      </c>
      <c r="F4187" s="126" t="s">
        <v>14887</v>
      </c>
      <c r="G4187" s="125" t="s">
        <v>14890</v>
      </c>
      <c r="H4187" s="126" t="s">
        <v>14891</v>
      </c>
      <c r="I4187" s="127">
        <v>664</v>
      </c>
      <c r="J4187" s="128">
        <v>25.8995</v>
      </c>
    </row>
    <row r="4188" spans="2:10" hidden="1" x14ac:dyDescent="0.25">
      <c r="B4188" s="124" t="s">
        <v>17</v>
      </c>
      <c r="C4188" s="125" t="s">
        <v>14892</v>
      </c>
      <c r="D4188" s="126" t="s">
        <v>14893</v>
      </c>
      <c r="E4188" s="125" t="s">
        <v>14892</v>
      </c>
      <c r="F4188" s="126" t="s">
        <v>14894</v>
      </c>
      <c r="G4188" s="125" t="s">
        <v>702</v>
      </c>
      <c r="H4188" s="126" t="s">
        <v>14895</v>
      </c>
      <c r="I4188" s="127">
        <v>636</v>
      </c>
      <c r="J4188" s="128">
        <v>7.7819000000000003</v>
      </c>
    </row>
    <row r="4189" spans="2:10" hidden="1" x14ac:dyDescent="0.25">
      <c r="B4189" s="124" t="s">
        <v>17</v>
      </c>
      <c r="C4189" s="125" t="s">
        <v>2543</v>
      </c>
      <c r="D4189" s="126" t="s">
        <v>14896</v>
      </c>
      <c r="E4189" s="125" t="s">
        <v>2543</v>
      </c>
      <c r="F4189" s="126" t="s">
        <v>14897</v>
      </c>
      <c r="G4189" s="125" t="s">
        <v>865</v>
      </c>
      <c r="H4189" s="126" t="s">
        <v>14898</v>
      </c>
      <c r="I4189" s="127">
        <v>1214</v>
      </c>
      <c r="J4189" s="128">
        <v>30.172900000000009</v>
      </c>
    </row>
    <row r="4190" spans="2:10" hidden="1" x14ac:dyDescent="0.25">
      <c r="B4190" s="124" t="s">
        <v>17</v>
      </c>
      <c r="C4190" s="125" t="s">
        <v>2543</v>
      </c>
      <c r="D4190" s="126" t="s">
        <v>14896</v>
      </c>
      <c r="E4190" s="125" t="s">
        <v>865</v>
      </c>
      <c r="F4190" s="126" t="s">
        <v>14898</v>
      </c>
      <c r="G4190" s="125" t="s">
        <v>2734</v>
      </c>
      <c r="H4190" s="126" t="s">
        <v>14899</v>
      </c>
      <c r="I4190" s="127">
        <v>302</v>
      </c>
      <c r="J4190" s="128">
        <v>6.5383999999999984</v>
      </c>
    </row>
    <row r="4191" spans="2:10" hidden="1" x14ac:dyDescent="0.25">
      <c r="B4191" s="124" t="s">
        <v>17</v>
      </c>
      <c r="C4191" s="125" t="s">
        <v>2557</v>
      </c>
      <c r="D4191" s="126" t="s">
        <v>14900</v>
      </c>
      <c r="E4191" s="125" t="s">
        <v>2557</v>
      </c>
      <c r="F4191" s="126" t="s">
        <v>14901</v>
      </c>
      <c r="G4191" s="125" t="s">
        <v>178</v>
      </c>
      <c r="H4191" s="126" t="s">
        <v>14902</v>
      </c>
      <c r="I4191" s="127">
        <v>92</v>
      </c>
      <c r="J4191" s="128">
        <v>32.727400000000003</v>
      </c>
    </row>
    <row r="4192" spans="2:10" hidden="1" x14ac:dyDescent="0.25">
      <c r="B4192" s="124" t="s">
        <v>17</v>
      </c>
      <c r="C4192" s="125" t="s">
        <v>2557</v>
      </c>
      <c r="D4192" s="126" t="s">
        <v>14900</v>
      </c>
      <c r="E4192" s="125" t="s">
        <v>2557</v>
      </c>
      <c r="F4192" s="126" t="s">
        <v>14901</v>
      </c>
      <c r="G4192" s="125" t="s">
        <v>14903</v>
      </c>
      <c r="H4192" s="126" t="s">
        <v>14904</v>
      </c>
      <c r="I4192" s="127">
        <v>424</v>
      </c>
      <c r="J4192" s="128">
        <v>48.921200000000013</v>
      </c>
    </row>
    <row r="4193" spans="2:10" hidden="1" x14ac:dyDescent="0.25">
      <c r="B4193" s="124" t="s">
        <v>17</v>
      </c>
      <c r="C4193" s="125" t="s">
        <v>14905</v>
      </c>
      <c r="D4193" s="126" t="s">
        <v>14906</v>
      </c>
      <c r="E4193" s="125" t="s">
        <v>14907</v>
      </c>
      <c r="F4193" s="126" t="s">
        <v>14908</v>
      </c>
      <c r="G4193" s="125" t="s">
        <v>474</v>
      </c>
      <c r="H4193" s="126" t="s">
        <v>14909</v>
      </c>
      <c r="I4193" s="127">
        <v>598</v>
      </c>
      <c r="J4193" s="128">
        <v>20.0044</v>
      </c>
    </row>
    <row r="4194" spans="2:10" hidden="1" x14ac:dyDescent="0.25">
      <c r="B4194" s="124" t="s">
        <v>17</v>
      </c>
      <c r="C4194" s="125" t="s">
        <v>14905</v>
      </c>
      <c r="D4194" s="126" t="s">
        <v>14906</v>
      </c>
      <c r="E4194" s="125" t="s">
        <v>1498</v>
      </c>
      <c r="F4194" s="126" t="s">
        <v>14910</v>
      </c>
      <c r="G4194" s="125" t="s">
        <v>14911</v>
      </c>
      <c r="H4194" s="126" t="s">
        <v>14912</v>
      </c>
      <c r="I4194" s="127">
        <v>337</v>
      </c>
      <c r="J4194" s="128">
        <v>4.7504</v>
      </c>
    </row>
    <row r="4195" spans="2:10" hidden="1" x14ac:dyDescent="0.25">
      <c r="B4195" s="124" t="s">
        <v>17</v>
      </c>
      <c r="C4195" s="125" t="s">
        <v>14905</v>
      </c>
      <c r="D4195" s="126" t="s">
        <v>14906</v>
      </c>
      <c r="E4195" s="125" t="s">
        <v>14911</v>
      </c>
      <c r="F4195" s="126" t="s">
        <v>14912</v>
      </c>
      <c r="G4195" s="125" t="s">
        <v>14913</v>
      </c>
      <c r="H4195" s="126" t="s">
        <v>14914</v>
      </c>
      <c r="I4195" s="127">
        <v>231</v>
      </c>
      <c r="J4195" s="128">
        <v>4.3858999999999986</v>
      </c>
    </row>
    <row r="4196" spans="2:10" hidden="1" x14ac:dyDescent="0.25">
      <c r="B4196" s="124" t="s">
        <v>17</v>
      </c>
      <c r="C4196" s="125" t="s">
        <v>14905</v>
      </c>
      <c r="D4196" s="126" t="s">
        <v>14906</v>
      </c>
      <c r="E4196" s="125" t="s">
        <v>14905</v>
      </c>
      <c r="F4196" s="126" t="s">
        <v>14915</v>
      </c>
      <c r="G4196" s="125" t="s">
        <v>1498</v>
      </c>
      <c r="H4196" s="126" t="s">
        <v>14910</v>
      </c>
      <c r="I4196" s="127">
        <v>449</v>
      </c>
      <c r="J4196" s="128">
        <v>8.3522000000000034</v>
      </c>
    </row>
    <row r="4197" spans="2:10" hidden="1" x14ac:dyDescent="0.25">
      <c r="B4197" s="124" t="s">
        <v>17</v>
      </c>
      <c r="C4197" s="125" t="s">
        <v>14905</v>
      </c>
      <c r="D4197" s="126" t="s">
        <v>14906</v>
      </c>
      <c r="E4197" s="125" t="s">
        <v>14916</v>
      </c>
      <c r="F4197" s="126" t="s">
        <v>14917</v>
      </c>
      <c r="G4197" s="125" t="s">
        <v>14907</v>
      </c>
      <c r="H4197" s="126" t="s">
        <v>14908</v>
      </c>
      <c r="I4197" s="127">
        <v>1128</v>
      </c>
      <c r="J4197" s="128">
        <v>6.9013000000000009</v>
      </c>
    </row>
    <row r="4198" spans="2:10" hidden="1" x14ac:dyDescent="0.25">
      <c r="B4198" s="124" t="s">
        <v>17</v>
      </c>
      <c r="C4198" s="125" t="s">
        <v>14905</v>
      </c>
      <c r="D4198" s="126" t="s">
        <v>14906</v>
      </c>
      <c r="E4198" s="125" t="s">
        <v>14905</v>
      </c>
      <c r="F4198" s="126" t="s">
        <v>14915</v>
      </c>
      <c r="G4198" s="125" t="s">
        <v>14918</v>
      </c>
      <c r="H4198" s="126" t="s">
        <v>14919</v>
      </c>
      <c r="I4198" s="127">
        <v>1534</v>
      </c>
      <c r="J4198" s="128">
        <v>7.7628000000000004</v>
      </c>
    </row>
    <row r="4199" spans="2:10" hidden="1" x14ac:dyDescent="0.25">
      <c r="B4199" s="124" t="s">
        <v>17</v>
      </c>
      <c r="C4199" s="125" t="s">
        <v>14905</v>
      </c>
      <c r="D4199" s="126" t="s">
        <v>14906</v>
      </c>
      <c r="E4199" s="125" t="s">
        <v>14911</v>
      </c>
      <c r="F4199" s="126" t="s">
        <v>14912</v>
      </c>
      <c r="G4199" s="125" t="s">
        <v>14916</v>
      </c>
      <c r="H4199" s="126" t="s">
        <v>14917</v>
      </c>
      <c r="I4199" s="127">
        <v>293</v>
      </c>
      <c r="J4199" s="128">
        <v>1.3229</v>
      </c>
    </row>
    <row r="4200" spans="2:10" hidden="1" x14ac:dyDescent="0.25">
      <c r="B4200" s="124" t="s">
        <v>17</v>
      </c>
      <c r="C4200" s="125" t="s">
        <v>1208</v>
      </c>
      <c r="D4200" s="126" t="s">
        <v>14920</v>
      </c>
      <c r="E4200" s="125" t="s">
        <v>6629</v>
      </c>
      <c r="F4200" s="126" t="s">
        <v>14921</v>
      </c>
      <c r="G4200" s="125" t="s">
        <v>14922</v>
      </c>
      <c r="H4200" s="126" t="s">
        <v>14923</v>
      </c>
      <c r="I4200" s="127">
        <v>336</v>
      </c>
      <c r="J4200" s="128">
        <v>5.9958999999999998</v>
      </c>
    </row>
    <row r="4201" spans="2:10" hidden="1" x14ac:dyDescent="0.25">
      <c r="B4201" s="124" t="s">
        <v>17</v>
      </c>
      <c r="C4201" s="125" t="s">
        <v>1208</v>
      </c>
      <c r="D4201" s="126" t="s">
        <v>14920</v>
      </c>
      <c r="E4201" s="125" t="s">
        <v>1208</v>
      </c>
      <c r="F4201" s="126" t="s">
        <v>14924</v>
      </c>
      <c r="G4201" s="125" t="s">
        <v>14925</v>
      </c>
      <c r="H4201" s="126" t="s">
        <v>14926</v>
      </c>
      <c r="I4201" s="127">
        <v>336</v>
      </c>
      <c r="J4201" s="128">
        <v>18.2058</v>
      </c>
    </row>
    <row r="4202" spans="2:10" hidden="1" x14ac:dyDescent="0.25">
      <c r="B4202" s="124" t="s">
        <v>17</v>
      </c>
      <c r="C4202" s="125" t="s">
        <v>1208</v>
      </c>
      <c r="D4202" s="126" t="s">
        <v>14920</v>
      </c>
      <c r="E4202" s="125" t="s">
        <v>14922</v>
      </c>
      <c r="F4202" s="126" t="s">
        <v>14923</v>
      </c>
      <c r="G4202" s="125" t="s">
        <v>2443</v>
      </c>
      <c r="H4202" s="126" t="s">
        <v>14927</v>
      </c>
      <c r="I4202" s="127">
        <v>606</v>
      </c>
      <c r="J4202" s="128">
        <v>1.7478</v>
      </c>
    </row>
    <row r="4203" spans="2:10" hidden="1" x14ac:dyDescent="0.25">
      <c r="B4203" s="124" t="s">
        <v>17</v>
      </c>
      <c r="C4203" s="125" t="s">
        <v>14928</v>
      </c>
      <c r="D4203" s="126" t="s">
        <v>14929</v>
      </c>
      <c r="E4203" s="125" t="s">
        <v>14928</v>
      </c>
      <c r="F4203" s="126" t="s">
        <v>14930</v>
      </c>
      <c r="G4203" s="125" t="s">
        <v>14931</v>
      </c>
      <c r="H4203" s="126" t="s">
        <v>14932</v>
      </c>
      <c r="I4203" s="127">
        <v>221</v>
      </c>
      <c r="J4203" s="128">
        <v>16.884900000000009</v>
      </c>
    </row>
    <row r="4204" spans="2:10" hidden="1" x14ac:dyDescent="0.25">
      <c r="B4204" s="124" t="s">
        <v>17</v>
      </c>
      <c r="C4204" s="125" t="s">
        <v>14928</v>
      </c>
      <c r="D4204" s="126" t="s">
        <v>14929</v>
      </c>
      <c r="E4204" s="125" t="s">
        <v>14933</v>
      </c>
      <c r="F4204" s="126" t="s">
        <v>14934</v>
      </c>
      <c r="G4204" s="125" t="s">
        <v>8541</v>
      </c>
      <c r="H4204" s="126" t="s">
        <v>14935</v>
      </c>
      <c r="I4204" s="127">
        <v>265</v>
      </c>
      <c r="J4204" s="128">
        <v>7.9219999999999997</v>
      </c>
    </row>
    <row r="4205" spans="2:10" hidden="1" x14ac:dyDescent="0.25">
      <c r="B4205" s="124" t="s">
        <v>17</v>
      </c>
      <c r="C4205" s="125" t="s">
        <v>14928</v>
      </c>
      <c r="D4205" s="126" t="s">
        <v>14929</v>
      </c>
      <c r="E4205" s="125" t="s">
        <v>14928</v>
      </c>
      <c r="F4205" s="126" t="s">
        <v>14930</v>
      </c>
      <c r="G4205" s="125" t="s">
        <v>14936</v>
      </c>
      <c r="H4205" s="126" t="s">
        <v>14937</v>
      </c>
      <c r="I4205" s="127">
        <v>201</v>
      </c>
      <c r="J4205" s="128">
        <v>9.920300000000001</v>
      </c>
    </row>
    <row r="4206" spans="2:10" hidden="1" x14ac:dyDescent="0.25">
      <c r="B4206" s="124" t="s">
        <v>17</v>
      </c>
      <c r="C4206" s="125" t="s">
        <v>14928</v>
      </c>
      <c r="D4206" s="126" t="s">
        <v>14929</v>
      </c>
      <c r="E4206" s="125" t="s">
        <v>14928</v>
      </c>
      <c r="F4206" s="126" t="s">
        <v>14930</v>
      </c>
      <c r="G4206" s="125" t="s">
        <v>14933</v>
      </c>
      <c r="H4206" s="126" t="s">
        <v>14934</v>
      </c>
      <c r="I4206" s="127">
        <v>184</v>
      </c>
      <c r="J4206" s="128">
        <v>18.37759999999999</v>
      </c>
    </row>
    <row r="4207" spans="2:10" hidden="1" x14ac:dyDescent="0.25">
      <c r="B4207" s="124" t="s">
        <v>17</v>
      </c>
      <c r="C4207" s="125" t="s">
        <v>14928</v>
      </c>
      <c r="D4207" s="126" t="s">
        <v>14929</v>
      </c>
      <c r="E4207" s="125" t="s">
        <v>8541</v>
      </c>
      <c r="F4207" s="126" t="s">
        <v>14935</v>
      </c>
      <c r="G4207" s="125" t="s">
        <v>14938</v>
      </c>
      <c r="H4207" s="126" t="s">
        <v>14939</v>
      </c>
      <c r="I4207" s="127">
        <v>248</v>
      </c>
      <c r="J4207" s="128">
        <v>61.478300000000011</v>
      </c>
    </row>
    <row r="4208" spans="2:10" hidden="1" x14ac:dyDescent="0.25">
      <c r="B4208" s="124" t="s">
        <v>17</v>
      </c>
      <c r="C4208" s="125" t="s">
        <v>14940</v>
      </c>
      <c r="D4208" s="126" t="s">
        <v>14941</v>
      </c>
      <c r="E4208" s="125" t="s">
        <v>14942</v>
      </c>
      <c r="F4208" s="126" t="s">
        <v>14943</v>
      </c>
      <c r="G4208" s="125" t="s">
        <v>14944</v>
      </c>
      <c r="H4208" s="126" t="s">
        <v>14945</v>
      </c>
      <c r="I4208" s="127">
        <v>776</v>
      </c>
      <c r="J4208" s="128">
        <v>7.6448999999999989</v>
      </c>
    </row>
    <row r="4209" spans="2:10" hidden="1" x14ac:dyDescent="0.25">
      <c r="B4209" s="124" t="s">
        <v>17</v>
      </c>
      <c r="C4209" s="125" t="s">
        <v>587</v>
      </c>
      <c r="D4209" s="126" t="s">
        <v>14946</v>
      </c>
      <c r="E4209" s="125" t="s">
        <v>14947</v>
      </c>
      <c r="F4209" s="126" t="s">
        <v>14948</v>
      </c>
      <c r="G4209" s="125" t="s">
        <v>140</v>
      </c>
      <c r="H4209" s="126" t="s">
        <v>14949</v>
      </c>
      <c r="I4209" s="127">
        <v>620</v>
      </c>
      <c r="J4209" s="128">
        <v>19.263300000000001</v>
      </c>
    </row>
    <row r="4210" spans="2:10" hidden="1" x14ac:dyDescent="0.25">
      <c r="B4210" s="124" t="s">
        <v>17</v>
      </c>
      <c r="C4210" s="125" t="s">
        <v>587</v>
      </c>
      <c r="D4210" s="126" t="s">
        <v>14946</v>
      </c>
      <c r="E4210" s="125" t="s">
        <v>14950</v>
      </c>
      <c r="F4210" s="126" t="s">
        <v>14951</v>
      </c>
      <c r="G4210" s="125" t="s">
        <v>14947</v>
      </c>
      <c r="H4210" s="126" t="s">
        <v>14948</v>
      </c>
      <c r="I4210" s="127">
        <v>461</v>
      </c>
      <c r="J4210" s="128">
        <v>23.167400000000001</v>
      </c>
    </row>
    <row r="4211" spans="2:10" hidden="1" x14ac:dyDescent="0.25">
      <c r="B4211" s="124" t="s">
        <v>17</v>
      </c>
      <c r="C4211" s="125" t="s">
        <v>587</v>
      </c>
      <c r="D4211" s="126" t="s">
        <v>14946</v>
      </c>
      <c r="E4211" s="125" t="s">
        <v>587</v>
      </c>
      <c r="F4211" s="126" t="s">
        <v>14952</v>
      </c>
      <c r="G4211" s="125" t="s">
        <v>14950</v>
      </c>
      <c r="H4211" s="126" t="s">
        <v>14951</v>
      </c>
      <c r="I4211" s="127">
        <v>457</v>
      </c>
      <c r="J4211" s="128">
        <v>6.4477000000000002</v>
      </c>
    </row>
    <row r="4212" spans="2:10" hidden="1" x14ac:dyDescent="0.25">
      <c r="B4212" s="124" t="s">
        <v>17</v>
      </c>
      <c r="C4212" s="125" t="s">
        <v>2728</v>
      </c>
      <c r="D4212" s="126" t="s">
        <v>14953</v>
      </c>
      <c r="E4212" s="125" t="s">
        <v>14954</v>
      </c>
      <c r="F4212" s="126" t="s">
        <v>14955</v>
      </c>
      <c r="G4212" s="125" t="s">
        <v>14956</v>
      </c>
      <c r="H4212" s="126" t="s">
        <v>14957</v>
      </c>
      <c r="I4212" s="127">
        <v>450</v>
      </c>
      <c r="J4212" s="128">
        <v>6.1534000000000004</v>
      </c>
    </row>
    <row r="4213" spans="2:10" hidden="1" x14ac:dyDescent="0.25">
      <c r="B4213" s="124" t="s">
        <v>17</v>
      </c>
      <c r="C4213" s="125" t="s">
        <v>2728</v>
      </c>
      <c r="D4213" s="126" t="s">
        <v>14953</v>
      </c>
      <c r="E4213" s="125" t="s">
        <v>2728</v>
      </c>
      <c r="F4213" s="126" t="s">
        <v>14958</v>
      </c>
      <c r="G4213" s="125" t="s">
        <v>14959</v>
      </c>
      <c r="H4213" s="126" t="s">
        <v>14960</v>
      </c>
      <c r="I4213" s="127">
        <v>408</v>
      </c>
      <c r="J4213" s="128">
        <v>4.5874999999999986</v>
      </c>
    </row>
    <row r="4214" spans="2:10" hidden="1" x14ac:dyDescent="0.25">
      <c r="B4214" s="124" t="s">
        <v>17</v>
      </c>
      <c r="C4214" s="125" t="s">
        <v>2728</v>
      </c>
      <c r="D4214" s="126" t="s">
        <v>14953</v>
      </c>
      <c r="E4214" s="125" t="s">
        <v>14954</v>
      </c>
      <c r="F4214" s="126" t="s">
        <v>14955</v>
      </c>
      <c r="G4214" s="125" t="s">
        <v>14961</v>
      </c>
      <c r="H4214" s="126" t="s">
        <v>14962</v>
      </c>
      <c r="I4214" s="127">
        <v>534</v>
      </c>
      <c r="J4214" s="128">
        <v>2.9906000000000001</v>
      </c>
    </row>
    <row r="4215" spans="2:10" hidden="1" x14ac:dyDescent="0.25">
      <c r="B4215" s="124" t="s">
        <v>17</v>
      </c>
      <c r="C4215" s="125" t="s">
        <v>2728</v>
      </c>
      <c r="D4215" s="126" t="s">
        <v>14953</v>
      </c>
      <c r="E4215" s="125" t="s">
        <v>2728</v>
      </c>
      <c r="F4215" s="126" t="s">
        <v>14958</v>
      </c>
      <c r="G4215" s="125" t="s">
        <v>12596</v>
      </c>
      <c r="H4215" s="126" t="s">
        <v>14963</v>
      </c>
      <c r="I4215" s="127">
        <v>489</v>
      </c>
      <c r="J4215" s="128">
        <v>16.410399999999999</v>
      </c>
    </row>
    <row r="4216" spans="2:10" hidden="1" x14ac:dyDescent="0.25">
      <c r="B4216" s="124" t="s">
        <v>17</v>
      </c>
      <c r="C4216" s="125" t="s">
        <v>2728</v>
      </c>
      <c r="D4216" s="126" t="s">
        <v>14953</v>
      </c>
      <c r="E4216" s="125" t="s">
        <v>1952</v>
      </c>
      <c r="F4216" s="126" t="s">
        <v>14964</v>
      </c>
      <c r="G4216" s="125" t="s">
        <v>2043</v>
      </c>
      <c r="H4216" s="126" t="s">
        <v>14965</v>
      </c>
      <c r="I4216" s="127">
        <v>545</v>
      </c>
      <c r="J4216" s="128">
        <v>8.6965000000000003</v>
      </c>
    </row>
    <row r="4217" spans="2:10" hidden="1" x14ac:dyDescent="0.25">
      <c r="B4217" s="124" t="s">
        <v>17</v>
      </c>
      <c r="C4217" s="125" t="s">
        <v>2728</v>
      </c>
      <c r="D4217" s="126" t="s">
        <v>14953</v>
      </c>
      <c r="E4217" s="125" t="s">
        <v>2728</v>
      </c>
      <c r="F4217" s="126" t="s">
        <v>14958</v>
      </c>
      <c r="G4217" s="125" t="s">
        <v>1952</v>
      </c>
      <c r="H4217" s="126" t="s">
        <v>14964</v>
      </c>
      <c r="I4217" s="127">
        <v>410</v>
      </c>
      <c r="J4217" s="128">
        <v>5.7439999999999998</v>
      </c>
    </row>
    <row r="4218" spans="2:10" hidden="1" x14ac:dyDescent="0.25">
      <c r="B4218" s="124" t="s">
        <v>17</v>
      </c>
      <c r="C4218" s="125" t="s">
        <v>2728</v>
      </c>
      <c r="D4218" s="126" t="s">
        <v>14953</v>
      </c>
      <c r="E4218" s="125" t="s">
        <v>1952</v>
      </c>
      <c r="F4218" s="126" t="s">
        <v>14964</v>
      </c>
      <c r="G4218" s="125" t="s">
        <v>14954</v>
      </c>
      <c r="H4218" s="126" t="s">
        <v>14955</v>
      </c>
      <c r="I4218" s="127">
        <v>252</v>
      </c>
      <c r="J4218" s="128">
        <v>9.3390000000000004</v>
      </c>
    </row>
    <row r="4219" spans="2:10" hidden="1" x14ac:dyDescent="0.25">
      <c r="B4219" s="124" t="s">
        <v>17</v>
      </c>
      <c r="C4219" s="125" t="s">
        <v>2744</v>
      </c>
      <c r="D4219" s="126" t="s">
        <v>14966</v>
      </c>
      <c r="E4219" s="125" t="s">
        <v>14967</v>
      </c>
      <c r="F4219" s="126" t="s">
        <v>14968</v>
      </c>
      <c r="G4219" s="125" t="s">
        <v>14969</v>
      </c>
      <c r="H4219" s="126" t="s">
        <v>14970</v>
      </c>
      <c r="I4219" s="127">
        <v>265</v>
      </c>
      <c r="J4219" s="128">
        <v>23.5899</v>
      </c>
    </row>
    <row r="4220" spans="2:10" hidden="1" x14ac:dyDescent="0.25">
      <c r="B4220" s="124" t="s">
        <v>17</v>
      </c>
      <c r="C4220" s="125" t="s">
        <v>2744</v>
      </c>
      <c r="D4220" s="126" t="s">
        <v>14966</v>
      </c>
      <c r="E4220" s="125" t="s">
        <v>14969</v>
      </c>
      <c r="F4220" s="126" t="s">
        <v>14970</v>
      </c>
      <c r="G4220" s="125" t="s">
        <v>14971</v>
      </c>
      <c r="H4220" s="126" t="s">
        <v>14972</v>
      </c>
      <c r="I4220" s="127">
        <v>203</v>
      </c>
      <c r="J4220" s="128">
        <v>8.5916000000000015</v>
      </c>
    </row>
    <row r="4221" spans="2:10" hidden="1" x14ac:dyDescent="0.25">
      <c r="B4221" s="124" t="s">
        <v>17</v>
      </c>
      <c r="C4221" s="125" t="s">
        <v>2744</v>
      </c>
      <c r="D4221" s="126" t="s">
        <v>14966</v>
      </c>
      <c r="E4221" s="125" t="s">
        <v>7479</v>
      </c>
      <c r="F4221" s="126" t="s">
        <v>14973</v>
      </c>
      <c r="G4221" s="125" t="s">
        <v>14967</v>
      </c>
      <c r="H4221" s="126" t="s">
        <v>14968</v>
      </c>
      <c r="I4221" s="127">
        <v>215</v>
      </c>
      <c r="J4221" s="128">
        <v>21.581499999999991</v>
      </c>
    </row>
    <row r="4222" spans="2:10" hidden="1" x14ac:dyDescent="0.25">
      <c r="B4222" s="124" t="s">
        <v>17</v>
      </c>
      <c r="C4222" s="125" t="s">
        <v>2744</v>
      </c>
      <c r="D4222" s="126" t="s">
        <v>14966</v>
      </c>
      <c r="E4222" s="125" t="s">
        <v>2272</v>
      </c>
      <c r="F4222" s="126" t="s">
        <v>14974</v>
      </c>
      <c r="G4222" s="125" t="s">
        <v>14164</v>
      </c>
      <c r="H4222" s="126" t="s">
        <v>14975</v>
      </c>
      <c r="I4222" s="127">
        <v>827</v>
      </c>
      <c r="J4222" s="128">
        <v>20.543900000000001</v>
      </c>
    </row>
    <row r="4223" spans="2:10" hidden="1" x14ac:dyDescent="0.25">
      <c r="B4223" s="124" t="s">
        <v>17</v>
      </c>
      <c r="C4223" s="125" t="s">
        <v>2744</v>
      </c>
      <c r="D4223" s="126" t="s">
        <v>14966</v>
      </c>
      <c r="E4223" s="125" t="s">
        <v>2744</v>
      </c>
      <c r="F4223" s="126" t="s">
        <v>14976</v>
      </c>
      <c r="G4223" s="125" t="s">
        <v>661</v>
      </c>
      <c r="H4223" s="126" t="s">
        <v>14977</v>
      </c>
      <c r="I4223" s="127">
        <v>272</v>
      </c>
      <c r="J4223" s="128">
        <v>7.031200000000001</v>
      </c>
    </row>
    <row r="4224" spans="2:10" hidden="1" x14ac:dyDescent="0.25">
      <c r="B4224" s="124" t="s">
        <v>17</v>
      </c>
      <c r="C4224" s="125" t="s">
        <v>2744</v>
      </c>
      <c r="D4224" s="126" t="s">
        <v>14966</v>
      </c>
      <c r="E4224" s="125" t="s">
        <v>14164</v>
      </c>
      <c r="F4224" s="126" t="s">
        <v>14975</v>
      </c>
      <c r="G4224" s="125" t="s">
        <v>7479</v>
      </c>
      <c r="H4224" s="126" t="s">
        <v>14973</v>
      </c>
      <c r="I4224" s="127">
        <v>1062</v>
      </c>
      <c r="J4224" s="128">
        <v>13.100199999999999</v>
      </c>
    </row>
    <row r="4225" spans="2:10" hidden="1" x14ac:dyDescent="0.25">
      <c r="B4225" s="124" t="s">
        <v>17</v>
      </c>
      <c r="C4225" s="125" t="s">
        <v>2744</v>
      </c>
      <c r="D4225" s="126" t="s">
        <v>14966</v>
      </c>
      <c r="E4225" s="125" t="s">
        <v>7479</v>
      </c>
      <c r="F4225" s="126" t="s">
        <v>14973</v>
      </c>
      <c r="G4225" s="125" t="s">
        <v>14978</v>
      </c>
      <c r="H4225" s="126" t="s">
        <v>14979</v>
      </c>
      <c r="I4225" s="127">
        <v>532</v>
      </c>
      <c r="J4225" s="128">
        <v>24.25109999999999</v>
      </c>
    </row>
    <row r="4226" spans="2:10" hidden="1" x14ac:dyDescent="0.25">
      <c r="B4226" s="124" t="s">
        <v>17</v>
      </c>
      <c r="C4226" s="125" t="s">
        <v>2744</v>
      </c>
      <c r="D4226" s="126" t="s">
        <v>14966</v>
      </c>
      <c r="E4226" s="125" t="s">
        <v>2744</v>
      </c>
      <c r="F4226" s="126" t="s">
        <v>14976</v>
      </c>
      <c r="G4226" s="125" t="s">
        <v>2272</v>
      </c>
      <c r="H4226" s="126" t="s">
        <v>14974</v>
      </c>
      <c r="I4226" s="127">
        <v>1064</v>
      </c>
      <c r="J4226" s="128">
        <v>15.754200000000001</v>
      </c>
    </row>
    <row r="4227" spans="2:10" hidden="1" x14ac:dyDescent="0.25">
      <c r="B4227" s="124" t="s">
        <v>17</v>
      </c>
      <c r="C4227" s="125" t="s">
        <v>14980</v>
      </c>
      <c r="D4227" s="126" t="s">
        <v>14981</v>
      </c>
      <c r="E4227" s="125" t="s">
        <v>14410</v>
      </c>
      <c r="F4227" s="126" t="s">
        <v>14982</v>
      </c>
      <c r="G4227" s="125" t="s">
        <v>1296</v>
      </c>
      <c r="H4227" s="126" t="s">
        <v>14983</v>
      </c>
      <c r="I4227" s="127">
        <v>603</v>
      </c>
      <c r="J4227" s="128">
        <v>7.7567000000000004</v>
      </c>
    </row>
    <row r="4228" spans="2:10" hidden="1" x14ac:dyDescent="0.25">
      <c r="B4228" s="124" t="s">
        <v>17</v>
      </c>
      <c r="C4228" s="125" t="s">
        <v>14980</v>
      </c>
      <c r="D4228" s="126" t="s">
        <v>14981</v>
      </c>
      <c r="E4228" s="125" t="s">
        <v>14980</v>
      </c>
      <c r="F4228" s="126" t="s">
        <v>14984</v>
      </c>
      <c r="G4228" s="125" t="s">
        <v>14410</v>
      </c>
      <c r="H4228" s="126" t="s">
        <v>14982</v>
      </c>
      <c r="I4228" s="127">
        <v>470</v>
      </c>
      <c r="J4228" s="128">
        <v>20.4328</v>
      </c>
    </row>
    <row r="4229" spans="2:10" hidden="1" x14ac:dyDescent="0.25">
      <c r="B4229" s="124" t="s">
        <v>17</v>
      </c>
      <c r="C4229" s="125" t="s">
        <v>14980</v>
      </c>
      <c r="D4229" s="126" t="s">
        <v>14981</v>
      </c>
      <c r="E4229" s="125" t="s">
        <v>14980</v>
      </c>
      <c r="F4229" s="126" t="s">
        <v>14984</v>
      </c>
      <c r="G4229" s="125" t="s">
        <v>7856</v>
      </c>
      <c r="H4229" s="126" t="s">
        <v>14985</v>
      </c>
      <c r="I4229" s="127">
        <v>268</v>
      </c>
      <c r="J4229" s="128">
        <v>39.3294</v>
      </c>
    </row>
    <row r="4230" spans="2:10" hidden="1" x14ac:dyDescent="0.25">
      <c r="B4230" s="124" t="s">
        <v>17</v>
      </c>
      <c r="C4230" s="125" t="s">
        <v>14986</v>
      </c>
      <c r="D4230" s="126" t="s">
        <v>14987</v>
      </c>
      <c r="E4230" s="125" t="s">
        <v>14986</v>
      </c>
      <c r="F4230" s="126" t="s">
        <v>14988</v>
      </c>
      <c r="G4230" s="125" t="s">
        <v>14989</v>
      </c>
      <c r="H4230" s="126" t="s">
        <v>14990</v>
      </c>
      <c r="I4230" s="127">
        <v>379</v>
      </c>
      <c r="J4230" s="128">
        <v>9.6926000000000005</v>
      </c>
    </row>
    <row r="4231" spans="2:10" hidden="1" x14ac:dyDescent="0.25">
      <c r="B4231" s="124" t="s">
        <v>17</v>
      </c>
      <c r="C4231" s="125" t="s">
        <v>14986</v>
      </c>
      <c r="D4231" s="126" t="s">
        <v>14987</v>
      </c>
      <c r="E4231" s="125" t="s">
        <v>14989</v>
      </c>
      <c r="F4231" s="126" t="s">
        <v>14990</v>
      </c>
      <c r="G4231" s="125" t="s">
        <v>14991</v>
      </c>
      <c r="H4231" s="126" t="s">
        <v>14992</v>
      </c>
      <c r="I4231" s="127">
        <v>137</v>
      </c>
      <c r="J4231" s="128">
        <v>54.475900000000003</v>
      </c>
    </row>
    <row r="4232" spans="2:10" hidden="1" x14ac:dyDescent="0.25">
      <c r="B4232" s="124" t="s">
        <v>17</v>
      </c>
      <c r="C4232" s="125" t="s">
        <v>14986</v>
      </c>
      <c r="D4232" s="126" t="s">
        <v>14987</v>
      </c>
      <c r="E4232" s="125" t="s">
        <v>14989</v>
      </c>
      <c r="F4232" s="126" t="s">
        <v>14990</v>
      </c>
      <c r="G4232" s="125" t="s">
        <v>14993</v>
      </c>
      <c r="H4232" s="126" t="s">
        <v>14994</v>
      </c>
      <c r="I4232" s="127">
        <v>50</v>
      </c>
      <c r="J4232" s="128">
        <v>2.5566999999999989</v>
      </c>
    </row>
    <row r="4233" spans="2:10" hidden="1" x14ac:dyDescent="0.25">
      <c r="B4233" s="124" t="s">
        <v>17</v>
      </c>
      <c r="C4233" s="125" t="s">
        <v>14995</v>
      </c>
      <c r="D4233" s="126" t="s">
        <v>14996</v>
      </c>
      <c r="E4233" s="125" t="s">
        <v>1286</v>
      </c>
      <c r="F4233" s="126" t="s">
        <v>14997</v>
      </c>
      <c r="G4233" s="125" t="s">
        <v>1997</v>
      </c>
      <c r="H4233" s="126" t="s">
        <v>14998</v>
      </c>
      <c r="I4233" s="127">
        <v>384</v>
      </c>
      <c r="J4233" s="128">
        <v>28.725200000000001</v>
      </c>
    </row>
    <row r="4234" spans="2:10" hidden="1" x14ac:dyDescent="0.25">
      <c r="B4234" s="124" t="s">
        <v>17</v>
      </c>
      <c r="C4234" s="125" t="s">
        <v>14995</v>
      </c>
      <c r="D4234" s="126" t="s">
        <v>14996</v>
      </c>
      <c r="E4234" s="125" t="s">
        <v>14995</v>
      </c>
      <c r="F4234" s="126" t="s">
        <v>14999</v>
      </c>
      <c r="G4234" s="125" t="s">
        <v>15000</v>
      </c>
      <c r="H4234" s="126" t="s">
        <v>15001</v>
      </c>
      <c r="I4234" s="127">
        <v>739</v>
      </c>
      <c r="J4234" s="128">
        <v>28.963399999999989</v>
      </c>
    </row>
    <row r="4235" spans="2:10" hidden="1" x14ac:dyDescent="0.25">
      <c r="B4235" s="124" t="s">
        <v>17</v>
      </c>
      <c r="C4235" s="125" t="s">
        <v>14995</v>
      </c>
      <c r="D4235" s="126" t="s">
        <v>14996</v>
      </c>
      <c r="E4235" s="125" t="s">
        <v>15000</v>
      </c>
      <c r="F4235" s="126" t="s">
        <v>15001</v>
      </c>
      <c r="G4235" s="125" t="s">
        <v>15002</v>
      </c>
      <c r="H4235" s="126" t="s">
        <v>15003</v>
      </c>
      <c r="I4235" s="127">
        <v>322</v>
      </c>
      <c r="J4235" s="128">
        <v>24.47359999999999</v>
      </c>
    </row>
    <row r="4236" spans="2:10" hidden="1" x14ac:dyDescent="0.25">
      <c r="B4236" s="124" t="s">
        <v>17</v>
      </c>
      <c r="C4236" s="125" t="s">
        <v>14995</v>
      </c>
      <c r="D4236" s="126" t="s">
        <v>14996</v>
      </c>
      <c r="E4236" s="125" t="s">
        <v>15004</v>
      </c>
      <c r="F4236" s="126" t="s">
        <v>15005</v>
      </c>
      <c r="G4236" s="125" t="s">
        <v>15006</v>
      </c>
      <c r="H4236" s="126" t="s">
        <v>15007</v>
      </c>
      <c r="I4236" s="127">
        <v>158</v>
      </c>
      <c r="J4236" s="128">
        <v>4.8256000000000014</v>
      </c>
    </row>
    <row r="4237" spans="2:10" hidden="1" x14ac:dyDescent="0.25">
      <c r="B4237" s="124" t="s">
        <v>17</v>
      </c>
      <c r="C4237" s="125" t="s">
        <v>14995</v>
      </c>
      <c r="D4237" s="126" t="s">
        <v>14996</v>
      </c>
      <c r="E4237" s="125" t="s">
        <v>15006</v>
      </c>
      <c r="F4237" s="126" t="s">
        <v>15007</v>
      </c>
      <c r="G4237" s="125" t="s">
        <v>15008</v>
      </c>
      <c r="H4237" s="126" t="s">
        <v>15009</v>
      </c>
      <c r="I4237" s="127">
        <v>350</v>
      </c>
      <c r="J4237" s="128">
        <v>3.3231999999999999</v>
      </c>
    </row>
    <row r="4238" spans="2:10" hidden="1" x14ac:dyDescent="0.25">
      <c r="B4238" s="124" t="s">
        <v>17</v>
      </c>
      <c r="C4238" s="125" t="s">
        <v>14995</v>
      </c>
      <c r="D4238" s="126" t="s">
        <v>14996</v>
      </c>
      <c r="E4238" s="125" t="s">
        <v>14995</v>
      </c>
      <c r="F4238" s="126" t="s">
        <v>14999</v>
      </c>
      <c r="G4238" s="125" t="s">
        <v>15004</v>
      </c>
      <c r="H4238" s="126" t="s">
        <v>15005</v>
      </c>
      <c r="I4238" s="127">
        <v>255</v>
      </c>
      <c r="J4238" s="128">
        <v>15.2807</v>
      </c>
    </row>
    <row r="4239" spans="2:10" hidden="1" x14ac:dyDescent="0.25">
      <c r="B4239" s="124" t="s">
        <v>17</v>
      </c>
      <c r="C4239" s="125" t="s">
        <v>15010</v>
      </c>
      <c r="D4239" s="126" t="s">
        <v>15011</v>
      </c>
      <c r="E4239" s="125" t="s">
        <v>15012</v>
      </c>
      <c r="F4239" s="126" t="s">
        <v>15013</v>
      </c>
      <c r="G4239" s="125" t="s">
        <v>11024</v>
      </c>
      <c r="H4239" s="126" t="s">
        <v>15014</v>
      </c>
      <c r="I4239" s="127">
        <v>159</v>
      </c>
      <c r="J4239" s="128">
        <v>2.8896000000000002</v>
      </c>
    </row>
    <row r="4240" spans="2:10" hidden="1" x14ac:dyDescent="0.25">
      <c r="B4240" s="124" t="s">
        <v>17</v>
      </c>
      <c r="C4240" s="125" t="s">
        <v>15010</v>
      </c>
      <c r="D4240" s="126" t="s">
        <v>15011</v>
      </c>
      <c r="E4240" s="125" t="s">
        <v>15015</v>
      </c>
      <c r="F4240" s="126" t="s">
        <v>15016</v>
      </c>
      <c r="G4240" s="125" t="s">
        <v>15012</v>
      </c>
      <c r="H4240" s="126" t="s">
        <v>15013</v>
      </c>
      <c r="I4240" s="127">
        <v>326</v>
      </c>
      <c r="J4240" s="128">
        <v>5.9161999999999999</v>
      </c>
    </row>
    <row r="4241" spans="2:10" hidden="1" x14ac:dyDescent="0.25">
      <c r="B4241" s="124" t="s">
        <v>17</v>
      </c>
      <c r="C4241" s="125" t="s">
        <v>15010</v>
      </c>
      <c r="D4241" s="126" t="s">
        <v>15011</v>
      </c>
      <c r="E4241" s="125" t="s">
        <v>11024</v>
      </c>
      <c r="F4241" s="126" t="s">
        <v>15014</v>
      </c>
      <c r="G4241" s="125" t="s">
        <v>15017</v>
      </c>
      <c r="H4241" s="126" t="s">
        <v>15018</v>
      </c>
      <c r="I4241" s="127">
        <v>440</v>
      </c>
      <c r="J4241" s="128">
        <v>2.0674999999999999</v>
      </c>
    </row>
    <row r="4242" spans="2:10" hidden="1" x14ac:dyDescent="0.25">
      <c r="B4242" s="124" t="s">
        <v>17</v>
      </c>
      <c r="C4242" s="125" t="s">
        <v>2813</v>
      </c>
      <c r="D4242" s="126" t="s">
        <v>15019</v>
      </c>
      <c r="E4242" s="125" t="s">
        <v>2813</v>
      </c>
      <c r="F4242" s="126" t="s">
        <v>15020</v>
      </c>
      <c r="G4242" s="125" t="s">
        <v>15021</v>
      </c>
      <c r="H4242" s="126" t="s">
        <v>15022</v>
      </c>
      <c r="I4242" s="127">
        <v>707</v>
      </c>
      <c r="J4242" s="128">
        <v>5.0031999999999996</v>
      </c>
    </row>
    <row r="4243" spans="2:10" hidden="1" x14ac:dyDescent="0.25">
      <c r="B4243" s="124" t="s">
        <v>17</v>
      </c>
      <c r="C4243" s="125" t="s">
        <v>2813</v>
      </c>
      <c r="D4243" s="126" t="s">
        <v>15019</v>
      </c>
      <c r="E4243" s="125" t="s">
        <v>15023</v>
      </c>
      <c r="F4243" s="126" t="s">
        <v>15024</v>
      </c>
      <c r="G4243" s="125" t="s">
        <v>15025</v>
      </c>
      <c r="H4243" s="126" t="s">
        <v>15026</v>
      </c>
      <c r="I4243" s="127">
        <v>682</v>
      </c>
      <c r="J4243" s="128">
        <v>6.3741000000000003</v>
      </c>
    </row>
    <row r="4244" spans="2:10" hidden="1" x14ac:dyDescent="0.25">
      <c r="B4244" s="124" t="s">
        <v>17</v>
      </c>
      <c r="C4244" s="125" t="s">
        <v>2813</v>
      </c>
      <c r="D4244" s="126" t="s">
        <v>15019</v>
      </c>
      <c r="E4244" s="125" t="s">
        <v>15021</v>
      </c>
      <c r="F4244" s="126" t="s">
        <v>15022</v>
      </c>
      <c r="G4244" s="125" t="s">
        <v>15023</v>
      </c>
      <c r="H4244" s="126" t="s">
        <v>15024</v>
      </c>
      <c r="I4244" s="127">
        <v>483</v>
      </c>
      <c r="J4244" s="128">
        <v>5.8110999999999997</v>
      </c>
    </row>
    <row r="4245" spans="2:10" hidden="1" x14ac:dyDescent="0.25">
      <c r="B4245" s="124" t="s">
        <v>17</v>
      </c>
      <c r="C4245" s="125" t="s">
        <v>2813</v>
      </c>
      <c r="D4245" s="126" t="s">
        <v>15019</v>
      </c>
      <c r="E4245" s="125" t="s">
        <v>15023</v>
      </c>
      <c r="F4245" s="126" t="s">
        <v>15024</v>
      </c>
      <c r="G4245" s="125" t="s">
        <v>4597</v>
      </c>
      <c r="H4245" s="126" t="s">
        <v>15027</v>
      </c>
      <c r="I4245" s="127">
        <v>609</v>
      </c>
      <c r="J4245" s="128">
        <v>5.4293999999999993</v>
      </c>
    </row>
    <row r="4246" spans="2:10" hidden="1" x14ac:dyDescent="0.25">
      <c r="B4246" s="124" t="s">
        <v>17</v>
      </c>
      <c r="C4246" s="125" t="s">
        <v>15028</v>
      </c>
      <c r="D4246" s="126" t="s">
        <v>15029</v>
      </c>
      <c r="E4246" s="125" t="s">
        <v>13490</v>
      </c>
      <c r="F4246" s="126" t="s">
        <v>15030</v>
      </c>
      <c r="G4246" s="125" t="s">
        <v>15031</v>
      </c>
      <c r="H4246" s="126" t="s">
        <v>15032</v>
      </c>
      <c r="I4246" s="127">
        <v>643</v>
      </c>
      <c r="J4246" s="128">
        <v>16.081099999999999</v>
      </c>
    </row>
    <row r="4247" spans="2:10" hidden="1" x14ac:dyDescent="0.25">
      <c r="B4247" s="124" t="s">
        <v>17</v>
      </c>
      <c r="C4247" s="125" t="s">
        <v>15028</v>
      </c>
      <c r="D4247" s="126" t="s">
        <v>15029</v>
      </c>
      <c r="E4247" s="125" t="s">
        <v>474</v>
      </c>
      <c r="F4247" s="126" t="s">
        <v>15033</v>
      </c>
      <c r="G4247" s="125" t="s">
        <v>15034</v>
      </c>
      <c r="H4247" s="126" t="s">
        <v>15035</v>
      </c>
      <c r="I4247" s="127">
        <v>457</v>
      </c>
      <c r="J4247" s="128">
        <v>2.3153000000000001</v>
      </c>
    </row>
    <row r="4248" spans="2:10" hidden="1" x14ac:dyDescent="0.25">
      <c r="B4248" s="124" t="s">
        <v>17</v>
      </c>
      <c r="C4248" s="125" t="s">
        <v>15028</v>
      </c>
      <c r="D4248" s="126" t="s">
        <v>15029</v>
      </c>
      <c r="E4248" s="125" t="s">
        <v>15028</v>
      </c>
      <c r="F4248" s="126" t="s">
        <v>15036</v>
      </c>
      <c r="G4248" s="125" t="s">
        <v>15037</v>
      </c>
      <c r="H4248" s="126" t="s">
        <v>15038</v>
      </c>
      <c r="I4248" s="127">
        <v>633</v>
      </c>
      <c r="J4248" s="128">
        <v>7.4489999999999998</v>
      </c>
    </row>
    <row r="4249" spans="2:10" hidden="1" x14ac:dyDescent="0.25">
      <c r="B4249" s="124" t="s">
        <v>17</v>
      </c>
      <c r="C4249" s="125" t="s">
        <v>15028</v>
      </c>
      <c r="D4249" s="126" t="s">
        <v>15029</v>
      </c>
      <c r="E4249" s="125" t="s">
        <v>474</v>
      </c>
      <c r="F4249" s="126" t="s">
        <v>15033</v>
      </c>
      <c r="G4249" s="125" t="s">
        <v>15039</v>
      </c>
      <c r="H4249" s="126" t="s">
        <v>15040</v>
      </c>
      <c r="I4249" s="127">
        <v>104</v>
      </c>
      <c r="J4249" s="128">
        <v>10.727600000000001</v>
      </c>
    </row>
    <row r="4250" spans="2:10" hidden="1" x14ac:dyDescent="0.25">
      <c r="B4250" s="124" t="s">
        <v>17</v>
      </c>
      <c r="C4250" s="125" t="s">
        <v>15028</v>
      </c>
      <c r="D4250" s="126" t="s">
        <v>15029</v>
      </c>
      <c r="E4250" s="125" t="s">
        <v>13490</v>
      </c>
      <c r="F4250" s="126" t="s">
        <v>15030</v>
      </c>
      <c r="G4250" s="125" t="s">
        <v>4764</v>
      </c>
      <c r="H4250" s="126" t="s">
        <v>15041</v>
      </c>
      <c r="I4250" s="127">
        <v>290</v>
      </c>
      <c r="J4250" s="128">
        <v>16.955500000000001</v>
      </c>
    </row>
    <row r="4251" spans="2:10" hidden="1" x14ac:dyDescent="0.25">
      <c r="B4251" s="124" t="s">
        <v>17</v>
      </c>
      <c r="C4251" s="125" t="s">
        <v>15028</v>
      </c>
      <c r="D4251" s="126" t="s">
        <v>15029</v>
      </c>
      <c r="E4251" s="125" t="s">
        <v>12820</v>
      </c>
      <c r="F4251" s="126" t="s">
        <v>15042</v>
      </c>
      <c r="G4251" s="125" t="s">
        <v>474</v>
      </c>
      <c r="H4251" s="126" t="s">
        <v>15033</v>
      </c>
      <c r="I4251" s="127">
        <v>362</v>
      </c>
      <c r="J4251" s="128">
        <v>8.7811999999999983</v>
      </c>
    </row>
    <row r="4252" spans="2:10" hidden="1" x14ac:dyDescent="0.25">
      <c r="B4252" s="124" t="s">
        <v>17</v>
      </c>
      <c r="C4252" s="125" t="s">
        <v>15028</v>
      </c>
      <c r="D4252" s="126" t="s">
        <v>15029</v>
      </c>
      <c r="E4252" s="125" t="s">
        <v>7856</v>
      </c>
      <c r="F4252" s="126" t="s">
        <v>15043</v>
      </c>
      <c r="G4252" s="125" t="s">
        <v>15044</v>
      </c>
      <c r="H4252" s="126" t="s">
        <v>15045</v>
      </c>
      <c r="I4252" s="127">
        <v>443</v>
      </c>
      <c r="J4252" s="128">
        <v>4.3519999999999994</v>
      </c>
    </row>
    <row r="4253" spans="2:10" hidden="1" x14ac:dyDescent="0.25">
      <c r="B4253" s="124" t="s">
        <v>17</v>
      </c>
      <c r="C4253" s="125" t="s">
        <v>15028</v>
      </c>
      <c r="D4253" s="126" t="s">
        <v>15029</v>
      </c>
      <c r="E4253" s="125" t="s">
        <v>15046</v>
      </c>
      <c r="F4253" s="126" t="s">
        <v>15047</v>
      </c>
      <c r="G4253" s="125" t="s">
        <v>13490</v>
      </c>
      <c r="H4253" s="126" t="s">
        <v>15030</v>
      </c>
      <c r="I4253" s="127">
        <v>1269</v>
      </c>
      <c r="J4253" s="128">
        <v>10.348699999999999</v>
      </c>
    </row>
    <row r="4254" spans="2:10" hidden="1" x14ac:dyDescent="0.25">
      <c r="B4254" s="124" t="s">
        <v>17</v>
      </c>
      <c r="C4254" s="125" t="s">
        <v>15028</v>
      </c>
      <c r="D4254" s="126" t="s">
        <v>15029</v>
      </c>
      <c r="E4254" s="125" t="s">
        <v>6197</v>
      </c>
      <c r="F4254" s="126" t="s">
        <v>15048</v>
      </c>
      <c r="G4254" s="125" t="s">
        <v>15049</v>
      </c>
      <c r="H4254" s="126" t="s">
        <v>15050</v>
      </c>
      <c r="I4254" s="127">
        <v>125</v>
      </c>
      <c r="J4254" s="128">
        <v>1.8423</v>
      </c>
    </row>
    <row r="4255" spans="2:10" hidden="1" x14ac:dyDescent="0.25">
      <c r="B4255" s="124" t="s">
        <v>17</v>
      </c>
      <c r="C4255" s="125" t="s">
        <v>15028</v>
      </c>
      <c r="D4255" s="126" t="s">
        <v>15029</v>
      </c>
      <c r="E4255" s="125" t="s">
        <v>15044</v>
      </c>
      <c r="F4255" s="126" t="s">
        <v>15045</v>
      </c>
      <c r="G4255" s="125" t="s">
        <v>5737</v>
      </c>
      <c r="H4255" s="126" t="s">
        <v>15051</v>
      </c>
      <c r="I4255" s="127">
        <v>516</v>
      </c>
      <c r="J4255" s="128">
        <v>4.2996000000000016</v>
      </c>
    </row>
    <row r="4256" spans="2:10" hidden="1" x14ac:dyDescent="0.25">
      <c r="B4256" s="124" t="s">
        <v>17</v>
      </c>
      <c r="C4256" s="125" t="s">
        <v>15028</v>
      </c>
      <c r="D4256" s="126" t="s">
        <v>15029</v>
      </c>
      <c r="E4256" s="125" t="s">
        <v>15037</v>
      </c>
      <c r="F4256" s="126" t="s">
        <v>15038</v>
      </c>
      <c r="G4256" s="125" t="s">
        <v>15052</v>
      </c>
      <c r="H4256" s="126" t="s">
        <v>15053</v>
      </c>
      <c r="I4256" s="127">
        <v>263</v>
      </c>
      <c r="J4256" s="128">
        <v>3.5518999999999998</v>
      </c>
    </row>
    <row r="4257" spans="2:10" hidden="1" x14ac:dyDescent="0.25">
      <c r="B4257" s="124" t="s">
        <v>17</v>
      </c>
      <c r="C4257" s="125" t="s">
        <v>15028</v>
      </c>
      <c r="D4257" s="126" t="s">
        <v>15029</v>
      </c>
      <c r="E4257" s="125" t="s">
        <v>11462</v>
      </c>
      <c r="F4257" s="126" t="s">
        <v>15054</v>
      </c>
      <c r="G4257" s="125" t="s">
        <v>15055</v>
      </c>
      <c r="H4257" s="126" t="s">
        <v>15056</v>
      </c>
      <c r="I4257" s="127">
        <v>389</v>
      </c>
      <c r="J4257" s="128">
        <v>2.0430000000000001</v>
      </c>
    </row>
    <row r="4258" spans="2:10" hidden="1" x14ac:dyDescent="0.25">
      <c r="B4258" s="124" t="s">
        <v>17</v>
      </c>
      <c r="C4258" s="125" t="s">
        <v>15028</v>
      </c>
      <c r="D4258" s="126" t="s">
        <v>15029</v>
      </c>
      <c r="E4258" s="125" t="s">
        <v>4764</v>
      </c>
      <c r="F4258" s="126" t="s">
        <v>15041</v>
      </c>
      <c r="G4258" s="125" t="s">
        <v>12820</v>
      </c>
      <c r="H4258" s="126" t="s">
        <v>15042</v>
      </c>
      <c r="I4258" s="127">
        <v>159</v>
      </c>
      <c r="J4258" s="128">
        <v>2.0301</v>
      </c>
    </row>
    <row r="4259" spans="2:10" hidden="1" x14ac:dyDescent="0.25">
      <c r="B4259" s="124" t="s">
        <v>17</v>
      </c>
      <c r="C4259" s="125" t="s">
        <v>15028</v>
      </c>
      <c r="D4259" s="126" t="s">
        <v>15029</v>
      </c>
      <c r="E4259" s="125" t="s">
        <v>15034</v>
      </c>
      <c r="F4259" s="126" t="s">
        <v>15035</v>
      </c>
      <c r="G4259" s="125" t="s">
        <v>6197</v>
      </c>
      <c r="H4259" s="126" t="s">
        <v>15048</v>
      </c>
      <c r="I4259" s="127">
        <v>284</v>
      </c>
      <c r="J4259" s="128">
        <v>2.5239000000000011</v>
      </c>
    </row>
    <row r="4260" spans="2:10" hidden="1" x14ac:dyDescent="0.25">
      <c r="B4260" s="124" t="s">
        <v>17</v>
      </c>
      <c r="C4260" s="125" t="s">
        <v>15028</v>
      </c>
      <c r="D4260" s="126" t="s">
        <v>15029</v>
      </c>
      <c r="E4260" s="125" t="s">
        <v>15028</v>
      </c>
      <c r="F4260" s="126" t="s">
        <v>15036</v>
      </c>
      <c r="G4260" s="125" t="s">
        <v>11462</v>
      </c>
      <c r="H4260" s="126" t="s">
        <v>15054</v>
      </c>
      <c r="I4260" s="127">
        <v>452</v>
      </c>
      <c r="J4260" s="128">
        <v>5.8926000000000016</v>
      </c>
    </row>
    <row r="4261" spans="2:10" hidden="1" x14ac:dyDescent="0.25">
      <c r="B4261" s="124" t="s">
        <v>17</v>
      </c>
      <c r="C4261" s="125" t="s">
        <v>15028</v>
      </c>
      <c r="D4261" s="126" t="s">
        <v>15029</v>
      </c>
      <c r="E4261" s="125" t="s">
        <v>15055</v>
      </c>
      <c r="F4261" s="126" t="s">
        <v>15056</v>
      </c>
      <c r="G4261" s="125" t="s">
        <v>7856</v>
      </c>
      <c r="H4261" s="126" t="s">
        <v>15043</v>
      </c>
      <c r="I4261" s="127">
        <v>330</v>
      </c>
      <c r="J4261" s="128">
        <v>3.2684000000000002</v>
      </c>
    </row>
    <row r="4262" spans="2:10" hidden="1" x14ac:dyDescent="0.25">
      <c r="B4262" s="124" t="s">
        <v>17</v>
      </c>
      <c r="C4262" s="125" t="s">
        <v>15028</v>
      </c>
      <c r="D4262" s="126" t="s">
        <v>15029</v>
      </c>
      <c r="E4262" s="125" t="s">
        <v>15028</v>
      </c>
      <c r="F4262" s="126" t="s">
        <v>15036</v>
      </c>
      <c r="G4262" s="125" t="s">
        <v>15046</v>
      </c>
      <c r="H4262" s="126" t="s">
        <v>15047</v>
      </c>
      <c r="I4262" s="127">
        <v>808</v>
      </c>
      <c r="J4262" s="128">
        <v>4.2282999999999999</v>
      </c>
    </row>
    <row r="4263" spans="2:10" hidden="1" x14ac:dyDescent="0.25">
      <c r="B4263" s="124" t="s">
        <v>17</v>
      </c>
      <c r="C4263" s="125" t="s">
        <v>15028</v>
      </c>
      <c r="D4263" s="126" t="s">
        <v>15029</v>
      </c>
      <c r="E4263" s="125" t="s">
        <v>15049</v>
      </c>
      <c r="F4263" s="126" t="s">
        <v>15050</v>
      </c>
      <c r="G4263" s="125" t="s">
        <v>15057</v>
      </c>
      <c r="H4263" s="126" t="s">
        <v>15058</v>
      </c>
      <c r="I4263" s="127">
        <v>707</v>
      </c>
      <c r="J4263" s="128">
        <v>6.9222000000000001</v>
      </c>
    </row>
    <row r="4264" spans="2:10" hidden="1" x14ac:dyDescent="0.25">
      <c r="B4264" s="124" t="s">
        <v>17</v>
      </c>
      <c r="C4264" s="125" t="s">
        <v>15028</v>
      </c>
      <c r="D4264" s="126" t="s">
        <v>15029</v>
      </c>
      <c r="E4264" s="125" t="s">
        <v>15052</v>
      </c>
      <c r="F4264" s="126" t="s">
        <v>15053</v>
      </c>
      <c r="G4264" s="125" t="s">
        <v>15059</v>
      </c>
      <c r="H4264" s="126" t="s">
        <v>15060</v>
      </c>
      <c r="I4264" s="127">
        <v>241</v>
      </c>
      <c r="J4264" s="128">
        <v>2.7888999999999999</v>
      </c>
    </row>
    <row r="4265" spans="2:10" hidden="1" x14ac:dyDescent="0.25">
      <c r="B4265" s="124" t="s">
        <v>17</v>
      </c>
      <c r="C4265" s="125" t="s">
        <v>2865</v>
      </c>
      <c r="D4265" s="126" t="s">
        <v>15061</v>
      </c>
      <c r="E4265" s="125" t="s">
        <v>15062</v>
      </c>
      <c r="F4265" s="126" t="s">
        <v>15063</v>
      </c>
      <c r="G4265" s="125" t="s">
        <v>8533</v>
      </c>
      <c r="H4265" s="126" t="s">
        <v>15064</v>
      </c>
      <c r="I4265" s="127">
        <v>259</v>
      </c>
      <c r="J4265" s="128">
        <v>9.0292000000000012</v>
      </c>
    </row>
    <row r="4266" spans="2:10" hidden="1" x14ac:dyDescent="0.25">
      <c r="B4266" s="124" t="s">
        <v>17</v>
      </c>
      <c r="C4266" s="125" t="s">
        <v>2865</v>
      </c>
      <c r="D4266" s="126" t="s">
        <v>15061</v>
      </c>
      <c r="E4266" s="125" t="s">
        <v>2865</v>
      </c>
      <c r="F4266" s="126" t="s">
        <v>15065</v>
      </c>
      <c r="G4266" s="125" t="s">
        <v>15062</v>
      </c>
      <c r="H4266" s="126" t="s">
        <v>15063</v>
      </c>
      <c r="I4266" s="127">
        <v>265</v>
      </c>
      <c r="J4266" s="128">
        <v>4.2202000000000002</v>
      </c>
    </row>
    <row r="4267" spans="2:10" hidden="1" x14ac:dyDescent="0.25">
      <c r="B4267" s="124" t="s">
        <v>17</v>
      </c>
      <c r="C4267" s="125" t="s">
        <v>2889</v>
      </c>
      <c r="D4267" s="126" t="s">
        <v>15066</v>
      </c>
      <c r="E4267" s="125" t="s">
        <v>2734</v>
      </c>
      <c r="F4267" s="126" t="s">
        <v>15067</v>
      </c>
      <c r="G4267" s="125" t="s">
        <v>15068</v>
      </c>
      <c r="H4267" s="126" t="s">
        <v>15069</v>
      </c>
      <c r="I4267" s="127">
        <v>335</v>
      </c>
      <c r="J4267" s="128">
        <v>2.7408000000000001</v>
      </c>
    </row>
    <row r="4268" spans="2:10" hidden="1" x14ac:dyDescent="0.25">
      <c r="B4268" s="124" t="s">
        <v>17</v>
      </c>
      <c r="C4268" s="125" t="s">
        <v>2889</v>
      </c>
      <c r="D4268" s="126" t="s">
        <v>15066</v>
      </c>
      <c r="E4268" s="125" t="s">
        <v>2889</v>
      </c>
      <c r="F4268" s="126" t="s">
        <v>15070</v>
      </c>
      <c r="G4268" s="125" t="s">
        <v>2734</v>
      </c>
      <c r="H4268" s="126" t="s">
        <v>15067</v>
      </c>
      <c r="I4268" s="127">
        <v>316</v>
      </c>
      <c r="J4268" s="128">
        <v>8.160400000000001</v>
      </c>
    </row>
    <row r="4269" spans="2:10" hidden="1" x14ac:dyDescent="0.25">
      <c r="B4269" s="124" t="s">
        <v>17</v>
      </c>
      <c r="C4269" s="125" t="s">
        <v>2889</v>
      </c>
      <c r="D4269" s="126" t="s">
        <v>15066</v>
      </c>
      <c r="E4269" s="125" t="s">
        <v>2889</v>
      </c>
      <c r="F4269" s="126" t="s">
        <v>15070</v>
      </c>
      <c r="G4269" s="125" t="s">
        <v>14099</v>
      </c>
      <c r="H4269" s="126" t="s">
        <v>15071</v>
      </c>
      <c r="I4269" s="127">
        <v>145</v>
      </c>
      <c r="J4269" s="128">
        <v>18.92329999999999</v>
      </c>
    </row>
    <row r="4270" spans="2:10" hidden="1" x14ac:dyDescent="0.25">
      <c r="B4270" s="124" t="s">
        <v>17</v>
      </c>
      <c r="C4270" s="125" t="s">
        <v>2889</v>
      </c>
      <c r="D4270" s="126" t="s">
        <v>15066</v>
      </c>
      <c r="E4270" s="125" t="s">
        <v>2889</v>
      </c>
      <c r="F4270" s="126" t="s">
        <v>15070</v>
      </c>
      <c r="G4270" s="125" t="s">
        <v>15072</v>
      </c>
      <c r="H4270" s="126" t="s">
        <v>15073</v>
      </c>
      <c r="I4270" s="127">
        <v>777</v>
      </c>
      <c r="J4270" s="128">
        <v>4.6861999999999986</v>
      </c>
    </row>
    <row r="4271" spans="2:10" hidden="1" x14ac:dyDescent="0.25">
      <c r="B4271" s="124" t="s">
        <v>17</v>
      </c>
      <c r="C4271" s="125" t="s">
        <v>2940</v>
      </c>
      <c r="D4271" s="126" t="s">
        <v>15074</v>
      </c>
      <c r="E4271" s="125" t="s">
        <v>3979</v>
      </c>
      <c r="F4271" s="126" t="s">
        <v>15075</v>
      </c>
      <c r="G4271" s="125" t="s">
        <v>15076</v>
      </c>
      <c r="H4271" s="126" t="s">
        <v>15077</v>
      </c>
      <c r="I4271" s="127">
        <v>362</v>
      </c>
      <c r="J4271" s="128">
        <v>9.3969000000000005</v>
      </c>
    </row>
    <row r="4272" spans="2:10" hidden="1" x14ac:dyDescent="0.25">
      <c r="B4272" s="124" t="s">
        <v>17</v>
      </c>
      <c r="C4272" s="125" t="s">
        <v>2940</v>
      </c>
      <c r="D4272" s="126" t="s">
        <v>15074</v>
      </c>
      <c r="E4272" s="125" t="s">
        <v>14732</v>
      </c>
      <c r="F4272" s="126" t="s">
        <v>15078</v>
      </c>
      <c r="G4272" s="125" t="s">
        <v>15079</v>
      </c>
      <c r="H4272" s="126" t="s">
        <v>15080</v>
      </c>
      <c r="I4272" s="127">
        <v>627</v>
      </c>
      <c r="J4272" s="128">
        <v>1.4984</v>
      </c>
    </row>
    <row r="4273" spans="2:10" hidden="1" x14ac:dyDescent="0.25">
      <c r="B4273" s="124" t="s">
        <v>17</v>
      </c>
      <c r="C4273" s="125" t="s">
        <v>2940</v>
      </c>
      <c r="D4273" s="126" t="s">
        <v>15074</v>
      </c>
      <c r="E4273" s="125" t="s">
        <v>15076</v>
      </c>
      <c r="F4273" s="126" t="s">
        <v>15077</v>
      </c>
      <c r="G4273" s="125" t="s">
        <v>14732</v>
      </c>
      <c r="H4273" s="126" t="s">
        <v>15078</v>
      </c>
      <c r="I4273" s="127">
        <v>282</v>
      </c>
      <c r="J4273" s="128">
        <v>5.5924999999999994</v>
      </c>
    </row>
    <row r="4274" spans="2:10" hidden="1" x14ac:dyDescent="0.25">
      <c r="B4274" s="124" t="s">
        <v>17</v>
      </c>
      <c r="C4274" s="125" t="s">
        <v>2940</v>
      </c>
      <c r="D4274" s="126" t="s">
        <v>15074</v>
      </c>
      <c r="E4274" s="125" t="s">
        <v>2940</v>
      </c>
      <c r="F4274" s="126" t="s">
        <v>15081</v>
      </c>
      <c r="G4274" s="125" t="s">
        <v>15082</v>
      </c>
      <c r="H4274" s="126" t="s">
        <v>15083</v>
      </c>
      <c r="I4274" s="127">
        <v>83</v>
      </c>
      <c r="J4274" s="128">
        <v>7.0239999999999991</v>
      </c>
    </row>
    <row r="4275" spans="2:10" hidden="1" x14ac:dyDescent="0.25">
      <c r="B4275" s="124" t="s">
        <v>17</v>
      </c>
      <c r="C4275" s="125" t="s">
        <v>2940</v>
      </c>
      <c r="D4275" s="126" t="s">
        <v>15074</v>
      </c>
      <c r="E4275" s="125" t="s">
        <v>2940</v>
      </c>
      <c r="F4275" s="126" t="s">
        <v>15081</v>
      </c>
      <c r="G4275" s="125" t="s">
        <v>2481</v>
      </c>
      <c r="H4275" s="126" t="s">
        <v>15084</v>
      </c>
      <c r="I4275" s="127">
        <v>647</v>
      </c>
      <c r="J4275" s="128">
        <v>2.5865999999999998</v>
      </c>
    </row>
    <row r="4276" spans="2:10" hidden="1" x14ac:dyDescent="0.25">
      <c r="B4276" s="124" t="s">
        <v>17</v>
      </c>
      <c r="C4276" s="125" t="s">
        <v>2940</v>
      </c>
      <c r="D4276" s="126" t="s">
        <v>15074</v>
      </c>
      <c r="E4276" s="125" t="s">
        <v>2940</v>
      </c>
      <c r="F4276" s="126" t="s">
        <v>15081</v>
      </c>
      <c r="G4276" s="125" t="s">
        <v>3979</v>
      </c>
      <c r="H4276" s="126" t="s">
        <v>15075</v>
      </c>
      <c r="I4276" s="127">
        <v>533</v>
      </c>
      <c r="J4276" s="128">
        <v>2.8105000000000002</v>
      </c>
    </row>
    <row r="4277" spans="2:10" hidden="1" x14ac:dyDescent="0.25">
      <c r="B4277" s="124" t="s">
        <v>17</v>
      </c>
      <c r="C4277" s="125" t="s">
        <v>2986</v>
      </c>
      <c r="D4277" s="126" t="s">
        <v>15085</v>
      </c>
      <c r="E4277" s="125" t="s">
        <v>2986</v>
      </c>
      <c r="F4277" s="126" t="s">
        <v>15086</v>
      </c>
      <c r="G4277" s="125" t="s">
        <v>3961</v>
      </c>
      <c r="H4277" s="126" t="s">
        <v>15087</v>
      </c>
      <c r="I4277" s="127">
        <v>306</v>
      </c>
      <c r="J4277" s="128">
        <v>13.2338</v>
      </c>
    </row>
    <row r="4278" spans="2:10" hidden="1" x14ac:dyDescent="0.25">
      <c r="B4278" s="124" t="s">
        <v>17</v>
      </c>
      <c r="C4278" s="125" t="s">
        <v>15088</v>
      </c>
      <c r="D4278" s="126" t="s">
        <v>15089</v>
      </c>
      <c r="E4278" s="125" t="s">
        <v>15090</v>
      </c>
      <c r="F4278" s="126" t="s">
        <v>15091</v>
      </c>
      <c r="G4278" s="125" t="s">
        <v>15092</v>
      </c>
      <c r="H4278" s="126" t="s">
        <v>15093</v>
      </c>
      <c r="I4278" s="127">
        <v>425</v>
      </c>
      <c r="J4278" s="128">
        <v>1.0532999999999999</v>
      </c>
    </row>
    <row r="4279" spans="2:10" hidden="1" x14ac:dyDescent="0.25">
      <c r="B4279" s="124" t="s">
        <v>17</v>
      </c>
      <c r="C4279" s="125" t="s">
        <v>15088</v>
      </c>
      <c r="D4279" s="126" t="s">
        <v>15089</v>
      </c>
      <c r="E4279" s="125" t="s">
        <v>15090</v>
      </c>
      <c r="F4279" s="126" t="s">
        <v>15091</v>
      </c>
      <c r="G4279" s="125" t="s">
        <v>15094</v>
      </c>
      <c r="H4279" s="126" t="s">
        <v>15095</v>
      </c>
      <c r="I4279" s="127">
        <v>520</v>
      </c>
      <c r="J4279" s="128">
        <v>7.8243999999999989</v>
      </c>
    </row>
    <row r="4280" spans="2:10" hidden="1" x14ac:dyDescent="0.25">
      <c r="B4280" s="124" t="s">
        <v>17</v>
      </c>
      <c r="C4280" s="125" t="s">
        <v>15088</v>
      </c>
      <c r="D4280" s="126" t="s">
        <v>15089</v>
      </c>
      <c r="E4280" s="125" t="s">
        <v>15096</v>
      </c>
      <c r="F4280" s="126" t="s">
        <v>15097</v>
      </c>
      <c r="G4280" s="125" t="s">
        <v>15098</v>
      </c>
      <c r="H4280" s="126" t="s">
        <v>15099</v>
      </c>
      <c r="I4280" s="127">
        <v>202</v>
      </c>
      <c r="J4280" s="128">
        <v>22.596799999999991</v>
      </c>
    </row>
    <row r="4281" spans="2:10" hidden="1" x14ac:dyDescent="0.25">
      <c r="B4281" s="124" t="s">
        <v>17</v>
      </c>
      <c r="C4281" s="125" t="s">
        <v>15088</v>
      </c>
      <c r="D4281" s="126" t="s">
        <v>15089</v>
      </c>
      <c r="E4281" s="125" t="s">
        <v>15094</v>
      </c>
      <c r="F4281" s="126" t="s">
        <v>15095</v>
      </c>
      <c r="G4281" s="125" t="s">
        <v>15096</v>
      </c>
      <c r="H4281" s="126" t="s">
        <v>15097</v>
      </c>
      <c r="I4281" s="127">
        <v>322</v>
      </c>
      <c r="J4281" s="128">
        <v>5.1908999999999992</v>
      </c>
    </row>
    <row r="4282" spans="2:10" hidden="1" x14ac:dyDescent="0.25">
      <c r="B4282" s="124" t="s">
        <v>17</v>
      </c>
      <c r="C4282" s="125" t="s">
        <v>15100</v>
      </c>
      <c r="D4282" s="126" t="s">
        <v>15101</v>
      </c>
      <c r="E4282" s="125" t="s">
        <v>15100</v>
      </c>
      <c r="F4282" s="126" t="s">
        <v>15102</v>
      </c>
      <c r="G4282" s="125" t="s">
        <v>7315</v>
      </c>
      <c r="H4282" s="126" t="s">
        <v>15103</v>
      </c>
      <c r="I4282" s="127">
        <v>450</v>
      </c>
      <c r="J4282" s="128">
        <v>7.8377999999999997</v>
      </c>
    </row>
    <row r="4283" spans="2:10" hidden="1" x14ac:dyDescent="0.25">
      <c r="B4283" s="124" t="s">
        <v>17</v>
      </c>
      <c r="C4283" s="125" t="s">
        <v>15100</v>
      </c>
      <c r="D4283" s="126" t="s">
        <v>15101</v>
      </c>
      <c r="E4283" s="125" t="s">
        <v>15100</v>
      </c>
      <c r="F4283" s="126" t="s">
        <v>15102</v>
      </c>
      <c r="G4283" s="125" t="s">
        <v>4766</v>
      </c>
      <c r="H4283" s="126" t="s">
        <v>15104</v>
      </c>
      <c r="I4283" s="127">
        <v>287</v>
      </c>
      <c r="J4283" s="128">
        <v>3.7589000000000001</v>
      </c>
    </row>
    <row r="4284" spans="2:10" hidden="1" x14ac:dyDescent="0.25">
      <c r="B4284" s="124" t="s">
        <v>17</v>
      </c>
      <c r="C4284" s="125" t="s">
        <v>15100</v>
      </c>
      <c r="D4284" s="126" t="s">
        <v>15101</v>
      </c>
      <c r="E4284" s="125" t="s">
        <v>4766</v>
      </c>
      <c r="F4284" s="126" t="s">
        <v>15104</v>
      </c>
      <c r="G4284" s="125" t="s">
        <v>5271</v>
      </c>
      <c r="H4284" s="126" t="s">
        <v>15105</v>
      </c>
      <c r="I4284" s="127">
        <v>186</v>
      </c>
      <c r="J4284" s="128">
        <v>3.1789000000000001</v>
      </c>
    </row>
    <row r="4285" spans="2:10" hidden="1" x14ac:dyDescent="0.25">
      <c r="B4285" s="124" t="s">
        <v>17</v>
      </c>
      <c r="C4285" s="125" t="s">
        <v>3168</v>
      </c>
      <c r="D4285" s="126" t="s">
        <v>15106</v>
      </c>
      <c r="E4285" s="125" t="s">
        <v>1346</v>
      </c>
      <c r="F4285" s="126" t="s">
        <v>15107</v>
      </c>
      <c r="G4285" s="125" t="s">
        <v>15108</v>
      </c>
      <c r="H4285" s="126" t="s">
        <v>15109</v>
      </c>
      <c r="I4285" s="127">
        <v>794</v>
      </c>
      <c r="J4285" s="128">
        <v>20.91190000000001</v>
      </c>
    </row>
    <row r="4286" spans="2:10" hidden="1" x14ac:dyDescent="0.25">
      <c r="B4286" s="124" t="s">
        <v>17</v>
      </c>
      <c r="C4286" s="125" t="s">
        <v>3168</v>
      </c>
      <c r="D4286" s="126" t="s">
        <v>15106</v>
      </c>
      <c r="E4286" s="125" t="s">
        <v>15110</v>
      </c>
      <c r="F4286" s="126" t="s">
        <v>15111</v>
      </c>
      <c r="G4286" s="125" t="s">
        <v>1346</v>
      </c>
      <c r="H4286" s="126" t="s">
        <v>15107</v>
      </c>
      <c r="I4286" s="127">
        <v>415</v>
      </c>
      <c r="J4286" s="128">
        <v>5.0218999999999996</v>
      </c>
    </row>
    <row r="4287" spans="2:10" hidden="1" x14ac:dyDescent="0.25">
      <c r="B4287" s="124" t="s">
        <v>17</v>
      </c>
      <c r="C4287" s="125" t="s">
        <v>3168</v>
      </c>
      <c r="D4287" s="126" t="s">
        <v>15106</v>
      </c>
      <c r="E4287" s="125" t="s">
        <v>3168</v>
      </c>
      <c r="F4287" s="126" t="s">
        <v>15112</v>
      </c>
      <c r="G4287" s="125" t="s">
        <v>9668</v>
      </c>
      <c r="H4287" s="126" t="s">
        <v>15113</v>
      </c>
      <c r="I4287" s="127">
        <v>1159</v>
      </c>
      <c r="J4287" s="128">
        <v>9.7308999999999983</v>
      </c>
    </row>
    <row r="4288" spans="2:10" hidden="1" x14ac:dyDescent="0.25">
      <c r="B4288" s="124" t="s">
        <v>17</v>
      </c>
      <c r="C4288" s="125" t="s">
        <v>3168</v>
      </c>
      <c r="D4288" s="126" t="s">
        <v>15106</v>
      </c>
      <c r="E4288" s="125" t="s">
        <v>7874</v>
      </c>
      <c r="F4288" s="126" t="s">
        <v>15114</v>
      </c>
      <c r="G4288" s="125" t="s">
        <v>15110</v>
      </c>
      <c r="H4288" s="126" t="s">
        <v>15111</v>
      </c>
      <c r="I4288" s="127">
        <v>669</v>
      </c>
      <c r="J4288" s="128">
        <v>11.8569</v>
      </c>
    </row>
    <row r="4289" spans="2:10" hidden="1" x14ac:dyDescent="0.25">
      <c r="B4289" s="124" t="s">
        <v>17</v>
      </c>
      <c r="C4289" s="125" t="s">
        <v>3168</v>
      </c>
      <c r="D4289" s="126" t="s">
        <v>15106</v>
      </c>
      <c r="E4289" s="125" t="s">
        <v>9668</v>
      </c>
      <c r="F4289" s="126" t="s">
        <v>15113</v>
      </c>
      <c r="G4289" s="125" t="s">
        <v>7874</v>
      </c>
      <c r="H4289" s="126" t="s">
        <v>15114</v>
      </c>
      <c r="I4289" s="127">
        <v>584</v>
      </c>
      <c r="J4289" s="128">
        <v>15.239100000000001</v>
      </c>
    </row>
    <row r="4290" spans="2:10" hidden="1" x14ac:dyDescent="0.25">
      <c r="B4290" s="124" t="s">
        <v>17</v>
      </c>
      <c r="C4290" s="125" t="s">
        <v>3168</v>
      </c>
      <c r="D4290" s="126" t="s">
        <v>15106</v>
      </c>
      <c r="E4290" s="125" t="s">
        <v>9668</v>
      </c>
      <c r="F4290" s="126" t="s">
        <v>15113</v>
      </c>
      <c r="G4290" s="125" t="s">
        <v>8238</v>
      </c>
      <c r="H4290" s="126" t="s">
        <v>15115</v>
      </c>
      <c r="I4290" s="127">
        <v>411</v>
      </c>
      <c r="J4290" s="128">
        <v>2.3753000000000002</v>
      </c>
    </row>
    <row r="4291" spans="2:10" hidden="1" x14ac:dyDescent="0.25">
      <c r="B4291" s="124" t="s">
        <v>17</v>
      </c>
      <c r="C4291" s="125" t="s">
        <v>3186</v>
      </c>
      <c r="D4291" s="126" t="s">
        <v>15116</v>
      </c>
      <c r="E4291" s="125" t="s">
        <v>3186</v>
      </c>
      <c r="F4291" s="126" t="s">
        <v>15117</v>
      </c>
      <c r="G4291" s="125" t="s">
        <v>15118</v>
      </c>
      <c r="H4291" s="126" t="s">
        <v>15119</v>
      </c>
      <c r="I4291" s="127">
        <v>212</v>
      </c>
      <c r="J4291" s="128">
        <v>12.0901</v>
      </c>
    </row>
    <row r="4292" spans="2:10" hidden="1" x14ac:dyDescent="0.25">
      <c r="B4292" s="124" t="s">
        <v>17</v>
      </c>
      <c r="C4292" s="125" t="s">
        <v>3186</v>
      </c>
      <c r="D4292" s="126" t="s">
        <v>15116</v>
      </c>
      <c r="E4292" s="125" t="s">
        <v>15118</v>
      </c>
      <c r="F4292" s="126" t="s">
        <v>15119</v>
      </c>
      <c r="G4292" s="125" t="s">
        <v>15120</v>
      </c>
      <c r="H4292" s="126" t="s">
        <v>15121</v>
      </c>
      <c r="I4292" s="127">
        <v>514</v>
      </c>
      <c r="J4292" s="128">
        <v>20.4986</v>
      </c>
    </row>
    <row r="4293" spans="2:10" hidden="1" x14ac:dyDescent="0.25">
      <c r="B4293" s="124" t="s">
        <v>17</v>
      </c>
      <c r="C4293" s="125" t="s">
        <v>3233</v>
      </c>
      <c r="D4293" s="126" t="s">
        <v>15122</v>
      </c>
      <c r="E4293" s="125" t="s">
        <v>15123</v>
      </c>
      <c r="F4293" s="126" t="s">
        <v>15124</v>
      </c>
      <c r="G4293" s="125" t="s">
        <v>15125</v>
      </c>
      <c r="H4293" s="126" t="s">
        <v>15126</v>
      </c>
      <c r="I4293" s="127">
        <v>184</v>
      </c>
      <c r="J4293" s="128">
        <v>4.4325000000000001</v>
      </c>
    </row>
    <row r="4294" spans="2:10" hidden="1" x14ac:dyDescent="0.25">
      <c r="B4294" s="124" t="s">
        <v>17</v>
      </c>
      <c r="C4294" s="125" t="s">
        <v>3233</v>
      </c>
      <c r="D4294" s="126" t="s">
        <v>15122</v>
      </c>
      <c r="E4294" s="125" t="s">
        <v>15127</v>
      </c>
      <c r="F4294" s="126" t="s">
        <v>15128</v>
      </c>
      <c r="G4294" s="125" t="s">
        <v>15123</v>
      </c>
      <c r="H4294" s="126" t="s">
        <v>15124</v>
      </c>
      <c r="I4294" s="127">
        <v>260</v>
      </c>
      <c r="J4294" s="128">
        <v>4.9998999999999993</v>
      </c>
    </row>
    <row r="4295" spans="2:10" hidden="1" x14ac:dyDescent="0.25">
      <c r="B4295" s="124" t="s">
        <v>17</v>
      </c>
      <c r="C4295" s="125" t="s">
        <v>3233</v>
      </c>
      <c r="D4295" s="126" t="s">
        <v>15122</v>
      </c>
      <c r="E4295" s="125" t="s">
        <v>15129</v>
      </c>
      <c r="F4295" s="126" t="s">
        <v>15130</v>
      </c>
      <c r="G4295" s="125" t="s">
        <v>15127</v>
      </c>
      <c r="H4295" s="126" t="s">
        <v>15128</v>
      </c>
      <c r="I4295" s="127">
        <v>346</v>
      </c>
      <c r="J4295" s="128">
        <v>3.6103000000000001</v>
      </c>
    </row>
    <row r="4296" spans="2:10" hidden="1" x14ac:dyDescent="0.25">
      <c r="B4296" s="124" t="s">
        <v>17</v>
      </c>
      <c r="C4296" s="125" t="s">
        <v>3233</v>
      </c>
      <c r="D4296" s="126" t="s">
        <v>15122</v>
      </c>
      <c r="E4296" s="125" t="s">
        <v>15131</v>
      </c>
      <c r="F4296" s="126" t="s">
        <v>15132</v>
      </c>
      <c r="G4296" s="125" t="s">
        <v>15133</v>
      </c>
      <c r="H4296" s="126" t="s">
        <v>15134</v>
      </c>
      <c r="I4296" s="127">
        <v>237</v>
      </c>
      <c r="J4296" s="128">
        <v>18.7058</v>
      </c>
    </row>
    <row r="4297" spans="2:10" hidden="1" x14ac:dyDescent="0.25">
      <c r="B4297" s="124" t="s">
        <v>17</v>
      </c>
      <c r="C4297" s="125" t="s">
        <v>3233</v>
      </c>
      <c r="D4297" s="126" t="s">
        <v>15122</v>
      </c>
      <c r="E4297" s="125" t="s">
        <v>15135</v>
      </c>
      <c r="F4297" s="126" t="s">
        <v>15136</v>
      </c>
      <c r="G4297" s="125" t="s">
        <v>15137</v>
      </c>
      <c r="H4297" s="126" t="s">
        <v>15138</v>
      </c>
      <c r="I4297" s="127">
        <v>1314</v>
      </c>
      <c r="J4297" s="128">
        <v>19.689699999999998</v>
      </c>
    </row>
    <row r="4298" spans="2:10" hidden="1" x14ac:dyDescent="0.25">
      <c r="B4298" s="124" t="s">
        <v>17</v>
      </c>
      <c r="C4298" s="125" t="s">
        <v>3233</v>
      </c>
      <c r="D4298" s="126" t="s">
        <v>15122</v>
      </c>
      <c r="E4298" s="125" t="s">
        <v>15139</v>
      </c>
      <c r="F4298" s="126" t="s">
        <v>15140</v>
      </c>
      <c r="G4298" s="125" t="s">
        <v>15129</v>
      </c>
      <c r="H4298" s="126" t="s">
        <v>15130</v>
      </c>
      <c r="I4298" s="127">
        <v>715</v>
      </c>
      <c r="J4298" s="128">
        <v>13.4312</v>
      </c>
    </row>
    <row r="4299" spans="2:10" hidden="1" x14ac:dyDescent="0.25">
      <c r="B4299" s="124" t="s">
        <v>17</v>
      </c>
      <c r="C4299" s="125" t="s">
        <v>3233</v>
      </c>
      <c r="D4299" s="126" t="s">
        <v>15122</v>
      </c>
      <c r="E4299" s="125" t="s">
        <v>15141</v>
      </c>
      <c r="F4299" s="126" t="s">
        <v>15142</v>
      </c>
      <c r="G4299" s="125" t="s">
        <v>15135</v>
      </c>
      <c r="H4299" s="126" t="s">
        <v>15136</v>
      </c>
      <c r="I4299" s="127">
        <v>642</v>
      </c>
      <c r="J4299" s="128">
        <v>6.8650999999999991</v>
      </c>
    </row>
    <row r="4300" spans="2:10" hidden="1" x14ac:dyDescent="0.25">
      <c r="B4300" s="124" t="s">
        <v>17</v>
      </c>
      <c r="C4300" s="125" t="s">
        <v>3233</v>
      </c>
      <c r="D4300" s="126" t="s">
        <v>15122</v>
      </c>
      <c r="E4300" s="125" t="s">
        <v>15133</v>
      </c>
      <c r="F4300" s="126" t="s">
        <v>15134</v>
      </c>
      <c r="G4300" s="125" t="s">
        <v>15143</v>
      </c>
      <c r="H4300" s="126" t="s">
        <v>15144</v>
      </c>
      <c r="I4300" s="127">
        <v>239</v>
      </c>
      <c r="J4300" s="128">
        <v>5.5613999999999999</v>
      </c>
    </row>
    <row r="4301" spans="2:10" hidden="1" x14ac:dyDescent="0.25">
      <c r="B4301" s="124" t="s">
        <v>17</v>
      </c>
      <c r="C4301" s="125" t="s">
        <v>3233</v>
      </c>
      <c r="D4301" s="126" t="s">
        <v>15122</v>
      </c>
      <c r="E4301" s="125" t="s">
        <v>15125</v>
      </c>
      <c r="F4301" s="126" t="s">
        <v>15126</v>
      </c>
      <c r="G4301" s="125" t="s">
        <v>1282</v>
      </c>
      <c r="H4301" s="126" t="s">
        <v>15145</v>
      </c>
      <c r="I4301" s="127">
        <v>541</v>
      </c>
      <c r="J4301" s="128">
        <v>17.244599999999991</v>
      </c>
    </row>
    <row r="4302" spans="2:10" hidden="1" x14ac:dyDescent="0.25">
      <c r="B4302" s="124" t="s">
        <v>17</v>
      </c>
      <c r="C4302" s="125" t="s">
        <v>3233</v>
      </c>
      <c r="D4302" s="126" t="s">
        <v>15122</v>
      </c>
      <c r="E4302" s="125" t="s">
        <v>15146</v>
      </c>
      <c r="F4302" s="126" t="s">
        <v>15147</v>
      </c>
      <c r="G4302" s="125" t="s">
        <v>15148</v>
      </c>
      <c r="H4302" s="126" t="s">
        <v>15149</v>
      </c>
      <c r="I4302" s="127">
        <v>466</v>
      </c>
      <c r="J4302" s="128">
        <v>4.5044999999999993</v>
      </c>
    </row>
    <row r="4303" spans="2:10" hidden="1" x14ac:dyDescent="0.25">
      <c r="B4303" s="124" t="s">
        <v>17</v>
      </c>
      <c r="C4303" s="125" t="s">
        <v>3233</v>
      </c>
      <c r="D4303" s="126" t="s">
        <v>15122</v>
      </c>
      <c r="E4303" s="125" t="s">
        <v>15148</v>
      </c>
      <c r="F4303" s="126" t="s">
        <v>15149</v>
      </c>
      <c r="G4303" s="125" t="s">
        <v>15131</v>
      </c>
      <c r="H4303" s="126" t="s">
        <v>15132</v>
      </c>
      <c r="I4303" s="127">
        <v>339</v>
      </c>
      <c r="J4303" s="128">
        <v>11.7263</v>
      </c>
    </row>
    <row r="4304" spans="2:10" hidden="1" x14ac:dyDescent="0.25">
      <c r="B4304" s="124" t="s">
        <v>17</v>
      </c>
      <c r="C4304" s="125" t="s">
        <v>3233</v>
      </c>
      <c r="D4304" s="126" t="s">
        <v>15122</v>
      </c>
      <c r="E4304" s="125" t="s">
        <v>15135</v>
      </c>
      <c r="F4304" s="126" t="s">
        <v>15136</v>
      </c>
      <c r="G4304" s="125" t="s">
        <v>15150</v>
      </c>
      <c r="H4304" s="126" t="s">
        <v>15151</v>
      </c>
      <c r="I4304" s="127">
        <v>1051</v>
      </c>
      <c r="J4304" s="128">
        <v>7.8443999999999976</v>
      </c>
    </row>
    <row r="4305" spans="2:10" hidden="1" x14ac:dyDescent="0.25">
      <c r="B4305" s="124" t="s">
        <v>17</v>
      </c>
      <c r="C4305" s="125" t="s">
        <v>3233</v>
      </c>
      <c r="D4305" s="126" t="s">
        <v>15122</v>
      </c>
      <c r="E4305" s="125" t="s">
        <v>15141</v>
      </c>
      <c r="F4305" s="126" t="s">
        <v>15142</v>
      </c>
      <c r="G4305" s="125" t="s">
        <v>15139</v>
      </c>
      <c r="H4305" s="126" t="s">
        <v>15140</v>
      </c>
      <c r="I4305" s="127">
        <v>1379</v>
      </c>
      <c r="J4305" s="128">
        <v>38.814300000000003</v>
      </c>
    </row>
    <row r="4306" spans="2:10" hidden="1" x14ac:dyDescent="0.25">
      <c r="B4306" s="124" t="s">
        <v>17</v>
      </c>
      <c r="C4306" s="125" t="s">
        <v>3233</v>
      </c>
      <c r="D4306" s="126" t="s">
        <v>15122</v>
      </c>
      <c r="E4306" s="125" t="s">
        <v>13877</v>
      </c>
      <c r="F4306" s="126" t="s">
        <v>15152</v>
      </c>
      <c r="G4306" s="125" t="s">
        <v>921</v>
      </c>
      <c r="H4306" s="126" t="s">
        <v>15153</v>
      </c>
      <c r="I4306" s="127">
        <v>492</v>
      </c>
      <c r="J4306" s="128">
        <v>7.8968999999999996</v>
      </c>
    </row>
    <row r="4307" spans="2:10" hidden="1" x14ac:dyDescent="0.25">
      <c r="B4307" s="124" t="s">
        <v>17</v>
      </c>
      <c r="C4307" s="125" t="s">
        <v>3233</v>
      </c>
      <c r="D4307" s="126" t="s">
        <v>15122</v>
      </c>
      <c r="E4307" s="125" t="s">
        <v>921</v>
      </c>
      <c r="F4307" s="126" t="s">
        <v>15153</v>
      </c>
      <c r="G4307" s="125" t="s">
        <v>15141</v>
      </c>
      <c r="H4307" s="126" t="s">
        <v>15142</v>
      </c>
      <c r="I4307" s="127">
        <v>488</v>
      </c>
      <c r="J4307" s="128">
        <v>13.9031</v>
      </c>
    </row>
    <row r="4308" spans="2:10" hidden="1" x14ac:dyDescent="0.25">
      <c r="B4308" s="124" t="s">
        <v>17</v>
      </c>
      <c r="C4308" s="125" t="s">
        <v>3233</v>
      </c>
      <c r="D4308" s="126" t="s">
        <v>15122</v>
      </c>
      <c r="E4308" s="125" t="s">
        <v>15146</v>
      </c>
      <c r="F4308" s="126" t="s">
        <v>15147</v>
      </c>
      <c r="G4308" s="125" t="s">
        <v>3979</v>
      </c>
      <c r="H4308" s="126" t="s">
        <v>15154</v>
      </c>
      <c r="I4308" s="127">
        <v>203</v>
      </c>
      <c r="J4308" s="128">
        <v>25.970500000000001</v>
      </c>
    </row>
    <row r="4309" spans="2:10" hidden="1" x14ac:dyDescent="0.25">
      <c r="B4309" s="124" t="s">
        <v>17</v>
      </c>
      <c r="C4309" s="125" t="s">
        <v>3233</v>
      </c>
      <c r="D4309" s="126" t="s">
        <v>15122</v>
      </c>
      <c r="E4309" s="125" t="s">
        <v>3233</v>
      </c>
      <c r="F4309" s="126" t="s">
        <v>15155</v>
      </c>
      <c r="G4309" s="125" t="s">
        <v>13877</v>
      </c>
      <c r="H4309" s="126" t="s">
        <v>15152</v>
      </c>
      <c r="I4309" s="127">
        <v>298</v>
      </c>
      <c r="J4309" s="128">
        <v>19.586200000000002</v>
      </c>
    </row>
    <row r="4310" spans="2:10" hidden="1" x14ac:dyDescent="0.25">
      <c r="B4310" s="124" t="s">
        <v>17</v>
      </c>
      <c r="C4310" s="125" t="s">
        <v>3233</v>
      </c>
      <c r="D4310" s="126" t="s">
        <v>15122</v>
      </c>
      <c r="E4310" s="125" t="s">
        <v>15129</v>
      </c>
      <c r="F4310" s="126" t="s">
        <v>15130</v>
      </c>
      <c r="G4310" s="125" t="s">
        <v>15146</v>
      </c>
      <c r="H4310" s="126" t="s">
        <v>15147</v>
      </c>
      <c r="I4310" s="127">
        <v>244</v>
      </c>
      <c r="J4310" s="128">
        <v>18.5913</v>
      </c>
    </row>
    <row r="4311" spans="2:10" hidden="1" x14ac:dyDescent="0.25">
      <c r="B4311" s="124" t="s">
        <v>17</v>
      </c>
      <c r="C4311" s="125" t="s">
        <v>3244</v>
      </c>
      <c r="D4311" s="126" t="s">
        <v>15156</v>
      </c>
      <c r="E4311" s="125" t="s">
        <v>9828</v>
      </c>
      <c r="F4311" s="126" t="s">
        <v>15157</v>
      </c>
      <c r="G4311" s="125" t="s">
        <v>15158</v>
      </c>
      <c r="H4311" s="126" t="s">
        <v>15159</v>
      </c>
      <c r="I4311" s="127">
        <v>344</v>
      </c>
      <c r="J4311" s="128">
        <v>3.8375999999999988</v>
      </c>
    </row>
    <row r="4312" spans="2:10" hidden="1" x14ac:dyDescent="0.25">
      <c r="B4312" s="124" t="s">
        <v>17</v>
      </c>
      <c r="C4312" s="125" t="s">
        <v>3244</v>
      </c>
      <c r="D4312" s="126" t="s">
        <v>15156</v>
      </c>
      <c r="E4312" s="125" t="s">
        <v>6601</v>
      </c>
      <c r="F4312" s="126" t="s">
        <v>15160</v>
      </c>
      <c r="G4312" s="125" t="s">
        <v>9828</v>
      </c>
      <c r="H4312" s="126" t="s">
        <v>15157</v>
      </c>
      <c r="I4312" s="127">
        <v>448</v>
      </c>
      <c r="J4312" s="128">
        <v>15.795999999999999</v>
      </c>
    </row>
    <row r="4313" spans="2:10" hidden="1" x14ac:dyDescent="0.25">
      <c r="B4313" s="124" t="s">
        <v>17</v>
      </c>
      <c r="C4313" s="125" t="s">
        <v>3244</v>
      </c>
      <c r="D4313" s="126" t="s">
        <v>15156</v>
      </c>
      <c r="E4313" s="125" t="s">
        <v>15158</v>
      </c>
      <c r="F4313" s="126" t="s">
        <v>15159</v>
      </c>
      <c r="G4313" s="125" t="s">
        <v>14041</v>
      </c>
      <c r="H4313" s="126" t="s">
        <v>15161</v>
      </c>
      <c r="I4313" s="127">
        <v>374</v>
      </c>
      <c r="J4313" s="128">
        <v>5.9533999999999976</v>
      </c>
    </row>
    <row r="4314" spans="2:10" hidden="1" x14ac:dyDescent="0.25">
      <c r="B4314" s="124" t="s">
        <v>17</v>
      </c>
      <c r="C4314" s="125" t="s">
        <v>3244</v>
      </c>
      <c r="D4314" s="126" t="s">
        <v>15156</v>
      </c>
      <c r="E4314" s="125" t="s">
        <v>14041</v>
      </c>
      <c r="F4314" s="126" t="s">
        <v>15161</v>
      </c>
      <c r="G4314" s="125" t="s">
        <v>15162</v>
      </c>
      <c r="H4314" s="126" t="s">
        <v>15163</v>
      </c>
      <c r="I4314" s="127">
        <v>416</v>
      </c>
      <c r="J4314" s="128">
        <v>6.6477000000000004</v>
      </c>
    </row>
    <row r="4315" spans="2:10" hidden="1" x14ac:dyDescent="0.25">
      <c r="B4315" s="124" t="s">
        <v>17</v>
      </c>
      <c r="C4315" s="125" t="s">
        <v>3244</v>
      </c>
      <c r="D4315" s="126" t="s">
        <v>15156</v>
      </c>
      <c r="E4315" s="125" t="s">
        <v>3244</v>
      </c>
      <c r="F4315" s="126" t="s">
        <v>15164</v>
      </c>
      <c r="G4315" s="125" t="s">
        <v>6601</v>
      </c>
      <c r="H4315" s="126" t="s">
        <v>15160</v>
      </c>
      <c r="I4315" s="127">
        <v>384</v>
      </c>
      <c r="J4315" s="128">
        <v>18.776499999999999</v>
      </c>
    </row>
    <row r="4316" spans="2:10" hidden="1" x14ac:dyDescent="0.25">
      <c r="B4316" s="124" t="s">
        <v>17</v>
      </c>
      <c r="C4316" s="125" t="s">
        <v>3004</v>
      </c>
      <c r="D4316" s="126" t="s">
        <v>15165</v>
      </c>
      <c r="E4316" s="125" t="s">
        <v>3004</v>
      </c>
      <c r="F4316" s="126" t="s">
        <v>15166</v>
      </c>
      <c r="G4316" s="125" t="s">
        <v>274</v>
      </c>
      <c r="H4316" s="126" t="s">
        <v>15167</v>
      </c>
      <c r="I4316" s="127">
        <v>210</v>
      </c>
      <c r="J4316" s="128">
        <v>18.8828</v>
      </c>
    </row>
    <row r="4317" spans="2:10" hidden="1" x14ac:dyDescent="0.25">
      <c r="B4317" s="124" t="s">
        <v>17</v>
      </c>
      <c r="C4317" s="125" t="s">
        <v>3004</v>
      </c>
      <c r="D4317" s="126" t="s">
        <v>15165</v>
      </c>
      <c r="E4317" s="125" t="s">
        <v>3004</v>
      </c>
      <c r="F4317" s="126" t="s">
        <v>15166</v>
      </c>
      <c r="G4317" s="125" t="s">
        <v>7422</v>
      </c>
      <c r="H4317" s="126" t="s">
        <v>15168</v>
      </c>
      <c r="I4317" s="127">
        <v>461</v>
      </c>
      <c r="J4317" s="128">
        <v>5.2734000000000014</v>
      </c>
    </row>
    <row r="4318" spans="2:10" hidden="1" x14ac:dyDescent="0.25">
      <c r="B4318" s="124" t="s">
        <v>17</v>
      </c>
      <c r="C4318" s="125" t="s">
        <v>3004</v>
      </c>
      <c r="D4318" s="126" t="s">
        <v>15165</v>
      </c>
      <c r="E4318" s="125" t="s">
        <v>7422</v>
      </c>
      <c r="F4318" s="126" t="s">
        <v>15168</v>
      </c>
      <c r="G4318" s="125" t="s">
        <v>11758</v>
      </c>
      <c r="H4318" s="126" t="s">
        <v>15169</v>
      </c>
      <c r="I4318" s="127">
        <v>184</v>
      </c>
      <c r="J4318" s="128">
        <v>23.561499999999999</v>
      </c>
    </row>
    <row r="4319" spans="2:10" hidden="1" x14ac:dyDescent="0.25">
      <c r="B4319" s="124" t="s">
        <v>17</v>
      </c>
      <c r="C4319" s="125" t="s">
        <v>3004</v>
      </c>
      <c r="D4319" s="126" t="s">
        <v>15165</v>
      </c>
      <c r="E4319" s="125" t="s">
        <v>7422</v>
      </c>
      <c r="F4319" s="126" t="s">
        <v>15168</v>
      </c>
      <c r="G4319" s="125" t="s">
        <v>9398</v>
      </c>
      <c r="H4319" s="126" t="s">
        <v>15170</v>
      </c>
      <c r="I4319" s="127">
        <v>187</v>
      </c>
      <c r="J4319" s="128">
        <v>22.351599999999991</v>
      </c>
    </row>
    <row r="4320" spans="2:10" hidden="1" x14ac:dyDescent="0.25">
      <c r="B4320" s="124" t="s">
        <v>17</v>
      </c>
      <c r="C4320" s="125" t="s">
        <v>3004</v>
      </c>
      <c r="D4320" s="126" t="s">
        <v>15165</v>
      </c>
      <c r="E4320" s="125" t="s">
        <v>11758</v>
      </c>
      <c r="F4320" s="126" t="s">
        <v>15169</v>
      </c>
      <c r="G4320" s="125" t="s">
        <v>6233</v>
      </c>
      <c r="H4320" s="126" t="s">
        <v>15171</v>
      </c>
      <c r="I4320" s="127">
        <v>355</v>
      </c>
      <c r="J4320" s="128">
        <v>14.099500000000001</v>
      </c>
    </row>
    <row r="4321" spans="2:10" hidden="1" x14ac:dyDescent="0.25">
      <c r="B4321" s="124" t="s">
        <v>17</v>
      </c>
      <c r="C4321" s="125" t="s">
        <v>3266</v>
      </c>
      <c r="D4321" s="126" t="s">
        <v>15172</v>
      </c>
      <c r="E4321" s="125" t="s">
        <v>3266</v>
      </c>
      <c r="F4321" s="126" t="s">
        <v>15173</v>
      </c>
      <c r="G4321" s="125" t="s">
        <v>15174</v>
      </c>
      <c r="H4321" s="126" t="s">
        <v>15175</v>
      </c>
      <c r="I4321" s="127">
        <v>43</v>
      </c>
      <c r="J4321" s="128">
        <v>122.471</v>
      </c>
    </row>
    <row r="4322" spans="2:10" hidden="1" x14ac:dyDescent="0.25">
      <c r="B4322" s="124" t="s">
        <v>17</v>
      </c>
      <c r="C4322" s="125" t="s">
        <v>3266</v>
      </c>
      <c r="D4322" s="126" t="s">
        <v>15172</v>
      </c>
      <c r="E4322" s="125" t="s">
        <v>3266</v>
      </c>
      <c r="F4322" s="126" t="s">
        <v>15173</v>
      </c>
      <c r="G4322" s="125" t="s">
        <v>5166</v>
      </c>
      <c r="H4322" s="126" t="s">
        <v>15176</v>
      </c>
      <c r="I4322" s="127">
        <v>467</v>
      </c>
      <c r="J4322" s="128">
        <v>19.079599999999999</v>
      </c>
    </row>
    <row r="4323" spans="2:10" hidden="1" x14ac:dyDescent="0.25">
      <c r="B4323" s="124" t="s">
        <v>17</v>
      </c>
      <c r="C4323" s="125" t="s">
        <v>3274</v>
      </c>
      <c r="D4323" s="126" t="s">
        <v>15177</v>
      </c>
      <c r="E4323" s="125" t="s">
        <v>15178</v>
      </c>
      <c r="F4323" s="126" t="s">
        <v>15179</v>
      </c>
      <c r="G4323" s="125" t="s">
        <v>15180</v>
      </c>
      <c r="H4323" s="126" t="s">
        <v>15181</v>
      </c>
      <c r="I4323" s="127">
        <v>342</v>
      </c>
      <c r="J4323" s="128">
        <v>31.719200000000001</v>
      </c>
    </row>
    <row r="4324" spans="2:10" hidden="1" x14ac:dyDescent="0.25">
      <c r="B4324" s="124" t="s">
        <v>17</v>
      </c>
      <c r="C4324" s="125" t="s">
        <v>3274</v>
      </c>
      <c r="D4324" s="126" t="s">
        <v>15177</v>
      </c>
      <c r="E4324" s="125" t="s">
        <v>3274</v>
      </c>
      <c r="F4324" s="126" t="s">
        <v>15182</v>
      </c>
      <c r="G4324" s="125" t="s">
        <v>178</v>
      </c>
      <c r="H4324" s="126" t="s">
        <v>15183</v>
      </c>
      <c r="I4324" s="127">
        <v>542</v>
      </c>
      <c r="J4324" s="128">
        <v>5.5297000000000001</v>
      </c>
    </row>
    <row r="4325" spans="2:10" hidden="1" x14ac:dyDescent="0.25">
      <c r="B4325" s="124" t="s">
        <v>17</v>
      </c>
      <c r="C4325" s="125" t="s">
        <v>3274</v>
      </c>
      <c r="D4325" s="126" t="s">
        <v>15177</v>
      </c>
      <c r="E4325" s="125" t="s">
        <v>15180</v>
      </c>
      <c r="F4325" s="126" t="s">
        <v>15181</v>
      </c>
      <c r="G4325" s="125" t="s">
        <v>817</v>
      </c>
      <c r="H4325" s="126" t="s">
        <v>15184</v>
      </c>
      <c r="I4325" s="127">
        <v>337</v>
      </c>
      <c r="J4325" s="128">
        <v>9.8379000000000012</v>
      </c>
    </row>
    <row r="4326" spans="2:10" hidden="1" x14ac:dyDescent="0.25">
      <c r="B4326" s="124" t="s">
        <v>17</v>
      </c>
      <c r="C4326" s="125" t="s">
        <v>3274</v>
      </c>
      <c r="D4326" s="126" t="s">
        <v>15177</v>
      </c>
      <c r="E4326" s="125" t="s">
        <v>178</v>
      </c>
      <c r="F4326" s="126" t="s">
        <v>15183</v>
      </c>
      <c r="G4326" s="125" t="s">
        <v>15185</v>
      </c>
      <c r="H4326" s="126" t="s">
        <v>15186</v>
      </c>
      <c r="I4326" s="127">
        <v>287</v>
      </c>
      <c r="J4326" s="128">
        <v>5.3158999999999992</v>
      </c>
    </row>
    <row r="4327" spans="2:10" hidden="1" x14ac:dyDescent="0.25">
      <c r="B4327" s="124" t="s">
        <v>17</v>
      </c>
      <c r="C4327" s="125" t="s">
        <v>3274</v>
      </c>
      <c r="D4327" s="126" t="s">
        <v>15177</v>
      </c>
      <c r="E4327" s="125" t="s">
        <v>3274</v>
      </c>
      <c r="F4327" s="126" t="s">
        <v>15182</v>
      </c>
      <c r="G4327" s="125" t="s">
        <v>15187</v>
      </c>
      <c r="H4327" s="126" t="s">
        <v>15188</v>
      </c>
      <c r="I4327" s="127">
        <v>164</v>
      </c>
      <c r="J4327" s="128">
        <v>9.2288999999999994</v>
      </c>
    </row>
    <row r="4328" spans="2:10" hidden="1" x14ac:dyDescent="0.25">
      <c r="B4328" s="124" t="s">
        <v>17</v>
      </c>
      <c r="C4328" s="125" t="s">
        <v>3274</v>
      </c>
      <c r="D4328" s="126" t="s">
        <v>15177</v>
      </c>
      <c r="E4328" s="125" t="s">
        <v>3274</v>
      </c>
      <c r="F4328" s="126" t="s">
        <v>15182</v>
      </c>
      <c r="G4328" s="125" t="s">
        <v>15178</v>
      </c>
      <c r="H4328" s="126" t="s">
        <v>15179</v>
      </c>
      <c r="I4328" s="127">
        <v>471</v>
      </c>
      <c r="J4328" s="128">
        <v>11.910500000000001</v>
      </c>
    </row>
    <row r="4329" spans="2:10" hidden="1" x14ac:dyDescent="0.25">
      <c r="B4329" s="124" t="s">
        <v>17</v>
      </c>
      <c r="C4329" s="125" t="s">
        <v>3274</v>
      </c>
      <c r="D4329" s="126" t="s">
        <v>15177</v>
      </c>
      <c r="E4329" s="125" t="s">
        <v>15189</v>
      </c>
      <c r="F4329" s="126" t="s">
        <v>15190</v>
      </c>
      <c r="G4329" s="125" t="s">
        <v>15191</v>
      </c>
      <c r="H4329" s="126" t="s">
        <v>15192</v>
      </c>
      <c r="I4329" s="127">
        <v>614</v>
      </c>
      <c r="J4329" s="128">
        <v>2.8046000000000002</v>
      </c>
    </row>
    <row r="4330" spans="2:10" hidden="1" x14ac:dyDescent="0.25">
      <c r="B4330" s="124" t="s">
        <v>17</v>
      </c>
      <c r="C4330" s="125" t="s">
        <v>3274</v>
      </c>
      <c r="D4330" s="126" t="s">
        <v>15177</v>
      </c>
      <c r="E4330" s="125" t="s">
        <v>15185</v>
      </c>
      <c r="F4330" s="126" t="s">
        <v>15186</v>
      </c>
      <c r="G4330" s="125" t="s">
        <v>15193</v>
      </c>
      <c r="H4330" s="126" t="s">
        <v>15194</v>
      </c>
      <c r="I4330" s="127">
        <v>277</v>
      </c>
      <c r="J4330" s="128">
        <v>10.1303</v>
      </c>
    </row>
    <row r="4331" spans="2:10" hidden="1" x14ac:dyDescent="0.25">
      <c r="B4331" s="124" t="s">
        <v>17</v>
      </c>
      <c r="C4331" s="125" t="s">
        <v>3274</v>
      </c>
      <c r="D4331" s="126" t="s">
        <v>15177</v>
      </c>
      <c r="E4331" s="125" t="s">
        <v>3274</v>
      </c>
      <c r="F4331" s="126" t="s">
        <v>15182</v>
      </c>
      <c r="G4331" s="125" t="s">
        <v>15189</v>
      </c>
      <c r="H4331" s="126" t="s">
        <v>15190</v>
      </c>
      <c r="I4331" s="127">
        <v>160</v>
      </c>
      <c r="J4331" s="128">
        <v>12.375400000000001</v>
      </c>
    </row>
    <row r="4332" spans="2:10" hidden="1" x14ac:dyDescent="0.25">
      <c r="B4332" s="124" t="s">
        <v>17</v>
      </c>
      <c r="C4332" s="125" t="s">
        <v>3274</v>
      </c>
      <c r="D4332" s="126" t="s">
        <v>15177</v>
      </c>
      <c r="E4332" s="125" t="s">
        <v>15180</v>
      </c>
      <c r="F4332" s="126" t="s">
        <v>15181</v>
      </c>
      <c r="G4332" s="125" t="s">
        <v>15195</v>
      </c>
      <c r="H4332" s="126" t="s">
        <v>15196</v>
      </c>
      <c r="I4332" s="127">
        <v>348</v>
      </c>
      <c r="J4332" s="128">
        <v>5.6386000000000003</v>
      </c>
    </row>
    <row r="4333" spans="2:10" hidden="1" x14ac:dyDescent="0.25">
      <c r="B4333" s="124" t="s">
        <v>17</v>
      </c>
      <c r="C4333" s="125" t="s">
        <v>10366</v>
      </c>
      <c r="D4333" s="126" t="s">
        <v>15197</v>
      </c>
      <c r="E4333" s="125" t="s">
        <v>14382</v>
      </c>
      <c r="F4333" s="126" t="s">
        <v>15198</v>
      </c>
      <c r="G4333" s="125" t="s">
        <v>15199</v>
      </c>
      <c r="H4333" s="126" t="s">
        <v>15200</v>
      </c>
      <c r="I4333" s="127">
        <v>770</v>
      </c>
      <c r="J4333" s="128">
        <v>7.6041999999999987</v>
      </c>
    </row>
    <row r="4334" spans="2:10" hidden="1" x14ac:dyDescent="0.25">
      <c r="B4334" s="124" t="s">
        <v>17</v>
      </c>
      <c r="C4334" s="125" t="s">
        <v>15201</v>
      </c>
      <c r="D4334" s="126" t="s">
        <v>15202</v>
      </c>
      <c r="E4334" s="125" t="s">
        <v>15201</v>
      </c>
      <c r="F4334" s="126" t="s">
        <v>15203</v>
      </c>
      <c r="G4334" s="125" t="s">
        <v>15204</v>
      </c>
      <c r="H4334" s="126" t="s">
        <v>15205</v>
      </c>
      <c r="I4334" s="127">
        <v>502</v>
      </c>
      <c r="J4334" s="128">
        <v>9.3692000000000029</v>
      </c>
    </row>
    <row r="4335" spans="2:10" hidden="1" x14ac:dyDescent="0.25">
      <c r="B4335" s="124" t="s">
        <v>17</v>
      </c>
      <c r="C4335" s="125" t="s">
        <v>15201</v>
      </c>
      <c r="D4335" s="126" t="s">
        <v>15202</v>
      </c>
      <c r="E4335" s="125" t="s">
        <v>15201</v>
      </c>
      <c r="F4335" s="126" t="s">
        <v>15203</v>
      </c>
      <c r="G4335" s="125" t="s">
        <v>15206</v>
      </c>
      <c r="H4335" s="126" t="s">
        <v>15207</v>
      </c>
      <c r="I4335" s="127">
        <v>507</v>
      </c>
      <c r="J4335" s="128">
        <v>22.7896</v>
      </c>
    </row>
    <row r="4336" spans="2:10" hidden="1" x14ac:dyDescent="0.25">
      <c r="B4336" s="124" t="s">
        <v>17</v>
      </c>
      <c r="C4336" s="125" t="s">
        <v>15201</v>
      </c>
      <c r="D4336" s="126" t="s">
        <v>15202</v>
      </c>
      <c r="E4336" s="125" t="s">
        <v>15208</v>
      </c>
      <c r="F4336" s="126" t="s">
        <v>15209</v>
      </c>
      <c r="G4336" s="125" t="s">
        <v>15210</v>
      </c>
      <c r="H4336" s="126" t="s">
        <v>15211</v>
      </c>
      <c r="I4336" s="127">
        <v>183</v>
      </c>
      <c r="J4336" s="128">
        <v>6.642199999999999</v>
      </c>
    </row>
    <row r="4337" spans="2:10" hidden="1" x14ac:dyDescent="0.25">
      <c r="B4337" s="124" t="s">
        <v>17</v>
      </c>
      <c r="C4337" s="125" t="s">
        <v>15201</v>
      </c>
      <c r="D4337" s="126" t="s">
        <v>15202</v>
      </c>
      <c r="E4337" s="125" t="s">
        <v>15210</v>
      </c>
      <c r="F4337" s="126" t="s">
        <v>15211</v>
      </c>
      <c r="G4337" s="125" t="s">
        <v>15212</v>
      </c>
      <c r="H4337" s="126" t="s">
        <v>15213</v>
      </c>
      <c r="I4337" s="127">
        <v>195</v>
      </c>
      <c r="J4337" s="128">
        <v>7.8738999999999999</v>
      </c>
    </row>
    <row r="4338" spans="2:10" hidden="1" x14ac:dyDescent="0.25">
      <c r="B4338" s="124" t="s">
        <v>17</v>
      </c>
      <c r="C4338" s="125" t="s">
        <v>15201</v>
      </c>
      <c r="D4338" s="126" t="s">
        <v>15202</v>
      </c>
      <c r="E4338" s="125" t="s">
        <v>15210</v>
      </c>
      <c r="F4338" s="126" t="s">
        <v>15211</v>
      </c>
      <c r="G4338" s="125" t="s">
        <v>15214</v>
      </c>
      <c r="H4338" s="126" t="s">
        <v>15215</v>
      </c>
      <c r="I4338" s="127">
        <v>200</v>
      </c>
      <c r="J4338" s="128">
        <v>4.1783999999999999</v>
      </c>
    </row>
    <row r="4339" spans="2:10" hidden="1" x14ac:dyDescent="0.25">
      <c r="B4339" s="124" t="s">
        <v>17</v>
      </c>
      <c r="C4339" s="125" t="s">
        <v>15201</v>
      </c>
      <c r="D4339" s="126" t="s">
        <v>15202</v>
      </c>
      <c r="E4339" s="125" t="s">
        <v>15206</v>
      </c>
      <c r="F4339" s="126" t="s">
        <v>15207</v>
      </c>
      <c r="G4339" s="125" t="s">
        <v>15208</v>
      </c>
      <c r="H4339" s="126" t="s">
        <v>15209</v>
      </c>
      <c r="I4339" s="127">
        <v>93</v>
      </c>
      <c r="J4339" s="128">
        <v>21.4069</v>
      </c>
    </row>
    <row r="4340" spans="2:10" hidden="1" x14ac:dyDescent="0.25">
      <c r="B4340" s="124" t="s">
        <v>17</v>
      </c>
      <c r="C4340" s="125" t="s">
        <v>15201</v>
      </c>
      <c r="D4340" s="126" t="s">
        <v>15202</v>
      </c>
      <c r="E4340" s="125" t="s">
        <v>15212</v>
      </c>
      <c r="F4340" s="126" t="s">
        <v>15213</v>
      </c>
      <c r="G4340" s="125" t="s">
        <v>15216</v>
      </c>
      <c r="H4340" s="126" t="s">
        <v>15217</v>
      </c>
      <c r="I4340" s="127">
        <v>108</v>
      </c>
      <c r="J4340" s="128">
        <v>5.9361000000000006</v>
      </c>
    </row>
    <row r="4341" spans="2:10" hidden="1" x14ac:dyDescent="0.25">
      <c r="B4341" s="124" t="s">
        <v>17</v>
      </c>
      <c r="C4341" s="125" t="s">
        <v>15201</v>
      </c>
      <c r="D4341" s="126" t="s">
        <v>15202</v>
      </c>
      <c r="E4341" s="125" t="s">
        <v>15201</v>
      </c>
      <c r="F4341" s="126" t="s">
        <v>15203</v>
      </c>
      <c r="G4341" s="125" t="s">
        <v>15218</v>
      </c>
      <c r="H4341" s="126" t="s">
        <v>15219</v>
      </c>
      <c r="I4341" s="127">
        <v>343</v>
      </c>
      <c r="J4341" s="128">
        <v>20.110700000000001</v>
      </c>
    </row>
    <row r="4342" spans="2:10" hidden="1" x14ac:dyDescent="0.25">
      <c r="B4342" s="124" t="s">
        <v>17</v>
      </c>
      <c r="C4342" s="125" t="s">
        <v>15201</v>
      </c>
      <c r="D4342" s="126" t="s">
        <v>15202</v>
      </c>
      <c r="E4342" s="125" t="s">
        <v>15204</v>
      </c>
      <c r="F4342" s="126" t="s">
        <v>15205</v>
      </c>
      <c r="G4342" s="125" t="s">
        <v>11809</v>
      </c>
      <c r="H4342" s="126" t="s">
        <v>15220</v>
      </c>
      <c r="I4342" s="127">
        <v>355</v>
      </c>
      <c r="J4342" s="128">
        <v>10.3507</v>
      </c>
    </row>
    <row r="4343" spans="2:10" hidden="1" x14ac:dyDescent="0.25">
      <c r="B4343" s="124" t="s">
        <v>17</v>
      </c>
      <c r="C4343" s="125" t="s">
        <v>15201</v>
      </c>
      <c r="D4343" s="126" t="s">
        <v>15202</v>
      </c>
      <c r="E4343" s="125" t="s">
        <v>15201</v>
      </c>
      <c r="F4343" s="126" t="s">
        <v>15203</v>
      </c>
      <c r="G4343" s="125" t="s">
        <v>15221</v>
      </c>
      <c r="H4343" s="126" t="s">
        <v>15222</v>
      </c>
      <c r="I4343" s="127">
        <v>637</v>
      </c>
      <c r="J4343" s="128">
        <v>12.714700000000001</v>
      </c>
    </row>
    <row r="4344" spans="2:10" hidden="1" x14ac:dyDescent="0.25">
      <c r="B4344" s="124" t="s">
        <v>17</v>
      </c>
      <c r="C4344" s="125" t="s">
        <v>3334</v>
      </c>
      <c r="D4344" s="126" t="s">
        <v>15223</v>
      </c>
      <c r="E4344" s="125" t="s">
        <v>11608</v>
      </c>
      <c r="F4344" s="126" t="s">
        <v>15224</v>
      </c>
      <c r="G4344" s="125" t="s">
        <v>15031</v>
      </c>
      <c r="H4344" s="126" t="s">
        <v>15225</v>
      </c>
      <c r="I4344" s="127">
        <v>389</v>
      </c>
      <c r="J4344" s="128">
        <v>157.14250000000001</v>
      </c>
    </row>
    <row r="4345" spans="2:10" hidden="1" x14ac:dyDescent="0.25">
      <c r="B4345" s="124" t="s">
        <v>17</v>
      </c>
      <c r="C4345" s="125" t="s">
        <v>3334</v>
      </c>
      <c r="D4345" s="126" t="s">
        <v>15223</v>
      </c>
      <c r="E4345" s="125" t="s">
        <v>11608</v>
      </c>
      <c r="F4345" s="126" t="s">
        <v>15224</v>
      </c>
      <c r="G4345" s="125" t="s">
        <v>15226</v>
      </c>
      <c r="H4345" s="126" t="s">
        <v>15227</v>
      </c>
      <c r="I4345" s="127">
        <v>333</v>
      </c>
      <c r="J4345" s="128">
        <v>18.889500000000002</v>
      </c>
    </row>
    <row r="4346" spans="2:10" hidden="1" x14ac:dyDescent="0.25">
      <c r="B4346" s="124" t="s">
        <v>17</v>
      </c>
      <c r="C4346" s="125" t="s">
        <v>3334</v>
      </c>
      <c r="D4346" s="126" t="s">
        <v>15223</v>
      </c>
      <c r="E4346" s="125" t="s">
        <v>11608</v>
      </c>
      <c r="F4346" s="126" t="s">
        <v>15224</v>
      </c>
      <c r="G4346" s="125" t="s">
        <v>15228</v>
      </c>
      <c r="H4346" s="126" t="s">
        <v>15229</v>
      </c>
      <c r="I4346" s="127">
        <v>357</v>
      </c>
      <c r="J4346" s="128">
        <v>5.4506999999999994</v>
      </c>
    </row>
    <row r="4347" spans="2:10" hidden="1" x14ac:dyDescent="0.25">
      <c r="B4347" s="124" t="s">
        <v>17</v>
      </c>
      <c r="C4347" s="125" t="s">
        <v>3334</v>
      </c>
      <c r="D4347" s="126" t="s">
        <v>15223</v>
      </c>
      <c r="E4347" s="125" t="s">
        <v>7808</v>
      </c>
      <c r="F4347" s="126" t="s">
        <v>15230</v>
      </c>
      <c r="G4347" s="125" t="s">
        <v>15231</v>
      </c>
      <c r="H4347" s="126" t="s">
        <v>15232</v>
      </c>
      <c r="I4347" s="127">
        <v>340</v>
      </c>
      <c r="J4347" s="128">
        <v>1.2246999999999999</v>
      </c>
    </row>
    <row r="4348" spans="2:10" hidden="1" x14ac:dyDescent="0.25">
      <c r="B4348" s="124" t="s">
        <v>17</v>
      </c>
      <c r="C4348" s="125" t="s">
        <v>3334</v>
      </c>
      <c r="D4348" s="126" t="s">
        <v>15223</v>
      </c>
      <c r="E4348" s="125" t="s">
        <v>15031</v>
      </c>
      <c r="F4348" s="126" t="s">
        <v>15225</v>
      </c>
      <c r="G4348" s="125" t="s">
        <v>7808</v>
      </c>
      <c r="H4348" s="126" t="s">
        <v>15230</v>
      </c>
      <c r="I4348" s="127">
        <v>3162</v>
      </c>
      <c r="J4348" s="128">
        <v>3.1705000000000001</v>
      </c>
    </row>
    <row r="4349" spans="2:10" hidden="1" x14ac:dyDescent="0.25">
      <c r="B4349" s="124" t="s">
        <v>17</v>
      </c>
      <c r="C4349" s="125" t="s">
        <v>3334</v>
      </c>
      <c r="D4349" s="126" t="s">
        <v>15223</v>
      </c>
      <c r="E4349" s="125" t="s">
        <v>3334</v>
      </c>
      <c r="F4349" s="126" t="s">
        <v>15233</v>
      </c>
      <c r="G4349" s="125" t="s">
        <v>11608</v>
      </c>
      <c r="H4349" s="126" t="s">
        <v>15224</v>
      </c>
      <c r="I4349" s="127">
        <v>585</v>
      </c>
      <c r="J4349" s="128">
        <v>6.6260999999999983</v>
      </c>
    </row>
    <row r="4350" spans="2:10" hidden="1" x14ac:dyDescent="0.25">
      <c r="B4350" s="124" t="s">
        <v>17</v>
      </c>
      <c r="C4350" s="125" t="s">
        <v>3338</v>
      </c>
      <c r="D4350" s="126" t="s">
        <v>15234</v>
      </c>
      <c r="E4350" s="125" t="s">
        <v>3338</v>
      </c>
      <c r="F4350" s="126" t="s">
        <v>15235</v>
      </c>
      <c r="G4350" s="125" t="s">
        <v>2043</v>
      </c>
      <c r="H4350" s="126" t="s">
        <v>15236</v>
      </c>
      <c r="I4350" s="127">
        <v>641</v>
      </c>
      <c r="J4350" s="128">
        <v>6.2609000000000004</v>
      </c>
    </row>
    <row r="4351" spans="2:10" hidden="1" x14ac:dyDescent="0.25">
      <c r="B4351" s="124" t="s">
        <v>17</v>
      </c>
      <c r="C4351" s="125" t="s">
        <v>3338</v>
      </c>
      <c r="D4351" s="126" t="s">
        <v>15234</v>
      </c>
      <c r="E4351" s="125" t="s">
        <v>3338</v>
      </c>
      <c r="F4351" s="126" t="s">
        <v>15235</v>
      </c>
      <c r="G4351" s="125" t="s">
        <v>1037</v>
      </c>
      <c r="H4351" s="126" t="s">
        <v>15237</v>
      </c>
      <c r="I4351" s="127">
        <v>246</v>
      </c>
      <c r="J4351" s="128">
        <v>4.7134999999999998</v>
      </c>
    </row>
    <row r="4352" spans="2:10" hidden="1" x14ac:dyDescent="0.25">
      <c r="B4352" s="124" t="s">
        <v>17</v>
      </c>
      <c r="C4352" s="125" t="s">
        <v>3338</v>
      </c>
      <c r="D4352" s="126" t="s">
        <v>15234</v>
      </c>
      <c r="E4352" s="125" t="s">
        <v>1037</v>
      </c>
      <c r="F4352" s="126" t="s">
        <v>15237</v>
      </c>
      <c r="G4352" s="125" t="s">
        <v>4917</v>
      </c>
      <c r="H4352" s="126" t="s">
        <v>15238</v>
      </c>
      <c r="I4352" s="127">
        <v>1022</v>
      </c>
      <c r="J4352" s="128">
        <v>13.484500000000001</v>
      </c>
    </row>
    <row r="4353" spans="2:10" hidden="1" x14ac:dyDescent="0.25">
      <c r="B4353" s="124" t="s">
        <v>17</v>
      </c>
      <c r="C4353" s="125" t="s">
        <v>15239</v>
      </c>
      <c r="D4353" s="126" t="s">
        <v>15240</v>
      </c>
      <c r="E4353" s="125" t="s">
        <v>15239</v>
      </c>
      <c r="F4353" s="126" t="s">
        <v>15241</v>
      </c>
      <c r="G4353" s="125" t="s">
        <v>15242</v>
      </c>
      <c r="H4353" s="126" t="s">
        <v>15243</v>
      </c>
      <c r="I4353" s="127">
        <v>190</v>
      </c>
      <c r="J4353" s="128">
        <v>7.1588000000000003</v>
      </c>
    </row>
    <row r="4354" spans="2:10" hidden="1" x14ac:dyDescent="0.25">
      <c r="B4354" s="124" t="s">
        <v>17</v>
      </c>
      <c r="C4354" s="125" t="s">
        <v>15239</v>
      </c>
      <c r="D4354" s="126" t="s">
        <v>15240</v>
      </c>
      <c r="E4354" s="125" t="s">
        <v>15242</v>
      </c>
      <c r="F4354" s="126" t="s">
        <v>15243</v>
      </c>
      <c r="G4354" s="125" t="s">
        <v>15244</v>
      </c>
      <c r="H4354" s="126" t="s">
        <v>15245</v>
      </c>
      <c r="I4354" s="127">
        <v>485</v>
      </c>
      <c r="J4354" s="128">
        <v>12.8803</v>
      </c>
    </row>
    <row r="4355" spans="2:10" hidden="1" x14ac:dyDescent="0.25">
      <c r="B4355" s="124" t="s">
        <v>17</v>
      </c>
      <c r="C4355" s="125" t="s">
        <v>15239</v>
      </c>
      <c r="D4355" s="126" t="s">
        <v>15240</v>
      </c>
      <c r="E4355" s="125" t="s">
        <v>15246</v>
      </c>
      <c r="F4355" s="126" t="s">
        <v>15247</v>
      </c>
      <c r="G4355" s="125" t="s">
        <v>15248</v>
      </c>
      <c r="H4355" s="126" t="s">
        <v>15249</v>
      </c>
      <c r="I4355" s="127">
        <v>370</v>
      </c>
      <c r="J4355" s="128">
        <v>11.8588</v>
      </c>
    </row>
    <row r="4356" spans="2:10" hidden="1" x14ac:dyDescent="0.25">
      <c r="B4356" s="124" t="s">
        <v>17</v>
      </c>
      <c r="C4356" s="125" t="s">
        <v>15239</v>
      </c>
      <c r="D4356" s="126" t="s">
        <v>15240</v>
      </c>
      <c r="E4356" s="125" t="s">
        <v>15239</v>
      </c>
      <c r="F4356" s="126" t="s">
        <v>15241</v>
      </c>
      <c r="G4356" s="125" t="s">
        <v>15246</v>
      </c>
      <c r="H4356" s="126" t="s">
        <v>15247</v>
      </c>
      <c r="I4356" s="127">
        <v>513</v>
      </c>
      <c r="J4356" s="128">
        <v>8.8045000000000027</v>
      </c>
    </row>
    <row r="4357" spans="2:10" hidden="1" x14ac:dyDescent="0.25">
      <c r="B4357" s="124" t="s">
        <v>17</v>
      </c>
      <c r="C4357" s="125" t="s">
        <v>15239</v>
      </c>
      <c r="D4357" s="126" t="s">
        <v>15240</v>
      </c>
      <c r="E4357" s="125" t="s">
        <v>12466</v>
      </c>
      <c r="F4357" s="126" t="s">
        <v>15250</v>
      </c>
      <c r="G4357" s="125" t="s">
        <v>6769</v>
      </c>
      <c r="H4357" s="126" t="s">
        <v>15251</v>
      </c>
      <c r="I4357" s="127">
        <v>455</v>
      </c>
      <c r="J4357" s="128">
        <v>5.9901999999999997</v>
      </c>
    </row>
    <row r="4358" spans="2:10" hidden="1" x14ac:dyDescent="0.25">
      <c r="B4358" s="124" t="s">
        <v>17</v>
      </c>
      <c r="C4358" s="125" t="s">
        <v>15239</v>
      </c>
      <c r="D4358" s="126" t="s">
        <v>15240</v>
      </c>
      <c r="E4358" s="125" t="s">
        <v>12466</v>
      </c>
      <c r="F4358" s="126" t="s">
        <v>15250</v>
      </c>
      <c r="G4358" s="125" t="s">
        <v>15252</v>
      </c>
      <c r="H4358" s="126" t="s">
        <v>15253</v>
      </c>
      <c r="I4358" s="127">
        <v>291</v>
      </c>
      <c r="J4358" s="128">
        <v>3.0569000000000002</v>
      </c>
    </row>
    <row r="4359" spans="2:10" hidden="1" x14ac:dyDescent="0.25">
      <c r="B4359" s="124" t="s">
        <v>17</v>
      </c>
      <c r="C4359" s="125" t="s">
        <v>15239</v>
      </c>
      <c r="D4359" s="126" t="s">
        <v>15240</v>
      </c>
      <c r="E4359" s="125" t="s">
        <v>12517</v>
      </c>
      <c r="F4359" s="126" t="s">
        <v>15254</v>
      </c>
      <c r="G4359" s="125" t="s">
        <v>15255</v>
      </c>
      <c r="H4359" s="126" t="s">
        <v>15256</v>
      </c>
      <c r="I4359" s="127">
        <v>422</v>
      </c>
      <c r="J4359" s="128">
        <v>3.6555</v>
      </c>
    </row>
    <row r="4360" spans="2:10" hidden="1" x14ac:dyDescent="0.25">
      <c r="B4360" s="124" t="s">
        <v>17</v>
      </c>
      <c r="C4360" s="125" t="s">
        <v>15239</v>
      </c>
      <c r="D4360" s="126" t="s">
        <v>15240</v>
      </c>
      <c r="E4360" s="125" t="s">
        <v>12466</v>
      </c>
      <c r="F4360" s="126" t="s">
        <v>15250</v>
      </c>
      <c r="G4360" s="125" t="s">
        <v>15257</v>
      </c>
      <c r="H4360" s="126" t="s">
        <v>15258</v>
      </c>
      <c r="I4360" s="127">
        <v>248</v>
      </c>
      <c r="J4360" s="128">
        <v>3.0880000000000001</v>
      </c>
    </row>
    <row r="4361" spans="2:10" hidden="1" x14ac:dyDescent="0.25">
      <c r="B4361" s="124" t="s">
        <v>17</v>
      </c>
      <c r="C4361" s="125" t="s">
        <v>15259</v>
      </c>
      <c r="D4361" s="126" t="s">
        <v>15260</v>
      </c>
      <c r="E4361" s="125" t="s">
        <v>3300</v>
      </c>
      <c r="F4361" s="126" t="s">
        <v>15261</v>
      </c>
      <c r="G4361" s="125" t="s">
        <v>15262</v>
      </c>
      <c r="H4361" s="126" t="s">
        <v>15263</v>
      </c>
      <c r="I4361" s="127">
        <v>279</v>
      </c>
      <c r="J4361" s="128">
        <v>4.2442000000000002</v>
      </c>
    </row>
    <row r="4362" spans="2:10" hidden="1" x14ac:dyDescent="0.25">
      <c r="B4362" s="124" t="s">
        <v>17</v>
      </c>
      <c r="C4362" s="125" t="s">
        <v>15259</v>
      </c>
      <c r="D4362" s="126" t="s">
        <v>15260</v>
      </c>
      <c r="E4362" s="125" t="s">
        <v>3300</v>
      </c>
      <c r="F4362" s="126" t="s">
        <v>15261</v>
      </c>
      <c r="G4362" s="125" t="s">
        <v>15264</v>
      </c>
      <c r="H4362" s="126" t="s">
        <v>15265</v>
      </c>
      <c r="I4362" s="127">
        <v>667</v>
      </c>
      <c r="J4362" s="128">
        <v>3.6520000000000001</v>
      </c>
    </row>
    <row r="4363" spans="2:10" hidden="1" x14ac:dyDescent="0.25">
      <c r="B4363" s="124" t="s">
        <v>17</v>
      </c>
      <c r="C4363" s="125" t="s">
        <v>15259</v>
      </c>
      <c r="D4363" s="126" t="s">
        <v>15260</v>
      </c>
      <c r="E4363" s="125" t="s">
        <v>12820</v>
      </c>
      <c r="F4363" s="126" t="s">
        <v>15266</v>
      </c>
      <c r="G4363" s="125" t="s">
        <v>15267</v>
      </c>
      <c r="H4363" s="126" t="s">
        <v>15268</v>
      </c>
      <c r="I4363" s="127">
        <v>184</v>
      </c>
      <c r="J4363" s="128">
        <v>10.0557</v>
      </c>
    </row>
    <row r="4364" spans="2:10" hidden="1" x14ac:dyDescent="0.25">
      <c r="B4364" s="124" t="s">
        <v>17</v>
      </c>
      <c r="C4364" s="125" t="s">
        <v>15259</v>
      </c>
      <c r="D4364" s="126" t="s">
        <v>15260</v>
      </c>
      <c r="E4364" s="125" t="s">
        <v>3300</v>
      </c>
      <c r="F4364" s="126" t="s">
        <v>15261</v>
      </c>
      <c r="G4364" s="125" t="s">
        <v>15269</v>
      </c>
      <c r="H4364" s="126" t="s">
        <v>15270</v>
      </c>
      <c r="I4364" s="127">
        <v>589</v>
      </c>
      <c r="J4364" s="128">
        <v>3.0030999999999999</v>
      </c>
    </row>
    <row r="4365" spans="2:10" hidden="1" x14ac:dyDescent="0.25">
      <c r="B4365" s="124" t="s">
        <v>17</v>
      </c>
      <c r="C4365" s="125" t="s">
        <v>15259</v>
      </c>
      <c r="D4365" s="126" t="s">
        <v>15260</v>
      </c>
      <c r="E4365" s="125" t="s">
        <v>15264</v>
      </c>
      <c r="F4365" s="126" t="s">
        <v>15265</v>
      </c>
      <c r="G4365" s="125" t="s">
        <v>15271</v>
      </c>
      <c r="H4365" s="126" t="s">
        <v>15272</v>
      </c>
      <c r="I4365" s="127">
        <v>794</v>
      </c>
      <c r="J4365" s="128">
        <v>4.3664999999999994</v>
      </c>
    </row>
    <row r="4366" spans="2:10" hidden="1" x14ac:dyDescent="0.25">
      <c r="B4366" s="124" t="s">
        <v>17</v>
      </c>
      <c r="C4366" s="125" t="s">
        <v>327</v>
      </c>
      <c r="D4366" s="126" t="s">
        <v>15273</v>
      </c>
      <c r="E4366" s="125" t="s">
        <v>5775</v>
      </c>
      <c r="F4366" s="126" t="s">
        <v>15274</v>
      </c>
      <c r="G4366" s="125" t="s">
        <v>15275</v>
      </c>
      <c r="H4366" s="126" t="s">
        <v>15276</v>
      </c>
      <c r="I4366" s="127">
        <v>361</v>
      </c>
      <c r="J4366" s="128">
        <v>7.2918000000000003</v>
      </c>
    </row>
    <row r="4367" spans="2:10" hidden="1" x14ac:dyDescent="0.25">
      <c r="B4367" s="124" t="s">
        <v>17</v>
      </c>
      <c r="C4367" s="125" t="s">
        <v>327</v>
      </c>
      <c r="D4367" s="126" t="s">
        <v>15273</v>
      </c>
      <c r="E4367" s="125" t="s">
        <v>15275</v>
      </c>
      <c r="F4367" s="126" t="s">
        <v>15276</v>
      </c>
      <c r="G4367" s="125" t="s">
        <v>15277</v>
      </c>
      <c r="H4367" s="126" t="s">
        <v>15278</v>
      </c>
      <c r="I4367" s="127">
        <v>767</v>
      </c>
      <c r="J4367" s="128">
        <v>9.7081999999999997</v>
      </c>
    </row>
    <row r="4368" spans="2:10" hidden="1" x14ac:dyDescent="0.25">
      <c r="B4368" s="124" t="s">
        <v>17</v>
      </c>
      <c r="C4368" s="125" t="s">
        <v>327</v>
      </c>
      <c r="D4368" s="126" t="s">
        <v>15273</v>
      </c>
      <c r="E4368" s="125" t="s">
        <v>5775</v>
      </c>
      <c r="F4368" s="126" t="s">
        <v>15274</v>
      </c>
      <c r="G4368" s="125" t="s">
        <v>15279</v>
      </c>
      <c r="H4368" s="126" t="s">
        <v>15280</v>
      </c>
      <c r="I4368" s="127">
        <v>65</v>
      </c>
      <c r="J4368" s="128">
        <v>2.8803999999999998</v>
      </c>
    </row>
    <row r="4369" spans="2:10" hidden="1" x14ac:dyDescent="0.25">
      <c r="B4369" s="124" t="s">
        <v>17</v>
      </c>
      <c r="C4369" s="125" t="s">
        <v>15281</v>
      </c>
      <c r="D4369" s="126" t="s">
        <v>15282</v>
      </c>
      <c r="E4369" s="125" t="s">
        <v>15283</v>
      </c>
      <c r="F4369" s="126" t="s">
        <v>15284</v>
      </c>
      <c r="G4369" s="125" t="s">
        <v>15285</v>
      </c>
      <c r="H4369" s="126" t="s">
        <v>15286</v>
      </c>
      <c r="I4369" s="127">
        <v>521</v>
      </c>
      <c r="J4369" s="128">
        <v>1.5351999999999999</v>
      </c>
    </row>
    <row r="4370" spans="2:10" hidden="1" x14ac:dyDescent="0.25">
      <c r="B4370" s="124" t="s">
        <v>17</v>
      </c>
      <c r="C4370" s="125" t="s">
        <v>15281</v>
      </c>
      <c r="D4370" s="126" t="s">
        <v>15282</v>
      </c>
      <c r="E4370" s="125" t="s">
        <v>15281</v>
      </c>
      <c r="F4370" s="126" t="s">
        <v>15287</v>
      </c>
      <c r="G4370" s="125" t="s">
        <v>15288</v>
      </c>
      <c r="H4370" s="126" t="s">
        <v>15289</v>
      </c>
      <c r="I4370" s="127">
        <v>446</v>
      </c>
      <c r="J4370" s="128">
        <v>3.4337</v>
      </c>
    </row>
    <row r="4371" spans="2:10" hidden="1" x14ac:dyDescent="0.25">
      <c r="B4371" s="124" t="s">
        <v>17</v>
      </c>
      <c r="C4371" s="125" t="s">
        <v>15281</v>
      </c>
      <c r="D4371" s="126" t="s">
        <v>15282</v>
      </c>
      <c r="E4371" s="125" t="s">
        <v>15290</v>
      </c>
      <c r="F4371" s="126" t="s">
        <v>15291</v>
      </c>
      <c r="G4371" s="125" t="s">
        <v>15292</v>
      </c>
      <c r="H4371" s="126" t="s">
        <v>15293</v>
      </c>
      <c r="I4371" s="127">
        <v>771</v>
      </c>
      <c r="J4371" s="128">
        <v>7.4213999999999984</v>
      </c>
    </row>
    <row r="4372" spans="2:10" hidden="1" x14ac:dyDescent="0.25">
      <c r="B4372" s="124" t="s">
        <v>17</v>
      </c>
      <c r="C4372" s="125" t="s">
        <v>15281</v>
      </c>
      <c r="D4372" s="126" t="s">
        <v>15282</v>
      </c>
      <c r="E4372" s="125" t="s">
        <v>15292</v>
      </c>
      <c r="F4372" s="126" t="s">
        <v>15293</v>
      </c>
      <c r="G4372" s="125" t="s">
        <v>1707</v>
      </c>
      <c r="H4372" s="126" t="s">
        <v>15294</v>
      </c>
      <c r="I4372" s="127">
        <v>499</v>
      </c>
      <c r="J4372" s="128">
        <v>8.0391000000000012</v>
      </c>
    </row>
    <row r="4373" spans="2:10" hidden="1" x14ac:dyDescent="0.25">
      <c r="B4373" s="124" t="s">
        <v>17</v>
      </c>
      <c r="C4373" s="125" t="s">
        <v>15281</v>
      </c>
      <c r="D4373" s="126" t="s">
        <v>15282</v>
      </c>
      <c r="E4373" s="125" t="s">
        <v>15281</v>
      </c>
      <c r="F4373" s="126" t="s">
        <v>15287</v>
      </c>
      <c r="G4373" s="125" t="s">
        <v>15290</v>
      </c>
      <c r="H4373" s="126" t="s">
        <v>15291</v>
      </c>
      <c r="I4373" s="127">
        <v>537</v>
      </c>
      <c r="J4373" s="128">
        <v>5.2413000000000007</v>
      </c>
    </row>
    <row r="4374" spans="2:10" hidden="1" x14ac:dyDescent="0.25">
      <c r="B4374" s="124" t="s">
        <v>17</v>
      </c>
      <c r="C4374" s="125" t="s">
        <v>15281</v>
      </c>
      <c r="D4374" s="126" t="s">
        <v>15282</v>
      </c>
      <c r="E4374" s="125" t="s">
        <v>15281</v>
      </c>
      <c r="F4374" s="126" t="s">
        <v>15287</v>
      </c>
      <c r="G4374" s="125" t="s">
        <v>15295</v>
      </c>
      <c r="H4374" s="126" t="s">
        <v>15296</v>
      </c>
      <c r="I4374" s="127">
        <v>310</v>
      </c>
      <c r="J4374" s="128">
        <v>3.9074</v>
      </c>
    </row>
    <row r="4375" spans="2:10" hidden="1" x14ac:dyDescent="0.25">
      <c r="B4375" s="124" t="s">
        <v>17</v>
      </c>
      <c r="C4375" s="125" t="s">
        <v>3407</v>
      </c>
      <c r="D4375" s="126" t="s">
        <v>15297</v>
      </c>
      <c r="E4375" s="125" t="s">
        <v>3407</v>
      </c>
      <c r="F4375" s="126" t="s">
        <v>15298</v>
      </c>
      <c r="G4375" s="125" t="s">
        <v>2744</v>
      </c>
      <c r="H4375" s="126" t="s">
        <v>15299</v>
      </c>
      <c r="I4375" s="127">
        <v>391</v>
      </c>
      <c r="J4375" s="128">
        <v>13.8695</v>
      </c>
    </row>
    <row r="4376" spans="2:10" hidden="1" x14ac:dyDescent="0.25">
      <c r="B4376" s="124" t="s">
        <v>17</v>
      </c>
      <c r="C4376" s="125" t="s">
        <v>3407</v>
      </c>
      <c r="D4376" s="126" t="s">
        <v>15297</v>
      </c>
      <c r="E4376" s="125" t="s">
        <v>3407</v>
      </c>
      <c r="F4376" s="126" t="s">
        <v>15298</v>
      </c>
      <c r="G4376" s="125" t="s">
        <v>12127</v>
      </c>
      <c r="H4376" s="126" t="s">
        <v>15300</v>
      </c>
      <c r="I4376" s="127">
        <v>201</v>
      </c>
      <c r="J4376" s="128">
        <v>190.18289999999999</v>
      </c>
    </row>
    <row r="4377" spans="2:10" hidden="1" x14ac:dyDescent="0.25">
      <c r="B4377" s="124" t="s">
        <v>17</v>
      </c>
      <c r="C4377" s="125" t="s">
        <v>3407</v>
      </c>
      <c r="D4377" s="126" t="s">
        <v>15297</v>
      </c>
      <c r="E4377" s="125" t="s">
        <v>2744</v>
      </c>
      <c r="F4377" s="126" t="s">
        <v>15299</v>
      </c>
      <c r="G4377" s="125" t="s">
        <v>15301</v>
      </c>
      <c r="H4377" s="126" t="s">
        <v>15302</v>
      </c>
      <c r="I4377" s="127">
        <v>260</v>
      </c>
      <c r="J4377" s="128">
        <v>5.1637000000000004</v>
      </c>
    </row>
    <row r="4378" spans="2:10" hidden="1" x14ac:dyDescent="0.25">
      <c r="B4378" s="124" t="s">
        <v>17</v>
      </c>
      <c r="C4378" s="125" t="s">
        <v>15303</v>
      </c>
      <c r="D4378" s="126" t="s">
        <v>15304</v>
      </c>
      <c r="E4378" s="125" t="s">
        <v>15303</v>
      </c>
      <c r="F4378" s="126" t="s">
        <v>15305</v>
      </c>
      <c r="G4378" s="125" t="s">
        <v>55</v>
      </c>
      <c r="H4378" s="126" t="s">
        <v>15306</v>
      </c>
      <c r="I4378" s="127">
        <v>496</v>
      </c>
      <c r="J4378" s="128">
        <v>3.609</v>
      </c>
    </row>
    <row r="4379" spans="2:10" hidden="1" x14ac:dyDescent="0.25">
      <c r="B4379" s="124" t="s">
        <v>17</v>
      </c>
      <c r="C4379" s="125" t="s">
        <v>15303</v>
      </c>
      <c r="D4379" s="126" t="s">
        <v>15304</v>
      </c>
      <c r="E4379" s="125" t="s">
        <v>15303</v>
      </c>
      <c r="F4379" s="126" t="s">
        <v>15305</v>
      </c>
      <c r="G4379" s="125" t="s">
        <v>136</v>
      </c>
      <c r="H4379" s="126" t="s">
        <v>15307</v>
      </c>
      <c r="I4379" s="127">
        <v>440</v>
      </c>
      <c r="J4379" s="128">
        <v>6.8128999999999991</v>
      </c>
    </row>
    <row r="4380" spans="2:10" hidden="1" x14ac:dyDescent="0.25">
      <c r="B4380" s="124" t="s">
        <v>17</v>
      </c>
      <c r="C4380" s="125" t="s">
        <v>15303</v>
      </c>
      <c r="D4380" s="126" t="s">
        <v>15304</v>
      </c>
      <c r="E4380" s="125" t="s">
        <v>15308</v>
      </c>
      <c r="F4380" s="126" t="s">
        <v>15309</v>
      </c>
      <c r="G4380" s="125" t="s">
        <v>15310</v>
      </c>
      <c r="H4380" s="126" t="s">
        <v>15311</v>
      </c>
      <c r="I4380" s="127">
        <v>706</v>
      </c>
      <c r="J4380" s="128">
        <v>11.0503</v>
      </c>
    </row>
    <row r="4381" spans="2:10" hidden="1" x14ac:dyDescent="0.25">
      <c r="B4381" s="124" t="s">
        <v>17</v>
      </c>
      <c r="C4381" s="125" t="s">
        <v>15303</v>
      </c>
      <c r="D4381" s="126" t="s">
        <v>15304</v>
      </c>
      <c r="E4381" s="125" t="s">
        <v>136</v>
      </c>
      <c r="F4381" s="126" t="s">
        <v>15307</v>
      </c>
      <c r="G4381" s="125" t="s">
        <v>15312</v>
      </c>
      <c r="H4381" s="126" t="s">
        <v>15313</v>
      </c>
      <c r="I4381" s="127">
        <v>363</v>
      </c>
      <c r="J4381" s="128">
        <v>7.5498000000000003</v>
      </c>
    </row>
    <row r="4382" spans="2:10" hidden="1" x14ac:dyDescent="0.25">
      <c r="B4382" s="124" t="s">
        <v>17</v>
      </c>
      <c r="C4382" s="125" t="s">
        <v>15303</v>
      </c>
      <c r="D4382" s="126" t="s">
        <v>15304</v>
      </c>
      <c r="E4382" s="125" t="s">
        <v>15314</v>
      </c>
      <c r="F4382" s="126" t="s">
        <v>15315</v>
      </c>
      <c r="G4382" s="125" t="s">
        <v>15308</v>
      </c>
      <c r="H4382" s="126" t="s">
        <v>15309</v>
      </c>
      <c r="I4382" s="127">
        <v>544</v>
      </c>
      <c r="J4382" s="128">
        <v>17.736599999999999</v>
      </c>
    </row>
    <row r="4383" spans="2:10" hidden="1" x14ac:dyDescent="0.25">
      <c r="B4383" s="124" t="s">
        <v>17</v>
      </c>
      <c r="C4383" s="125" t="s">
        <v>15303</v>
      </c>
      <c r="D4383" s="126" t="s">
        <v>15304</v>
      </c>
      <c r="E4383" s="125" t="s">
        <v>15303</v>
      </c>
      <c r="F4383" s="126" t="s">
        <v>15305</v>
      </c>
      <c r="G4383" s="125" t="s">
        <v>15316</v>
      </c>
      <c r="H4383" s="126" t="s">
        <v>15317</v>
      </c>
      <c r="I4383" s="127">
        <v>224</v>
      </c>
      <c r="J4383" s="128">
        <v>13.366199999999999</v>
      </c>
    </row>
    <row r="4384" spans="2:10" hidden="1" x14ac:dyDescent="0.25">
      <c r="B4384" s="124" t="s">
        <v>17</v>
      </c>
      <c r="C4384" s="125" t="s">
        <v>15303</v>
      </c>
      <c r="D4384" s="126" t="s">
        <v>15304</v>
      </c>
      <c r="E4384" s="125" t="s">
        <v>15312</v>
      </c>
      <c r="F4384" s="126" t="s">
        <v>15313</v>
      </c>
      <c r="G4384" s="125" t="s">
        <v>15314</v>
      </c>
      <c r="H4384" s="126" t="s">
        <v>15315</v>
      </c>
      <c r="I4384" s="127">
        <v>498</v>
      </c>
      <c r="J4384" s="128">
        <v>17.784299999999991</v>
      </c>
    </row>
    <row r="4385" spans="2:10" hidden="1" x14ac:dyDescent="0.25">
      <c r="B4385" s="124" t="s">
        <v>17</v>
      </c>
      <c r="C4385" s="125" t="s">
        <v>15303</v>
      </c>
      <c r="D4385" s="126" t="s">
        <v>15304</v>
      </c>
      <c r="E4385" s="125" t="s">
        <v>15312</v>
      </c>
      <c r="F4385" s="126" t="s">
        <v>15313</v>
      </c>
      <c r="G4385" s="125" t="s">
        <v>15318</v>
      </c>
      <c r="H4385" s="126" t="s">
        <v>15319</v>
      </c>
      <c r="I4385" s="127">
        <v>193</v>
      </c>
      <c r="J4385" s="128">
        <v>5.274</v>
      </c>
    </row>
    <row r="4386" spans="2:10" hidden="1" x14ac:dyDescent="0.25">
      <c r="B4386" s="124" t="s">
        <v>17</v>
      </c>
      <c r="C4386" s="125" t="s">
        <v>4091</v>
      </c>
      <c r="D4386" s="126" t="s">
        <v>15320</v>
      </c>
      <c r="E4386" s="125" t="s">
        <v>4091</v>
      </c>
      <c r="F4386" s="126" t="s">
        <v>15321</v>
      </c>
      <c r="G4386" s="125" t="s">
        <v>8616</v>
      </c>
      <c r="H4386" s="126" t="s">
        <v>15322</v>
      </c>
      <c r="I4386" s="127">
        <v>212</v>
      </c>
      <c r="J4386" s="128">
        <v>39.176600000000001</v>
      </c>
    </row>
    <row r="4387" spans="2:10" hidden="1" x14ac:dyDescent="0.25">
      <c r="B4387" s="124" t="s">
        <v>17</v>
      </c>
      <c r="C4387" s="125" t="s">
        <v>15323</v>
      </c>
      <c r="D4387" s="126" t="s">
        <v>15324</v>
      </c>
      <c r="E4387" s="125" t="s">
        <v>10537</v>
      </c>
      <c r="F4387" s="126" t="s">
        <v>15325</v>
      </c>
      <c r="G4387" s="125" t="s">
        <v>15326</v>
      </c>
      <c r="H4387" s="126" t="s">
        <v>15327</v>
      </c>
      <c r="I4387" s="127">
        <v>403</v>
      </c>
      <c r="J4387" s="128">
        <v>2.3563000000000001</v>
      </c>
    </row>
    <row r="4388" spans="2:10" hidden="1" x14ac:dyDescent="0.25">
      <c r="B4388" s="124" t="s">
        <v>17</v>
      </c>
      <c r="C4388" s="125" t="s">
        <v>15323</v>
      </c>
      <c r="D4388" s="126" t="s">
        <v>15324</v>
      </c>
      <c r="E4388" s="125" t="s">
        <v>15326</v>
      </c>
      <c r="F4388" s="126" t="s">
        <v>15327</v>
      </c>
      <c r="G4388" s="125" t="s">
        <v>6516</v>
      </c>
      <c r="H4388" s="126" t="s">
        <v>15328</v>
      </c>
      <c r="I4388" s="127">
        <v>564</v>
      </c>
      <c r="J4388" s="128">
        <v>3.7951000000000001</v>
      </c>
    </row>
    <row r="4389" spans="2:10" hidden="1" x14ac:dyDescent="0.25">
      <c r="B4389" s="124" t="s">
        <v>17</v>
      </c>
      <c r="C4389" s="125" t="s">
        <v>15323</v>
      </c>
      <c r="D4389" s="126" t="s">
        <v>15324</v>
      </c>
      <c r="E4389" s="125" t="s">
        <v>2043</v>
      </c>
      <c r="F4389" s="126" t="s">
        <v>15329</v>
      </c>
      <c r="G4389" s="125" t="s">
        <v>10593</v>
      </c>
      <c r="H4389" s="126" t="s">
        <v>15330</v>
      </c>
      <c r="I4389" s="127">
        <v>823</v>
      </c>
      <c r="J4389" s="128">
        <v>4.3329000000000004</v>
      </c>
    </row>
    <row r="4390" spans="2:10" hidden="1" x14ac:dyDescent="0.25">
      <c r="B4390" s="124" t="s">
        <v>17</v>
      </c>
      <c r="C4390" s="125" t="s">
        <v>15323</v>
      </c>
      <c r="D4390" s="126" t="s">
        <v>15324</v>
      </c>
      <c r="E4390" s="125" t="s">
        <v>15323</v>
      </c>
      <c r="F4390" s="126" t="s">
        <v>15331</v>
      </c>
      <c r="G4390" s="125" t="s">
        <v>10537</v>
      </c>
      <c r="H4390" s="126" t="s">
        <v>15325</v>
      </c>
      <c r="I4390" s="127">
        <v>270</v>
      </c>
      <c r="J4390" s="128">
        <v>5.7353999999999994</v>
      </c>
    </row>
    <row r="4391" spans="2:10" hidden="1" x14ac:dyDescent="0.25">
      <c r="B4391" s="124" t="s">
        <v>17</v>
      </c>
      <c r="C4391" s="125" t="s">
        <v>15323</v>
      </c>
      <c r="D4391" s="126" t="s">
        <v>15324</v>
      </c>
      <c r="E4391" s="125" t="s">
        <v>6516</v>
      </c>
      <c r="F4391" s="126" t="s">
        <v>15328</v>
      </c>
      <c r="G4391" s="125" t="s">
        <v>2043</v>
      </c>
      <c r="H4391" s="126" t="s">
        <v>15329</v>
      </c>
      <c r="I4391" s="127">
        <v>412</v>
      </c>
      <c r="J4391" s="128">
        <v>4.6952999999999996</v>
      </c>
    </row>
    <row r="4392" spans="2:10" hidden="1" x14ac:dyDescent="0.25">
      <c r="B4392" s="124" t="s">
        <v>17</v>
      </c>
      <c r="C4392" s="125" t="s">
        <v>1871</v>
      </c>
      <c r="D4392" s="126" t="s">
        <v>15332</v>
      </c>
      <c r="E4392" s="125" t="s">
        <v>15333</v>
      </c>
      <c r="F4392" s="126" t="s">
        <v>15334</v>
      </c>
      <c r="G4392" s="125" t="s">
        <v>7812</v>
      </c>
      <c r="H4392" s="126" t="s">
        <v>15335</v>
      </c>
      <c r="I4392" s="127">
        <v>230</v>
      </c>
      <c r="J4392" s="128">
        <v>8.0990000000000002</v>
      </c>
    </row>
    <row r="4393" spans="2:10" hidden="1" x14ac:dyDescent="0.25">
      <c r="B4393" s="124" t="s">
        <v>17</v>
      </c>
      <c r="C4393" s="125" t="s">
        <v>1871</v>
      </c>
      <c r="D4393" s="126" t="s">
        <v>15332</v>
      </c>
      <c r="E4393" s="125" t="s">
        <v>15336</v>
      </c>
      <c r="F4393" s="126" t="s">
        <v>15337</v>
      </c>
      <c r="G4393" s="125" t="s">
        <v>178</v>
      </c>
      <c r="H4393" s="126" t="s">
        <v>15338</v>
      </c>
      <c r="I4393" s="127">
        <v>413</v>
      </c>
      <c r="J4393" s="128">
        <v>3.5581999999999998</v>
      </c>
    </row>
    <row r="4394" spans="2:10" hidden="1" x14ac:dyDescent="0.25">
      <c r="B4394" s="124" t="s">
        <v>17</v>
      </c>
      <c r="C4394" s="125" t="s">
        <v>1871</v>
      </c>
      <c r="D4394" s="126" t="s">
        <v>15332</v>
      </c>
      <c r="E4394" s="125" t="s">
        <v>15339</v>
      </c>
      <c r="F4394" s="126" t="s">
        <v>15340</v>
      </c>
      <c r="G4394" s="125" t="s">
        <v>15341</v>
      </c>
      <c r="H4394" s="126" t="s">
        <v>15342</v>
      </c>
      <c r="I4394" s="127">
        <v>342</v>
      </c>
      <c r="J4394" s="128">
        <v>6.0208999999999984</v>
      </c>
    </row>
    <row r="4395" spans="2:10" hidden="1" x14ac:dyDescent="0.25">
      <c r="B4395" s="124" t="s">
        <v>17</v>
      </c>
      <c r="C4395" s="125" t="s">
        <v>1871</v>
      </c>
      <c r="D4395" s="126" t="s">
        <v>15332</v>
      </c>
      <c r="E4395" s="125" t="s">
        <v>15336</v>
      </c>
      <c r="F4395" s="126" t="s">
        <v>15337</v>
      </c>
      <c r="G4395" s="125" t="s">
        <v>4003</v>
      </c>
      <c r="H4395" s="126" t="s">
        <v>15343</v>
      </c>
      <c r="I4395" s="127">
        <v>400</v>
      </c>
      <c r="J4395" s="128">
        <v>15.8423</v>
      </c>
    </row>
    <row r="4396" spans="2:10" hidden="1" x14ac:dyDescent="0.25">
      <c r="B4396" s="124" t="s">
        <v>17</v>
      </c>
      <c r="C4396" s="125" t="s">
        <v>1871</v>
      </c>
      <c r="D4396" s="126" t="s">
        <v>15332</v>
      </c>
      <c r="E4396" s="125" t="s">
        <v>7874</v>
      </c>
      <c r="F4396" s="126" t="s">
        <v>15344</v>
      </c>
      <c r="G4396" s="125" t="s">
        <v>5237</v>
      </c>
      <c r="H4396" s="126" t="s">
        <v>15345</v>
      </c>
      <c r="I4396" s="127">
        <v>408</v>
      </c>
      <c r="J4396" s="128">
        <v>4.8808999999999996</v>
      </c>
    </row>
    <row r="4397" spans="2:10" hidden="1" x14ac:dyDescent="0.25">
      <c r="B4397" s="124" t="s">
        <v>17</v>
      </c>
      <c r="C4397" s="125" t="s">
        <v>1871</v>
      </c>
      <c r="D4397" s="126" t="s">
        <v>15332</v>
      </c>
      <c r="E4397" s="125" t="s">
        <v>15339</v>
      </c>
      <c r="F4397" s="126" t="s">
        <v>15340</v>
      </c>
      <c r="G4397" s="125" t="s">
        <v>7874</v>
      </c>
      <c r="H4397" s="126" t="s">
        <v>15344</v>
      </c>
      <c r="I4397" s="127">
        <v>250</v>
      </c>
      <c r="J4397" s="128">
        <v>7.5227000000000004</v>
      </c>
    </row>
    <row r="4398" spans="2:10" hidden="1" x14ac:dyDescent="0.25">
      <c r="B4398" s="124" t="s">
        <v>17</v>
      </c>
      <c r="C4398" s="125" t="s">
        <v>3567</v>
      </c>
      <c r="D4398" s="126" t="s">
        <v>15346</v>
      </c>
      <c r="E4398" s="125" t="s">
        <v>3567</v>
      </c>
      <c r="F4398" s="126" t="s">
        <v>15347</v>
      </c>
      <c r="G4398" s="125" t="s">
        <v>15348</v>
      </c>
      <c r="H4398" s="126" t="s">
        <v>15349</v>
      </c>
      <c r="I4398" s="127">
        <v>230</v>
      </c>
      <c r="J4398" s="128">
        <v>18.5336</v>
      </c>
    </row>
    <row r="4399" spans="2:10" hidden="1" x14ac:dyDescent="0.25">
      <c r="B4399" s="124" t="s">
        <v>17</v>
      </c>
      <c r="C4399" s="125" t="s">
        <v>3567</v>
      </c>
      <c r="D4399" s="126" t="s">
        <v>15346</v>
      </c>
      <c r="E4399" s="125" t="s">
        <v>15350</v>
      </c>
      <c r="F4399" s="126" t="s">
        <v>15351</v>
      </c>
      <c r="G4399" s="125" t="s">
        <v>1276</v>
      </c>
      <c r="H4399" s="126" t="s">
        <v>15352</v>
      </c>
      <c r="I4399" s="127">
        <v>138</v>
      </c>
      <c r="J4399" s="128">
        <v>4.5407999999999999</v>
      </c>
    </row>
    <row r="4400" spans="2:10" hidden="1" x14ac:dyDescent="0.25">
      <c r="B4400" s="124" t="s">
        <v>17</v>
      </c>
      <c r="C4400" s="125" t="s">
        <v>3567</v>
      </c>
      <c r="D4400" s="126" t="s">
        <v>15346</v>
      </c>
      <c r="E4400" s="125" t="s">
        <v>15353</v>
      </c>
      <c r="F4400" s="126" t="s">
        <v>15354</v>
      </c>
      <c r="G4400" s="125" t="s">
        <v>15355</v>
      </c>
      <c r="H4400" s="126" t="s">
        <v>15356</v>
      </c>
      <c r="I4400" s="127">
        <v>334</v>
      </c>
      <c r="J4400" s="128">
        <v>15.4733</v>
      </c>
    </row>
    <row r="4401" spans="2:10" hidden="1" x14ac:dyDescent="0.25">
      <c r="B4401" s="124" t="s">
        <v>17</v>
      </c>
      <c r="C4401" s="125" t="s">
        <v>3567</v>
      </c>
      <c r="D4401" s="126" t="s">
        <v>15346</v>
      </c>
      <c r="E4401" s="125" t="s">
        <v>13181</v>
      </c>
      <c r="F4401" s="126" t="s">
        <v>15357</v>
      </c>
      <c r="G4401" s="125" t="s">
        <v>15353</v>
      </c>
      <c r="H4401" s="126" t="s">
        <v>15354</v>
      </c>
      <c r="I4401" s="127">
        <v>268</v>
      </c>
      <c r="J4401" s="128">
        <v>2.934499999999999</v>
      </c>
    </row>
    <row r="4402" spans="2:10" hidden="1" x14ac:dyDescent="0.25">
      <c r="B4402" s="124" t="s">
        <v>17</v>
      </c>
      <c r="C4402" s="125" t="s">
        <v>3567</v>
      </c>
      <c r="D4402" s="126" t="s">
        <v>15346</v>
      </c>
      <c r="E4402" s="125" t="s">
        <v>3548</v>
      </c>
      <c r="F4402" s="126" t="s">
        <v>15358</v>
      </c>
      <c r="G4402" s="125" t="s">
        <v>15350</v>
      </c>
      <c r="H4402" s="126" t="s">
        <v>15351</v>
      </c>
      <c r="I4402" s="127">
        <v>200</v>
      </c>
      <c r="J4402" s="128">
        <v>3.9143000000000008</v>
      </c>
    </row>
    <row r="4403" spans="2:10" hidden="1" x14ac:dyDescent="0.25">
      <c r="B4403" s="124" t="s">
        <v>17</v>
      </c>
      <c r="C4403" s="125" t="s">
        <v>3567</v>
      </c>
      <c r="D4403" s="126" t="s">
        <v>15346</v>
      </c>
      <c r="E4403" s="125" t="s">
        <v>15348</v>
      </c>
      <c r="F4403" s="126" t="s">
        <v>15349</v>
      </c>
      <c r="G4403" s="125" t="s">
        <v>3548</v>
      </c>
      <c r="H4403" s="126" t="s">
        <v>15358</v>
      </c>
      <c r="I4403" s="127">
        <v>497</v>
      </c>
      <c r="J4403" s="128">
        <v>2.571699999999999</v>
      </c>
    </row>
    <row r="4404" spans="2:10" hidden="1" x14ac:dyDescent="0.25">
      <c r="B4404" s="124" t="s">
        <v>17</v>
      </c>
      <c r="C4404" s="125" t="s">
        <v>3567</v>
      </c>
      <c r="D4404" s="126" t="s">
        <v>15346</v>
      </c>
      <c r="E4404" s="125" t="s">
        <v>3548</v>
      </c>
      <c r="F4404" s="126" t="s">
        <v>15358</v>
      </c>
      <c r="G4404" s="125" t="s">
        <v>13181</v>
      </c>
      <c r="H4404" s="126" t="s">
        <v>15357</v>
      </c>
      <c r="I4404" s="127">
        <v>195</v>
      </c>
      <c r="J4404" s="128">
        <v>4.7961</v>
      </c>
    </row>
    <row r="4405" spans="2:10" hidden="1" x14ac:dyDescent="0.25">
      <c r="B4405" s="124" t="s">
        <v>17</v>
      </c>
      <c r="C4405" s="125" t="s">
        <v>3567</v>
      </c>
      <c r="D4405" s="126" t="s">
        <v>15346</v>
      </c>
      <c r="E4405" s="125" t="s">
        <v>3548</v>
      </c>
      <c r="F4405" s="126" t="s">
        <v>15358</v>
      </c>
      <c r="G4405" s="125" t="s">
        <v>15359</v>
      </c>
      <c r="H4405" s="126" t="s">
        <v>15360</v>
      </c>
      <c r="I4405" s="127">
        <v>292</v>
      </c>
      <c r="J4405" s="128">
        <v>5.4935</v>
      </c>
    </row>
    <row r="4406" spans="2:10" hidden="1" x14ac:dyDescent="0.25">
      <c r="B4406" s="124" t="s">
        <v>17</v>
      </c>
      <c r="C4406" s="125" t="s">
        <v>1204</v>
      </c>
      <c r="D4406" s="126" t="s">
        <v>15361</v>
      </c>
      <c r="E4406" s="125" t="s">
        <v>1204</v>
      </c>
      <c r="F4406" s="126" t="s">
        <v>15362</v>
      </c>
      <c r="G4406" s="125" t="s">
        <v>863</v>
      </c>
      <c r="H4406" s="126" t="s">
        <v>15363</v>
      </c>
      <c r="I4406" s="127">
        <v>164</v>
      </c>
      <c r="J4406" s="128">
        <v>9.1953000000000014</v>
      </c>
    </row>
    <row r="4407" spans="2:10" hidden="1" x14ac:dyDescent="0.25">
      <c r="B4407" s="124" t="s">
        <v>17</v>
      </c>
      <c r="C4407" s="125" t="s">
        <v>1204</v>
      </c>
      <c r="D4407" s="126" t="s">
        <v>15361</v>
      </c>
      <c r="E4407" s="125" t="s">
        <v>1204</v>
      </c>
      <c r="F4407" s="126" t="s">
        <v>15362</v>
      </c>
      <c r="G4407" s="125" t="s">
        <v>15364</v>
      </c>
      <c r="H4407" s="126" t="s">
        <v>15365</v>
      </c>
      <c r="I4407" s="127">
        <v>369</v>
      </c>
      <c r="J4407" s="128">
        <v>13.412100000000001</v>
      </c>
    </row>
    <row r="4408" spans="2:10" hidden="1" x14ac:dyDescent="0.25">
      <c r="B4408" s="124" t="s">
        <v>17</v>
      </c>
      <c r="C4408" s="125" t="s">
        <v>3577</v>
      </c>
      <c r="D4408" s="126" t="s">
        <v>15366</v>
      </c>
      <c r="E4408" s="125" t="s">
        <v>15367</v>
      </c>
      <c r="F4408" s="126" t="s">
        <v>15368</v>
      </c>
      <c r="G4408" s="125" t="s">
        <v>9036</v>
      </c>
      <c r="H4408" s="126" t="s">
        <v>15369</v>
      </c>
      <c r="I4408" s="127">
        <v>500</v>
      </c>
      <c r="J4408" s="128">
        <v>3.0524</v>
      </c>
    </row>
    <row r="4409" spans="2:10" hidden="1" x14ac:dyDescent="0.25">
      <c r="B4409" s="124" t="s">
        <v>17</v>
      </c>
      <c r="C4409" s="125" t="s">
        <v>3577</v>
      </c>
      <c r="D4409" s="126" t="s">
        <v>15366</v>
      </c>
      <c r="E4409" s="125" t="s">
        <v>15370</v>
      </c>
      <c r="F4409" s="126" t="s">
        <v>15371</v>
      </c>
      <c r="G4409" s="125" t="s">
        <v>15367</v>
      </c>
      <c r="H4409" s="126" t="s">
        <v>15368</v>
      </c>
      <c r="I4409" s="127">
        <v>309</v>
      </c>
      <c r="J4409" s="128">
        <v>3.9741</v>
      </c>
    </row>
    <row r="4410" spans="2:10" hidden="1" x14ac:dyDescent="0.25">
      <c r="B4410" s="124" t="s">
        <v>17</v>
      </c>
      <c r="C4410" s="125" t="s">
        <v>3577</v>
      </c>
      <c r="D4410" s="126" t="s">
        <v>15366</v>
      </c>
      <c r="E4410" s="125" t="s">
        <v>3577</v>
      </c>
      <c r="F4410" s="126" t="s">
        <v>15372</v>
      </c>
      <c r="G4410" s="125" t="s">
        <v>15370</v>
      </c>
      <c r="H4410" s="126" t="s">
        <v>15371</v>
      </c>
      <c r="I4410" s="127">
        <v>392</v>
      </c>
      <c r="J4410" s="128">
        <v>10.2262</v>
      </c>
    </row>
    <row r="4411" spans="2:10" hidden="1" x14ac:dyDescent="0.25">
      <c r="B4411" s="124" t="s">
        <v>17</v>
      </c>
      <c r="C4411" s="125" t="s">
        <v>3577</v>
      </c>
      <c r="D4411" s="126" t="s">
        <v>15366</v>
      </c>
      <c r="E4411" s="125" t="s">
        <v>9036</v>
      </c>
      <c r="F4411" s="126" t="s">
        <v>15369</v>
      </c>
      <c r="G4411" s="125" t="s">
        <v>15373</v>
      </c>
      <c r="H4411" s="126" t="s">
        <v>15374</v>
      </c>
      <c r="I4411" s="127">
        <v>581</v>
      </c>
      <c r="J4411" s="128">
        <v>5.3523000000000014</v>
      </c>
    </row>
    <row r="4412" spans="2:10" hidden="1" x14ac:dyDescent="0.25">
      <c r="B4412" s="124" t="s">
        <v>17</v>
      </c>
      <c r="C4412" s="125" t="s">
        <v>3577</v>
      </c>
      <c r="D4412" s="126" t="s">
        <v>15366</v>
      </c>
      <c r="E4412" s="125" t="s">
        <v>3577</v>
      </c>
      <c r="F4412" s="126" t="s">
        <v>15372</v>
      </c>
      <c r="G4412" s="125" t="s">
        <v>15375</v>
      </c>
      <c r="H4412" s="126" t="s">
        <v>15376</v>
      </c>
      <c r="I4412" s="127">
        <v>3716</v>
      </c>
      <c r="J4412" s="128">
        <v>8.4437000000000015</v>
      </c>
    </row>
    <row r="4413" spans="2:10" hidden="1" x14ac:dyDescent="0.25">
      <c r="B4413" s="124" t="s">
        <v>17</v>
      </c>
      <c r="C4413" s="125" t="s">
        <v>15377</v>
      </c>
      <c r="D4413" s="126" t="s">
        <v>15378</v>
      </c>
      <c r="E4413" s="125" t="s">
        <v>15377</v>
      </c>
      <c r="F4413" s="126" t="s">
        <v>15379</v>
      </c>
      <c r="G4413" s="125" t="s">
        <v>15380</v>
      </c>
      <c r="H4413" s="126" t="s">
        <v>15381</v>
      </c>
      <c r="I4413" s="127">
        <v>149</v>
      </c>
      <c r="J4413" s="128">
        <v>2.3367999999999989</v>
      </c>
    </row>
    <row r="4414" spans="2:10" hidden="1" x14ac:dyDescent="0.25">
      <c r="B4414" s="124" t="s">
        <v>17</v>
      </c>
      <c r="C4414" s="125" t="s">
        <v>15377</v>
      </c>
      <c r="D4414" s="126" t="s">
        <v>15378</v>
      </c>
      <c r="E4414" s="125" t="s">
        <v>15380</v>
      </c>
      <c r="F4414" s="126" t="s">
        <v>15381</v>
      </c>
      <c r="G4414" s="125" t="s">
        <v>14725</v>
      </c>
      <c r="H4414" s="126" t="s">
        <v>15382</v>
      </c>
      <c r="I4414" s="127">
        <v>259</v>
      </c>
      <c r="J4414" s="128">
        <v>9.3533000000000026</v>
      </c>
    </row>
    <row r="4415" spans="2:10" hidden="1" x14ac:dyDescent="0.25">
      <c r="B4415" s="124" t="s">
        <v>17</v>
      </c>
      <c r="C4415" s="125" t="s">
        <v>15377</v>
      </c>
      <c r="D4415" s="126" t="s">
        <v>15378</v>
      </c>
      <c r="E4415" s="125" t="s">
        <v>14725</v>
      </c>
      <c r="F4415" s="126" t="s">
        <v>15382</v>
      </c>
      <c r="G4415" s="125" t="s">
        <v>15383</v>
      </c>
      <c r="H4415" s="126" t="s">
        <v>15384</v>
      </c>
      <c r="I4415" s="127">
        <v>64</v>
      </c>
      <c r="J4415" s="128">
        <v>13.2898</v>
      </c>
    </row>
    <row r="4416" spans="2:10" hidden="1" x14ac:dyDescent="0.25">
      <c r="B4416" s="124" t="s">
        <v>17</v>
      </c>
      <c r="C4416" s="125" t="s">
        <v>15377</v>
      </c>
      <c r="D4416" s="126" t="s">
        <v>15378</v>
      </c>
      <c r="E4416" s="125" t="s">
        <v>15377</v>
      </c>
      <c r="F4416" s="126" t="s">
        <v>15379</v>
      </c>
      <c r="G4416" s="125" t="s">
        <v>15385</v>
      </c>
      <c r="H4416" s="126" t="s">
        <v>15386</v>
      </c>
      <c r="I4416" s="127">
        <v>204</v>
      </c>
      <c r="J4416" s="128">
        <v>8.5233000000000008</v>
      </c>
    </row>
    <row r="4417" spans="2:10" hidden="1" x14ac:dyDescent="0.25">
      <c r="B4417" s="124" t="s">
        <v>17</v>
      </c>
      <c r="C4417" s="125" t="s">
        <v>3585</v>
      </c>
      <c r="D4417" s="126" t="s">
        <v>15387</v>
      </c>
      <c r="E4417" s="125" t="s">
        <v>15388</v>
      </c>
      <c r="F4417" s="126" t="s">
        <v>15389</v>
      </c>
      <c r="G4417" s="125" t="s">
        <v>3981</v>
      </c>
      <c r="H4417" s="126" t="s">
        <v>15390</v>
      </c>
      <c r="I4417" s="127">
        <v>214</v>
      </c>
      <c r="J4417" s="128">
        <v>20.430199999999999</v>
      </c>
    </row>
    <row r="4418" spans="2:10" hidden="1" x14ac:dyDescent="0.25">
      <c r="B4418" s="124" t="s">
        <v>17</v>
      </c>
      <c r="C4418" s="125" t="s">
        <v>3585</v>
      </c>
      <c r="D4418" s="126" t="s">
        <v>15387</v>
      </c>
      <c r="E4418" s="125" t="s">
        <v>15391</v>
      </c>
      <c r="F4418" s="126" t="s">
        <v>15392</v>
      </c>
      <c r="G4418" s="125" t="s">
        <v>15393</v>
      </c>
      <c r="H4418" s="126" t="s">
        <v>15394</v>
      </c>
      <c r="I4418" s="127">
        <v>886</v>
      </c>
      <c r="J4418" s="128">
        <v>10.0679</v>
      </c>
    </row>
    <row r="4419" spans="2:10" hidden="1" x14ac:dyDescent="0.25">
      <c r="B4419" s="124" t="s">
        <v>17</v>
      </c>
      <c r="C4419" s="125" t="s">
        <v>3585</v>
      </c>
      <c r="D4419" s="126" t="s">
        <v>15387</v>
      </c>
      <c r="E4419" s="125" t="s">
        <v>15395</v>
      </c>
      <c r="F4419" s="126" t="s">
        <v>15396</v>
      </c>
      <c r="G4419" s="125" t="s">
        <v>15397</v>
      </c>
      <c r="H4419" s="126" t="s">
        <v>15398</v>
      </c>
      <c r="I4419" s="127">
        <v>793</v>
      </c>
      <c r="J4419" s="128">
        <v>14.9587</v>
      </c>
    </row>
    <row r="4420" spans="2:10" hidden="1" x14ac:dyDescent="0.25">
      <c r="B4420" s="124" t="s">
        <v>17</v>
      </c>
      <c r="C4420" s="125" t="s">
        <v>3585</v>
      </c>
      <c r="D4420" s="126" t="s">
        <v>15387</v>
      </c>
      <c r="E4420" s="125" t="s">
        <v>3585</v>
      </c>
      <c r="F4420" s="126" t="s">
        <v>15399</v>
      </c>
      <c r="G4420" s="125" t="s">
        <v>15395</v>
      </c>
      <c r="H4420" s="126" t="s">
        <v>15396</v>
      </c>
      <c r="I4420" s="127">
        <v>495</v>
      </c>
      <c r="J4420" s="128">
        <v>18.958400000000001</v>
      </c>
    </row>
    <row r="4421" spans="2:10" hidden="1" x14ac:dyDescent="0.25">
      <c r="B4421" s="124" t="s">
        <v>17</v>
      </c>
      <c r="C4421" s="125" t="s">
        <v>3585</v>
      </c>
      <c r="D4421" s="126" t="s">
        <v>15387</v>
      </c>
      <c r="E4421" s="125" t="s">
        <v>3981</v>
      </c>
      <c r="F4421" s="126" t="s">
        <v>15390</v>
      </c>
      <c r="G4421" s="125" t="s">
        <v>15400</v>
      </c>
      <c r="H4421" s="126" t="s">
        <v>15401</v>
      </c>
      <c r="I4421" s="127">
        <v>393</v>
      </c>
      <c r="J4421" s="128">
        <v>15.961399999999999</v>
      </c>
    </row>
    <row r="4422" spans="2:10" hidden="1" x14ac:dyDescent="0.25">
      <c r="B4422" s="124" t="s">
        <v>17</v>
      </c>
      <c r="C4422" s="125" t="s">
        <v>3585</v>
      </c>
      <c r="D4422" s="126" t="s">
        <v>15387</v>
      </c>
      <c r="E4422" s="125" t="s">
        <v>15400</v>
      </c>
      <c r="F4422" s="126" t="s">
        <v>15401</v>
      </c>
      <c r="G4422" s="125" t="s">
        <v>1276</v>
      </c>
      <c r="H4422" s="126" t="s">
        <v>15402</v>
      </c>
      <c r="I4422" s="127">
        <v>191</v>
      </c>
      <c r="J4422" s="128">
        <v>7.8577000000000004</v>
      </c>
    </row>
    <row r="4423" spans="2:10" hidden="1" x14ac:dyDescent="0.25">
      <c r="B4423" s="124" t="s">
        <v>17</v>
      </c>
      <c r="C4423" s="125" t="s">
        <v>3585</v>
      </c>
      <c r="D4423" s="126" t="s">
        <v>15387</v>
      </c>
      <c r="E4423" s="125" t="s">
        <v>15397</v>
      </c>
      <c r="F4423" s="126" t="s">
        <v>15398</v>
      </c>
      <c r="G4423" s="125" t="s">
        <v>15388</v>
      </c>
      <c r="H4423" s="126" t="s">
        <v>15389</v>
      </c>
      <c r="I4423" s="127">
        <v>270</v>
      </c>
      <c r="J4423" s="128">
        <v>26.828099999999999</v>
      </c>
    </row>
    <row r="4424" spans="2:10" hidden="1" x14ac:dyDescent="0.25">
      <c r="B4424" s="124" t="s">
        <v>17</v>
      </c>
      <c r="C4424" s="125" t="s">
        <v>3585</v>
      </c>
      <c r="D4424" s="126" t="s">
        <v>15387</v>
      </c>
      <c r="E4424" s="125" t="s">
        <v>15395</v>
      </c>
      <c r="F4424" s="126" t="s">
        <v>15396</v>
      </c>
      <c r="G4424" s="125" t="s">
        <v>15391</v>
      </c>
      <c r="H4424" s="126" t="s">
        <v>15392</v>
      </c>
      <c r="I4424" s="127">
        <v>475</v>
      </c>
      <c r="J4424" s="128">
        <v>7.6123999999999983</v>
      </c>
    </row>
    <row r="4425" spans="2:10" hidden="1" x14ac:dyDescent="0.25">
      <c r="B4425" s="124" t="s">
        <v>17</v>
      </c>
      <c r="C4425" s="125" t="s">
        <v>3585</v>
      </c>
      <c r="D4425" s="126" t="s">
        <v>15387</v>
      </c>
      <c r="E4425" s="125" t="s">
        <v>1276</v>
      </c>
      <c r="F4425" s="126" t="s">
        <v>15402</v>
      </c>
      <c r="G4425" s="125" t="s">
        <v>2734</v>
      </c>
      <c r="H4425" s="126" t="s">
        <v>15403</v>
      </c>
      <c r="I4425" s="127">
        <v>390</v>
      </c>
      <c r="J4425" s="128">
        <v>7.9111000000000002</v>
      </c>
    </row>
    <row r="4426" spans="2:10" hidden="1" x14ac:dyDescent="0.25">
      <c r="B4426" s="124" t="s">
        <v>17</v>
      </c>
      <c r="C4426" s="125" t="s">
        <v>1023</v>
      </c>
      <c r="D4426" s="126" t="s">
        <v>15404</v>
      </c>
      <c r="E4426" s="125" t="s">
        <v>7736</v>
      </c>
      <c r="F4426" s="126" t="s">
        <v>15405</v>
      </c>
      <c r="G4426" s="125" t="s">
        <v>12695</v>
      </c>
      <c r="H4426" s="126" t="s">
        <v>15406</v>
      </c>
      <c r="I4426" s="127">
        <v>183</v>
      </c>
      <c r="J4426" s="128">
        <v>18.293700000000001</v>
      </c>
    </row>
    <row r="4427" spans="2:10" hidden="1" x14ac:dyDescent="0.25">
      <c r="B4427" s="124" t="s">
        <v>17</v>
      </c>
      <c r="C4427" s="125" t="s">
        <v>15407</v>
      </c>
      <c r="D4427" s="126" t="s">
        <v>15408</v>
      </c>
      <c r="E4427" s="125" t="s">
        <v>15407</v>
      </c>
      <c r="F4427" s="126" t="s">
        <v>15409</v>
      </c>
      <c r="G4427" s="125" t="s">
        <v>15410</v>
      </c>
      <c r="H4427" s="126" t="s">
        <v>15411</v>
      </c>
      <c r="I4427" s="127">
        <v>647</v>
      </c>
      <c r="J4427" s="128">
        <v>10.6227</v>
      </c>
    </row>
    <row r="4428" spans="2:10" hidden="1" x14ac:dyDescent="0.25">
      <c r="B4428" s="124" t="s">
        <v>17</v>
      </c>
      <c r="C4428" s="125" t="s">
        <v>15407</v>
      </c>
      <c r="D4428" s="126" t="s">
        <v>15408</v>
      </c>
      <c r="E4428" s="125" t="s">
        <v>15410</v>
      </c>
      <c r="F4428" s="126" t="s">
        <v>15411</v>
      </c>
      <c r="G4428" s="125" t="s">
        <v>15412</v>
      </c>
      <c r="H4428" s="126" t="s">
        <v>15413</v>
      </c>
      <c r="I4428" s="127">
        <v>703</v>
      </c>
      <c r="J4428" s="128">
        <v>5.9187000000000003</v>
      </c>
    </row>
    <row r="4429" spans="2:10" hidden="1" x14ac:dyDescent="0.25">
      <c r="B4429" s="124" t="s">
        <v>17</v>
      </c>
      <c r="C4429" s="125" t="s">
        <v>7611</v>
      </c>
      <c r="D4429" s="126" t="s">
        <v>15414</v>
      </c>
      <c r="E4429" s="125" t="s">
        <v>7874</v>
      </c>
      <c r="F4429" s="126" t="s">
        <v>15415</v>
      </c>
      <c r="G4429" s="125" t="s">
        <v>11604</v>
      </c>
      <c r="H4429" s="126" t="s">
        <v>15416</v>
      </c>
      <c r="I4429" s="127">
        <v>641</v>
      </c>
      <c r="J4429" s="128">
        <v>17.010999999999999</v>
      </c>
    </row>
    <row r="4430" spans="2:10" hidden="1" x14ac:dyDescent="0.25">
      <c r="B4430" s="124" t="s">
        <v>17</v>
      </c>
      <c r="C4430" s="125" t="s">
        <v>7611</v>
      </c>
      <c r="D4430" s="126" t="s">
        <v>15414</v>
      </c>
      <c r="E4430" s="125" t="s">
        <v>3204</v>
      </c>
      <c r="F4430" s="126" t="s">
        <v>15417</v>
      </c>
      <c r="G4430" s="125" t="s">
        <v>15418</v>
      </c>
      <c r="H4430" s="126" t="s">
        <v>15419</v>
      </c>
      <c r="I4430" s="127">
        <v>66</v>
      </c>
      <c r="J4430" s="128">
        <v>4.8502000000000001</v>
      </c>
    </row>
    <row r="4431" spans="2:10" hidden="1" x14ac:dyDescent="0.25">
      <c r="B4431" s="124" t="s">
        <v>17</v>
      </c>
      <c r="C4431" s="125" t="s">
        <v>7611</v>
      </c>
      <c r="D4431" s="126" t="s">
        <v>15414</v>
      </c>
      <c r="E4431" s="125" t="s">
        <v>15418</v>
      </c>
      <c r="F4431" s="126" t="s">
        <v>15419</v>
      </c>
      <c r="G4431" s="125" t="s">
        <v>15420</v>
      </c>
      <c r="H4431" s="126" t="s">
        <v>15421</v>
      </c>
      <c r="I4431" s="127">
        <v>706</v>
      </c>
      <c r="J4431" s="128">
        <v>13.127800000000001</v>
      </c>
    </row>
    <row r="4432" spans="2:10" hidden="1" x14ac:dyDescent="0.25">
      <c r="B4432" s="124" t="s">
        <v>17</v>
      </c>
      <c r="C4432" s="125" t="s">
        <v>15422</v>
      </c>
      <c r="D4432" s="126" t="s">
        <v>15423</v>
      </c>
      <c r="E4432" s="125" t="s">
        <v>409</v>
      </c>
      <c r="F4432" s="126" t="s">
        <v>15424</v>
      </c>
      <c r="G4432" s="125" t="s">
        <v>6788</v>
      </c>
      <c r="H4432" s="126" t="s">
        <v>15425</v>
      </c>
      <c r="I4432" s="127">
        <v>271</v>
      </c>
      <c r="J4432" s="128">
        <v>9.136000000000001</v>
      </c>
    </row>
    <row r="4433" spans="2:10" hidden="1" x14ac:dyDescent="0.25">
      <c r="B4433" s="124" t="s">
        <v>17</v>
      </c>
      <c r="C4433" s="125" t="s">
        <v>15422</v>
      </c>
      <c r="D4433" s="126" t="s">
        <v>15423</v>
      </c>
      <c r="E4433" s="125" t="s">
        <v>14414</v>
      </c>
      <c r="F4433" s="126" t="s">
        <v>15426</v>
      </c>
      <c r="G4433" s="125" t="s">
        <v>2742</v>
      </c>
      <c r="H4433" s="126" t="s">
        <v>15427</v>
      </c>
      <c r="I4433" s="127">
        <v>171</v>
      </c>
      <c r="J4433" s="128">
        <v>11.422499999999999</v>
      </c>
    </row>
    <row r="4434" spans="2:10" hidden="1" x14ac:dyDescent="0.25">
      <c r="B4434" s="124" t="s">
        <v>17</v>
      </c>
      <c r="C4434" s="125" t="s">
        <v>15422</v>
      </c>
      <c r="D4434" s="126" t="s">
        <v>15423</v>
      </c>
      <c r="E4434" s="125" t="s">
        <v>15422</v>
      </c>
      <c r="F4434" s="126" t="s">
        <v>15428</v>
      </c>
      <c r="G4434" s="125" t="s">
        <v>409</v>
      </c>
      <c r="H4434" s="126" t="s">
        <v>15424</v>
      </c>
      <c r="I4434" s="127">
        <v>972</v>
      </c>
      <c r="J4434" s="128">
        <v>5.0364000000000004</v>
      </c>
    </row>
    <row r="4435" spans="2:10" hidden="1" x14ac:dyDescent="0.25">
      <c r="B4435" s="124" t="s">
        <v>17</v>
      </c>
      <c r="C4435" s="125" t="s">
        <v>15422</v>
      </c>
      <c r="D4435" s="126" t="s">
        <v>15423</v>
      </c>
      <c r="E4435" s="125" t="s">
        <v>15422</v>
      </c>
      <c r="F4435" s="126" t="s">
        <v>15428</v>
      </c>
      <c r="G4435" s="125" t="s">
        <v>14414</v>
      </c>
      <c r="H4435" s="126" t="s">
        <v>15426</v>
      </c>
      <c r="I4435" s="127">
        <v>249</v>
      </c>
      <c r="J4435" s="128">
        <v>11.132400000000001</v>
      </c>
    </row>
    <row r="4436" spans="2:10" hidden="1" x14ac:dyDescent="0.25">
      <c r="B4436" s="124" t="s">
        <v>17</v>
      </c>
      <c r="C4436" s="125" t="s">
        <v>3813</v>
      </c>
      <c r="D4436" s="126" t="s">
        <v>15429</v>
      </c>
      <c r="E4436" s="125" t="s">
        <v>3813</v>
      </c>
      <c r="F4436" s="126" t="s">
        <v>15430</v>
      </c>
      <c r="G4436" s="125" t="s">
        <v>15431</v>
      </c>
      <c r="H4436" s="126" t="s">
        <v>15432</v>
      </c>
      <c r="I4436" s="127">
        <v>0</v>
      </c>
      <c r="J4436" s="128">
        <v>120.6224</v>
      </c>
    </row>
    <row r="4437" spans="2:10" hidden="1" x14ac:dyDescent="0.25">
      <c r="B4437" s="124" t="s">
        <v>17</v>
      </c>
      <c r="C4437" s="125" t="s">
        <v>3813</v>
      </c>
      <c r="D4437" s="126" t="s">
        <v>15429</v>
      </c>
      <c r="E4437" s="125" t="s">
        <v>15433</v>
      </c>
      <c r="F4437" s="126" t="s">
        <v>15434</v>
      </c>
      <c r="G4437" s="125" t="s">
        <v>15435</v>
      </c>
      <c r="H4437" s="126" t="s">
        <v>15436</v>
      </c>
      <c r="I4437" s="127">
        <v>475</v>
      </c>
      <c r="J4437" s="128">
        <v>59.228100000000012</v>
      </c>
    </row>
    <row r="4438" spans="2:10" hidden="1" x14ac:dyDescent="0.25">
      <c r="B4438" s="124" t="s">
        <v>17</v>
      </c>
      <c r="C4438" s="125" t="s">
        <v>3813</v>
      </c>
      <c r="D4438" s="126" t="s">
        <v>15429</v>
      </c>
      <c r="E4438" s="125" t="s">
        <v>15431</v>
      </c>
      <c r="F4438" s="126" t="s">
        <v>15432</v>
      </c>
      <c r="G4438" s="125" t="s">
        <v>15433</v>
      </c>
      <c r="H4438" s="126" t="s">
        <v>15434</v>
      </c>
      <c r="I4438" s="127">
        <v>337</v>
      </c>
      <c r="J4438" s="128">
        <v>77.966800000000006</v>
      </c>
    </row>
    <row r="4439" spans="2:10" hidden="1" x14ac:dyDescent="0.25">
      <c r="B4439" s="124" t="s">
        <v>17</v>
      </c>
      <c r="C4439" s="125" t="s">
        <v>3813</v>
      </c>
      <c r="D4439" s="126" t="s">
        <v>15429</v>
      </c>
      <c r="E4439" s="125" t="s">
        <v>8195</v>
      </c>
      <c r="F4439" s="126" t="s">
        <v>15437</v>
      </c>
      <c r="G4439" s="125" t="s">
        <v>15438</v>
      </c>
      <c r="H4439" s="126" t="s">
        <v>15439</v>
      </c>
      <c r="I4439" s="127">
        <v>285</v>
      </c>
      <c r="J4439" s="128">
        <v>2.5306000000000002</v>
      </c>
    </row>
    <row r="4440" spans="2:10" hidden="1" x14ac:dyDescent="0.25">
      <c r="B4440" s="124" t="s">
        <v>17</v>
      </c>
      <c r="C4440" s="125" t="s">
        <v>3819</v>
      </c>
      <c r="D4440" s="126" t="s">
        <v>15440</v>
      </c>
      <c r="E4440" s="125" t="s">
        <v>15441</v>
      </c>
      <c r="F4440" s="126" t="s">
        <v>15442</v>
      </c>
      <c r="G4440" s="125" t="s">
        <v>15443</v>
      </c>
      <c r="H4440" s="126" t="s">
        <v>15444</v>
      </c>
      <c r="I4440" s="127">
        <v>231</v>
      </c>
      <c r="J4440" s="128">
        <v>4.4531000000000001</v>
      </c>
    </row>
    <row r="4441" spans="2:10" hidden="1" x14ac:dyDescent="0.25">
      <c r="B4441" s="124" t="s">
        <v>17</v>
      </c>
      <c r="C4441" s="125" t="s">
        <v>3819</v>
      </c>
      <c r="D4441" s="126" t="s">
        <v>15440</v>
      </c>
      <c r="E4441" s="125" t="s">
        <v>15267</v>
      </c>
      <c r="F4441" s="126" t="s">
        <v>15445</v>
      </c>
      <c r="G4441" s="125" t="s">
        <v>6325</v>
      </c>
      <c r="H4441" s="126" t="s">
        <v>15446</v>
      </c>
      <c r="I4441" s="127">
        <v>730</v>
      </c>
      <c r="J4441" s="128">
        <v>11.673</v>
      </c>
    </row>
    <row r="4442" spans="2:10" hidden="1" x14ac:dyDescent="0.25">
      <c r="B4442" s="124" t="s">
        <v>17</v>
      </c>
      <c r="C4442" s="125" t="s">
        <v>3819</v>
      </c>
      <c r="D4442" s="126" t="s">
        <v>15440</v>
      </c>
      <c r="E4442" s="125" t="s">
        <v>6325</v>
      </c>
      <c r="F4442" s="126" t="s">
        <v>15446</v>
      </c>
      <c r="G4442" s="125" t="s">
        <v>15447</v>
      </c>
      <c r="H4442" s="126" t="s">
        <v>15448</v>
      </c>
      <c r="I4442" s="127">
        <v>383</v>
      </c>
      <c r="J4442" s="128">
        <v>7.1816000000000004</v>
      </c>
    </row>
    <row r="4443" spans="2:10" hidden="1" x14ac:dyDescent="0.25">
      <c r="B4443" s="124" t="s">
        <v>17</v>
      </c>
      <c r="C4443" s="125" t="s">
        <v>3819</v>
      </c>
      <c r="D4443" s="126" t="s">
        <v>15440</v>
      </c>
      <c r="E4443" s="125" t="s">
        <v>3819</v>
      </c>
      <c r="F4443" s="126" t="s">
        <v>15449</v>
      </c>
      <c r="G4443" s="125" t="s">
        <v>15267</v>
      </c>
      <c r="H4443" s="126" t="s">
        <v>15445</v>
      </c>
      <c r="I4443" s="127">
        <v>401</v>
      </c>
      <c r="J4443" s="128">
        <v>17.198599999999999</v>
      </c>
    </row>
    <row r="4444" spans="2:10" hidden="1" x14ac:dyDescent="0.25">
      <c r="B4444" s="124" t="s">
        <v>17</v>
      </c>
      <c r="C4444" s="125" t="s">
        <v>3819</v>
      </c>
      <c r="D4444" s="126" t="s">
        <v>15440</v>
      </c>
      <c r="E4444" s="125" t="s">
        <v>15267</v>
      </c>
      <c r="F4444" s="126" t="s">
        <v>15445</v>
      </c>
      <c r="G4444" s="125" t="s">
        <v>15450</v>
      </c>
      <c r="H4444" s="126" t="s">
        <v>15451</v>
      </c>
      <c r="I4444" s="127">
        <v>318</v>
      </c>
      <c r="J4444" s="128">
        <v>10.774100000000001</v>
      </c>
    </row>
    <row r="4445" spans="2:10" hidden="1" x14ac:dyDescent="0.25">
      <c r="B4445" s="124" t="s">
        <v>17</v>
      </c>
      <c r="C4445" s="125" t="s">
        <v>2272</v>
      </c>
      <c r="D4445" s="126" t="s">
        <v>15452</v>
      </c>
      <c r="E4445" s="125" t="s">
        <v>15453</v>
      </c>
      <c r="F4445" s="126" t="s">
        <v>15454</v>
      </c>
      <c r="G4445" s="125" t="s">
        <v>15455</v>
      </c>
      <c r="H4445" s="126" t="s">
        <v>15456</v>
      </c>
      <c r="I4445" s="127">
        <v>2084</v>
      </c>
      <c r="J4445" s="128">
        <v>34.115200000000009</v>
      </c>
    </row>
    <row r="4446" spans="2:10" hidden="1" x14ac:dyDescent="0.25">
      <c r="B4446" s="124" t="s">
        <v>17</v>
      </c>
      <c r="C4446" s="125" t="s">
        <v>2272</v>
      </c>
      <c r="D4446" s="126" t="s">
        <v>15452</v>
      </c>
      <c r="E4446" s="125" t="s">
        <v>15457</v>
      </c>
      <c r="F4446" s="126" t="s">
        <v>15458</v>
      </c>
      <c r="G4446" s="125" t="s">
        <v>15459</v>
      </c>
      <c r="H4446" s="126" t="s">
        <v>15460</v>
      </c>
      <c r="I4446" s="127">
        <v>2512</v>
      </c>
      <c r="J4446" s="128">
        <v>21.053000000000001</v>
      </c>
    </row>
    <row r="4447" spans="2:10" hidden="1" x14ac:dyDescent="0.25">
      <c r="B4447" s="124" t="s">
        <v>17</v>
      </c>
      <c r="C4447" s="125" t="s">
        <v>2272</v>
      </c>
      <c r="D4447" s="126" t="s">
        <v>15452</v>
      </c>
      <c r="E4447" s="125" t="s">
        <v>15459</v>
      </c>
      <c r="F4447" s="126" t="s">
        <v>15460</v>
      </c>
      <c r="G4447" s="125" t="s">
        <v>15453</v>
      </c>
      <c r="H4447" s="126" t="s">
        <v>15454</v>
      </c>
      <c r="I4447" s="127">
        <v>202</v>
      </c>
      <c r="J4447" s="128">
        <v>17.3385</v>
      </c>
    </row>
    <row r="4448" spans="2:10" hidden="1" x14ac:dyDescent="0.25">
      <c r="B4448" s="124" t="s">
        <v>17</v>
      </c>
      <c r="C4448" s="125" t="s">
        <v>2272</v>
      </c>
      <c r="D4448" s="126" t="s">
        <v>15452</v>
      </c>
      <c r="E4448" s="125" t="s">
        <v>15455</v>
      </c>
      <c r="F4448" s="126" t="s">
        <v>15456</v>
      </c>
      <c r="G4448" s="125" t="s">
        <v>15461</v>
      </c>
      <c r="H4448" s="126" t="s">
        <v>15462</v>
      </c>
      <c r="I4448" s="127">
        <v>2088</v>
      </c>
      <c r="J4448" s="128">
        <v>22.4147</v>
      </c>
    </row>
    <row r="4449" spans="2:10" hidden="1" x14ac:dyDescent="0.25">
      <c r="B4449" s="124" t="s">
        <v>17</v>
      </c>
      <c r="C4449" s="125" t="s">
        <v>2272</v>
      </c>
      <c r="D4449" s="126" t="s">
        <v>15452</v>
      </c>
      <c r="E4449" s="125" t="s">
        <v>9538</v>
      </c>
      <c r="F4449" s="126" t="s">
        <v>15463</v>
      </c>
      <c r="G4449" s="125" t="s">
        <v>15464</v>
      </c>
      <c r="H4449" s="126" t="s">
        <v>15465</v>
      </c>
      <c r="I4449" s="127">
        <v>291</v>
      </c>
      <c r="J4449" s="128">
        <v>12.4863</v>
      </c>
    </row>
    <row r="4450" spans="2:10" hidden="1" x14ac:dyDescent="0.25">
      <c r="B4450" s="124" t="s">
        <v>17</v>
      </c>
      <c r="C4450" s="125" t="s">
        <v>2272</v>
      </c>
      <c r="D4450" s="126" t="s">
        <v>15452</v>
      </c>
      <c r="E4450" s="125" t="s">
        <v>15455</v>
      </c>
      <c r="F4450" s="126" t="s">
        <v>15456</v>
      </c>
      <c r="G4450" s="125" t="s">
        <v>15466</v>
      </c>
      <c r="H4450" s="126" t="s">
        <v>15467</v>
      </c>
      <c r="I4450" s="127">
        <v>388</v>
      </c>
      <c r="J4450" s="128">
        <v>20.838200000000001</v>
      </c>
    </row>
    <row r="4451" spans="2:10" hidden="1" x14ac:dyDescent="0.25">
      <c r="B4451" s="124" t="s">
        <v>17</v>
      </c>
      <c r="C4451" s="125" t="s">
        <v>2272</v>
      </c>
      <c r="D4451" s="126" t="s">
        <v>15452</v>
      </c>
      <c r="E4451" s="125" t="s">
        <v>2272</v>
      </c>
      <c r="F4451" s="126" t="s">
        <v>15468</v>
      </c>
      <c r="G4451" s="125" t="s">
        <v>661</v>
      </c>
      <c r="H4451" s="126" t="s">
        <v>15469</v>
      </c>
      <c r="I4451" s="127">
        <v>319</v>
      </c>
      <c r="J4451" s="128">
        <v>14.7959</v>
      </c>
    </row>
    <row r="4452" spans="2:10" hidden="1" x14ac:dyDescent="0.25">
      <c r="B4452" s="124" t="s">
        <v>17</v>
      </c>
      <c r="C4452" s="125" t="s">
        <v>2272</v>
      </c>
      <c r="D4452" s="126" t="s">
        <v>15452</v>
      </c>
      <c r="E4452" s="125" t="s">
        <v>15457</v>
      </c>
      <c r="F4452" s="126" t="s">
        <v>15458</v>
      </c>
      <c r="G4452" s="125" t="s">
        <v>15470</v>
      </c>
      <c r="H4452" s="126" t="s">
        <v>15471</v>
      </c>
      <c r="I4452" s="127">
        <v>985</v>
      </c>
      <c r="J4452" s="128">
        <v>5.7355</v>
      </c>
    </row>
    <row r="4453" spans="2:10" hidden="1" x14ac:dyDescent="0.25">
      <c r="B4453" s="124" t="s">
        <v>17</v>
      </c>
      <c r="C4453" s="125" t="s">
        <v>2272</v>
      </c>
      <c r="D4453" s="126" t="s">
        <v>15452</v>
      </c>
      <c r="E4453" s="125" t="s">
        <v>15470</v>
      </c>
      <c r="F4453" s="126" t="s">
        <v>15471</v>
      </c>
      <c r="G4453" s="125" t="s">
        <v>15472</v>
      </c>
      <c r="H4453" s="126" t="s">
        <v>15473</v>
      </c>
      <c r="I4453" s="127">
        <v>400</v>
      </c>
      <c r="J4453" s="128">
        <v>13.138299999999999</v>
      </c>
    </row>
    <row r="4454" spans="2:10" hidden="1" x14ac:dyDescent="0.25">
      <c r="B4454" s="124" t="s">
        <v>17</v>
      </c>
      <c r="C4454" s="125" t="s">
        <v>2272</v>
      </c>
      <c r="D4454" s="126" t="s">
        <v>15452</v>
      </c>
      <c r="E4454" s="125" t="s">
        <v>15466</v>
      </c>
      <c r="F4454" s="126" t="s">
        <v>15467</v>
      </c>
      <c r="G4454" s="125" t="s">
        <v>15474</v>
      </c>
      <c r="H4454" s="126" t="s">
        <v>15475</v>
      </c>
      <c r="I4454" s="127">
        <v>124</v>
      </c>
      <c r="J4454" s="128">
        <v>35.497800000000012</v>
      </c>
    </row>
    <row r="4455" spans="2:10" hidden="1" x14ac:dyDescent="0.25">
      <c r="B4455" s="124" t="s">
        <v>17</v>
      </c>
      <c r="C4455" s="125" t="s">
        <v>2272</v>
      </c>
      <c r="D4455" s="126" t="s">
        <v>15452</v>
      </c>
      <c r="E4455" s="125" t="s">
        <v>15476</v>
      </c>
      <c r="F4455" s="126" t="s">
        <v>15477</v>
      </c>
      <c r="G4455" s="125" t="s">
        <v>15478</v>
      </c>
      <c r="H4455" s="126" t="s">
        <v>15479</v>
      </c>
      <c r="I4455" s="127">
        <v>280</v>
      </c>
      <c r="J4455" s="128">
        <v>13.6835</v>
      </c>
    </row>
    <row r="4456" spans="2:10" hidden="1" x14ac:dyDescent="0.25">
      <c r="B4456" s="124" t="s">
        <v>17</v>
      </c>
      <c r="C4456" s="125" t="s">
        <v>2272</v>
      </c>
      <c r="D4456" s="126" t="s">
        <v>15452</v>
      </c>
      <c r="E4456" s="125" t="s">
        <v>2272</v>
      </c>
      <c r="F4456" s="126" t="s">
        <v>15468</v>
      </c>
      <c r="G4456" s="125" t="s">
        <v>15480</v>
      </c>
      <c r="H4456" s="126" t="s">
        <v>15481</v>
      </c>
      <c r="I4456" s="127">
        <v>447</v>
      </c>
      <c r="J4456" s="128">
        <v>15.7834</v>
      </c>
    </row>
    <row r="4457" spans="2:10" hidden="1" x14ac:dyDescent="0.25">
      <c r="B4457" s="124" t="s">
        <v>17</v>
      </c>
      <c r="C4457" s="125" t="s">
        <v>2272</v>
      </c>
      <c r="D4457" s="126" t="s">
        <v>15452</v>
      </c>
      <c r="E4457" s="125" t="s">
        <v>15482</v>
      </c>
      <c r="F4457" s="126" t="s">
        <v>15483</v>
      </c>
      <c r="G4457" s="125" t="s">
        <v>15484</v>
      </c>
      <c r="H4457" s="126" t="s">
        <v>15485</v>
      </c>
      <c r="I4457" s="127">
        <v>556</v>
      </c>
      <c r="J4457" s="128">
        <v>6.3055000000000003</v>
      </c>
    </row>
    <row r="4458" spans="2:10" hidden="1" x14ac:dyDescent="0.25">
      <c r="B4458" s="124" t="s">
        <v>17</v>
      </c>
      <c r="C4458" s="125" t="s">
        <v>2272</v>
      </c>
      <c r="D4458" s="126" t="s">
        <v>15452</v>
      </c>
      <c r="E4458" s="125" t="s">
        <v>15484</v>
      </c>
      <c r="F4458" s="126" t="s">
        <v>15485</v>
      </c>
      <c r="G4458" s="125" t="s">
        <v>15486</v>
      </c>
      <c r="H4458" s="126" t="s">
        <v>15487</v>
      </c>
      <c r="I4458" s="127">
        <v>312</v>
      </c>
      <c r="J4458" s="128">
        <v>20.241199999999999</v>
      </c>
    </row>
    <row r="4459" spans="2:10" hidden="1" x14ac:dyDescent="0.25">
      <c r="B4459" s="124" t="s">
        <v>17</v>
      </c>
      <c r="C4459" s="125" t="s">
        <v>2272</v>
      </c>
      <c r="D4459" s="126" t="s">
        <v>15452</v>
      </c>
      <c r="E4459" s="125" t="s">
        <v>11846</v>
      </c>
      <c r="F4459" s="126" t="s">
        <v>15488</v>
      </c>
      <c r="G4459" s="125" t="s">
        <v>15489</v>
      </c>
      <c r="H4459" s="126" t="s">
        <v>15490</v>
      </c>
      <c r="I4459" s="127">
        <v>314</v>
      </c>
      <c r="J4459" s="128">
        <v>11.8809</v>
      </c>
    </row>
    <row r="4460" spans="2:10" hidden="1" x14ac:dyDescent="0.25">
      <c r="B4460" s="124" t="s">
        <v>17</v>
      </c>
      <c r="C4460" s="125" t="s">
        <v>2272</v>
      </c>
      <c r="D4460" s="126" t="s">
        <v>15452</v>
      </c>
      <c r="E4460" s="125" t="s">
        <v>1665</v>
      </c>
      <c r="F4460" s="126" t="s">
        <v>15491</v>
      </c>
      <c r="G4460" s="125" t="s">
        <v>15492</v>
      </c>
      <c r="H4460" s="126" t="s">
        <v>15493</v>
      </c>
      <c r="I4460" s="127">
        <v>188</v>
      </c>
      <c r="J4460" s="128">
        <v>3.3221999999999992</v>
      </c>
    </row>
    <row r="4461" spans="2:10" hidden="1" x14ac:dyDescent="0.25">
      <c r="B4461" s="124" t="s">
        <v>17</v>
      </c>
      <c r="C4461" s="125" t="s">
        <v>2272</v>
      </c>
      <c r="D4461" s="126" t="s">
        <v>15452</v>
      </c>
      <c r="E4461" s="125" t="s">
        <v>12820</v>
      </c>
      <c r="F4461" s="126" t="s">
        <v>15494</v>
      </c>
      <c r="G4461" s="125" t="s">
        <v>1665</v>
      </c>
      <c r="H4461" s="126" t="s">
        <v>15491</v>
      </c>
      <c r="I4461" s="127">
        <v>2336</v>
      </c>
      <c r="J4461" s="128">
        <v>5.7060000000000004</v>
      </c>
    </row>
    <row r="4462" spans="2:10" hidden="1" x14ac:dyDescent="0.25">
      <c r="B4462" s="124" t="s">
        <v>17</v>
      </c>
      <c r="C4462" s="125" t="s">
        <v>2272</v>
      </c>
      <c r="D4462" s="126" t="s">
        <v>15452</v>
      </c>
      <c r="E4462" s="125" t="s">
        <v>2505</v>
      </c>
      <c r="F4462" s="126" t="s">
        <v>15495</v>
      </c>
      <c r="G4462" s="125" t="s">
        <v>9538</v>
      </c>
      <c r="H4462" s="126" t="s">
        <v>15463</v>
      </c>
      <c r="I4462" s="127">
        <v>2359</v>
      </c>
      <c r="J4462" s="128">
        <v>4.5028000000000006</v>
      </c>
    </row>
    <row r="4463" spans="2:10" hidden="1" x14ac:dyDescent="0.25">
      <c r="B4463" s="124" t="s">
        <v>17</v>
      </c>
      <c r="C4463" s="125" t="s">
        <v>2272</v>
      </c>
      <c r="D4463" s="126" t="s">
        <v>15452</v>
      </c>
      <c r="E4463" s="125" t="s">
        <v>15496</v>
      </c>
      <c r="F4463" s="126" t="s">
        <v>15497</v>
      </c>
      <c r="G4463" s="125" t="s">
        <v>15476</v>
      </c>
      <c r="H4463" s="126" t="s">
        <v>15477</v>
      </c>
      <c r="I4463" s="127">
        <v>203</v>
      </c>
      <c r="J4463" s="128">
        <v>1.891</v>
      </c>
    </row>
    <row r="4464" spans="2:10" hidden="1" x14ac:dyDescent="0.25">
      <c r="B4464" s="124" t="s">
        <v>17</v>
      </c>
      <c r="C4464" s="125" t="s">
        <v>2272</v>
      </c>
      <c r="D4464" s="126" t="s">
        <v>15452</v>
      </c>
      <c r="E4464" s="125" t="s">
        <v>2272</v>
      </c>
      <c r="F4464" s="126" t="s">
        <v>15468</v>
      </c>
      <c r="G4464" s="125" t="s">
        <v>11846</v>
      </c>
      <c r="H4464" s="126" t="s">
        <v>15488</v>
      </c>
      <c r="I4464" s="127">
        <v>627</v>
      </c>
      <c r="J4464" s="128">
        <v>6.2803000000000004</v>
      </c>
    </row>
    <row r="4465" spans="2:10" hidden="1" x14ac:dyDescent="0.25">
      <c r="B4465" s="124" t="s">
        <v>17</v>
      </c>
      <c r="C4465" s="125" t="s">
        <v>2272</v>
      </c>
      <c r="D4465" s="126" t="s">
        <v>15452</v>
      </c>
      <c r="E4465" s="125" t="s">
        <v>8010</v>
      </c>
      <c r="F4465" s="126" t="s">
        <v>15498</v>
      </c>
      <c r="G4465" s="125" t="s">
        <v>15499</v>
      </c>
      <c r="H4465" s="126" t="s">
        <v>15500</v>
      </c>
      <c r="I4465" s="127">
        <v>688</v>
      </c>
      <c r="J4465" s="128">
        <v>7.3240999999999996</v>
      </c>
    </row>
    <row r="4466" spans="2:10" hidden="1" x14ac:dyDescent="0.25">
      <c r="B4466" s="124" t="s">
        <v>17</v>
      </c>
      <c r="C4466" s="125" t="s">
        <v>2272</v>
      </c>
      <c r="D4466" s="126" t="s">
        <v>15452</v>
      </c>
      <c r="E4466" s="125" t="s">
        <v>15496</v>
      </c>
      <c r="F4466" s="126" t="s">
        <v>15497</v>
      </c>
      <c r="G4466" s="125" t="s">
        <v>12820</v>
      </c>
      <c r="H4466" s="126" t="s">
        <v>15494</v>
      </c>
      <c r="I4466" s="127">
        <v>222</v>
      </c>
      <c r="J4466" s="128">
        <v>5.0176000000000007</v>
      </c>
    </row>
    <row r="4467" spans="2:10" hidden="1" x14ac:dyDescent="0.25">
      <c r="B4467" s="124" t="s">
        <v>17</v>
      </c>
      <c r="C4467" s="125" t="s">
        <v>2272</v>
      </c>
      <c r="D4467" s="126" t="s">
        <v>15452</v>
      </c>
      <c r="E4467" s="125" t="s">
        <v>15480</v>
      </c>
      <c r="F4467" s="126" t="s">
        <v>15481</v>
      </c>
      <c r="G4467" s="125" t="s">
        <v>3142</v>
      </c>
      <c r="H4467" s="126" t="s">
        <v>15501</v>
      </c>
      <c r="I4467" s="127">
        <v>545</v>
      </c>
      <c r="J4467" s="128">
        <v>19.0943</v>
      </c>
    </row>
    <row r="4468" spans="2:10" hidden="1" x14ac:dyDescent="0.25">
      <c r="B4468" s="124" t="s">
        <v>17</v>
      </c>
      <c r="C4468" s="125" t="s">
        <v>2272</v>
      </c>
      <c r="D4468" s="126" t="s">
        <v>15452</v>
      </c>
      <c r="E4468" s="125" t="s">
        <v>2272</v>
      </c>
      <c r="F4468" s="126" t="s">
        <v>15468</v>
      </c>
      <c r="G4468" s="125" t="s">
        <v>15496</v>
      </c>
      <c r="H4468" s="126" t="s">
        <v>15497</v>
      </c>
      <c r="I4468" s="127">
        <v>179</v>
      </c>
      <c r="J4468" s="128">
        <v>9.1079999999999988</v>
      </c>
    </row>
    <row r="4469" spans="2:10" hidden="1" x14ac:dyDescent="0.25">
      <c r="B4469" s="124" t="s">
        <v>17</v>
      </c>
      <c r="C4469" s="125" t="s">
        <v>2272</v>
      </c>
      <c r="D4469" s="126" t="s">
        <v>15452</v>
      </c>
      <c r="E4469" s="125" t="s">
        <v>2272</v>
      </c>
      <c r="F4469" s="126" t="s">
        <v>15468</v>
      </c>
      <c r="G4469" s="125" t="s">
        <v>8010</v>
      </c>
      <c r="H4469" s="126" t="s">
        <v>15498</v>
      </c>
      <c r="I4469" s="127">
        <v>198</v>
      </c>
      <c r="J4469" s="128">
        <v>6.1599999999999984</v>
      </c>
    </row>
    <row r="4470" spans="2:10" hidden="1" x14ac:dyDescent="0.25">
      <c r="B4470" s="124" t="s">
        <v>17</v>
      </c>
      <c r="C4470" s="125" t="s">
        <v>2272</v>
      </c>
      <c r="D4470" s="126" t="s">
        <v>15452</v>
      </c>
      <c r="E4470" s="125" t="s">
        <v>15492</v>
      </c>
      <c r="F4470" s="126" t="s">
        <v>15493</v>
      </c>
      <c r="G4470" s="125" t="s">
        <v>2505</v>
      </c>
      <c r="H4470" s="126" t="s">
        <v>15495</v>
      </c>
      <c r="I4470" s="127">
        <v>626</v>
      </c>
      <c r="J4470" s="128">
        <v>7.0787000000000004</v>
      </c>
    </row>
    <row r="4471" spans="2:10" hidden="1" x14ac:dyDescent="0.25">
      <c r="B4471" s="124" t="s">
        <v>17</v>
      </c>
      <c r="C4471" s="125" t="s">
        <v>2272</v>
      </c>
      <c r="D4471" s="126" t="s">
        <v>15452</v>
      </c>
      <c r="E4471" s="125" t="s">
        <v>15489</v>
      </c>
      <c r="F4471" s="126" t="s">
        <v>15490</v>
      </c>
      <c r="G4471" s="125" t="s">
        <v>11809</v>
      </c>
      <c r="H4471" s="126" t="s">
        <v>15502</v>
      </c>
      <c r="I4471" s="127">
        <v>952</v>
      </c>
      <c r="J4471" s="128">
        <v>25.7959</v>
      </c>
    </row>
    <row r="4472" spans="2:10" hidden="1" x14ac:dyDescent="0.25">
      <c r="B4472" s="124" t="s">
        <v>17</v>
      </c>
      <c r="C4472" s="125" t="s">
        <v>2272</v>
      </c>
      <c r="D4472" s="126" t="s">
        <v>15452</v>
      </c>
      <c r="E4472" s="125" t="s">
        <v>15464</v>
      </c>
      <c r="F4472" s="126" t="s">
        <v>15465</v>
      </c>
      <c r="G4472" s="125" t="s">
        <v>15457</v>
      </c>
      <c r="H4472" s="126" t="s">
        <v>15458</v>
      </c>
      <c r="I4472" s="127">
        <v>2703</v>
      </c>
      <c r="J4472" s="128">
        <v>12.1919</v>
      </c>
    </row>
    <row r="4473" spans="2:10" hidden="1" x14ac:dyDescent="0.25">
      <c r="B4473" s="124" t="s">
        <v>17</v>
      </c>
      <c r="C4473" s="125" t="s">
        <v>2272</v>
      </c>
      <c r="D4473" s="126" t="s">
        <v>15452</v>
      </c>
      <c r="E4473" s="125" t="s">
        <v>3142</v>
      </c>
      <c r="F4473" s="126" t="s">
        <v>15501</v>
      </c>
      <c r="G4473" s="125" t="s">
        <v>3979</v>
      </c>
      <c r="H4473" s="126" t="s">
        <v>15503</v>
      </c>
      <c r="I4473" s="127">
        <v>1382</v>
      </c>
      <c r="J4473" s="128">
        <v>15.5092</v>
      </c>
    </row>
    <row r="4474" spans="2:10" hidden="1" x14ac:dyDescent="0.25">
      <c r="B4474" s="124" t="s">
        <v>17</v>
      </c>
      <c r="C4474" s="125" t="s">
        <v>2272</v>
      </c>
      <c r="D4474" s="126" t="s">
        <v>15452</v>
      </c>
      <c r="E4474" s="125" t="s">
        <v>15499</v>
      </c>
      <c r="F4474" s="126" t="s">
        <v>15500</v>
      </c>
      <c r="G4474" s="125" t="s">
        <v>15482</v>
      </c>
      <c r="H4474" s="126" t="s">
        <v>15483</v>
      </c>
      <c r="I4474" s="127">
        <v>413</v>
      </c>
      <c r="J4474" s="128">
        <v>7.2251000000000003</v>
      </c>
    </row>
    <row r="4475" spans="2:10" hidden="1" x14ac:dyDescent="0.25">
      <c r="B4475" s="124" t="s">
        <v>17</v>
      </c>
      <c r="C4475" s="125" t="s">
        <v>15504</v>
      </c>
      <c r="D4475" s="126" t="s">
        <v>15505</v>
      </c>
      <c r="E4475" s="125" t="s">
        <v>12880</v>
      </c>
      <c r="F4475" s="126" t="s">
        <v>15506</v>
      </c>
      <c r="G4475" s="125" t="s">
        <v>15431</v>
      </c>
      <c r="H4475" s="126" t="s">
        <v>15507</v>
      </c>
      <c r="I4475" s="127">
        <v>379</v>
      </c>
      <c r="J4475" s="128">
        <v>31.799099999999989</v>
      </c>
    </row>
    <row r="4476" spans="2:10" hidden="1" x14ac:dyDescent="0.25">
      <c r="B4476" s="124" t="s">
        <v>17</v>
      </c>
      <c r="C4476" s="125" t="s">
        <v>15504</v>
      </c>
      <c r="D4476" s="126" t="s">
        <v>15505</v>
      </c>
      <c r="E4476" s="125" t="s">
        <v>15508</v>
      </c>
      <c r="F4476" s="126" t="s">
        <v>15509</v>
      </c>
      <c r="G4476" s="125" t="s">
        <v>15510</v>
      </c>
      <c r="H4476" s="126" t="s">
        <v>15511</v>
      </c>
      <c r="I4476" s="127">
        <v>391</v>
      </c>
      <c r="J4476" s="128">
        <v>7.4269999999999996</v>
      </c>
    </row>
    <row r="4477" spans="2:10" hidden="1" x14ac:dyDescent="0.25">
      <c r="B4477" s="124" t="s">
        <v>17</v>
      </c>
      <c r="C4477" s="125" t="s">
        <v>15504</v>
      </c>
      <c r="D4477" s="126" t="s">
        <v>15505</v>
      </c>
      <c r="E4477" s="125" t="s">
        <v>12880</v>
      </c>
      <c r="F4477" s="126" t="s">
        <v>15506</v>
      </c>
      <c r="G4477" s="125" t="s">
        <v>15508</v>
      </c>
      <c r="H4477" s="126" t="s">
        <v>15509</v>
      </c>
      <c r="I4477" s="127">
        <v>467</v>
      </c>
      <c r="J4477" s="128">
        <v>8.9322000000000035</v>
      </c>
    </row>
    <row r="4478" spans="2:10" hidden="1" x14ac:dyDescent="0.25">
      <c r="B4478" s="124" t="s">
        <v>17</v>
      </c>
      <c r="C4478" s="125" t="s">
        <v>15504</v>
      </c>
      <c r="D4478" s="126" t="s">
        <v>15505</v>
      </c>
      <c r="E4478" s="125" t="s">
        <v>15504</v>
      </c>
      <c r="F4478" s="126" t="s">
        <v>15512</v>
      </c>
      <c r="G4478" s="125" t="s">
        <v>12880</v>
      </c>
      <c r="H4478" s="126" t="s">
        <v>15506</v>
      </c>
      <c r="I4478" s="127">
        <v>585</v>
      </c>
      <c r="J4478" s="128">
        <v>7.7501000000000024</v>
      </c>
    </row>
    <row r="4479" spans="2:10" hidden="1" x14ac:dyDescent="0.25">
      <c r="B4479" s="124" t="s">
        <v>17</v>
      </c>
      <c r="C4479" s="125" t="s">
        <v>15504</v>
      </c>
      <c r="D4479" s="126" t="s">
        <v>15505</v>
      </c>
      <c r="E4479" s="125" t="s">
        <v>15508</v>
      </c>
      <c r="F4479" s="126" t="s">
        <v>15509</v>
      </c>
      <c r="G4479" s="125" t="s">
        <v>15513</v>
      </c>
      <c r="H4479" s="126" t="s">
        <v>15514</v>
      </c>
      <c r="I4479" s="127">
        <v>362</v>
      </c>
      <c r="J4479" s="128">
        <v>9.4904000000000011</v>
      </c>
    </row>
    <row r="4480" spans="2:10" hidden="1" x14ac:dyDescent="0.25">
      <c r="B4480" s="124" t="s">
        <v>17</v>
      </c>
      <c r="C4480" s="125" t="s">
        <v>15515</v>
      </c>
      <c r="D4480" s="126" t="s">
        <v>15516</v>
      </c>
      <c r="E4480" s="125" t="s">
        <v>14993</v>
      </c>
      <c r="F4480" s="126" t="s">
        <v>15517</v>
      </c>
      <c r="G4480" s="125" t="s">
        <v>15518</v>
      </c>
      <c r="H4480" s="126" t="s">
        <v>15519</v>
      </c>
      <c r="I4480" s="127">
        <v>397</v>
      </c>
      <c r="J4480" s="128">
        <v>27.4969</v>
      </c>
    </row>
    <row r="4481" spans="2:10" hidden="1" x14ac:dyDescent="0.25">
      <c r="B4481" s="124" t="s">
        <v>17</v>
      </c>
      <c r="C4481" s="125" t="s">
        <v>15515</v>
      </c>
      <c r="D4481" s="126" t="s">
        <v>15516</v>
      </c>
      <c r="E4481" s="125" t="s">
        <v>15518</v>
      </c>
      <c r="F4481" s="126" t="s">
        <v>15519</v>
      </c>
      <c r="G4481" s="125" t="s">
        <v>14991</v>
      </c>
      <c r="H4481" s="126" t="s">
        <v>15520</v>
      </c>
      <c r="I4481" s="127">
        <v>221</v>
      </c>
      <c r="J4481" s="128">
        <v>29.386299999999991</v>
      </c>
    </row>
    <row r="4482" spans="2:10" hidden="1" x14ac:dyDescent="0.25">
      <c r="B4482" s="124" t="s">
        <v>17</v>
      </c>
      <c r="C4482" s="125" t="s">
        <v>15515</v>
      </c>
      <c r="D4482" s="126" t="s">
        <v>15516</v>
      </c>
      <c r="E4482" s="125" t="s">
        <v>15515</v>
      </c>
      <c r="F4482" s="126" t="s">
        <v>15521</v>
      </c>
      <c r="G4482" s="125" t="s">
        <v>14993</v>
      </c>
      <c r="H4482" s="126" t="s">
        <v>15517</v>
      </c>
      <c r="I4482" s="127">
        <v>507</v>
      </c>
      <c r="J4482" s="128">
        <v>11.383900000000001</v>
      </c>
    </row>
    <row r="4483" spans="2:10" hidden="1" x14ac:dyDescent="0.25">
      <c r="B4483" s="124" t="s">
        <v>17</v>
      </c>
      <c r="C4483" s="125" t="s">
        <v>5271</v>
      </c>
      <c r="D4483" s="126" t="s">
        <v>15522</v>
      </c>
      <c r="E4483" s="125" t="s">
        <v>4597</v>
      </c>
      <c r="F4483" s="126" t="s">
        <v>15523</v>
      </c>
      <c r="G4483" s="125" t="s">
        <v>15524</v>
      </c>
      <c r="H4483" s="126" t="s">
        <v>15525</v>
      </c>
      <c r="I4483" s="127">
        <v>617</v>
      </c>
      <c r="J4483" s="128">
        <v>1.5009999999999999</v>
      </c>
    </row>
    <row r="4484" spans="2:10" hidden="1" x14ac:dyDescent="0.25">
      <c r="B4484" s="124" t="s">
        <v>17</v>
      </c>
      <c r="C4484" s="125" t="s">
        <v>5271</v>
      </c>
      <c r="D4484" s="126" t="s">
        <v>15522</v>
      </c>
      <c r="E4484" s="125" t="s">
        <v>4597</v>
      </c>
      <c r="F4484" s="126" t="s">
        <v>15523</v>
      </c>
      <c r="G4484" s="125" t="s">
        <v>15526</v>
      </c>
      <c r="H4484" s="126" t="s">
        <v>15527</v>
      </c>
      <c r="I4484" s="127">
        <v>564</v>
      </c>
      <c r="J4484" s="128">
        <v>4.2267000000000001</v>
      </c>
    </row>
    <row r="4485" spans="2:10" hidden="1" x14ac:dyDescent="0.25">
      <c r="B4485" s="124" t="s">
        <v>17</v>
      </c>
      <c r="C4485" s="125" t="s">
        <v>5271</v>
      </c>
      <c r="D4485" s="126" t="s">
        <v>15522</v>
      </c>
      <c r="E4485" s="125" t="s">
        <v>5271</v>
      </c>
      <c r="F4485" s="126" t="s">
        <v>15528</v>
      </c>
      <c r="G4485" s="125" t="s">
        <v>10366</v>
      </c>
      <c r="H4485" s="126" t="s">
        <v>15529</v>
      </c>
      <c r="I4485" s="127">
        <v>734</v>
      </c>
      <c r="J4485" s="128">
        <v>7.1186999999999996</v>
      </c>
    </row>
    <row r="4486" spans="2:10" hidden="1" x14ac:dyDescent="0.25">
      <c r="B4486" s="124" t="s">
        <v>17</v>
      </c>
      <c r="C4486" s="125" t="s">
        <v>5271</v>
      </c>
      <c r="D4486" s="126" t="s">
        <v>15522</v>
      </c>
      <c r="E4486" s="125" t="s">
        <v>4764</v>
      </c>
      <c r="F4486" s="126" t="s">
        <v>15530</v>
      </c>
      <c r="G4486" s="125" t="s">
        <v>4597</v>
      </c>
      <c r="H4486" s="126" t="s">
        <v>15523</v>
      </c>
      <c r="I4486" s="127">
        <v>605</v>
      </c>
      <c r="J4486" s="128">
        <v>10.783799999999999</v>
      </c>
    </row>
    <row r="4487" spans="2:10" hidden="1" x14ac:dyDescent="0.25">
      <c r="B4487" s="124" t="s">
        <v>17</v>
      </c>
      <c r="C4487" s="125" t="s">
        <v>15531</v>
      </c>
      <c r="D4487" s="126" t="s">
        <v>15532</v>
      </c>
      <c r="E4487" s="125" t="s">
        <v>15533</v>
      </c>
      <c r="F4487" s="126" t="s">
        <v>15534</v>
      </c>
      <c r="G4487" s="125" t="s">
        <v>15535</v>
      </c>
      <c r="H4487" s="126" t="s">
        <v>15536</v>
      </c>
      <c r="I4487" s="127">
        <v>642</v>
      </c>
      <c r="J4487" s="128">
        <v>38.0501</v>
      </c>
    </row>
    <row r="4488" spans="2:10" hidden="1" x14ac:dyDescent="0.25">
      <c r="B4488" s="124" t="s">
        <v>17</v>
      </c>
      <c r="C4488" s="125" t="s">
        <v>15531</v>
      </c>
      <c r="D4488" s="126" t="s">
        <v>15532</v>
      </c>
      <c r="E4488" s="125" t="s">
        <v>1023</v>
      </c>
      <c r="F4488" s="126" t="s">
        <v>15537</v>
      </c>
      <c r="G4488" s="125" t="s">
        <v>15538</v>
      </c>
      <c r="H4488" s="126" t="s">
        <v>15539</v>
      </c>
      <c r="I4488" s="127">
        <v>439</v>
      </c>
      <c r="J4488" s="128">
        <v>3.470699999999999</v>
      </c>
    </row>
    <row r="4489" spans="2:10" hidden="1" x14ac:dyDescent="0.25">
      <c r="B4489" s="124" t="s">
        <v>17</v>
      </c>
      <c r="C4489" s="125" t="s">
        <v>15531</v>
      </c>
      <c r="D4489" s="126" t="s">
        <v>15532</v>
      </c>
      <c r="E4489" s="125" t="s">
        <v>14396</v>
      </c>
      <c r="F4489" s="126" t="s">
        <v>15540</v>
      </c>
      <c r="G4489" s="125" t="s">
        <v>1023</v>
      </c>
      <c r="H4489" s="126" t="s">
        <v>15537</v>
      </c>
      <c r="I4489" s="127">
        <v>284</v>
      </c>
      <c r="J4489" s="128">
        <v>6.9603000000000002</v>
      </c>
    </row>
    <row r="4490" spans="2:10" hidden="1" x14ac:dyDescent="0.25">
      <c r="B4490" s="124" t="s">
        <v>17</v>
      </c>
      <c r="C4490" s="125" t="s">
        <v>15531</v>
      </c>
      <c r="D4490" s="126" t="s">
        <v>15532</v>
      </c>
      <c r="E4490" s="125" t="s">
        <v>15531</v>
      </c>
      <c r="F4490" s="126" t="s">
        <v>15541</v>
      </c>
      <c r="G4490" s="125" t="s">
        <v>14396</v>
      </c>
      <c r="H4490" s="126" t="s">
        <v>15540</v>
      </c>
      <c r="I4490" s="127">
        <v>324</v>
      </c>
      <c r="J4490" s="128">
        <v>5.7709999999999999</v>
      </c>
    </row>
    <row r="4491" spans="2:10" hidden="1" x14ac:dyDescent="0.25">
      <c r="B4491" s="124" t="s">
        <v>17</v>
      </c>
      <c r="C4491" s="125" t="s">
        <v>15531</v>
      </c>
      <c r="D4491" s="126" t="s">
        <v>15532</v>
      </c>
      <c r="E4491" s="125" t="s">
        <v>15538</v>
      </c>
      <c r="F4491" s="126" t="s">
        <v>15539</v>
      </c>
      <c r="G4491" s="125" t="s">
        <v>15533</v>
      </c>
      <c r="H4491" s="126" t="s">
        <v>15534</v>
      </c>
      <c r="I4491" s="127">
        <v>469</v>
      </c>
      <c r="J4491" s="128">
        <v>7.3926000000000016</v>
      </c>
    </row>
    <row r="4492" spans="2:10" hidden="1" x14ac:dyDescent="0.25">
      <c r="B4492" s="124" t="s">
        <v>17</v>
      </c>
      <c r="C4492" s="125" t="s">
        <v>15542</v>
      </c>
      <c r="D4492" s="126" t="s">
        <v>15543</v>
      </c>
      <c r="E4492" s="125" t="s">
        <v>15544</v>
      </c>
      <c r="F4492" s="126" t="s">
        <v>15545</v>
      </c>
      <c r="G4492" s="125" t="s">
        <v>178</v>
      </c>
      <c r="H4492" s="126" t="s">
        <v>15546</v>
      </c>
      <c r="I4492" s="127">
        <v>859</v>
      </c>
      <c r="J4492" s="128">
        <v>1.5149999999999999</v>
      </c>
    </row>
    <row r="4493" spans="2:10" hidden="1" x14ac:dyDescent="0.25">
      <c r="B4493" s="124" t="s">
        <v>17</v>
      </c>
      <c r="C4493" s="125" t="s">
        <v>15542</v>
      </c>
      <c r="D4493" s="126" t="s">
        <v>15543</v>
      </c>
      <c r="E4493" s="125" t="s">
        <v>13041</v>
      </c>
      <c r="F4493" s="126" t="s">
        <v>15547</v>
      </c>
      <c r="G4493" s="125" t="s">
        <v>15548</v>
      </c>
      <c r="H4493" s="126" t="s">
        <v>15549</v>
      </c>
      <c r="I4493" s="127">
        <v>574</v>
      </c>
      <c r="J4493" s="128">
        <v>54.085300000000011</v>
      </c>
    </row>
    <row r="4494" spans="2:10" hidden="1" x14ac:dyDescent="0.25">
      <c r="B4494" s="124" t="s">
        <v>17</v>
      </c>
      <c r="C4494" s="125" t="s">
        <v>15542</v>
      </c>
      <c r="D4494" s="126" t="s">
        <v>15543</v>
      </c>
      <c r="E4494" s="125" t="s">
        <v>15542</v>
      </c>
      <c r="F4494" s="126" t="s">
        <v>15550</v>
      </c>
      <c r="G4494" s="125" t="s">
        <v>13041</v>
      </c>
      <c r="H4494" s="126" t="s">
        <v>15547</v>
      </c>
      <c r="I4494" s="127">
        <v>318</v>
      </c>
      <c r="J4494" s="128">
        <v>38.051599999999993</v>
      </c>
    </row>
    <row r="4495" spans="2:10" hidden="1" x14ac:dyDescent="0.25">
      <c r="B4495" s="124" t="s">
        <v>17</v>
      </c>
      <c r="C4495" s="125" t="s">
        <v>15542</v>
      </c>
      <c r="D4495" s="126" t="s">
        <v>15543</v>
      </c>
      <c r="E4495" s="125" t="s">
        <v>15548</v>
      </c>
      <c r="F4495" s="126" t="s">
        <v>15549</v>
      </c>
      <c r="G4495" s="125" t="s">
        <v>1276</v>
      </c>
      <c r="H4495" s="126" t="s">
        <v>15551</v>
      </c>
      <c r="I4495" s="127">
        <v>334</v>
      </c>
      <c r="J4495" s="128">
        <v>53.9499</v>
      </c>
    </row>
    <row r="4496" spans="2:10" hidden="1" x14ac:dyDescent="0.25">
      <c r="B4496" s="124" t="s">
        <v>17</v>
      </c>
      <c r="C4496" s="125" t="s">
        <v>15542</v>
      </c>
      <c r="D4496" s="126" t="s">
        <v>15543</v>
      </c>
      <c r="E4496" s="125" t="s">
        <v>15542</v>
      </c>
      <c r="F4496" s="126" t="s">
        <v>15550</v>
      </c>
      <c r="G4496" s="125" t="s">
        <v>15544</v>
      </c>
      <c r="H4496" s="126" t="s">
        <v>15545</v>
      </c>
      <c r="I4496" s="127">
        <v>1255</v>
      </c>
      <c r="J4496" s="128">
        <v>9.6175000000000015</v>
      </c>
    </row>
    <row r="4497" spans="2:10" hidden="1" x14ac:dyDescent="0.25">
      <c r="B4497" s="124" t="s">
        <v>17</v>
      </c>
      <c r="C4497" s="125" t="s">
        <v>15552</v>
      </c>
      <c r="D4497" s="126" t="s">
        <v>15553</v>
      </c>
      <c r="E4497" s="125" t="s">
        <v>15554</v>
      </c>
      <c r="F4497" s="126" t="s">
        <v>15555</v>
      </c>
      <c r="G4497" s="125" t="s">
        <v>15556</v>
      </c>
      <c r="H4497" s="126" t="s">
        <v>15557</v>
      </c>
      <c r="I4497" s="127">
        <v>214</v>
      </c>
      <c r="J4497" s="128">
        <v>2.8832</v>
      </c>
    </row>
    <row r="4498" spans="2:10" hidden="1" x14ac:dyDescent="0.25">
      <c r="B4498" s="124" t="s">
        <v>17</v>
      </c>
      <c r="C4498" s="125" t="s">
        <v>15552</v>
      </c>
      <c r="D4498" s="126" t="s">
        <v>15553</v>
      </c>
      <c r="E4498" s="125" t="s">
        <v>12517</v>
      </c>
      <c r="F4498" s="126" t="s">
        <v>15558</v>
      </c>
      <c r="G4498" s="125" t="s">
        <v>15559</v>
      </c>
      <c r="H4498" s="126" t="s">
        <v>15560</v>
      </c>
      <c r="I4498" s="127">
        <v>819</v>
      </c>
      <c r="J4498" s="128">
        <v>18.050599999999999</v>
      </c>
    </row>
    <row r="4499" spans="2:10" hidden="1" x14ac:dyDescent="0.25">
      <c r="B4499" s="124" t="s">
        <v>17</v>
      </c>
      <c r="C4499" s="125" t="s">
        <v>15552</v>
      </c>
      <c r="D4499" s="126" t="s">
        <v>15553</v>
      </c>
      <c r="E4499" s="125" t="s">
        <v>15552</v>
      </c>
      <c r="F4499" s="126" t="s">
        <v>15561</v>
      </c>
      <c r="G4499" s="125" t="s">
        <v>698</v>
      </c>
      <c r="H4499" s="126" t="s">
        <v>15562</v>
      </c>
      <c r="I4499" s="127">
        <v>808</v>
      </c>
      <c r="J4499" s="128">
        <v>13.460699999999999</v>
      </c>
    </row>
    <row r="4500" spans="2:10" hidden="1" x14ac:dyDescent="0.25">
      <c r="B4500" s="124" t="s">
        <v>17</v>
      </c>
      <c r="C4500" s="125" t="s">
        <v>15552</v>
      </c>
      <c r="D4500" s="126" t="s">
        <v>15553</v>
      </c>
      <c r="E4500" s="125" t="s">
        <v>698</v>
      </c>
      <c r="F4500" s="126" t="s">
        <v>15562</v>
      </c>
      <c r="G4500" s="125" t="s">
        <v>12517</v>
      </c>
      <c r="H4500" s="126" t="s">
        <v>15558</v>
      </c>
      <c r="I4500" s="127">
        <v>246</v>
      </c>
      <c r="J4500" s="128">
        <v>9.3352000000000004</v>
      </c>
    </row>
    <row r="4501" spans="2:10" hidden="1" x14ac:dyDescent="0.25">
      <c r="B4501" s="124" t="s">
        <v>17</v>
      </c>
      <c r="C4501" s="125" t="s">
        <v>15552</v>
      </c>
      <c r="D4501" s="126" t="s">
        <v>15553</v>
      </c>
      <c r="E4501" s="125" t="s">
        <v>698</v>
      </c>
      <c r="F4501" s="126" t="s">
        <v>15562</v>
      </c>
      <c r="G4501" s="125" t="s">
        <v>15563</v>
      </c>
      <c r="H4501" s="126" t="s">
        <v>15564</v>
      </c>
      <c r="I4501" s="127">
        <v>373</v>
      </c>
      <c r="J4501" s="128">
        <v>7.3219999999999983</v>
      </c>
    </row>
    <row r="4502" spans="2:10" hidden="1" x14ac:dyDescent="0.25">
      <c r="B4502" s="124" t="s">
        <v>17</v>
      </c>
      <c r="C4502" s="125" t="s">
        <v>15552</v>
      </c>
      <c r="D4502" s="126" t="s">
        <v>15553</v>
      </c>
      <c r="E4502" s="125" t="s">
        <v>15556</v>
      </c>
      <c r="F4502" s="126" t="s">
        <v>15557</v>
      </c>
      <c r="G4502" s="125" t="s">
        <v>14382</v>
      </c>
      <c r="H4502" s="126" t="s">
        <v>15565</v>
      </c>
      <c r="I4502" s="127">
        <v>282</v>
      </c>
      <c r="J4502" s="128">
        <v>10.333500000000001</v>
      </c>
    </row>
    <row r="4503" spans="2:10" hidden="1" x14ac:dyDescent="0.25">
      <c r="B4503" s="124" t="s">
        <v>17</v>
      </c>
      <c r="C4503" s="125" t="s">
        <v>15552</v>
      </c>
      <c r="D4503" s="126" t="s">
        <v>15553</v>
      </c>
      <c r="E4503" s="125" t="s">
        <v>14382</v>
      </c>
      <c r="F4503" s="126" t="s">
        <v>15565</v>
      </c>
      <c r="G4503" s="125" t="s">
        <v>3256</v>
      </c>
      <c r="H4503" s="126" t="s">
        <v>15566</v>
      </c>
      <c r="I4503" s="127">
        <v>299</v>
      </c>
      <c r="J4503" s="128">
        <v>10.6533</v>
      </c>
    </row>
    <row r="4504" spans="2:10" hidden="1" x14ac:dyDescent="0.25">
      <c r="B4504" s="124" t="s">
        <v>17</v>
      </c>
      <c r="C4504" s="125" t="s">
        <v>15552</v>
      </c>
      <c r="D4504" s="126" t="s">
        <v>15553</v>
      </c>
      <c r="E4504" s="125" t="s">
        <v>15559</v>
      </c>
      <c r="F4504" s="126" t="s">
        <v>15560</v>
      </c>
      <c r="G4504" s="125" t="s">
        <v>15554</v>
      </c>
      <c r="H4504" s="126" t="s">
        <v>15555</v>
      </c>
      <c r="I4504" s="127">
        <v>243</v>
      </c>
      <c r="J4504" s="128">
        <v>2.3954</v>
      </c>
    </row>
    <row r="4505" spans="2:10" hidden="1" x14ac:dyDescent="0.25">
      <c r="B4505" s="124" t="s">
        <v>17</v>
      </c>
      <c r="C4505" s="125" t="s">
        <v>15567</v>
      </c>
      <c r="D4505" s="126" t="s">
        <v>15568</v>
      </c>
      <c r="E4505" s="125" t="s">
        <v>15567</v>
      </c>
      <c r="F4505" s="126" t="s">
        <v>15569</v>
      </c>
      <c r="G4505" s="125" t="s">
        <v>15570</v>
      </c>
      <c r="H4505" s="126" t="s">
        <v>15571</v>
      </c>
      <c r="I4505" s="127">
        <v>547</v>
      </c>
      <c r="J4505" s="128">
        <v>19.546199999999999</v>
      </c>
    </row>
    <row r="4506" spans="2:10" hidden="1" x14ac:dyDescent="0.25">
      <c r="B4506" s="124" t="s">
        <v>17</v>
      </c>
      <c r="C4506" s="125" t="s">
        <v>3961</v>
      </c>
      <c r="D4506" s="126" t="s">
        <v>15572</v>
      </c>
      <c r="E4506" s="125" t="s">
        <v>3961</v>
      </c>
      <c r="F4506" s="126" t="s">
        <v>15573</v>
      </c>
      <c r="G4506" s="125" t="s">
        <v>15574</v>
      </c>
      <c r="H4506" s="126" t="s">
        <v>15575</v>
      </c>
      <c r="I4506" s="127">
        <v>570</v>
      </c>
      <c r="J4506" s="128">
        <v>23.9803</v>
      </c>
    </row>
    <row r="4507" spans="2:10" hidden="1" x14ac:dyDescent="0.25">
      <c r="B4507" s="124" t="s">
        <v>17</v>
      </c>
      <c r="C4507" s="125" t="s">
        <v>3961</v>
      </c>
      <c r="D4507" s="126" t="s">
        <v>15572</v>
      </c>
      <c r="E4507" s="125" t="s">
        <v>15574</v>
      </c>
      <c r="F4507" s="126" t="s">
        <v>15575</v>
      </c>
      <c r="G4507" s="125" t="s">
        <v>15576</v>
      </c>
      <c r="H4507" s="126" t="s">
        <v>15577</v>
      </c>
      <c r="I4507" s="127">
        <v>336</v>
      </c>
      <c r="J4507" s="128">
        <v>9.7679000000000009</v>
      </c>
    </row>
    <row r="4508" spans="2:10" hidden="1" x14ac:dyDescent="0.25">
      <c r="B4508" s="124" t="s">
        <v>17</v>
      </c>
      <c r="C4508" s="125" t="s">
        <v>3961</v>
      </c>
      <c r="D4508" s="126" t="s">
        <v>15572</v>
      </c>
      <c r="E4508" s="125" t="s">
        <v>15576</v>
      </c>
      <c r="F4508" s="126" t="s">
        <v>15577</v>
      </c>
      <c r="G4508" s="125" t="s">
        <v>15578</v>
      </c>
      <c r="H4508" s="126" t="s">
        <v>15579</v>
      </c>
      <c r="I4508" s="127">
        <v>349</v>
      </c>
      <c r="J4508" s="128">
        <v>6.4361000000000006</v>
      </c>
    </row>
    <row r="4509" spans="2:10" hidden="1" x14ac:dyDescent="0.25">
      <c r="B4509" s="124" t="s">
        <v>17</v>
      </c>
      <c r="C4509" s="125" t="s">
        <v>3961</v>
      </c>
      <c r="D4509" s="126" t="s">
        <v>15572</v>
      </c>
      <c r="E4509" s="125" t="s">
        <v>3961</v>
      </c>
      <c r="F4509" s="126" t="s">
        <v>15573</v>
      </c>
      <c r="G4509" s="125" t="s">
        <v>8238</v>
      </c>
      <c r="H4509" s="126" t="s">
        <v>15580</v>
      </c>
      <c r="I4509" s="127">
        <v>452</v>
      </c>
      <c r="J4509" s="128">
        <v>4.9263000000000003</v>
      </c>
    </row>
    <row r="4510" spans="2:10" hidden="1" x14ac:dyDescent="0.25">
      <c r="B4510" s="124" t="s">
        <v>17</v>
      </c>
      <c r="C4510" s="125" t="s">
        <v>3961</v>
      </c>
      <c r="D4510" s="126" t="s">
        <v>15572</v>
      </c>
      <c r="E4510" s="125" t="s">
        <v>15578</v>
      </c>
      <c r="F4510" s="126" t="s">
        <v>15579</v>
      </c>
      <c r="G4510" s="125" t="s">
        <v>15581</v>
      </c>
      <c r="H4510" s="126" t="s">
        <v>15582</v>
      </c>
      <c r="I4510" s="127">
        <v>365</v>
      </c>
      <c r="J4510" s="128">
        <v>15.706300000000001</v>
      </c>
    </row>
    <row r="4511" spans="2:10" hidden="1" x14ac:dyDescent="0.25">
      <c r="B4511" s="124" t="s">
        <v>17</v>
      </c>
      <c r="C4511" s="125" t="s">
        <v>2616</v>
      </c>
      <c r="D4511" s="126" t="s">
        <v>15583</v>
      </c>
      <c r="E4511" s="125" t="s">
        <v>6629</v>
      </c>
      <c r="F4511" s="126" t="s">
        <v>15584</v>
      </c>
      <c r="G4511" s="125" t="s">
        <v>15585</v>
      </c>
      <c r="H4511" s="126" t="s">
        <v>15586</v>
      </c>
      <c r="I4511" s="127">
        <v>488</v>
      </c>
      <c r="J4511" s="128">
        <v>9.8475000000000001</v>
      </c>
    </row>
    <row r="4512" spans="2:10" hidden="1" x14ac:dyDescent="0.25">
      <c r="B4512" s="124" t="s">
        <v>17</v>
      </c>
      <c r="C4512" s="125" t="s">
        <v>2616</v>
      </c>
      <c r="D4512" s="126" t="s">
        <v>15583</v>
      </c>
      <c r="E4512" s="125" t="s">
        <v>7037</v>
      </c>
      <c r="F4512" s="126" t="s">
        <v>15587</v>
      </c>
      <c r="G4512" s="125" t="s">
        <v>6629</v>
      </c>
      <c r="H4512" s="126" t="s">
        <v>15584</v>
      </c>
      <c r="I4512" s="127">
        <v>580</v>
      </c>
      <c r="J4512" s="128">
        <v>7.0930999999999997</v>
      </c>
    </row>
    <row r="4513" spans="2:10" hidden="1" x14ac:dyDescent="0.25">
      <c r="B4513" s="124" t="s">
        <v>17</v>
      </c>
      <c r="C4513" s="125" t="s">
        <v>2616</v>
      </c>
      <c r="D4513" s="126" t="s">
        <v>15583</v>
      </c>
      <c r="E4513" s="125" t="s">
        <v>5796</v>
      </c>
      <c r="F4513" s="126" t="s">
        <v>15588</v>
      </c>
      <c r="G4513" s="125" t="s">
        <v>1488</v>
      </c>
      <c r="H4513" s="126" t="s">
        <v>15589</v>
      </c>
      <c r="I4513" s="127">
        <v>417</v>
      </c>
      <c r="J4513" s="128">
        <v>4.0564</v>
      </c>
    </row>
    <row r="4514" spans="2:10" hidden="1" x14ac:dyDescent="0.25">
      <c r="B4514" s="124" t="s">
        <v>17</v>
      </c>
      <c r="C4514" s="125" t="s">
        <v>2616</v>
      </c>
      <c r="D4514" s="126" t="s">
        <v>15583</v>
      </c>
      <c r="E4514" s="125" t="s">
        <v>1488</v>
      </c>
      <c r="F4514" s="126" t="s">
        <v>15589</v>
      </c>
      <c r="G4514" s="125" t="s">
        <v>15590</v>
      </c>
      <c r="H4514" s="126" t="s">
        <v>15591</v>
      </c>
      <c r="I4514" s="127">
        <v>367</v>
      </c>
      <c r="J4514" s="128">
        <v>13.742900000000001</v>
      </c>
    </row>
    <row r="4515" spans="2:10" hidden="1" x14ac:dyDescent="0.25">
      <c r="B4515" s="124" t="s">
        <v>17</v>
      </c>
      <c r="C4515" s="125" t="s">
        <v>2616</v>
      </c>
      <c r="D4515" s="126" t="s">
        <v>15583</v>
      </c>
      <c r="E4515" s="125" t="s">
        <v>2616</v>
      </c>
      <c r="F4515" s="126" t="s">
        <v>15592</v>
      </c>
      <c r="G4515" s="125" t="s">
        <v>887</v>
      </c>
      <c r="H4515" s="126" t="s">
        <v>15593</v>
      </c>
      <c r="I4515" s="127">
        <v>445</v>
      </c>
      <c r="J4515" s="128">
        <v>9.9272000000000009</v>
      </c>
    </row>
    <row r="4516" spans="2:10" hidden="1" x14ac:dyDescent="0.25">
      <c r="B4516" s="124" t="s">
        <v>17</v>
      </c>
      <c r="C4516" s="125" t="s">
        <v>2616</v>
      </c>
      <c r="D4516" s="126" t="s">
        <v>15583</v>
      </c>
      <c r="E4516" s="125" t="s">
        <v>15594</v>
      </c>
      <c r="F4516" s="126" t="s">
        <v>15595</v>
      </c>
      <c r="G4516" s="125" t="s">
        <v>15596</v>
      </c>
      <c r="H4516" s="126" t="s">
        <v>15597</v>
      </c>
      <c r="I4516" s="127">
        <v>581</v>
      </c>
      <c r="J4516" s="128">
        <v>14.8718</v>
      </c>
    </row>
    <row r="4517" spans="2:10" hidden="1" x14ac:dyDescent="0.25">
      <c r="B4517" s="124" t="s">
        <v>17</v>
      </c>
      <c r="C4517" s="125" t="s">
        <v>2616</v>
      </c>
      <c r="D4517" s="126" t="s">
        <v>15583</v>
      </c>
      <c r="E4517" s="125" t="s">
        <v>15594</v>
      </c>
      <c r="F4517" s="126" t="s">
        <v>15595</v>
      </c>
      <c r="G4517" s="125" t="s">
        <v>7768</v>
      </c>
      <c r="H4517" s="126" t="s">
        <v>15598</v>
      </c>
      <c r="I4517" s="127">
        <v>179</v>
      </c>
      <c r="J4517" s="128">
        <v>4.9037000000000006</v>
      </c>
    </row>
    <row r="4518" spans="2:10" hidden="1" x14ac:dyDescent="0.25">
      <c r="B4518" s="124" t="s">
        <v>17</v>
      </c>
      <c r="C4518" s="125" t="s">
        <v>2616</v>
      </c>
      <c r="D4518" s="126" t="s">
        <v>15583</v>
      </c>
      <c r="E4518" s="125" t="s">
        <v>2616</v>
      </c>
      <c r="F4518" s="126" t="s">
        <v>15592</v>
      </c>
      <c r="G4518" s="125" t="s">
        <v>5796</v>
      </c>
      <c r="H4518" s="126" t="s">
        <v>15588</v>
      </c>
      <c r="I4518" s="127">
        <v>609</v>
      </c>
      <c r="J4518" s="128">
        <v>11.702</v>
      </c>
    </row>
    <row r="4519" spans="2:10" hidden="1" x14ac:dyDescent="0.25">
      <c r="B4519" s="124" t="s">
        <v>17</v>
      </c>
      <c r="C4519" s="125" t="s">
        <v>2616</v>
      </c>
      <c r="D4519" s="126" t="s">
        <v>15583</v>
      </c>
      <c r="E4519" s="125" t="s">
        <v>15594</v>
      </c>
      <c r="F4519" s="126" t="s">
        <v>15595</v>
      </c>
      <c r="G4519" s="125" t="s">
        <v>3310</v>
      </c>
      <c r="H4519" s="126" t="s">
        <v>15599</v>
      </c>
      <c r="I4519" s="127">
        <v>407</v>
      </c>
      <c r="J4519" s="128">
        <v>3.6074000000000002</v>
      </c>
    </row>
    <row r="4520" spans="2:10" hidden="1" x14ac:dyDescent="0.25">
      <c r="B4520" s="124" t="s">
        <v>17</v>
      </c>
      <c r="C4520" s="125" t="s">
        <v>2616</v>
      </c>
      <c r="D4520" s="126" t="s">
        <v>15583</v>
      </c>
      <c r="E4520" s="125" t="s">
        <v>887</v>
      </c>
      <c r="F4520" s="126" t="s">
        <v>15593</v>
      </c>
      <c r="G4520" s="125" t="s">
        <v>15600</v>
      </c>
      <c r="H4520" s="126" t="s">
        <v>15601</v>
      </c>
      <c r="I4520" s="127">
        <v>350</v>
      </c>
      <c r="J4520" s="128">
        <v>3.2425999999999999</v>
      </c>
    </row>
    <row r="4521" spans="2:10" hidden="1" x14ac:dyDescent="0.25">
      <c r="B4521" s="124" t="s">
        <v>17</v>
      </c>
      <c r="C4521" s="125" t="s">
        <v>2616</v>
      </c>
      <c r="D4521" s="126" t="s">
        <v>15583</v>
      </c>
      <c r="E4521" s="125" t="s">
        <v>7768</v>
      </c>
      <c r="F4521" s="126" t="s">
        <v>15598</v>
      </c>
      <c r="G4521" s="125" t="s">
        <v>6863</v>
      </c>
      <c r="H4521" s="126" t="s">
        <v>15602</v>
      </c>
      <c r="I4521" s="127">
        <v>159</v>
      </c>
      <c r="J4521" s="128">
        <v>3.2427000000000001</v>
      </c>
    </row>
    <row r="4522" spans="2:10" hidden="1" x14ac:dyDescent="0.25">
      <c r="B4522" s="124" t="s">
        <v>17</v>
      </c>
      <c r="C4522" s="125" t="s">
        <v>2616</v>
      </c>
      <c r="D4522" s="126" t="s">
        <v>15583</v>
      </c>
      <c r="E4522" s="125" t="s">
        <v>6863</v>
      </c>
      <c r="F4522" s="126" t="s">
        <v>15602</v>
      </c>
      <c r="G4522" s="125" t="s">
        <v>7037</v>
      </c>
      <c r="H4522" s="126" t="s">
        <v>15587</v>
      </c>
      <c r="I4522" s="127">
        <v>307</v>
      </c>
      <c r="J4522" s="128">
        <v>2.8338000000000001</v>
      </c>
    </row>
    <row r="4523" spans="2:10" hidden="1" x14ac:dyDescent="0.25">
      <c r="B4523" s="124" t="s">
        <v>17</v>
      </c>
      <c r="C4523" s="125" t="s">
        <v>15603</v>
      </c>
      <c r="D4523" s="126" t="s">
        <v>15604</v>
      </c>
      <c r="E4523" s="125" t="s">
        <v>14596</v>
      </c>
      <c r="F4523" s="126" t="s">
        <v>15605</v>
      </c>
      <c r="G4523" s="125" t="s">
        <v>15606</v>
      </c>
      <c r="H4523" s="126" t="s">
        <v>15607</v>
      </c>
      <c r="I4523" s="127">
        <v>434</v>
      </c>
      <c r="J4523" s="128">
        <v>6.9911000000000003</v>
      </c>
    </row>
    <row r="4524" spans="2:10" hidden="1" x14ac:dyDescent="0.25">
      <c r="B4524" s="124" t="s">
        <v>17</v>
      </c>
      <c r="C4524" s="125" t="s">
        <v>15603</v>
      </c>
      <c r="D4524" s="126" t="s">
        <v>15604</v>
      </c>
      <c r="E4524" s="125" t="s">
        <v>15608</v>
      </c>
      <c r="F4524" s="126" t="s">
        <v>15609</v>
      </c>
      <c r="G4524" s="125" t="s">
        <v>15610</v>
      </c>
      <c r="H4524" s="126" t="s">
        <v>15611</v>
      </c>
      <c r="I4524" s="127">
        <v>360</v>
      </c>
      <c r="J4524" s="128">
        <v>8.0119000000000025</v>
      </c>
    </row>
    <row r="4525" spans="2:10" hidden="1" x14ac:dyDescent="0.25">
      <c r="B4525" s="124" t="s">
        <v>17</v>
      </c>
      <c r="C4525" s="125" t="s">
        <v>15603</v>
      </c>
      <c r="D4525" s="126" t="s">
        <v>15604</v>
      </c>
      <c r="E4525" s="125" t="s">
        <v>15603</v>
      </c>
      <c r="F4525" s="126" t="s">
        <v>15612</v>
      </c>
      <c r="G4525" s="125" t="s">
        <v>1364</v>
      </c>
      <c r="H4525" s="126" t="s">
        <v>15613</v>
      </c>
      <c r="I4525" s="127">
        <v>393</v>
      </c>
      <c r="J4525" s="128">
        <v>5.4131</v>
      </c>
    </row>
    <row r="4526" spans="2:10" hidden="1" x14ac:dyDescent="0.25">
      <c r="B4526" s="124" t="s">
        <v>17</v>
      </c>
      <c r="C4526" s="125" t="s">
        <v>15603</v>
      </c>
      <c r="D4526" s="126" t="s">
        <v>15604</v>
      </c>
      <c r="E4526" s="125" t="s">
        <v>15603</v>
      </c>
      <c r="F4526" s="126" t="s">
        <v>15612</v>
      </c>
      <c r="G4526" s="125" t="s">
        <v>6496</v>
      </c>
      <c r="H4526" s="126" t="s">
        <v>15614</v>
      </c>
      <c r="I4526" s="127">
        <v>322</v>
      </c>
      <c r="J4526" s="128">
        <v>4.0604999999999993</v>
      </c>
    </row>
    <row r="4527" spans="2:10" hidden="1" x14ac:dyDescent="0.25">
      <c r="B4527" s="124" t="s">
        <v>17</v>
      </c>
      <c r="C4527" s="125" t="s">
        <v>15603</v>
      </c>
      <c r="D4527" s="126" t="s">
        <v>15604</v>
      </c>
      <c r="E4527" s="125" t="s">
        <v>15603</v>
      </c>
      <c r="F4527" s="126" t="s">
        <v>15612</v>
      </c>
      <c r="G4527" s="125" t="s">
        <v>698</v>
      </c>
      <c r="H4527" s="126" t="s">
        <v>15615</v>
      </c>
      <c r="I4527" s="127">
        <v>696</v>
      </c>
      <c r="J4527" s="128">
        <v>14.1898</v>
      </c>
    </row>
    <row r="4528" spans="2:10" hidden="1" x14ac:dyDescent="0.25">
      <c r="B4528" s="124" t="s">
        <v>17</v>
      </c>
      <c r="C4528" s="125" t="s">
        <v>15603</v>
      </c>
      <c r="D4528" s="126" t="s">
        <v>15604</v>
      </c>
      <c r="E4528" s="125" t="s">
        <v>15610</v>
      </c>
      <c r="F4528" s="126" t="s">
        <v>15611</v>
      </c>
      <c r="G4528" s="125" t="s">
        <v>15616</v>
      </c>
      <c r="H4528" s="126" t="s">
        <v>15617</v>
      </c>
      <c r="I4528" s="127">
        <v>303</v>
      </c>
      <c r="J4528" s="128">
        <v>3.1267</v>
      </c>
    </row>
    <row r="4529" spans="2:10" hidden="1" x14ac:dyDescent="0.25">
      <c r="B4529" s="124" t="s">
        <v>17</v>
      </c>
      <c r="C4529" s="125" t="s">
        <v>15603</v>
      </c>
      <c r="D4529" s="126" t="s">
        <v>15604</v>
      </c>
      <c r="E4529" s="125" t="s">
        <v>14596</v>
      </c>
      <c r="F4529" s="126" t="s">
        <v>15605</v>
      </c>
      <c r="G4529" s="125" t="s">
        <v>15618</v>
      </c>
      <c r="H4529" s="126" t="s">
        <v>15619</v>
      </c>
      <c r="I4529" s="127">
        <v>413</v>
      </c>
      <c r="J4529" s="128">
        <v>6.5389999999999997</v>
      </c>
    </row>
    <row r="4530" spans="2:10" hidden="1" x14ac:dyDescent="0.25">
      <c r="B4530" s="124" t="s">
        <v>17</v>
      </c>
      <c r="C4530" s="125" t="s">
        <v>15603</v>
      </c>
      <c r="D4530" s="126" t="s">
        <v>15604</v>
      </c>
      <c r="E4530" s="125" t="s">
        <v>15608</v>
      </c>
      <c r="F4530" s="126" t="s">
        <v>15609</v>
      </c>
      <c r="G4530" s="125" t="s">
        <v>12820</v>
      </c>
      <c r="H4530" s="126" t="s">
        <v>15620</v>
      </c>
      <c r="I4530" s="127">
        <v>498</v>
      </c>
      <c r="J4530" s="128">
        <v>13.2995</v>
      </c>
    </row>
    <row r="4531" spans="2:10" hidden="1" x14ac:dyDescent="0.25">
      <c r="B4531" s="124" t="s">
        <v>17</v>
      </c>
      <c r="C4531" s="125" t="s">
        <v>15603</v>
      </c>
      <c r="D4531" s="126" t="s">
        <v>15604</v>
      </c>
      <c r="E4531" s="125" t="s">
        <v>15621</v>
      </c>
      <c r="F4531" s="126" t="s">
        <v>15622</v>
      </c>
      <c r="G4531" s="125" t="s">
        <v>921</v>
      </c>
      <c r="H4531" s="126" t="s">
        <v>15623</v>
      </c>
      <c r="I4531" s="127">
        <v>549</v>
      </c>
      <c r="J4531" s="128">
        <v>4.8666</v>
      </c>
    </row>
    <row r="4532" spans="2:10" hidden="1" x14ac:dyDescent="0.25">
      <c r="B4532" s="124" t="s">
        <v>17</v>
      </c>
      <c r="C4532" s="125" t="s">
        <v>15603</v>
      </c>
      <c r="D4532" s="126" t="s">
        <v>15604</v>
      </c>
      <c r="E4532" s="125" t="s">
        <v>1364</v>
      </c>
      <c r="F4532" s="126" t="s">
        <v>15613</v>
      </c>
      <c r="G4532" s="125" t="s">
        <v>15624</v>
      </c>
      <c r="H4532" s="126" t="s">
        <v>15625</v>
      </c>
      <c r="I4532" s="127">
        <v>400</v>
      </c>
      <c r="J4532" s="128">
        <v>9.456800000000003</v>
      </c>
    </row>
    <row r="4533" spans="2:10" hidden="1" x14ac:dyDescent="0.25">
      <c r="B4533" s="124" t="s">
        <v>17</v>
      </c>
      <c r="C4533" s="125" t="s">
        <v>15603</v>
      </c>
      <c r="D4533" s="126" t="s">
        <v>15604</v>
      </c>
      <c r="E4533" s="125" t="s">
        <v>15610</v>
      </c>
      <c r="F4533" s="126" t="s">
        <v>15611</v>
      </c>
      <c r="G4533" s="125" t="s">
        <v>15626</v>
      </c>
      <c r="H4533" s="126" t="s">
        <v>15627</v>
      </c>
      <c r="I4533" s="127">
        <v>333</v>
      </c>
      <c r="J4533" s="128">
        <v>1.8887</v>
      </c>
    </row>
    <row r="4534" spans="2:10" hidden="1" x14ac:dyDescent="0.25">
      <c r="B4534" s="124" t="s">
        <v>17</v>
      </c>
      <c r="C4534" s="125" t="s">
        <v>15603</v>
      </c>
      <c r="D4534" s="126" t="s">
        <v>15604</v>
      </c>
      <c r="E4534" s="125" t="s">
        <v>15621</v>
      </c>
      <c r="F4534" s="126" t="s">
        <v>15622</v>
      </c>
      <c r="G4534" s="125" t="s">
        <v>9839</v>
      </c>
      <c r="H4534" s="126" t="s">
        <v>15628</v>
      </c>
      <c r="I4534" s="127">
        <v>365</v>
      </c>
      <c r="J4534" s="128">
        <v>12.9994</v>
      </c>
    </row>
    <row r="4535" spans="2:10" hidden="1" x14ac:dyDescent="0.25">
      <c r="B4535" s="124" t="s">
        <v>17</v>
      </c>
      <c r="C4535" s="125" t="s">
        <v>15603</v>
      </c>
      <c r="D4535" s="126" t="s">
        <v>15604</v>
      </c>
      <c r="E4535" s="125" t="s">
        <v>15629</v>
      </c>
      <c r="F4535" s="126" t="s">
        <v>15630</v>
      </c>
      <c r="G4535" s="125" t="s">
        <v>14596</v>
      </c>
      <c r="H4535" s="126" t="s">
        <v>15605</v>
      </c>
      <c r="I4535" s="127">
        <v>302</v>
      </c>
      <c r="J4535" s="128">
        <v>4.8458999999999994</v>
      </c>
    </row>
    <row r="4536" spans="2:10" hidden="1" x14ac:dyDescent="0.25">
      <c r="B4536" s="124" t="s">
        <v>17</v>
      </c>
      <c r="C4536" s="125" t="s">
        <v>15603</v>
      </c>
      <c r="D4536" s="126" t="s">
        <v>15604</v>
      </c>
      <c r="E4536" s="125" t="s">
        <v>14537</v>
      </c>
      <c r="F4536" s="126" t="s">
        <v>15631</v>
      </c>
      <c r="G4536" s="125" t="s">
        <v>6863</v>
      </c>
      <c r="H4536" s="126" t="s">
        <v>15632</v>
      </c>
      <c r="I4536" s="127">
        <v>208</v>
      </c>
      <c r="J4536" s="128">
        <v>8.8881000000000014</v>
      </c>
    </row>
    <row r="4537" spans="2:10" hidden="1" x14ac:dyDescent="0.25">
      <c r="B4537" s="124" t="s">
        <v>17</v>
      </c>
      <c r="C4537" s="125" t="s">
        <v>15603</v>
      </c>
      <c r="D4537" s="126" t="s">
        <v>15604</v>
      </c>
      <c r="E4537" s="125" t="s">
        <v>15621</v>
      </c>
      <c r="F4537" s="126" t="s">
        <v>15622</v>
      </c>
      <c r="G4537" s="125" t="s">
        <v>14537</v>
      </c>
      <c r="H4537" s="126" t="s">
        <v>15631</v>
      </c>
      <c r="I4537" s="127">
        <v>236</v>
      </c>
      <c r="J4537" s="128">
        <v>9.4535000000000018</v>
      </c>
    </row>
    <row r="4538" spans="2:10" hidden="1" x14ac:dyDescent="0.25">
      <c r="B4538" s="124" t="s">
        <v>17</v>
      </c>
      <c r="C4538" s="125" t="s">
        <v>15603</v>
      </c>
      <c r="D4538" s="126" t="s">
        <v>15604</v>
      </c>
      <c r="E4538" s="125" t="s">
        <v>15616</v>
      </c>
      <c r="F4538" s="126" t="s">
        <v>15617</v>
      </c>
      <c r="G4538" s="125" t="s">
        <v>15629</v>
      </c>
      <c r="H4538" s="126" t="s">
        <v>15630</v>
      </c>
      <c r="I4538" s="127">
        <v>362</v>
      </c>
      <c r="J4538" s="128">
        <v>3.8035000000000001</v>
      </c>
    </row>
    <row r="4539" spans="2:10" hidden="1" x14ac:dyDescent="0.25">
      <c r="B4539" s="124" t="s">
        <v>17</v>
      </c>
      <c r="C4539" s="125" t="s">
        <v>15603</v>
      </c>
      <c r="D4539" s="126" t="s">
        <v>15604</v>
      </c>
      <c r="E4539" s="125" t="s">
        <v>6496</v>
      </c>
      <c r="F4539" s="126" t="s">
        <v>15614</v>
      </c>
      <c r="G4539" s="125" t="s">
        <v>15633</v>
      </c>
      <c r="H4539" s="126" t="s">
        <v>15634</v>
      </c>
      <c r="I4539" s="127">
        <v>208</v>
      </c>
      <c r="J4539" s="128">
        <v>1.3854</v>
      </c>
    </row>
    <row r="4540" spans="2:10" hidden="1" x14ac:dyDescent="0.25">
      <c r="B4540" s="124" t="s">
        <v>17</v>
      </c>
      <c r="C4540" s="125" t="s">
        <v>15635</v>
      </c>
      <c r="D4540" s="126" t="s">
        <v>15636</v>
      </c>
      <c r="E4540" s="125" t="s">
        <v>15635</v>
      </c>
      <c r="F4540" s="126" t="s">
        <v>15637</v>
      </c>
      <c r="G4540" s="125" t="s">
        <v>15638</v>
      </c>
      <c r="H4540" s="126" t="s">
        <v>15639</v>
      </c>
      <c r="I4540" s="127">
        <v>893</v>
      </c>
      <c r="J4540" s="128">
        <v>34.5563</v>
      </c>
    </row>
    <row r="4541" spans="2:10" hidden="1" x14ac:dyDescent="0.25">
      <c r="B4541" s="124" t="s">
        <v>17</v>
      </c>
      <c r="C4541" s="125" t="s">
        <v>15640</v>
      </c>
      <c r="D4541" s="126" t="s">
        <v>15641</v>
      </c>
      <c r="E4541" s="125" t="s">
        <v>14776</v>
      </c>
      <c r="F4541" s="126" t="s">
        <v>15642</v>
      </c>
      <c r="G4541" s="125" t="s">
        <v>15643</v>
      </c>
      <c r="H4541" s="126" t="s">
        <v>15644</v>
      </c>
      <c r="I4541" s="127">
        <v>172</v>
      </c>
      <c r="J4541" s="128">
        <v>12.5482</v>
      </c>
    </row>
    <row r="4542" spans="2:10" hidden="1" x14ac:dyDescent="0.25">
      <c r="B4542" s="124" t="s">
        <v>17</v>
      </c>
      <c r="C4542" s="125" t="s">
        <v>15640</v>
      </c>
      <c r="D4542" s="126" t="s">
        <v>15641</v>
      </c>
      <c r="E4542" s="125" t="s">
        <v>14260</v>
      </c>
      <c r="F4542" s="126" t="s">
        <v>15645</v>
      </c>
      <c r="G4542" s="125" t="s">
        <v>15646</v>
      </c>
      <c r="H4542" s="126" t="s">
        <v>15647</v>
      </c>
      <c r="I4542" s="127">
        <v>547</v>
      </c>
      <c r="J4542" s="128">
        <v>9.0703000000000014</v>
      </c>
    </row>
    <row r="4543" spans="2:10" hidden="1" x14ac:dyDescent="0.25">
      <c r="B4543" s="124" t="s">
        <v>17</v>
      </c>
      <c r="C4543" s="125" t="s">
        <v>15640</v>
      </c>
      <c r="D4543" s="126" t="s">
        <v>15641</v>
      </c>
      <c r="E4543" s="125" t="s">
        <v>15640</v>
      </c>
      <c r="F4543" s="126" t="s">
        <v>15648</v>
      </c>
      <c r="G4543" s="125" t="s">
        <v>14776</v>
      </c>
      <c r="H4543" s="126" t="s">
        <v>15642</v>
      </c>
      <c r="I4543" s="127">
        <v>303</v>
      </c>
      <c r="J4543" s="128">
        <v>29.065799999999989</v>
      </c>
    </row>
    <row r="4544" spans="2:10" hidden="1" x14ac:dyDescent="0.25">
      <c r="B4544" s="124" t="s">
        <v>17</v>
      </c>
      <c r="C4544" s="125" t="s">
        <v>15640</v>
      </c>
      <c r="D4544" s="126" t="s">
        <v>15641</v>
      </c>
      <c r="E4544" s="125" t="s">
        <v>15646</v>
      </c>
      <c r="F4544" s="126" t="s">
        <v>15647</v>
      </c>
      <c r="G4544" s="125" t="s">
        <v>4587</v>
      </c>
      <c r="H4544" s="126" t="s">
        <v>15649</v>
      </c>
      <c r="I4544" s="127">
        <v>214</v>
      </c>
      <c r="J4544" s="128">
        <v>4.9576000000000002</v>
      </c>
    </row>
    <row r="4545" spans="2:10" hidden="1" x14ac:dyDescent="0.25">
      <c r="B4545" s="124" t="s">
        <v>17</v>
      </c>
      <c r="C4545" s="125" t="s">
        <v>15650</v>
      </c>
      <c r="D4545" s="126" t="s">
        <v>15651</v>
      </c>
      <c r="E4545" s="125" t="s">
        <v>6312</v>
      </c>
      <c r="F4545" s="126" t="s">
        <v>15652</v>
      </c>
      <c r="G4545" s="125" t="s">
        <v>15653</v>
      </c>
      <c r="H4545" s="126" t="s">
        <v>15654</v>
      </c>
      <c r="I4545" s="127">
        <v>547</v>
      </c>
      <c r="J4545" s="128">
        <v>16.2715</v>
      </c>
    </row>
    <row r="4546" spans="2:10" hidden="1" x14ac:dyDescent="0.25">
      <c r="B4546" s="124" t="s">
        <v>17</v>
      </c>
      <c r="C4546" s="125" t="s">
        <v>15650</v>
      </c>
      <c r="D4546" s="126" t="s">
        <v>15651</v>
      </c>
      <c r="E4546" s="125" t="s">
        <v>15650</v>
      </c>
      <c r="F4546" s="126" t="s">
        <v>15655</v>
      </c>
      <c r="G4546" s="125" t="s">
        <v>6204</v>
      </c>
      <c r="H4546" s="126" t="s">
        <v>15656</v>
      </c>
      <c r="I4546" s="127">
        <v>662</v>
      </c>
      <c r="J4546" s="128">
        <v>47.881100000000004</v>
      </c>
    </row>
    <row r="4547" spans="2:10" hidden="1" x14ac:dyDescent="0.25">
      <c r="B4547" s="124" t="s">
        <v>17</v>
      </c>
      <c r="C4547" s="125" t="s">
        <v>15650</v>
      </c>
      <c r="D4547" s="126" t="s">
        <v>15651</v>
      </c>
      <c r="E4547" s="125" t="s">
        <v>15657</v>
      </c>
      <c r="F4547" s="126" t="s">
        <v>15658</v>
      </c>
      <c r="G4547" s="125" t="s">
        <v>15659</v>
      </c>
      <c r="H4547" s="126" t="s">
        <v>15660</v>
      </c>
      <c r="I4547" s="127">
        <v>51</v>
      </c>
      <c r="J4547" s="128">
        <v>44.445300000000003</v>
      </c>
    </row>
    <row r="4548" spans="2:10" hidden="1" x14ac:dyDescent="0.25">
      <c r="B4548" s="124" t="s">
        <v>17</v>
      </c>
      <c r="C4548" s="125" t="s">
        <v>15650</v>
      </c>
      <c r="D4548" s="126" t="s">
        <v>15651</v>
      </c>
      <c r="E4548" s="125" t="s">
        <v>15650</v>
      </c>
      <c r="F4548" s="126" t="s">
        <v>15655</v>
      </c>
      <c r="G4548" s="125" t="s">
        <v>6312</v>
      </c>
      <c r="H4548" s="126" t="s">
        <v>15652</v>
      </c>
      <c r="I4548" s="127">
        <v>391</v>
      </c>
      <c r="J4548" s="128">
        <v>6.7367000000000017</v>
      </c>
    </row>
    <row r="4549" spans="2:10" hidden="1" x14ac:dyDescent="0.25">
      <c r="B4549" s="124" t="s">
        <v>17</v>
      </c>
      <c r="C4549" s="125" t="s">
        <v>15650</v>
      </c>
      <c r="D4549" s="126" t="s">
        <v>15651</v>
      </c>
      <c r="E4549" s="125" t="s">
        <v>6204</v>
      </c>
      <c r="F4549" s="126" t="s">
        <v>15656</v>
      </c>
      <c r="G4549" s="125" t="s">
        <v>15657</v>
      </c>
      <c r="H4549" s="126" t="s">
        <v>15658</v>
      </c>
      <c r="I4549" s="127">
        <v>233</v>
      </c>
      <c r="J4549" s="128">
        <v>4.742</v>
      </c>
    </row>
    <row r="4550" spans="2:10" hidden="1" x14ac:dyDescent="0.25">
      <c r="B4550" s="124" t="s">
        <v>17</v>
      </c>
      <c r="C4550" s="125" t="s">
        <v>4042</v>
      </c>
      <c r="D4550" s="126" t="s">
        <v>15661</v>
      </c>
      <c r="E4550" s="125" t="s">
        <v>14006</v>
      </c>
      <c r="F4550" s="126" t="s">
        <v>15662</v>
      </c>
      <c r="G4550" s="125" t="s">
        <v>15663</v>
      </c>
      <c r="H4550" s="126" t="s">
        <v>15664</v>
      </c>
      <c r="I4550" s="127">
        <v>321</v>
      </c>
      <c r="J4550" s="128">
        <v>7.4359999999999999</v>
      </c>
    </row>
    <row r="4551" spans="2:10" hidden="1" x14ac:dyDescent="0.25">
      <c r="B4551" s="124" t="s">
        <v>17</v>
      </c>
      <c r="C4551" s="125" t="s">
        <v>4042</v>
      </c>
      <c r="D4551" s="126" t="s">
        <v>15661</v>
      </c>
      <c r="E4551" s="125" t="s">
        <v>4042</v>
      </c>
      <c r="F4551" s="126" t="s">
        <v>15665</v>
      </c>
      <c r="G4551" s="125" t="s">
        <v>14006</v>
      </c>
      <c r="H4551" s="126" t="s">
        <v>15662</v>
      </c>
      <c r="I4551" s="127">
        <v>631</v>
      </c>
      <c r="J4551" s="128">
        <v>5.0766000000000009</v>
      </c>
    </row>
    <row r="4552" spans="2:10" hidden="1" x14ac:dyDescent="0.25">
      <c r="B4552" s="124" t="s">
        <v>17</v>
      </c>
      <c r="C4552" s="125" t="s">
        <v>15666</v>
      </c>
      <c r="D4552" s="126" t="s">
        <v>15667</v>
      </c>
      <c r="E4552" s="125" t="s">
        <v>15666</v>
      </c>
      <c r="F4552" s="126" t="s">
        <v>15668</v>
      </c>
      <c r="G4552" s="125" t="s">
        <v>15669</v>
      </c>
      <c r="H4552" s="126" t="s">
        <v>15670</v>
      </c>
      <c r="I4552" s="127">
        <v>398</v>
      </c>
      <c r="J4552" s="128">
        <v>10.581799999999999</v>
      </c>
    </row>
    <row r="4553" spans="2:10" hidden="1" x14ac:dyDescent="0.25">
      <c r="B4553" s="124" t="s">
        <v>17</v>
      </c>
      <c r="C4553" s="125" t="s">
        <v>15666</v>
      </c>
      <c r="D4553" s="126" t="s">
        <v>15667</v>
      </c>
      <c r="E4553" s="125" t="s">
        <v>15666</v>
      </c>
      <c r="F4553" s="126" t="s">
        <v>15668</v>
      </c>
      <c r="G4553" s="125" t="s">
        <v>15671</v>
      </c>
      <c r="H4553" s="126" t="s">
        <v>15672</v>
      </c>
      <c r="I4553" s="127">
        <v>243</v>
      </c>
      <c r="J4553" s="128">
        <v>10.5139</v>
      </c>
    </row>
    <row r="4554" spans="2:10" hidden="1" x14ac:dyDescent="0.25">
      <c r="B4554" s="124" t="s">
        <v>17</v>
      </c>
      <c r="C4554" s="125" t="s">
        <v>15666</v>
      </c>
      <c r="D4554" s="126" t="s">
        <v>15667</v>
      </c>
      <c r="E4554" s="125" t="s">
        <v>15669</v>
      </c>
      <c r="F4554" s="126" t="s">
        <v>15670</v>
      </c>
      <c r="G4554" s="125" t="s">
        <v>15673</v>
      </c>
      <c r="H4554" s="126" t="s">
        <v>15674</v>
      </c>
      <c r="I4554" s="127">
        <v>103</v>
      </c>
      <c r="J4554" s="128">
        <v>2.5337999999999998</v>
      </c>
    </row>
    <row r="4555" spans="2:10" hidden="1" x14ac:dyDescent="0.25">
      <c r="B4555" s="124" t="s">
        <v>17</v>
      </c>
      <c r="C4555" s="125" t="s">
        <v>15675</v>
      </c>
      <c r="D4555" s="126" t="s">
        <v>15676</v>
      </c>
      <c r="E4555" s="125" t="s">
        <v>15675</v>
      </c>
      <c r="F4555" s="126" t="s">
        <v>15677</v>
      </c>
      <c r="G4555" s="125" t="s">
        <v>15678</v>
      </c>
      <c r="H4555" s="126" t="s">
        <v>15679</v>
      </c>
      <c r="I4555" s="127">
        <v>139</v>
      </c>
      <c r="J4555" s="128">
        <v>23.61859999999999</v>
      </c>
    </row>
    <row r="4556" spans="2:10" hidden="1" x14ac:dyDescent="0.25">
      <c r="B4556" s="124" t="s">
        <v>17</v>
      </c>
      <c r="C4556" s="125" t="s">
        <v>15675</v>
      </c>
      <c r="D4556" s="126" t="s">
        <v>15676</v>
      </c>
      <c r="E4556" s="125" t="s">
        <v>15675</v>
      </c>
      <c r="F4556" s="126" t="s">
        <v>15677</v>
      </c>
      <c r="G4556" s="125" t="s">
        <v>15680</v>
      </c>
      <c r="H4556" s="126" t="s">
        <v>15681</v>
      </c>
      <c r="I4556" s="127">
        <v>132</v>
      </c>
      <c r="J4556" s="128">
        <v>24.2364</v>
      </c>
    </row>
    <row r="4557" spans="2:10" hidden="1" x14ac:dyDescent="0.25">
      <c r="B4557" s="124" t="s">
        <v>17</v>
      </c>
      <c r="C4557" s="125" t="s">
        <v>15675</v>
      </c>
      <c r="D4557" s="126" t="s">
        <v>15676</v>
      </c>
      <c r="E4557" s="125" t="s">
        <v>15675</v>
      </c>
      <c r="F4557" s="126" t="s">
        <v>15677</v>
      </c>
      <c r="G4557" s="125" t="s">
        <v>6769</v>
      </c>
      <c r="H4557" s="126" t="s">
        <v>15682</v>
      </c>
      <c r="I4557" s="127">
        <v>325</v>
      </c>
      <c r="J4557" s="128">
        <v>41.802200000000013</v>
      </c>
    </row>
    <row r="4558" spans="2:10" hidden="1" x14ac:dyDescent="0.25">
      <c r="B4558" s="124" t="s">
        <v>17</v>
      </c>
      <c r="C4558" s="125" t="s">
        <v>15675</v>
      </c>
      <c r="D4558" s="126" t="s">
        <v>15676</v>
      </c>
      <c r="E4558" s="125" t="s">
        <v>6769</v>
      </c>
      <c r="F4558" s="126" t="s">
        <v>15682</v>
      </c>
      <c r="G4558" s="125" t="s">
        <v>15683</v>
      </c>
      <c r="H4558" s="126" t="s">
        <v>15684</v>
      </c>
      <c r="I4558" s="127">
        <v>440</v>
      </c>
      <c r="J4558" s="128">
        <v>9.3934000000000015</v>
      </c>
    </row>
    <row r="4559" spans="2:10" hidden="1" x14ac:dyDescent="0.25">
      <c r="B4559" s="124" t="s">
        <v>17</v>
      </c>
      <c r="C4559" s="125" t="s">
        <v>15685</v>
      </c>
      <c r="D4559" s="126" t="s">
        <v>15686</v>
      </c>
      <c r="E4559" s="125" t="s">
        <v>15685</v>
      </c>
      <c r="F4559" s="126" t="s">
        <v>15687</v>
      </c>
      <c r="G4559" s="125" t="s">
        <v>15688</v>
      </c>
      <c r="H4559" s="126" t="s">
        <v>15689</v>
      </c>
      <c r="I4559" s="127">
        <v>472</v>
      </c>
      <c r="J4559" s="128">
        <v>12.145</v>
      </c>
    </row>
    <row r="4560" spans="2:10" hidden="1" x14ac:dyDescent="0.25">
      <c r="B4560" s="124" t="s">
        <v>17</v>
      </c>
      <c r="C4560" s="125" t="s">
        <v>15685</v>
      </c>
      <c r="D4560" s="126" t="s">
        <v>15686</v>
      </c>
      <c r="E4560" s="125" t="s">
        <v>15690</v>
      </c>
      <c r="F4560" s="126" t="s">
        <v>15691</v>
      </c>
      <c r="G4560" s="125" t="s">
        <v>15692</v>
      </c>
      <c r="H4560" s="126" t="s">
        <v>15693</v>
      </c>
      <c r="I4560" s="127">
        <v>450</v>
      </c>
      <c r="J4560" s="128">
        <v>5.2733000000000008</v>
      </c>
    </row>
    <row r="4561" spans="2:10" hidden="1" x14ac:dyDescent="0.25">
      <c r="B4561" s="124" t="s">
        <v>17</v>
      </c>
      <c r="C4561" s="125" t="s">
        <v>15685</v>
      </c>
      <c r="D4561" s="126" t="s">
        <v>15686</v>
      </c>
      <c r="E4561" s="125" t="s">
        <v>15694</v>
      </c>
      <c r="F4561" s="126" t="s">
        <v>15695</v>
      </c>
      <c r="G4561" s="125" t="s">
        <v>15690</v>
      </c>
      <c r="H4561" s="126" t="s">
        <v>15691</v>
      </c>
      <c r="I4561" s="127">
        <v>847</v>
      </c>
      <c r="J4561" s="128">
        <v>3.6551999999999998</v>
      </c>
    </row>
    <row r="4562" spans="2:10" hidden="1" x14ac:dyDescent="0.25">
      <c r="B4562" s="124" t="s">
        <v>17</v>
      </c>
      <c r="C4562" s="125" t="s">
        <v>15685</v>
      </c>
      <c r="D4562" s="126" t="s">
        <v>15686</v>
      </c>
      <c r="E4562" s="125" t="s">
        <v>6863</v>
      </c>
      <c r="F4562" s="126" t="s">
        <v>15696</v>
      </c>
      <c r="G4562" s="125" t="s">
        <v>15694</v>
      </c>
      <c r="H4562" s="126" t="s">
        <v>15695</v>
      </c>
      <c r="I4562" s="127">
        <v>257</v>
      </c>
      <c r="J4562" s="128">
        <v>13.2218</v>
      </c>
    </row>
    <row r="4563" spans="2:10" hidden="1" x14ac:dyDescent="0.25">
      <c r="B4563" s="124" t="s">
        <v>17</v>
      </c>
      <c r="C4563" s="125" t="s">
        <v>15685</v>
      </c>
      <c r="D4563" s="126" t="s">
        <v>15686</v>
      </c>
      <c r="E4563" s="125" t="s">
        <v>15688</v>
      </c>
      <c r="F4563" s="126" t="s">
        <v>15689</v>
      </c>
      <c r="G4563" s="125" t="s">
        <v>15697</v>
      </c>
      <c r="H4563" s="126" t="s">
        <v>15698</v>
      </c>
      <c r="I4563" s="127">
        <v>353</v>
      </c>
      <c r="J4563" s="128">
        <v>5.5946000000000007</v>
      </c>
    </row>
    <row r="4564" spans="2:10" hidden="1" x14ac:dyDescent="0.25">
      <c r="B4564" s="124" t="s">
        <v>17</v>
      </c>
      <c r="C4564" s="125" t="s">
        <v>15685</v>
      </c>
      <c r="D4564" s="126" t="s">
        <v>15686</v>
      </c>
      <c r="E4564" s="125" t="s">
        <v>15688</v>
      </c>
      <c r="F4564" s="126" t="s">
        <v>15689</v>
      </c>
      <c r="G4564" s="125" t="s">
        <v>8593</v>
      </c>
      <c r="H4564" s="126" t="s">
        <v>15699</v>
      </c>
      <c r="I4564" s="127">
        <v>78</v>
      </c>
      <c r="J4564" s="128">
        <v>7.8975999999999997</v>
      </c>
    </row>
    <row r="4565" spans="2:10" hidden="1" x14ac:dyDescent="0.25">
      <c r="B4565" s="124" t="s">
        <v>17</v>
      </c>
      <c r="C4565" s="125" t="s">
        <v>15685</v>
      </c>
      <c r="D4565" s="126" t="s">
        <v>15686</v>
      </c>
      <c r="E4565" s="125" t="s">
        <v>15694</v>
      </c>
      <c r="F4565" s="126" t="s">
        <v>15695</v>
      </c>
      <c r="G4565" s="125" t="s">
        <v>15700</v>
      </c>
      <c r="H4565" s="126" t="s">
        <v>15701</v>
      </c>
      <c r="I4565" s="127">
        <v>239</v>
      </c>
      <c r="J4565" s="128">
        <v>6.1525999999999996</v>
      </c>
    </row>
    <row r="4566" spans="2:10" hidden="1" x14ac:dyDescent="0.25">
      <c r="B4566" s="124" t="s">
        <v>17</v>
      </c>
      <c r="C4566" s="125" t="s">
        <v>15685</v>
      </c>
      <c r="D4566" s="126" t="s">
        <v>15686</v>
      </c>
      <c r="E4566" s="125" t="s">
        <v>8593</v>
      </c>
      <c r="F4566" s="126" t="s">
        <v>15699</v>
      </c>
      <c r="G4566" s="125" t="s">
        <v>965</v>
      </c>
      <c r="H4566" s="126" t="s">
        <v>15702</v>
      </c>
      <c r="I4566" s="127">
        <v>260</v>
      </c>
      <c r="J4566" s="128">
        <v>4.241200000000001</v>
      </c>
    </row>
    <row r="4567" spans="2:10" hidden="1" x14ac:dyDescent="0.25">
      <c r="B4567" s="124" t="s">
        <v>17</v>
      </c>
      <c r="C4567" s="125" t="s">
        <v>15685</v>
      </c>
      <c r="D4567" s="126" t="s">
        <v>15686</v>
      </c>
      <c r="E4567" s="125" t="s">
        <v>6863</v>
      </c>
      <c r="F4567" s="126" t="s">
        <v>15696</v>
      </c>
      <c r="G4567" s="125" t="s">
        <v>2043</v>
      </c>
      <c r="H4567" s="126" t="s">
        <v>15703</v>
      </c>
      <c r="I4567" s="127">
        <v>524</v>
      </c>
      <c r="J4567" s="128">
        <v>6.8292000000000002</v>
      </c>
    </row>
    <row r="4568" spans="2:10" hidden="1" x14ac:dyDescent="0.25">
      <c r="B4568" s="124" t="s">
        <v>17</v>
      </c>
      <c r="C4568" s="125" t="s">
        <v>15685</v>
      </c>
      <c r="D4568" s="126" t="s">
        <v>15686</v>
      </c>
      <c r="E4568" s="125" t="s">
        <v>15685</v>
      </c>
      <c r="F4568" s="126" t="s">
        <v>15687</v>
      </c>
      <c r="G4568" s="125" t="s">
        <v>6863</v>
      </c>
      <c r="H4568" s="126" t="s">
        <v>15696</v>
      </c>
      <c r="I4568" s="127">
        <v>287</v>
      </c>
      <c r="J4568" s="128">
        <v>11.633900000000001</v>
      </c>
    </row>
    <row r="4569" spans="2:10" hidden="1" x14ac:dyDescent="0.25">
      <c r="B4569" s="124" t="s">
        <v>17</v>
      </c>
      <c r="C4569" s="125" t="s">
        <v>15685</v>
      </c>
      <c r="D4569" s="126" t="s">
        <v>15686</v>
      </c>
      <c r="E4569" s="125" t="s">
        <v>15697</v>
      </c>
      <c r="F4569" s="126" t="s">
        <v>15698</v>
      </c>
      <c r="G4569" s="125" t="s">
        <v>15704</v>
      </c>
      <c r="H4569" s="126" t="s">
        <v>15705</v>
      </c>
      <c r="I4569" s="127">
        <v>321</v>
      </c>
      <c r="J4569" s="128">
        <v>5.9206000000000003</v>
      </c>
    </row>
    <row r="4570" spans="2:10" hidden="1" x14ac:dyDescent="0.25">
      <c r="B4570" s="124" t="s">
        <v>17</v>
      </c>
      <c r="C4570" s="125" t="s">
        <v>15706</v>
      </c>
      <c r="D4570" s="126" t="s">
        <v>15707</v>
      </c>
      <c r="E4570" s="125" t="s">
        <v>15706</v>
      </c>
      <c r="F4570" s="126" t="s">
        <v>15708</v>
      </c>
      <c r="G4570" s="125" t="s">
        <v>2319</v>
      </c>
      <c r="H4570" s="126" t="s">
        <v>15709</v>
      </c>
      <c r="I4570" s="127">
        <v>227</v>
      </c>
      <c r="J4570" s="128">
        <v>52.360799999999998</v>
      </c>
    </row>
    <row r="4571" spans="2:10" hidden="1" x14ac:dyDescent="0.25">
      <c r="B4571" s="124" t="s">
        <v>17</v>
      </c>
      <c r="C4571" s="125" t="s">
        <v>15710</v>
      </c>
      <c r="D4571" s="126" t="s">
        <v>15711</v>
      </c>
      <c r="E4571" s="125" t="s">
        <v>15712</v>
      </c>
      <c r="F4571" s="126" t="s">
        <v>15713</v>
      </c>
      <c r="G4571" s="125" t="s">
        <v>4078</v>
      </c>
      <c r="H4571" s="126" t="s">
        <v>15714</v>
      </c>
      <c r="I4571" s="127">
        <v>663</v>
      </c>
      <c r="J4571" s="128">
        <v>13.057</v>
      </c>
    </row>
    <row r="4572" spans="2:10" hidden="1" x14ac:dyDescent="0.25">
      <c r="B4572" s="124" t="s">
        <v>17</v>
      </c>
      <c r="C4572" s="125" t="s">
        <v>15710</v>
      </c>
      <c r="D4572" s="126" t="s">
        <v>15711</v>
      </c>
      <c r="E4572" s="125" t="s">
        <v>4078</v>
      </c>
      <c r="F4572" s="126" t="s">
        <v>15714</v>
      </c>
      <c r="G4572" s="125" t="s">
        <v>15715</v>
      </c>
      <c r="H4572" s="126" t="s">
        <v>15716</v>
      </c>
      <c r="I4572" s="127">
        <v>476</v>
      </c>
      <c r="J4572" s="128">
        <v>3.3325</v>
      </c>
    </row>
    <row r="4573" spans="2:10" hidden="1" x14ac:dyDescent="0.25">
      <c r="B4573" s="124" t="s">
        <v>17</v>
      </c>
      <c r="C4573" s="125" t="s">
        <v>15710</v>
      </c>
      <c r="D4573" s="126" t="s">
        <v>15711</v>
      </c>
      <c r="E4573" s="125" t="s">
        <v>15712</v>
      </c>
      <c r="F4573" s="126" t="s">
        <v>15713</v>
      </c>
      <c r="G4573" s="125" t="s">
        <v>15717</v>
      </c>
      <c r="H4573" s="126" t="s">
        <v>15718</v>
      </c>
      <c r="I4573" s="127">
        <v>296</v>
      </c>
      <c r="J4573" s="128">
        <v>9.2300999999999984</v>
      </c>
    </row>
    <row r="4574" spans="2:10" hidden="1" x14ac:dyDescent="0.25">
      <c r="B4574" s="124" t="s">
        <v>17</v>
      </c>
      <c r="C4574" s="125" t="s">
        <v>15719</v>
      </c>
      <c r="D4574" s="126" t="s">
        <v>15720</v>
      </c>
      <c r="E4574" s="125" t="s">
        <v>2272</v>
      </c>
      <c r="F4574" s="126" t="s">
        <v>15721</v>
      </c>
      <c r="G4574" s="125" t="s">
        <v>7812</v>
      </c>
      <c r="H4574" s="126" t="s">
        <v>15722</v>
      </c>
      <c r="I4574" s="127">
        <v>69</v>
      </c>
      <c r="J4574" s="128">
        <v>7.8933999999999997</v>
      </c>
    </row>
    <row r="4575" spans="2:10" hidden="1" x14ac:dyDescent="0.25">
      <c r="B4575" s="124" t="s">
        <v>17</v>
      </c>
      <c r="C4575" s="125" t="s">
        <v>15719</v>
      </c>
      <c r="D4575" s="126" t="s">
        <v>15720</v>
      </c>
      <c r="E4575" s="125" t="s">
        <v>15723</v>
      </c>
      <c r="F4575" s="126" t="s">
        <v>15724</v>
      </c>
      <c r="G4575" s="125" t="s">
        <v>15725</v>
      </c>
      <c r="H4575" s="126" t="s">
        <v>15726</v>
      </c>
      <c r="I4575" s="127">
        <v>294</v>
      </c>
      <c r="J4575" s="128">
        <v>3.8035999999999999</v>
      </c>
    </row>
    <row r="4576" spans="2:10" hidden="1" x14ac:dyDescent="0.25">
      <c r="B4576" s="124" t="s">
        <v>17</v>
      </c>
      <c r="C4576" s="125" t="s">
        <v>15719</v>
      </c>
      <c r="D4576" s="126" t="s">
        <v>15720</v>
      </c>
      <c r="E4576" s="125" t="s">
        <v>12820</v>
      </c>
      <c r="F4576" s="126" t="s">
        <v>15727</v>
      </c>
      <c r="G4576" s="125" t="s">
        <v>15723</v>
      </c>
      <c r="H4576" s="126" t="s">
        <v>15724</v>
      </c>
      <c r="I4576" s="127">
        <v>360</v>
      </c>
      <c r="J4576" s="128">
        <v>2.8637000000000001</v>
      </c>
    </row>
    <row r="4577" spans="2:10" hidden="1" x14ac:dyDescent="0.25">
      <c r="B4577" s="124" t="s">
        <v>17</v>
      </c>
      <c r="C4577" s="125" t="s">
        <v>15719</v>
      </c>
      <c r="D4577" s="126" t="s">
        <v>15720</v>
      </c>
      <c r="E4577" s="125" t="s">
        <v>15728</v>
      </c>
      <c r="F4577" s="126" t="s">
        <v>15729</v>
      </c>
      <c r="G4577" s="125" t="s">
        <v>12820</v>
      </c>
      <c r="H4577" s="126" t="s">
        <v>15727</v>
      </c>
      <c r="I4577" s="127">
        <v>710</v>
      </c>
      <c r="J4577" s="128">
        <v>8.9987000000000013</v>
      </c>
    </row>
    <row r="4578" spans="2:10" hidden="1" x14ac:dyDescent="0.25">
      <c r="B4578" s="124" t="s">
        <v>17</v>
      </c>
      <c r="C4578" s="125" t="s">
        <v>15719</v>
      </c>
      <c r="D4578" s="126" t="s">
        <v>15720</v>
      </c>
      <c r="E4578" s="125" t="s">
        <v>2272</v>
      </c>
      <c r="F4578" s="126" t="s">
        <v>15721</v>
      </c>
      <c r="G4578" s="125" t="s">
        <v>15730</v>
      </c>
      <c r="H4578" s="126" t="s">
        <v>15731</v>
      </c>
      <c r="I4578" s="127">
        <v>199</v>
      </c>
      <c r="J4578" s="128">
        <v>6.4336000000000011</v>
      </c>
    </row>
    <row r="4579" spans="2:10" hidden="1" x14ac:dyDescent="0.25">
      <c r="B4579" s="124" t="s">
        <v>17</v>
      </c>
      <c r="C4579" s="125" t="s">
        <v>15719</v>
      </c>
      <c r="D4579" s="126" t="s">
        <v>15720</v>
      </c>
      <c r="E4579" s="125" t="s">
        <v>15719</v>
      </c>
      <c r="F4579" s="126" t="s">
        <v>15732</v>
      </c>
      <c r="G4579" s="125" t="s">
        <v>15728</v>
      </c>
      <c r="H4579" s="126" t="s">
        <v>15729</v>
      </c>
      <c r="I4579" s="127">
        <v>232</v>
      </c>
      <c r="J4579" s="128">
        <v>3.5193999999999992</v>
      </c>
    </row>
    <row r="4580" spans="2:10" hidden="1" x14ac:dyDescent="0.25">
      <c r="B4580" s="124" t="s">
        <v>17</v>
      </c>
      <c r="C4580" s="125" t="s">
        <v>15719</v>
      </c>
      <c r="D4580" s="126" t="s">
        <v>15720</v>
      </c>
      <c r="E4580" s="125" t="s">
        <v>15730</v>
      </c>
      <c r="F4580" s="126" t="s">
        <v>15731</v>
      </c>
      <c r="G4580" s="125" t="s">
        <v>3961</v>
      </c>
      <c r="H4580" s="126" t="s">
        <v>15733</v>
      </c>
      <c r="I4580" s="127">
        <v>381</v>
      </c>
      <c r="J4580" s="128">
        <v>5.6123999999999992</v>
      </c>
    </row>
    <row r="4581" spans="2:10" hidden="1" x14ac:dyDescent="0.25">
      <c r="B4581" s="124" t="s">
        <v>17</v>
      </c>
      <c r="C4581" s="125" t="s">
        <v>117</v>
      </c>
      <c r="D4581" s="126" t="s">
        <v>15734</v>
      </c>
      <c r="E4581" s="125" t="s">
        <v>15735</v>
      </c>
      <c r="F4581" s="126" t="s">
        <v>15736</v>
      </c>
      <c r="G4581" s="125" t="s">
        <v>15737</v>
      </c>
      <c r="H4581" s="126" t="s">
        <v>15738</v>
      </c>
      <c r="I4581" s="127">
        <v>352</v>
      </c>
      <c r="J4581" s="128">
        <v>4.9611000000000001</v>
      </c>
    </row>
    <row r="4582" spans="2:10" hidden="1" x14ac:dyDescent="0.25">
      <c r="B4582" s="124" t="s">
        <v>17</v>
      </c>
      <c r="C4582" s="125" t="s">
        <v>117</v>
      </c>
      <c r="D4582" s="126" t="s">
        <v>15734</v>
      </c>
      <c r="E4582" s="125" t="s">
        <v>15739</v>
      </c>
      <c r="F4582" s="126" t="s">
        <v>15740</v>
      </c>
      <c r="G4582" s="125" t="s">
        <v>15741</v>
      </c>
      <c r="H4582" s="126" t="s">
        <v>15742</v>
      </c>
      <c r="I4582" s="127">
        <v>318</v>
      </c>
      <c r="J4582" s="128">
        <v>2.0693999999999999</v>
      </c>
    </row>
    <row r="4583" spans="2:10" hidden="1" x14ac:dyDescent="0.25">
      <c r="B4583" s="124" t="s">
        <v>17</v>
      </c>
      <c r="C4583" s="125" t="s">
        <v>15743</v>
      </c>
      <c r="D4583" s="126" t="s">
        <v>15744</v>
      </c>
      <c r="E4583" s="125" t="s">
        <v>15745</v>
      </c>
      <c r="F4583" s="126" t="s">
        <v>15746</v>
      </c>
      <c r="G4583" s="125" t="s">
        <v>15747</v>
      </c>
      <c r="H4583" s="126" t="s">
        <v>15748</v>
      </c>
      <c r="I4583" s="127">
        <v>286</v>
      </c>
      <c r="J4583" s="128">
        <v>3.4459</v>
      </c>
    </row>
    <row r="4584" spans="2:10" hidden="1" x14ac:dyDescent="0.25">
      <c r="B4584" s="124" t="s">
        <v>17</v>
      </c>
      <c r="C4584" s="125" t="s">
        <v>15743</v>
      </c>
      <c r="D4584" s="126" t="s">
        <v>15744</v>
      </c>
      <c r="E4584" s="125" t="s">
        <v>2505</v>
      </c>
      <c r="F4584" s="126" t="s">
        <v>15749</v>
      </c>
      <c r="G4584" s="125" t="s">
        <v>15745</v>
      </c>
      <c r="H4584" s="126" t="s">
        <v>15746</v>
      </c>
      <c r="I4584" s="127">
        <v>382</v>
      </c>
      <c r="J4584" s="128">
        <v>2.0024000000000002</v>
      </c>
    </row>
    <row r="4585" spans="2:10" hidden="1" x14ac:dyDescent="0.25">
      <c r="B4585" s="124" t="s">
        <v>17</v>
      </c>
      <c r="C4585" s="125" t="s">
        <v>15743</v>
      </c>
      <c r="D4585" s="126" t="s">
        <v>15744</v>
      </c>
      <c r="E4585" s="125" t="s">
        <v>15750</v>
      </c>
      <c r="F4585" s="126" t="s">
        <v>15751</v>
      </c>
      <c r="G4585" s="125" t="s">
        <v>15752</v>
      </c>
      <c r="H4585" s="126" t="s">
        <v>15753</v>
      </c>
      <c r="I4585" s="127">
        <v>205</v>
      </c>
      <c r="J4585" s="128">
        <v>3.7976000000000001</v>
      </c>
    </row>
    <row r="4586" spans="2:10" hidden="1" x14ac:dyDescent="0.25">
      <c r="B4586" s="124" t="s">
        <v>17</v>
      </c>
      <c r="C4586" s="125" t="s">
        <v>15743</v>
      </c>
      <c r="D4586" s="126" t="s">
        <v>15744</v>
      </c>
      <c r="E4586" s="125" t="s">
        <v>15743</v>
      </c>
      <c r="F4586" s="126" t="s">
        <v>15754</v>
      </c>
      <c r="G4586" s="125" t="s">
        <v>15755</v>
      </c>
      <c r="H4586" s="126" t="s">
        <v>15756</v>
      </c>
      <c r="I4586" s="127">
        <v>277</v>
      </c>
      <c r="J4586" s="128">
        <v>5.8363000000000014</v>
      </c>
    </row>
    <row r="4587" spans="2:10" hidden="1" x14ac:dyDescent="0.25">
      <c r="B4587" s="124" t="s">
        <v>17</v>
      </c>
      <c r="C4587" s="125" t="s">
        <v>15743</v>
      </c>
      <c r="D4587" s="126" t="s">
        <v>15744</v>
      </c>
      <c r="E4587" s="125" t="s">
        <v>15755</v>
      </c>
      <c r="F4587" s="126" t="s">
        <v>15756</v>
      </c>
      <c r="G4587" s="125" t="s">
        <v>15757</v>
      </c>
      <c r="H4587" s="126" t="s">
        <v>15758</v>
      </c>
      <c r="I4587" s="127">
        <v>816</v>
      </c>
      <c r="J4587" s="128">
        <v>1.6476999999999999</v>
      </c>
    </row>
    <row r="4588" spans="2:10" hidden="1" x14ac:dyDescent="0.25">
      <c r="B4588" s="124" t="s">
        <v>17</v>
      </c>
      <c r="C4588" s="125" t="s">
        <v>15743</v>
      </c>
      <c r="D4588" s="126" t="s">
        <v>15744</v>
      </c>
      <c r="E4588" s="125" t="s">
        <v>15745</v>
      </c>
      <c r="F4588" s="126" t="s">
        <v>15746</v>
      </c>
      <c r="G4588" s="125" t="s">
        <v>15750</v>
      </c>
      <c r="H4588" s="126" t="s">
        <v>15751</v>
      </c>
      <c r="I4588" s="127">
        <v>212</v>
      </c>
      <c r="J4588" s="128">
        <v>18.978200000000001</v>
      </c>
    </row>
    <row r="4589" spans="2:10" hidden="1" x14ac:dyDescent="0.25">
      <c r="B4589" s="124" t="s">
        <v>17</v>
      </c>
      <c r="C4589" s="125" t="s">
        <v>15743</v>
      </c>
      <c r="D4589" s="126" t="s">
        <v>15744</v>
      </c>
      <c r="E4589" s="125" t="s">
        <v>15759</v>
      </c>
      <c r="F4589" s="126" t="s">
        <v>15760</v>
      </c>
      <c r="G4589" s="125" t="s">
        <v>15761</v>
      </c>
      <c r="H4589" s="126" t="s">
        <v>15762</v>
      </c>
      <c r="I4589" s="127">
        <v>231</v>
      </c>
      <c r="J4589" s="128">
        <v>47.776700000000012</v>
      </c>
    </row>
    <row r="4590" spans="2:10" hidden="1" x14ac:dyDescent="0.25">
      <c r="B4590" s="124" t="s">
        <v>17</v>
      </c>
      <c r="C4590" s="125" t="s">
        <v>15743</v>
      </c>
      <c r="D4590" s="126" t="s">
        <v>15744</v>
      </c>
      <c r="E4590" s="125" t="s">
        <v>15757</v>
      </c>
      <c r="F4590" s="126" t="s">
        <v>15758</v>
      </c>
      <c r="G4590" s="125" t="s">
        <v>15759</v>
      </c>
      <c r="H4590" s="126" t="s">
        <v>15760</v>
      </c>
      <c r="I4590" s="127">
        <v>373</v>
      </c>
      <c r="J4590" s="128">
        <v>3.0701999999999998</v>
      </c>
    </row>
    <row r="4591" spans="2:10" hidden="1" x14ac:dyDescent="0.25">
      <c r="B4591" s="124" t="s">
        <v>17</v>
      </c>
      <c r="C4591" s="125" t="s">
        <v>15743</v>
      </c>
      <c r="D4591" s="126" t="s">
        <v>15744</v>
      </c>
      <c r="E4591" s="125" t="s">
        <v>15755</v>
      </c>
      <c r="F4591" s="126" t="s">
        <v>15756</v>
      </c>
      <c r="G4591" s="125" t="s">
        <v>2505</v>
      </c>
      <c r="H4591" s="126" t="s">
        <v>15749</v>
      </c>
      <c r="I4591" s="127">
        <v>227</v>
      </c>
      <c r="J4591" s="128">
        <v>6.1395</v>
      </c>
    </row>
    <row r="4592" spans="2:10" hidden="1" x14ac:dyDescent="0.25">
      <c r="B4592" s="124" t="s">
        <v>17</v>
      </c>
      <c r="C4592" s="125" t="s">
        <v>15763</v>
      </c>
      <c r="D4592" s="126" t="s">
        <v>15764</v>
      </c>
      <c r="E4592" s="125" t="s">
        <v>15763</v>
      </c>
      <c r="F4592" s="126" t="s">
        <v>15765</v>
      </c>
      <c r="G4592" s="125" t="s">
        <v>15766</v>
      </c>
      <c r="H4592" s="126" t="s">
        <v>15767</v>
      </c>
      <c r="I4592" s="127">
        <v>292</v>
      </c>
      <c r="J4592" s="128">
        <v>25.107400000000009</v>
      </c>
    </row>
    <row r="4593" spans="2:10" hidden="1" x14ac:dyDescent="0.25">
      <c r="B4593" s="124" t="s">
        <v>17</v>
      </c>
      <c r="C4593" s="125" t="s">
        <v>15763</v>
      </c>
      <c r="D4593" s="126" t="s">
        <v>15764</v>
      </c>
      <c r="E4593" s="125" t="s">
        <v>15766</v>
      </c>
      <c r="F4593" s="126" t="s">
        <v>15767</v>
      </c>
      <c r="G4593" s="125" t="s">
        <v>15768</v>
      </c>
      <c r="H4593" s="126" t="s">
        <v>15769</v>
      </c>
      <c r="I4593" s="127">
        <v>396</v>
      </c>
      <c r="J4593" s="128">
        <v>0.1024</v>
      </c>
    </row>
    <row r="4594" spans="2:10" hidden="1" x14ac:dyDescent="0.25">
      <c r="B4594" s="124" t="s">
        <v>17</v>
      </c>
      <c r="C4594" s="125" t="s">
        <v>15763</v>
      </c>
      <c r="D4594" s="126" t="s">
        <v>15764</v>
      </c>
      <c r="E4594" s="125" t="s">
        <v>13195</v>
      </c>
      <c r="F4594" s="126" t="s">
        <v>15770</v>
      </c>
      <c r="G4594" s="125" t="s">
        <v>5600</v>
      </c>
      <c r="H4594" s="126" t="s">
        <v>15771</v>
      </c>
      <c r="I4594" s="127">
        <v>345</v>
      </c>
      <c r="J4594" s="128">
        <v>4.3798999999999992</v>
      </c>
    </row>
    <row r="4595" spans="2:10" hidden="1" x14ac:dyDescent="0.25">
      <c r="B4595" s="124" t="s">
        <v>17</v>
      </c>
      <c r="C4595" s="125" t="s">
        <v>15772</v>
      </c>
      <c r="D4595" s="126" t="s">
        <v>15773</v>
      </c>
      <c r="E4595" s="125" t="s">
        <v>15772</v>
      </c>
      <c r="F4595" s="126" t="s">
        <v>15774</v>
      </c>
      <c r="G4595" s="125" t="s">
        <v>15775</v>
      </c>
      <c r="H4595" s="126" t="s">
        <v>15776</v>
      </c>
      <c r="I4595" s="127">
        <v>548</v>
      </c>
      <c r="J4595" s="128">
        <v>23.267700000000001</v>
      </c>
    </row>
    <row r="4596" spans="2:10" hidden="1" x14ac:dyDescent="0.25">
      <c r="B4596" s="124" t="s">
        <v>17</v>
      </c>
      <c r="C4596" s="125" t="s">
        <v>15777</v>
      </c>
      <c r="D4596" s="126" t="s">
        <v>15778</v>
      </c>
      <c r="E4596" s="125" t="s">
        <v>15777</v>
      </c>
      <c r="F4596" s="126" t="s">
        <v>15779</v>
      </c>
      <c r="G4596" s="125" t="s">
        <v>15780</v>
      </c>
      <c r="H4596" s="126" t="s">
        <v>15781</v>
      </c>
      <c r="I4596" s="127">
        <v>177</v>
      </c>
      <c r="J4596" s="128">
        <v>27.0076</v>
      </c>
    </row>
    <row r="4597" spans="2:10" hidden="1" x14ac:dyDescent="0.25">
      <c r="B4597" s="124" t="s">
        <v>17</v>
      </c>
      <c r="C4597" s="125" t="s">
        <v>15777</v>
      </c>
      <c r="D4597" s="126" t="s">
        <v>15778</v>
      </c>
      <c r="E4597" s="125" t="s">
        <v>15780</v>
      </c>
      <c r="F4597" s="126" t="s">
        <v>15781</v>
      </c>
      <c r="G4597" s="125" t="s">
        <v>10464</v>
      </c>
      <c r="H4597" s="126" t="s">
        <v>15782</v>
      </c>
      <c r="I4597" s="127">
        <v>690</v>
      </c>
      <c r="J4597" s="128">
        <v>28.048500000000001</v>
      </c>
    </row>
    <row r="4598" spans="2:10" hidden="1" x14ac:dyDescent="0.25">
      <c r="B4598" s="124" t="s">
        <v>17</v>
      </c>
      <c r="C4598" s="125" t="s">
        <v>15783</v>
      </c>
      <c r="D4598" s="126" t="s">
        <v>15784</v>
      </c>
      <c r="E4598" s="125" t="s">
        <v>15783</v>
      </c>
      <c r="F4598" s="126" t="s">
        <v>15785</v>
      </c>
      <c r="G4598" s="125" t="s">
        <v>15786</v>
      </c>
      <c r="H4598" s="126" t="s">
        <v>15787</v>
      </c>
      <c r="I4598" s="127">
        <v>255</v>
      </c>
      <c r="J4598" s="128">
        <v>5.1636000000000006</v>
      </c>
    </row>
    <row r="4599" spans="2:10" hidden="1" x14ac:dyDescent="0.25">
      <c r="B4599" s="124" t="s">
        <v>17</v>
      </c>
      <c r="C4599" s="125" t="s">
        <v>15783</v>
      </c>
      <c r="D4599" s="126" t="s">
        <v>15784</v>
      </c>
      <c r="E4599" s="125" t="s">
        <v>15786</v>
      </c>
      <c r="F4599" s="126" t="s">
        <v>15787</v>
      </c>
      <c r="G4599" s="125" t="s">
        <v>15788</v>
      </c>
      <c r="H4599" s="126" t="s">
        <v>15789</v>
      </c>
      <c r="I4599" s="127">
        <v>221</v>
      </c>
      <c r="J4599" s="128">
        <v>4.137999999999999</v>
      </c>
    </row>
    <row r="4600" spans="2:10" hidden="1" x14ac:dyDescent="0.25">
      <c r="B4600" s="124" t="s">
        <v>17</v>
      </c>
      <c r="C4600" s="125" t="s">
        <v>15783</v>
      </c>
      <c r="D4600" s="126" t="s">
        <v>15784</v>
      </c>
      <c r="E4600" s="125" t="s">
        <v>15783</v>
      </c>
      <c r="F4600" s="126" t="s">
        <v>15785</v>
      </c>
      <c r="G4600" s="125" t="s">
        <v>12047</v>
      </c>
      <c r="H4600" s="126" t="s">
        <v>15790</v>
      </c>
      <c r="I4600" s="127">
        <v>1176</v>
      </c>
      <c r="J4600" s="128">
        <v>13.1892</v>
      </c>
    </row>
    <row r="4601" spans="2:10" hidden="1" x14ac:dyDescent="0.25">
      <c r="B4601" s="124" t="s">
        <v>17</v>
      </c>
      <c r="C4601" s="125" t="s">
        <v>15783</v>
      </c>
      <c r="D4601" s="126" t="s">
        <v>15784</v>
      </c>
      <c r="E4601" s="125" t="s">
        <v>15788</v>
      </c>
      <c r="F4601" s="126" t="s">
        <v>15789</v>
      </c>
      <c r="G4601" s="125" t="s">
        <v>15791</v>
      </c>
      <c r="H4601" s="126" t="s">
        <v>15792</v>
      </c>
      <c r="I4601" s="127">
        <v>1353</v>
      </c>
      <c r="J4601" s="128">
        <v>22.03390000000001</v>
      </c>
    </row>
    <row r="4602" spans="2:10" hidden="1" x14ac:dyDescent="0.25">
      <c r="B4602" s="124" t="s">
        <v>17</v>
      </c>
      <c r="C4602" s="125" t="s">
        <v>15783</v>
      </c>
      <c r="D4602" s="126" t="s">
        <v>15784</v>
      </c>
      <c r="E4602" s="125" t="s">
        <v>12047</v>
      </c>
      <c r="F4602" s="126" t="s">
        <v>15790</v>
      </c>
      <c r="G4602" s="125" t="s">
        <v>15793</v>
      </c>
      <c r="H4602" s="126" t="s">
        <v>15794</v>
      </c>
      <c r="I4602" s="127">
        <v>325</v>
      </c>
      <c r="J4602" s="128">
        <v>0.56699999999999995</v>
      </c>
    </row>
    <row r="4603" spans="2:10" hidden="1" x14ac:dyDescent="0.25">
      <c r="B4603" s="124" t="s">
        <v>17</v>
      </c>
      <c r="C4603" s="125" t="s">
        <v>4214</v>
      </c>
      <c r="D4603" s="126" t="s">
        <v>15795</v>
      </c>
      <c r="E4603" s="125" t="s">
        <v>4214</v>
      </c>
      <c r="F4603" s="126" t="s">
        <v>15796</v>
      </c>
      <c r="G4603" s="125" t="s">
        <v>15797</v>
      </c>
      <c r="H4603" s="126" t="s">
        <v>15798</v>
      </c>
      <c r="I4603" s="127">
        <v>679</v>
      </c>
      <c r="J4603" s="128">
        <v>4.6463999999999999</v>
      </c>
    </row>
    <row r="4604" spans="2:10" hidden="1" x14ac:dyDescent="0.25">
      <c r="B4604" s="124" t="s">
        <v>17</v>
      </c>
      <c r="C4604" s="125" t="s">
        <v>4214</v>
      </c>
      <c r="D4604" s="126" t="s">
        <v>15795</v>
      </c>
      <c r="E4604" s="125" t="s">
        <v>15797</v>
      </c>
      <c r="F4604" s="126" t="s">
        <v>15798</v>
      </c>
      <c r="G4604" s="125" t="s">
        <v>15799</v>
      </c>
      <c r="H4604" s="126" t="s">
        <v>15800</v>
      </c>
      <c r="I4604" s="127">
        <v>396</v>
      </c>
      <c r="J4604" s="128">
        <v>9.1471999999999998</v>
      </c>
    </row>
    <row r="4605" spans="2:10" hidden="1" x14ac:dyDescent="0.25">
      <c r="B4605" s="124" t="s">
        <v>17</v>
      </c>
      <c r="C4605" s="125" t="s">
        <v>4214</v>
      </c>
      <c r="D4605" s="126" t="s">
        <v>15795</v>
      </c>
      <c r="E4605" s="125" t="s">
        <v>4214</v>
      </c>
      <c r="F4605" s="126" t="s">
        <v>15796</v>
      </c>
      <c r="G4605" s="125" t="s">
        <v>15801</v>
      </c>
      <c r="H4605" s="126" t="s">
        <v>15802</v>
      </c>
      <c r="I4605" s="127">
        <v>413</v>
      </c>
      <c r="J4605" s="128">
        <v>8.974400000000001</v>
      </c>
    </row>
    <row r="4606" spans="2:10" hidden="1" x14ac:dyDescent="0.25">
      <c r="B4606" s="124" t="s">
        <v>17</v>
      </c>
      <c r="C4606" s="125" t="s">
        <v>4214</v>
      </c>
      <c r="D4606" s="126" t="s">
        <v>15795</v>
      </c>
      <c r="E4606" s="125" t="s">
        <v>4214</v>
      </c>
      <c r="F4606" s="126" t="s">
        <v>15796</v>
      </c>
      <c r="G4606" s="125" t="s">
        <v>2505</v>
      </c>
      <c r="H4606" s="126" t="s">
        <v>15803</v>
      </c>
      <c r="I4606" s="127">
        <v>444</v>
      </c>
      <c r="J4606" s="128">
        <v>2.7490000000000001</v>
      </c>
    </row>
    <row r="4607" spans="2:10" hidden="1" x14ac:dyDescent="0.25">
      <c r="B4607" s="124" t="s">
        <v>17</v>
      </c>
      <c r="C4607" s="125" t="s">
        <v>4254</v>
      </c>
      <c r="D4607" s="126" t="s">
        <v>15804</v>
      </c>
      <c r="E4607" s="125" t="s">
        <v>4254</v>
      </c>
      <c r="F4607" s="126" t="s">
        <v>15805</v>
      </c>
      <c r="G4607" s="125" t="s">
        <v>15576</v>
      </c>
      <c r="H4607" s="126" t="s">
        <v>15806</v>
      </c>
      <c r="I4607" s="127">
        <v>361</v>
      </c>
      <c r="J4607" s="128">
        <v>19.761800000000001</v>
      </c>
    </row>
    <row r="4608" spans="2:10" hidden="1" x14ac:dyDescent="0.25">
      <c r="B4608" s="124" t="s">
        <v>17</v>
      </c>
      <c r="C4608" s="125" t="s">
        <v>4254</v>
      </c>
      <c r="D4608" s="126" t="s">
        <v>15804</v>
      </c>
      <c r="E4608" s="125" t="s">
        <v>4254</v>
      </c>
      <c r="F4608" s="126" t="s">
        <v>15805</v>
      </c>
      <c r="G4608" s="125" t="s">
        <v>11809</v>
      </c>
      <c r="H4608" s="126" t="s">
        <v>15807</v>
      </c>
      <c r="I4608" s="127">
        <v>204</v>
      </c>
      <c r="J4608" s="128">
        <v>7.0861000000000001</v>
      </c>
    </row>
    <row r="4609" spans="2:10" hidden="1" x14ac:dyDescent="0.25">
      <c r="B4609" s="124" t="s">
        <v>17</v>
      </c>
      <c r="C4609" s="125" t="s">
        <v>4261</v>
      </c>
      <c r="D4609" s="126" t="s">
        <v>15808</v>
      </c>
      <c r="E4609" s="125" t="s">
        <v>10407</v>
      </c>
      <c r="F4609" s="126" t="s">
        <v>15809</v>
      </c>
      <c r="G4609" s="125" t="s">
        <v>15810</v>
      </c>
      <c r="H4609" s="126" t="s">
        <v>15811</v>
      </c>
      <c r="I4609" s="127">
        <v>101</v>
      </c>
      <c r="J4609" s="128">
        <v>26.483499999999989</v>
      </c>
    </row>
    <row r="4610" spans="2:10" hidden="1" x14ac:dyDescent="0.25">
      <c r="B4610" s="124" t="s">
        <v>17</v>
      </c>
      <c r="C4610" s="125" t="s">
        <v>4261</v>
      </c>
      <c r="D4610" s="126" t="s">
        <v>15808</v>
      </c>
      <c r="E4610" s="125" t="s">
        <v>14414</v>
      </c>
      <c r="F4610" s="126" t="s">
        <v>15812</v>
      </c>
      <c r="G4610" s="125" t="s">
        <v>10407</v>
      </c>
      <c r="H4610" s="126" t="s">
        <v>15809</v>
      </c>
      <c r="I4610" s="127">
        <v>491</v>
      </c>
      <c r="J4610" s="128">
        <v>20.371500000000001</v>
      </c>
    </row>
    <row r="4611" spans="2:10" hidden="1" x14ac:dyDescent="0.25">
      <c r="B4611" s="124" t="s">
        <v>17</v>
      </c>
      <c r="C4611" s="125" t="s">
        <v>4261</v>
      </c>
      <c r="D4611" s="126" t="s">
        <v>15808</v>
      </c>
      <c r="E4611" s="125" t="s">
        <v>4261</v>
      </c>
      <c r="F4611" s="126" t="s">
        <v>15813</v>
      </c>
      <c r="G4611" s="125" t="s">
        <v>14414</v>
      </c>
      <c r="H4611" s="126" t="s">
        <v>15812</v>
      </c>
      <c r="I4611" s="127">
        <v>583</v>
      </c>
      <c r="J4611" s="128">
        <v>18.766200000000001</v>
      </c>
    </row>
    <row r="4612" spans="2:10" hidden="1" x14ac:dyDescent="0.25">
      <c r="B4612" s="124" t="s">
        <v>17</v>
      </c>
      <c r="C4612" s="125" t="s">
        <v>4261</v>
      </c>
      <c r="D4612" s="126" t="s">
        <v>15808</v>
      </c>
      <c r="E4612" s="125" t="s">
        <v>4261</v>
      </c>
      <c r="F4612" s="126" t="s">
        <v>15813</v>
      </c>
      <c r="G4612" s="125" t="s">
        <v>15814</v>
      </c>
      <c r="H4612" s="126" t="s">
        <v>15815</v>
      </c>
      <c r="I4612" s="127">
        <v>1006</v>
      </c>
      <c r="J4612" s="128">
        <v>9.2188000000000017</v>
      </c>
    </row>
    <row r="4613" spans="2:10" hidden="1" x14ac:dyDescent="0.25">
      <c r="B4613" s="124" t="s">
        <v>17</v>
      </c>
      <c r="C4613" s="125" t="s">
        <v>4277</v>
      </c>
      <c r="D4613" s="126" t="s">
        <v>15816</v>
      </c>
      <c r="E4613" s="125" t="s">
        <v>15817</v>
      </c>
      <c r="F4613" s="126" t="s">
        <v>15818</v>
      </c>
      <c r="G4613" s="125" t="s">
        <v>176</v>
      </c>
      <c r="H4613" s="126" t="s">
        <v>15819</v>
      </c>
      <c r="I4613" s="127">
        <v>360</v>
      </c>
      <c r="J4613" s="128">
        <v>4.8611000000000004</v>
      </c>
    </row>
    <row r="4614" spans="2:10" hidden="1" x14ac:dyDescent="0.25">
      <c r="B4614" s="124" t="s">
        <v>17</v>
      </c>
      <c r="C4614" s="125" t="s">
        <v>4277</v>
      </c>
      <c r="D4614" s="126" t="s">
        <v>15816</v>
      </c>
      <c r="E4614" s="125" t="s">
        <v>4277</v>
      </c>
      <c r="F4614" s="126" t="s">
        <v>15820</v>
      </c>
      <c r="G4614" s="125" t="s">
        <v>15821</v>
      </c>
      <c r="H4614" s="126" t="s">
        <v>15822</v>
      </c>
      <c r="I4614" s="127">
        <v>215</v>
      </c>
      <c r="J4614" s="128">
        <v>8.9360000000000035</v>
      </c>
    </row>
    <row r="4615" spans="2:10" hidden="1" x14ac:dyDescent="0.25">
      <c r="B4615" s="124" t="s">
        <v>17</v>
      </c>
      <c r="C4615" s="125" t="s">
        <v>4277</v>
      </c>
      <c r="D4615" s="126" t="s">
        <v>15816</v>
      </c>
      <c r="E4615" s="125" t="s">
        <v>4277</v>
      </c>
      <c r="F4615" s="126" t="s">
        <v>15820</v>
      </c>
      <c r="G4615" s="125" t="s">
        <v>15823</v>
      </c>
      <c r="H4615" s="126" t="s">
        <v>15824</v>
      </c>
      <c r="I4615" s="127">
        <v>325</v>
      </c>
      <c r="J4615" s="128">
        <v>6.5488</v>
      </c>
    </row>
    <row r="4616" spans="2:10" hidden="1" x14ac:dyDescent="0.25">
      <c r="B4616" s="124" t="s">
        <v>17</v>
      </c>
      <c r="C4616" s="125" t="s">
        <v>4277</v>
      </c>
      <c r="D4616" s="126" t="s">
        <v>15816</v>
      </c>
      <c r="E4616" s="125" t="s">
        <v>15817</v>
      </c>
      <c r="F4616" s="126" t="s">
        <v>15818</v>
      </c>
      <c r="G4616" s="125" t="s">
        <v>2889</v>
      </c>
      <c r="H4616" s="126" t="s">
        <v>15825</v>
      </c>
      <c r="I4616" s="127">
        <v>347</v>
      </c>
      <c r="J4616" s="128">
        <v>3.3022</v>
      </c>
    </row>
    <row r="4617" spans="2:10" hidden="1" x14ac:dyDescent="0.25">
      <c r="B4617" s="124" t="s">
        <v>17</v>
      </c>
      <c r="C4617" s="125" t="s">
        <v>4277</v>
      </c>
      <c r="D4617" s="126" t="s">
        <v>15816</v>
      </c>
      <c r="E4617" s="125" t="s">
        <v>15823</v>
      </c>
      <c r="F4617" s="126" t="s">
        <v>15824</v>
      </c>
      <c r="G4617" s="125" t="s">
        <v>14530</v>
      </c>
      <c r="H4617" s="126" t="s">
        <v>15826</v>
      </c>
      <c r="I4617" s="127">
        <v>21</v>
      </c>
      <c r="J4617" s="128">
        <v>7.4731000000000014</v>
      </c>
    </row>
    <row r="4618" spans="2:10" hidden="1" x14ac:dyDescent="0.25">
      <c r="B4618" s="124" t="s">
        <v>17</v>
      </c>
      <c r="C4618" s="125" t="s">
        <v>4277</v>
      </c>
      <c r="D4618" s="126" t="s">
        <v>15816</v>
      </c>
      <c r="E4618" s="125" t="s">
        <v>176</v>
      </c>
      <c r="F4618" s="126" t="s">
        <v>15819</v>
      </c>
      <c r="G4618" s="125" t="s">
        <v>15704</v>
      </c>
      <c r="H4618" s="126" t="s">
        <v>15827</v>
      </c>
      <c r="I4618" s="127">
        <v>1452</v>
      </c>
      <c r="J4618" s="128">
        <v>4.1463000000000001</v>
      </c>
    </row>
    <row r="4619" spans="2:10" hidden="1" x14ac:dyDescent="0.25">
      <c r="B4619" s="124" t="s">
        <v>17</v>
      </c>
      <c r="C4619" s="125" t="s">
        <v>4277</v>
      </c>
      <c r="D4619" s="126" t="s">
        <v>15816</v>
      </c>
      <c r="E4619" s="125" t="s">
        <v>14530</v>
      </c>
      <c r="F4619" s="126" t="s">
        <v>15826</v>
      </c>
      <c r="G4619" s="125" t="s">
        <v>15817</v>
      </c>
      <c r="H4619" s="126" t="s">
        <v>15818</v>
      </c>
      <c r="I4619" s="127">
        <v>171</v>
      </c>
      <c r="J4619" s="128">
        <v>8.8602000000000007</v>
      </c>
    </row>
    <row r="4620" spans="2:10" hidden="1" x14ac:dyDescent="0.25">
      <c r="B4620" s="124" t="s">
        <v>17</v>
      </c>
      <c r="C4620" s="125" t="s">
        <v>867</v>
      </c>
      <c r="D4620" s="126" t="s">
        <v>15828</v>
      </c>
      <c r="E4620" s="125" t="s">
        <v>15829</v>
      </c>
      <c r="F4620" s="126" t="s">
        <v>15830</v>
      </c>
      <c r="G4620" s="125" t="s">
        <v>15831</v>
      </c>
      <c r="H4620" s="126" t="s">
        <v>15832</v>
      </c>
      <c r="I4620" s="127">
        <v>348</v>
      </c>
      <c r="J4620" s="128">
        <v>15.8659</v>
      </c>
    </row>
    <row r="4621" spans="2:10" hidden="1" x14ac:dyDescent="0.25">
      <c r="B4621" s="124" t="s">
        <v>17</v>
      </c>
      <c r="C4621" s="125" t="s">
        <v>867</v>
      </c>
      <c r="D4621" s="126" t="s">
        <v>15828</v>
      </c>
      <c r="E4621" s="125" t="s">
        <v>15833</v>
      </c>
      <c r="F4621" s="126" t="s">
        <v>15834</v>
      </c>
      <c r="G4621" s="125" t="s">
        <v>15835</v>
      </c>
      <c r="H4621" s="126" t="s">
        <v>15836</v>
      </c>
      <c r="I4621" s="127">
        <v>117</v>
      </c>
      <c r="J4621" s="128">
        <v>2.8167</v>
      </c>
    </row>
    <row r="4622" spans="2:10" hidden="1" x14ac:dyDescent="0.25">
      <c r="B4622" s="124" t="s">
        <v>17</v>
      </c>
      <c r="C4622" s="125" t="s">
        <v>867</v>
      </c>
      <c r="D4622" s="126" t="s">
        <v>15828</v>
      </c>
      <c r="E4622" s="125" t="s">
        <v>15837</v>
      </c>
      <c r="F4622" s="126" t="s">
        <v>15838</v>
      </c>
      <c r="G4622" s="125" t="s">
        <v>15833</v>
      </c>
      <c r="H4622" s="126" t="s">
        <v>15834</v>
      </c>
      <c r="I4622" s="127">
        <v>388</v>
      </c>
      <c r="J4622" s="128">
        <v>40.635100000000008</v>
      </c>
    </row>
    <row r="4623" spans="2:10" hidden="1" x14ac:dyDescent="0.25">
      <c r="B4623" s="124" t="s">
        <v>17</v>
      </c>
      <c r="C4623" s="125" t="s">
        <v>867</v>
      </c>
      <c r="D4623" s="126" t="s">
        <v>15828</v>
      </c>
      <c r="E4623" s="125" t="s">
        <v>15839</v>
      </c>
      <c r="F4623" s="126" t="s">
        <v>15840</v>
      </c>
      <c r="G4623" s="125" t="s">
        <v>15841</v>
      </c>
      <c r="H4623" s="126" t="s">
        <v>15842</v>
      </c>
      <c r="I4623" s="127">
        <v>172</v>
      </c>
      <c r="J4623" s="128">
        <v>1.6152</v>
      </c>
    </row>
    <row r="4624" spans="2:10" hidden="1" x14ac:dyDescent="0.25">
      <c r="B4624" s="124" t="s">
        <v>17</v>
      </c>
      <c r="C4624" s="125" t="s">
        <v>867</v>
      </c>
      <c r="D4624" s="126" t="s">
        <v>15828</v>
      </c>
      <c r="E4624" s="125" t="s">
        <v>15843</v>
      </c>
      <c r="F4624" s="126" t="s">
        <v>15844</v>
      </c>
      <c r="G4624" s="125" t="s">
        <v>15837</v>
      </c>
      <c r="H4624" s="126" t="s">
        <v>15838</v>
      </c>
      <c r="I4624" s="127">
        <v>528</v>
      </c>
      <c r="J4624" s="128">
        <v>6.9080000000000004</v>
      </c>
    </row>
    <row r="4625" spans="2:10" hidden="1" x14ac:dyDescent="0.25">
      <c r="B4625" s="124" t="s">
        <v>17</v>
      </c>
      <c r="C4625" s="125" t="s">
        <v>867</v>
      </c>
      <c r="D4625" s="126" t="s">
        <v>15828</v>
      </c>
      <c r="E4625" s="125" t="s">
        <v>15843</v>
      </c>
      <c r="F4625" s="126" t="s">
        <v>15844</v>
      </c>
      <c r="G4625" s="125" t="s">
        <v>15845</v>
      </c>
      <c r="H4625" s="126" t="s">
        <v>15846</v>
      </c>
      <c r="I4625" s="127">
        <v>391</v>
      </c>
      <c r="J4625" s="128">
        <v>13.556800000000001</v>
      </c>
    </row>
    <row r="4626" spans="2:10" hidden="1" x14ac:dyDescent="0.25">
      <c r="B4626" s="124" t="s">
        <v>17</v>
      </c>
      <c r="C4626" s="125" t="s">
        <v>867</v>
      </c>
      <c r="D4626" s="126" t="s">
        <v>15828</v>
      </c>
      <c r="E4626" s="125" t="s">
        <v>7609</v>
      </c>
      <c r="F4626" s="126" t="s">
        <v>15847</v>
      </c>
      <c r="G4626" s="125" t="s">
        <v>15466</v>
      </c>
      <c r="H4626" s="126" t="s">
        <v>15848</v>
      </c>
      <c r="I4626" s="127">
        <v>405</v>
      </c>
      <c r="J4626" s="128">
        <v>13.1572</v>
      </c>
    </row>
    <row r="4627" spans="2:10" hidden="1" x14ac:dyDescent="0.25">
      <c r="B4627" s="124" t="s">
        <v>17</v>
      </c>
      <c r="C4627" s="125" t="s">
        <v>867</v>
      </c>
      <c r="D4627" s="126" t="s">
        <v>15828</v>
      </c>
      <c r="E4627" s="125" t="s">
        <v>15841</v>
      </c>
      <c r="F4627" s="126" t="s">
        <v>15842</v>
      </c>
      <c r="G4627" s="125" t="s">
        <v>15843</v>
      </c>
      <c r="H4627" s="126" t="s">
        <v>15844</v>
      </c>
      <c r="I4627" s="127">
        <v>799</v>
      </c>
      <c r="J4627" s="128">
        <v>2.2425999999999999</v>
      </c>
    </row>
    <row r="4628" spans="2:10" hidden="1" x14ac:dyDescent="0.25">
      <c r="B4628" s="124" t="s">
        <v>17</v>
      </c>
      <c r="C4628" s="125" t="s">
        <v>867</v>
      </c>
      <c r="D4628" s="126" t="s">
        <v>15828</v>
      </c>
      <c r="E4628" s="125" t="s">
        <v>15466</v>
      </c>
      <c r="F4628" s="126" t="s">
        <v>15848</v>
      </c>
      <c r="G4628" s="125" t="s">
        <v>15839</v>
      </c>
      <c r="H4628" s="126" t="s">
        <v>15840</v>
      </c>
      <c r="I4628" s="127">
        <v>127</v>
      </c>
      <c r="J4628" s="128">
        <v>14.048400000000001</v>
      </c>
    </row>
    <row r="4629" spans="2:10" hidden="1" x14ac:dyDescent="0.25">
      <c r="B4629" s="124" t="s">
        <v>17</v>
      </c>
      <c r="C4629" s="125" t="s">
        <v>867</v>
      </c>
      <c r="D4629" s="126" t="s">
        <v>15828</v>
      </c>
      <c r="E4629" s="125" t="s">
        <v>867</v>
      </c>
      <c r="F4629" s="126" t="s">
        <v>15849</v>
      </c>
      <c r="G4629" s="125" t="s">
        <v>15829</v>
      </c>
      <c r="H4629" s="126" t="s">
        <v>15830</v>
      </c>
      <c r="I4629" s="127">
        <v>210</v>
      </c>
      <c r="J4629" s="128">
        <v>3.6684000000000001</v>
      </c>
    </row>
    <row r="4630" spans="2:10" hidden="1" x14ac:dyDescent="0.25">
      <c r="B4630" s="124" t="s">
        <v>17</v>
      </c>
      <c r="C4630" s="125" t="s">
        <v>867</v>
      </c>
      <c r="D4630" s="126" t="s">
        <v>15828</v>
      </c>
      <c r="E4630" s="125" t="s">
        <v>867</v>
      </c>
      <c r="F4630" s="126" t="s">
        <v>15849</v>
      </c>
      <c r="G4630" s="125" t="s">
        <v>7609</v>
      </c>
      <c r="H4630" s="126" t="s">
        <v>15847</v>
      </c>
      <c r="I4630" s="127">
        <v>493</v>
      </c>
      <c r="J4630" s="128">
        <v>11.183299999999999</v>
      </c>
    </row>
    <row r="4631" spans="2:10" hidden="1" x14ac:dyDescent="0.25">
      <c r="B4631" s="124" t="s">
        <v>17</v>
      </c>
      <c r="C4631" s="125" t="s">
        <v>15850</v>
      </c>
      <c r="D4631" s="126" t="s">
        <v>15851</v>
      </c>
      <c r="E4631" s="125" t="s">
        <v>15852</v>
      </c>
      <c r="F4631" s="126" t="s">
        <v>15853</v>
      </c>
      <c r="G4631" s="125" t="s">
        <v>15854</v>
      </c>
      <c r="H4631" s="126" t="s">
        <v>15855</v>
      </c>
      <c r="I4631" s="127">
        <v>330</v>
      </c>
      <c r="J4631" s="128">
        <v>3.0366999999999988</v>
      </c>
    </row>
    <row r="4632" spans="2:10" hidden="1" x14ac:dyDescent="0.25">
      <c r="B4632" s="124" t="s">
        <v>17</v>
      </c>
      <c r="C4632" s="125" t="s">
        <v>15850</v>
      </c>
      <c r="D4632" s="126" t="s">
        <v>15851</v>
      </c>
      <c r="E4632" s="125" t="s">
        <v>15850</v>
      </c>
      <c r="F4632" s="126" t="s">
        <v>15856</v>
      </c>
      <c r="G4632" s="125" t="s">
        <v>15852</v>
      </c>
      <c r="H4632" s="126" t="s">
        <v>15853</v>
      </c>
      <c r="I4632" s="127">
        <v>1312</v>
      </c>
      <c r="J4632" s="128">
        <v>40.5349</v>
      </c>
    </row>
    <row r="4633" spans="2:10" hidden="1" x14ac:dyDescent="0.25">
      <c r="B4633" s="124" t="s">
        <v>17</v>
      </c>
      <c r="C4633" s="125" t="s">
        <v>4373</v>
      </c>
      <c r="D4633" s="126" t="s">
        <v>15857</v>
      </c>
      <c r="E4633" s="125" t="s">
        <v>4373</v>
      </c>
      <c r="F4633" s="126" t="s">
        <v>15858</v>
      </c>
      <c r="G4633" s="125" t="s">
        <v>15859</v>
      </c>
      <c r="H4633" s="126" t="s">
        <v>15860</v>
      </c>
      <c r="I4633" s="127">
        <v>264</v>
      </c>
      <c r="J4633" s="128">
        <v>33.068800000000003</v>
      </c>
    </row>
    <row r="4634" spans="2:10" hidden="1" x14ac:dyDescent="0.25">
      <c r="B4634" s="124" t="s">
        <v>17</v>
      </c>
      <c r="C4634" s="125" t="s">
        <v>4373</v>
      </c>
      <c r="D4634" s="126" t="s">
        <v>15857</v>
      </c>
      <c r="E4634" s="125" t="s">
        <v>2043</v>
      </c>
      <c r="F4634" s="126" t="s">
        <v>15861</v>
      </c>
      <c r="G4634" s="125" t="s">
        <v>15862</v>
      </c>
      <c r="H4634" s="126" t="s">
        <v>15863</v>
      </c>
      <c r="I4634" s="127">
        <v>496</v>
      </c>
      <c r="J4634" s="128">
        <v>6.9942000000000002</v>
      </c>
    </row>
    <row r="4635" spans="2:10" hidden="1" x14ac:dyDescent="0.25">
      <c r="B4635" s="124" t="s">
        <v>17</v>
      </c>
      <c r="C4635" s="125" t="s">
        <v>4373</v>
      </c>
      <c r="D4635" s="126" t="s">
        <v>15857</v>
      </c>
      <c r="E4635" s="125" t="s">
        <v>15864</v>
      </c>
      <c r="F4635" s="126" t="s">
        <v>15865</v>
      </c>
      <c r="G4635" s="125" t="s">
        <v>15866</v>
      </c>
      <c r="H4635" s="126" t="s">
        <v>15867</v>
      </c>
      <c r="I4635" s="127">
        <v>489</v>
      </c>
      <c r="J4635" s="128">
        <v>37.341500000000003</v>
      </c>
    </row>
    <row r="4636" spans="2:10" hidden="1" x14ac:dyDescent="0.25">
      <c r="B4636" s="124" t="s">
        <v>17</v>
      </c>
      <c r="C4636" s="125" t="s">
        <v>4373</v>
      </c>
      <c r="D4636" s="126" t="s">
        <v>15857</v>
      </c>
      <c r="E4636" s="125" t="s">
        <v>15862</v>
      </c>
      <c r="F4636" s="126" t="s">
        <v>15863</v>
      </c>
      <c r="G4636" s="125" t="s">
        <v>15868</v>
      </c>
      <c r="H4636" s="126" t="s">
        <v>15869</v>
      </c>
      <c r="I4636" s="127">
        <v>218</v>
      </c>
      <c r="J4636" s="128">
        <v>71.430600000000027</v>
      </c>
    </row>
    <row r="4637" spans="2:10" hidden="1" x14ac:dyDescent="0.25">
      <c r="B4637" s="124" t="s">
        <v>17</v>
      </c>
      <c r="C4637" s="125" t="s">
        <v>4373</v>
      </c>
      <c r="D4637" s="126" t="s">
        <v>15857</v>
      </c>
      <c r="E4637" s="125" t="s">
        <v>2043</v>
      </c>
      <c r="F4637" s="126" t="s">
        <v>15861</v>
      </c>
      <c r="G4637" s="125" t="s">
        <v>15864</v>
      </c>
      <c r="H4637" s="126" t="s">
        <v>15865</v>
      </c>
      <c r="I4637" s="127">
        <v>617</v>
      </c>
      <c r="J4637" s="128">
        <v>14.6092</v>
      </c>
    </row>
    <row r="4638" spans="2:10" hidden="1" x14ac:dyDescent="0.25">
      <c r="B4638" s="124" t="s">
        <v>17</v>
      </c>
      <c r="C4638" s="125" t="s">
        <v>4373</v>
      </c>
      <c r="D4638" s="126" t="s">
        <v>15857</v>
      </c>
      <c r="E4638" s="125" t="s">
        <v>4373</v>
      </c>
      <c r="F4638" s="126" t="s">
        <v>15858</v>
      </c>
      <c r="G4638" s="125" t="s">
        <v>2043</v>
      </c>
      <c r="H4638" s="126" t="s">
        <v>15861</v>
      </c>
      <c r="I4638" s="127">
        <v>254</v>
      </c>
      <c r="J4638" s="128">
        <v>66.983899999999991</v>
      </c>
    </row>
    <row r="4639" spans="2:10" hidden="1" x14ac:dyDescent="0.25">
      <c r="B4639" s="124" t="s">
        <v>17</v>
      </c>
      <c r="C4639" s="125" t="s">
        <v>15870</v>
      </c>
      <c r="D4639" s="126" t="s">
        <v>15871</v>
      </c>
      <c r="E4639" s="125" t="s">
        <v>15870</v>
      </c>
      <c r="F4639" s="126" t="s">
        <v>15872</v>
      </c>
      <c r="G4639" s="125" t="s">
        <v>55</v>
      </c>
      <c r="H4639" s="126" t="s">
        <v>15873</v>
      </c>
      <c r="I4639" s="127">
        <v>370</v>
      </c>
      <c r="J4639" s="128">
        <v>21.2727</v>
      </c>
    </row>
    <row r="4640" spans="2:10" hidden="1" x14ac:dyDescent="0.25">
      <c r="B4640" s="124" t="s">
        <v>17</v>
      </c>
      <c r="C4640" s="125" t="s">
        <v>15870</v>
      </c>
      <c r="D4640" s="126" t="s">
        <v>15871</v>
      </c>
      <c r="E4640" s="125" t="s">
        <v>55</v>
      </c>
      <c r="F4640" s="126" t="s">
        <v>15873</v>
      </c>
      <c r="G4640" s="125" t="s">
        <v>11328</v>
      </c>
      <c r="H4640" s="126" t="s">
        <v>15874</v>
      </c>
      <c r="I4640" s="127">
        <v>323</v>
      </c>
      <c r="J4640" s="128">
        <v>2.426699999999999</v>
      </c>
    </row>
    <row r="4641" spans="2:10" hidden="1" x14ac:dyDescent="0.25">
      <c r="B4641" s="124" t="s">
        <v>17</v>
      </c>
      <c r="C4641" s="125" t="s">
        <v>15875</v>
      </c>
      <c r="D4641" s="126" t="s">
        <v>15876</v>
      </c>
      <c r="E4641" s="125" t="s">
        <v>15875</v>
      </c>
      <c r="F4641" s="126" t="s">
        <v>15877</v>
      </c>
      <c r="G4641" s="125" t="s">
        <v>15878</v>
      </c>
      <c r="H4641" s="126" t="s">
        <v>15879</v>
      </c>
      <c r="I4641" s="127">
        <v>298</v>
      </c>
      <c r="J4641" s="128">
        <v>15.461</v>
      </c>
    </row>
    <row r="4642" spans="2:10" hidden="1" x14ac:dyDescent="0.25">
      <c r="B4642" s="124" t="s">
        <v>17</v>
      </c>
      <c r="C4642" s="125" t="s">
        <v>4461</v>
      </c>
      <c r="D4642" s="126" t="s">
        <v>15880</v>
      </c>
      <c r="E4642" s="125" t="s">
        <v>4461</v>
      </c>
      <c r="F4642" s="126" t="s">
        <v>15881</v>
      </c>
      <c r="G4642" s="125" t="s">
        <v>15882</v>
      </c>
      <c r="H4642" s="126" t="s">
        <v>15883</v>
      </c>
      <c r="I4642" s="127">
        <v>514</v>
      </c>
      <c r="J4642" s="128">
        <v>40.837300000000013</v>
      </c>
    </row>
    <row r="4643" spans="2:10" hidden="1" x14ac:dyDescent="0.25">
      <c r="B4643" s="124" t="s">
        <v>17</v>
      </c>
      <c r="C4643" s="125" t="s">
        <v>2746</v>
      </c>
      <c r="D4643" s="126" t="s">
        <v>15884</v>
      </c>
      <c r="E4643" s="125" t="s">
        <v>13490</v>
      </c>
      <c r="F4643" s="126" t="s">
        <v>15885</v>
      </c>
      <c r="G4643" s="125" t="s">
        <v>15886</v>
      </c>
      <c r="H4643" s="126" t="s">
        <v>15887</v>
      </c>
      <c r="I4643" s="127">
        <v>189</v>
      </c>
      <c r="J4643" s="128">
        <v>20.150099999999991</v>
      </c>
    </row>
    <row r="4644" spans="2:10" hidden="1" x14ac:dyDescent="0.25">
      <c r="B4644" s="124" t="s">
        <v>17</v>
      </c>
      <c r="C4644" s="125" t="s">
        <v>2746</v>
      </c>
      <c r="D4644" s="126" t="s">
        <v>15884</v>
      </c>
      <c r="E4644" s="125" t="s">
        <v>2746</v>
      </c>
      <c r="F4644" s="126" t="s">
        <v>15888</v>
      </c>
      <c r="G4644" s="125" t="s">
        <v>15264</v>
      </c>
      <c r="H4644" s="126" t="s">
        <v>15889</v>
      </c>
      <c r="I4644" s="127">
        <v>197</v>
      </c>
      <c r="J4644" s="128">
        <v>21.108000000000001</v>
      </c>
    </row>
    <row r="4645" spans="2:10" hidden="1" x14ac:dyDescent="0.25">
      <c r="B4645" s="124" t="s">
        <v>17</v>
      </c>
      <c r="C4645" s="125" t="s">
        <v>2746</v>
      </c>
      <c r="D4645" s="126" t="s">
        <v>15884</v>
      </c>
      <c r="E4645" s="125" t="s">
        <v>15890</v>
      </c>
      <c r="F4645" s="126" t="s">
        <v>15891</v>
      </c>
      <c r="G4645" s="125" t="s">
        <v>7452</v>
      </c>
      <c r="H4645" s="126" t="s">
        <v>15892</v>
      </c>
      <c r="I4645" s="127">
        <v>341</v>
      </c>
      <c r="J4645" s="128">
        <v>9.4645000000000028</v>
      </c>
    </row>
    <row r="4646" spans="2:10" hidden="1" x14ac:dyDescent="0.25">
      <c r="B4646" s="124" t="s">
        <v>17</v>
      </c>
      <c r="C4646" s="125" t="s">
        <v>2746</v>
      </c>
      <c r="D4646" s="126" t="s">
        <v>15884</v>
      </c>
      <c r="E4646" s="125" t="s">
        <v>2746</v>
      </c>
      <c r="F4646" s="126" t="s">
        <v>15888</v>
      </c>
      <c r="G4646" s="125" t="s">
        <v>13490</v>
      </c>
      <c r="H4646" s="126" t="s">
        <v>15885</v>
      </c>
      <c r="I4646" s="127">
        <v>227</v>
      </c>
      <c r="J4646" s="128">
        <v>16.014500000000009</v>
      </c>
    </row>
    <row r="4647" spans="2:10" hidden="1" x14ac:dyDescent="0.25">
      <c r="B4647" s="124" t="s">
        <v>17</v>
      </c>
      <c r="C4647" s="125" t="s">
        <v>2746</v>
      </c>
      <c r="D4647" s="126" t="s">
        <v>15884</v>
      </c>
      <c r="E4647" s="125" t="s">
        <v>6373</v>
      </c>
      <c r="F4647" s="126" t="s">
        <v>15893</v>
      </c>
      <c r="G4647" s="125" t="s">
        <v>11896</v>
      </c>
      <c r="H4647" s="126" t="s">
        <v>15894</v>
      </c>
      <c r="I4647" s="127">
        <v>299</v>
      </c>
      <c r="J4647" s="128">
        <v>3.311599999999999</v>
      </c>
    </row>
    <row r="4648" spans="2:10" hidden="1" x14ac:dyDescent="0.25">
      <c r="B4648" s="124" t="s">
        <v>17</v>
      </c>
      <c r="C4648" s="125" t="s">
        <v>2746</v>
      </c>
      <c r="D4648" s="126" t="s">
        <v>15884</v>
      </c>
      <c r="E4648" s="125" t="s">
        <v>2746</v>
      </c>
      <c r="F4648" s="126" t="s">
        <v>15888</v>
      </c>
      <c r="G4648" s="125" t="s">
        <v>6373</v>
      </c>
      <c r="H4648" s="126" t="s">
        <v>15893</v>
      </c>
      <c r="I4648" s="127">
        <v>571</v>
      </c>
      <c r="J4648" s="128">
        <v>11.5098</v>
      </c>
    </row>
    <row r="4649" spans="2:10" hidden="1" x14ac:dyDescent="0.25">
      <c r="B4649" s="124" t="s">
        <v>17</v>
      </c>
      <c r="C4649" s="125" t="s">
        <v>2746</v>
      </c>
      <c r="D4649" s="126" t="s">
        <v>15884</v>
      </c>
      <c r="E4649" s="125" t="s">
        <v>11896</v>
      </c>
      <c r="F4649" s="126" t="s">
        <v>15894</v>
      </c>
      <c r="G4649" s="125" t="s">
        <v>11992</v>
      </c>
      <c r="H4649" s="126" t="s">
        <v>15895</v>
      </c>
      <c r="I4649" s="127">
        <v>437</v>
      </c>
      <c r="J4649" s="128">
        <v>3.3752</v>
      </c>
    </row>
    <row r="4650" spans="2:10" hidden="1" x14ac:dyDescent="0.25">
      <c r="B4650" s="124" t="s">
        <v>17</v>
      </c>
      <c r="C4650" s="125" t="s">
        <v>2746</v>
      </c>
      <c r="D4650" s="126" t="s">
        <v>15884</v>
      </c>
      <c r="E4650" s="125" t="s">
        <v>15264</v>
      </c>
      <c r="F4650" s="126" t="s">
        <v>15889</v>
      </c>
      <c r="G4650" s="125" t="s">
        <v>15890</v>
      </c>
      <c r="H4650" s="126" t="s">
        <v>15891</v>
      </c>
      <c r="I4650" s="127">
        <v>485</v>
      </c>
      <c r="J4650" s="128">
        <v>12.178100000000001</v>
      </c>
    </row>
    <row r="4651" spans="2:10" hidden="1" x14ac:dyDescent="0.25">
      <c r="B4651" s="124" t="s">
        <v>17</v>
      </c>
      <c r="C4651" s="125" t="s">
        <v>15896</v>
      </c>
      <c r="D4651" s="126" t="s">
        <v>15897</v>
      </c>
      <c r="E4651" s="125" t="s">
        <v>15896</v>
      </c>
      <c r="F4651" s="126" t="s">
        <v>15898</v>
      </c>
      <c r="G4651" s="125" t="s">
        <v>15899</v>
      </c>
      <c r="H4651" s="126" t="s">
        <v>15900</v>
      </c>
      <c r="I4651" s="127">
        <v>157</v>
      </c>
      <c r="J4651" s="128">
        <v>19.543800000000001</v>
      </c>
    </row>
    <row r="4652" spans="2:10" hidden="1" x14ac:dyDescent="0.25">
      <c r="B4652" s="124" t="s">
        <v>17</v>
      </c>
      <c r="C4652" s="125" t="s">
        <v>15901</v>
      </c>
      <c r="D4652" s="126" t="s">
        <v>15902</v>
      </c>
      <c r="E4652" s="125" t="s">
        <v>1920</v>
      </c>
      <c r="F4652" s="126" t="s">
        <v>15903</v>
      </c>
      <c r="G4652" s="125" t="s">
        <v>7699</v>
      </c>
      <c r="H4652" s="126" t="s">
        <v>15904</v>
      </c>
      <c r="I4652" s="127">
        <v>155</v>
      </c>
      <c r="J4652" s="128">
        <v>8.3233000000000015</v>
      </c>
    </row>
    <row r="4653" spans="2:10" hidden="1" x14ac:dyDescent="0.25">
      <c r="B4653" s="124" t="s">
        <v>17</v>
      </c>
      <c r="C4653" s="125" t="s">
        <v>15901</v>
      </c>
      <c r="D4653" s="126" t="s">
        <v>15902</v>
      </c>
      <c r="E4653" s="125" t="s">
        <v>15901</v>
      </c>
      <c r="F4653" s="126" t="s">
        <v>15905</v>
      </c>
      <c r="G4653" s="125" t="s">
        <v>1920</v>
      </c>
      <c r="H4653" s="126" t="s">
        <v>15903</v>
      </c>
      <c r="I4653" s="127">
        <v>295</v>
      </c>
      <c r="J4653" s="128">
        <v>20.4588</v>
      </c>
    </row>
    <row r="4654" spans="2:10" hidden="1" x14ac:dyDescent="0.25">
      <c r="B4654" s="124" t="s">
        <v>17</v>
      </c>
      <c r="C4654" s="125" t="s">
        <v>4535</v>
      </c>
      <c r="D4654" s="126" t="s">
        <v>15906</v>
      </c>
      <c r="E4654" s="125" t="s">
        <v>4535</v>
      </c>
      <c r="F4654" s="126" t="s">
        <v>15907</v>
      </c>
      <c r="G4654" s="125" t="s">
        <v>1170</v>
      </c>
      <c r="H4654" s="126" t="s">
        <v>15908</v>
      </c>
      <c r="I4654" s="127">
        <v>781</v>
      </c>
      <c r="J4654" s="128">
        <v>12.7752</v>
      </c>
    </row>
    <row r="4655" spans="2:10" hidden="1" x14ac:dyDescent="0.25">
      <c r="B4655" s="124" t="s">
        <v>17</v>
      </c>
      <c r="C4655" s="125" t="s">
        <v>4535</v>
      </c>
      <c r="D4655" s="126" t="s">
        <v>15906</v>
      </c>
      <c r="E4655" s="125" t="s">
        <v>4535</v>
      </c>
      <c r="F4655" s="126" t="s">
        <v>15907</v>
      </c>
      <c r="G4655" s="125" t="s">
        <v>15909</v>
      </c>
      <c r="H4655" s="126" t="s">
        <v>15910</v>
      </c>
      <c r="I4655" s="127">
        <v>739</v>
      </c>
      <c r="J4655" s="128">
        <v>10.1585</v>
      </c>
    </row>
    <row r="4656" spans="2:10" hidden="1" x14ac:dyDescent="0.25">
      <c r="B4656" s="124" t="s">
        <v>17</v>
      </c>
      <c r="C4656" s="125" t="s">
        <v>4535</v>
      </c>
      <c r="D4656" s="126" t="s">
        <v>15906</v>
      </c>
      <c r="E4656" s="125" t="s">
        <v>7874</v>
      </c>
      <c r="F4656" s="126" t="s">
        <v>15911</v>
      </c>
      <c r="G4656" s="125" t="s">
        <v>590</v>
      </c>
      <c r="H4656" s="126" t="s">
        <v>15912</v>
      </c>
      <c r="I4656" s="127">
        <v>1976</v>
      </c>
      <c r="J4656" s="128">
        <v>26.8096</v>
      </c>
    </row>
    <row r="4657" spans="2:10" hidden="1" x14ac:dyDescent="0.25">
      <c r="B4657" s="124" t="s">
        <v>17</v>
      </c>
      <c r="C4657" s="125" t="s">
        <v>4535</v>
      </c>
      <c r="D4657" s="126" t="s">
        <v>15906</v>
      </c>
      <c r="E4657" s="125" t="s">
        <v>1170</v>
      </c>
      <c r="F4657" s="126" t="s">
        <v>15908</v>
      </c>
      <c r="G4657" s="125" t="s">
        <v>10407</v>
      </c>
      <c r="H4657" s="126" t="s">
        <v>15913</v>
      </c>
      <c r="I4657" s="127">
        <v>1084</v>
      </c>
      <c r="J4657" s="128">
        <v>23.05009999999999</v>
      </c>
    </row>
    <row r="4658" spans="2:10" hidden="1" x14ac:dyDescent="0.25">
      <c r="B4658" s="124" t="s">
        <v>17</v>
      </c>
      <c r="C4658" s="125" t="s">
        <v>4535</v>
      </c>
      <c r="D4658" s="126" t="s">
        <v>15906</v>
      </c>
      <c r="E4658" s="125" t="s">
        <v>1170</v>
      </c>
      <c r="F4658" s="126" t="s">
        <v>15908</v>
      </c>
      <c r="G4658" s="125" t="s">
        <v>15914</v>
      </c>
      <c r="H4658" s="126" t="s">
        <v>15915</v>
      </c>
      <c r="I4658" s="127">
        <v>1186</v>
      </c>
      <c r="J4658" s="128">
        <v>6.3354999999999997</v>
      </c>
    </row>
    <row r="4659" spans="2:10" hidden="1" x14ac:dyDescent="0.25">
      <c r="B4659" s="124" t="s">
        <v>17</v>
      </c>
      <c r="C4659" s="125" t="s">
        <v>4535</v>
      </c>
      <c r="D4659" s="126" t="s">
        <v>15906</v>
      </c>
      <c r="E4659" s="125" t="s">
        <v>10407</v>
      </c>
      <c r="F4659" s="126" t="s">
        <v>15913</v>
      </c>
      <c r="G4659" s="125" t="s">
        <v>15916</v>
      </c>
      <c r="H4659" s="126" t="s">
        <v>15917</v>
      </c>
      <c r="I4659" s="127">
        <v>1887</v>
      </c>
      <c r="J4659" s="128">
        <v>21.04709999999999</v>
      </c>
    </row>
    <row r="4660" spans="2:10" hidden="1" x14ac:dyDescent="0.25">
      <c r="B4660" s="124" t="s">
        <v>17</v>
      </c>
      <c r="C4660" s="125" t="s">
        <v>4535</v>
      </c>
      <c r="D4660" s="126" t="s">
        <v>15906</v>
      </c>
      <c r="E4660" s="125" t="s">
        <v>590</v>
      </c>
      <c r="F4660" s="126" t="s">
        <v>15912</v>
      </c>
      <c r="G4660" s="125" t="s">
        <v>15918</v>
      </c>
      <c r="H4660" s="126" t="s">
        <v>15919</v>
      </c>
      <c r="I4660" s="127">
        <v>681</v>
      </c>
      <c r="J4660" s="128">
        <v>15.813599999999999</v>
      </c>
    </row>
    <row r="4661" spans="2:10" hidden="1" x14ac:dyDescent="0.25">
      <c r="B4661" s="124" t="s">
        <v>17</v>
      </c>
      <c r="C4661" s="125" t="s">
        <v>4535</v>
      </c>
      <c r="D4661" s="126" t="s">
        <v>15906</v>
      </c>
      <c r="E4661" s="125" t="s">
        <v>15920</v>
      </c>
      <c r="F4661" s="126" t="s">
        <v>15921</v>
      </c>
      <c r="G4661" s="125" t="s">
        <v>5204</v>
      </c>
      <c r="H4661" s="126" t="s">
        <v>15922</v>
      </c>
      <c r="I4661" s="127">
        <v>390</v>
      </c>
      <c r="J4661" s="128">
        <v>11.952199999999999</v>
      </c>
    </row>
    <row r="4662" spans="2:10" hidden="1" x14ac:dyDescent="0.25">
      <c r="B4662" s="124" t="s">
        <v>17</v>
      </c>
      <c r="C4662" s="125" t="s">
        <v>4535</v>
      </c>
      <c r="D4662" s="126" t="s">
        <v>15906</v>
      </c>
      <c r="E4662" s="125" t="s">
        <v>15918</v>
      </c>
      <c r="F4662" s="126" t="s">
        <v>15919</v>
      </c>
      <c r="G4662" s="125" t="s">
        <v>15923</v>
      </c>
      <c r="H4662" s="126" t="s">
        <v>15924</v>
      </c>
      <c r="I4662" s="127">
        <v>1051</v>
      </c>
      <c r="J4662" s="128">
        <v>10.321999999999999</v>
      </c>
    </row>
    <row r="4663" spans="2:10" hidden="1" x14ac:dyDescent="0.25">
      <c r="B4663" s="124" t="s">
        <v>17</v>
      </c>
      <c r="C4663" s="125" t="s">
        <v>4535</v>
      </c>
      <c r="D4663" s="126" t="s">
        <v>15906</v>
      </c>
      <c r="E4663" s="125" t="s">
        <v>14161</v>
      </c>
      <c r="F4663" s="126" t="s">
        <v>15925</v>
      </c>
      <c r="G4663" s="125" t="s">
        <v>15920</v>
      </c>
      <c r="H4663" s="126" t="s">
        <v>15921</v>
      </c>
      <c r="I4663" s="127">
        <v>421</v>
      </c>
      <c r="J4663" s="128">
        <v>16.570799999999991</v>
      </c>
    </row>
    <row r="4664" spans="2:10" hidden="1" x14ac:dyDescent="0.25">
      <c r="B4664" s="124" t="s">
        <v>17</v>
      </c>
      <c r="C4664" s="125" t="s">
        <v>4535</v>
      </c>
      <c r="D4664" s="126" t="s">
        <v>15906</v>
      </c>
      <c r="E4664" s="125" t="s">
        <v>15923</v>
      </c>
      <c r="F4664" s="126" t="s">
        <v>15924</v>
      </c>
      <c r="G4664" s="125" t="s">
        <v>14161</v>
      </c>
      <c r="H4664" s="126" t="s">
        <v>15925</v>
      </c>
      <c r="I4664" s="127">
        <v>444</v>
      </c>
      <c r="J4664" s="128">
        <v>19.343799999999991</v>
      </c>
    </row>
    <row r="4665" spans="2:10" hidden="1" x14ac:dyDescent="0.25">
      <c r="B4665" s="124" t="s">
        <v>17</v>
      </c>
      <c r="C4665" s="125" t="s">
        <v>4535</v>
      </c>
      <c r="D4665" s="126" t="s">
        <v>15906</v>
      </c>
      <c r="E4665" s="125" t="s">
        <v>15914</v>
      </c>
      <c r="F4665" s="126" t="s">
        <v>15915</v>
      </c>
      <c r="G4665" s="125" t="s">
        <v>7874</v>
      </c>
      <c r="H4665" s="126" t="s">
        <v>15911</v>
      </c>
      <c r="I4665" s="127">
        <v>596</v>
      </c>
      <c r="J4665" s="128">
        <v>31.338999999999999</v>
      </c>
    </row>
    <row r="4666" spans="2:10" hidden="1" x14ac:dyDescent="0.25">
      <c r="B4666" s="124" t="s">
        <v>17</v>
      </c>
      <c r="C4666" s="125" t="s">
        <v>4535</v>
      </c>
      <c r="D4666" s="126" t="s">
        <v>15906</v>
      </c>
      <c r="E4666" s="125" t="s">
        <v>4535</v>
      </c>
      <c r="F4666" s="126" t="s">
        <v>15907</v>
      </c>
      <c r="G4666" s="125" t="s">
        <v>4325</v>
      </c>
      <c r="H4666" s="126" t="s">
        <v>15926</v>
      </c>
      <c r="I4666" s="127">
        <v>284</v>
      </c>
      <c r="J4666" s="128">
        <v>18.080200000000001</v>
      </c>
    </row>
    <row r="4667" spans="2:10" hidden="1" x14ac:dyDescent="0.25">
      <c r="B4667" s="124" t="s">
        <v>17</v>
      </c>
      <c r="C4667" s="125" t="s">
        <v>4548</v>
      </c>
      <c r="D4667" s="126" t="s">
        <v>15927</v>
      </c>
      <c r="E4667" s="125" t="s">
        <v>2051</v>
      </c>
      <c r="F4667" s="126" t="s">
        <v>15928</v>
      </c>
      <c r="G4667" s="125" t="s">
        <v>15929</v>
      </c>
      <c r="H4667" s="126" t="s">
        <v>15930</v>
      </c>
      <c r="I4667" s="127">
        <v>674</v>
      </c>
      <c r="J4667" s="128">
        <v>0.3821</v>
      </c>
    </row>
    <row r="4668" spans="2:10" hidden="1" x14ac:dyDescent="0.25">
      <c r="B4668" s="124" t="s">
        <v>17</v>
      </c>
      <c r="C4668" s="125" t="s">
        <v>4548</v>
      </c>
      <c r="D4668" s="126" t="s">
        <v>15927</v>
      </c>
      <c r="E4668" s="125" t="s">
        <v>4548</v>
      </c>
      <c r="F4668" s="126" t="s">
        <v>15931</v>
      </c>
      <c r="G4668" s="125" t="s">
        <v>15932</v>
      </c>
      <c r="H4668" s="126" t="s">
        <v>15933</v>
      </c>
      <c r="I4668" s="127">
        <v>904</v>
      </c>
      <c r="J4668" s="128">
        <v>7.5101000000000004</v>
      </c>
    </row>
    <row r="4669" spans="2:10" hidden="1" x14ac:dyDescent="0.25">
      <c r="B4669" s="124" t="s">
        <v>17</v>
      </c>
      <c r="C4669" s="125" t="s">
        <v>4548</v>
      </c>
      <c r="D4669" s="126" t="s">
        <v>15927</v>
      </c>
      <c r="E4669" s="125" t="s">
        <v>15934</v>
      </c>
      <c r="F4669" s="126" t="s">
        <v>15935</v>
      </c>
      <c r="G4669" s="125" t="s">
        <v>15936</v>
      </c>
      <c r="H4669" s="126" t="s">
        <v>15937</v>
      </c>
      <c r="I4669" s="127">
        <v>530</v>
      </c>
      <c r="J4669" s="128">
        <v>17.249199999999998</v>
      </c>
    </row>
    <row r="4670" spans="2:10" hidden="1" x14ac:dyDescent="0.25">
      <c r="B4670" s="124" t="s">
        <v>17</v>
      </c>
      <c r="C4670" s="125" t="s">
        <v>4548</v>
      </c>
      <c r="D4670" s="126" t="s">
        <v>15927</v>
      </c>
      <c r="E4670" s="125" t="s">
        <v>15932</v>
      </c>
      <c r="F4670" s="126" t="s">
        <v>15933</v>
      </c>
      <c r="G4670" s="125" t="s">
        <v>15938</v>
      </c>
      <c r="H4670" s="126" t="s">
        <v>15939</v>
      </c>
      <c r="I4670" s="127">
        <v>1927</v>
      </c>
      <c r="J4670" s="128">
        <v>22.446300000000001</v>
      </c>
    </row>
    <row r="4671" spans="2:10" hidden="1" x14ac:dyDescent="0.25">
      <c r="B4671" s="124" t="s">
        <v>17</v>
      </c>
      <c r="C4671" s="125" t="s">
        <v>4548</v>
      </c>
      <c r="D4671" s="126" t="s">
        <v>15927</v>
      </c>
      <c r="E4671" s="125" t="s">
        <v>15932</v>
      </c>
      <c r="F4671" s="126" t="s">
        <v>15933</v>
      </c>
      <c r="G4671" s="125" t="s">
        <v>15940</v>
      </c>
      <c r="H4671" s="126" t="s">
        <v>15941</v>
      </c>
      <c r="I4671" s="127">
        <v>686</v>
      </c>
      <c r="J4671" s="128">
        <v>14.141</v>
      </c>
    </row>
    <row r="4672" spans="2:10" hidden="1" x14ac:dyDescent="0.25">
      <c r="B4672" s="124" t="s">
        <v>17</v>
      </c>
      <c r="C4672" s="125" t="s">
        <v>4548</v>
      </c>
      <c r="D4672" s="126" t="s">
        <v>15927</v>
      </c>
      <c r="E4672" s="125" t="s">
        <v>2051</v>
      </c>
      <c r="F4672" s="126" t="s">
        <v>15928</v>
      </c>
      <c r="G4672" s="125" t="s">
        <v>15942</v>
      </c>
      <c r="H4672" s="126" t="s">
        <v>15943</v>
      </c>
      <c r="I4672" s="127">
        <v>696</v>
      </c>
      <c r="J4672" s="128">
        <v>0</v>
      </c>
    </row>
    <row r="4673" spans="2:10" hidden="1" x14ac:dyDescent="0.25">
      <c r="B4673" s="124" t="s">
        <v>17</v>
      </c>
      <c r="C4673" s="125" t="s">
        <v>4548</v>
      </c>
      <c r="D4673" s="126" t="s">
        <v>15927</v>
      </c>
      <c r="E4673" s="125" t="s">
        <v>15936</v>
      </c>
      <c r="F4673" s="126" t="s">
        <v>15937</v>
      </c>
      <c r="G4673" s="125" t="s">
        <v>15944</v>
      </c>
      <c r="H4673" s="126" t="s">
        <v>15945</v>
      </c>
      <c r="I4673" s="127">
        <v>357</v>
      </c>
      <c r="J4673" s="128">
        <v>19.942399999999999</v>
      </c>
    </row>
    <row r="4674" spans="2:10" hidden="1" x14ac:dyDescent="0.25">
      <c r="B4674" s="124" t="s">
        <v>17</v>
      </c>
      <c r="C4674" s="125" t="s">
        <v>4548</v>
      </c>
      <c r="D4674" s="126" t="s">
        <v>15927</v>
      </c>
      <c r="E4674" s="125" t="s">
        <v>15932</v>
      </c>
      <c r="F4674" s="126" t="s">
        <v>15933</v>
      </c>
      <c r="G4674" s="125" t="s">
        <v>15308</v>
      </c>
      <c r="H4674" s="126" t="s">
        <v>15946</v>
      </c>
      <c r="I4674" s="127">
        <v>552</v>
      </c>
      <c r="J4674" s="128">
        <v>12.9925</v>
      </c>
    </row>
    <row r="4675" spans="2:10" hidden="1" x14ac:dyDescent="0.25">
      <c r="B4675" s="124" t="s">
        <v>17</v>
      </c>
      <c r="C4675" s="125" t="s">
        <v>4548</v>
      </c>
      <c r="D4675" s="126" t="s">
        <v>15927</v>
      </c>
      <c r="E4675" s="125" t="s">
        <v>15947</v>
      </c>
      <c r="F4675" s="126" t="s">
        <v>15948</v>
      </c>
      <c r="G4675" s="125" t="s">
        <v>2051</v>
      </c>
      <c r="H4675" s="126" t="s">
        <v>15928</v>
      </c>
      <c r="I4675" s="127">
        <v>264</v>
      </c>
      <c r="J4675" s="128">
        <v>2.7644000000000002</v>
      </c>
    </row>
    <row r="4676" spans="2:10" hidden="1" x14ac:dyDescent="0.25">
      <c r="B4676" s="124" t="s">
        <v>17</v>
      </c>
      <c r="C4676" s="125" t="s">
        <v>4548</v>
      </c>
      <c r="D4676" s="126" t="s">
        <v>15927</v>
      </c>
      <c r="E4676" s="125" t="s">
        <v>15944</v>
      </c>
      <c r="F4676" s="126" t="s">
        <v>15945</v>
      </c>
      <c r="G4676" s="125" t="s">
        <v>15949</v>
      </c>
      <c r="H4676" s="126" t="s">
        <v>15950</v>
      </c>
      <c r="I4676" s="127">
        <v>558</v>
      </c>
      <c r="J4676" s="128">
        <v>18.66</v>
      </c>
    </row>
    <row r="4677" spans="2:10" hidden="1" x14ac:dyDescent="0.25">
      <c r="B4677" s="124" t="s">
        <v>17</v>
      </c>
      <c r="C4677" s="125" t="s">
        <v>4548</v>
      </c>
      <c r="D4677" s="126" t="s">
        <v>15927</v>
      </c>
      <c r="E4677" s="125" t="s">
        <v>6863</v>
      </c>
      <c r="F4677" s="126" t="s">
        <v>15951</v>
      </c>
      <c r="G4677" s="125" t="s">
        <v>15947</v>
      </c>
      <c r="H4677" s="126" t="s">
        <v>15948</v>
      </c>
      <c r="I4677" s="127">
        <v>514</v>
      </c>
      <c r="J4677" s="128">
        <v>6.0818999999999983</v>
      </c>
    </row>
    <row r="4678" spans="2:10" hidden="1" x14ac:dyDescent="0.25">
      <c r="B4678" s="124" t="s">
        <v>17</v>
      </c>
      <c r="C4678" s="125" t="s">
        <v>4548</v>
      </c>
      <c r="D4678" s="126" t="s">
        <v>15927</v>
      </c>
      <c r="E4678" s="125" t="s">
        <v>15949</v>
      </c>
      <c r="F4678" s="126" t="s">
        <v>15950</v>
      </c>
      <c r="G4678" s="125" t="s">
        <v>15952</v>
      </c>
      <c r="H4678" s="126" t="s">
        <v>15953</v>
      </c>
      <c r="I4678" s="127">
        <v>1265</v>
      </c>
      <c r="J4678" s="128">
        <v>22.226099999999999</v>
      </c>
    </row>
    <row r="4679" spans="2:10" hidden="1" x14ac:dyDescent="0.25">
      <c r="B4679" s="124" t="s">
        <v>17</v>
      </c>
      <c r="C4679" s="125" t="s">
        <v>4548</v>
      </c>
      <c r="D4679" s="126" t="s">
        <v>15927</v>
      </c>
      <c r="E4679" s="125" t="s">
        <v>15932</v>
      </c>
      <c r="F4679" s="126" t="s">
        <v>15933</v>
      </c>
      <c r="G4679" s="125" t="s">
        <v>15934</v>
      </c>
      <c r="H4679" s="126" t="s">
        <v>15935</v>
      </c>
      <c r="I4679" s="127">
        <v>661</v>
      </c>
      <c r="J4679" s="128">
        <v>14.4918</v>
      </c>
    </row>
    <row r="4680" spans="2:10" hidden="1" x14ac:dyDescent="0.25">
      <c r="B4680" s="124" t="s">
        <v>17</v>
      </c>
      <c r="C4680" s="125" t="s">
        <v>4548</v>
      </c>
      <c r="D4680" s="126" t="s">
        <v>15927</v>
      </c>
      <c r="E4680" s="125" t="s">
        <v>15308</v>
      </c>
      <c r="F4680" s="126" t="s">
        <v>15946</v>
      </c>
      <c r="G4680" s="125" t="s">
        <v>14839</v>
      </c>
      <c r="H4680" s="126" t="s">
        <v>15954</v>
      </c>
      <c r="I4680" s="127">
        <v>2295</v>
      </c>
      <c r="J4680" s="128">
        <v>6.4448999999999996</v>
      </c>
    </row>
    <row r="4681" spans="2:10" hidden="1" x14ac:dyDescent="0.25">
      <c r="B4681" s="124" t="s">
        <v>17</v>
      </c>
      <c r="C4681" s="125" t="s">
        <v>4548</v>
      </c>
      <c r="D4681" s="126" t="s">
        <v>15927</v>
      </c>
      <c r="E4681" s="125" t="s">
        <v>10759</v>
      </c>
      <c r="F4681" s="126" t="s">
        <v>15955</v>
      </c>
      <c r="G4681" s="125" t="s">
        <v>15956</v>
      </c>
      <c r="H4681" s="126" t="s">
        <v>15957</v>
      </c>
      <c r="I4681" s="127">
        <v>428</v>
      </c>
      <c r="J4681" s="128">
        <v>0</v>
      </c>
    </row>
    <row r="4682" spans="2:10" hidden="1" x14ac:dyDescent="0.25">
      <c r="B4682" s="124" t="s">
        <v>17</v>
      </c>
      <c r="C4682" s="125" t="s">
        <v>4548</v>
      </c>
      <c r="D4682" s="126" t="s">
        <v>15927</v>
      </c>
      <c r="E4682" s="125" t="s">
        <v>15947</v>
      </c>
      <c r="F4682" s="126" t="s">
        <v>15948</v>
      </c>
      <c r="G4682" s="125" t="s">
        <v>10759</v>
      </c>
      <c r="H4682" s="126" t="s">
        <v>15955</v>
      </c>
      <c r="I4682" s="127">
        <v>569</v>
      </c>
      <c r="J4682" s="128">
        <v>0.69510000000000005</v>
      </c>
    </row>
    <row r="4683" spans="2:10" hidden="1" x14ac:dyDescent="0.25">
      <c r="B4683" s="124" t="s">
        <v>17</v>
      </c>
      <c r="C4683" s="125" t="s">
        <v>4548</v>
      </c>
      <c r="D4683" s="126" t="s">
        <v>15927</v>
      </c>
      <c r="E4683" s="125" t="s">
        <v>14839</v>
      </c>
      <c r="F4683" s="126" t="s">
        <v>15954</v>
      </c>
      <c r="G4683" s="125" t="s">
        <v>5271</v>
      </c>
      <c r="H4683" s="126" t="s">
        <v>15958</v>
      </c>
      <c r="I4683" s="127">
        <v>260</v>
      </c>
      <c r="J4683" s="128">
        <v>9.841800000000001</v>
      </c>
    </row>
    <row r="4684" spans="2:10" hidden="1" x14ac:dyDescent="0.25">
      <c r="B4684" s="124" t="s">
        <v>17</v>
      </c>
      <c r="C4684" s="125" t="s">
        <v>4548</v>
      </c>
      <c r="D4684" s="126" t="s">
        <v>15927</v>
      </c>
      <c r="E4684" s="125" t="s">
        <v>4003</v>
      </c>
      <c r="F4684" s="126" t="s">
        <v>15959</v>
      </c>
      <c r="G4684" s="125" t="s">
        <v>6863</v>
      </c>
      <c r="H4684" s="126" t="s">
        <v>15951</v>
      </c>
      <c r="I4684" s="127">
        <v>311</v>
      </c>
      <c r="J4684" s="128">
        <v>2.7277</v>
      </c>
    </row>
    <row r="4685" spans="2:10" hidden="1" x14ac:dyDescent="0.25">
      <c r="B4685" s="124" t="s">
        <v>17</v>
      </c>
      <c r="C4685" s="125" t="s">
        <v>4548</v>
      </c>
      <c r="D4685" s="126" t="s">
        <v>15927</v>
      </c>
      <c r="E4685" s="125" t="s">
        <v>15308</v>
      </c>
      <c r="F4685" s="126" t="s">
        <v>15946</v>
      </c>
      <c r="G4685" s="125" t="s">
        <v>4003</v>
      </c>
      <c r="H4685" s="126" t="s">
        <v>15959</v>
      </c>
      <c r="I4685" s="127">
        <v>360</v>
      </c>
      <c r="J4685" s="128">
        <v>2.7119</v>
      </c>
    </row>
    <row r="4686" spans="2:10" hidden="1" x14ac:dyDescent="0.25">
      <c r="B4686" s="124" t="s">
        <v>17</v>
      </c>
      <c r="C4686" s="125" t="s">
        <v>4550</v>
      </c>
      <c r="D4686" s="126" t="s">
        <v>15960</v>
      </c>
      <c r="E4686" s="125" t="s">
        <v>15961</v>
      </c>
      <c r="F4686" s="126" t="s">
        <v>15962</v>
      </c>
      <c r="G4686" s="125" t="s">
        <v>15963</v>
      </c>
      <c r="H4686" s="126" t="s">
        <v>15964</v>
      </c>
      <c r="I4686" s="127">
        <v>318</v>
      </c>
      <c r="J4686" s="128">
        <v>15.8528</v>
      </c>
    </row>
    <row r="4687" spans="2:10" hidden="1" x14ac:dyDescent="0.25">
      <c r="B4687" s="124" t="s">
        <v>17</v>
      </c>
      <c r="C4687" s="125" t="s">
        <v>4550</v>
      </c>
      <c r="D4687" s="126" t="s">
        <v>15960</v>
      </c>
      <c r="E4687" s="125" t="s">
        <v>15963</v>
      </c>
      <c r="F4687" s="126" t="s">
        <v>15964</v>
      </c>
      <c r="G4687" s="125" t="s">
        <v>15965</v>
      </c>
      <c r="H4687" s="126" t="s">
        <v>15966</v>
      </c>
      <c r="I4687" s="127">
        <v>502</v>
      </c>
      <c r="J4687" s="128">
        <v>4.3517000000000001</v>
      </c>
    </row>
    <row r="4688" spans="2:10" hidden="1" x14ac:dyDescent="0.25">
      <c r="B4688" s="124" t="s">
        <v>17</v>
      </c>
      <c r="C4688" s="125" t="s">
        <v>4550</v>
      </c>
      <c r="D4688" s="126" t="s">
        <v>15960</v>
      </c>
      <c r="E4688" s="125" t="s">
        <v>15961</v>
      </c>
      <c r="F4688" s="126" t="s">
        <v>15962</v>
      </c>
      <c r="G4688" s="125" t="s">
        <v>6891</v>
      </c>
      <c r="H4688" s="126" t="s">
        <v>15967</v>
      </c>
      <c r="I4688" s="127">
        <v>245</v>
      </c>
      <c r="J4688" s="128">
        <v>14.0639</v>
      </c>
    </row>
    <row r="4689" spans="2:10" hidden="1" x14ac:dyDescent="0.25">
      <c r="B4689" s="124" t="s">
        <v>17</v>
      </c>
      <c r="C4689" s="125" t="s">
        <v>3268</v>
      </c>
      <c r="D4689" s="126" t="s">
        <v>15968</v>
      </c>
      <c r="E4689" s="125" t="s">
        <v>15969</v>
      </c>
      <c r="F4689" s="126" t="s">
        <v>15970</v>
      </c>
      <c r="G4689" s="125" t="s">
        <v>5437</v>
      </c>
      <c r="H4689" s="126" t="s">
        <v>15971</v>
      </c>
      <c r="I4689" s="127">
        <v>492</v>
      </c>
      <c r="J4689" s="128">
        <v>8.856600000000002</v>
      </c>
    </row>
    <row r="4690" spans="2:10" hidden="1" x14ac:dyDescent="0.25">
      <c r="B4690" s="124" t="s">
        <v>17</v>
      </c>
      <c r="C4690" s="125" t="s">
        <v>3268</v>
      </c>
      <c r="D4690" s="126" t="s">
        <v>15968</v>
      </c>
      <c r="E4690" s="125" t="s">
        <v>5437</v>
      </c>
      <c r="F4690" s="126" t="s">
        <v>15971</v>
      </c>
      <c r="G4690" s="125" t="s">
        <v>1276</v>
      </c>
      <c r="H4690" s="126" t="s">
        <v>15972</v>
      </c>
      <c r="I4690" s="127">
        <v>492</v>
      </c>
      <c r="J4690" s="128">
        <v>14.763999999999999</v>
      </c>
    </row>
    <row r="4691" spans="2:10" hidden="1" x14ac:dyDescent="0.25">
      <c r="B4691" s="124" t="s">
        <v>17</v>
      </c>
      <c r="C4691" s="125" t="s">
        <v>3268</v>
      </c>
      <c r="D4691" s="126" t="s">
        <v>15968</v>
      </c>
      <c r="E4691" s="125" t="s">
        <v>2505</v>
      </c>
      <c r="F4691" s="126" t="s">
        <v>15973</v>
      </c>
      <c r="G4691" s="125" t="s">
        <v>15974</v>
      </c>
      <c r="H4691" s="126" t="s">
        <v>15975</v>
      </c>
      <c r="I4691" s="127">
        <v>573</v>
      </c>
      <c r="J4691" s="128">
        <v>7.1082000000000001</v>
      </c>
    </row>
    <row r="4692" spans="2:10" hidden="1" x14ac:dyDescent="0.25">
      <c r="B4692" s="124" t="s">
        <v>17</v>
      </c>
      <c r="C4692" s="125" t="s">
        <v>3268</v>
      </c>
      <c r="D4692" s="126" t="s">
        <v>15968</v>
      </c>
      <c r="E4692" s="125" t="s">
        <v>15976</v>
      </c>
      <c r="F4692" s="126" t="s">
        <v>15977</v>
      </c>
      <c r="G4692" s="125" t="s">
        <v>2481</v>
      </c>
      <c r="H4692" s="126" t="s">
        <v>15978</v>
      </c>
      <c r="I4692" s="127">
        <v>638</v>
      </c>
      <c r="J4692" s="128">
        <v>2.1530999999999998</v>
      </c>
    </row>
    <row r="4693" spans="2:10" hidden="1" x14ac:dyDescent="0.25">
      <c r="B4693" s="124" t="s">
        <v>17</v>
      </c>
      <c r="C4693" s="125" t="s">
        <v>3268</v>
      </c>
      <c r="D4693" s="126" t="s">
        <v>15968</v>
      </c>
      <c r="E4693" s="125" t="s">
        <v>15969</v>
      </c>
      <c r="F4693" s="126" t="s">
        <v>15970</v>
      </c>
      <c r="G4693" s="125" t="s">
        <v>15174</v>
      </c>
      <c r="H4693" s="126" t="s">
        <v>15979</v>
      </c>
      <c r="I4693" s="127">
        <v>440</v>
      </c>
      <c r="J4693" s="128">
        <v>5.0401999999999996</v>
      </c>
    </row>
    <row r="4694" spans="2:10" hidden="1" x14ac:dyDescent="0.25">
      <c r="B4694" s="124" t="s">
        <v>17</v>
      </c>
      <c r="C4694" s="125" t="s">
        <v>3268</v>
      </c>
      <c r="D4694" s="126" t="s">
        <v>15968</v>
      </c>
      <c r="E4694" s="125" t="s">
        <v>15969</v>
      </c>
      <c r="F4694" s="126" t="s">
        <v>15970</v>
      </c>
      <c r="G4694" s="125" t="s">
        <v>5600</v>
      </c>
      <c r="H4694" s="126" t="s">
        <v>15980</v>
      </c>
      <c r="I4694" s="127">
        <v>676</v>
      </c>
      <c r="J4694" s="128">
        <v>4.6586000000000007</v>
      </c>
    </row>
    <row r="4695" spans="2:10" hidden="1" x14ac:dyDescent="0.25">
      <c r="B4695" s="124" t="s">
        <v>17</v>
      </c>
      <c r="C4695" s="125" t="s">
        <v>3268</v>
      </c>
      <c r="D4695" s="126" t="s">
        <v>15968</v>
      </c>
      <c r="E4695" s="125" t="s">
        <v>15981</v>
      </c>
      <c r="F4695" s="126" t="s">
        <v>15982</v>
      </c>
      <c r="G4695" s="125" t="s">
        <v>8915</v>
      </c>
      <c r="H4695" s="126" t="s">
        <v>15983</v>
      </c>
      <c r="I4695" s="127">
        <v>387</v>
      </c>
      <c r="J4695" s="128">
        <v>3.3562999999999992</v>
      </c>
    </row>
    <row r="4696" spans="2:10" hidden="1" x14ac:dyDescent="0.25">
      <c r="B4696" s="124" t="s">
        <v>17</v>
      </c>
      <c r="C4696" s="125" t="s">
        <v>4601</v>
      </c>
      <c r="D4696" s="126" t="s">
        <v>15984</v>
      </c>
      <c r="E4696" s="125" t="s">
        <v>4601</v>
      </c>
      <c r="F4696" s="126" t="s">
        <v>15985</v>
      </c>
      <c r="G4696" s="125" t="s">
        <v>910</v>
      </c>
      <c r="H4696" s="126" t="s">
        <v>15986</v>
      </c>
      <c r="I4696" s="127">
        <v>801</v>
      </c>
      <c r="J4696" s="128">
        <v>30.30909999999999</v>
      </c>
    </row>
    <row r="4697" spans="2:10" hidden="1" x14ac:dyDescent="0.25">
      <c r="B4697" s="124" t="s">
        <v>17</v>
      </c>
      <c r="C4697" s="125" t="s">
        <v>4601</v>
      </c>
      <c r="D4697" s="126" t="s">
        <v>15984</v>
      </c>
      <c r="E4697" s="125" t="s">
        <v>4601</v>
      </c>
      <c r="F4697" s="126" t="s">
        <v>15985</v>
      </c>
      <c r="G4697" s="125" t="s">
        <v>6629</v>
      </c>
      <c r="H4697" s="126" t="s">
        <v>15987</v>
      </c>
      <c r="I4697" s="127">
        <v>470</v>
      </c>
      <c r="J4697" s="128">
        <v>13.618</v>
      </c>
    </row>
    <row r="4698" spans="2:10" hidden="1" x14ac:dyDescent="0.25">
      <c r="B4698" s="124" t="s">
        <v>17</v>
      </c>
      <c r="C4698" s="125" t="s">
        <v>2942</v>
      </c>
      <c r="D4698" s="126" t="s">
        <v>15988</v>
      </c>
      <c r="E4698" s="125" t="s">
        <v>2942</v>
      </c>
      <c r="F4698" s="126" t="s">
        <v>15989</v>
      </c>
      <c r="G4698" s="125" t="s">
        <v>15990</v>
      </c>
      <c r="H4698" s="126" t="s">
        <v>15991</v>
      </c>
      <c r="I4698" s="127">
        <v>328</v>
      </c>
      <c r="J4698" s="128">
        <v>14.801</v>
      </c>
    </row>
    <row r="4699" spans="2:10" hidden="1" x14ac:dyDescent="0.25">
      <c r="B4699" s="124" t="s">
        <v>17</v>
      </c>
      <c r="C4699" s="125" t="s">
        <v>2942</v>
      </c>
      <c r="D4699" s="126" t="s">
        <v>15988</v>
      </c>
      <c r="E4699" s="125" t="s">
        <v>15990</v>
      </c>
      <c r="F4699" s="126" t="s">
        <v>15991</v>
      </c>
      <c r="G4699" s="125" t="s">
        <v>15992</v>
      </c>
      <c r="H4699" s="126" t="s">
        <v>15993</v>
      </c>
      <c r="I4699" s="127">
        <v>557</v>
      </c>
      <c r="J4699" s="128">
        <v>13.005599999999999</v>
      </c>
    </row>
    <row r="4700" spans="2:10" hidden="1" x14ac:dyDescent="0.25">
      <c r="B4700" s="124" t="s">
        <v>17</v>
      </c>
      <c r="C4700" s="125" t="s">
        <v>2942</v>
      </c>
      <c r="D4700" s="126" t="s">
        <v>15988</v>
      </c>
      <c r="E4700" s="125" t="s">
        <v>15992</v>
      </c>
      <c r="F4700" s="126" t="s">
        <v>15993</v>
      </c>
      <c r="G4700" s="125" t="s">
        <v>474</v>
      </c>
      <c r="H4700" s="126" t="s">
        <v>15994</v>
      </c>
      <c r="I4700" s="127">
        <v>246</v>
      </c>
      <c r="J4700" s="128">
        <v>32.462600000000002</v>
      </c>
    </row>
    <row r="4701" spans="2:10" hidden="1" x14ac:dyDescent="0.25">
      <c r="B4701" s="124" t="s">
        <v>17</v>
      </c>
      <c r="C4701" s="125" t="s">
        <v>2942</v>
      </c>
      <c r="D4701" s="126" t="s">
        <v>15988</v>
      </c>
      <c r="E4701" s="125" t="s">
        <v>15383</v>
      </c>
      <c r="F4701" s="126" t="s">
        <v>15995</v>
      </c>
      <c r="G4701" s="125" t="s">
        <v>15082</v>
      </c>
      <c r="H4701" s="126" t="s">
        <v>15996</v>
      </c>
      <c r="I4701" s="127">
        <v>114</v>
      </c>
      <c r="J4701" s="128">
        <v>5.5694999999999997</v>
      </c>
    </row>
    <row r="4702" spans="2:10" hidden="1" x14ac:dyDescent="0.25">
      <c r="B4702" s="124" t="s">
        <v>17</v>
      </c>
      <c r="C4702" s="125" t="s">
        <v>2942</v>
      </c>
      <c r="D4702" s="126" t="s">
        <v>15988</v>
      </c>
      <c r="E4702" s="125" t="s">
        <v>15383</v>
      </c>
      <c r="F4702" s="126" t="s">
        <v>15995</v>
      </c>
      <c r="G4702" s="125" t="s">
        <v>14725</v>
      </c>
      <c r="H4702" s="126" t="s">
        <v>15997</v>
      </c>
      <c r="I4702" s="127">
        <v>147</v>
      </c>
      <c r="J4702" s="128">
        <v>12.793100000000001</v>
      </c>
    </row>
    <row r="4703" spans="2:10" hidden="1" x14ac:dyDescent="0.25">
      <c r="B4703" s="124" t="s">
        <v>17</v>
      </c>
      <c r="C4703" s="125" t="s">
        <v>2942</v>
      </c>
      <c r="D4703" s="126" t="s">
        <v>15988</v>
      </c>
      <c r="E4703" s="125" t="s">
        <v>15990</v>
      </c>
      <c r="F4703" s="126" t="s">
        <v>15991</v>
      </c>
      <c r="G4703" s="125" t="s">
        <v>9760</v>
      </c>
      <c r="H4703" s="126" t="s">
        <v>15998</v>
      </c>
      <c r="I4703" s="127">
        <v>775</v>
      </c>
      <c r="J4703" s="128">
        <v>35.627499999999998</v>
      </c>
    </row>
    <row r="4704" spans="2:10" hidden="1" x14ac:dyDescent="0.25">
      <c r="B4704" s="124" t="s">
        <v>17</v>
      </c>
      <c r="C4704" s="125" t="s">
        <v>2942</v>
      </c>
      <c r="D4704" s="126" t="s">
        <v>15988</v>
      </c>
      <c r="E4704" s="125" t="s">
        <v>2942</v>
      </c>
      <c r="F4704" s="126" t="s">
        <v>15989</v>
      </c>
      <c r="G4704" s="125" t="s">
        <v>15383</v>
      </c>
      <c r="H4704" s="126" t="s">
        <v>15995</v>
      </c>
      <c r="I4704" s="127">
        <v>342</v>
      </c>
      <c r="J4704" s="128">
        <v>8.1993000000000009</v>
      </c>
    </row>
    <row r="4705" spans="2:10" hidden="1" x14ac:dyDescent="0.25">
      <c r="B4705" s="124" t="s">
        <v>17</v>
      </c>
      <c r="C4705" s="125" t="s">
        <v>4657</v>
      </c>
      <c r="D4705" s="126" t="s">
        <v>15999</v>
      </c>
      <c r="E4705" s="125" t="s">
        <v>10759</v>
      </c>
      <c r="F4705" s="126" t="s">
        <v>16000</v>
      </c>
      <c r="G4705" s="125" t="s">
        <v>16001</v>
      </c>
      <c r="H4705" s="126" t="s">
        <v>16002</v>
      </c>
      <c r="I4705" s="127">
        <v>274</v>
      </c>
      <c r="J4705" s="128">
        <v>20.813700000000001</v>
      </c>
    </row>
    <row r="4706" spans="2:10" hidden="1" x14ac:dyDescent="0.25">
      <c r="B4706" s="124" t="s">
        <v>17</v>
      </c>
      <c r="C4706" s="125" t="s">
        <v>4657</v>
      </c>
      <c r="D4706" s="126" t="s">
        <v>15999</v>
      </c>
      <c r="E4706" s="125" t="s">
        <v>4657</v>
      </c>
      <c r="F4706" s="126" t="s">
        <v>16003</v>
      </c>
      <c r="G4706" s="125" t="s">
        <v>16004</v>
      </c>
      <c r="H4706" s="126" t="s">
        <v>16005</v>
      </c>
      <c r="I4706" s="127">
        <v>478</v>
      </c>
      <c r="J4706" s="128">
        <v>7.6157000000000004</v>
      </c>
    </row>
    <row r="4707" spans="2:10" hidden="1" x14ac:dyDescent="0.25">
      <c r="B4707" s="124" t="s">
        <v>17</v>
      </c>
      <c r="C4707" s="125" t="s">
        <v>4657</v>
      </c>
      <c r="D4707" s="126" t="s">
        <v>15999</v>
      </c>
      <c r="E4707" s="125" t="s">
        <v>16006</v>
      </c>
      <c r="F4707" s="126" t="s">
        <v>16007</v>
      </c>
      <c r="G4707" s="125" t="s">
        <v>16008</v>
      </c>
      <c r="H4707" s="126" t="s">
        <v>16009</v>
      </c>
      <c r="I4707" s="127">
        <v>395</v>
      </c>
      <c r="J4707" s="128">
        <v>3.7681</v>
      </c>
    </row>
    <row r="4708" spans="2:10" hidden="1" x14ac:dyDescent="0.25">
      <c r="B4708" s="124" t="s">
        <v>17</v>
      </c>
      <c r="C4708" s="125" t="s">
        <v>4657</v>
      </c>
      <c r="D4708" s="126" t="s">
        <v>15999</v>
      </c>
      <c r="E4708" s="125" t="s">
        <v>16008</v>
      </c>
      <c r="F4708" s="126" t="s">
        <v>16009</v>
      </c>
      <c r="G4708" s="125" t="s">
        <v>8040</v>
      </c>
      <c r="H4708" s="126" t="s">
        <v>16010</v>
      </c>
      <c r="I4708" s="127">
        <v>200</v>
      </c>
      <c r="J4708" s="128">
        <v>1.6902999999999999</v>
      </c>
    </row>
    <row r="4709" spans="2:10" hidden="1" x14ac:dyDescent="0.25">
      <c r="B4709" s="124" t="s">
        <v>17</v>
      </c>
      <c r="C4709" s="125" t="s">
        <v>4657</v>
      </c>
      <c r="D4709" s="126" t="s">
        <v>15999</v>
      </c>
      <c r="E4709" s="125" t="s">
        <v>10759</v>
      </c>
      <c r="F4709" s="126" t="s">
        <v>16000</v>
      </c>
      <c r="G4709" s="125" t="s">
        <v>16011</v>
      </c>
      <c r="H4709" s="126" t="s">
        <v>16012</v>
      </c>
      <c r="I4709" s="127">
        <v>265</v>
      </c>
      <c r="J4709" s="128">
        <v>9.428700000000001</v>
      </c>
    </row>
    <row r="4710" spans="2:10" hidden="1" x14ac:dyDescent="0.25">
      <c r="B4710" s="124" t="s">
        <v>17</v>
      </c>
      <c r="C4710" s="125" t="s">
        <v>4657</v>
      </c>
      <c r="D4710" s="126" t="s">
        <v>15999</v>
      </c>
      <c r="E4710" s="125" t="s">
        <v>16006</v>
      </c>
      <c r="F4710" s="126" t="s">
        <v>16007</v>
      </c>
      <c r="G4710" s="125" t="s">
        <v>16013</v>
      </c>
      <c r="H4710" s="126" t="s">
        <v>16014</v>
      </c>
      <c r="I4710" s="127">
        <v>340</v>
      </c>
      <c r="J4710" s="128">
        <v>11.5405</v>
      </c>
    </row>
    <row r="4711" spans="2:10" hidden="1" x14ac:dyDescent="0.25">
      <c r="B4711" s="124" t="s">
        <v>17</v>
      </c>
      <c r="C4711" s="125" t="s">
        <v>4657</v>
      </c>
      <c r="D4711" s="126" t="s">
        <v>15999</v>
      </c>
      <c r="E4711" s="125" t="s">
        <v>16006</v>
      </c>
      <c r="F4711" s="126" t="s">
        <v>16007</v>
      </c>
      <c r="G4711" s="125" t="s">
        <v>16015</v>
      </c>
      <c r="H4711" s="126" t="s">
        <v>16016</v>
      </c>
      <c r="I4711" s="127">
        <v>396</v>
      </c>
      <c r="J4711" s="128">
        <v>24.071999999999999</v>
      </c>
    </row>
    <row r="4712" spans="2:10" hidden="1" x14ac:dyDescent="0.25">
      <c r="B4712" s="124" t="s">
        <v>17</v>
      </c>
      <c r="C4712" s="125" t="s">
        <v>4657</v>
      </c>
      <c r="D4712" s="126" t="s">
        <v>15999</v>
      </c>
      <c r="E4712" s="125" t="s">
        <v>16013</v>
      </c>
      <c r="F4712" s="126" t="s">
        <v>16014</v>
      </c>
      <c r="G4712" s="125" t="s">
        <v>10759</v>
      </c>
      <c r="H4712" s="126" t="s">
        <v>16000</v>
      </c>
      <c r="I4712" s="127">
        <v>300</v>
      </c>
      <c r="J4712" s="128">
        <v>5.5918999999999999</v>
      </c>
    </row>
    <row r="4713" spans="2:10" hidden="1" x14ac:dyDescent="0.25">
      <c r="B4713" s="124" t="s">
        <v>17</v>
      </c>
      <c r="C4713" s="125" t="s">
        <v>4657</v>
      </c>
      <c r="D4713" s="126" t="s">
        <v>15999</v>
      </c>
      <c r="E4713" s="125" t="s">
        <v>4197</v>
      </c>
      <c r="F4713" s="126" t="s">
        <v>16017</v>
      </c>
      <c r="G4713" s="125" t="s">
        <v>16018</v>
      </c>
      <c r="H4713" s="126" t="s">
        <v>16019</v>
      </c>
      <c r="I4713" s="127">
        <v>204</v>
      </c>
      <c r="J4713" s="128">
        <v>2.2587999999999999</v>
      </c>
    </row>
    <row r="4714" spans="2:10" hidden="1" x14ac:dyDescent="0.25">
      <c r="B4714" s="124" t="s">
        <v>17</v>
      </c>
      <c r="C4714" s="125" t="s">
        <v>4657</v>
      </c>
      <c r="D4714" s="126" t="s">
        <v>15999</v>
      </c>
      <c r="E4714" s="125" t="s">
        <v>4197</v>
      </c>
      <c r="F4714" s="126" t="s">
        <v>16017</v>
      </c>
      <c r="G4714" s="125" t="s">
        <v>16006</v>
      </c>
      <c r="H4714" s="126" t="s">
        <v>16007</v>
      </c>
      <c r="I4714" s="127">
        <v>326</v>
      </c>
      <c r="J4714" s="128">
        <v>2.3853</v>
      </c>
    </row>
    <row r="4715" spans="2:10" hidden="1" x14ac:dyDescent="0.25">
      <c r="B4715" s="124" t="s">
        <v>17</v>
      </c>
      <c r="C4715" s="125" t="s">
        <v>4657</v>
      </c>
      <c r="D4715" s="126" t="s">
        <v>15999</v>
      </c>
      <c r="E4715" s="125" t="s">
        <v>16018</v>
      </c>
      <c r="F4715" s="126" t="s">
        <v>16019</v>
      </c>
      <c r="G4715" s="125" t="s">
        <v>6595</v>
      </c>
      <c r="H4715" s="126" t="s">
        <v>16020</v>
      </c>
      <c r="I4715" s="127">
        <v>325</v>
      </c>
      <c r="J4715" s="128">
        <v>5.7526999999999999</v>
      </c>
    </row>
    <row r="4716" spans="2:10" hidden="1" x14ac:dyDescent="0.25">
      <c r="B4716" s="124" t="s">
        <v>17</v>
      </c>
      <c r="C4716" s="125" t="s">
        <v>4657</v>
      </c>
      <c r="D4716" s="126" t="s">
        <v>15999</v>
      </c>
      <c r="E4716" s="125" t="s">
        <v>16004</v>
      </c>
      <c r="F4716" s="126" t="s">
        <v>16005</v>
      </c>
      <c r="G4716" s="125" t="s">
        <v>4197</v>
      </c>
      <c r="H4716" s="126" t="s">
        <v>16017</v>
      </c>
      <c r="I4716" s="127">
        <v>295</v>
      </c>
      <c r="J4716" s="128">
        <v>4.2016000000000009</v>
      </c>
    </row>
    <row r="4717" spans="2:10" hidden="1" x14ac:dyDescent="0.25">
      <c r="B4717" s="124" t="s">
        <v>17</v>
      </c>
      <c r="C4717" s="125" t="s">
        <v>16021</v>
      </c>
      <c r="D4717" s="126" t="s">
        <v>16022</v>
      </c>
      <c r="E4717" s="125" t="s">
        <v>959</v>
      </c>
      <c r="F4717" s="126" t="s">
        <v>16023</v>
      </c>
      <c r="G4717" s="125" t="s">
        <v>1504</v>
      </c>
      <c r="H4717" s="126" t="s">
        <v>16024</v>
      </c>
      <c r="I4717" s="127">
        <v>1491</v>
      </c>
      <c r="J4717" s="128">
        <v>9.013300000000001</v>
      </c>
    </row>
    <row r="4718" spans="2:10" hidden="1" x14ac:dyDescent="0.25">
      <c r="B4718" s="124" t="s">
        <v>17</v>
      </c>
      <c r="C4718" s="125" t="s">
        <v>16021</v>
      </c>
      <c r="D4718" s="126" t="s">
        <v>16022</v>
      </c>
      <c r="E4718" s="125" t="s">
        <v>16021</v>
      </c>
      <c r="F4718" s="126" t="s">
        <v>16025</v>
      </c>
      <c r="G4718" s="125" t="s">
        <v>959</v>
      </c>
      <c r="H4718" s="126" t="s">
        <v>16023</v>
      </c>
      <c r="I4718" s="127">
        <v>1164</v>
      </c>
      <c r="J4718" s="128">
        <v>16.4026</v>
      </c>
    </row>
    <row r="4719" spans="2:10" hidden="1" x14ac:dyDescent="0.25">
      <c r="B4719" s="124" t="s">
        <v>17</v>
      </c>
      <c r="C4719" s="125" t="s">
        <v>16026</v>
      </c>
      <c r="D4719" s="126" t="s">
        <v>16027</v>
      </c>
      <c r="E4719" s="125" t="s">
        <v>16028</v>
      </c>
      <c r="F4719" s="126" t="s">
        <v>16029</v>
      </c>
      <c r="G4719" s="125" t="s">
        <v>16030</v>
      </c>
      <c r="H4719" s="126" t="s">
        <v>16031</v>
      </c>
      <c r="I4719" s="127">
        <v>213</v>
      </c>
      <c r="J4719" s="128">
        <v>4.3083</v>
      </c>
    </row>
    <row r="4720" spans="2:10" hidden="1" x14ac:dyDescent="0.25">
      <c r="B4720" s="124" t="s">
        <v>17</v>
      </c>
      <c r="C4720" s="125" t="s">
        <v>16026</v>
      </c>
      <c r="D4720" s="126" t="s">
        <v>16027</v>
      </c>
      <c r="E4720" s="125" t="s">
        <v>16001</v>
      </c>
      <c r="F4720" s="126" t="s">
        <v>16032</v>
      </c>
      <c r="G4720" s="125" t="s">
        <v>16033</v>
      </c>
      <c r="H4720" s="126" t="s">
        <v>16034</v>
      </c>
      <c r="I4720" s="127">
        <v>234</v>
      </c>
      <c r="J4720" s="128">
        <v>1.4547000000000001</v>
      </c>
    </row>
    <row r="4721" spans="2:10" hidden="1" x14ac:dyDescent="0.25">
      <c r="B4721" s="124" t="s">
        <v>17</v>
      </c>
      <c r="C4721" s="125" t="s">
        <v>16026</v>
      </c>
      <c r="D4721" s="126" t="s">
        <v>16027</v>
      </c>
      <c r="E4721" s="125" t="s">
        <v>16028</v>
      </c>
      <c r="F4721" s="126" t="s">
        <v>16029</v>
      </c>
      <c r="G4721" s="125" t="s">
        <v>16035</v>
      </c>
      <c r="H4721" s="126" t="s">
        <v>16036</v>
      </c>
      <c r="I4721" s="127">
        <v>402</v>
      </c>
      <c r="J4721" s="128">
        <v>7.5423</v>
      </c>
    </row>
    <row r="4722" spans="2:10" hidden="1" x14ac:dyDescent="0.25">
      <c r="B4722" s="124" t="s">
        <v>17</v>
      </c>
      <c r="C4722" s="125" t="s">
        <v>16026</v>
      </c>
      <c r="D4722" s="126" t="s">
        <v>16027</v>
      </c>
      <c r="E4722" s="125" t="s">
        <v>16028</v>
      </c>
      <c r="F4722" s="126" t="s">
        <v>16029</v>
      </c>
      <c r="G4722" s="125" t="s">
        <v>16001</v>
      </c>
      <c r="H4722" s="126" t="s">
        <v>16032</v>
      </c>
      <c r="I4722" s="127">
        <v>261</v>
      </c>
      <c r="J4722" s="128">
        <v>3.3916999999999988</v>
      </c>
    </row>
    <row r="4723" spans="2:10" hidden="1" x14ac:dyDescent="0.25">
      <c r="B4723" s="124" t="s">
        <v>17</v>
      </c>
      <c r="C4723" s="125" t="s">
        <v>16026</v>
      </c>
      <c r="D4723" s="126" t="s">
        <v>16027</v>
      </c>
      <c r="E4723" s="125" t="s">
        <v>16026</v>
      </c>
      <c r="F4723" s="126" t="s">
        <v>16037</v>
      </c>
      <c r="G4723" s="125" t="s">
        <v>5737</v>
      </c>
      <c r="H4723" s="126" t="s">
        <v>16038</v>
      </c>
      <c r="I4723" s="127">
        <v>384</v>
      </c>
      <c r="J4723" s="128">
        <v>3.7553000000000001</v>
      </c>
    </row>
    <row r="4724" spans="2:10" hidden="1" x14ac:dyDescent="0.25">
      <c r="B4724" s="124" t="s">
        <v>17</v>
      </c>
      <c r="C4724" s="125" t="s">
        <v>16026</v>
      </c>
      <c r="D4724" s="126" t="s">
        <v>16027</v>
      </c>
      <c r="E4724" s="125" t="s">
        <v>14414</v>
      </c>
      <c r="F4724" s="126" t="s">
        <v>16039</v>
      </c>
      <c r="G4724" s="125" t="s">
        <v>16040</v>
      </c>
      <c r="H4724" s="126" t="s">
        <v>16041</v>
      </c>
      <c r="I4724" s="127">
        <v>570</v>
      </c>
      <c r="J4724" s="128">
        <v>0.85450000000000004</v>
      </c>
    </row>
    <row r="4725" spans="2:10" hidden="1" x14ac:dyDescent="0.25">
      <c r="B4725" s="124" t="s">
        <v>17</v>
      </c>
      <c r="C4725" s="125" t="s">
        <v>16026</v>
      </c>
      <c r="D4725" s="126" t="s">
        <v>16027</v>
      </c>
      <c r="E4725" s="125" t="s">
        <v>5600</v>
      </c>
      <c r="F4725" s="126" t="s">
        <v>16042</v>
      </c>
      <c r="G4725" s="125" t="s">
        <v>5204</v>
      </c>
      <c r="H4725" s="126" t="s">
        <v>16043</v>
      </c>
      <c r="I4725" s="127">
        <v>512</v>
      </c>
      <c r="J4725" s="128">
        <v>3.2181000000000002</v>
      </c>
    </row>
    <row r="4726" spans="2:10" hidden="1" x14ac:dyDescent="0.25">
      <c r="B4726" s="124" t="s">
        <v>17</v>
      </c>
      <c r="C4726" s="125" t="s">
        <v>16026</v>
      </c>
      <c r="D4726" s="126" t="s">
        <v>16027</v>
      </c>
      <c r="E4726" s="125" t="s">
        <v>16040</v>
      </c>
      <c r="F4726" s="126" t="s">
        <v>16041</v>
      </c>
      <c r="G4726" s="125" t="s">
        <v>7035</v>
      </c>
      <c r="H4726" s="126" t="s">
        <v>16044</v>
      </c>
      <c r="I4726" s="127">
        <v>466</v>
      </c>
      <c r="J4726" s="128">
        <v>3.1492</v>
      </c>
    </row>
    <row r="4727" spans="2:10" hidden="1" x14ac:dyDescent="0.25">
      <c r="B4727" s="124" t="s">
        <v>17</v>
      </c>
      <c r="C4727" s="125" t="s">
        <v>16026</v>
      </c>
      <c r="D4727" s="126" t="s">
        <v>16027</v>
      </c>
      <c r="E4727" s="125" t="s">
        <v>16035</v>
      </c>
      <c r="F4727" s="126" t="s">
        <v>16036</v>
      </c>
      <c r="G4727" s="125" t="s">
        <v>14161</v>
      </c>
      <c r="H4727" s="126" t="s">
        <v>16045</v>
      </c>
      <c r="I4727" s="127">
        <v>619</v>
      </c>
      <c r="J4727" s="128">
        <v>5.7236000000000002</v>
      </c>
    </row>
    <row r="4728" spans="2:10" hidden="1" x14ac:dyDescent="0.25">
      <c r="B4728" s="124" t="s">
        <v>17</v>
      </c>
      <c r="C4728" s="125" t="s">
        <v>16026</v>
      </c>
      <c r="D4728" s="126" t="s">
        <v>16027</v>
      </c>
      <c r="E4728" s="125" t="s">
        <v>5204</v>
      </c>
      <c r="F4728" s="126" t="s">
        <v>16043</v>
      </c>
      <c r="G4728" s="125" t="s">
        <v>14414</v>
      </c>
      <c r="H4728" s="126" t="s">
        <v>16039</v>
      </c>
      <c r="I4728" s="127">
        <v>301</v>
      </c>
      <c r="J4728" s="128">
        <v>4.7618</v>
      </c>
    </row>
    <row r="4729" spans="2:10" hidden="1" x14ac:dyDescent="0.25">
      <c r="B4729" s="124" t="s">
        <v>17</v>
      </c>
      <c r="C4729" s="125" t="s">
        <v>165</v>
      </c>
      <c r="D4729" s="126" t="s">
        <v>16046</v>
      </c>
      <c r="E4729" s="125" t="s">
        <v>16047</v>
      </c>
      <c r="F4729" s="126" t="s">
        <v>16048</v>
      </c>
      <c r="G4729" s="125" t="s">
        <v>57</v>
      </c>
      <c r="H4729" s="126" t="s">
        <v>16049</v>
      </c>
      <c r="I4729" s="127">
        <v>341</v>
      </c>
      <c r="J4729" s="128">
        <v>2.5331000000000001</v>
      </c>
    </row>
    <row r="4730" spans="2:10" hidden="1" x14ac:dyDescent="0.25">
      <c r="B4730" s="124" t="s">
        <v>17</v>
      </c>
      <c r="C4730" s="125" t="s">
        <v>165</v>
      </c>
      <c r="D4730" s="126" t="s">
        <v>16046</v>
      </c>
      <c r="E4730" s="125" t="s">
        <v>16050</v>
      </c>
      <c r="F4730" s="126" t="s">
        <v>16051</v>
      </c>
      <c r="G4730" s="125" t="s">
        <v>16052</v>
      </c>
      <c r="H4730" s="126" t="s">
        <v>16053</v>
      </c>
      <c r="I4730" s="127">
        <v>374</v>
      </c>
      <c r="J4730" s="128">
        <v>7.1999000000000004</v>
      </c>
    </row>
    <row r="4731" spans="2:10" hidden="1" x14ac:dyDescent="0.25">
      <c r="B4731" s="124" t="s">
        <v>17</v>
      </c>
      <c r="C4731" s="125" t="s">
        <v>165</v>
      </c>
      <c r="D4731" s="126" t="s">
        <v>16046</v>
      </c>
      <c r="E4731" s="125" t="s">
        <v>7808</v>
      </c>
      <c r="F4731" s="126" t="s">
        <v>16054</v>
      </c>
      <c r="G4731" s="125" t="s">
        <v>6691</v>
      </c>
      <c r="H4731" s="126" t="s">
        <v>16055</v>
      </c>
      <c r="I4731" s="127">
        <v>274</v>
      </c>
      <c r="J4731" s="128">
        <v>15.4087</v>
      </c>
    </row>
    <row r="4732" spans="2:10" hidden="1" x14ac:dyDescent="0.25">
      <c r="B4732" s="124" t="s">
        <v>17</v>
      </c>
      <c r="C4732" s="125" t="s">
        <v>165</v>
      </c>
      <c r="D4732" s="126" t="s">
        <v>16046</v>
      </c>
      <c r="E4732" s="125" t="s">
        <v>16056</v>
      </c>
      <c r="F4732" s="126" t="s">
        <v>16057</v>
      </c>
      <c r="G4732" s="125" t="s">
        <v>16047</v>
      </c>
      <c r="H4732" s="126" t="s">
        <v>16048</v>
      </c>
      <c r="I4732" s="127">
        <v>614</v>
      </c>
      <c r="J4732" s="128">
        <v>20.530799999999999</v>
      </c>
    </row>
    <row r="4733" spans="2:10" hidden="1" x14ac:dyDescent="0.25">
      <c r="B4733" s="124" t="s">
        <v>17</v>
      </c>
      <c r="C4733" s="125" t="s">
        <v>165</v>
      </c>
      <c r="D4733" s="126" t="s">
        <v>16046</v>
      </c>
      <c r="E4733" s="125" t="s">
        <v>6691</v>
      </c>
      <c r="F4733" s="126" t="s">
        <v>16055</v>
      </c>
      <c r="G4733" s="125" t="s">
        <v>15395</v>
      </c>
      <c r="H4733" s="126" t="s">
        <v>16058</v>
      </c>
      <c r="I4733" s="127">
        <v>518</v>
      </c>
      <c r="J4733" s="128">
        <v>13.757</v>
      </c>
    </row>
    <row r="4734" spans="2:10" hidden="1" x14ac:dyDescent="0.25">
      <c r="B4734" s="124" t="s">
        <v>17</v>
      </c>
      <c r="C4734" s="125" t="s">
        <v>165</v>
      </c>
      <c r="D4734" s="126" t="s">
        <v>16046</v>
      </c>
      <c r="E4734" s="125" t="s">
        <v>165</v>
      </c>
      <c r="F4734" s="126" t="s">
        <v>16059</v>
      </c>
      <c r="G4734" s="125" t="s">
        <v>16060</v>
      </c>
      <c r="H4734" s="126" t="s">
        <v>16061</v>
      </c>
      <c r="I4734" s="127">
        <v>301</v>
      </c>
      <c r="J4734" s="128">
        <v>12.6852</v>
      </c>
    </row>
    <row r="4735" spans="2:10" hidden="1" x14ac:dyDescent="0.25">
      <c r="B4735" s="124" t="s">
        <v>17</v>
      </c>
      <c r="C4735" s="125" t="s">
        <v>165</v>
      </c>
      <c r="D4735" s="126" t="s">
        <v>16046</v>
      </c>
      <c r="E4735" s="125" t="s">
        <v>16062</v>
      </c>
      <c r="F4735" s="126" t="s">
        <v>16063</v>
      </c>
      <c r="G4735" s="125" t="s">
        <v>16064</v>
      </c>
      <c r="H4735" s="126" t="s">
        <v>16065</v>
      </c>
      <c r="I4735" s="127">
        <v>291</v>
      </c>
      <c r="J4735" s="128">
        <v>9.1531000000000002</v>
      </c>
    </row>
    <row r="4736" spans="2:10" hidden="1" x14ac:dyDescent="0.25">
      <c r="B4736" s="124" t="s">
        <v>17</v>
      </c>
      <c r="C4736" s="125" t="s">
        <v>165</v>
      </c>
      <c r="D4736" s="126" t="s">
        <v>16046</v>
      </c>
      <c r="E4736" s="125" t="s">
        <v>16066</v>
      </c>
      <c r="F4736" s="126" t="s">
        <v>16067</v>
      </c>
      <c r="G4736" s="125" t="s">
        <v>16068</v>
      </c>
      <c r="H4736" s="126" t="s">
        <v>16069</v>
      </c>
      <c r="I4736" s="127">
        <v>132</v>
      </c>
      <c r="J4736" s="128">
        <v>9.4599000000000029</v>
      </c>
    </row>
    <row r="4737" spans="2:10" hidden="1" x14ac:dyDescent="0.25">
      <c r="B4737" s="124" t="s">
        <v>17</v>
      </c>
      <c r="C4737" s="125" t="s">
        <v>165</v>
      </c>
      <c r="D4737" s="126" t="s">
        <v>16046</v>
      </c>
      <c r="E4737" s="125" t="s">
        <v>16070</v>
      </c>
      <c r="F4737" s="126" t="s">
        <v>16071</v>
      </c>
      <c r="G4737" s="125" t="s">
        <v>7808</v>
      </c>
      <c r="H4737" s="126" t="s">
        <v>16054</v>
      </c>
      <c r="I4737" s="127">
        <v>180</v>
      </c>
      <c r="J4737" s="128">
        <v>4.7477</v>
      </c>
    </row>
    <row r="4738" spans="2:10" hidden="1" x14ac:dyDescent="0.25">
      <c r="B4738" s="124" t="s">
        <v>17</v>
      </c>
      <c r="C4738" s="125" t="s">
        <v>165</v>
      </c>
      <c r="D4738" s="126" t="s">
        <v>16046</v>
      </c>
      <c r="E4738" s="125" t="s">
        <v>165</v>
      </c>
      <c r="F4738" s="126" t="s">
        <v>16059</v>
      </c>
      <c r="G4738" s="125" t="s">
        <v>16066</v>
      </c>
      <c r="H4738" s="126" t="s">
        <v>16067</v>
      </c>
      <c r="I4738" s="127">
        <v>401</v>
      </c>
      <c r="J4738" s="128">
        <v>9.8237000000000005</v>
      </c>
    </row>
    <row r="4739" spans="2:10" hidden="1" x14ac:dyDescent="0.25">
      <c r="B4739" s="124" t="s">
        <v>17</v>
      </c>
      <c r="C4739" s="125" t="s">
        <v>165</v>
      </c>
      <c r="D4739" s="126" t="s">
        <v>16046</v>
      </c>
      <c r="E4739" s="125" t="s">
        <v>16072</v>
      </c>
      <c r="F4739" s="126" t="s">
        <v>16073</v>
      </c>
      <c r="G4739" s="125" t="s">
        <v>16070</v>
      </c>
      <c r="H4739" s="126" t="s">
        <v>16071</v>
      </c>
      <c r="I4739" s="127">
        <v>520</v>
      </c>
      <c r="J4739" s="128">
        <v>2.5495999999999999</v>
      </c>
    </row>
    <row r="4740" spans="2:10" hidden="1" x14ac:dyDescent="0.25">
      <c r="B4740" s="124" t="s">
        <v>17</v>
      </c>
      <c r="C4740" s="125" t="s">
        <v>165</v>
      </c>
      <c r="D4740" s="126" t="s">
        <v>16046</v>
      </c>
      <c r="E4740" s="125" t="s">
        <v>16062</v>
      </c>
      <c r="F4740" s="126" t="s">
        <v>16063</v>
      </c>
      <c r="G4740" s="125" t="s">
        <v>2481</v>
      </c>
      <c r="H4740" s="126" t="s">
        <v>16074</v>
      </c>
      <c r="I4740" s="127">
        <v>418</v>
      </c>
      <c r="J4740" s="128">
        <v>4.2837000000000014</v>
      </c>
    </row>
    <row r="4741" spans="2:10" hidden="1" x14ac:dyDescent="0.25">
      <c r="B4741" s="124" t="s">
        <v>17</v>
      </c>
      <c r="C4741" s="125" t="s">
        <v>165</v>
      </c>
      <c r="D4741" s="126" t="s">
        <v>16046</v>
      </c>
      <c r="E4741" s="125" t="s">
        <v>16064</v>
      </c>
      <c r="F4741" s="126" t="s">
        <v>16065</v>
      </c>
      <c r="G4741" s="125" t="s">
        <v>16072</v>
      </c>
      <c r="H4741" s="126" t="s">
        <v>16073</v>
      </c>
      <c r="I4741" s="127">
        <v>354</v>
      </c>
      <c r="J4741" s="128">
        <v>14.259399999999999</v>
      </c>
    </row>
    <row r="4742" spans="2:10" hidden="1" x14ac:dyDescent="0.25">
      <c r="B4742" s="124" t="s">
        <v>17</v>
      </c>
      <c r="C4742" s="125" t="s">
        <v>165</v>
      </c>
      <c r="D4742" s="126" t="s">
        <v>16046</v>
      </c>
      <c r="E4742" s="125" t="s">
        <v>16060</v>
      </c>
      <c r="F4742" s="126" t="s">
        <v>16061</v>
      </c>
      <c r="G4742" s="125" t="s">
        <v>16075</v>
      </c>
      <c r="H4742" s="126" t="s">
        <v>16076</v>
      </c>
      <c r="I4742" s="127">
        <v>509</v>
      </c>
      <c r="J4742" s="128">
        <v>12.6576</v>
      </c>
    </row>
    <row r="4743" spans="2:10" hidden="1" x14ac:dyDescent="0.25">
      <c r="B4743" s="124" t="s">
        <v>17</v>
      </c>
      <c r="C4743" s="125" t="s">
        <v>165</v>
      </c>
      <c r="D4743" s="126" t="s">
        <v>16046</v>
      </c>
      <c r="E4743" s="125" t="s">
        <v>165</v>
      </c>
      <c r="F4743" s="126" t="s">
        <v>16059</v>
      </c>
      <c r="G4743" s="125" t="s">
        <v>16062</v>
      </c>
      <c r="H4743" s="126" t="s">
        <v>16063</v>
      </c>
      <c r="I4743" s="127">
        <v>466</v>
      </c>
      <c r="J4743" s="128">
        <v>6.1814</v>
      </c>
    </row>
    <row r="4744" spans="2:10" hidden="1" x14ac:dyDescent="0.25">
      <c r="B4744" s="124" t="s">
        <v>17</v>
      </c>
      <c r="C4744" s="125" t="s">
        <v>165</v>
      </c>
      <c r="D4744" s="126" t="s">
        <v>16046</v>
      </c>
      <c r="E4744" s="125" t="s">
        <v>165</v>
      </c>
      <c r="F4744" s="126" t="s">
        <v>16059</v>
      </c>
      <c r="G4744" s="125" t="s">
        <v>16077</v>
      </c>
      <c r="H4744" s="126" t="s">
        <v>16078</v>
      </c>
      <c r="I4744" s="127">
        <v>211</v>
      </c>
      <c r="J4744" s="128">
        <v>15.929</v>
      </c>
    </row>
    <row r="4745" spans="2:10" hidden="1" x14ac:dyDescent="0.25">
      <c r="B4745" s="124" t="s">
        <v>17</v>
      </c>
      <c r="C4745" s="125" t="s">
        <v>165</v>
      </c>
      <c r="D4745" s="126" t="s">
        <v>16046</v>
      </c>
      <c r="E4745" s="125" t="s">
        <v>16079</v>
      </c>
      <c r="F4745" s="126" t="s">
        <v>16080</v>
      </c>
      <c r="G4745" s="125" t="s">
        <v>16081</v>
      </c>
      <c r="H4745" s="126" t="s">
        <v>16082</v>
      </c>
      <c r="I4745" s="127">
        <v>718</v>
      </c>
      <c r="J4745" s="128">
        <v>6.2308999999999983</v>
      </c>
    </row>
    <row r="4746" spans="2:10" hidden="1" x14ac:dyDescent="0.25">
      <c r="B4746" s="124" t="s">
        <v>17</v>
      </c>
      <c r="C4746" s="125" t="s">
        <v>165</v>
      </c>
      <c r="D4746" s="126" t="s">
        <v>16046</v>
      </c>
      <c r="E4746" s="125" t="s">
        <v>16075</v>
      </c>
      <c r="F4746" s="126" t="s">
        <v>16076</v>
      </c>
      <c r="G4746" s="125" t="s">
        <v>16079</v>
      </c>
      <c r="H4746" s="126" t="s">
        <v>16080</v>
      </c>
      <c r="I4746" s="127">
        <v>362</v>
      </c>
      <c r="J4746" s="128">
        <v>8.313500000000003</v>
      </c>
    </row>
    <row r="4747" spans="2:10" hidden="1" x14ac:dyDescent="0.25">
      <c r="B4747" s="124" t="s">
        <v>17</v>
      </c>
      <c r="C4747" s="125" t="s">
        <v>165</v>
      </c>
      <c r="D4747" s="126" t="s">
        <v>16046</v>
      </c>
      <c r="E4747" s="125" t="s">
        <v>16070</v>
      </c>
      <c r="F4747" s="126" t="s">
        <v>16071</v>
      </c>
      <c r="G4747" s="125" t="s">
        <v>16056</v>
      </c>
      <c r="H4747" s="126" t="s">
        <v>16057</v>
      </c>
      <c r="I4747" s="127">
        <v>225</v>
      </c>
      <c r="J4747" s="128">
        <v>8.1857000000000006</v>
      </c>
    </row>
    <row r="4748" spans="2:10" hidden="1" x14ac:dyDescent="0.25">
      <c r="B4748" s="124" t="s">
        <v>17</v>
      </c>
      <c r="C4748" s="125" t="s">
        <v>165</v>
      </c>
      <c r="D4748" s="126" t="s">
        <v>16046</v>
      </c>
      <c r="E4748" s="125" t="s">
        <v>16050</v>
      </c>
      <c r="F4748" s="126" t="s">
        <v>16051</v>
      </c>
      <c r="G4748" s="125" t="s">
        <v>16083</v>
      </c>
      <c r="H4748" s="126" t="s">
        <v>16084</v>
      </c>
      <c r="I4748" s="127">
        <v>299</v>
      </c>
      <c r="J4748" s="128">
        <v>11.463800000000001</v>
      </c>
    </row>
    <row r="4749" spans="2:10" hidden="1" x14ac:dyDescent="0.25">
      <c r="B4749" s="124" t="s">
        <v>17</v>
      </c>
      <c r="C4749" s="125" t="s">
        <v>3324</v>
      </c>
      <c r="D4749" s="126" t="s">
        <v>16085</v>
      </c>
      <c r="E4749" s="125" t="s">
        <v>3324</v>
      </c>
      <c r="F4749" s="126" t="s">
        <v>16086</v>
      </c>
      <c r="G4749" s="125" t="s">
        <v>15131</v>
      </c>
      <c r="H4749" s="126" t="s">
        <v>16087</v>
      </c>
      <c r="I4749" s="127">
        <v>279</v>
      </c>
      <c r="J4749" s="128">
        <v>30.0411</v>
      </c>
    </row>
    <row r="4750" spans="2:10" hidden="1" x14ac:dyDescent="0.25">
      <c r="B4750" s="124" t="s">
        <v>17</v>
      </c>
      <c r="C4750" s="125" t="s">
        <v>3324</v>
      </c>
      <c r="D4750" s="126" t="s">
        <v>16085</v>
      </c>
      <c r="E4750" s="125" t="s">
        <v>3324</v>
      </c>
      <c r="F4750" s="126" t="s">
        <v>16086</v>
      </c>
      <c r="G4750" s="125" t="s">
        <v>11561</v>
      </c>
      <c r="H4750" s="126" t="s">
        <v>16088</v>
      </c>
      <c r="I4750" s="127">
        <v>778</v>
      </c>
      <c r="J4750" s="128">
        <v>98.998100000000022</v>
      </c>
    </row>
    <row r="4751" spans="2:10" hidden="1" x14ac:dyDescent="0.25">
      <c r="B4751" s="124" t="s">
        <v>61</v>
      </c>
      <c r="C4751" s="125" t="s">
        <v>55</v>
      </c>
      <c r="D4751" s="126" t="s">
        <v>16089</v>
      </c>
      <c r="E4751" s="125" t="s">
        <v>16090</v>
      </c>
      <c r="F4751" s="126" t="s">
        <v>16091</v>
      </c>
      <c r="G4751" s="125" t="s">
        <v>103</v>
      </c>
      <c r="H4751" s="126" t="s">
        <v>16092</v>
      </c>
      <c r="I4751" s="127">
        <v>667</v>
      </c>
      <c r="J4751" s="128">
        <v>4.4428999999999998</v>
      </c>
    </row>
    <row r="4752" spans="2:10" hidden="1" x14ac:dyDescent="0.25">
      <c r="B4752" s="124" t="s">
        <v>61</v>
      </c>
      <c r="C4752" s="125" t="s">
        <v>55</v>
      </c>
      <c r="D4752" s="126" t="s">
        <v>16089</v>
      </c>
      <c r="E4752" s="125" t="s">
        <v>16090</v>
      </c>
      <c r="F4752" s="126" t="s">
        <v>16091</v>
      </c>
      <c r="G4752" s="125" t="s">
        <v>702</v>
      </c>
      <c r="H4752" s="126" t="s">
        <v>16093</v>
      </c>
      <c r="I4752" s="127">
        <v>177</v>
      </c>
      <c r="J4752" s="128">
        <v>6.9409000000000001</v>
      </c>
    </row>
    <row r="4753" spans="2:10" hidden="1" x14ac:dyDescent="0.25">
      <c r="B4753" s="124" t="s">
        <v>61</v>
      </c>
      <c r="C4753" s="125" t="s">
        <v>55</v>
      </c>
      <c r="D4753" s="126" t="s">
        <v>16089</v>
      </c>
      <c r="E4753" s="125" t="s">
        <v>55</v>
      </c>
      <c r="F4753" s="126" t="s">
        <v>16094</v>
      </c>
      <c r="G4753" s="125" t="s">
        <v>16090</v>
      </c>
      <c r="H4753" s="126" t="s">
        <v>16091</v>
      </c>
      <c r="I4753" s="127">
        <v>165</v>
      </c>
      <c r="J4753" s="128">
        <v>12.223699999999999</v>
      </c>
    </row>
    <row r="4754" spans="2:10" hidden="1" x14ac:dyDescent="0.25">
      <c r="B4754" s="124" t="s">
        <v>61</v>
      </c>
      <c r="C4754" s="125" t="s">
        <v>101</v>
      </c>
      <c r="D4754" s="126" t="s">
        <v>16095</v>
      </c>
      <c r="E4754" s="125" t="s">
        <v>101</v>
      </c>
      <c r="F4754" s="126" t="s">
        <v>16096</v>
      </c>
      <c r="G4754" s="125" t="s">
        <v>6587</v>
      </c>
      <c r="H4754" s="126" t="s">
        <v>16097</v>
      </c>
      <c r="I4754" s="127">
        <v>1786</v>
      </c>
      <c r="J4754" s="128">
        <v>10.4839</v>
      </c>
    </row>
    <row r="4755" spans="2:10" hidden="1" x14ac:dyDescent="0.25">
      <c r="B4755" s="124" t="s">
        <v>61</v>
      </c>
      <c r="C4755" s="125" t="s">
        <v>101</v>
      </c>
      <c r="D4755" s="126" t="s">
        <v>16095</v>
      </c>
      <c r="E4755" s="125" t="s">
        <v>101</v>
      </c>
      <c r="F4755" s="126" t="s">
        <v>16096</v>
      </c>
      <c r="G4755" s="125" t="s">
        <v>16098</v>
      </c>
      <c r="H4755" s="126" t="s">
        <v>16099</v>
      </c>
      <c r="I4755" s="127">
        <v>2172</v>
      </c>
      <c r="J4755" s="128">
        <v>9.5356000000000005</v>
      </c>
    </row>
    <row r="4756" spans="2:10" hidden="1" x14ac:dyDescent="0.25">
      <c r="B4756" s="124" t="s">
        <v>61</v>
      </c>
      <c r="C4756" s="125" t="s">
        <v>16100</v>
      </c>
      <c r="D4756" s="126" t="s">
        <v>16101</v>
      </c>
      <c r="E4756" s="125" t="s">
        <v>16100</v>
      </c>
      <c r="F4756" s="126" t="s">
        <v>16102</v>
      </c>
      <c r="G4756" s="125" t="s">
        <v>4242</v>
      </c>
      <c r="H4756" s="126" t="s">
        <v>16103</v>
      </c>
      <c r="I4756" s="127">
        <v>428</v>
      </c>
      <c r="J4756" s="128">
        <v>11.442600000000001</v>
      </c>
    </row>
    <row r="4757" spans="2:10" hidden="1" x14ac:dyDescent="0.25">
      <c r="B4757" s="124" t="s">
        <v>61</v>
      </c>
      <c r="C4757" s="125" t="s">
        <v>103</v>
      </c>
      <c r="D4757" s="126" t="s">
        <v>16104</v>
      </c>
      <c r="E4757" s="125" t="s">
        <v>103</v>
      </c>
      <c r="F4757" s="126" t="s">
        <v>16105</v>
      </c>
      <c r="G4757" s="125" t="s">
        <v>16106</v>
      </c>
      <c r="H4757" s="126" t="s">
        <v>16107</v>
      </c>
      <c r="I4757" s="127">
        <v>346</v>
      </c>
      <c r="J4757" s="128">
        <v>5.0469999999999997</v>
      </c>
    </row>
    <row r="4758" spans="2:10" hidden="1" x14ac:dyDescent="0.25">
      <c r="B4758" s="124" t="s">
        <v>61</v>
      </c>
      <c r="C4758" s="125" t="s">
        <v>103</v>
      </c>
      <c r="D4758" s="126" t="s">
        <v>16104</v>
      </c>
      <c r="E4758" s="125" t="s">
        <v>16106</v>
      </c>
      <c r="F4758" s="126" t="s">
        <v>16107</v>
      </c>
      <c r="G4758" s="125" t="s">
        <v>7808</v>
      </c>
      <c r="H4758" s="126" t="s">
        <v>16108</v>
      </c>
      <c r="I4758" s="127">
        <v>202</v>
      </c>
      <c r="J4758" s="128">
        <v>2.6640000000000001</v>
      </c>
    </row>
    <row r="4759" spans="2:10" hidden="1" x14ac:dyDescent="0.25">
      <c r="B4759" s="124" t="s">
        <v>61</v>
      </c>
      <c r="C4759" s="125" t="s">
        <v>119</v>
      </c>
      <c r="D4759" s="126" t="s">
        <v>16109</v>
      </c>
      <c r="E4759" s="125" t="s">
        <v>119</v>
      </c>
      <c r="F4759" s="126" t="s">
        <v>16110</v>
      </c>
      <c r="G4759" s="125" t="s">
        <v>16111</v>
      </c>
      <c r="H4759" s="126" t="s">
        <v>16112</v>
      </c>
      <c r="I4759" s="127">
        <v>428</v>
      </c>
      <c r="J4759" s="128">
        <v>6.1348000000000003</v>
      </c>
    </row>
    <row r="4760" spans="2:10" hidden="1" x14ac:dyDescent="0.25">
      <c r="B4760" s="124" t="s">
        <v>61</v>
      </c>
      <c r="C4760" s="125" t="s">
        <v>119</v>
      </c>
      <c r="D4760" s="126" t="s">
        <v>16109</v>
      </c>
      <c r="E4760" s="125" t="s">
        <v>16111</v>
      </c>
      <c r="F4760" s="126" t="s">
        <v>16112</v>
      </c>
      <c r="G4760" s="125" t="s">
        <v>16113</v>
      </c>
      <c r="H4760" s="126" t="s">
        <v>16114</v>
      </c>
      <c r="I4760" s="127">
        <v>471</v>
      </c>
      <c r="J4760" s="128">
        <v>11.432</v>
      </c>
    </row>
    <row r="4761" spans="2:10" hidden="1" x14ac:dyDescent="0.25">
      <c r="B4761" s="124" t="s">
        <v>61</v>
      </c>
      <c r="C4761" s="125" t="s">
        <v>3981</v>
      </c>
      <c r="D4761" s="126" t="s">
        <v>16115</v>
      </c>
      <c r="E4761" s="125" t="s">
        <v>3981</v>
      </c>
      <c r="F4761" s="126" t="s">
        <v>16116</v>
      </c>
      <c r="G4761" s="125" t="s">
        <v>16117</v>
      </c>
      <c r="H4761" s="126" t="s">
        <v>16118</v>
      </c>
      <c r="I4761" s="127">
        <v>560</v>
      </c>
      <c r="J4761" s="128">
        <v>3.5473000000000008</v>
      </c>
    </row>
    <row r="4762" spans="2:10" hidden="1" x14ac:dyDescent="0.25">
      <c r="B4762" s="124" t="s">
        <v>61</v>
      </c>
      <c r="C4762" s="125" t="s">
        <v>3981</v>
      </c>
      <c r="D4762" s="126" t="s">
        <v>16115</v>
      </c>
      <c r="E4762" s="125" t="s">
        <v>3981</v>
      </c>
      <c r="F4762" s="126" t="s">
        <v>16116</v>
      </c>
      <c r="G4762" s="125" t="s">
        <v>16119</v>
      </c>
      <c r="H4762" s="126" t="s">
        <v>16120</v>
      </c>
      <c r="I4762" s="127">
        <v>226</v>
      </c>
      <c r="J4762" s="128">
        <v>5.6554999999999991</v>
      </c>
    </row>
    <row r="4763" spans="2:10" hidden="1" x14ac:dyDescent="0.25">
      <c r="B4763" s="124" t="s">
        <v>61</v>
      </c>
      <c r="C4763" s="125" t="s">
        <v>3981</v>
      </c>
      <c r="D4763" s="126" t="s">
        <v>16115</v>
      </c>
      <c r="E4763" s="125" t="s">
        <v>3981</v>
      </c>
      <c r="F4763" s="126" t="s">
        <v>16116</v>
      </c>
      <c r="G4763" s="125" t="s">
        <v>16121</v>
      </c>
      <c r="H4763" s="126" t="s">
        <v>16122</v>
      </c>
      <c r="I4763" s="127">
        <v>291</v>
      </c>
      <c r="J4763" s="128">
        <v>15.7525</v>
      </c>
    </row>
    <row r="4764" spans="2:10" hidden="1" x14ac:dyDescent="0.25">
      <c r="B4764" s="124" t="s">
        <v>61</v>
      </c>
      <c r="C4764" s="125" t="s">
        <v>16123</v>
      </c>
      <c r="D4764" s="126" t="s">
        <v>16124</v>
      </c>
      <c r="E4764" s="125" t="s">
        <v>16125</v>
      </c>
      <c r="F4764" s="126" t="s">
        <v>16126</v>
      </c>
      <c r="G4764" s="125" t="s">
        <v>16127</v>
      </c>
      <c r="H4764" s="126" t="s">
        <v>16128</v>
      </c>
      <c r="I4764" s="127">
        <v>69</v>
      </c>
      <c r="J4764" s="128">
        <v>6.0311000000000003</v>
      </c>
    </row>
    <row r="4765" spans="2:10" hidden="1" x14ac:dyDescent="0.25">
      <c r="B4765" s="124" t="s">
        <v>61</v>
      </c>
      <c r="C4765" s="125" t="s">
        <v>16123</v>
      </c>
      <c r="D4765" s="126" t="s">
        <v>16124</v>
      </c>
      <c r="E4765" s="125" t="s">
        <v>16127</v>
      </c>
      <c r="F4765" s="126" t="s">
        <v>16128</v>
      </c>
      <c r="G4765" s="125" t="s">
        <v>16129</v>
      </c>
      <c r="H4765" s="126" t="s">
        <v>16130</v>
      </c>
      <c r="I4765" s="127">
        <v>406</v>
      </c>
      <c r="J4765" s="128">
        <v>5.9242999999999997</v>
      </c>
    </row>
    <row r="4766" spans="2:10" hidden="1" x14ac:dyDescent="0.25">
      <c r="B4766" s="124" t="s">
        <v>61</v>
      </c>
      <c r="C4766" s="125" t="s">
        <v>16123</v>
      </c>
      <c r="D4766" s="126" t="s">
        <v>16124</v>
      </c>
      <c r="E4766" s="125" t="s">
        <v>16123</v>
      </c>
      <c r="F4766" s="126" t="s">
        <v>16131</v>
      </c>
      <c r="G4766" s="125" t="s">
        <v>16132</v>
      </c>
      <c r="H4766" s="126" t="s">
        <v>16133</v>
      </c>
      <c r="I4766" s="127">
        <v>430</v>
      </c>
      <c r="J4766" s="128">
        <v>3.0157999999999991</v>
      </c>
    </row>
    <row r="4767" spans="2:10" hidden="1" x14ac:dyDescent="0.25">
      <c r="B4767" s="124" t="s">
        <v>61</v>
      </c>
      <c r="C4767" s="125" t="s">
        <v>16123</v>
      </c>
      <c r="D4767" s="126" t="s">
        <v>16124</v>
      </c>
      <c r="E4767" s="125" t="s">
        <v>16123</v>
      </c>
      <c r="F4767" s="126" t="s">
        <v>16131</v>
      </c>
      <c r="G4767" s="125" t="s">
        <v>6587</v>
      </c>
      <c r="H4767" s="126" t="s">
        <v>16134</v>
      </c>
      <c r="I4767" s="127">
        <v>739</v>
      </c>
      <c r="J4767" s="128">
        <v>5.8484999999999996</v>
      </c>
    </row>
    <row r="4768" spans="2:10" hidden="1" x14ac:dyDescent="0.25">
      <c r="B4768" s="124" t="s">
        <v>61</v>
      </c>
      <c r="C4768" s="125" t="s">
        <v>16123</v>
      </c>
      <c r="D4768" s="126" t="s">
        <v>16124</v>
      </c>
      <c r="E4768" s="125" t="s">
        <v>16129</v>
      </c>
      <c r="F4768" s="126" t="s">
        <v>16130</v>
      </c>
      <c r="G4768" s="125" t="s">
        <v>16135</v>
      </c>
      <c r="H4768" s="126" t="s">
        <v>16136</v>
      </c>
      <c r="I4768" s="127">
        <v>18</v>
      </c>
      <c r="J4768" s="128">
        <v>3.5236999999999998</v>
      </c>
    </row>
    <row r="4769" spans="2:10" hidden="1" x14ac:dyDescent="0.25">
      <c r="B4769" s="124" t="s">
        <v>61</v>
      </c>
      <c r="C4769" s="125" t="s">
        <v>16123</v>
      </c>
      <c r="D4769" s="126" t="s">
        <v>16124</v>
      </c>
      <c r="E4769" s="125" t="s">
        <v>16123</v>
      </c>
      <c r="F4769" s="126" t="s">
        <v>16131</v>
      </c>
      <c r="G4769" s="125" t="s">
        <v>16125</v>
      </c>
      <c r="H4769" s="126" t="s">
        <v>16126</v>
      </c>
      <c r="I4769" s="127">
        <v>466</v>
      </c>
      <c r="J4769" s="128">
        <v>7.6163999999999996</v>
      </c>
    </row>
    <row r="4770" spans="2:10" hidden="1" x14ac:dyDescent="0.25">
      <c r="B4770" s="124" t="s">
        <v>61</v>
      </c>
      <c r="C4770" s="125" t="s">
        <v>923</v>
      </c>
      <c r="D4770" s="126" t="s">
        <v>16137</v>
      </c>
      <c r="E4770" s="125" t="s">
        <v>8195</v>
      </c>
      <c r="F4770" s="126" t="s">
        <v>16138</v>
      </c>
      <c r="G4770" s="125" t="s">
        <v>16139</v>
      </c>
      <c r="H4770" s="126" t="s">
        <v>16140</v>
      </c>
      <c r="I4770" s="127">
        <v>256</v>
      </c>
      <c r="J4770" s="128">
        <v>0.77010000000000001</v>
      </c>
    </row>
    <row r="4771" spans="2:10" hidden="1" x14ac:dyDescent="0.25">
      <c r="B4771" s="124" t="s">
        <v>61</v>
      </c>
      <c r="C4771" s="125" t="s">
        <v>923</v>
      </c>
      <c r="D4771" s="126" t="s">
        <v>16137</v>
      </c>
      <c r="E4771" s="125" t="s">
        <v>16139</v>
      </c>
      <c r="F4771" s="126" t="s">
        <v>16140</v>
      </c>
      <c r="G4771" s="125" t="s">
        <v>16141</v>
      </c>
      <c r="H4771" s="126" t="s">
        <v>16142</v>
      </c>
      <c r="I4771" s="127">
        <v>200</v>
      </c>
      <c r="J4771" s="128">
        <v>1.5908</v>
      </c>
    </row>
    <row r="4772" spans="2:10" hidden="1" x14ac:dyDescent="0.25">
      <c r="B4772" s="124" t="s">
        <v>61</v>
      </c>
      <c r="C4772" s="125" t="s">
        <v>923</v>
      </c>
      <c r="D4772" s="126" t="s">
        <v>16137</v>
      </c>
      <c r="E4772" s="125" t="s">
        <v>16143</v>
      </c>
      <c r="F4772" s="126" t="s">
        <v>16144</v>
      </c>
      <c r="G4772" s="125" t="s">
        <v>16145</v>
      </c>
      <c r="H4772" s="126" t="s">
        <v>16146</v>
      </c>
      <c r="I4772" s="127">
        <v>388</v>
      </c>
      <c r="J4772" s="128">
        <v>6.5475000000000003</v>
      </c>
    </row>
    <row r="4773" spans="2:10" hidden="1" x14ac:dyDescent="0.25">
      <c r="B4773" s="124" t="s">
        <v>61</v>
      </c>
      <c r="C4773" s="125" t="s">
        <v>923</v>
      </c>
      <c r="D4773" s="126" t="s">
        <v>16137</v>
      </c>
      <c r="E4773" s="125" t="s">
        <v>923</v>
      </c>
      <c r="F4773" s="126" t="s">
        <v>16147</v>
      </c>
      <c r="G4773" s="125" t="s">
        <v>16143</v>
      </c>
      <c r="H4773" s="126" t="s">
        <v>16144</v>
      </c>
      <c r="I4773" s="127">
        <v>1416</v>
      </c>
      <c r="J4773" s="128">
        <v>6.2046000000000001</v>
      </c>
    </row>
    <row r="4774" spans="2:10" hidden="1" x14ac:dyDescent="0.25">
      <c r="B4774" s="124" t="s">
        <v>61</v>
      </c>
      <c r="C4774" s="125" t="s">
        <v>923</v>
      </c>
      <c r="D4774" s="126" t="s">
        <v>16137</v>
      </c>
      <c r="E4774" s="125" t="s">
        <v>16145</v>
      </c>
      <c r="F4774" s="126" t="s">
        <v>16146</v>
      </c>
      <c r="G4774" s="125" t="s">
        <v>8195</v>
      </c>
      <c r="H4774" s="126" t="s">
        <v>16138</v>
      </c>
      <c r="I4774" s="127">
        <v>265</v>
      </c>
      <c r="J4774" s="128">
        <v>2.7385999999999999</v>
      </c>
    </row>
    <row r="4775" spans="2:10" hidden="1" x14ac:dyDescent="0.25">
      <c r="B4775" s="124" t="s">
        <v>61</v>
      </c>
      <c r="C4775" s="125" t="s">
        <v>16148</v>
      </c>
      <c r="D4775" s="126" t="s">
        <v>16149</v>
      </c>
      <c r="E4775" s="125" t="s">
        <v>16148</v>
      </c>
      <c r="F4775" s="126" t="s">
        <v>16150</v>
      </c>
      <c r="G4775" s="125" t="s">
        <v>16151</v>
      </c>
      <c r="H4775" s="126" t="s">
        <v>16152</v>
      </c>
      <c r="I4775" s="127">
        <v>681</v>
      </c>
      <c r="J4775" s="128">
        <v>11.212300000000001</v>
      </c>
    </row>
    <row r="4776" spans="2:10" hidden="1" x14ac:dyDescent="0.25">
      <c r="B4776" s="124" t="s">
        <v>61</v>
      </c>
      <c r="C4776" s="125" t="s">
        <v>16148</v>
      </c>
      <c r="D4776" s="126" t="s">
        <v>16149</v>
      </c>
      <c r="E4776" s="125" t="s">
        <v>5395</v>
      </c>
      <c r="F4776" s="126" t="s">
        <v>16153</v>
      </c>
      <c r="G4776" s="125" t="s">
        <v>16154</v>
      </c>
      <c r="H4776" s="126" t="s">
        <v>16155</v>
      </c>
      <c r="I4776" s="127">
        <v>650</v>
      </c>
      <c r="J4776" s="128">
        <v>9.8832000000000004</v>
      </c>
    </row>
    <row r="4777" spans="2:10" hidden="1" x14ac:dyDescent="0.25">
      <c r="B4777" s="124" t="s">
        <v>61</v>
      </c>
      <c r="C4777" s="125" t="s">
        <v>16148</v>
      </c>
      <c r="D4777" s="126" t="s">
        <v>16149</v>
      </c>
      <c r="E4777" s="125" t="s">
        <v>16148</v>
      </c>
      <c r="F4777" s="126" t="s">
        <v>16150</v>
      </c>
      <c r="G4777" s="125" t="s">
        <v>16156</v>
      </c>
      <c r="H4777" s="126" t="s">
        <v>16157</v>
      </c>
      <c r="I4777" s="127">
        <v>1001</v>
      </c>
      <c r="J4777" s="128">
        <v>4.9393000000000011</v>
      </c>
    </row>
    <row r="4778" spans="2:10" hidden="1" x14ac:dyDescent="0.25">
      <c r="B4778" s="124" t="s">
        <v>61</v>
      </c>
      <c r="C4778" s="125" t="s">
        <v>16148</v>
      </c>
      <c r="D4778" s="126" t="s">
        <v>16149</v>
      </c>
      <c r="E4778" s="125" t="s">
        <v>16156</v>
      </c>
      <c r="F4778" s="126" t="s">
        <v>16157</v>
      </c>
      <c r="G4778" s="125" t="s">
        <v>5395</v>
      </c>
      <c r="H4778" s="126" t="s">
        <v>16153</v>
      </c>
      <c r="I4778" s="127">
        <v>280</v>
      </c>
      <c r="J4778" s="128">
        <v>6.0411999999999999</v>
      </c>
    </row>
    <row r="4779" spans="2:10" hidden="1" x14ac:dyDescent="0.25">
      <c r="B4779" s="124" t="s">
        <v>61</v>
      </c>
      <c r="C4779" s="125" t="s">
        <v>16158</v>
      </c>
      <c r="D4779" s="126" t="s">
        <v>16159</v>
      </c>
      <c r="E4779" s="125" t="s">
        <v>16158</v>
      </c>
      <c r="F4779" s="126" t="s">
        <v>16160</v>
      </c>
      <c r="G4779" s="125" t="s">
        <v>1604</v>
      </c>
      <c r="H4779" s="126" t="s">
        <v>16161</v>
      </c>
      <c r="I4779" s="127">
        <v>352</v>
      </c>
      <c r="J4779" s="128">
        <v>37.919499999999999</v>
      </c>
    </row>
    <row r="4780" spans="2:10" hidden="1" x14ac:dyDescent="0.25">
      <c r="B4780" s="124" t="s">
        <v>61</v>
      </c>
      <c r="C4780" s="125" t="s">
        <v>428</v>
      </c>
      <c r="D4780" s="126" t="s">
        <v>16162</v>
      </c>
      <c r="E4780" s="125" t="s">
        <v>428</v>
      </c>
      <c r="F4780" s="126" t="s">
        <v>16163</v>
      </c>
      <c r="G4780" s="125" t="s">
        <v>178</v>
      </c>
      <c r="H4780" s="126" t="s">
        <v>16164</v>
      </c>
      <c r="I4780" s="127">
        <v>198</v>
      </c>
      <c r="J4780" s="128">
        <v>6.4211</v>
      </c>
    </row>
    <row r="4781" spans="2:10" hidden="1" x14ac:dyDescent="0.25">
      <c r="B4781" s="124" t="s">
        <v>61</v>
      </c>
      <c r="C4781" s="125" t="s">
        <v>428</v>
      </c>
      <c r="D4781" s="126" t="s">
        <v>16162</v>
      </c>
      <c r="E4781" s="125" t="s">
        <v>428</v>
      </c>
      <c r="F4781" s="126" t="s">
        <v>16163</v>
      </c>
      <c r="G4781" s="125" t="s">
        <v>2278</v>
      </c>
      <c r="H4781" s="126" t="s">
        <v>16165</v>
      </c>
      <c r="I4781" s="127">
        <v>1514</v>
      </c>
      <c r="J4781" s="128">
        <v>13.120200000000001</v>
      </c>
    </row>
    <row r="4782" spans="2:10" hidden="1" x14ac:dyDescent="0.25">
      <c r="B4782" s="124" t="s">
        <v>61</v>
      </c>
      <c r="C4782" s="125" t="s">
        <v>1604</v>
      </c>
      <c r="D4782" s="126" t="s">
        <v>16166</v>
      </c>
      <c r="E4782" s="125" t="s">
        <v>1604</v>
      </c>
      <c r="F4782" s="126" t="s">
        <v>16167</v>
      </c>
      <c r="G4782" s="125" t="s">
        <v>16168</v>
      </c>
      <c r="H4782" s="126" t="s">
        <v>16169</v>
      </c>
      <c r="I4782" s="127">
        <v>471</v>
      </c>
      <c r="J4782" s="128">
        <v>3.1009000000000002</v>
      </c>
    </row>
    <row r="4783" spans="2:10" hidden="1" x14ac:dyDescent="0.25">
      <c r="B4783" s="124" t="s">
        <v>61</v>
      </c>
      <c r="C4783" s="125" t="s">
        <v>1604</v>
      </c>
      <c r="D4783" s="126" t="s">
        <v>16166</v>
      </c>
      <c r="E4783" s="125" t="s">
        <v>11776</v>
      </c>
      <c r="F4783" s="126" t="s">
        <v>16170</v>
      </c>
      <c r="G4783" s="125" t="s">
        <v>16171</v>
      </c>
      <c r="H4783" s="126" t="s">
        <v>16172</v>
      </c>
      <c r="I4783" s="127">
        <v>178</v>
      </c>
      <c r="J4783" s="128">
        <v>3.9535999999999998</v>
      </c>
    </row>
    <row r="4784" spans="2:10" hidden="1" x14ac:dyDescent="0.25">
      <c r="B4784" s="124" t="s">
        <v>61</v>
      </c>
      <c r="C4784" s="125" t="s">
        <v>1604</v>
      </c>
      <c r="D4784" s="126" t="s">
        <v>16166</v>
      </c>
      <c r="E4784" s="125" t="s">
        <v>1604</v>
      </c>
      <c r="F4784" s="126" t="s">
        <v>16167</v>
      </c>
      <c r="G4784" s="125" t="s">
        <v>16173</v>
      </c>
      <c r="H4784" s="126" t="s">
        <v>16174</v>
      </c>
      <c r="I4784" s="127">
        <v>794</v>
      </c>
      <c r="J4784" s="128">
        <v>9.867300000000002</v>
      </c>
    </row>
    <row r="4785" spans="2:10" hidden="1" x14ac:dyDescent="0.25">
      <c r="B4785" s="124" t="s">
        <v>61</v>
      </c>
      <c r="C4785" s="125" t="s">
        <v>1604</v>
      </c>
      <c r="D4785" s="126" t="s">
        <v>16166</v>
      </c>
      <c r="E4785" s="125" t="s">
        <v>16173</v>
      </c>
      <c r="F4785" s="126" t="s">
        <v>16174</v>
      </c>
      <c r="G4785" s="125" t="s">
        <v>16175</v>
      </c>
      <c r="H4785" s="126" t="s">
        <v>16176</v>
      </c>
      <c r="I4785" s="127">
        <v>15</v>
      </c>
      <c r="J4785" s="128">
        <v>6.0858999999999996</v>
      </c>
    </row>
    <row r="4786" spans="2:10" hidden="1" x14ac:dyDescent="0.25">
      <c r="B4786" s="124" t="s">
        <v>61</v>
      </c>
      <c r="C4786" s="125" t="s">
        <v>16177</v>
      </c>
      <c r="D4786" s="126" t="s">
        <v>16178</v>
      </c>
      <c r="E4786" s="125" t="s">
        <v>16179</v>
      </c>
      <c r="F4786" s="126" t="s">
        <v>16180</v>
      </c>
      <c r="G4786" s="125" t="s">
        <v>16181</v>
      </c>
      <c r="H4786" s="126" t="s">
        <v>16182</v>
      </c>
      <c r="I4786" s="127">
        <v>136</v>
      </c>
      <c r="J4786" s="128">
        <v>5.2933000000000003</v>
      </c>
    </row>
    <row r="4787" spans="2:10" hidden="1" x14ac:dyDescent="0.25">
      <c r="B4787" s="124" t="s">
        <v>61</v>
      </c>
      <c r="C4787" s="125" t="s">
        <v>16177</v>
      </c>
      <c r="D4787" s="126" t="s">
        <v>16178</v>
      </c>
      <c r="E4787" s="125" t="s">
        <v>16177</v>
      </c>
      <c r="F4787" s="126" t="s">
        <v>16183</v>
      </c>
      <c r="G4787" s="125" t="s">
        <v>16179</v>
      </c>
      <c r="H4787" s="126" t="s">
        <v>16180</v>
      </c>
      <c r="I4787" s="127">
        <v>296</v>
      </c>
      <c r="J4787" s="128">
        <v>2.391</v>
      </c>
    </row>
    <row r="4788" spans="2:10" hidden="1" x14ac:dyDescent="0.25">
      <c r="B4788" s="124" t="s">
        <v>61</v>
      </c>
      <c r="C4788" s="125" t="s">
        <v>16184</v>
      </c>
      <c r="D4788" s="126" t="s">
        <v>16185</v>
      </c>
      <c r="E4788" s="125" t="s">
        <v>16184</v>
      </c>
      <c r="F4788" s="126" t="s">
        <v>16186</v>
      </c>
      <c r="G4788" s="125" t="s">
        <v>16187</v>
      </c>
      <c r="H4788" s="126" t="s">
        <v>16188</v>
      </c>
      <c r="I4788" s="127">
        <v>273</v>
      </c>
      <c r="J4788" s="128">
        <v>12.5214</v>
      </c>
    </row>
    <row r="4789" spans="2:10" hidden="1" x14ac:dyDescent="0.25">
      <c r="B4789" s="124" t="s">
        <v>61</v>
      </c>
      <c r="C4789" s="125" t="s">
        <v>16184</v>
      </c>
      <c r="D4789" s="126" t="s">
        <v>16185</v>
      </c>
      <c r="E4789" s="125" t="s">
        <v>16187</v>
      </c>
      <c r="F4789" s="126" t="s">
        <v>16188</v>
      </c>
      <c r="G4789" s="125" t="s">
        <v>16189</v>
      </c>
      <c r="H4789" s="126" t="s">
        <v>16190</v>
      </c>
      <c r="I4789" s="127">
        <v>503</v>
      </c>
      <c r="J4789" s="128">
        <v>8.8457000000000008</v>
      </c>
    </row>
    <row r="4790" spans="2:10" hidden="1" x14ac:dyDescent="0.25">
      <c r="B4790" s="124" t="s">
        <v>61</v>
      </c>
      <c r="C4790" s="125" t="s">
        <v>16184</v>
      </c>
      <c r="D4790" s="126" t="s">
        <v>16185</v>
      </c>
      <c r="E4790" s="125" t="s">
        <v>16184</v>
      </c>
      <c r="F4790" s="126" t="s">
        <v>16186</v>
      </c>
      <c r="G4790" s="125" t="s">
        <v>16191</v>
      </c>
      <c r="H4790" s="126" t="s">
        <v>16192</v>
      </c>
      <c r="I4790" s="127">
        <v>9</v>
      </c>
      <c r="J4790" s="128">
        <v>6.2327000000000004</v>
      </c>
    </row>
    <row r="4791" spans="2:10" hidden="1" x14ac:dyDescent="0.25">
      <c r="B4791" s="124" t="s">
        <v>61</v>
      </c>
      <c r="C4791" s="125" t="s">
        <v>16184</v>
      </c>
      <c r="D4791" s="126" t="s">
        <v>16185</v>
      </c>
      <c r="E4791" s="125" t="s">
        <v>16189</v>
      </c>
      <c r="F4791" s="126" t="s">
        <v>16190</v>
      </c>
      <c r="G4791" s="125" t="s">
        <v>1037</v>
      </c>
      <c r="H4791" s="126" t="s">
        <v>16193</v>
      </c>
      <c r="I4791" s="127">
        <v>581</v>
      </c>
      <c r="J4791" s="128">
        <v>4.5865</v>
      </c>
    </row>
    <row r="4792" spans="2:10" hidden="1" x14ac:dyDescent="0.25">
      <c r="B4792" s="124" t="s">
        <v>61</v>
      </c>
      <c r="C4792" s="125" t="s">
        <v>16184</v>
      </c>
      <c r="D4792" s="126" t="s">
        <v>16185</v>
      </c>
      <c r="E4792" s="125" t="s">
        <v>16184</v>
      </c>
      <c r="F4792" s="126" t="s">
        <v>16186</v>
      </c>
      <c r="G4792" s="125" t="s">
        <v>16194</v>
      </c>
      <c r="H4792" s="126" t="s">
        <v>16195</v>
      </c>
      <c r="I4792" s="127">
        <v>166</v>
      </c>
      <c r="J4792" s="128">
        <v>8.7333999999999996</v>
      </c>
    </row>
    <row r="4793" spans="2:10" hidden="1" x14ac:dyDescent="0.25">
      <c r="B4793" s="124" t="s">
        <v>61</v>
      </c>
      <c r="C4793" s="125" t="s">
        <v>6363</v>
      </c>
      <c r="D4793" s="126" t="s">
        <v>16196</v>
      </c>
      <c r="E4793" s="125" t="s">
        <v>16197</v>
      </c>
      <c r="F4793" s="126" t="s">
        <v>16198</v>
      </c>
      <c r="G4793" s="125" t="s">
        <v>9538</v>
      </c>
      <c r="H4793" s="126" t="s">
        <v>16199</v>
      </c>
      <c r="I4793" s="127">
        <v>754</v>
      </c>
      <c r="J4793" s="128">
        <v>11.482799999999999</v>
      </c>
    </row>
    <row r="4794" spans="2:10" hidden="1" x14ac:dyDescent="0.25">
      <c r="B4794" s="124" t="s">
        <v>61</v>
      </c>
      <c r="C4794" s="125" t="s">
        <v>6363</v>
      </c>
      <c r="D4794" s="126" t="s">
        <v>16196</v>
      </c>
      <c r="E4794" s="125" t="s">
        <v>6363</v>
      </c>
      <c r="F4794" s="126" t="s">
        <v>16200</v>
      </c>
      <c r="G4794" s="125" t="s">
        <v>16197</v>
      </c>
      <c r="H4794" s="126" t="s">
        <v>16198</v>
      </c>
      <c r="I4794" s="127">
        <v>187</v>
      </c>
      <c r="J4794" s="128">
        <v>20.670500000000001</v>
      </c>
    </row>
    <row r="4795" spans="2:10" hidden="1" x14ac:dyDescent="0.25">
      <c r="B4795" s="124" t="s">
        <v>61</v>
      </c>
      <c r="C4795" s="125" t="s">
        <v>637</v>
      </c>
      <c r="D4795" s="126" t="s">
        <v>16201</v>
      </c>
      <c r="E4795" s="125" t="s">
        <v>16202</v>
      </c>
      <c r="F4795" s="126" t="s">
        <v>16203</v>
      </c>
      <c r="G4795" s="125" t="s">
        <v>943</v>
      </c>
      <c r="H4795" s="126" t="s">
        <v>16204</v>
      </c>
      <c r="I4795" s="127">
        <v>468</v>
      </c>
      <c r="J4795" s="128">
        <v>5.2337000000000007</v>
      </c>
    </row>
    <row r="4796" spans="2:10" hidden="1" x14ac:dyDescent="0.25">
      <c r="B4796" s="124" t="s">
        <v>61</v>
      </c>
      <c r="C4796" s="125" t="s">
        <v>637</v>
      </c>
      <c r="D4796" s="126" t="s">
        <v>16201</v>
      </c>
      <c r="E4796" s="125" t="s">
        <v>637</v>
      </c>
      <c r="F4796" s="126" t="s">
        <v>16205</v>
      </c>
      <c r="G4796" s="125" t="s">
        <v>16202</v>
      </c>
      <c r="H4796" s="126" t="s">
        <v>16203</v>
      </c>
      <c r="I4796" s="127">
        <v>356</v>
      </c>
      <c r="J4796" s="128">
        <v>2.1084999999999998</v>
      </c>
    </row>
    <row r="4797" spans="2:10" hidden="1" x14ac:dyDescent="0.25">
      <c r="B4797" s="124" t="s">
        <v>61</v>
      </c>
      <c r="C4797" s="125" t="s">
        <v>673</v>
      </c>
      <c r="D4797" s="126" t="s">
        <v>16206</v>
      </c>
      <c r="E4797" s="125" t="s">
        <v>673</v>
      </c>
      <c r="F4797" s="126" t="s">
        <v>16207</v>
      </c>
      <c r="G4797" s="125" t="s">
        <v>16208</v>
      </c>
      <c r="H4797" s="126" t="s">
        <v>16209</v>
      </c>
      <c r="I4797" s="127">
        <v>81</v>
      </c>
      <c r="J4797" s="128">
        <v>38.737699999999997</v>
      </c>
    </row>
    <row r="4798" spans="2:10" hidden="1" x14ac:dyDescent="0.25">
      <c r="B4798" s="124" t="s">
        <v>61</v>
      </c>
      <c r="C4798" s="125" t="s">
        <v>702</v>
      </c>
      <c r="D4798" s="126" t="s">
        <v>16210</v>
      </c>
      <c r="E4798" s="125" t="s">
        <v>702</v>
      </c>
      <c r="F4798" s="126" t="s">
        <v>16211</v>
      </c>
      <c r="G4798" s="125" t="s">
        <v>5166</v>
      </c>
      <c r="H4798" s="126" t="s">
        <v>16212</v>
      </c>
      <c r="I4798" s="127">
        <v>669</v>
      </c>
      <c r="J4798" s="128">
        <v>9.2491999999999983</v>
      </c>
    </row>
    <row r="4799" spans="2:10" hidden="1" x14ac:dyDescent="0.25">
      <c r="B4799" s="124" t="s">
        <v>61</v>
      </c>
      <c r="C4799" s="125" t="s">
        <v>140</v>
      </c>
      <c r="D4799" s="126" t="s">
        <v>16213</v>
      </c>
      <c r="E4799" s="125" t="s">
        <v>140</v>
      </c>
      <c r="F4799" s="126" t="s">
        <v>16214</v>
      </c>
      <c r="G4799" s="125" t="s">
        <v>5243</v>
      </c>
      <c r="H4799" s="126" t="s">
        <v>16215</v>
      </c>
      <c r="I4799" s="127">
        <v>316</v>
      </c>
      <c r="J4799" s="128">
        <v>9.3601000000000028</v>
      </c>
    </row>
    <row r="4800" spans="2:10" hidden="1" x14ac:dyDescent="0.25">
      <c r="B4800" s="124" t="s">
        <v>61</v>
      </c>
      <c r="C4800" s="125" t="s">
        <v>16216</v>
      </c>
      <c r="D4800" s="126" t="s">
        <v>16217</v>
      </c>
      <c r="E4800" s="125" t="s">
        <v>16216</v>
      </c>
      <c r="F4800" s="126" t="s">
        <v>16218</v>
      </c>
      <c r="G4800" s="125" t="s">
        <v>4657</v>
      </c>
      <c r="H4800" s="126" t="s">
        <v>16219</v>
      </c>
      <c r="I4800" s="127">
        <v>698</v>
      </c>
      <c r="J4800" s="128">
        <v>14.090999999999999</v>
      </c>
    </row>
    <row r="4801" spans="2:10" hidden="1" x14ac:dyDescent="0.25">
      <c r="B4801" s="124" t="s">
        <v>61</v>
      </c>
      <c r="C4801" s="125" t="s">
        <v>759</v>
      </c>
      <c r="D4801" s="126" t="s">
        <v>16220</v>
      </c>
      <c r="E4801" s="125" t="s">
        <v>16221</v>
      </c>
      <c r="F4801" s="126" t="s">
        <v>16222</v>
      </c>
      <c r="G4801" s="125" t="s">
        <v>1055</v>
      </c>
      <c r="H4801" s="126" t="s">
        <v>16223</v>
      </c>
      <c r="I4801" s="127">
        <v>160</v>
      </c>
      <c r="J4801" s="128">
        <v>7.9646999999999997</v>
      </c>
    </row>
    <row r="4802" spans="2:10" hidden="1" x14ac:dyDescent="0.25">
      <c r="B4802" s="124" t="s">
        <v>61</v>
      </c>
      <c r="C4802" s="125" t="s">
        <v>759</v>
      </c>
      <c r="D4802" s="126" t="s">
        <v>16220</v>
      </c>
      <c r="E4802" s="125" t="s">
        <v>759</v>
      </c>
      <c r="F4802" s="126" t="s">
        <v>16224</v>
      </c>
      <c r="G4802" s="125" t="s">
        <v>3300</v>
      </c>
      <c r="H4802" s="126" t="s">
        <v>16225</v>
      </c>
      <c r="I4802" s="127">
        <v>235</v>
      </c>
      <c r="J4802" s="128">
        <v>5.8467000000000002</v>
      </c>
    </row>
    <row r="4803" spans="2:10" hidden="1" x14ac:dyDescent="0.25">
      <c r="B4803" s="124" t="s">
        <v>61</v>
      </c>
      <c r="C4803" s="125" t="s">
        <v>759</v>
      </c>
      <c r="D4803" s="126" t="s">
        <v>16220</v>
      </c>
      <c r="E4803" s="125" t="s">
        <v>3300</v>
      </c>
      <c r="F4803" s="126" t="s">
        <v>16225</v>
      </c>
      <c r="G4803" s="125" t="s">
        <v>16221</v>
      </c>
      <c r="H4803" s="126" t="s">
        <v>16222</v>
      </c>
      <c r="I4803" s="127">
        <v>571</v>
      </c>
      <c r="J4803" s="128">
        <v>8.2971999999999984</v>
      </c>
    </row>
    <row r="4804" spans="2:10" hidden="1" x14ac:dyDescent="0.25">
      <c r="B4804" s="124" t="s">
        <v>61</v>
      </c>
      <c r="C4804" s="125" t="s">
        <v>759</v>
      </c>
      <c r="D4804" s="126" t="s">
        <v>16220</v>
      </c>
      <c r="E4804" s="125" t="s">
        <v>3300</v>
      </c>
      <c r="F4804" s="126" t="s">
        <v>16225</v>
      </c>
      <c r="G4804" s="125" t="s">
        <v>14995</v>
      </c>
      <c r="H4804" s="126" t="s">
        <v>16226</v>
      </c>
      <c r="I4804" s="127">
        <v>212</v>
      </c>
      <c r="J4804" s="128">
        <v>9.3131000000000004</v>
      </c>
    </row>
    <row r="4805" spans="2:10" hidden="1" x14ac:dyDescent="0.25">
      <c r="B4805" s="124" t="s">
        <v>61</v>
      </c>
      <c r="C4805" s="125" t="s">
        <v>144</v>
      </c>
      <c r="D4805" s="126" t="s">
        <v>16227</v>
      </c>
      <c r="E4805" s="125" t="s">
        <v>144</v>
      </c>
      <c r="F4805" s="126" t="s">
        <v>16228</v>
      </c>
      <c r="G4805" s="125" t="s">
        <v>16229</v>
      </c>
      <c r="H4805" s="126" t="s">
        <v>16230</v>
      </c>
      <c r="I4805" s="127">
        <v>2967</v>
      </c>
      <c r="J4805" s="128">
        <v>6.5027999999999997</v>
      </c>
    </row>
    <row r="4806" spans="2:10" hidden="1" x14ac:dyDescent="0.25">
      <c r="B4806" s="124" t="s">
        <v>61</v>
      </c>
      <c r="C4806" s="125" t="s">
        <v>144</v>
      </c>
      <c r="D4806" s="126" t="s">
        <v>16227</v>
      </c>
      <c r="E4806" s="125" t="s">
        <v>16229</v>
      </c>
      <c r="F4806" s="126" t="s">
        <v>16230</v>
      </c>
      <c r="G4806" s="125" t="s">
        <v>3746</v>
      </c>
      <c r="H4806" s="126" t="s">
        <v>16231</v>
      </c>
      <c r="I4806" s="127">
        <v>350</v>
      </c>
      <c r="J4806" s="128">
        <v>1.6867000000000001</v>
      </c>
    </row>
    <row r="4807" spans="2:10" hidden="1" x14ac:dyDescent="0.25">
      <c r="B4807" s="124" t="s">
        <v>61</v>
      </c>
      <c r="C4807" s="125" t="s">
        <v>878</v>
      </c>
      <c r="D4807" s="126" t="s">
        <v>16232</v>
      </c>
      <c r="E4807" s="125" t="s">
        <v>878</v>
      </c>
      <c r="F4807" s="126" t="s">
        <v>16233</v>
      </c>
      <c r="G4807" s="125" t="s">
        <v>3663</v>
      </c>
      <c r="H4807" s="126" t="s">
        <v>16234</v>
      </c>
      <c r="I4807" s="127">
        <v>182</v>
      </c>
      <c r="J4807" s="128">
        <v>14.456200000000001</v>
      </c>
    </row>
    <row r="4808" spans="2:10" hidden="1" x14ac:dyDescent="0.25">
      <c r="B4808" s="124" t="s">
        <v>61</v>
      </c>
      <c r="C4808" s="125" t="s">
        <v>16235</v>
      </c>
      <c r="D4808" s="126" t="s">
        <v>16236</v>
      </c>
      <c r="E4808" s="125" t="s">
        <v>8626</v>
      </c>
      <c r="F4808" s="126" t="s">
        <v>16237</v>
      </c>
      <c r="G4808" s="125" t="s">
        <v>16238</v>
      </c>
      <c r="H4808" s="126" t="s">
        <v>16239</v>
      </c>
      <c r="I4808" s="127">
        <v>95</v>
      </c>
      <c r="J4808" s="128">
        <v>5.661999999999999</v>
      </c>
    </row>
    <row r="4809" spans="2:10" hidden="1" x14ac:dyDescent="0.25">
      <c r="B4809" s="124" t="s">
        <v>61</v>
      </c>
      <c r="C4809" s="125" t="s">
        <v>16235</v>
      </c>
      <c r="D4809" s="126" t="s">
        <v>16236</v>
      </c>
      <c r="E4809" s="125" t="s">
        <v>16235</v>
      </c>
      <c r="F4809" s="126" t="s">
        <v>16240</v>
      </c>
      <c r="G4809" s="125" t="s">
        <v>8626</v>
      </c>
      <c r="H4809" s="126" t="s">
        <v>16237</v>
      </c>
      <c r="I4809" s="127">
        <v>184</v>
      </c>
      <c r="J4809" s="128">
        <v>8.4306000000000001</v>
      </c>
    </row>
    <row r="4810" spans="2:10" hidden="1" x14ac:dyDescent="0.25">
      <c r="B4810" s="124" t="s">
        <v>61</v>
      </c>
      <c r="C4810" s="125" t="s">
        <v>16235</v>
      </c>
      <c r="D4810" s="126" t="s">
        <v>16236</v>
      </c>
      <c r="E4810" s="125" t="s">
        <v>16241</v>
      </c>
      <c r="F4810" s="126" t="s">
        <v>16242</v>
      </c>
      <c r="G4810" s="125" t="s">
        <v>16243</v>
      </c>
      <c r="H4810" s="126" t="s">
        <v>16244</v>
      </c>
      <c r="I4810" s="127">
        <v>206</v>
      </c>
      <c r="J4810" s="128">
        <v>6.4290000000000003</v>
      </c>
    </row>
    <row r="4811" spans="2:10" hidden="1" x14ac:dyDescent="0.25">
      <c r="B4811" s="124" t="s">
        <v>61</v>
      </c>
      <c r="C4811" s="125" t="s">
        <v>16235</v>
      </c>
      <c r="D4811" s="126" t="s">
        <v>16236</v>
      </c>
      <c r="E4811" s="125" t="s">
        <v>8626</v>
      </c>
      <c r="F4811" s="126" t="s">
        <v>16237</v>
      </c>
      <c r="G4811" s="125" t="s">
        <v>16241</v>
      </c>
      <c r="H4811" s="126" t="s">
        <v>16242</v>
      </c>
      <c r="I4811" s="127">
        <v>356</v>
      </c>
      <c r="J4811" s="128">
        <v>9.0711000000000013</v>
      </c>
    </row>
    <row r="4812" spans="2:10" hidden="1" x14ac:dyDescent="0.25">
      <c r="B4812" s="124" t="s">
        <v>61</v>
      </c>
      <c r="C4812" s="125" t="s">
        <v>16245</v>
      </c>
      <c r="D4812" s="126" t="s">
        <v>16246</v>
      </c>
      <c r="E4812" s="125" t="s">
        <v>16245</v>
      </c>
      <c r="F4812" s="126" t="s">
        <v>16247</v>
      </c>
      <c r="G4812" s="125" t="s">
        <v>9192</v>
      </c>
      <c r="H4812" s="126" t="s">
        <v>16248</v>
      </c>
      <c r="I4812" s="127">
        <v>418</v>
      </c>
      <c r="J4812" s="128">
        <v>8.0450000000000017</v>
      </c>
    </row>
    <row r="4813" spans="2:10" hidden="1" x14ac:dyDescent="0.25">
      <c r="B4813" s="124" t="s">
        <v>61</v>
      </c>
      <c r="C4813" s="125" t="s">
        <v>16245</v>
      </c>
      <c r="D4813" s="126" t="s">
        <v>16246</v>
      </c>
      <c r="E4813" s="125" t="s">
        <v>9192</v>
      </c>
      <c r="F4813" s="126" t="s">
        <v>16248</v>
      </c>
      <c r="G4813" s="125" t="s">
        <v>12555</v>
      </c>
      <c r="H4813" s="126" t="s">
        <v>16249</v>
      </c>
      <c r="I4813" s="127">
        <v>1396</v>
      </c>
      <c r="J4813" s="128">
        <v>4.5433000000000003</v>
      </c>
    </row>
    <row r="4814" spans="2:10" hidden="1" x14ac:dyDescent="0.25">
      <c r="B4814" s="124" t="s">
        <v>61</v>
      </c>
      <c r="C4814" s="125" t="s">
        <v>925</v>
      </c>
      <c r="D4814" s="126" t="s">
        <v>16250</v>
      </c>
      <c r="E4814" s="125" t="s">
        <v>925</v>
      </c>
      <c r="F4814" s="126" t="s">
        <v>16251</v>
      </c>
      <c r="G4814" s="125" t="s">
        <v>6500</v>
      </c>
      <c r="H4814" s="126" t="s">
        <v>16252</v>
      </c>
      <c r="I4814" s="127">
        <v>1337</v>
      </c>
      <c r="J4814" s="128">
        <v>23.988799999999991</v>
      </c>
    </row>
    <row r="4815" spans="2:10" hidden="1" x14ac:dyDescent="0.25">
      <c r="B4815" s="124" t="s">
        <v>61</v>
      </c>
      <c r="C4815" s="125" t="s">
        <v>910</v>
      </c>
      <c r="D4815" s="126" t="s">
        <v>16253</v>
      </c>
      <c r="E4815" s="125" t="s">
        <v>910</v>
      </c>
      <c r="F4815" s="126" t="s">
        <v>16254</v>
      </c>
      <c r="G4815" s="125" t="s">
        <v>14485</v>
      </c>
      <c r="H4815" s="126" t="s">
        <v>16255</v>
      </c>
      <c r="I4815" s="127">
        <v>391</v>
      </c>
      <c r="J4815" s="128">
        <v>16.1767</v>
      </c>
    </row>
    <row r="4816" spans="2:10" hidden="1" x14ac:dyDescent="0.25">
      <c r="B4816" s="124" t="s">
        <v>61</v>
      </c>
      <c r="C4816" s="125" t="s">
        <v>910</v>
      </c>
      <c r="D4816" s="126" t="s">
        <v>16253</v>
      </c>
      <c r="E4816" s="125" t="s">
        <v>8450</v>
      </c>
      <c r="F4816" s="126" t="s">
        <v>16256</v>
      </c>
      <c r="G4816" s="125" t="s">
        <v>16257</v>
      </c>
      <c r="H4816" s="126" t="s">
        <v>16258</v>
      </c>
      <c r="I4816" s="127">
        <v>742</v>
      </c>
      <c r="J4816" s="128">
        <v>15.0381</v>
      </c>
    </row>
    <row r="4817" spans="2:10" hidden="1" x14ac:dyDescent="0.25">
      <c r="B4817" s="124" t="s">
        <v>61</v>
      </c>
      <c r="C4817" s="125" t="s">
        <v>910</v>
      </c>
      <c r="D4817" s="126" t="s">
        <v>16253</v>
      </c>
      <c r="E4817" s="125" t="s">
        <v>910</v>
      </c>
      <c r="F4817" s="126" t="s">
        <v>16254</v>
      </c>
      <c r="G4817" s="125" t="s">
        <v>8450</v>
      </c>
      <c r="H4817" s="126" t="s">
        <v>16256</v>
      </c>
      <c r="I4817" s="127">
        <v>240</v>
      </c>
      <c r="J4817" s="128">
        <v>9.8427000000000007</v>
      </c>
    </row>
    <row r="4818" spans="2:10" hidden="1" x14ac:dyDescent="0.25">
      <c r="B4818" s="124" t="s">
        <v>61</v>
      </c>
      <c r="C4818" s="125" t="s">
        <v>16259</v>
      </c>
      <c r="D4818" s="126" t="s">
        <v>16260</v>
      </c>
      <c r="E4818" s="125" t="s">
        <v>16259</v>
      </c>
      <c r="F4818" s="126" t="s">
        <v>16261</v>
      </c>
      <c r="G4818" s="125" t="s">
        <v>16262</v>
      </c>
      <c r="H4818" s="126" t="s">
        <v>16263</v>
      </c>
      <c r="I4818" s="127">
        <v>196</v>
      </c>
      <c r="J4818" s="128">
        <v>3.7548000000000008</v>
      </c>
    </row>
    <row r="4819" spans="2:10" hidden="1" x14ac:dyDescent="0.25">
      <c r="B4819" s="124" t="s">
        <v>61</v>
      </c>
      <c r="C4819" s="125" t="s">
        <v>16259</v>
      </c>
      <c r="D4819" s="126" t="s">
        <v>16260</v>
      </c>
      <c r="E4819" s="125" t="s">
        <v>16259</v>
      </c>
      <c r="F4819" s="126" t="s">
        <v>16261</v>
      </c>
      <c r="G4819" s="125" t="s">
        <v>16264</v>
      </c>
      <c r="H4819" s="126" t="s">
        <v>16265</v>
      </c>
      <c r="I4819" s="127">
        <v>231</v>
      </c>
      <c r="J4819" s="128">
        <v>39.245300000000007</v>
      </c>
    </row>
    <row r="4820" spans="2:10" hidden="1" x14ac:dyDescent="0.25">
      <c r="B4820" s="124" t="s">
        <v>61</v>
      </c>
      <c r="C4820" s="125" t="s">
        <v>16266</v>
      </c>
      <c r="D4820" s="126" t="s">
        <v>16267</v>
      </c>
      <c r="E4820" s="125" t="s">
        <v>16268</v>
      </c>
      <c r="F4820" s="126" t="s">
        <v>16269</v>
      </c>
      <c r="G4820" s="125" t="s">
        <v>16270</v>
      </c>
      <c r="H4820" s="126" t="s">
        <v>16271</v>
      </c>
      <c r="I4820" s="127">
        <v>513</v>
      </c>
      <c r="J4820" s="128">
        <v>5.4270999999999994</v>
      </c>
    </row>
    <row r="4821" spans="2:10" hidden="1" x14ac:dyDescent="0.25">
      <c r="B4821" s="124" t="s">
        <v>61</v>
      </c>
      <c r="C4821" s="125" t="s">
        <v>16266</v>
      </c>
      <c r="D4821" s="126" t="s">
        <v>16267</v>
      </c>
      <c r="E4821" s="125" t="s">
        <v>5482</v>
      </c>
      <c r="F4821" s="126" t="s">
        <v>16272</v>
      </c>
      <c r="G4821" s="125" t="s">
        <v>12810</v>
      </c>
      <c r="H4821" s="126" t="s">
        <v>16273</v>
      </c>
      <c r="I4821" s="127">
        <v>172</v>
      </c>
      <c r="J4821" s="128">
        <v>11.7102</v>
      </c>
    </row>
    <row r="4822" spans="2:10" hidden="1" x14ac:dyDescent="0.25">
      <c r="B4822" s="124" t="s">
        <v>61</v>
      </c>
      <c r="C4822" s="125" t="s">
        <v>16266</v>
      </c>
      <c r="D4822" s="126" t="s">
        <v>16267</v>
      </c>
      <c r="E4822" s="125" t="s">
        <v>16270</v>
      </c>
      <c r="F4822" s="126" t="s">
        <v>16271</v>
      </c>
      <c r="G4822" s="125" t="s">
        <v>5482</v>
      </c>
      <c r="H4822" s="126" t="s">
        <v>16272</v>
      </c>
      <c r="I4822" s="127">
        <v>258</v>
      </c>
      <c r="J4822" s="128">
        <v>8.997300000000001</v>
      </c>
    </row>
    <row r="4823" spans="2:10" hidden="1" x14ac:dyDescent="0.25">
      <c r="B4823" s="124" t="s">
        <v>61</v>
      </c>
      <c r="C4823" s="125" t="s">
        <v>1075</v>
      </c>
      <c r="D4823" s="126" t="s">
        <v>16274</v>
      </c>
      <c r="E4823" s="125" t="s">
        <v>1075</v>
      </c>
      <c r="F4823" s="126" t="s">
        <v>16275</v>
      </c>
      <c r="G4823" s="125" t="s">
        <v>16276</v>
      </c>
      <c r="H4823" s="126" t="s">
        <v>16277</v>
      </c>
      <c r="I4823" s="127">
        <v>1023</v>
      </c>
      <c r="J4823" s="128">
        <v>3.4091</v>
      </c>
    </row>
    <row r="4824" spans="2:10" hidden="1" x14ac:dyDescent="0.25">
      <c r="B4824" s="124" t="s">
        <v>61</v>
      </c>
      <c r="C4824" s="125" t="s">
        <v>1075</v>
      </c>
      <c r="D4824" s="126" t="s">
        <v>16274</v>
      </c>
      <c r="E4824" s="125" t="s">
        <v>16276</v>
      </c>
      <c r="F4824" s="126" t="s">
        <v>16277</v>
      </c>
      <c r="G4824" s="125" t="s">
        <v>16276</v>
      </c>
      <c r="H4824" s="126" t="s">
        <v>16278</v>
      </c>
      <c r="I4824" s="127">
        <v>600</v>
      </c>
      <c r="J4824" s="128">
        <v>1.1659999999999999</v>
      </c>
    </row>
    <row r="4825" spans="2:10" hidden="1" x14ac:dyDescent="0.25">
      <c r="B4825" s="124" t="s">
        <v>61</v>
      </c>
      <c r="C4825" s="125" t="s">
        <v>1178</v>
      </c>
      <c r="D4825" s="126" t="s">
        <v>16279</v>
      </c>
      <c r="E4825" s="125" t="s">
        <v>1178</v>
      </c>
      <c r="F4825" s="126" t="s">
        <v>16280</v>
      </c>
      <c r="G4825" s="125" t="s">
        <v>16281</v>
      </c>
      <c r="H4825" s="126" t="s">
        <v>16282</v>
      </c>
      <c r="I4825" s="127">
        <v>128</v>
      </c>
      <c r="J4825" s="128">
        <v>25.496500000000001</v>
      </c>
    </row>
    <row r="4826" spans="2:10" hidden="1" x14ac:dyDescent="0.25">
      <c r="B4826" s="124" t="s">
        <v>61</v>
      </c>
      <c r="C4826" s="125" t="s">
        <v>16283</v>
      </c>
      <c r="D4826" s="126" t="s">
        <v>16284</v>
      </c>
      <c r="E4826" s="125" t="s">
        <v>16283</v>
      </c>
      <c r="F4826" s="126" t="s">
        <v>16285</v>
      </c>
      <c r="G4826" s="125" t="s">
        <v>16286</v>
      </c>
      <c r="H4826" s="126" t="s">
        <v>16287</v>
      </c>
      <c r="I4826" s="127">
        <v>213</v>
      </c>
      <c r="J4826" s="128">
        <v>8.6061000000000014</v>
      </c>
    </row>
    <row r="4827" spans="2:10" hidden="1" x14ac:dyDescent="0.25">
      <c r="B4827" s="124" t="s">
        <v>61</v>
      </c>
      <c r="C4827" s="125" t="s">
        <v>16283</v>
      </c>
      <c r="D4827" s="126" t="s">
        <v>16284</v>
      </c>
      <c r="E4827" s="125" t="s">
        <v>16283</v>
      </c>
      <c r="F4827" s="126" t="s">
        <v>16285</v>
      </c>
      <c r="G4827" s="125" t="s">
        <v>16288</v>
      </c>
      <c r="H4827" s="126" t="s">
        <v>16289</v>
      </c>
      <c r="I4827" s="127">
        <v>339</v>
      </c>
      <c r="J4827" s="128">
        <v>6.1212</v>
      </c>
    </row>
    <row r="4828" spans="2:10" hidden="1" x14ac:dyDescent="0.25">
      <c r="B4828" s="124" t="s">
        <v>61</v>
      </c>
      <c r="C4828" s="125" t="s">
        <v>16283</v>
      </c>
      <c r="D4828" s="126" t="s">
        <v>16284</v>
      </c>
      <c r="E4828" s="125" t="s">
        <v>4003</v>
      </c>
      <c r="F4828" s="126" t="s">
        <v>16290</v>
      </c>
      <c r="G4828" s="125" t="s">
        <v>16291</v>
      </c>
      <c r="H4828" s="126" t="s">
        <v>16292</v>
      </c>
      <c r="I4828" s="127">
        <v>398</v>
      </c>
      <c r="J4828" s="128">
        <v>3.5150000000000001</v>
      </c>
    </row>
    <row r="4829" spans="2:10" hidden="1" x14ac:dyDescent="0.25">
      <c r="B4829" s="124" t="s">
        <v>61</v>
      </c>
      <c r="C4829" s="125" t="s">
        <v>16283</v>
      </c>
      <c r="D4829" s="126" t="s">
        <v>16284</v>
      </c>
      <c r="E4829" s="125" t="s">
        <v>16288</v>
      </c>
      <c r="F4829" s="126" t="s">
        <v>16289</v>
      </c>
      <c r="G4829" s="125" t="s">
        <v>432</v>
      </c>
      <c r="H4829" s="126" t="s">
        <v>16293</v>
      </c>
      <c r="I4829" s="127">
        <v>216</v>
      </c>
      <c r="J4829" s="128">
        <v>7.1469999999999976</v>
      </c>
    </row>
    <row r="4830" spans="2:10" hidden="1" x14ac:dyDescent="0.25">
      <c r="B4830" s="124" t="s">
        <v>61</v>
      </c>
      <c r="C4830" s="125" t="s">
        <v>16283</v>
      </c>
      <c r="D4830" s="126" t="s">
        <v>16284</v>
      </c>
      <c r="E4830" s="125" t="s">
        <v>16288</v>
      </c>
      <c r="F4830" s="126" t="s">
        <v>16289</v>
      </c>
      <c r="G4830" s="125" t="s">
        <v>4003</v>
      </c>
      <c r="H4830" s="126" t="s">
        <v>16290</v>
      </c>
      <c r="I4830" s="127">
        <v>200</v>
      </c>
      <c r="J4830" s="128">
        <v>12.041</v>
      </c>
    </row>
    <row r="4831" spans="2:10" hidden="1" x14ac:dyDescent="0.25">
      <c r="B4831" s="124" t="s">
        <v>61</v>
      </c>
      <c r="C4831" s="125" t="s">
        <v>16283</v>
      </c>
      <c r="D4831" s="126" t="s">
        <v>16284</v>
      </c>
      <c r="E4831" s="125" t="s">
        <v>16286</v>
      </c>
      <c r="F4831" s="126" t="s">
        <v>16287</v>
      </c>
      <c r="G4831" s="125" t="s">
        <v>2582</v>
      </c>
      <c r="H4831" s="126" t="s">
        <v>16294</v>
      </c>
      <c r="I4831" s="127">
        <v>106</v>
      </c>
      <c r="J4831" s="128">
        <v>7.6678999999999986</v>
      </c>
    </row>
    <row r="4832" spans="2:10" hidden="1" x14ac:dyDescent="0.25">
      <c r="B4832" s="124" t="s">
        <v>61</v>
      </c>
      <c r="C4832" s="125" t="s">
        <v>1182</v>
      </c>
      <c r="D4832" s="126" t="s">
        <v>16295</v>
      </c>
      <c r="E4832" s="125" t="s">
        <v>1182</v>
      </c>
      <c r="F4832" s="126" t="s">
        <v>16296</v>
      </c>
      <c r="G4832" s="125" t="s">
        <v>1500</v>
      </c>
      <c r="H4832" s="126" t="s">
        <v>16297</v>
      </c>
      <c r="I4832" s="127">
        <v>653</v>
      </c>
      <c r="J4832" s="128">
        <v>3.7434000000000012</v>
      </c>
    </row>
    <row r="4833" spans="2:10" hidden="1" x14ac:dyDescent="0.25">
      <c r="B4833" s="124" t="s">
        <v>61</v>
      </c>
      <c r="C4833" s="125" t="s">
        <v>1182</v>
      </c>
      <c r="D4833" s="126" t="s">
        <v>16295</v>
      </c>
      <c r="E4833" s="125" t="s">
        <v>1182</v>
      </c>
      <c r="F4833" s="126" t="s">
        <v>16296</v>
      </c>
      <c r="G4833" s="125" t="s">
        <v>16298</v>
      </c>
      <c r="H4833" s="126" t="s">
        <v>16299</v>
      </c>
      <c r="I4833" s="127">
        <v>334</v>
      </c>
      <c r="J4833" s="128">
        <v>9.6396000000000015</v>
      </c>
    </row>
    <row r="4834" spans="2:10" hidden="1" x14ac:dyDescent="0.25">
      <c r="B4834" s="124" t="s">
        <v>61</v>
      </c>
      <c r="C4834" s="125" t="s">
        <v>1997</v>
      </c>
      <c r="D4834" s="126" t="s">
        <v>16300</v>
      </c>
      <c r="E4834" s="125" t="s">
        <v>1997</v>
      </c>
      <c r="F4834" s="126" t="s">
        <v>16301</v>
      </c>
      <c r="G4834" s="125" t="s">
        <v>16302</v>
      </c>
      <c r="H4834" s="126" t="s">
        <v>16303</v>
      </c>
      <c r="I4834" s="127">
        <v>23</v>
      </c>
      <c r="J4834" s="128">
        <v>19.68</v>
      </c>
    </row>
    <row r="4835" spans="2:10" hidden="1" x14ac:dyDescent="0.25">
      <c r="B4835" s="124" t="s">
        <v>61</v>
      </c>
      <c r="C4835" s="125" t="s">
        <v>1997</v>
      </c>
      <c r="D4835" s="126" t="s">
        <v>16300</v>
      </c>
      <c r="E4835" s="125" t="s">
        <v>16302</v>
      </c>
      <c r="F4835" s="126" t="s">
        <v>16303</v>
      </c>
      <c r="G4835" s="125" t="s">
        <v>2094</v>
      </c>
      <c r="H4835" s="126" t="s">
        <v>16304</v>
      </c>
      <c r="I4835" s="127">
        <v>189</v>
      </c>
      <c r="J4835" s="128">
        <v>11.2332</v>
      </c>
    </row>
    <row r="4836" spans="2:10" hidden="1" x14ac:dyDescent="0.25">
      <c r="B4836" s="124" t="s">
        <v>61</v>
      </c>
      <c r="C4836" s="125" t="s">
        <v>1997</v>
      </c>
      <c r="D4836" s="126" t="s">
        <v>16300</v>
      </c>
      <c r="E4836" s="125" t="s">
        <v>2094</v>
      </c>
      <c r="F4836" s="126" t="s">
        <v>16304</v>
      </c>
      <c r="G4836" s="125" t="s">
        <v>14271</v>
      </c>
      <c r="H4836" s="126" t="s">
        <v>16305</v>
      </c>
      <c r="I4836" s="127">
        <v>252</v>
      </c>
      <c r="J4836" s="128">
        <v>9.7306999999999988</v>
      </c>
    </row>
    <row r="4837" spans="2:10" hidden="1" x14ac:dyDescent="0.25">
      <c r="B4837" s="124" t="s">
        <v>61</v>
      </c>
      <c r="C4837" s="125" t="s">
        <v>8301</v>
      </c>
      <c r="D4837" s="126" t="s">
        <v>16306</v>
      </c>
      <c r="E4837" s="125" t="s">
        <v>16307</v>
      </c>
      <c r="F4837" s="126" t="s">
        <v>16308</v>
      </c>
      <c r="G4837" s="125" t="s">
        <v>16309</v>
      </c>
      <c r="H4837" s="126" t="s">
        <v>16310</v>
      </c>
      <c r="I4837" s="127">
        <v>474</v>
      </c>
      <c r="J4837" s="128">
        <v>4.2627999999999986</v>
      </c>
    </row>
    <row r="4838" spans="2:10" hidden="1" x14ac:dyDescent="0.25">
      <c r="B4838" s="124" t="s">
        <v>61</v>
      </c>
      <c r="C4838" s="125" t="s">
        <v>8301</v>
      </c>
      <c r="D4838" s="126" t="s">
        <v>16306</v>
      </c>
      <c r="E4838" s="125" t="s">
        <v>8301</v>
      </c>
      <c r="F4838" s="126" t="s">
        <v>16311</v>
      </c>
      <c r="G4838" s="125" t="s">
        <v>16312</v>
      </c>
      <c r="H4838" s="126" t="s">
        <v>16313</v>
      </c>
      <c r="I4838" s="127">
        <v>678</v>
      </c>
      <c r="J4838" s="128">
        <v>9.7273999999999994</v>
      </c>
    </row>
    <row r="4839" spans="2:10" hidden="1" x14ac:dyDescent="0.25">
      <c r="B4839" s="124" t="s">
        <v>61</v>
      </c>
      <c r="C4839" s="125" t="s">
        <v>16314</v>
      </c>
      <c r="D4839" s="126" t="s">
        <v>16315</v>
      </c>
      <c r="E4839" s="125" t="s">
        <v>16314</v>
      </c>
      <c r="F4839" s="126" t="s">
        <v>16316</v>
      </c>
      <c r="G4839" s="125" t="s">
        <v>16317</v>
      </c>
      <c r="H4839" s="126" t="s">
        <v>16318</v>
      </c>
      <c r="I4839" s="127">
        <v>292</v>
      </c>
      <c r="J4839" s="128">
        <v>10.9739</v>
      </c>
    </row>
    <row r="4840" spans="2:10" hidden="1" x14ac:dyDescent="0.25">
      <c r="B4840" s="124" t="s">
        <v>61</v>
      </c>
      <c r="C4840" s="125" t="s">
        <v>16314</v>
      </c>
      <c r="D4840" s="126" t="s">
        <v>16315</v>
      </c>
      <c r="E4840" s="125" t="s">
        <v>16317</v>
      </c>
      <c r="F4840" s="126" t="s">
        <v>16318</v>
      </c>
      <c r="G4840" s="125" t="s">
        <v>16319</v>
      </c>
      <c r="H4840" s="126" t="s">
        <v>16320</v>
      </c>
      <c r="I4840" s="127">
        <v>535</v>
      </c>
      <c r="J4840" s="128">
        <v>5.7518000000000002</v>
      </c>
    </row>
    <row r="4841" spans="2:10" hidden="1" x14ac:dyDescent="0.25">
      <c r="B4841" s="124" t="s">
        <v>61</v>
      </c>
      <c r="C4841" s="125" t="s">
        <v>16321</v>
      </c>
      <c r="D4841" s="126" t="s">
        <v>16322</v>
      </c>
      <c r="E4841" s="125" t="s">
        <v>16321</v>
      </c>
      <c r="F4841" s="126" t="s">
        <v>16323</v>
      </c>
      <c r="G4841" s="125" t="s">
        <v>16324</v>
      </c>
      <c r="H4841" s="126" t="s">
        <v>16325</v>
      </c>
      <c r="I4841" s="127">
        <v>100</v>
      </c>
      <c r="J4841" s="128">
        <v>19.843900000000001</v>
      </c>
    </row>
    <row r="4842" spans="2:10" hidden="1" x14ac:dyDescent="0.25">
      <c r="B4842" s="124" t="s">
        <v>61</v>
      </c>
      <c r="C4842" s="125" t="s">
        <v>16321</v>
      </c>
      <c r="D4842" s="126" t="s">
        <v>16322</v>
      </c>
      <c r="E4842" s="125" t="s">
        <v>16321</v>
      </c>
      <c r="F4842" s="126" t="s">
        <v>16323</v>
      </c>
      <c r="G4842" s="125" t="s">
        <v>16326</v>
      </c>
      <c r="H4842" s="126" t="s">
        <v>16327</v>
      </c>
      <c r="I4842" s="127">
        <v>189</v>
      </c>
      <c r="J4842" s="128">
        <v>15.811299999999999</v>
      </c>
    </row>
    <row r="4843" spans="2:10" hidden="1" x14ac:dyDescent="0.25">
      <c r="B4843" s="124" t="s">
        <v>61</v>
      </c>
      <c r="C4843" s="125" t="s">
        <v>16328</v>
      </c>
      <c r="D4843" s="126" t="s">
        <v>16329</v>
      </c>
      <c r="E4843" s="125" t="s">
        <v>16330</v>
      </c>
      <c r="F4843" s="126" t="s">
        <v>16331</v>
      </c>
      <c r="G4843" s="125" t="s">
        <v>15909</v>
      </c>
      <c r="H4843" s="126" t="s">
        <v>16332</v>
      </c>
      <c r="I4843" s="127">
        <v>512</v>
      </c>
      <c r="J4843" s="128">
        <v>5.2046000000000001</v>
      </c>
    </row>
    <row r="4844" spans="2:10" hidden="1" x14ac:dyDescent="0.25">
      <c r="B4844" s="124" t="s">
        <v>61</v>
      </c>
      <c r="C4844" s="125" t="s">
        <v>16328</v>
      </c>
      <c r="D4844" s="126" t="s">
        <v>16329</v>
      </c>
      <c r="E4844" s="125" t="s">
        <v>15909</v>
      </c>
      <c r="F4844" s="126" t="s">
        <v>16332</v>
      </c>
      <c r="G4844" s="125" t="s">
        <v>16333</v>
      </c>
      <c r="H4844" s="126" t="s">
        <v>16334</v>
      </c>
      <c r="I4844" s="127">
        <v>216</v>
      </c>
      <c r="J4844" s="128">
        <v>3.9270999999999998</v>
      </c>
    </row>
    <row r="4845" spans="2:10" hidden="1" x14ac:dyDescent="0.25">
      <c r="B4845" s="124" t="s">
        <v>61</v>
      </c>
      <c r="C4845" s="125" t="s">
        <v>16328</v>
      </c>
      <c r="D4845" s="126" t="s">
        <v>16329</v>
      </c>
      <c r="E4845" s="125" t="s">
        <v>16328</v>
      </c>
      <c r="F4845" s="126" t="s">
        <v>16335</v>
      </c>
      <c r="G4845" s="125" t="s">
        <v>16336</v>
      </c>
      <c r="H4845" s="126" t="s">
        <v>16337</v>
      </c>
      <c r="I4845" s="127">
        <v>983</v>
      </c>
      <c r="J4845" s="128">
        <v>5.2593000000000014</v>
      </c>
    </row>
    <row r="4846" spans="2:10" hidden="1" x14ac:dyDescent="0.25">
      <c r="B4846" s="124" t="s">
        <v>61</v>
      </c>
      <c r="C4846" s="125" t="s">
        <v>16328</v>
      </c>
      <c r="D4846" s="126" t="s">
        <v>16329</v>
      </c>
      <c r="E4846" s="125" t="s">
        <v>16336</v>
      </c>
      <c r="F4846" s="126" t="s">
        <v>16337</v>
      </c>
      <c r="G4846" s="125" t="s">
        <v>16338</v>
      </c>
      <c r="H4846" s="126" t="s">
        <v>16339</v>
      </c>
      <c r="I4846" s="127">
        <v>489</v>
      </c>
      <c r="J4846" s="128">
        <v>4.8533999999999997</v>
      </c>
    </row>
    <row r="4847" spans="2:10" hidden="1" x14ac:dyDescent="0.25">
      <c r="B4847" s="124" t="s">
        <v>61</v>
      </c>
      <c r="C4847" s="125" t="s">
        <v>16328</v>
      </c>
      <c r="D4847" s="126" t="s">
        <v>16329</v>
      </c>
      <c r="E4847" s="125" t="s">
        <v>16338</v>
      </c>
      <c r="F4847" s="126" t="s">
        <v>16339</v>
      </c>
      <c r="G4847" s="125" t="s">
        <v>16330</v>
      </c>
      <c r="H4847" s="126" t="s">
        <v>16331</v>
      </c>
      <c r="I4847" s="127">
        <v>52</v>
      </c>
      <c r="J4847" s="128">
        <v>4.4127999999999998</v>
      </c>
    </row>
    <row r="4848" spans="2:10" hidden="1" x14ac:dyDescent="0.25">
      <c r="B4848" s="124" t="s">
        <v>61</v>
      </c>
      <c r="C4848" s="125" t="s">
        <v>16340</v>
      </c>
      <c r="D4848" s="126" t="s">
        <v>16341</v>
      </c>
      <c r="E4848" s="125" t="s">
        <v>16340</v>
      </c>
      <c r="F4848" s="126" t="s">
        <v>16342</v>
      </c>
      <c r="G4848" s="125" t="s">
        <v>16343</v>
      </c>
      <c r="H4848" s="126" t="s">
        <v>16344</v>
      </c>
      <c r="I4848" s="127">
        <v>340</v>
      </c>
      <c r="J4848" s="128">
        <v>12.314299999999999</v>
      </c>
    </row>
    <row r="4849" spans="2:10" hidden="1" x14ac:dyDescent="0.25">
      <c r="B4849" s="124" t="s">
        <v>61</v>
      </c>
      <c r="C4849" s="125" t="s">
        <v>1535</v>
      </c>
      <c r="D4849" s="126" t="s">
        <v>16345</v>
      </c>
      <c r="E4849" s="125" t="s">
        <v>1535</v>
      </c>
      <c r="F4849" s="126" t="s">
        <v>16346</v>
      </c>
      <c r="G4849" s="125" t="s">
        <v>5559</v>
      </c>
      <c r="H4849" s="126" t="s">
        <v>16347</v>
      </c>
      <c r="I4849" s="127">
        <v>645</v>
      </c>
      <c r="J4849" s="128">
        <v>6.5263999999999998</v>
      </c>
    </row>
    <row r="4850" spans="2:10" hidden="1" x14ac:dyDescent="0.25">
      <c r="B4850" s="124" t="s">
        <v>61</v>
      </c>
      <c r="C4850" s="125" t="s">
        <v>1543</v>
      </c>
      <c r="D4850" s="126" t="s">
        <v>16348</v>
      </c>
      <c r="E4850" s="125" t="s">
        <v>1543</v>
      </c>
      <c r="F4850" s="126" t="s">
        <v>16349</v>
      </c>
      <c r="G4850" s="125" t="s">
        <v>4637</v>
      </c>
      <c r="H4850" s="126" t="s">
        <v>16350</v>
      </c>
      <c r="I4850" s="127">
        <v>366</v>
      </c>
      <c r="J4850" s="128">
        <v>12.494999999999999</v>
      </c>
    </row>
    <row r="4851" spans="2:10" hidden="1" x14ac:dyDescent="0.25">
      <c r="B4851" s="124" t="s">
        <v>61</v>
      </c>
      <c r="C4851" s="125" t="s">
        <v>1602</v>
      </c>
      <c r="D4851" s="126" t="s">
        <v>16351</v>
      </c>
      <c r="E4851" s="125" t="s">
        <v>1602</v>
      </c>
      <c r="F4851" s="126" t="s">
        <v>16352</v>
      </c>
      <c r="G4851" s="125" t="s">
        <v>16353</v>
      </c>
      <c r="H4851" s="126" t="s">
        <v>16354</v>
      </c>
      <c r="I4851" s="127">
        <v>270</v>
      </c>
      <c r="J4851" s="128">
        <v>7.8646999999999991</v>
      </c>
    </row>
    <row r="4852" spans="2:10" hidden="1" x14ac:dyDescent="0.25">
      <c r="B4852" s="124" t="s">
        <v>61</v>
      </c>
      <c r="C4852" s="125" t="s">
        <v>1602</v>
      </c>
      <c r="D4852" s="126" t="s">
        <v>16351</v>
      </c>
      <c r="E4852" s="125" t="s">
        <v>1602</v>
      </c>
      <c r="F4852" s="126" t="s">
        <v>16352</v>
      </c>
      <c r="G4852" s="125" t="s">
        <v>16355</v>
      </c>
      <c r="H4852" s="126" t="s">
        <v>16356</v>
      </c>
      <c r="I4852" s="127">
        <v>171</v>
      </c>
      <c r="J4852" s="128">
        <v>6.7000999999999999</v>
      </c>
    </row>
    <row r="4853" spans="2:10" hidden="1" x14ac:dyDescent="0.25">
      <c r="B4853" s="124" t="s">
        <v>61</v>
      </c>
      <c r="C4853" s="125" t="s">
        <v>12031</v>
      </c>
      <c r="D4853" s="126" t="s">
        <v>16357</v>
      </c>
      <c r="E4853" s="125" t="s">
        <v>12031</v>
      </c>
      <c r="F4853" s="126" t="s">
        <v>16358</v>
      </c>
      <c r="G4853" s="125" t="s">
        <v>16359</v>
      </c>
      <c r="H4853" s="126" t="s">
        <v>16360</v>
      </c>
      <c r="I4853" s="127">
        <v>593</v>
      </c>
      <c r="J4853" s="128">
        <v>8.1668000000000003</v>
      </c>
    </row>
    <row r="4854" spans="2:10" hidden="1" x14ac:dyDescent="0.25">
      <c r="B4854" s="124" t="s">
        <v>61</v>
      </c>
      <c r="C4854" s="125" t="s">
        <v>12031</v>
      </c>
      <c r="D4854" s="126" t="s">
        <v>16357</v>
      </c>
      <c r="E4854" s="125" t="s">
        <v>12031</v>
      </c>
      <c r="F4854" s="126" t="s">
        <v>16358</v>
      </c>
      <c r="G4854" s="125" t="s">
        <v>16361</v>
      </c>
      <c r="H4854" s="126" t="s">
        <v>16362</v>
      </c>
      <c r="I4854" s="127">
        <v>284</v>
      </c>
      <c r="J4854" s="128">
        <v>4.0218999999999996</v>
      </c>
    </row>
    <row r="4855" spans="2:10" hidden="1" x14ac:dyDescent="0.25">
      <c r="B4855" s="124" t="s">
        <v>61</v>
      </c>
      <c r="C4855" s="125" t="s">
        <v>1815</v>
      </c>
      <c r="D4855" s="126" t="s">
        <v>16363</v>
      </c>
      <c r="E4855" s="125" t="s">
        <v>1815</v>
      </c>
      <c r="F4855" s="126" t="s">
        <v>16364</v>
      </c>
      <c r="G4855" s="125" t="s">
        <v>178</v>
      </c>
      <c r="H4855" s="126" t="s">
        <v>16365</v>
      </c>
      <c r="I4855" s="127">
        <v>785</v>
      </c>
      <c r="J4855" s="128">
        <v>3.6518000000000002</v>
      </c>
    </row>
    <row r="4856" spans="2:10" hidden="1" x14ac:dyDescent="0.25">
      <c r="B4856" s="124" t="s">
        <v>61</v>
      </c>
      <c r="C4856" s="125" t="s">
        <v>16366</v>
      </c>
      <c r="D4856" s="126" t="s">
        <v>16367</v>
      </c>
      <c r="E4856" s="125" t="s">
        <v>5439</v>
      </c>
      <c r="F4856" s="126" t="s">
        <v>16368</v>
      </c>
      <c r="G4856" s="125" t="s">
        <v>16369</v>
      </c>
      <c r="H4856" s="126" t="s">
        <v>16370</v>
      </c>
      <c r="I4856" s="127">
        <v>371</v>
      </c>
      <c r="J4856" s="128">
        <v>1.6608000000000001</v>
      </c>
    </row>
    <row r="4857" spans="2:10" hidden="1" x14ac:dyDescent="0.25">
      <c r="B4857" s="124" t="s">
        <v>61</v>
      </c>
      <c r="C4857" s="125" t="s">
        <v>16366</v>
      </c>
      <c r="D4857" s="126" t="s">
        <v>16367</v>
      </c>
      <c r="E4857" s="125" t="s">
        <v>16369</v>
      </c>
      <c r="F4857" s="126" t="s">
        <v>16370</v>
      </c>
      <c r="G4857" s="125" t="s">
        <v>9779</v>
      </c>
      <c r="H4857" s="126" t="s">
        <v>16371</v>
      </c>
      <c r="I4857" s="127">
        <v>272</v>
      </c>
      <c r="J4857" s="128">
        <v>2.3750999999999989</v>
      </c>
    </row>
    <row r="4858" spans="2:10" hidden="1" x14ac:dyDescent="0.25">
      <c r="B4858" s="124" t="s">
        <v>61</v>
      </c>
      <c r="C4858" s="125" t="s">
        <v>16366</v>
      </c>
      <c r="D4858" s="126" t="s">
        <v>16367</v>
      </c>
      <c r="E4858" s="125" t="s">
        <v>16372</v>
      </c>
      <c r="F4858" s="126" t="s">
        <v>16373</v>
      </c>
      <c r="G4858" s="125" t="s">
        <v>16374</v>
      </c>
      <c r="H4858" s="126" t="s">
        <v>16375</v>
      </c>
      <c r="I4858" s="127">
        <v>264</v>
      </c>
      <c r="J4858" s="128">
        <v>6.2398999999999996</v>
      </c>
    </row>
    <row r="4859" spans="2:10" hidden="1" x14ac:dyDescent="0.25">
      <c r="B4859" s="124" t="s">
        <v>61</v>
      </c>
      <c r="C4859" s="125" t="s">
        <v>16366</v>
      </c>
      <c r="D4859" s="126" t="s">
        <v>16367</v>
      </c>
      <c r="E4859" s="125" t="s">
        <v>9779</v>
      </c>
      <c r="F4859" s="126" t="s">
        <v>16371</v>
      </c>
      <c r="G4859" s="125" t="s">
        <v>16372</v>
      </c>
      <c r="H4859" s="126" t="s">
        <v>16373</v>
      </c>
      <c r="I4859" s="127">
        <v>296</v>
      </c>
      <c r="J4859" s="128">
        <v>0.69679999999999997</v>
      </c>
    </row>
    <row r="4860" spans="2:10" hidden="1" x14ac:dyDescent="0.25">
      <c r="B4860" s="124" t="s">
        <v>61</v>
      </c>
      <c r="C4860" s="125" t="s">
        <v>16366</v>
      </c>
      <c r="D4860" s="126" t="s">
        <v>16367</v>
      </c>
      <c r="E4860" s="125" t="s">
        <v>16366</v>
      </c>
      <c r="F4860" s="126" t="s">
        <v>16376</v>
      </c>
      <c r="G4860" s="125" t="s">
        <v>16377</v>
      </c>
      <c r="H4860" s="126" t="s">
        <v>16378</v>
      </c>
      <c r="I4860" s="127">
        <v>684</v>
      </c>
      <c r="J4860" s="128">
        <v>6.4808999999999983</v>
      </c>
    </row>
    <row r="4861" spans="2:10" hidden="1" x14ac:dyDescent="0.25">
      <c r="B4861" s="124" t="s">
        <v>61</v>
      </c>
      <c r="C4861" s="125" t="s">
        <v>2903</v>
      </c>
      <c r="D4861" s="126" t="s">
        <v>16379</v>
      </c>
      <c r="E4861" s="125" t="s">
        <v>2903</v>
      </c>
      <c r="F4861" s="126" t="s">
        <v>16380</v>
      </c>
      <c r="G4861" s="125" t="s">
        <v>9048</v>
      </c>
      <c r="H4861" s="126" t="s">
        <v>16381</v>
      </c>
      <c r="I4861" s="127">
        <v>271</v>
      </c>
      <c r="J4861" s="128">
        <v>8.0153000000000034</v>
      </c>
    </row>
    <row r="4862" spans="2:10" hidden="1" x14ac:dyDescent="0.25">
      <c r="B4862" s="124" t="s">
        <v>61</v>
      </c>
      <c r="C4862" s="125" t="s">
        <v>1995</v>
      </c>
      <c r="D4862" s="126" t="s">
        <v>16382</v>
      </c>
      <c r="E4862" s="125" t="s">
        <v>12359</v>
      </c>
      <c r="F4862" s="126" t="s">
        <v>16383</v>
      </c>
      <c r="G4862" s="125" t="s">
        <v>5853</v>
      </c>
      <c r="H4862" s="126" t="s">
        <v>16384</v>
      </c>
      <c r="I4862" s="127">
        <v>205</v>
      </c>
      <c r="J4862" s="128">
        <v>6.2154999999999996</v>
      </c>
    </row>
    <row r="4863" spans="2:10" hidden="1" x14ac:dyDescent="0.25">
      <c r="B4863" s="124" t="s">
        <v>61</v>
      </c>
      <c r="C4863" s="125" t="s">
        <v>1995</v>
      </c>
      <c r="D4863" s="126" t="s">
        <v>16382</v>
      </c>
      <c r="E4863" s="125" t="s">
        <v>1995</v>
      </c>
      <c r="F4863" s="126" t="s">
        <v>16385</v>
      </c>
      <c r="G4863" s="125" t="s">
        <v>12359</v>
      </c>
      <c r="H4863" s="126" t="s">
        <v>16383</v>
      </c>
      <c r="I4863" s="127">
        <v>222</v>
      </c>
      <c r="J4863" s="128">
        <v>8.4413999999999998</v>
      </c>
    </row>
    <row r="4864" spans="2:10" hidden="1" x14ac:dyDescent="0.25">
      <c r="B4864" s="124" t="s">
        <v>61</v>
      </c>
      <c r="C4864" s="125" t="s">
        <v>2066</v>
      </c>
      <c r="D4864" s="126" t="s">
        <v>16386</v>
      </c>
      <c r="E4864" s="125" t="s">
        <v>2066</v>
      </c>
      <c r="F4864" s="126" t="s">
        <v>16387</v>
      </c>
      <c r="G4864" s="125" t="s">
        <v>11975</v>
      </c>
      <c r="H4864" s="126" t="s">
        <v>16388</v>
      </c>
      <c r="I4864" s="127">
        <v>939</v>
      </c>
      <c r="J4864" s="128">
        <v>21.8598</v>
      </c>
    </row>
    <row r="4865" spans="2:10" hidden="1" x14ac:dyDescent="0.25">
      <c r="B4865" s="124" t="s">
        <v>61</v>
      </c>
      <c r="C4865" s="125" t="s">
        <v>2066</v>
      </c>
      <c r="D4865" s="126" t="s">
        <v>16386</v>
      </c>
      <c r="E4865" s="125" t="s">
        <v>2066</v>
      </c>
      <c r="F4865" s="126" t="s">
        <v>16387</v>
      </c>
      <c r="G4865" s="125" t="s">
        <v>16389</v>
      </c>
      <c r="H4865" s="126" t="s">
        <v>16390</v>
      </c>
      <c r="I4865" s="127">
        <v>309</v>
      </c>
      <c r="J4865" s="128">
        <v>15.3627</v>
      </c>
    </row>
    <row r="4866" spans="2:10" hidden="1" x14ac:dyDescent="0.25">
      <c r="B4866" s="124" t="s">
        <v>61</v>
      </c>
      <c r="C4866" s="125" t="s">
        <v>2236</v>
      </c>
      <c r="D4866" s="126" t="s">
        <v>16391</v>
      </c>
      <c r="E4866" s="125" t="s">
        <v>2236</v>
      </c>
      <c r="F4866" s="126" t="s">
        <v>16392</v>
      </c>
      <c r="G4866" s="125" t="s">
        <v>16393</v>
      </c>
      <c r="H4866" s="126" t="s">
        <v>16394</v>
      </c>
      <c r="I4866" s="127">
        <v>593</v>
      </c>
      <c r="J4866" s="128">
        <v>13.526400000000001</v>
      </c>
    </row>
    <row r="4867" spans="2:10" hidden="1" x14ac:dyDescent="0.25">
      <c r="B4867" s="124" t="s">
        <v>61</v>
      </c>
      <c r="C4867" s="125" t="s">
        <v>2236</v>
      </c>
      <c r="D4867" s="126" t="s">
        <v>16391</v>
      </c>
      <c r="E4867" s="125" t="s">
        <v>16393</v>
      </c>
      <c r="F4867" s="126" t="s">
        <v>16394</v>
      </c>
      <c r="G4867" s="125" t="s">
        <v>16395</v>
      </c>
      <c r="H4867" s="126" t="s">
        <v>16396</v>
      </c>
      <c r="I4867" s="127">
        <v>592</v>
      </c>
      <c r="J4867" s="128">
        <v>5.363999999999999</v>
      </c>
    </row>
    <row r="4868" spans="2:10" hidden="1" x14ac:dyDescent="0.25">
      <c r="B4868" s="124" t="s">
        <v>61</v>
      </c>
      <c r="C4868" s="125" t="s">
        <v>2236</v>
      </c>
      <c r="D4868" s="126" t="s">
        <v>16391</v>
      </c>
      <c r="E4868" s="125" t="s">
        <v>2236</v>
      </c>
      <c r="F4868" s="126" t="s">
        <v>16392</v>
      </c>
      <c r="G4868" s="125" t="s">
        <v>16397</v>
      </c>
      <c r="H4868" s="126" t="s">
        <v>16398</v>
      </c>
      <c r="I4868" s="127">
        <v>451</v>
      </c>
      <c r="J4868" s="128">
        <v>14.9939</v>
      </c>
    </row>
    <row r="4869" spans="2:10" hidden="1" x14ac:dyDescent="0.25">
      <c r="B4869" s="124" t="s">
        <v>61</v>
      </c>
      <c r="C4869" s="125" t="s">
        <v>16399</v>
      </c>
      <c r="D4869" s="126" t="s">
        <v>16400</v>
      </c>
      <c r="E4869" s="125" t="s">
        <v>16399</v>
      </c>
      <c r="F4869" s="126" t="s">
        <v>16401</v>
      </c>
      <c r="G4869" s="125" t="s">
        <v>805</v>
      </c>
      <c r="H4869" s="126" t="s">
        <v>16402</v>
      </c>
      <c r="I4869" s="127">
        <v>829</v>
      </c>
      <c r="J4869" s="128">
        <v>2.196499999999999</v>
      </c>
    </row>
    <row r="4870" spans="2:10" hidden="1" x14ac:dyDescent="0.25">
      <c r="B4870" s="124" t="s">
        <v>61</v>
      </c>
      <c r="C4870" s="125" t="s">
        <v>16399</v>
      </c>
      <c r="D4870" s="126" t="s">
        <v>16400</v>
      </c>
      <c r="E4870" s="125" t="s">
        <v>16399</v>
      </c>
      <c r="F4870" s="126" t="s">
        <v>16401</v>
      </c>
      <c r="G4870" s="125" t="s">
        <v>1003</v>
      </c>
      <c r="H4870" s="126" t="s">
        <v>16403</v>
      </c>
      <c r="I4870" s="127">
        <v>992</v>
      </c>
      <c r="J4870" s="128">
        <v>2.9247999999999998</v>
      </c>
    </row>
    <row r="4871" spans="2:10" hidden="1" x14ac:dyDescent="0.25">
      <c r="B4871" s="124" t="s">
        <v>61</v>
      </c>
      <c r="C4871" s="125" t="s">
        <v>16399</v>
      </c>
      <c r="D4871" s="126" t="s">
        <v>16400</v>
      </c>
      <c r="E4871" s="125" t="s">
        <v>16399</v>
      </c>
      <c r="F4871" s="126" t="s">
        <v>16401</v>
      </c>
      <c r="G4871" s="125" t="s">
        <v>1003</v>
      </c>
      <c r="H4871" s="126" t="s">
        <v>16404</v>
      </c>
      <c r="I4871" s="127">
        <v>221</v>
      </c>
      <c r="J4871" s="128">
        <v>2.831</v>
      </c>
    </row>
    <row r="4872" spans="2:10" hidden="1" x14ac:dyDescent="0.25">
      <c r="B4872" s="124" t="s">
        <v>61</v>
      </c>
      <c r="C4872" s="125" t="s">
        <v>16399</v>
      </c>
      <c r="D4872" s="126" t="s">
        <v>16400</v>
      </c>
      <c r="E4872" s="125" t="s">
        <v>1003</v>
      </c>
      <c r="F4872" s="126" t="s">
        <v>16403</v>
      </c>
      <c r="G4872" s="125" t="s">
        <v>16405</v>
      </c>
      <c r="H4872" s="126" t="s">
        <v>16406</v>
      </c>
      <c r="I4872" s="127">
        <v>280</v>
      </c>
      <c r="J4872" s="128">
        <v>3.1378000000000008</v>
      </c>
    </row>
    <row r="4873" spans="2:10" hidden="1" x14ac:dyDescent="0.25">
      <c r="B4873" s="124" t="s">
        <v>61</v>
      </c>
      <c r="C4873" s="125" t="s">
        <v>2234</v>
      </c>
      <c r="D4873" s="126" t="s">
        <v>16407</v>
      </c>
      <c r="E4873" s="125" t="s">
        <v>2234</v>
      </c>
      <c r="F4873" s="126" t="s">
        <v>16408</v>
      </c>
      <c r="G4873" s="125" t="s">
        <v>16409</v>
      </c>
      <c r="H4873" s="126" t="s">
        <v>16410</v>
      </c>
      <c r="I4873" s="127">
        <v>290</v>
      </c>
      <c r="J4873" s="128">
        <v>7.3383000000000003</v>
      </c>
    </row>
    <row r="4874" spans="2:10" hidden="1" x14ac:dyDescent="0.25">
      <c r="B4874" s="124" t="s">
        <v>61</v>
      </c>
      <c r="C4874" s="125" t="s">
        <v>2234</v>
      </c>
      <c r="D4874" s="126" t="s">
        <v>16407</v>
      </c>
      <c r="E4874" s="125" t="s">
        <v>2234</v>
      </c>
      <c r="F4874" s="126" t="s">
        <v>16408</v>
      </c>
      <c r="G4874" s="125" t="s">
        <v>2399</v>
      </c>
      <c r="H4874" s="126" t="s">
        <v>16411</v>
      </c>
      <c r="I4874" s="127">
        <v>194</v>
      </c>
      <c r="J4874" s="128">
        <v>11.6731</v>
      </c>
    </row>
    <row r="4875" spans="2:10" hidden="1" x14ac:dyDescent="0.25">
      <c r="B4875" s="124" t="s">
        <v>61</v>
      </c>
      <c r="C4875" s="125" t="s">
        <v>2234</v>
      </c>
      <c r="D4875" s="126" t="s">
        <v>16407</v>
      </c>
      <c r="E4875" s="125" t="s">
        <v>2399</v>
      </c>
      <c r="F4875" s="126" t="s">
        <v>16411</v>
      </c>
      <c r="G4875" s="125" t="s">
        <v>16412</v>
      </c>
      <c r="H4875" s="126" t="s">
        <v>16413</v>
      </c>
      <c r="I4875" s="127">
        <v>390</v>
      </c>
      <c r="J4875" s="128">
        <v>3.896199999999999</v>
      </c>
    </row>
    <row r="4876" spans="2:10" hidden="1" x14ac:dyDescent="0.25">
      <c r="B4876" s="124" t="s">
        <v>61</v>
      </c>
      <c r="C4876" s="125" t="s">
        <v>2276</v>
      </c>
      <c r="D4876" s="126" t="s">
        <v>16414</v>
      </c>
      <c r="E4876" s="125" t="s">
        <v>2276</v>
      </c>
      <c r="F4876" s="126" t="s">
        <v>16415</v>
      </c>
      <c r="G4876" s="125" t="s">
        <v>7199</v>
      </c>
      <c r="H4876" s="126" t="s">
        <v>16416</v>
      </c>
      <c r="I4876" s="127">
        <v>1008</v>
      </c>
      <c r="J4876" s="128">
        <v>8.7491999999999983</v>
      </c>
    </row>
    <row r="4877" spans="2:10" hidden="1" x14ac:dyDescent="0.25">
      <c r="B4877" s="124" t="s">
        <v>61</v>
      </c>
      <c r="C4877" s="125" t="s">
        <v>2736</v>
      </c>
      <c r="D4877" s="126" t="s">
        <v>16417</v>
      </c>
      <c r="E4877" s="125" t="s">
        <v>2736</v>
      </c>
      <c r="F4877" s="126" t="s">
        <v>16418</v>
      </c>
      <c r="G4877" s="125" t="s">
        <v>16419</v>
      </c>
      <c r="H4877" s="126" t="s">
        <v>16420</v>
      </c>
      <c r="I4877" s="127">
        <v>308</v>
      </c>
      <c r="J4877" s="128">
        <v>4.2587000000000002</v>
      </c>
    </row>
    <row r="4878" spans="2:10" hidden="1" x14ac:dyDescent="0.25">
      <c r="B4878" s="124" t="s">
        <v>61</v>
      </c>
      <c r="C4878" s="125" t="s">
        <v>16421</v>
      </c>
      <c r="D4878" s="126" t="s">
        <v>16422</v>
      </c>
      <c r="E4878" s="125" t="s">
        <v>16421</v>
      </c>
      <c r="F4878" s="126" t="s">
        <v>16423</v>
      </c>
      <c r="G4878" s="125" t="s">
        <v>2130</v>
      </c>
      <c r="H4878" s="126" t="s">
        <v>16424</v>
      </c>
      <c r="I4878" s="127">
        <v>154</v>
      </c>
      <c r="J4878" s="128">
        <v>13.926500000000001</v>
      </c>
    </row>
    <row r="4879" spans="2:10" hidden="1" x14ac:dyDescent="0.25">
      <c r="B4879" s="124" t="s">
        <v>61</v>
      </c>
      <c r="C4879" s="125" t="s">
        <v>16425</v>
      </c>
      <c r="D4879" s="126" t="s">
        <v>16426</v>
      </c>
      <c r="E4879" s="125" t="s">
        <v>16425</v>
      </c>
      <c r="F4879" s="126" t="s">
        <v>16427</v>
      </c>
      <c r="G4879" s="125" t="s">
        <v>702</v>
      </c>
      <c r="H4879" s="126" t="s">
        <v>16428</v>
      </c>
      <c r="I4879" s="127">
        <v>387</v>
      </c>
      <c r="J4879" s="128">
        <v>16.079599999999999</v>
      </c>
    </row>
    <row r="4880" spans="2:10" hidden="1" x14ac:dyDescent="0.25">
      <c r="B4880" s="124" t="s">
        <v>61</v>
      </c>
      <c r="C4880" s="125" t="s">
        <v>2401</v>
      </c>
      <c r="D4880" s="126" t="s">
        <v>16429</v>
      </c>
      <c r="E4880" s="125" t="s">
        <v>2401</v>
      </c>
      <c r="F4880" s="126" t="s">
        <v>16430</v>
      </c>
      <c r="G4880" s="125" t="s">
        <v>16431</v>
      </c>
      <c r="H4880" s="126" t="s">
        <v>16432</v>
      </c>
      <c r="I4880" s="127">
        <v>1023</v>
      </c>
      <c r="J4880" s="128">
        <v>9.0731000000000002</v>
      </c>
    </row>
    <row r="4881" spans="2:10" hidden="1" x14ac:dyDescent="0.25">
      <c r="B4881" s="124" t="s">
        <v>61</v>
      </c>
      <c r="C4881" s="125" t="s">
        <v>2401</v>
      </c>
      <c r="D4881" s="126" t="s">
        <v>16429</v>
      </c>
      <c r="E4881" s="125" t="s">
        <v>2401</v>
      </c>
      <c r="F4881" s="126" t="s">
        <v>16430</v>
      </c>
      <c r="G4881" s="125" t="s">
        <v>16433</v>
      </c>
      <c r="H4881" s="126" t="s">
        <v>16434</v>
      </c>
      <c r="I4881" s="127">
        <v>225</v>
      </c>
      <c r="J4881" s="128">
        <v>10.982100000000001</v>
      </c>
    </row>
    <row r="4882" spans="2:10" hidden="1" x14ac:dyDescent="0.25">
      <c r="B4882" s="124" t="s">
        <v>61</v>
      </c>
      <c r="C4882" s="125" t="s">
        <v>7782</v>
      </c>
      <c r="D4882" s="126" t="s">
        <v>16435</v>
      </c>
      <c r="E4882" s="125" t="s">
        <v>7782</v>
      </c>
      <c r="F4882" s="126" t="s">
        <v>16436</v>
      </c>
      <c r="G4882" s="125" t="s">
        <v>702</v>
      </c>
      <c r="H4882" s="126" t="s">
        <v>16437</v>
      </c>
      <c r="I4882" s="127">
        <v>232</v>
      </c>
      <c r="J4882" s="128">
        <v>5.0873999999999997</v>
      </c>
    </row>
    <row r="4883" spans="2:10" hidden="1" x14ac:dyDescent="0.25">
      <c r="B4883" s="124" t="s">
        <v>61</v>
      </c>
      <c r="C4883" s="125" t="s">
        <v>7782</v>
      </c>
      <c r="D4883" s="126" t="s">
        <v>16435</v>
      </c>
      <c r="E4883" s="125" t="s">
        <v>702</v>
      </c>
      <c r="F4883" s="126" t="s">
        <v>16437</v>
      </c>
      <c r="G4883" s="125" t="s">
        <v>16438</v>
      </c>
      <c r="H4883" s="126" t="s">
        <v>16439</v>
      </c>
      <c r="I4883" s="127">
        <v>180</v>
      </c>
      <c r="J4883" s="128">
        <v>2.3641999999999999</v>
      </c>
    </row>
    <row r="4884" spans="2:10" hidden="1" x14ac:dyDescent="0.25">
      <c r="B4884" s="124" t="s">
        <v>61</v>
      </c>
      <c r="C4884" s="125" t="s">
        <v>2521</v>
      </c>
      <c r="D4884" s="126" t="s">
        <v>16440</v>
      </c>
      <c r="E4884" s="125" t="s">
        <v>2521</v>
      </c>
      <c r="F4884" s="126" t="s">
        <v>16441</v>
      </c>
      <c r="G4884" s="125" t="s">
        <v>661</v>
      </c>
      <c r="H4884" s="126" t="s">
        <v>16442</v>
      </c>
      <c r="I4884" s="127">
        <v>599</v>
      </c>
      <c r="J4884" s="128">
        <v>5.4663000000000004</v>
      </c>
    </row>
    <row r="4885" spans="2:10" hidden="1" x14ac:dyDescent="0.25">
      <c r="B4885" s="124" t="s">
        <v>61</v>
      </c>
      <c r="C4885" s="125" t="s">
        <v>12555</v>
      </c>
      <c r="D4885" s="126" t="s">
        <v>16443</v>
      </c>
      <c r="E4885" s="125" t="s">
        <v>12555</v>
      </c>
      <c r="F4885" s="126" t="s">
        <v>16444</v>
      </c>
      <c r="G4885" s="125" t="s">
        <v>16445</v>
      </c>
      <c r="H4885" s="126" t="s">
        <v>16446</v>
      </c>
      <c r="I4885" s="127">
        <v>643</v>
      </c>
      <c r="J4885" s="128">
        <v>14.9428</v>
      </c>
    </row>
    <row r="4886" spans="2:10" hidden="1" x14ac:dyDescent="0.25">
      <c r="B4886" s="124" t="s">
        <v>61</v>
      </c>
      <c r="C4886" s="125" t="s">
        <v>16447</v>
      </c>
      <c r="D4886" s="126" t="s">
        <v>16448</v>
      </c>
      <c r="E4886" s="125" t="s">
        <v>16447</v>
      </c>
      <c r="F4886" s="126" t="s">
        <v>16449</v>
      </c>
      <c r="G4886" s="125" t="s">
        <v>16450</v>
      </c>
      <c r="H4886" s="126" t="s">
        <v>16451</v>
      </c>
      <c r="I4886" s="127">
        <v>524</v>
      </c>
      <c r="J4886" s="128">
        <v>7.2571000000000003</v>
      </c>
    </row>
    <row r="4887" spans="2:10" hidden="1" x14ac:dyDescent="0.25">
      <c r="B4887" s="124" t="s">
        <v>61</v>
      </c>
      <c r="C4887" s="125" t="s">
        <v>1077</v>
      </c>
      <c r="D4887" s="126" t="s">
        <v>16452</v>
      </c>
      <c r="E4887" s="125" t="s">
        <v>16453</v>
      </c>
      <c r="F4887" s="126" t="s">
        <v>16454</v>
      </c>
      <c r="G4887" s="125" t="s">
        <v>16455</v>
      </c>
      <c r="H4887" s="126" t="s">
        <v>16456</v>
      </c>
      <c r="I4887" s="127">
        <v>373</v>
      </c>
      <c r="J4887" s="128">
        <v>8.1260000000000012</v>
      </c>
    </row>
    <row r="4888" spans="2:10" hidden="1" x14ac:dyDescent="0.25">
      <c r="B4888" s="124" t="s">
        <v>61</v>
      </c>
      <c r="C4888" s="125" t="s">
        <v>1077</v>
      </c>
      <c r="D4888" s="126" t="s">
        <v>16452</v>
      </c>
      <c r="E4888" s="125" t="s">
        <v>16455</v>
      </c>
      <c r="F4888" s="126" t="s">
        <v>16456</v>
      </c>
      <c r="G4888" s="125" t="s">
        <v>16457</v>
      </c>
      <c r="H4888" s="126" t="s">
        <v>16458</v>
      </c>
      <c r="I4888" s="127">
        <v>184</v>
      </c>
      <c r="J4888" s="128">
        <v>4.3109999999999991</v>
      </c>
    </row>
    <row r="4889" spans="2:10" hidden="1" x14ac:dyDescent="0.25">
      <c r="B4889" s="124" t="s">
        <v>61</v>
      </c>
      <c r="C4889" s="125" t="s">
        <v>1077</v>
      </c>
      <c r="D4889" s="126" t="s">
        <v>16452</v>
      </c>
      <c r="E4889" s="125" t="s">
        <v>1077</v>
      </c>
      <c r="F4889" s="126" t="s">
        <v>16459</v>
      </c>
      <c r="G4889" s="125" t="s">
        <v>16460</v>
      </c>
      <c r="H4889" s="126" t="s">
        <v>16461</v>
      </c>
      <c r="I4889" s="127">
        <v>568</v>
      </c>
      <c r="J4889" s="128">
        <v>4.9116000000000009</v>
      </c>
    </row>
    <row r="4890" spans="2:10" hidden="1" x14ac:dyDescent="0.25">
      <c r="B4890" s="124" t="s">
        <v>61</v>
      </c>
      <c r="C4890" s="125" t="s">
        <v>1077</v>
      </c>
      <c r="D4890" s="126" t="s">
        <v>16452</v>
      </c>
      <c r="E4890" s="125" t="s">
        <v>16460</v>
      </c>
      <c r="F4890" s="126" t="s">
        <v>16461</v>
      </c>
      <c r="G4890" s="125" t="s">
        <v>4405</v>
      </c>
      <c r="H4890" s="126" t="s">
        <v>16462</v>
      </c>
      <c r="I4890" s="127">
        <v>185</v>
      </c>
      <c r="J4890" s="128">
        <v>1.4824999999999999</v>
      </c>
    </row>
    <row r="4891" spans="2:10" hidden="1" x14ac:dyDescent="0.25">
      <c r="B4891" s="124" t="s">
        <v>61</v>
      </c>
      <c r="C4891" s="125" t="s">
        <v>2636</v>
      </c>
      <c r="D4891" s="126" t="s">
        <v>16463</v>
      </c>
      <c r="E4891" s="125" t="s">
        <v>2636</v>
      </c>
      <c r="F4891" s="126" t="s">
        <v>16464</v>
      </c>
      <c r="G4891" s="125" t="s">
        <v>16465</v>
      </c>
      <c r="H4891" s="126" t="s">
        <v>16466</v>
      </c>
      <c r="I4891" s="127">
        <v>251</v>
      </c>
      <c r="J4891" s="128">
        <v>27.916799999999991</v>
      </c>
    </row>
    <row r="4892" spans="2:10" hidden="1" x14ac:dyDescent="0.25">
      <c r="B4892" s="124" t="s">
        <v>61</v>
      </c>
      <c r="C4892" s="125" t="s">
        <v>2670</v>
      </c>
      <c r="D4892" s="126" t="s">
        <v>16467</v>
      </c>
      <c r="E4892" s="125" t="s">
        <v>2670</v>
      </c>
      <c r="F4892" s="126" t="s">
        <v>16468</v>
      </c>
      <c r="G4892" s="125" t="s">
        <v>16469</v>
      </c>
      <c r="H4892" s="126" t="s">
        <v>16470</v>
      </c>
      <c r="I4892" s="127">
        <v>821</v>
      </c>
      <c r="J4892" s="128">
        <v>9.2712999999999983</v>
      </c>
    </row>
    <row r="4893" spans="2:10" hidden="1" x14ac:dyDescent="0.25">
      <c r="B4893" s="124" t="s">
        <v>61</v>
      </c>
      <c r="C4893" s="125" t="s">
        <v>16471</v>
      </c>
      <c r="D4893" s="126" t="s">
        <v>16472</v>
      </c>
      <c r="E4893" s="125" t="s">
        <v>16471</v>
      </c>
      <c r="F4893" s="126" t="s">
        <v>16473</v>
      </c>
      <c r="G4893" s="125" t="s">
        <v>16338</v>
      </c>
      <c r="H4893" s="126" t="s">
        <v>16474</v>
      </c>
      <c r="I4893" s="127">
        <v>109</v>
      </c>
      <c r="J4893" s="128">
        <v>14.958</v>
      </c>
    </row>
    <row r="4894" spans="2:10" hidden="1" x14ac:dyDescent="0.25">
      <c r="B4894" s="124" t="s">
        <v>61</v>
      </c>
      <c r="C4894" s="125" t="s">
        <v>16475</v>
      </c>
      <c r="D4894" s="126" t="s">
        <v>16476</v>
      </c>
      <c r="E4894" s="125" t="s">
        <v>16475</v>
      </c>
      <c r="F4894" s="126" t="s">
        <v>16477</v>
      </c>
      <c r="G4894" s="125" t="s">
        <v>16478</v>
      </c>
      <c r="H4894" s="126" t="s">
        <v>16479</v>
      </c>
      <c r="I4894" s="127">
        <v>283</v>
      </c>
      <c r="J4894" s="128">
        <v>10.8271</v>
      </c>
    </row>
    <row r="4895" spans="2:10" hidden="1" x14ac:dyDescent="0.25">
      <c r="B4895" s="124" t="s">
        <v>61</v>
      </c>
      <c r="C4895" s="125" t="s">
        <v>2712</v>
      </c>
      <c r="D4895" s="126" t="s">
        <v>16480</v>
      </c>
      <c r="E4895" s="125" t="s">
        <v>2712</v>
      </c>
      <c r="F4895" s="126" t="s">
        <v>16481</v>
      </c>
      <c r="G4895" s="125" t="s">
        <v>16482</v>
      </c>
      <c r="H4895" s="126" t="s">
        <v>16483</v>
      </c>
      <c r="I4895" s="127">
        <v>678</v>
      </c>
      <c r="J4895" s="128">
        <v>11.521599999999999</v>
      </c>
    </row>
    <row r="4896" spans="2:10" hidden="1" x14ac:dyDescent="0.25">
      <c r="B4896" s="124" t="s">
        <v>61</v>
      </c>
      <c r="C4896" s="125" t="s">
        <v>16484</v>
      </c>
      <c r="D4896" s="126" t="s">
        <v>16485</v>
      </c>
      <c r="E4896" s="125" t="s">
        <v>16486</v>
      </c>
      <c r="F4896" s="126" t="s">
        <v>16487</v>
      </c>
      <c r="G4896" s="125" t="s">
        <v>416</v>
      </c>
      <c r="H4896" s="126" t="s">
        <v>16488</v>
      </c>
      <c r="I4896" s="127">
        <v>175</v>
      </c>
      <c r="J4896" s="128">
        <v>5.9390000000000009</v>
      </c>
    </row>
    <row r="4897" spans="2:10" hidden="1" x14ac:dyDescent="0.25">
      <c r="B4897" s="124" t="s">
        <v>61</v>
      </c>
      <c r="C4897" s="125" t="s">
        <v>16484</v>
      </c>
      <c r="D4897" s="126" t="s">
        <v>16485</v>
      </c>
      <c r="E4897" s="125" t="s">
        <v>7315</v>
      </c>
      <c r="F4897" s="126" t="s">
        <v>16489</v>
      </c>
      <c r="G4897" s="125" t="s">
        <v>16486</v>
      </c>
      <c r="H4897" s="126" t="s">
        <v>16487</v>
      </c>
      <c r="I4897" s="127">
        <v>368</v>
      </c>
      <c r="J4897" s="128">
        <v>10.0623</v>
      </c>
    </row>
    <row r="4898" spans="2:10" hidden="1" x14ac:dyDescent="0.25">
      <c r="B4898" s="124" t="s">
        <v>61</v>
      </c>
      <c r="C4898" s="125" t="s">
        <v>16484</v>
      </c>
      <c r="D4898" s="126" t="s">
        <v>16485</v>
      </c>
      <c r="E4898" s="125" t="s">
        <v>16484</v>
      </c>
      <c r="F4898" s="126" t="s">
        <v>16490</v>
      </c>
      <c r="G4898" s="125" t="s">
        <v>7315</v>
      </c>
      <c r="H4898" s="126" t="s">
        <v>16489</v>
      </c>
      <c r="I4898" s="127">
        <v>500</v>
      </c>
      <c r="J4898" s="128">
        <v>9.9649000000000001</v>
      </c>
    </row>
    <row r="4899" spans="2:10" hidden="1" x14ac:dyDescent="0.25">
      <c r="B4899" s="124" t="s">
        <v>61</v>
      </c>
      <c r="C4899" s="125" t="s">
        <v>16484</v>
      </c>
      <c r="D4899" s="126" t="s">
        <v>16485</v>
      </c>
      <c r="E4899" s="125" t="s">
        <v>416</v>
      </c>
      <c r="F4899" s="126" t="s">
        <v>16488</v>
      </c>
      <c r="G4899" s="125" t="s">
        <v>16491</v>
      </c>
      <c r="H4899" s="126" t="s">
        <v>16492</v>
      </c>
      <c r="I4899" s="127">
        <v>84</v>
      </c>
      <c r="J4899" s="128">
        <v>1.3110999999999999</v>
      </c>
    </row>
    <row r="4900" spans="2:10" hidden="1" x14ac:dyDescent="0.25">
      <c r="B4900" s="124" t="s">
        <v>61</v>
      </c>
      <c r="C4900" s="125" t="s">
        <v>2857</v>
      </c>
      <c r="D4900" s="126" t="s">
        <v>16493</v>
      </c>
      <c r="E4900" s="125" t="s">
        <v>2857</v>
      </c>
      <c r="F4900" s="126" t="s">
        <v>16494</v>
      </c>
      <c r="G4900" s="125" t="s">
        <v>12366</v>
      </c>
      <c r="H4900" s="126" t="s">
        <v>16495</v>
      </c>
      <c r="I4900" s="127">
        <v>45</v>
      </c>
      <c r="J4900" s="128">
        <v>11.4384</v>
      </c>
    </row>
    <row r="4901" spans="2:10" hidden="1" x14ac:dyDescent="0.25">
      <c r="B4901" s="124" t="s">
        <v>61</v>
      </c>
      <c r="C4901" s="125" t="s">
        <v>2857</v>
      </c>
      <c r="D4901" s="126" t="s">
        <v>16493</v>
      </c>
      <c r="E4901" s="125" t="s">
        <v>2857</v>
      </c>
      <c r="F4901" s="126" t="s">
        <v>16494</v>
      </c>
      <c r="G4901" s="125" t="s">
        <v>10318</v>
      </c>
      <c r="H4901" s="126" t="s">
        <v>16496</v>
      </c>
      <c r="I4901" s="127">
        <v>145</v>
      </c>
      <c r="J4901" s="128">
        <v>3.926499999999999</v>
      </c>
    </row>
    <row r="4902" spans="2:10" hidden="1" x14ac:dyDescent="0.25">
      <c r="B4902" s="124" t="s">
        <v>61</v>
      </c>
      <c r="C4902" s="125" t="s">
        <v>2901</v>
      </c>
      <c r="D4902" s="126" t="s">
        <v>16497</v>
      </c>
      <c r="E4902" s="125" t="s">
        <v>10134</v>
      </c>
      <c r="F4902" s="126" t="s">
        <v>16498</v>
      </c>
      <c r="G4902" s="125" t="s">
        <v>16499</v>
      </c>
      <c r="H4902" s="126" t="s">
        <v>16500</v>
      </c>
      <c r="I4902" s="127">
        <v>348</v>
      </c>
      <c r="J4902" s="128">
        <v>12.150399999999999</v>
      </c>
    </row>
    <row r="4903" spans="2:10" hidden="1" x14ac:dyDescent="0.25">
      <c r="B4903" s="124" t="s">
        <v>61</v>
      </c>
      <c r="C4903" s="125" t="s">
        <v>2901</v>
      </c>
      <c r="D4903" s="126" t="s">
        <v>16497</v>
      </c>
      <c r="E4903" s="125" t="s">
        <v>2901</v>
      </c>
      <c r="F4903" s="126" t="s">
        <v>16501</v>
      </c>
      <c r="G4903" s="125" t="s">
        <v>10134</v>
      </c>
      <c r="H4903" s="126" t="s">
        <v>16498</v>
      </c>
      <c r="I4903" s="127">
        <v>760</v>
      </c>
      <c r="J4903" s="128">
        <v>5.0743</v>
      </c>
    </row>
    <row r="4904" spans="2:10" hidden="1" x14ac:dyDescent="0.25">
      <c r="B4904" s="124" t="s">
        <v>61</v>
      </c>
      <c r="C4904" s="125" t="s">
        <v>2925</v>
      </c>
      <c r="D4904" s="126" t="s">
        <v>16502</v>
      </c>
      <c r="E4904" s="125" t="s">
        <v>2925</v>
      </c>
      <c r="F4904" s="126" t="s">
        <v>16503</v>
      </c>
      <c r="G4904" s="125" t="s">
        <v>16504</v>
      </c>
      <c r="H4904" s="126" t="s">
        <v>16505</v>
      </c>
      <c r="I4904" s="127">
        <v>119</v>
      </c>
      <c r="J4904" s="128">
        <v>3.8788999999999998</v>
      </c>
    </row>
    <row r="4905" spans="2:10" hidden="1" x14ac:dyDescent="0.25">
      <c r="B4905" s="124" t="s">
        <v>61</v>
      </c>
      <c r="C4905" s="125" t="s">
        <v>2925</v>
      </c>
      <c r="D4905" s="126" t="s">
        <v>16502</v>
      </c>
      <c r="E4905" s="125" t="s">
        <v>16506</v>
      </c>
      <c r="F4905" s="126" t="s">
        <v>16507</v>
      </c>
      <c r="G4905" s="125" t="s">
        <v>16508</v>
      </c>
      <c r="H4905" s="126" t="s">
        <v>16509</v>
      </c>
      <c r="I4905" s="127">
        <v>352</v>
      </c>
      <c r="J4905" s="128">
        <v>8.9921000000000006</v>
      </c>
    </row>
    <row r="4906" spans="2:10" hidden="1" x14ac:dyDescent="0.25">
      <c r="B4906" s="124" t="s">
        <v>61</v>
      </c>
      <c r="C4906" s="125" t="s">
        <v>2925</v>
      </c>
      <c r="D4906" s="126" t="s">
        <v>16502</v>
      </c>
      <c r="E4906" s="125" t="s">
        <v>2925</v>
      </c>
      <c r="F4906" s="126" t="s">
        <v>16503</v>
      </c>
      <c r="G4906" s="125" t="s">
        <v>1735</v>
      </c>
      <c r="H4906" s="126" t="s">
        <v>16510</v>
      </c>
      <c r="I4906" s="127">
        <v>199</v>
      </c>
      <c r="J4906" s="128">
        <v>7.1807999999999996</v>
      </c>
    </row>
    <row r="4907" spans="2:10" hidden="1" x14ac:dyDescent="0.25">
      <c r="B4907" s="124" t="s">
        <v>61</v>
      </c>
      <c r="C4907" s="125" t="s">
        <v>2925</v>
      </c>
      <c r="D4907" s="126" t="s">
        <v>16502</v>
      </c>
      <c r="E4907" s="125" t="s">
        <v>1735</v>
      </c>
      <c r="F4907" s="126" t="s">
        <v>16510</v>
      </c>
      <c r="G4907" s="125" t="s">
        <v>16506</v>
      </c>
      <c r="H4907" s="126" t="s">
        <v>16507</v>
      </c>
      <c r="I4907" s="127">
        <v>540</v>
      </c>
      <c r="J4907" s="128">
        <v>16.686399999999999</v>
      </c>
    </row>
    <row r="4908" spans="2:10" hidden="1" x14ac:dyDescent="0.25">
      <c r="B4908" s="124" t="s">
        <v>61</v>
      </c>
      <c r="C4908" s="125" t="s">
        <v>2930</v>
      </c>
      <c r="D4908" s="126" t="s">
        <v>16511</v>
      </c>
      <c r="E4908" s="125" t="s">
        <v>2930</v>
      </c>
      <c r="F4908" s="126" t="s">
        <v>16512</v>
      </c>
      <c r="G4908" s="125" t="s">
        <v>16513</v>
      </c>
      <c r="H4908" s="126" t="s">
        <v>16514</v>
      </c>
      <c r="I4908" s="127">
        <v>304</v>
      </c>
      <c r="J4908" s="128">
        <v>12.8832</v>
      </c>
    </row>
    <row r="4909" spans="2:10" hidden="1" x14ac:dyDescent="0.25">
      <c r="B4909" s="124" t="s">
        <v>61</v>
      </c>
      <c r="C4909" s="125" t="s">
        <v>3020</v>
      </c>
      <c r="D4909" s="126" t="s">
        <v>16515</v>
      </c>
      <c r="E4909" s="125" t="s">
        <v>3020</v>
      </c>
      <c r="F4909" s="126" t="s">
        <v>16516</v>
      </c>
      <c r="G4909" s="125" t="s">
        <v>16517</v>
      </c>
      <c r="H4909" s="126" t="s">
        <v>16518</v>
      </c>
      <c r="I4909" s="127">
        <v>583</v>
      </c>
      <c r="J4909" s="128">
        <v>6.5471000000000004</v>
      </c>
    </row>
    <row r="4910" spans="2:10" hidden="1" x14ac:dyDescent="0.25">
      <c r="B4910" s="124" t="s">
        <v>61</v>
      </c>
      <c r="C4910" s="125" t="s">
        <v>6197</v>
      </c>
      <c r="D4910" s="126" t="s">
        <v>16519</v>
      </c>
      <c r="E4910" s="125" t="s">
        <v>6197</v>
      </c>
      <c r="F4910" s="126" t="s">
        <v>16520</v>
      </c>
      <c r="G4910" s="125" t="s">
        <v>8664</v>
      </c>
      <c r="H4910" s="126" t="s">
        <v>16521</v>
      </c>
      <c r="I4910" s="127">
        <v>352</v>
      </c>
      <c r="J4910" s="128">
        <v>22.8428</v>
      </c>
    </row>
    <row r="4911" spans="2:10" hidden="1" x14ac:dyDescent="0.25">
      <c r="B4911" s="124" t="s">
        <v>61</v>
      </c>
      <c r="C4911" s="125" t="s">
        <v>921</v>
      </c>
      <c r="D4911" s="126" t="s">
        <v>16522</v>
      </c>
      <c r="E4911" s="125" t="s">
        <v>921</v>
      </c>
      <c r="F4911" s="126" t="s">
        <v>16523</v>
      </c>
      <c r="G4911" s="125" t="s">
        <v>16524</v>
      </c>
      <c r="H4911" s="126" t="s">
        <v>16525</v>
      </c>
      <c r="I4911" s="127">
        <v>234</v>
      </c>
      <c r="J4911" s="128">
        <v>10.363099999999999</v>
      </c>
    </row>
    <row r="4912" spans="2:10" hidden="1" x14ac:dyDescent="0.25">
      <c r="B4912" s="124" t="s">
        <v>61</v>
      </c>
      <c r="C4912" s="125" t="s">
        <v>3270</v>
      </c>
      <c r="D4912" s="126" t="s">
        <v>16526</v>
      </c>
      <c r="E4912" s="125" t="s">
        <v>3270</v>
      </c>
      <c r="F4912" s="126" t="s">
        <v>16527</v>
      </c>
      <c r="G4912" s="125" t="s">
        <v>2130</v>
      </c>
      <c r="H4912" s="126" t="s">
        <v>16528</v>
      </c>
      <c r="I4912" s="127">
        <v>580</v>
      </c>
      <c r="J4912" s="128">
        <v>12.371700000000001</v>
      </c>
    </row>
    <row r="4913" spans="2:10" hidden="1" x14ac:dyDescent="0.25">
      <c r="B4913" s="124" t="s">
        <v>61</v>
      </c>
      <c r="C4913" s="125" t="s">
        <v>3270</v>
      </c>
      <c r="D4913" s="126" t="s">
        <v>16526</v>
      </c>
      <c r="E4913" s="125" t="s">
        <v>2130</v>
      </c>
      <c r="F4913" s="126" t="s">
        <v>16528</v>
      </c>
      <c r="G4913" s="125" t="s">
        <v>6204</v>
      </c>
      <c r="H4913" s="126" t="s">
        <v>16529</v>
      </c>
      <c r="I4913" s="127">
        <v>272</v>
      </c>
      <c r="J4913" s="128">
        <v>8.9508000000000028</v>
      </c>
    </row>
    <row r="4914" spans="2:10" hidden="1" x14ac:dyDescent="0.25">
      <c r="B4914" s="124" t="s">
        <v>61</v>
      </c>
      <c r="C4914" s="125" t="s">
        <v>16530</v>
      </c>
      <c r="D4914" s="126" t="s">
        <v>16531</v>
      </c>
      <c r="E4914" s="125" t="s">
        <v>16530</v>
      </c>
      <c r="F4914" s="126" t="s">
        <v>16532</v>
      </c>
      <c r="G4914" s="125" t="s">
        <v>16533</v>
      </c>
      <c r="H4914" s="126" t="s">
        <v>16534</v>
      </c>
      <c r="I4914" s="127">
        <v>112</v>
      </c>
      <c r="J4914" s="128">
        <v>32.679900000000011</v>
      </c>
    </row>
    <row r="4915" spans="2:10" hidden="1" x14ac:dyDescent="0.25">
      <c r="B4915" s="124" t="s">
        <v>61</v>
      </c>
      <c r="C4915" s="125" t="s">
        <v>16535</v>
      </c>
      <c r="D4915" s="126" t="s">
        <v>16536</v>
      </c>
      <c r="E4915" s="125" t="s">
        <v>16537</v>
      </c>
      <c r="F4915" s="126" t="s">
        <v>16538</v>
      </c>
      <c r="G4915" s="125" t="s">
        <v>2968</v>
      </c>
      <c r="H4915" s="126" t="s">
        <v>16539</v>
      </c>
      <c r="I4915" s="127">
        <v>608</v>
      </c>
      <c r="J4915" s="128">
        <v>15.350199999999999</v>
      </c>
    </row>
    <row r="4916" spans="2:10" hidden="1" x14ac:dyDescent="0.25">
      <c r="B4916" s="124" t="s">
        <v>61</v>
      </c>
      <c r="C4916" s="125" t="s">
        <v>16535</v>
      </c>
      <c r="D4916" s="126" t="s">
        <v>16536</v>
      </c>
      <c r="E4916" s="125" t="s">
        <v>16535</v>
      </c>
      <c r="F4916" s="126" t="s">
        <v>16540</v>
      </c>
      <c r="G4916" s="125" t="s">
        <v>16537</v>
      </c>
      <c r="H4916" s="126" t="s">
        <v>16538</v>
      </c>
      <c r="I4916" s="127">
        <v>419</v>
      </c>
      <c r="J4916" s="128">
        <v>13.923299999999999</v>
      </c>
    </row>
    <row r="4917" spans="2:10" hidden="1" x14ac:dyDescent="0.25">
      <c r="B4917" s="124" t="s">
        <v>61</v>
      </c>
      <c r="C4917" s="125" t="s">
        <v>16535</v>
      </c>
      <c r="D4917" s="126" t="s">
        <v>16536</v>
      </c>
      <c r="E4917" s="125" t="s">
        <v>16535</v>
      </c>
      <c r="F4917" s="126" t="s">
        <v>16540</v>
      </c>
      <c r="G4917" s="125" t="s">
        <v>16541</v>
      </c>
      <c r="H4917" s="126" t="s">
        <v>16542</v>
      </c>
      <c r="I4917" s="127">
        <v>129</v>
      </c>
      <c r="J4917" s="128">
        <v>13.2973</v>
      </c>
    </row>
    <row r="4918" spans="2:10" hidden="1" x14ac:dyDescent="0.25">
      <c r="B4918" s="124" t="s">
        <v>61</v>
      </c>
      <c r="C4918" s="125" t="s">
        <v>3330</v>
      </c>
      <c r="D4918" s="126" t="s">
        <v>16543</v>
      </c>
      <c r="E4918" s="125" t="s">
        <v>3330</v>
      </c>
      <c r="F4918" s="126" t="s">
        <v>16544</v>
      </c>
      <c r="G4918" s="125" t="s">
        <v>16545</v>
      </c>
      <c r="H4918" s="126" t="s">
        <v>16546</v>
      </c>
      <c r="I4918" s="127">
        <v>507</v>
      </c>
      <c r="J4918" s="128">
        <v>6.3754</v>
      </c>
    </row>
    <row r="4919" spans="2:10" hidden="1" x14ac:dyDescent="0.25">
      <c r="B4919" s="124" t="s">
        <v>61</v>
      </c>
      <c r="C4919" s="125" t="s">
        <v>3346</v>
      </c>
      <c r="D4919" s="126" t="s">
        <v>16547</v>
      </c>
      <c r="E4919" s="125" t="s">
        <v>3346</v>
      </c>
      <c r="F4919" s="126" t="s">
        <v>16548</v>
      </c>
      <c r="G4919" s="125" t="s">
        <v>16549</v>
      </c>
      <c r="H4919" s="126" t="s">
        <v>16550</v>
      </c>
      <c r="I4919" s="127">
        <v>138</v>
      </c>
      <c r="J4919" s="128">
        <v>2.7027000000000001</v>
      </c>
    </row>
    <row r="4920" spans="2:10" hidden="1" x14ac:dyDescent="0.25">
      <c r="B4920" s="124" t="s">
        <v>61</v>
      </c>
      <c r="C4920" s="125" t="s">
        <v>1797</v>
      </c>
      <c r="D4920" s="126" t="s">
        <v>16551</v>
      </c>
      <c r="E4920" s="125" t="s">
        <v>1797</v>
      </c>
      <c r="F4920" s="126" t="s">
        <v>16552</v>
      </c>
      <c r="G4920" s="125" t="s">
        <v>16553</v>
      </c>
      <c r="H4920" s="126" t="s">
        <v>16554</v>
      </c>
      <c r="I4920" s="127">
        <v>561</v>
      </c>
      <c r="J4920" s="128">
        <v>13.0296</v>
      </c>
    </row>
    <row r="4921" spans="2:10" hidden="1" x14ac:dyDescent="0.25">
      <c r="B4921" s="124" t="s">
        <v>61</v>
      </c>
      <c r="C4921" s="125" t="s">
        <v>1797</v>
      </c>
      <c r="D4921" s="126" t="s">
        <v>16551</v>
      </c>
      <c r="E4921" s="125" t="s">
        <v>16553</v>
      </c>
      <c r="F4921" s="126" t="s">
        <v>16554</v>
      </c>
      <c r="G4921" s="125" t="s">
        <v>16555</v>
      </c>
      <c r="H4921" s="126" t="s">
        <v>16556</v>
      </c>
      <c r="I4921" s="127">
        <v>696</v>
      </c>
      <c r="J4921" s="128">
        <v>22.11559999999999</v>
      </c>
    </row>
    <row r="4922" spans="2:10" hidden="1" x14ac:dyDescent="0.25">
      <c r="B4922" s="124" t="s">
        <v>61</v>
      </c>
      <c r="C4922" s="125" t="s">
        <v>4173</v>
      </c>
      <c r="D4922" s="126" t="s">
        <v>16557</v>
      </c>
      <c r="E4922" s="125" t="s">
        <v>4173</v>
      </c>
      <c r="F4922" s="126" t="s">
        <v>16558</v>
      </c>
      <c r="G4922" s="125" t="s">
        <v>16559</v>
      </c>
      <c r="H4922" s="126" t="s">
        <v>16560</v>
      </c>
      <c r="I4922" s="127">
        <v>604</v>
      </c>
      <c r="J4922" s="128">
        <v>8.9883000000000006</v>
      </c>
    </row>
    <row r="4923" spans="2:10" hidden="1" x14ac:dyDescent="0.25">
      <c r="B4923" s="124" t="s">
        <v>61</v>
      </c>
      <c r="C4923" s="125" t="s">
        <v>4173</v>
      </c>
      <c r="D4923" s="126" t="s">
        <v>16557</v>
      </c>
      <c r="E4923" s="125" t="s">
        <v>4173</v>
      </c>
      <c r="F4923" s="126" t="s">
        <v>16558</v>
      </c>
      <c r="G4923" s="125" t="s">
        <v>16561</v>
      </c>
      <c r="H4923" s="126" t="s">
        <v>16562</v>
      </c>
      <c r="I4923" s="127">
        <v>455</v>
      </c>
      <c r="J4923" s="128">
        <v>12.181699999999999</v>
      </c>
    </row>
    <row r="4924" spans="2:10" hidden="1" x14ac:dyDescent="0.25">
      <c r="B4924" s="124" t="s">
        <v>61</v>
      </c>
      <c r="C4924" s="125" t="s">
        <v>3429</v>
      </c>
      <c r="D4924" s="126" t="s">
        <v>16563</v>
      </c>
      <c r="E4924" s="125" t="s">
        <v>16564</v>
      </c>
      <c r="F4924" s="126" t="s">
        <v>16565</v>
      </c>
      <c r="G4924" s="125" t="s">
        <v>16566</v>
      </c>
      <c r="H4924" s="126" t="s">
        <v>16567</v>
      </c>
      <c r="I4924" s="127">
        <v>233</v>
      </c>
      <c r="J4924" s="128">
        <v>2.6097000000000001</v>
      </c>
    </row>
    <row r="4925" spans="2:10" hidden="1" x14ac:dyDescent="0.25">
      <c r="B4925" s="124" t="s">
        <v>61</v>
      </c>
      <c r="C4925" s="125" t="s">
        <v>3429</v>
      </c>
      <c r="D4925" s="126" t="s">
        <v>16563</v>
      </c>
      <c r="E4925" s="125" t="s">
        <v>16568</v>
      </c>
      <c r="F4925" s="126" t="s">
        <v>16569</v>
      </c>
      <c r="G4925" s="125" t="s">
        <v>16570</v>
      </c>
      <c r="H4925" s="126" t="s">
        <v>16571</v>
      </c>
      <c r="I4925" s="127">
        <v>800</v>
      </c>
      <c r="J4925" s="128">
        <v>1.0763</v>
      </c>
    </row>
    <row r="4926" spans="2:10" hidden="1" x14ac:dyDescent="0.25">
      <c r="B4926" s="124" t="s">
        <v>61</v>
      </c>
      <c r="C4926" s="125" t="s">
        <v>3429</v>
      </c>
      <c r="D4926" s="126" t="s">
        <v>16563</v>
      </c>
      <c r="E4926" s="125" t="s">
        <v>3429</v>
      </c>
      <c r="F4926" s="126" t="s">
        <v>16572</v>
      </c>
      <c r="G4926" s="125" t="s">
        <v>16573</v>
      </c>
      <c r="H4926" s="126" t="s">
        <v>16574</v>
      </c>
      <c r="I4926" s="127">
        <v>478</v>
      </c>
      <c r="J4926" s="128">
        <v>7.8120999999999992</v>
      </c>
    </row>
    <row r="4927" spans="2:10" hidden="1" x14ac:dyDescent="0.25">
      <c r="B4927" s="124" t="s">
        <v>61</v>
      </c>
      <c r="C4927" s="125" t="s">
        <v>3429</v>
      </c>
      <c r="D4927" s="126" t="s">
        <v>16563</v>
      </c>
      <c r="E4927" s="125" t="s">
        <v>16570</v>
      </c>
      <c r="F4927" s="126" t="s">
        <v>16571</v>
      </c>
      <c r="G4927" s="125" t="s">
        <v>8031</v>
      </c>
      <c r="H4927" s="126" t="s">
        <v>16575</v>
      </c>
      <c r="I4927" s="127">
        <v>498</v>
      </c>
      <c r="J4927" s="128">
        <v>3.2118000000000002</v>
      </c>
    </row>
    <row r="4928" spans="2:10" hidden="1" x14ac:dyDescent="0.25">
      <c r="B4928" s="124" t="s">
        <v>61</v>
      </c>
      <c r="C4928" s="125" t="s">
        <v>3429</v>
      </c>
      <c r="D4928" s="126" t="s">
        <v>16563</v>
      </c>
      <c r="E4928" s="125" t="s">
        <v>16566</v>
      </c>
      <c r="F4928" s="126" t="s">
        <v>16567</v>
      </c>
      <c r="G4928" s="125" t="s">
        <v>16568</v>
      </c>
      <c r="H4928" s="126" t="s">
        <v>16569</v>
      </c>
      <c r="I4928" s="127">
        <v>268</v>
      </c>
      <c r="J4928" s="128">
        <v>1.1505000000000001</v>
      </c>
    </row>
    <row r="4929" spans="2:10" hidden="1" x14ac:dyDescent="0.25">
      <c r="B4929" s="124" t="s">
        <v>61</v>
      </c>
      <c r="C4929" s="125" t="s">
        <v>3429</v>
      </c>
      <c r="D4929" s="126" t="s">
        <v>16563</v>
      </c>
      <c r="E4929" s="125" t="s">
        <v>16568</v>
      </c>
      <c r="F4929" s="126" t="s">
        <v>16569</v>
      </c>
      <c r="G4929" s="125" t="s">
        <v>16576</v>
      </c>
      <c r="H4929" s="126" t="s">
        <v>16577</v>
      </c>
      <c r="I4929" s="127">
        <v>449</v>
      </c>
      <c r="J4929" s="128">
        <v>13.4893</v>
      </c>
    </row>
    <row r="4930" spans="2:10" hidden="1" x14ac:dyDescent="0.25">
      <c r="B4930" s="124" t="s">
        <v>61</v>
      </c>
      <c r="C4930" s="125" t="s">
        <v>3429</v>
      </c>
      <c r="D4930" s="126" t="s">
        <v>16563</v>
      </c>
      <c r="E4930" s="125" t="s">
        <v>16573</v>
      </c>
      <c r="F4930" s="126" t="s">
        <v>16574</v>
      </c>
      <c r="G4930" s="125" t="s">
        <v>16564</v>
      </c>
      <c r="H4930" s="126" t="s">
        <v>16565</v>
      </c>
      <c r="I4930" s="127">
        <v>162</v>
      </c>
      <c r="J4930" s="128">
        <v>4.2104999999999997</v>
      </c>
    </row>
    <row r="4931" spans="2:10" hidden="1" x14ac:dyDescent="0.25">
      <c r="B4931" s="124" t="s">
        <v>61</v>
      </c>
      <c r="C4931" s="125" t="s">
        <v>3429</v>
      </c>
      <c r="D4931" s="126" t="s">
        <v>16563</v>
      </c>
      <c r="E4931" s="125" t="s">
        <v>16573</v>
      </c>
      <c r="F4931" s="126" t="s">
        <v>16574</v>
      </c>
      <c r="G4931" s="125" t="s">
        <v>16578</v>
      </c>
      <c r="H4931" s="126" t="s">
        <v>16579</v>
      </c>
      <c r="I4931" s="127">
        <v>1150</v>
      </c>
      <c r="J4931" s="128">
        <v>6.0327000000000002</v>
      </c>
    </row>
    <row r="4932" spans="2:10" hidden="1" x14ac:dyDescent="0.25">
      <c r="B4932" s="124" t="s">
        <v>61</v>
      </c>
      <c r="C4932" s="125" t="s">
        <v>8054</v>
      </c>
      <c r="D4932" s="126" t="s">
        <v>16580</v>
      </c>
      <c r="E4932" s="125" t="s">
        <v>8054</v>
      </c>
      <c r="F4932" s="126" t="s">
        <v>16581</v>
      </c>
      <c r="G4932" s="125" t="s">
        <v>409</v>
      </c>
      <c r="H4932" s="126" t="s">
        <v>16582</v>
      </c>
      <c r="I4932" s="127">
        <v>219</v>
      </c>
      <c r="J4932" s="128">
        <v>16.194800000000001</v>
      </c>
    </row>
    <row r="4933" spans="2:10" hidden="1" x14ac:dyDescent="0.25">
      <c r="B4933" s="124" t="s">
        <v>61</v>
      </c>
      <c r="C4933" s="125" t="s">
        <v>3455</v>
      </c>
      <c r="D4933" s="126" t="s">
        <v>16583</v>
      </c>
      <c r="E4933" s="125" t="s">
        <v>3455</v>
      </c>
      <c r="F4933" s="126" t="s">
        <v>16584</v>
      </c>
      <c r="G4933" s="125" t="s">
        <v>16585</v>
      </c>
      <c r="H4933" s="126" t="s">
        <v>16586</v>
      </c>
      <c r="I4933" s="127">
        <v>567</v>
      </c>
      <c r="J4933" s="128">
        <v>8.9296000000000006</v>
      </c>
    </row>
    <row r="4934" spans="2:10" hidden="1" x14ac:dyDescent="0.25">
      <c r="B4934" s="124" t="s">
        <v>61</v>
      </c>
      <c r="C4934" s="125" t="s">
        <v>3455</v>
      </c>
      <c r="D4934" s="126" t="s">
        <v>16583</v>
      </c>
      <c r="E4934" s="125" t="s">
        <v>16585</v>
      </c>
      <c r="F4934" s="126" t="s">
        <v>16586</v>
      </c>
      <c r="G4934" s="125" t="s">
        <v>12717</v>
      </c>
      <c r="H4934" s="126" t="s">
        <v>16587</v>
      </c>
      <c r="I4934" s="127">
        <v>644</v>
      </c>
      <c r="J4934" s="128">
        <v>6.1727999999999996</v>
      </c>
    </row>
    <row r="4935" spans="2:10" hidden="1" x14ac:dyDescent="0.25">
      <c r="B4935" s="124" t="s">
        <v>61</v>
      </c>
      <c r="C4935" s="125" t="s">
        <v>16588</v>
      </c>
      <c r="D4935" s="126" t="s">
        <v>16589</v>
      </c>
      <c r="E4935" s="125" t="s">
        <v>16588</v>
      </c>
      <c r="F4935" s="126" t="s">
        <v>16590</v>
      </c>
      <c r="G4935" s="125" t="s">
        <v>7065</v>
      </c>
      <c r="H4935" s="126" t="s">
        <v>16591</v>
      </c>
      <c r="I4935" s="127">
        <v>228</v>
      </c>
      <c r="J4935" s="128">
        <v>8.789200000000001</v>
      </c>
    </row>
    <row r="4936" spans="2:10" hidden="1" x14ac:dyDescent="0.25">
      <c r="B4936" s="124" t="s">
        <v>61</v>
      </c>
      <c r="C4936" s="125" t="s">
        <v>16592</v>
      </c>
      <c r="D4936" s="126" t="s">
        <v>16593</v>
      </c>
      <c r="E4936" s="125" t="s">
        <v>16594</v>
      </c>
      <c r="F4936" s="126" t="s">
        <v>16595</v>
      </c>
      <c r="G4936" s="125" t="s">
        <v>16596</v>
      </c>
      <c r="H4936" s="126" t="s">
        <v>16597</v>
      </c>
      <c r="I4936" s="127">
        <v>0</v>
      </c>
      <c r="J4936" s="128">
        <v>7.4033000000000024</v>
      </c>
    </row>
    <row r="4937" spans="2:10" hidden="1" x14ac:dyDescent="0.25">
      <c r="B4937" s="124" t="s">
        <v>61</v>
      </c>
      <c r="C4937" s="125" t="s">
        <v>16592</v>
      </c>
      <c r="D4937" s="126" t="s">
        <v>16593</v>
      </c>
      <c r="E4937" s="125" t="s">
        <v>16592</v>
      </c>
      <c r="F4937" s="126" t="s">
        <v>16598</v>
      </c>
      <c r="G4937" s="125" t="s">
        <v>16594</v>
      </c>
      <c r="H4937" s="126" t="s">
        <v>16595</v>
      </c>
      <c r="I4937" s="127">
        <v>161</v>
      </c>
      <c r="J4937" s="128">
        <v>28.273399999999999</v>
      </c>
    </row>
    <row r="4938" spans="2:10" hidden="1" x14ac:dyDescent="0.25">
      <c r="B4938" s="124" t="s">
        <v>61</v>
      </c>
      <c r="C4938" s="125" t="s">
        <v>3587</v>
      </c>
      <c r="D4938" s="126" t="s">
        <v>16599</v>
      </c>
      <c r="E4938" s="125" t="s">
        <v>2576</v>
      </c>
      <c r="F4938" s="126" t="s">
        <v>16600</v>
      </c>
      <c r="G4938" s="125" t="s">
        <v>7607</v>
      </c>
      <c r="H4938" s="126" t="s">
        <v>16601</v>
      </c>
      <c r="I4938" s="127">
        <v>640</v>
      </c>
      <c r="J4938" s="128">
        <v>7.4192000000000009</v>
      </c>
    </row>
    <row r="4939" spans="2:10" hidden="1" x14ac:dyDescent="0.25">
      <c r="B4939" s="124" t="s">
        <v>61</v>
      </c>
      <c r="C4939" s="125" t="s">
        <v>3587</v>
      </c>
      <c r="D4939" s="126" t="s">
        <v>16599</v>
      </c>
      <c r="E4939" s="125" t="s">
        <v>2576</v>
      </c>
      <c r="F4939" s="126" t="s">
        <v>16600</v>
      </c>
      <c r="G4939" s="125" t="s">
        <v>11827</v>
      </c>
      <c r="H4939" s="126" t="s">
        <v>16602</v>
      </c>
      <c r="I4939" s="127">
        <v>424</v>
      </c>
      <c r="J4939" s="128">
        <v>2.139699999999999</v>
      </c>
    </row>
    <row r="4940" spans="2:10" hidden="1" x14ac:dyDescent="0.25">
      <c r="B4940" s="124" t="s">
        <v>61</v>
      </c>
      <c r="C4940" s="125" t="s">
        <v>3587</v>
      </c>
      <c r="D4940" s="126" t="s">
        <v>16599</v>
      </c>
      <c r="E4940" s="125" t="s">
        <v>3587</v>
      </c>
      <c r="F4940" s="126" t="s">
        <v>16603</v>
      </c>
      <c r="G4940" s="125" t="s">
        <v>2576</v>
      </c>
      <c r="H4940" s="126" t="s">
        <v>16600</v>
      </c>
      <c r="I4940" s="127">
        <v>290</v>
      </c>
      <c r="J4940" s="128">
        <v>6.0011000000000001</v>
      </c>
    </row>
    <row r="4941" spans="2:10" hidden="1" x14ac:dyDescent="0.25">
      <c r="B4941" s="124" t="s">
        <v>61</v>
      </c>
      <c r="C4941" s="125" t="s">
        <v>3587</v>
      </c>
      <c r="D4941" s="126" t="s">
        <v>16599</v>
      </c>
      <c r="E4941" s="125" t="s">
        <v>3587</v>
      </c>
      <c r="F4941" s="126" t="s">
        <v>16603</v>
      </c>
      <c r="G4941" s="125" t="s">
        <v>9091</v>
      </c>
      <c r="H4941" s="126" t="s">
        <v>16604</v>
      </c>
      <c r="I4941" s="127">
        <v>331</v>
      </c>
      <c r="J4941" s="128">
        <v>3.5733999999999999</v>
      </c>
    </row>
    <row r="4942" spans="2:10" hidden="1" x14ac:dyDescent="0.25">
      <c r="B4942" s="124" t="s">
        <v>61</v>
      </c>
      <c r="C4942" s="125" t="s">
        <v>8195</v>
      </c>
      <c r="D4942" s="126" t="s">
        <v>16605</v>
      </c>
      <c r="E4942" s="125" t="s">
        <v>16606</v>
      </c>
      <c r="F4942" s="126" t="s">
        <v>16607</v>
      </c>
      <c r="G4942" s="125" t="s">
        <v>15974</v>
      </c>
      <c r="H4942" s="126" t="s">
        <v>16608</v>
      </c>
      <c r="I4942" s="127">
        <v>508</v>
      </c>
      <c r="J4942" s="128">
        <v>2.8146999999999989</v>
      </c>
    </row>
    <row r="4943" spans="2:10" hidden="1" x14ac:dyDescent="0.25">
      <c r="B4943" s="124" t="s">
        <v>61</v>
      </c>
      <c r="C4943" s="125" t="s">
        <v>8195</v>
      </c>
      <c r="D4943" s="126" t="s">
        <v>16605</v>
      </c>
      <c r="E4943" s="125" t="s">
        <v>8195</v>
      </c>
      <c r="F4943" s="126" t="s">
        <v>16609</v>
      </c>
      <c r="G4943" s="125" t="s">
        <v>16610</v>
      </c>
      <c r="H4943" s="126" t="s">
        <v>16611</v>
      </c>
      <c r="I4943" s="127">
        <v>470</v>
      </c>
      <c r="J4943" s="128">
        <v>10.4245</v>
      </c>
    </row>
    <row r="4944" spans="2:10" hidden="1" x14ac:dyDescent="0.25">
      <c r="B4944" s="124" t="s">
        <v>61</v>
      </c>
      <c r="C4944" s="125" t="s">
        <v>8195</v>
      </c>
      <c r="D4944" s="126" t="s">
        <v>16605</v>
      </c>
      <c r="E4944" s="125" t="s">
        <v>8195</v>
      </c>
      <c r="F4944" s="126" t="s">
        <v>16609</v>
      </c>
      <c r="G4944" s="125" t="s">
        <v>16191</v>
      </c>
      <c r="H4944" s="126" t="s">
        <v>16612</v>
      </c>
      <c r="I4944" s="127">
        <v>134</v>
      </c>
      <c r="J4944" s="128">
        <v>16.5303</v>
      </c>
    </row>
    <row r="4945" spans="2:10" hidden="1" x14ac:dyDescent="0.25">
      <c r="B4945" s="124" t="s">
        <v>61</v>
      </c>
      <c r="C4945" s="125" t="s">
        <v>8195</v>
      </c>
      <c r="D4945" s="126" t="s">
        <v>16605</v>
      </c>
      <c r="E4945" s="125" t="s">
        <v>15974</v>
      </c>
      <c r="F4945" s="126" t="s">
        <v>16608</v>
      </c>
      <c r="G4945" s="125" t="s">
        <v>16098</v>
      </c>
      <c r="H4945" s="126" t="s">
        <v>16613</v>
      </c>
      <c r="I4945" s="127">
        <v>208</v>
      </c>
      <c r="J4945" s="128">
        <v>6.0359999999999996</v>
      </c>
    </row>
    <row r="4946" spans="2:10" hidden="1" x14ac:dyDescent="0.25">
      <c r="B4946" s="124" t="s">
        <v>61</v>
      </c>
      <c r="C4946" s="125" t="s">
        <v>1023</v>
      </c>
      <c r="D4946" s="126" t="s">
        <v>16614</v>
      </c>
      <c r="E4946" s="125" t="s">
        <v>1023</v>
      </c>
      <c r="F4946" s="126" t="s">
        <v>16615</v>
      </c>
      <c r="G4946" s="125" t="s">
        <v>16616</v>
      </c>
      <c r="H4946" s="126" t="s">
        <v>16617</v>
      </c>
      <c r="I4946" s="127">
        <v>269</v>
      </c>
      <c r="J4946" s="128">
        <v>4.6236000000000006</v>
      </c>
    </row>
    <row r="4947" spans="2:10" hidden="1" x14ac:dyDescent="0.25">
      <c r="B4947" s="124" t="s">
        <v>61</v>
      </c>
      <c r="C4947" s="125" t="s">
        <v>16618</v>
      </c>
      <c r="D4947" s="126" t="s">
        <v>16619</v>
      </c>
      <c r="E4947" s="125" t="s">
        <v>16618</v>
      </c>
      <c r="F4947" s="126" t="s">
        <v>16620</v>
      </c>
      <c r="G4947" s="125" t="s">
        <v>16621</v>
      </c>
      <c r="H4947" s="126" t="s">
        <v>16622</v>
      </c>
      <c r="I4947" s="127">
        <v>396</v>
      </c>
      <c r="J4947" s="128">
        <v>4.3500999999999994</v>
      </c>
    </row>
    <row r="4948" spans="2:10" hidden="1" x14ac:dyDescent="0.25">
      <c r="B4948" s="124" t="s">
        <v>61</v>
      </c>
      <c r="C4948" s="125" t="s">
        <v>16623</v>
      </c>
      <c r="D4948" s="126" t="s">
        <v>16624</v>
      </c>
      <c r="E4948" s="125" t="s">
        <v>16623</v>
      </c>
      <c r="F4948" s="126" t="s">
        <v>16625</v>
      </c>
      <c r="G4948" s="125" t="s">
        <v>13973</v>
      </c>
      <c r="H4948" s="126" t="s">
        <v>16626</v>
      </c>
      <c r="I4948" s="127">
        <v>245</v>
      </c>
      <c r="J4948" s="128">
        <v>4.5188000000000006</v>
      </c>
    </row>
    <row r="4949" spans="2:10" hidden="1" x14ac:dyDescent="0.25">
      <c r="B4949" s="124" t="s">
        <v>61</v>
      </c>
      <c r="C4949" s="125" t="s">
        <v>16623</v>
      </c>
      <c r="D4949" s="126" t="s">
        <v>16624</v>
      </c>
      <c r="E4949" s="125" t="s">
        <v>13973</v>
      </c>
      <c r="F4949" s="126" t="s">
        <v>16626</v>
      </c>
      <c r="G4949" s="125" t="s">
        <v>10459</v>
      </c>
      <c r="H4949" s="126" t="s">
        <v>16627</v>
      </c>
      <c r="I4949" s="127">
        <v>237</v>
      </c>
      <c r="J4949" s="128">
        <v>2.8826999999999989</v>
      </c>
    </row>
    <row r="4950" spans="2:10" hidden="1" x14ac:dyDescent="0.25">
      <c r="B4950" s="124" t="s">
        <v>61</v>
      </c>
      <c r="C4950" s="125" t="s">
        <v>480</v>
      </c>
      <c r="D4950" s="126" t="s">
        <v>16628</v>
      </c>
      <c r="E4950" s="125" t="s">
        <v>16629</v>
      </c>
      <c r="F4950" s="126" t="s">
        <v>16630</v>
      </c>
      <c r="G4950" s="125" t="s">
        <v>9641</v>
      </c>
      <c r="H4950" s="126" t="s">
        <v>16631</v>
      </c>
      <c r="I4950" s="127">
        <v>327</v>
      </c>
      <c r="J4950" s="128">
        <v>3.7921999999999998</v>
      </c>
    </row>
    <row r="4951" spans="2:10" hidden="1" x14ac:dyDescent="0.25">
      <c r="B4951" s="124" t="s">
        <v>61</v>
      </c>
      <c r="C4951" s="125" t="s">
        <v>480</v>
      </c>
      <c r="D4951" s="126" t="s">
        <v>16628</v>
      </c>
      <c r="E4951" s="125" t="s">
        <v>16632</v>
      </c>
      <c r="F4951" s="126" t="s">
        <v>16633</v>
      </c>
      <c r="G4951" s="125" t="s">
        <v>16634</v>
      </c>
      <c r="H4951" s="126" t="s">
        <v>16635</v>
      </c>
      <c r="I4951" s="127">
        <v>216</v>
      </c>
      <c r="J4951" s="128">
        <v>2.8546</v>
      </c>
    </row>
    <row r="4952" spans="2:10" hidden="1" x14ac:dyDescent="0.25">
      <c r="B4952" s="124" t="s">
        <v>61</v>
      </c>
      <c r="C4952" s="125" t="s">
        <v>480</v>
      </c>
      <c r="D4952" s="126" t="s">
        <v>16628</v>
      </c>
      <c r="E4952" s="125" t="s">
        <v>16636</v>
      </c>
      <c r="F4952" s="126" t="s">
        <v>16637</v>
      </c>
      <c r="G4952" s="125" t="s">
        <v>16638</v>
      </c>
      <c r="H4952" s="126" t="s">
        <v>16639</v>
      </c>
      <c r="I4952" s="127">
        <v>461</v>
      </c>
      <c r="J4952" s="128">
        <v>4.3428000000000004</v>
      </c>
    </row>
    <row r="4953" spans="2:10" hidden="1" x14ac:dyDescent="0.25">
      <c r="B4953" s="124" t="s">
        <v>61</v>
      </c>
      <c r="C4953" s="125" t="s">
        <v>480</v>
      </c>
      <c r="D4953" s="126" t="s">
        <v>16628</v>
      </c>
      <c r="E4953" s="125" t="s">
        <v>16640</v>
      </c>
      <c r="F4953" s="126" t="s">
        <v>16641</v>
      </c>
      <c r="G4953" s="125" t="s">
        <v>16632</v>
      </c>
      <c r="H4953" s="126" t="s">
        <v>16633</v>
      </c>
      <c r="I4953" s="127">
        <v>311</v>
      </c>
      <c r="J4953" s="128">
        <v>1.802</v>
      </c>
    </row>
    <row r="4954" spans="2:10" hidden="1" x14ac:dyDescent="0.25">
      <c r="B4954" s="124" t="s">
        <v>61</v>
      </c>
      <c r="C4954" s="125" t="s">
        <v>480</v>
      </c>
      <c r="D4954" s="126" t="s">
        <v>16628</v>
      </c>
      <c r="E4954" s="125" t="s">
        <v>12717</v>
      </c>
      <c r="F4954" s="126" t="s">
        <v>16642</v>
      </c>
      <c r="G4954" s="125" t="s">
        <v>16643</v>
      </c>
      <c r="H4954" s="126" t="s">
        <v>16644</v>
      </c>
      <c r="I4954" s="127">
        <v>513</v>
      </c>
      <c r="J4954" s="128">
        <v>9.2458000000000009</v>
      </c>
    </row>
    <row r="4955" spans="2:10" hidden="1" x14ac:dyDescent="0.25">
      <c r="B4955" s="124" t="s">
        <v>61</v>
      </c>
      <c r="C4955" s="125" t="s">
        <v>480</v>
      </c>
      <c r="D4955" s="126" t="s">
        <v>16628</v>
      </c>
      <c r="E4955" s="125" t="s">
        <v>12717</v>
      </c>
      <c r="F4955" s="126" t="s">
        <v>16642</v>
      </c>
      <c r="G4955" s="125" t="s">
        <v>16640</v>
      </c>
      <c r="H4955" s="126" t="s">
        <v>16641</v>
      </c>
      <c r="I4955" s="127">
        <v>231</v>
      </c>
      <c r="J4955" s="128">
        <v>2.2726000000000002</v>
      </c>
    </row>
    <row r="4956" spans="2:10" hidden="1" x14ac:dyDescent="0.25">
      <c r="B4956" s="124" t="s">
        <v>61</v>
      </c>
      <c r="C4956" s="125" t="s">
        <v>480</v>
      </c>
      <c r="D4956" s="126" t="s">
        <v>16628</v>
      </c>
      <c r="E4956" s="125" t="s">
        <v>16645</v>
      </c>
      <c r="F4956" s="126" t="s">
        <v>16646</v>
      </c>
      <c r="G4956" s="125" t="s">
        <v>16629</v>
      </c>
      <c r="H4956" s="126" t="s">
        <v>16630</v>
      </c>
      <c r="I4956" s="127">
        <v>438</v>
      </c>
      <c r="J4956" s="128">
        <v>4.7267999999999999</v>
      </c>
    </row>
    <row r="4957" spans="2:10" hidden="1" x14ac:dyDescent="0.25">
      <c r="B4957" s="124" t="s">
        <v>61</v>
      </c>
      <c r="C4957" s="125" t="s">
        <v>480</v>
      </c>
      <c r="D4957" s="126" t="s">
        <v>16628</v>
      </c>
      <c r="E4957" s="125" t="s">
        <v>9641</v>
      </c>
      <c r="F4957" s="126" t="s">
        <v>16631</v>
      </c>
      <c r="G4957" s="125" t="s">
        <v>16636</v>
      </c>
      <c r="H4957" s="126" t="s">
        <v>16637</v>
      </c>
      <c r="I4957" s="127">
        <v>707</v>
      </c>
      <c r="J4957" s="128">
        <v>1.6262000000000001</v>
      </c>
    </row>
    <row r="4958" spans="2:10" hidden="1" x14ac:dyDescent="0.25">
      <c r="B4958" s="124" t="s">
        <v>61</v>
      </c>
      <c r="C4958" s="125" t="s">
        <v>480</v>
      </c>
      <c r="D4958" s="126" t="s">
        <v>16628</v>
      </c>
      <c r="E4958" s="125" t="s">
        <v>16638</v>
      </c>
      <c r="F4958" s="126" t="s">
        <v>16639</v>
      </c>
      <c r="G4958" s="125" t="s">
        <v>12717</v>
      </c>
      <c r="H4958" s="126" t="s">
        <v>16642</v>
      </c>
      <c r="I4958" s="127">
        <v>386</v>
      </c>
      <c r="J4958" s="128">
        <v>11.5099</v>
      </c>
    </row>
    <row r="4959" spans="2:10" hidden="1" x14ac:dyDescent="0.25">
      <c r="B4959" s="124" t="s">
        <v>61</v>
      </c>
      <c r="C4959" s="125" t="s">
        <v>3742</v>
      </c>
      <c r="D4959" s="126" t="s">
        <v>16647</v>
      </c>
      <c r="E4959" s="125" t="s">
        <v>3742</v>
      </c>
      <c r="F4959" s="126" t="s">
        <v>16648</v>
      </c>
      <c r="G4959" s="125" t="s">
        <v>16649</v>
      </c>
      <c r="H4959" s="126" t="s">
        <v>16650</v>
      </c>
      <c r="I4959" s="127">
        <v>593</v>
      </c>
      <c r="J4959" s="128">
        <v>4.2389999999999999</v>
      </c>
    </row>
    <row r="4960" spans="2:10" hidden="1" x14ac:dyDescent="0.25">
      <c r="B4960" s="124" t="s">
        <v>61</v>
      </c>
      <c r="C4960" s="125" t="s">
        <v>16651</v>
      </c>
      <c r="D4960" s="126" t="s">
        <v>16652</v>
      </c>
      <c r="E4960" s="125" t="s">
        <v>16651</v>
      </c>
      <c r="F4960" s="126" t="s">
        <v>16653</v>
      </c>
      <c r="G4960" s="125" t="s">
        <v>16654</v>
      </c>
      <c r="H4960" s="126" t="s">
        <v>16655</v>
      </c>
      <c r="I4960" s="127">
        <v>271</v>
      </c>
      <c r="J4960" s="128">
        <v>3.7933000000000008</v>
      </c>
    </row>
    <row r="4961" spans="2:10" hidden="1" x14ac:dyDescent="0.25">
      <c r="B4961" s="124" t="s">
        <v>61</v>
      </c>
      <c r="C4961" s="125" t="s">
        <v>16651</v>
      </c>
      <c r="D4961" s="126" t="s">
        <v>16652</v>
      </c>
      <c r="E4961" s="125" t="s">
        <v>16654</v>
      </c>
      <c r="F4961" s="126" t="s">
        <v>16655</v>
      </c>
      <c r="G4961" s="125" t="s">
        <v>6520</v>
      </c>
      <c r="H4961" s="126" t="s">
        <v>16656</v>
      </c>
      <c r="I4961" s="127">
        <v>916</v>
      </c>
      <c r="J4961" s="128">
        <v>1.9016999999999991</v>
      </c>
    </row>
    <row r="4962" spans="2:10" hidden="1" x14ac:dyDescent="0.25">
      <c r="B4962" s="124" t="s">
        <v>61</v>
      </c>
      <c r="C4962" s="125" t="s">
        <v>16651</v>
      </c>
      <c r="D4962" s="126" t="s">
        <v>16652</v>
      </c>
      <c r="E4962" s="125" t="s">
        <v>6520</v>
      </c>
      <c r="F4962" s="126" t="s">
        <v>16656</v>
      </c>
      <c r="G4962" s="125" t="s">
        <v>7792</v>
      </c>
      <c r="H4962" s="126" t="s">
        <v>16657</v>
      </c>
      <c r="I4962" s="127">
        <v>612</v>
      </c>
      <c r="J4962" s="128">
        <v>17.063199999999998</v>
      </c>
    </row>
    <row r="4963" spans="2:10" hidden="1" x14ac:dyDescent="0.25">
      <c r="B4963" s="124" t="s">
        <v>61</v>
      </c>
      <c r="C4963" s="125" t="s">
        <v>16651</v>
      </c>
      <c r="D4963" s="126" t="s">
        <v>16652</v>
      </c>
      <c r="E4963" s="125" t="s">
        <v>16651</v>
      </c>
      <c r="F4963" s="126" t="s">
        <v>16653</v>
      </c>
      <c r="G4963" s="125" t="s">
        <v>16658</v>
      </c>
      <c r="H4963" s="126" t="s">
        <v>16659</v>
      </c>
      <c r="I4963" s="127">
        <v>176</v>
      </c>
      <c r="J4963" s="128">
        <v>2.722</v>
      </c>
    </row>
    <row r="4964" spans="2:10" hidden="1" x14ac:dyDescent="0.25">
      <c r="B4964" s="124" t="s">
        <v>61</v>
      </c>
      <c r="C4964" s="125" t="s">
        <v>3776</v>
      </c>
      <c r="D4964" s="126" t="s">
        <v>16660</v>
      </c>
      <c r="E4964" s="125" t="s">
        <v>3776</v>
      </c>
      <c r="F4964" s="126" t="s">
        <v>16661</v>
      </c>
      <c r="G4964" s="125" t="s">
        <v>16662</v>
      </c>
      <c r="H4964" s="126" t="s">
        <v>16663</v>
      </c>
      <c r="I4964" s="127">
        <v>306</v>
      </c>
      <c r="J4964" s="128">
        <v>10.613200000000001</v>
      </c>
    </row>
    <row r="4965" spans="2:10" hidden="1" x14ac:dyDescent="0.25">
      <c r="B4965" s="124" t="s">
        <v>61</v>
      </c>
      <c r="C4965" s="125" t="s">
        <v>2505</v>
      </c>
      <c r="D4965" s="126" t="s">
        <v>16664</v>
      </c>
      <c r="E4965" s="125" t="s">
        <v>2505</v>
      </c>
      <c r="F4965" s="126" t="s">
        <v>16665</v>
      </c>
      <c r="G4965" s="125" t="s">
        <v>16666</v>
      </c>
      <c r="H4965" s="126" t="s">
        <v>16667</v>
      </c>
      <c r="I4965" s="127">
        <v>484</v>
      </c>
      <c r="J4965" s="128">
        <v>7.6315</v>
      </c>
    </row>
    <row r="4966" spans="2:10" hidden="1" x14ac:dyDescent="0.25">
      <c r="B4966" s="124" t="s">
        <v>61</v>
      </c>
      <c r="C4966" s="125" t="s">
        <v>2505</v>
      </c>
      <c r="D4966" s="126" t="s">
        <v>16664</v>
      </c>
      <c r="E4966" s="125" t="s">
        <v>2505</v>
      </c>
      <c r="F4966" s="126" t="s">
        <v>16665</v>
      </c>
      <c r="G4966" s="125" t="s">
        <v>4197</v>
      </c>
      <c r="H4966" s="126" t="s">
        <v>16668</v>
      </c>
      <c r="I4966" s="127">
        <v>772</v>
      </c>
      <c r="J4966" s="128">
        <v>11.1343</v>
      </c>
    </row>
    <row r="4967" spans="2:10" hidden="1" x14ac:dyDescent="0.25">
      <c r="B4967" s="124" t="s">
        <v>61</v>
      </c>
      <c r="C4967" s="125" t="s">
        <v>3813</v>
      </c>
      <c r="D4967" s="126" t="s">
        <v>16669</v>
      </c>
      <c r="E4967" s="125" t="s">
        <v>3813</v>
      </c>
      <c r="F4967" s="126" t="s">
        <v>16670</v>
      </c>
      <c r="G4967" s="125" t="s">
        <v>8587</v>
      </c>
      <c r="H4967" s="126" t="s">
        <v>16671</v>
      </c>
      <c r="I4967" s="127">
        <v>319</v>
      </c>
      <c r="J4967" s="128">
        <v>12.6007</v>
      </c>
    </row>
    <row r="4968" spans="2:10" hidden="1" x14ac:dyDescent="0.25">
      <c r="B4968" s="124" t="s">
        <v>61</v>
      </c>
      <c r="C4968" s="125" t="s">
        <v>5271</v>
      </c>
      <c r="D4968" s="126" t="s">
        <v>16672</v>
      </c>
      <c r="E4968" s="125" t="s">
        <v>6057</v>
      </c>
      <c r="F4968" s="126" t="s">
        <v>16673</v>
      </c>
      <c r="G4968" s="125" t="s">
        <v>3663</v>
      </c>
      <c r="H4968" s="126" t="s">
        <v>16674</v>
      </c>
      <c r="I4968" s="127">
        <v>470</v>
      </c>
      <c r="J4968" s="128">
        <v>5.3763999999999994</v>
      </c>
    </row>
    <row r="4969" spans="2:10" hidden="1" x14ac:dyDescent="0.25">
      <c r="B4969" s="124" t="s">
        <v>61</v>
      </c>
      <c r="C4969" s="125" t="s">
        <v>16675</v>
      </c>
      <c r="D4969" s="126" t="s">
        <v>16676</v>
      </c>
      <c r="E4969" s="125" t="s">
        <v>16675</v>
      </c>
      <c r="F4969" s="126" t="s">
        <v>16677</v>
      </c>
      <c r="G4969" s="125" t="s">
        <v>3142</v>
      </c>
      <c r="H4969" s="126" t="s">
        <v>16678</v>
      </c>
      <c r="I4969" s="127">
        <v>222</v>
      </c>
      <c r="J4969" s="128">
        <v>7.895999999999999</v>
      </c>
    </row>
    <row r="4970" spans="2:10" hidden="1" x14ac:dyDescent="0.25">
      <c r="B4970" s="124" t="s">
        <v>61</v>
      </c>
      <c r="C4970" s="125" t="s">
        <v>16675</v>
      </c>
      <c r="D4970" s="126" t="s">
        <v>16676</v>
      </c>
      <c r="E4970" s="125" t="s">
        <v>16675</v>
      </c>
      <c r="F4970" s="126" t="s">
        <v>16677</v>
      </c>
      <c r="G4970" s="125" t="s">
        <v>16679</v>
      </c>
      <c r="H4970" s="126" t="s">
        <v>16680</v>
      </c>
      <c r="I4970" s="127">
        <v>525</v>
      </c>
      <c r="J4970" s="128">
        <v>11.224500000000001</v>
      </c>
    </row>
    <row r="4971" spans="2:10" hidden="1" x14ac:dyDescent="0.25">
      <c r="B4971" s="124" t="s">
        <v>61</v>
      </c>
      <c r="C4971" s="125" t="s">
        <v>8522</v>
      </c>
      <c r="D4971" s="126" t="s">
        <v>16681</v>
      </c>
      <c r="E4971" s="125" t="s">
        <v>639</v>
      </c>
      <c r="F4971" s="126" t="s">
        <v>16682</v>
      </c>
      <c r="G4971" s="125" t="s">
        <v>1707</v>
      </c>
      <c r="H4971" s="126" t="s">
        <v>16683</v>
      </c>
      <c r="I4971" s="127">
        <v>432</v>
      </c>
      <c r="J4971" s="128">
        <v>4.4705000000000004</v>
      </c>
    </row>
    <row r="4972" spans="2:10" hidden="1" x14ac:dyDescent="0.25">
      <c r="B4972" s="124" t="s">
        <v>61</v>
      </c>
      <c r="C4972" s="125" t="s">
        <v>8522</v>
      </c>
      <c r="D4972" s="126" t="s">
        <v>16681</v>
      </c>
      <c r="E4972" s="125" t="s">
        <v>639</v>
      </c>
      <c r="F4972" s="126" t="s">
        <v>16682</v>
      </c>
      <c r="G4972" s="125" t="s">
        <v>5271</v>
      </c>
      <c r="H4972" s="126" t="s">
        <v>16684</v>
      </c>
      <c r="I4972" s="127">
        <v>299</v>
      </c>
      <c r="J4972" s="128">
        <v>2.0773000000000001</v>
      </c>
    </row>
    <row r="4973" spans="2:10" hidden="1" x14ac:dyDescent="0.25">
      <c r="B4973" s="124" t="s">
        <v>61</v>
      </c>
      <c r="C4973" s="125" t="s">
        <v>945</v>
      </c>
      <c r="D4973" s="126" t="s">
        <v>16685</v>
      </c>
      <c r="E4973" s="125" t="s">
        <v>945</v>
      </c>
      <c r="F4973" s="126" t="s">
        <v>16686</v>
      </c>
      <c r="G4973" s="125" t="s">
        <v>16687</v>
      </c>
      <c r="H4973" s="126" t="s">
        <v>16688</v>
      </c>
      <c r="I4973" s="127">
        <v>101</v>
      </c>
      <c r="J4973" s="128">
        <v>13.2135</v>
      </c>
    </row>
    <row r="4974" spans="2:10" hidden="1" x14ac:dyDescent="0.25">
      <c r="B4974" s="124" t="s">
        <v>61</v>
      </c>
      <c r="C4974" s="125" t="s">
        <v>3961</v>
      </c>
      <c r="D4974" s="126" t="s">
        <v>16689</v>
      </c>
      <c r="E4974" s="125" t="s">
        <v>16690</v>
      </c>
      <c r="F4974" s="126" t="s">
        <v>16691</v>
      </c>
      <c r="G4974" s="125" t="s">
        <v>16692</v>
      </c>
      <c r="H4974" s="126" t="s">
        <v>16693</v>
      </c>
      <c r="I4974" s="127">
        <v>932</v>
      </c>
      <c r="J4974" s="128">
        <v>6.7976999999999999</v>
      </c>
    </row>
    <row r="4975" spans="2:10" hidden="1" x14ac:dyDescent="0.25">
      <c r="B4975" s="124" t="s">
        <v>61</v>
      </c>
      <c r="C4975" s="125" t="s">
        <v>3961</v>
      </c>
      <c r="D4975" s="126" t="s">
        <v>16689</v>
      </c>
      <c r="E4975" s="125" t="s">
        <v>3961</v>
      </c>
      <c r="F4975" s="126" t="s">
        <v>16694</v>
      </c>
      <c r="G4975" s="125" t="s">
        <v>16690</v>
      </c>
      <c r="H4975" s="126" t="s">
        <v>16691</v>
      </c>
      <c r="I4975" s="127">
        <v>381</v>
      </c>
      <c r="J4975" s="128">
        <v>3.8197999999999999</v>
      </c>
    </row>
    <row r="4976" spans="2:10" hidden="1" x14ac:dyDescent="0.25">
      <c r="B4976" s="124" t="s">
        <v>61</v>
      </c>
      <c r="C4976" s="125" t="s">
        <v>4003</v>
      </c>
      <c r="D4976" s="126" t="s">
        <v>16695</v>
      </c>
      <c r="E4976" s="125" t="s">
        <v>4003</v>
      </c>
      <c r="F4976" s="126" t="s">
        <v>16696</v>
      </c>
      <c r="G4976" s="125" t="s">
        <v>16697</v>
      </c>
      <c r="H4976" s="126" t="s">
        <v>16698</v>
      </c>
      <c r="I4976" s="127">
        <v>495</v>
      </c>
      <c r="J4976" s="128">
        <v>4.2587999999999999</v>
      </c>
    </row>
    <row r="4977" spans="2:10" hidden="1" x14ac:dyDescent="0.25">
      <c r="B4977" s="124" t="s">
        <v>61</v>
      </c>
      <c r="C4977" s="125" t="s">
        <v>16699</v>
      </c>
      <c r="D4977" s="126" t="s">
        <v>16700</v>
      </c>
      <c r="E4977" s="125" t="s">
        <v>16699</v>
      </c>
      <c r="F4977" s="126" t="s">
        <v>16701</v>
      </c>
      <c r="G4977" s="125" t="s">
        <v>16702</v>
      </c>
      <c r="H4977" s="126" t="s">
        <v>16703</v>
      </c>
      <c r="I4977" s="127">
        <v>390</v>
      </c>
      <c r="J4977" s="128">
        <v>20.374500000000001</v>
      </c>
    </row>
    <row r="4978" spans="2:10" hidden="1" x14ac:dyDescent="0.25">
      <c r="B4978" s="124" t="s">
        <v>61</v>
      </c>
      <c r="C4978" s="125" t="s">
        <v>16704</v>
      </c>
      <c r="D4978" s="126" t="s">
        <v>16705</v>
      </c>
      <c r="E4978" s="125" t="s">
        <v>16704</v>
      </c>
      <c r="F4978" s="126" t="s">
        <v>16706</v>
      </c>
      <c r="G4978" s="125" t="s">
        <v>16707</v>
      </c>
      <c r="H4978" s="126" t="s">
        <v>16708</v>
      </c>
      <c r="I4978" s="127">
        <v>453</v>
      </c>
      <c r="J4978" s="128">
        <v>21.9299</v>
      </c>
    </row>
    <row r="4979" spans="2:10" hidden="1" x14ac:dyDescent="0.25">
      <c r="B4979" s="124" t="s">
        <v>61</v>
      </c>
      <c r="C4979" s="125" t="s">
        <v>16704</v>
      </c>
      <c r="D4979" s="126" t="s">
        <v>16705</v>
      </c>
      <c r="E4979" s="125" t="s">
        <v>16709</v>
      </c>
      <c r="F4979" s="126" t="s">
        <v>16710</v>
      </c>
      <c r="G4979" s="125" t="s">
        <v>16711</v>
      </c>
      <c r="H4979" s="126" t="s">
        <v>16712</v>
      </c>
      <c r="I4979" s="127">
        <v>899</v>
      </c>
      <c r="J4979" s="128">
        <v>15.593400000000001</v>
      </c>
    </row>
    <row r="4980" spans="2:10" hidden="1" x14ac:dyDescent="0.25">
      <c r="B4980" s="124" t="s">
        <v>61</v>
      </c>
      <c r="C4980" s="125" t="s">
        <v>16704</v>
      </c>
      <c r="D4980" s="126" t="s">
        <v>16705</v>
      </c>
      <c r="E4980" s="125" t="s">
        <v>16704</v>
      </c>
      <c r="F4980" s="126" t="s">
        <v>16706</v>
      </c>
      <c r="G4980" s="125" t="s">
        <v>16709</v>
      </c>
      <c r="H4980" s="126" t="s">
        <v>16710</v>
      </c>
      <c r="I4980" s="127">
        <v>186</v>
      </c>
      <c r="J4980" s="128">
        <v>16.310299999999991</v>
      </c>
    </row>
    <row r="4981" spans="2:10" hidden="1" x14ac:dyDescent="0.25">
      <c r="B4981" s="124" t="s">
        <v>61</v>
      </c>
      <c r="C4981" s="125" t="s">
        <v>16704</v>
      </c>
      <c r="D4981" s="126" t="s">
        <v>16705</v>
      </c>
      <c r="E4981" s="125" t="s">
        <v>16704</v>
      </c>
      <c r="F4981" s="126" t="s">
        <v>16706</v>
      </c>
      <c r="G4981" s="125" t="s">
        <v>8206</v>
      </c>
      <c r="H4981" s="126" t="s">
        <v>16713</v>
      </c>
      <c r="I4981" s="127">
        <v>551</v>
      </c>
      <c r="J4981" s="128">
        <v>12.3087</v>
      </c>
    </row>
    <row r="4982" spans="2:10" hidden="1" x14ac:dyDescent="0.25">
      <c r="B4982" s="124" t="s">
        <v>61</v>
      </c>
      <c r="C4982" s="125" t="s">
        <v>16714</v>
      </c>
      <c r="D4982" s="126" t="s">
        <v>16715</v>
      </c>
      <c r="E4982" s="125" t="s">
        <v>16714</v>
      </c>
      <c r="F4982" s="126" t="s">
        <v>16716</v>
      </c>
      <c r="G4982" s="125" t="s">
        <v>16717</v>
      </c>
      <c r="H4982" s="126" t="s">
        <v>16718</v>
      </c>
      <c r="I4982" s="127">
        <v>394</v>
      </c>
      <c r="J4982" s="128">
        <v>26.564499999999999</v>
      </c>
    </row>
    <row r="4983" spans="2:10" hidden="1" x14ac:dyDescent="0.25">
      <c r="B4983" s="124" t="s">
        <v>61</v>
      </c>
      <c r="C4983" s="125" t="s">
        <v>16714</v>
      </c>
      <c r="D4983" s="126" t="s">
        <v>16715</v>
      </c>
      <c r="E4983" s="125" t="s">
        <v>16717</v>
      </c>
      <c r="F4983" s="126" t="s">
        <v>16718</v>
      </c>
      <c r="G4983" s="125" t="s">
        <v>2043</v>
      </c>
      <c r="H4983" s="126" t="s">
        <v>16719</v>
      </c>
      <c r="I4983" s="127">
        <v>250</v>
      </c>
      <c r="J4983" s="128">
        <v>15.905200000000001</v>
      </c>
    </row>
    <row r="4984" spans="2:10" hidden="1" x14ac:dyDescent="0.25">
      <c r="B4984" s="124" t="s">
        <v>61</v>
      </c>
      <c r="C4984" s="125" t="s">
        <v>16720</v>
      </c>
      <c r="D4984" s="126" t="s">
        <v>16721</v>
      </c>
      <c r="E4984" s="125" t="s">
        <v>16722</v>
      </c>
      <c r="F4984" s="126" t="s">
        <v>16723</v>
      </c>
      <c r="G4984" s="125" t="s">
        <v>702</v>
      </c>
      <c r="H4984" s="126" t="s">
        <v>16724</v>
      </c>
      <c r="I4984" s="127">
        <v>255</v>
      </c>
      <c r="J4984" s="128">
        <v>16.6877</v>
      </c>
    </row>
    <row r="4985" spans="2:10" hidden="1" x14ac:dyDescent="0.25">
      <c r="B4985" s="124" t="s">
        <v>61</v>
      </c>
      <c r="C4985" s="125" t="s">
        <v>16720</v>
      </c>
      <c r="D4985" s="126" t="s">
        <v>16721</v>
      </c>
      <c r="E4985" s="125" t="s">
        <v>16720</v>
      </c>
      <c r="F4985" s="126" t="s">
        <v>16725</v>
      </c>
      <c r="G4985" s="125" t="s">
        <v>16722</v>
      </c>
      <c r="H4985" s="126" t="s">
        <v>16723</v>
      </c>
      <c r="I4985" s="127">
        <v>421</v>
      </c>
      <c r="J4985" s="128">
        <v>12.1286</v>
      </c>
    </row>
    <row r="4986" spans="2:10" hidden="1" x14ac:dyDescent="0.25">
      <c r="B4986" s="124" t="s">
        <v>61</v>
      </c>
      <c r="C4986" s="125" t="s">
        <v>7464</v>
      </c>
      <c r="D4986" s="126" t="s">
        <v>16726</v>
      </c>
      <c r="E4986" s="125" t="s">
        <v>7464</v>
      </c>
      <c r="F4986" s="126" t="s">
        <v>16727</v>
      </c>
      <c r="G4986" s="125" t="s">
        <v>16728</v>
      </c>
      <c r="H4986" s="126" t="s">
        <v>16729</v>
      </c>
      <c r="I4986" s="127">
        <v>257</v>
      </c>
      <c r="J4986" s="128">
        <v>5.5053999999999998</v>
      </c>
    </row>
    <row r="4987" spans="2:10" hidden="1" x14ac:dyDescent="0.25">
      <c r="B4987" s="124" t="s">
        <v>61</v>
      </c>
      <c r="C4987" s="125" t="s">
        <v>7464</v>
      </c>
      <c r="D4987" s="126" t="s">
        <v>16726</v>
      </c>
      <c r="E4987" s="125" t="s">
        <v>16730</v>
      </c>
      <c r="F4987" s="126" t="s">
        <v>16731</v>
      </c>
      <c r="G4987" s="125" t="s">
        <v>16732</v>
      </c>
      <c r="H4987" s="126" t="s">
        <v>16733</v>
      </c>
      <c r="I4987" s="127">
        <v>255</v>
      </c>
      <c r="J4987" s="128">
        <v>8.4653000000000027</v>
      </c>
    </row>
    <row r="4988" spans="2:10" hidden="1" x14ac:dyDescent="0.25">
      <c r="B4988" s="124" t="s">
        <v>61</v>
      </c>
      <c r="C4988" s="125" t="s">
        <v>7464</v>
      </c>
      <c r="D4988" s="126" t="s">
        <v>16726</v>
      </c>
      <c r="E4988" s="125" t="s">
        <v>16732</v>
      </c>
      <c r="F4988" s="126" t="s">
        <v>16733</v>
      </c>
      <c r="G4988" s="125" t="s">
        <v>15037</v>
      </c>
      <c r="H4988" s="126" t="s">
        <v>16734</v>
      </c>
      <c r="I4988" s="127">
        <v>738</v>
      </c>
      <c r="J4988" s="128">
        <v>4.5190000000000001</v>
      </c>
    </row>
    <row r="4989" spans="2:10" hidden="1" x14ac:dyDescent="0.25">
      <c r="B4989" s="124" t="s">
        <v>61</v>
      </c>
      <c r="C4989" s="125" t="s">
        <v>7464</v>
      </c>
      <c r="D4989" s="126" t="s">
        <v>16726</v>
      </c>
      <c r="E4989" s="125" t="s">
        <v>7464</v>
      </c>
      <c r="F4989" s="126" t="s">
        <v>16727</v>
      </c>
      <c r="G4989" s="125" t="s">
        <v>16735</v>
      </c>
      <c r="H4989" s="126" t="s">
        <v>16736</v>
      </c>
      <c r="I4989" s="127">
        <v>207</v>
      </c>
      <c r="J4989" s="128">
        <v>4.7847</v>
      </c>
    </row>
    <row r="4990" spans="2:10" hidden="1" x14ac:dyDescent="0.25">
      <c r="B4990" s="124" t="s">
        <v>61</v>
      </c>
      <c r="C4990" s="125" t="s">
        <v>7464</v>
      </c>
      <c r="D4990" s="126" t="s">
        <v>16726</v>
      </c>
      <c r="E4990" s="125" t="s">
        <v>16730</v>
      </c>
      <c r="F4990" s="126" t="s">
        <v>16731</v>
      </c>
      <c r="G4990" s="125" t="s">
        <v>16737</v>
      </c>
      <c r="H4990" s="126" t="s">
        <v>16738</v>
      </c>
      <c r="I4990" s="127">
        <v>390</v>
      </c>
      <c r="J4990" s="128">
        <v>2.6520000000000001</v>
      </c>
    </row>
    <row r="4991" spans="2:10" hidden="1" x14ac:dyDescent="0.25">
      <c r="B4991" s="124" t="s">
        <v>61</v>
      </c>
      <c r="C4991" s="125" t="s">
        <v>7464</v>
      </c>
      <c r="D4991" s="126" t="s">
        <v>16726</v>
      </c>
      <c r="E4991" s="125" t="s">
        <v>16336</v>
      </c>
      <c r="F4991" s="126" t="s">
        <v>16739</v>
      </c>
      <c r="G4991" s="125" t="s">
        <v>16338</v>
      </c>
      <c r="H4991" s="126" t="s">
        <v>16740</v>
      </c>
      <c r="I4991" s="127">
        <v>657</v>
      </c>
      <c r="J4991" s="128">
        <v>5.9678000000000004</v>
      </c>
    </row>
    <row r="4992" spans="2:10" hidden="1" x14ac:dyDescent="0.25">
      <c r="B4992" s="124" t="s">
        <v>61</v>
      </c>
      <c r="C4992" s="125" t="s">
        <v>7464</v>
      </c>
      <c r="D4992" s="126" t="s">
        <v>16726</v>
      </c>
      <c r="E4992" s="125" t="s">
        <v>16735</v>
      </c>
      <c r="F4992" s="126" t="s">
        <v>16736</v>
      </c>
      <c r="G4992" s="125" t="s">
        <v>16730</v>
      </c>
      <c r="H4992" s="126" t="s">
        <v>16731</v>
      </c>
      <c r="I4992" s="127">
        <v>195</v>
      </c>
      <c r="J4992" s="128">
        <v>6.9366000000000012</v>
      </c>
    </row>
    <row r="4993" spans="2:10" hidden="1" x14ac:dyDescent="0.25">
      <c r="B4993" s="124" t="s">
        <v>61</v>
      </c>
      <c r="C4993" s="125" t="s">
        <v>7464</v>
      </c>
      <c r="D4993" s="126" t="s">
        <v>16726</v>
      </c>
      <c r="E4993" s="125" t="s">
        <v>6532</v>
      </c>
      <c r="F4993" s="126" t="s">
        <v>16741</v>
      </c>
      <c r="G4993" s="125" t="s">
        <v>6352</v>
      </c>
      <c r="H4993" s="126" t="s">
        <v>16742</v>
      </c>
      <c r="I4993" s="127">
        <v>542</v>
      </c>
      <c r="J4993" s="128">
        <v>6.9074999999999998</v>
      </c>
    </row>
    <row r="4994" spans="2:10" hidden="1" x14ac:dyDescent="0.25">
      <c r="B4994" s="124" t="s">
        <v>61</v>
      </c>
      <c r="C4994" s="125" t="s">
        <v>16743</v>
      </c>
      <c r="D4994" s="126" t="s">
        <v>16744</v>
      </c>
      <c r="E4994" s="125" t="s">
        <v>16743</v>
      </c>
      <c r="F4994" s="126" t="s">
        <v>16745</v>
      </c>
      <c r="G4994" s="125" t="s">
        <v>16746</v>
      </c>
      <c r="H4994" s="126" t="s">
        <v>16747</v>
      </c>
      <c r="I4994" s="127">
        <v>3956</v>
      </c>
      <c r="J4994" s="128">
        <v>11.4772</v>
      </c>
    </row>
    <row r="4995" spans="2:10" hidden="1" x14ac:dyDescent="0.25">
      <c r="B4995" s="124" t="s">
        <v>61</v>
      </c>
      <c r="C4995" s="125" t="s">
        <v>8065</v>
      </c>
      <c r="D4995" s="126" t="s">
        <v>16748</v>
      </c>
      <c r="E4995" s="125" t="s">
        <v>16749</v>
      </c>
      <c r="F4995" s="126" t="s">
        <v>16750</v>
      </c>
      <c r="G4995" s="125" t="s">
        <v>16751</v>
      </c>
      <c r="H4995" s="126" t="s">
        <v>16752</v>
      </c>
      <c r="I4995" s="127">
        <v>115</v>
      </c>
      <c r="J4995" s="128">
        <v>11.132199999999999</v>
      </c>
    </row>
    <row r="4996" spans="2:10" hidden="1" x14ac:dyDescent="0.25">
      <c r="B4996" s="124" t="s">
        <v>61</v>
      </c>
      <c r="C4996" s="125" t="s">
        <v>8065</v>
      </c>
      <c r="D4996" s="126" t="s">
        <v>16748</v>
      </c>
      <c r="E4996" s="125" t="s">
        <v>8065</v>
      </c>
      <c r="F4996" s="126" t="s">
        <v>16753</v>
      </c>
      <c r="G4996" s="125" t="s">
        <v>16754</v>
      </c>
      <c r="H4996" s="126" t="s">
        <v>16755</v>
      </c>
      <c r="I4996" s="127">
        <v>594</v>
      </c>
      <c r="J4996" s="128">
        <v>22.224699999999999</v>
      </c>
    </row>
    <row r="4997" spans="2:10" hidden="1" x14ac:dyDescent="0.25">
      <c r="B4997" s="124" t="s">
        <v>61</v>
      </c>
      <c r="C4997" s="125" t="s">
        <v>8065</v>
      </c>
      <c r="D4997" s="126" t="s">
        <v>16748</v>
      </c>
      <c r="E4997" s="125" t="s">
        <v>16754</v>
      </c>
      <c r="F4997" s="126" t="s">
        <v>16755</v>
      </c>
      <c r="G4997" s="125" t="s">
        <v>16749</v>
      </c>
      <c r="H4997" s="126" t="s">
        <v>16750</v>
      </c>
      <c r="I4997" s="127">
        <v>84</v>
      </c>
      <c r="J4997" s="128">
        <v>13.5626</v>
      </c>
    </row>
    <row r="4998" spans="2:10" hidden="1" x14ac:dyDescent="0.25">
      <c r="B4998" s="124" t="s">
        <v>61</v>
      </c>
      <c r="C4998" s="125" t="s">
        <v>8153</v>
      </c>
      <c r="D4998" s="126" t="s">
        <v>16756</v>
      </c>
      <c r="E4998" s="125" t="s">
        <v>8153</v>
      </c>
      <c r="F4998" s="126" t="s">
        <v>16757</v>
      </c>
      <c r="G4998" s="125" t="s">
        <v>16758</v>
      </c>
      <c r="H4998" s="126" t="s">
        <v>16759</v>
      </c>
      <c r="I4998" s="127">
        <v>525</v>
      </c>
      <c r="J4998" s="128">
        <v>1.8527</v>
      </c>
    </row>
    <row r="4999" spans="2:10" hidden="1" x14ac:dyDescent="0.25">
      <c r="B4999" s="124" t="s">
        <v>61</v>
      </c>
      <c r="C4999" s="125" t="s">
        <v>16760</v>
      </c>
      <c r="D4999" s="126" t="s">
        <v>16761</v>
      </c>
      <c r="E4999" s="125" t="s">
        <v>16760</v>
      </c>
      <c r="F4999" s="126" t="s">
        <v>16762</v>
      </c>
      <c r="G4999" s="125" t="s">
        <v>6233</v>
      </c>
      <c r="H4999" s="126" t="s">
        <v>16763</v>
      </c>
      <c r="I4999" s="127">
        <v>661</v>
      </c>
      <c r="J4999" s="128">
        <v>14.6608</v>
      </c>
    </row>
    <row r="5000" spans="2:10" hidden="1" x14ac:dyDescent="0.25">
      <c r="B5000" s="124" t="s">
        <v>61</v>
      </c>
      <c r="C5000" s="125" t="s">
        <v>12566</v>
      </c>
      <c r="D5000" s="126" t="s">
        <v>16764</v>
      </c>
      <c r="E5000" s="125" t="s">
        <v>12566</v>
      </c>
      <c r="F5000" s="126" t="s">
        <v>16765</v>
      </c>
      <c r="G5000" s="125" t="s">
        <v>140</v>
      </c>
      <c r="H5000" s="126" t="s">
        <v>16766</v>
      </c>
      <c r="I5000" s="127">
        <v>62</v>
      </c>
      <c r="J5000" s="128">
        <v>15.739800000000001</v>
      </c>
    </row>
    <row r="5001" spans="2:10" hidden="1" x14ac:dyDescent="0.25">
      <c r="B5001" s="124" t="s">
        <v>61</v>
      </c>
      <c r="C5001" s="125" t="s">
        <v>4381</v>
      </c>
      <c r="D5001" s="126" t="s">
        <v>16767</v>
      </c>
      <c r="E5001" s="125" t="s">
        <v>4381</v>
      </c>
      <c r="F5001" s="126" t="s">
        <v>16768</v>
      </c>
      <c r="G5001" s="125" t="s">
        <v>14164</v>
      </c>
      <c r="H5001" s="126" t="s">
        <v>16769</v>
      </c>
      <c r="I5001" s="127">
        <v>223</v>
      </c>
      <c r="J5001" s="128">
        <v>4.5125999999999991</v>
      </c>
    </row>
    <row r="5002" spans="2:10" hidden="1" x14ac:dyDescent="0.25">
      <c r="B5002" s="124" t="s">
        <v>61</v>
      </c>
      <c r="C5002" s="125" t="s">
        <v>4381</v>
      </c>
      <c r="D5002" s="126" t="s">
        <v>16767</v>
      </c>
      <c r="E5002" s="125" t="s">
        <v>4381</v>
      </c>
      <c r="F5002" s="126" t="s">
        <v>16768</v>
      </c>
      <c r="G5002" s="125" t="s">
        <v>16770</v>
      </c>
      <c r="H5002" s="126" t="s">
        <v>16771</v>
      </c>
      <c r="I5002" s="127">
        <v>154</v>
      </c>
      <c r="J5002" s="128">
        <v>13.9876</v>
      </c>
    </row>
    <row r="5003" spans="2:10" hidden="1" x14ac:dyDescent="0.25">
      <c r="B5003" s="124" t="s">
        <v>61</v>
      </c>
      <c r="C5003" s="125" t="s">
        <v>16772</v>
      </c>
      <c r="D5003" s="126" t="s">
        <v>16773</v>
      </c>
      <c r="E5003" s="125" t="s">
        <v>16772</v>
      </c>
      <c r="F5003" s="126" t="s">
        <v>16774</v>
      </c>
      <c r="G5003" s="125" t="s">
        <v>16775</v>
      </c>
      <c r="H5003" s="126" t="s">
        <v>16776</v>
      </c>
      <c r="I5003" s="127">
        <v>216</v>
      </c>
      <c r="J5003" s="128">
        <v>12.266</v>
      </c>
    </row>
    <row r="5004" spans="2:10" hidden="1" x14ac:dyDescent="0.25">
      <c r="B5004" s="124" t="s">
        <v>61</v>
      </c>
      <c r="C5004" s="125" t="s">
        <v>16772</v>
      </c>
      <c r="D5004" s="126" t="s">
        <v>16773</v>
      </c>
      <c r="E5004" s="125" t="s">
        <v>16775</v>
      </c>
      <c r="F5004" s="126" t="s">
        <v>16776</v>
      </c>
      <c r="G5004" s="125" t="s">
        <v>12094</v>
      </c>
      <c r="H5004" s="126" t="s">
        <v>16777</v>
      </c>
      <c r="I5004" s="127">
        <v>114</v>
      </c>
      <c r="J5004" s="128">
        <v>6.4364000000000017</v>
      </c>
    </row>
    <row r="5005" spans="2:10" hidden="1" x14ac:dyDescent="0.25">
      <c r="B5005" s="124" t="s">
        <v>61</v>
      </c>
      <c r="C5005" s="125" t="s">
        <v>16772</v>
      </c>
      <c r="D5005" s="126" t="s">
        <v>16773</v>
      </c>
      <c r="E5005" s="125" t="s">
        <v>4248</v>
      </c>
      <c r="F5005" s="126" t="s">
        <v>16778</v>
      </c>
      <c r="G5005" s="125" t="s">
        <v>4197</v>
      </c>
      <c r="H5005" s="126" t="s">
        <v>16779</v>
      </c>
      <c r="I5005" s="127">
        <v>0</v>
      </c>
      <c r="J5005" s="128">
        <v>34.28860000000001</v>
      </c>
    </row>
    <row r="5006" spans="2:10" hidden="1" x14ac:dyDescent="0.25">
      <c r="B5006" s="124" t="s">
        <v>61</v>
      </c>
      <c r="C5006" s="125" t="s">
        <v>16772</v>
      </c>
      <c r="D5006" s="126" t="s">
        <v>16773</v>
      </c>
      <c r="E5006" s="125" t="s">
        <v>12094</v>
      </c>
      <c r="F5006" s="126" t="s">
        <v>16777</v>
      </c>
      <c r="G5006" s="125" t="s">
        <v>4248</v>
      </c>
      <c r="H5006" s="126" t="s">
        <v>16778</v>
      </c>
      <c r="I5006" s="127">
        <v>216</v>
      </c>
      <c r="J5006" s="128">
        <v>7.5540999999999991</v>
      </c>
    </row>
    <row r="5007" spans="2:10" hidden="1" x14ac:dyDescent="0.25">
      <c r="B5007" s="124" t="s">
        <v>61</v>
      </c>
      <c r="C5007" s="125" t="s">
        <v>4389</v>
      </c>
      <c r="D5007" s="126" t="s">
        <v>16780</v>
      </c>
      <c r="E5007" s="125" t="s">
        <v>4389</v>
      </c>
      <c r="F5007" s="126" t="s">
        <v>16781</v>
      </c>
      <c r="G5007" s="125" t="s">
        <v>16782</v>
      </c>
      <c r="H5007" s="126" t="s">
        <v>16783</v>
      </c>
      <c r="I5007" s="127">
        <v>148</v>
      </c>
      <c r="J5007" s="128">
        <v>21.450500000000002</v>
      </c>
    </row>
    <row r="5008" spans="2:10" hidden="1" x14ac:dyDescent="0.25">
      <c r="B5008" s="124" t="s">
        <v>61</v>
      </c>
      <c r="C5008" s="125" t="s">
        <v>4389</v>
      </c>
      <c r="D5008" s="126" t="s">
        <v>16780</v>
      </c>
      <c r="E5008" s="125" t="s">
        <v>4389</v>
      </c>
      <c r="F5008" s="126" t="s">
        <v>16781</v>
      </c>
      <c r="G5008" s="125" t="s">
        <v>16784</v>
      </c>
      <c r="H5008" s="126" t="s">
        <v>16785</v>
      </c>
      <c r="I5008" s="127">
        <v>223</v>
      </c>
      <c r="J5008" s="128">
        <v>25.641500000000001</v>
      </c>
    </row>
    <row r="5009" spans="2:10" hidden="1" x14ac:dyDescent="0.25">
      <c r="B5009" s="124" t="s">
        <v>61</v>
      </c>
      <c r="C5009" s="125" t="s">
        <v>3636</v>
      </c>
      <c r="D5009" s="126" t="s">
        <v>16786</v>
      </c>
      <c r="E5009" s="125" t="s">
        <v>3636</v>
      </c>
      <c r="F5009" s="126" t="s">
        <v>16787</v>
      </c>
      <c r="G5009" s="125" t="s">
        <v>16788</v>
      </c>
      <c r="H5009" s="126" t="s">
        <v>16789</v>
      </c>
      <c r="I5009" s="127">
        <v>657</v>
      </c>
      <c r="J5009" s="128">
        <v>5.0641999999999987</v>
      </c>
    </row>
    <row r="5010" spans="2:10" hidden="1" x14ac:dyDescent="0.25">
      <c r="B5010" s="124" t="s">
        <v>61</v>
      </c>
      <c r="C5010" s="125" t="s">
        <v>3636</v>
      </c>
      <c r="D5010" s="126" t="s">
        <v>16786</v>
      </c>
      <c r="E5010" s="125" t="s">
        <v>5853</v>
      </c>
      <c r="F5010" s="126" t="s">
        <v>16790</v>
      </c>
      <c r="G5010" s="125" t="s">
        <v>16791</v>
      </c>
      <c r="H5010" s="126" t="s">
        <v>16792</v>
      </c>
      <c r="I5010" s="127">
        <v>872</v>
      </c>
      <c r="J5010" s="128">
        <v>6.3768000000000002</v>
      </c>
    </row>
    <row r="5011" spans="2:10" hidden="1" x14ac:dyDescent="0.25">
      <c r="B5011" s="124" t="s">
        <v>61</v>
      </c>
      <c r="C5011" s="125" t="s">
        <v>3636</v>
      </c>
      <c r="D5011" s="126" t="s">
        <v>16786</v>
      </c>
      <c r="E5011" s="125" t="s">
        <v>16788</v>
      </c>
      <c r="F5011" s="126" t="s">
        <v>16789</v>
      </c>
      <c r="G5011" s="125" t="s">
        <v>5853</v>
      </c>
      <c r="H5011" s="126" t="s">
        <v>16790</v>
      </c>
      <c r="I5011" s="127">
        <v>832</v>
      </c>
      <c r="J5011" s="128">
        <v>12.504200000000001</v>
      </c>
    </row>
    <row r="5012" spans="2:10" hidden="1" x14ac:dyDescent="0.25">
      <c r="B5012" s="124" t="s">
        <v>61</v>
      </c>
      <c r="C5012" s="125" t="s">
        <v>4463</v>
      </c>
      <c r="D5012" s="126" t="s">
        <v>16793</v>
      </c>
      <c r="E5012" s="125" t="s">
        <v>4463</v>
      </c>
      <c r="F5012" s="126" t="s">
        <v>16794</v>
      </c>
      <c r="G5012" s="125" t="s">
        <v>590</v>
      </c>
      <c r="H5012" s="126" t="s">
        <v>16795</v>
      </c>
      <c r="I5012" s="127">
        <v>438</v>
      </c>
      <c r="J5012" s="128">
        <v>10.616300000000001</v>
      </c>
    </row>
    <row r="5013" spans="2:10" hidden="1" x14ac:dyDescent="0.25">
      <c r="B5013" s="124" t="s">
        <v>61</v>
      </c>
      <c r="C5013" s="125" t="s">
        <v>4463</v>
      </c>
      <c r="D5013" s="126" t="s">
        <v>16793</v>
      </c>
      <c r="E5013" s="125" t="s">
        <v>590</v>
      </c>
      <c r="F5013" s="126" t="s">
        <v>16795</v>
      </c>
      <c r="G5013" s="125" t="s">
        <v>2399</v>
      </c>
      <c r="H5013" s="126" t="s">
        <v>16796</v>
      </c>
      <c r="I5013" s="127">
        <v>520</v>
      </c>
      <c r="J5013" s="128">
        <v>6.4381000000000004</v>
      </c>
    </row>
    <row r="5014" spans="2:10" hidden="1" x14ac:dyDescent="0.25">
      <c r="B5014" s="124" t="s">
        <v>61</v>
      </c>
      <c r="C5014" s="125" t="s">
        <v>4463</v>
      </c>
      <c r="D5014" s="126" t="s">
        <v>16793</v>
      </c>
      <c r="E5014" s="125" t="s">
        <v>4463</v>
      </c>
      <c r="F5014" s="126" t="s">
        <v>16794</v>
      </c>
      <c r="G5014" s="125" t="s">
        <v>16797</v>
      </c>
      <c r="H5014" s="126" t="s">
        <v>16798</v>
      </c>
      <c r="I5014" s="127">
        <v>106</v>
      </c>
      <c r="J5014" s="128">
        <v>6.5803000000000003</v>
      </c>
    </row>
    <row r="5015" spans="2:10" hidden="1" x14ac:dyDescent="0.25">
      <c r="B5015" s="124" t="s">
        <v>61</v>
      </c>
      <c r="C5015" s="125" t="s">
        <v>4463</v>
      </c>
      <c r="D5015" s="126" t="s">
        <v>16793</v>
      </c>
      <c r="E5015" s="125" t="s">
        <v>16797</v>
      </c>
      <c r="F5015" s="126" t="s">
        <v>16798</v>
      </c>
      <c r="G5015" s="125" t="s">
        <v>16799</v>
      </c>
      <c r="H5015" s="126" t="s">
        <v>16800</v>
      </c>
      <c r="I5015" s="127">
        <v>906</v>
      </c>
      <c r="J5015" s="128">
        <v>10.697699999999999</v>
      </c>
    </row>
    <row r="5016" spans="2:10" hidden="1" x14ac:dyDescent="0.25">
      <c r="B5016" s="124" t="s">
        <v>61</v>
      </c>
      <c r="C5016" s="125" t="s">
        <v>1745</v>
      </c>
      <c r="D5016" s="126" t="s">
        <v>16801</v>
      </c>
      <c r="E5016" s="125" t="s">
        <v>1745</v>
      </c>
      <c r="F5016" s="126" t="s">
        <v>16802</v>
      </c>
      <c r="G5016" s="125" t="s">
        <v>16803</v>
      </c>
      <c r="H5016" s="126" t="s">
        <v>16804</v>
      </c>
      <c r="I5016" s="127">
        <v>185</v>
      </c>
      <c r="J5016" s="128">
        <v>11.1989</v>
      </c>
    </row>
    <row r="5017" spans="2:10" hidden="1" x14ac:dyDescent="0.25">
      <c r="B5017" s="124" t="s">
        <v>61</v>
      </c>
      <c r="C5017" s="125" t="s">
        <v>3459</v>
      </c>
      <c r="D5017" s="126" t="s">
        <v>16805</v>
      </c>
      <c r="E5017" s="125" t="s">
        <v>3459</v>
      </c>
      <c r="F5017" s="126" t="s">
        <v>16806</v>
      </c>
      <c r="G5017" s="125" t="s">
        <v>3981</v>
      </c>
      <c r="H5017" s="126" t="s">
        <v>16807</v>
      </c>
      <c r="I5017" s="127">
        <v>269</v>
      </c>
      <c r="J5017" s="128">
        <v>14.916</v>
      </c>
    </row>
    <row r="5018" spans="2:10" hidden="1" x14ac:dyDescent="0.25">
      <c r="B5018" s="124" t="s">
        <v>61</v>
      </c>
      <c r="C5018" s="125" t="s">
        <v>3459</v>
      </c>
      <c r="D5018" s="126" t="s">
        <v>16805</v>
      </c>
      <c r="E5018" s="125" t="s">
        <v>3459</v>
      </c>
      <c r="F5018" s="126" t="s">
        <v>16806</v>
      </c>
      <c r="G5018" s="125" t="s">
        <v>4764</v>
      </c>
      <c r="H5018" s="126" t="s">
        <v>16808</v>
      </c>
      <c r="I5018" s="127">
        <v>307</v>
      </c>
      <c r="J5018" s="128">
        <v>9.6547000000000001</v>
      </c>
    </row>
    <row r="5019" spans="2:10" hidden="1" x14ac:dyDescent="0.25">
      <c r="B5019" s="124" t="s">
        <v>61</v>
      </c>
      <c r="C5019" s="125" t="s">
        <v>3459</v>
      </c>
      <c r="D5019" s="126" t="s">
        <v>16805</v>
      </c>
      <c r="E5019" s="125" t="s">
        <v>16809</v>
      </c>
      <c r="F5019" s="126" t="s">
        <v>16810</v>
      </c>
      <c r="G5019" s="125" t="s">
        <v>3198</v>
      </c>
      <c r="H5019" s="126" t="s">
        <v>16811</v>
      </c>
      <c r="I5019" s="127">
        <v>68</v>
      </c>
      <c r="J5019" s="128">
        <v>12.278</v>
      </c>
    </row>
    <row r="5020" spans="2:10" hidden="1" x14ac:dyDescent="0.25">
      <c r="B5020" s="124" t="s">
        <v>61</v>
      </c>
      <c r="C5020" s="125" t="s">
        <v>3459</v>
      </c>
      <c r="D5020" s="126" t="s">
        <v>16805</v>
      </c>
      <c r="E5020" s="125" t="s">
        <v>3459</v>
      </c>
      <c r="F5020" s="126" t="s">
        <v>16806</v>
      </c>
      <c r="G5020" s="125" t="s">
        <v>16809</v>
      </c>
      <c r="H5020" s="126" t="s">
        <v>16810</v>
      </c>
      <c r="I5020" s="127">
        <v>265</v>
      </c>
      <c r="J5020" s="128">
        <v>10.449299999999999</v>
      </c>
    </row>
    <row r="5021" spans="2:10" hidden="1" x14ac:dyDescent="0.25">
      <c r="B5021" s="124" t="s">
        <v>61</v>
      </c>
      <c r="C5021" s="125" t="s">
        <v>4585</v>
      </c>
      <c r="D5021" s="126" t="s">
        <v>16812</v>
      </c>
      <c r="E5021" s="125" t="s">
        <v>4585</v>
      </c>
      <c r="F5021" s="126" t="s">
        <v>16813</v>
      </c>
      <c r="G5021" s="125" t="s">
        <v>16814</v>
      </c>
      <c r="H5021" s="126" t="s">
        <v>16815</v>
      </c>
      <c r="I5021" s="127">
        <v>388</v>
      </c>
      <c r="J5021" s="128">
        <v>17.308199999999999</v>
      </c>
    </row>
    <row r="5022" spans="2:10" hidden="1" x14ac:dyDescent="0.25">
      <c r="B5022" s="124" t="s">
        <v>61</v>
      </c>
      <c r="C5022" s="125" t="s">
        <v>4585</v>
      </c>
      <c r="D5022" s="126" t="s">
        <v>16812</v>
      </c>
      <c r="E5022" s="125" t="s">
        <v>4585</v>
      </c>
      <c r="F5022" s="126" t="s">
        <v>16813</v>
      </c>
      <c r="G5022" s="125" t="s">
        <v>16816</v>
      </c>
      <c r="H5022" s="126" t="s">
        <v>16817</v>
      </c>
      <c r="I5022" s="127">
        <v>630</v>
      </c>
      <c r="J5022" s="128">
        <v>6.6372</v>
      </c>
    </row>
    <row r="5023" spans="2:10" hidden="1" x14ac:dyDescent="0.25">
      <c r="B5023" s="124" t="s">
        <v>61</v>
      </c>
      <c r="C5023" s="125" t="s">
        <v>4664</v>
      </c>
      <c r="D5023" s="126" t="s">
        <v>16818</v>
      </c>
      <c r="E5023" s="125" t="s">
        <v>4664</v>
      </c>
      <c r="F5023" s="126" t="s">
        <v>16819</v>
      </c>
      <c r="G5023" s="125" t="s">
        <v>5326</v>
      </c>
      <c r="H5023" s="126" t="s">
        <v>16820</v>
      </c>
      <c r="I5023" s="127">
        <v>345</v>
      </c>
      <c r="J5023" s="128">
        <v>7.6919000000000004</v>
      </c>
    </row>
    <row r="5024" spans="2:10" hidden="1" x14ac:dyDescent="0.25">
      <c r="B5024" s="124" t="s">
        <v>13</v>
      </c>
      <c r="C5024" s="125" t="s">
        <v>16821</v>
      </c>
      <c r="D5024" s="126" t="s">
        <v>16822</v>
      </c>
      <c r="E5024" s="125" t="s">
        <v>16821</v>
      </c>
      <c r="F5024" s="126" t="s">
        <v>16823</v>
      </c>
      <c r="G5024" s="125" t="s">
        <v>16824</v>
      </c>
      <c r="H5024" s="126" t="s">
        <v>16825</v>
      </c>
      <c r="I5024" s="127">
        <v>184</v>
      </c>
      <c r="J5024" s="128">
        <v>9.5326000000000004</v>
      </c>
    </row>
    <row r="5025" spans="2:10" hidden="1" x14ac:dyDescent="0.25">
      <c r="B5025" s="124" t="s">
        <v>13</v>
      </c>
      <c r="C5025" s="125" t="s">
        <v>16826</v>
      </c>
      <c r="D5025" s="126" t="s">
        <v>16827</v>
      </c>
      <c r="E5025" s="125" t="s">
        <v>16826</v>
      </c>
      <c r="F5025" s="126" t="s">
        <v>16828</v>
      </c>
      <c r="G5025" s="125" t="s">
        <v>9132</v>
      </c>
      <c r="H5025" s="126" t="s">
        <v>16829</v>
      </c>
      <c r="I5025" s="127">
        <v>164</v>
      </c>
      <c r="J5025" s="128">
        <v>17.809000000000001</v>
      </c>
    </row>
    <row r="5026" spans="2:10" hidden="1" x14ac:dyDescent="0.25">
      <c r="B5026" s="124" t="s">
        <v>13</v>
      </c>
      <c r="C5026" s="125" t="s">
        <v>16826</v>
      </c>
      <c r="D5026" s="126" t="s">
        <v>16827</v>
      </c>
      <c r="E5026" s="125" t="s">
        <v>7494</v>
      </c>
      <c r="F5026" s="126" t="s">
        <v>16830</v>
      </c>
      <c r="G5026" s="125" t="s">
        <v>16090</v>
      </c>
      <c r="H5026" s="126" t="s">
        <v>16831</v>
      </c>
      <c r="I5026" s="127">
        <v>233</v>
      </c>
      <c r="J5026" s="128">
        <v>9.5307000000000013</v>
      </c>
    </row>
    <row r="5027" spans="2:10" hidden="1" x14ac:dyDescent="0.25">
      <c r="B5027" s="124" t="s">
        <v>13</v>
      </c>
      <c r="C5027" s="125" t="s">
        <v>16826</v>
      </c>
      <c r="D5027" s="126" t="s">
        <v>16827</v>
      </c>
      <c r="E5027" s="125" t="s">
        <v>16826</v>
      </c>
      <c r="F5027" s="126" t="s">
        <v>16828</v>
      </c>
      <c r="G5027" s="125" t="s">
        <v>7494</v>
      </c>
      <c r="H5027" s="126" t="s">
        <v>16830</v>
      </c>
      <c r="I5027" s="127">
        <v>262</v>
      </c>
      <c r="J5027" s="128">
        <v>6.4169999999999998</v>
      </c>
    </row>
    <row r="5028" spans="2:10" hidden="1" x14ac:dyDescent="0.25">
      <c r="B5028" s="124" t="s">
        <v>13</v>
      </c>
      <c r="C5028" s="125" t="s">
        <v>16826</v>
      </c>
      <c r="D5028" s="126" t="s">
        <v>16827</v>
      </c>
      <c r="E5028" s="125" t="s">
        <v>16826</v>
      </c>
      <c r="F5028" s="126" t="s">
        <v>16828</v>
      </c>
      <c r="G5028" s="125" t="s">
        <v>7936</v>
      </c>
      <c r="H5028" s="126" t="s">
        <v>16832</v>
      </c>
      <c r="I5028" s="127">
        <v>271</v>
      </c>
      <c r="J5028" s="128">
        <v>13.5465</v>
      </c>
    </row>
    <row r="5029" spans="2:10" hidden="1" x14ac:dyDescent="0.25">
      <c r="B5029" s="124" t="s">
        <v>13</v>
      </c>
      <c r="C5029" s="125" t="s">
        <v>49</v>
      </c>
      <c r="D5029" s="126" t="s">
        <v>16833</v>
      </c>
      <c r="E5029" s="125" t="s">
        <v>49</v>
      </c>
      <c r="F5029" s="126" t="s">
        <v>16834</v>
      </c>
      <c r="G5029" s="125" t="s">
        <v>7730</v>
      </c>
      <c r="H5029" s="126" t="s">
        <v>16835</v>
      </c>
      <c r="I5029" s="127">
        <v>165</v>
      </c>
      <c r="J5029" s="128">
        <v>20.127800000000001</v>
      </c>
    </row>
    <row r="5030" spans="2:10" hidden="1" x14ac:dyDescent="0.25">
      <c r="B5030" s="124" t="s">
        <v>13</v>
      </c>
      <c r="C5030" s="125" t="s">
        <v>49</v>
      </c>
      <c r="D5030" s="126" t="s">
        <v>16833</v>
      </c>
      <c r="E5030" s="125" t="s">
        <v>7730</v>
      </c>
      <c r="F5030" s="126" t="s">
        <v>16835</v>
      </c>
      <c r="G5030" s="125" t="s">
        <v>16836</v>
      </c>
      <c r="H5030" s="126" t="s">
        <v>16837</v>
      </c>
      <c r="I5030" s="127">
        <v>166</v>
      </c>
      <c r="J5030" s="128">
        <v>16.6235</v>
      </c>
    </row>
    <row r="5031" spans="2:10" hidden="1" x14ac:dyDescent="0.25">
      <c r="B5031" s="124" t="s">
        <v>13</v>
      </c>
      <c r="C5031" s="125" t="s">
        <v>49</v>
      </c>
      <c r="D5031" s="126" t="s">
        <v>16833</v>
      </c>
      <c r="E5031" s="125" t="s">
        <v>49</v>
      </c>
      <c r="F5031" s="126" t="s">
        <v>16834</v>
      </c>
      <c r="G5031" s="125" t="s">
        <v>7062</v>
      </c>
      <c r="H5031" s="126" t="s">
        <v>16838</v>
      </c>
      <c r="I5031" s="127">
        <v>198</v>
      </c>
      <c r="J5031" s="128">
        <v>9.8971</v>
      </c>
    </row>
    <row r="5032" spans="2:10" hidden="1" x14ac:dyDescent="0.25">
      <c r="B5032" s="124" t="s">
        <v>13</v>
      </c>
      <c r="C5032" s="125" t="s">
        <v>49</v>
      </c>
      <c r="D5032" s="126" t="s">
        <v>16833</v>
      </c>
      <c r="E5032" s="125" t="s">
        <v>16836</v>
      </c>
      <c r="F5032" s="126" t="s">
        <v>16837</v>
      </c>
      <c r="G5032" s="125" t="s">
        <v>16839</v>
      </c>
      <c r="H5032" s="126" t="s">
        <v>16840</v>
      </c>
      <c r="I5032" s="127">
        <v>300</v>
      </c>
      <c r="J5032" s="128">
        <v>11.9901</v>
      </c>
    </row>
    <row r="5033" spans="2:10" hidden="1" x14ac:dyDescent="0.25">
      <c r="B5033" s="124" t="s">
        <v>13</v>
      </c>
      <c r="C5033" s="125" t="s">
        <v>49</v>
      </c>
      <c r="D5033" s="126" t="s">
        <v>16833</v>
      </c>
      <c r="E5033" s="125" t="s">
        <v>7062</v>
      </c>
      <c r="F5033" s="126" t="s">
        <v>16838</v>
      </c>
      <c r="G5033" s="125" t="s">
        <v>16841</v>
      </c>
      <c r="H5033" s="126" t="s">
        <v>16842</v>
      </c>
      <c r="I5033" s="127">
        <v>738</v>
      </c>
      <c r="J5033" s="128">
        <v>17.45709999999999</v>
      </c>
    </row>
    <row r="5034" spans="2:10" hidden="1" x14ac:dyDescent="0.25">
      <c r="B5034" s="124" t="s">
        <v>13</v>
      </c>
      <c r="C5034" s="125" t="s">
        <v>49</v>
      </c>
      <c r="D5034" s="126" t="s">
        <v>16833</v>
      </c>
      <c r="E5034" s="125" t="s">
        <v>16839</v>
      </c>
      <c r="F5034" s="126" t="s">
        <v>16840</v>
      </c>
      <c r="G5034" s="125" t="s">
        <v>16843</v>
      </c>
      <c r="H5034" s="126" t="s">
        <v>16844</v>
      </c>
      <c r="I5034" s="127">
        <v>318</v>
      </c>
      <c r="J5034" s="128">
        <v>21.610700000000001</v>
      </c>
    </row>
    <row r="5035" spans="2:10" hidden="1" x14ac:dyDescent="0.25">
      <c r="B5035" s="124" t="s">
        <v>13</v>
      </c>
      <c r="C5035" s="125" t="s">
        <v>173</v>
      </c>
      <c r="D5035" s="126" t="s">
        <v>16845</v>
      </c>
      <c r="E5035" s="125" t="s">
        <v>16846</v>
      </c>
      <c r="F5035" s="126" t="s">
        <v>16847</v>
      </c>
      <c r="G5035" s="125" t="s">
        <v>55</v>
      </c>
      <c r="H5035" s="126" t="s">
        <v>16848</v>
      </c>
      <c r="I5035" s="127">
        <v>288</v>
      </c>
      <c r="J5035" s="128">
        <v>4.7821000000000007</v>
      </c>
    </row>
    <row r="5036" spans="2:10" hidden="1" x14ac:dyDescent="0.25">
      <c r="B5036" s="124" t="s">
        <v>13</v>
      </c>
      <c r="C5036" s="125" t="s">
        <v>173</v>
      </c>
      <c r="D5036" s="126" t="s">
        <v>16845</v>
      </c>
      <c r="E5036" s="125" t="s">
        <v>14816</v>
      </c>
      <c r="F5036" s="126" t="s">
        <v>16849</v>
      </c>
      <c r="G5036" s="125" t="s">
        <v>16846</v>
      </c>
      <c r="H5036" s="126" t="s">
        <v>16847</v>
      </c>
      <c r="I5036" s="127">
        <v>413</v>
      </c>
      <c r="J5036" s="128">
        <v>3.3975</v>
      </c>
    </row>
    <row r="5037" spans="2:10" hidden="1" x14ac:dyDescent="0.25">
      <c r="B5037" s="124" t="s">
        <v>13</v>
      </c>
      <c r="C5037" s="125" t="s">
        <v>173</v>
      </c>
      <c r="D5037" s="126" t="s">
        <v>16845</v>
      </c>
      <c r="E5037" s="125" t="s">
        <v>173</v>
      </c>
      <c r="F5037" s="126" t="s">
        <v>16850</v>
      </c>
      <c r="G5037" s="125" t="s">
        <v>16851</v>
      </c>
      <c r="H5037" s="126" t="s">
        <v>16852</v>
      </c>
      <c r="I5037" s="127">
        <v>317</v>
      </c>
      <c r="J5037" s="128">
        <v>9.5261000000000013</v>
      </c>
    </row>
    <row r="5038" spans="2:10" hidden="1" x14ac:dyDescent="0.25">
      <c r="B5038" s="124" t="s">
        <v>13</v>
      </c>
      <c r="C5038" s="125" t="s">
        <v>173</v>
      </c>
      <c r="D5038" s="126" t="s">
        <v>16845</v>
      </c>
      <c r="E5038" s="125" t="s">
        <v>16851</v>
      </c>
      <c r="F5038" s="126" t="s">
        <v>16852</v>
      </c>
      <c r="G5038" s="125" t="s">
        <v>16853</v>
      </c>
      <c r="H5038" s="126" t="s">
        <v>16854</v>
      </c>
      <c r="I5038" s="127">
        <v>280</v>
      </c>
      <c r="J5038" s="128">
        <v>11.193300000000001</v>
      </c>
    </row>
    <row r="5039" spans="2:10" hidden="1" x14ac:dyDescent="0.25">
      <c r="B5039" s="124" t="s">
        <v>13</v>
      </c>
      <c r="C5039" s="125" t="s">
        <v>173</v>
      </c>
      <c r="D5039" s="126" t="s">
        <v>16845</v>
      </c>
      <c r="E5039" s="125" t="s">
        <v>173</v>
      </c>
      <c r="F5039" s="126" t="s">
        <v>16850</v>
      </c>
      <c r="G5039" s="125" t="s">
        <v>14816</v>
      </c>
      <c r="H5039" s="126" t="s">
        <v>16849</v>
      </c>
      <c r="I5039" s="127">
        <v>324</v>
      </c>
      <c r="J5039" s="128">
        <v>5.4266999999999994</v>
      </c>
    </row>
    <row r="5040" spans="2:10" hidden="1" x14ac:dyDescent="0.25">
      <c r="B5040" s="124" t="s">
        <v>13</v>
      </c>
      <c r="C5040" s="125" t="s">
        <v>13890</v>
      </c>
      <c r="D5040" s="126" t="s">
        <v>16855</v>
      </c>
      <c r="E5040" s="125" t="s">
        <v>16856</v>
      </c>
      <c r="F5040" s="126" t="s">
        <v>16857</v>
      </c>
      <c r="G5040" s="125" t="s">
        <v>16858</v>
      </c>
      <c r="H5040" s="126" t="s">
        <v>16859</v>
      </c>
      <c r="I5040" s="127">
        <v>495</v>
      </c>
      <c r="J5040" s="128">
        <v>5.3734999999999999</v>
      </c>
    </row>
    <row r="5041" spans="2:10" hidden="1" x14ac:dyDescent="0.25">
      <c r="B5041" s="124" t="s">
        <v>13</v>
      </c>
      <c r="C5041" s="125" t="s">
        <v>13890</v>
      </c>
      <c r="D5041" s="126" t="s">
        <v>16855</v>
      </c>
      <c r="E5041" s="125" t="s">
        <v>13890</v>
      </c>
      <c r="F5041" s="126" t="s">
        <v>16860</v>
      </c>
      <c r="G5041" s="125" t="s">
        <v>16861</v>
      </c>
      <c r="H5041" s="126" t="s">
        <v>16862</v>
      </c>
      <c r="I5041" s="127">
        <v>201</v>
      </c>
      <c r="J5041" s="128">
        <v>7.8773999999999997</v>
      </c>
    </row>
    <row r="5042" spans="2:10" hidden="1" x14ac:dyDescent="0.25">
      <c r="B5042" s="124" t="s">
        <v>13</v>
      </c>
      <c r="C5042" s="125" t="s">
        <v>13890</v>
      </c>
      <c r="D5042" s="126" t="s">
        <v>16855</v>
      </c>
      <c r="E5042" s="125" t="s">
        <v>16863</v>
      </c>
      <c r="F5042" s="126" t="s">
        <v>16864</v>
      </c>
      <c r="G5042" s="125" t="s">
        <v>16865</v>
      </c>
      <c r="H5042" s="126" t="s">
        <v>16866</v>
      </c>
      <c r="I5042" s="127">
        <v>222</v>
      </c>
      <c r="J5042" s="128">
        <v>6.1340000000000003</v>
      </c>
    </row>
    <row r="5043" spans="2:10" hidden="1" x14ac:dyDescent="0.25">
      <c r="B5043" s="124" t="s">
        <v>13</v>
      </c>
      <c r="C5043" s="125" t="s">
        <v>13890</v>
      </c>
      <c r="D5043" s="126" t="s">
        <v>16855</v>
      </c>
      <c r="E5043" s="125" t="s">
        <v>16861</v>
      </c>
      <c r="F5043" s="126" t="s">
        <v>16862</v>
      </c>
      <c r="G5043" s="125" t="s">
        <v>16856</v>
      </c>
      <c r="H5043" s="126" t="s">
        <v>16857</v>
      </c>
      <c r="I5043" s="127">
        <v>351</v>
      </c>
      <c r="J5043" s="128">
        <v>12.7011</v>
      </c>
    </row>
    <row r="5044" spans="2:10" hidden="1" x14ac:dyDescent="0.25">
      <c r="B5044" s="124" t="s">
        <v>13</v>
      </c>
      <c r="C5044" s="125" t="s">
        <v>13890</v>
      </c>
      <c r="D5044" s="126" t="s">
        <v>16855</v>
      </c>
      <c r="E5044" s="125" t="s">
        <v>3884</v>
      </c>
      <c r="F5044" s="126" t="s">
        <v>16867</v>
      </c>
      <c r="G5044" s="125" t="s">
        <v>16868</v>
      </c>
      <c r="H5044" s="126" t="s">
        <v>16869</v>
      </c>
      <c r="I5044" s="127">
        <v>682</v>
      </c>
      <c r="J5044" s="128">
        <v>3.1629999999999998</v>
      </c>
    </row>
    <row r="5045" spans="2:10" hidden="1" x14ac:dyDescent="0.25">
      <c r="B5045" s="124" t="s">
        <v>13</v>
      </c>
      <c r="C5045" s="125" t="s">
        <v>13890</v>
      </c>
      <c r="D5045" s="126" t="s">
        <v>16855</v>
      </c>
      <c r="E5045" s="125" t="s">
        <v>16861</v>
      </c>
      <c r="F5045" s="126" t="s">
        <v>16862</v>
      </c>
      <c r="G5045" s="125" t="s">
        <v>16863</v>
      </c>
      <c r="H5045" s="126" t="s">
        <v>16864</v>
      </c>
      <c r="I5045" s="127">
        <v>426</v>
      </c>
      <c r="J5045" s="128">
        <v>3.4759000000000002</v>
      </c>
    </row>
    <row r="5046" spans="2:10" hidden="1" x14ac:dyDescent="0.25">
      <c r="B5046" s="124" t="s">
        <v>13</v>
      </c>
      <c r="C5046" s="125" t="s">
        <v>13890</v>
      </c>
      <c r="D5046" s="126" t="s">
        <v>16855</v>
      </c>
      <c r="E5046" s="125" t="s">
        <v>13890</v>
      </c>
      <c r="F5046" s="126" t="s">
        <v>16860</v>
      </c>
      <c r="G5046" s="125" t="s">
        <v>16870</v>
      </c>
      <c r="H5046" s="126" t="s">
        <v>16871</v>
      </c>
      <c r="I5046" s="127">
        <v>636</v>
      </c>
      <c r="J5046" s="128">
        <v>24.831799999999991</v>
      </c>
    </row>
    <row r="5047" spans="2:10" hidden="1" x14ac:dyDescent="0.25">
      <c r="B5047" s="124" t="s">
        <v>13</v>
      </c>
      <c r="C5047" s="125" t="s">
        <v>12000</v>
      </c>
      <c r="D5047" s="126" t="s">
        <v>16872</v>
      </c>
      <c r="E5047" s="125" t="s">
        <v>12000</v>
      </c>
      <c r="F5047" s="126" t="s">
        <v>16873</v>
      </c>
      <c r="G5047" s="125" t="s">
        <v>16874</v>
      </c>
      <c r="H5047" s="126" t="s">
        <v>16875</v>
      </c>
      <c r="I5047" s="127">
        <v>227</v>
      </c>
      <c r="J5047" s="128">
        <v>17.2925</v>
      </c>
    </row>
    <row r="5048" spans="2:10" hidden="1" x14ac:dyDescent="0.25">
      <c r="B5048" s="124" t="s">
        <v>13</v>
      </c>
      <c r="C5048" s="125" t="s">
        <v>12000</v>
      </c>
      <c r="D5048" s="126" t="s">
        <v>16872</v>
      </c>
      <c r="E5048" s="125" t="s">
        <v>16874</v>
      </c>
      <c r="F5048" s="126" t="s">
        <v>16875</v>
      </c>
      <c r="G5048" s="125" t="s">
        <v>1003</v>
      </c>
      <c r="H5048" s="126" t="s">
        <v>16876</v>
      </c>
      <c r="I5048" s="127">
        <v>572</v>
      </c>
      <c r="J5048" s="128">
        <v>8.2924000000000024</v>
      </c>
    </row>
    <row r="5049" spans="2:10" hidden="1" x14ac:dyDescent="0.25">
      <c r="B5049" s="124" t="s">
        <v>13</v>
      </c>
      <c r="C5049" s="125" t="s">
        <v>12000</v>
      </c>
      <c r="D5049" s="126" t="s">
        <v>16872</v>
      </c>
      <c r="E5049" s="125" t="s">
        <v>1003</v>
      </c>
      <c r="F5049" s="126" t="s">
        <v>16876</v>
      </c>
      <c r="G5049" s="125" t="s">
        <v>9568</v>
      </c>
      <c r="H5049" s="126" t="s">
        <v>16877</v>
      </c>
      <c r="I5049" s="127">
        <v>1480</v>
      </c>
      <c r="J5049" s="128">
        <v>15.6206</v>
      </c>
    </row>
    <row r="5050" spans="2:10" hidden="1" x14ac:dyDescent="0.25">
      <c r="B5050" s="124" t="s">
        <v>13</v>
      </c>
      <c r="C5050" s="125" t="s">
        <v>12000</v>
      </c>
      <c r="D5050" s="126" t="s">
        <v>16872</v>
      </c>
      <c r="E5050" s="125" t="s">
        <v>9568</v>
      </c>
      <c r="F5050" s="126" t="s">
        <v>16877</v>
      </c>
      <c r="G5050" s="125" t="s">
        <v>16878</v>
      </c>
      <c r="H5050" s="126" t="s">
        <v>16879</v>
      </c>
      <c r="I5050" s="127">
        <v>579</v>
      </c>
      <c r="J5050" s="128">
        <v>7.7240999999999991</v>
      </c>
    </row>
    <row r="5051" spans="2:10" hidden="1" x14ac:dyDescent="0.25">
      <c r="B5051" s="124" t="s">
        <v>13</v>
      </c>
      <c r="C5051" s="125" t="s">
        <v>12000</v>
      </c>
      <c r="D5051" s="126" t="s">
        <v>16872</v>
      </c>
      <c r="E5051" s="125" t="s">
        <v>12000</v>
      </c>
      <c r="F5051" s="126" t="s">
        <v>16873</v>
      </c>
      <c r="G5051" s="125" t="s">
        <v>7605</v>
      </c>
      <c r="H5051" s="126" t="s">
        <v>16880</v>
      </c>
      <c r="I5051" s="127">
        <v>0</v>
      </c>
      <c r="J5051" s="128">
        <v>5.6663999999999994</v>
      </c>
    </row>
    <row r="5052" spans="2:10" hidden="1" x14ac:dyDescent="0.25">
      <c r="B5052" s="124" t="s">
        <v>13</v>
      </c>
      <c r="C5052" s="125" t="s">
        <v>12000</v>
      </c>
      <c r="D5052" s="126" t="s">
        <v>16872</v>
      </c>
      <c r="E5052" s="125" t="s">
        <v>7605</v>
      </c>
      <c r="F5052" s="126" t="s">
        <v>16880</v>
      </c>
      <c r="G5052" s="125" t="s">
        <v>16881</v>
      </c>
      <c r="H5052" s="126" t="s">
        <v>16882</v>
      </c>
      <c r="I5052" s="127">
        <v>832</v>
      </c>
      <c r="J5052" s="128">
        <v>14.3851</v>
      </c>
    </row>
    <row r="5053" spans="2:10" hidden="1" x14ac:dyDescent="0.25">
      <c r="B5053" s="124" t="s">
        <v>13</v>
      </c>
      <c r="C5053" s="125" t="s">
        <v>103</v>
      </c>
      <c r="D5053" s="126" t="s">
        <v>16883</v>
      </c>
      <c r="E5053" s="125" t="s">
        <v>16884</v>
      </c>
      <c r="F5053" s="126" t="s">
        <v>16885</v>
      </c>
      <c r="G5053" s="125" t="s">
        <v>16886</v>
      </c>
      <c r="H5053" s="126" t="s">
        <v>16887</v>
      </c>
      <c r="I5053" s="127">
        <v>674</v>
      </c>
      <c r="J5053" s="128">
        <v>6.7656999999999998</v>
      </c>
    </row>
    <row r="5054" spans="2:10" hidden="1" x14ac:dyDescent="0.25">
      <c r="B5054" s="124" t="s">
        <v>13</v>
      </c>
      <c r="C5054" s="125" t="s">
        <v>103</v>
      </c>
      <c r="D5054" s="126" t="s">
        <v>16883</v>
      </c>
      <c r="E5054" s="125" t="s">
        <v>10011</v>
      </c>
      <c r="F5054" s="126" t="s">
        <v>16888</v>
      </c>
      <c r="G5054" s="125" t="s">
        <v>7714</v>
      </c>
      <c r="H5054" s="126" t="s">
        <v>16889</v>
      </c>
      <c r="I5054" s="127">
        <v>144</v>
      </c>
      <c r="J5054" s="128">
        <v>5.4071999999999996</v>
      </c>
    </row>
    <row r="5055" spans="2:10" hidden="1" x14ac:dyDescent="0.25">
      <c r="B5055" s="124" t="s">
        <v>13</v>
      </c>
      <c r="C5055" s="125" t="s">
        <v>103</v>
      </c>
      <c r="D5055" s="126" t="s">
        <v>16883</v>
      </c>
      <c r="E5055" s="125" t="s">
        <v>103</v>
      </c>
      <c r="F5055" s="126" t="s">
        <v>16890</v>
      </c>
      <c r="G5055" s="125" t="s">
        <v>10011</v>
      </c>
      <c r="H5055" s="126" t="s">
        <v>16888</v>
      </c>
      <c r="I5055" s="127">
        <v>587</v>
      </c>
      <c r="J5055" s="128">
        <v>9.3241000000000014</v>
      </c>
    </row>
    <row r="5056" spans="2:10" hidden="1" x14ac:dyDescent="0.25">
      <c r="B5056" s="124" t="s">
        <v>13</v>
      </c>
      <c r="C5056" s="125" t="s">
        <v>103</v>
      </c>
      <c r="D5056" s="126" t="s">
        <v>16883</v>
      </c>
      <c r="E5056" s="125" t="s">
        <v>103</v>
      </c>
      <c r="F5056" s="126" t="s">
        <v>16890</v>
      </c>
      <c r="G5056" s="125" t="s">
        <v>16884</v>
      </c>
      <c r="H5056" s="126" t="s">
        <v>16885</v>
      </c>
      <c r="I5056" s="127">
        <v>1301</v>
      </c>
      <c r="J5056" s="128">
        <v>11.8444</v>
      </c>
    </row>
    <row r="5057" spans="2:10" hidden="1" x14ac:dyDescent="0.25">
      <c r="B5057" s="124" t="s">
        <v>13</v>
      </c>
      <c r="C5057" s="125" t="s">
        <v>16891</v>
      </c>
      <c r="D5057" s="126" t="s">
        <v>16892</v>
      </c>
      <c r="E5057" s="125" t="s">
        <v>2272</v>
      </c>
      <c r="F5057" s="126" t="s">
        <v>16893</v>
      </c>
      <c r="G5057" s="125" t="s">
        <v>16894</v>
      </c>
      <c r="H5057" s="126" t="s">
        <v>16895</v>
      </c>
      <c r="I5057" s="127">
        <v>272</v>
      </c>
      <c r="J5057" s="128">
        <v>8.1929000000000016</v>
      </c>
    </row>
    <row r="5058" spans="2:10" hidden="1" x14ac:dyDescent="0.25">
      <c r="B5058" s="124" t="s">
        <v>13</v>
      </c>
      <c r="C5058" s="125" t="s">
        <v>16891</v>
      </c>
      <c r="D5058" s="126" t="s">
        <v>16892</v>
      </c>
      <c r="E5058" s="125" t="s">
        <v>16891</v>
      </c>
      <c r="F5058" s="126" t="s">
        <v>16896</v>
      </c>
      <c r="G5058" s="125" t="s">
        <v>16897</v>
      </c>
      <c r="H5058" s="126" t="s">
        <v>16898</v>
      </c>
      <c r="I5058" s="127">
        <v>573</v>
      </c>
      <c r="J5058" s="128">
        <v>3.6116000000000001</v>
      </c>
    </row>
    <row r="5059" spans="2:10" hidden="1" x14ac:dyDescent="0.25">
      <c r="B5059" s="124" t="s">
        <v>13</v>
      </c>
      <c r="C5059" s="125" t="s">
        <v>171</v>
      </c>
      <c r="D5059" s="126" t="s">
        <v>16899</v>
      </c>
      <c r="E5059" s="125" t="s">
        <v>171</v>
      </c>
      <c r="F5059" s="126" t="s">
        <v>16900</v>
      </c>
      <c r="G5059" s="125" t="s">
        <v>16901</v>
      </c>
      <c r="H5059" s="126" t="s">
        <v>16902</v>
      </c>
      <c r="I5059" s="127">
        <v>220</v>
      </c>
      <c r="J5059" s="128">
        <v>18.15290000000001</v>
      </c>
    </row>
    <row r="5060" spans="2:10" hidden="1" x14ac:dyDescent="0.25">
      <c r="B5060" s="124" t="s">
        <v>13</v>
      </c>
      <c r="C5060" s="125" t="s">
        <v>171</v>
      </c>
      <c r="D5060" s="126" t="s">
        <v>16899</v>
      </c>
      <c r="E5060" s="125" t="s">
        <v>171</v>
      </c>
      <c r="F5060" s="126" t="s">
        <v>16900</v>
      </c>
      <c r="G5060" s="125" t="s">
        <v>16903</v>
      </c>
      <c r="H5060" s="126" t="s">
        <v>16904</v>
      </c>
      <c r="I5060" s="127">
        <v>281</v>
      </c>
      <c r="J5060" s="128">
        <v>11.721399999999999</v>
      </c>
    </row>
    <row r="5061" spans="2:10" hidden="1" x14ac:dyDescent="0.25">
      <c r="B5061" s="124" t="s">
        <v>13</v>
      </c>
      <c r="C5061" s="125" t="s">
        <v>1422</v>
      </c>
      <c r="D5061" s="126" t="s">
        <v>16905</v>
      </c>
      <c r="E5061" s="125" t="s">
        <v>1422</v>
      </c>
      <c r="F5061" s="126" t="s">
        <v>16906</v>
      </c>
      <c r="G5061" s="125" t="s">
        <v>16907</v>
      </c>
      <c r="H5061" s="126" t="s">
        <v>16908</v>
      </c>
      <c r="I5061" s="127">
        <v>324</v>
      </c>
      <c r="J5061" s="128">
        <v>8.4169</v>
      </c>
    </row>
    <row r="5062" spans="2:10" hidden="1" x14ac:dyDescent="0.25">
      <c r="B5062" s="124" t="s">
        <v>13</v>
      </c>
      <c r="C5062" s="125" t="s">
        <v>1422</v>
      </c>
      <c r="D5062" s="126" t="s">
        <v>16905</v>
      </c>
      <c r="E5062" s="125" t="s">
        <v>1422</v>
      </c>
      <c r="F5062" s="126" t="s">
        <v>16906</v>
      </c>
      <c r="G5062" s="125" t="s">
        <v>16909</v>
      </c>
      <c r="H5062" s="126" t="s">
        <v>16910</v>
      </c>
      <c r="I5062" s="127">
        <v>351</v>
      </c>
      <c r="J5062" s="128">
        <v>8.3714000000000013</v>
      </c>
    </row>
    <row r="5063" spans="2:10" hidden="1" x14ac:dyDescent="0.25">
      <c r="B5063" s="124" t="s">
        <v>13</v>
      </c>
      <c r="C5063" s="125" t="s">
        <v>13814</v>
      </c>
      <c r="D5063" s="126" t="s">
        <v>16911</v>
      </c>
      <c r="E5063" s="125" t="s">
        <v>13814</v>
      </c>
      <c r="F5063" s="126" t="s">
        <v>16912</v>
      </c>
      <c r="G5063" s="125" t="s">
        <v>12941</v>
      </c>
      <c r="H5063" s="126" t="s">
        <v>16913</v>
      </c>
      <c r="I5063" s="127">
        <v>364</v>
      </c>
      <c r="J5063" s="128">
        <v>6.4841000000000024</v>
      </c>
    </row>
    <row r="5064" spans="2:10" hidden="1" x14ac:dyDescent="0.25">
      <c r="B5064" s="124" t="s">
        <v>13</v>
      </c>
      <c r="C5064" s="125" t="s">
        <v>16914</v>
      </c>
      <c r="D5064" s="126" t="s">
        <v>16915</v>
      </c>
      <c r="E5064" s="125" t="s">
        <v>16914</v>
      </c>
      <c r="F5064" s="126" t="s">
        <v>16916</v>
      </c>
      <c r="G5064" s="125" t="s">
        <v>8610</v>
      </c>
      <c r="H5064" s="126" t="s">
        <v>16917</v>
      </c>
      <c r="I5064" s="127">
        <v>629</v>
      </c>
      <c r="J5064" s="128">
        <v>9.6991000000000014</v>
      </c>
    </row>
    <row r="5065" spans="2:10" hidden="1" x14ac:dyDescent="0.25">
      <c r="B5065" s="124" t="s">
        <v>13</v>
      </c>
      <c r="C5065" s="125" t="s">
        <v>16918</v>
      </c>
      <c r="D5065" s="126" t="s">
        <v>16919</v>
      </c>
      <c r="E5065" s="125" t="s">
        <v>16920</v>
      </c>
      <c r="F5065" s="126" t="s">
        <v>16921</v>
      </c>
      <c r="G5065" s="125" t="s">
        <v>7782</v>
      </c>
      <c r="H5065" s="126" t="s">
        <v>16922</v>
      </c>
      <c r="I5065" s="127">
        <v>349</v>
      </c>
      <c r="J5065" s="128">
        <v>9.1260000000000012</v>
      </c>
    </row>
    <row r="5066" spans="2:10" hidden="1" x14ac:dyDescent="0.25">
      <c r="B5066" s="124" t="s">
        <v>13</v>
      </c>
      <c r="C5066" s="125" t="s">
        <v>4236</v>
      </c>
      <c r="D5066" s="126" t="s">
        <v>16923</v>
      </c>
      <c r="E5066" s="125" t="s">
        <v>4236</v>
      </c>
      <c r="F5066" s="126" t="s">
        <v>16924</v>
      </c>
      <c r="G5066" s="125" t="s">
        <v>608</v>
      </c>
      <c r="H5066" s="126" t="s">
        <v>16925</v>
      </c>
      <c r="I5066" s="127">
        <v>689</v>
      </c>
      <c r="J5066" s="128">
        <v>14.429600000000001</v>
      </c>
    </row>
    <row r="5067" spans="2:10" hidden="1" x14ac:dyDescent="0.25">
      <c r="B5067" s="124" t="s">
        <v>13</v>
      </c>
      <c r="C5067" s="125" t="s">
        <v>4236</v>
      </c>
      <c r="D5067" s="126" t="s">
        <v>16923</v>
      </c>
      <c r="E5067" s="125" t="s">
        <v>608</v>
      </c>
      <c r="F5067" s="126" t="s">
        <v>16925</v>
      </c>
      <c r="G5067" s="125" t="s">
        <v>16926</v>
      </c>
      <c r="H5067" s="126" t="s">
        <v>16927</v>
      </c>
      <c r="I5067" s="127">
        <v>296</v>
      </c>
      <c r="J5067" s="128">
        <v>18.259799999999991</v>
      </c>
    </row>
    <row r="5068" spans="2:10" hidden="1" x14ac:dyDescent="0.25">
      <c r="B5068" s="124" t="s">
        <v>13</v>
      </c>
      <c r="C5068" s="125" t="s">
        <v>4236</v>
      </c>
      <c r="D5068" s="126" t="s">
        <v>16923</v>
      </c>
      <c r="E5068" s="125" t="s">
        <v>608</v>
      </c>
      <c r="F5068" s="126" t="s">
        <v>16925</v>
      </c>
      <c r="G5068" s="125" t="s">
        <v>14016</v>
      </c>
      <c r="H5068" s="126" t="s">
        <v>16928</v>
      </c>
      <c r="I5068" s="127">
        <v>392</v>
      </c>
      <c r="J5068" s="128">
        <v>3.6349</v>
      </c>
    </row>
    <row r="5069" spans="2:10" hidden="1" x14ac:dyDescent="0.25">
      <c r="B5069" s="124" t="s">
        <v>13</v>
      </c>
      <c r="C5069" s="125" t="s">
        <v>9192</v>
      </c>
      <c r="D5069" s="126" t="s">
        <v>16929</v>
      </c>
      <c r="E5069" s="125" t="s">
        <v>16930</v>
      </c>
      <c r="F5069" s="126" t="s">
        <v>16931</v>
      </c>
      <c r="G5069" s="125" t="s">
        <v>16932</v>
      </c>
      <c r="H5069" s="126" t="s">
        <v>16933</v>
      </c>
      <c r="I5069" s="127">
        <v>138</v>
      </c>
      <c r="J5069" s="128">
        <v>4.4276999999999997</v>
      </c>
    </row>
    <row r="5070" spans="2:10" hidden="1" x14ac:dyDescent="0.25">
      <c r="B5070" s="124" t="s">
        <v>13</v>
      </c>
      <c r="C5070" s="125" t="s">
        <v>9192</v>
      </c>
      <c r="D5070" s="126" t="s">
        <v>16929</v>
      </c>
      <c r="E5070" s="125" t="s">
        <v>16934</v>
      </c>
      <c r="F5070" s="126" t="s">
        <v>16935</v>
      </c>
      <c r="G5070" s="125" t="s">
        <v>16936</v>
      </c>
      <c r="H5070" s="126" t="s">
        <v>16937</v>
      </c>
      <c r="I5070" s="127">
        <v>313</v>
      </c>
      <c r="J5070" s="128">
        <v>3.8441999999999998</v>
      </c>
    </row>
    <row r="5071" spans="2:10" hidden="1" x14ac:dyDescent="0.25">
      <c r="B5071" s="124" t="s">
        <v>13</v>
      </c>
      <c r="C5071" s="125" t="s">
        <v>9192</v>
      </c>
      <c r="D5071" s="126" t="s">
        <v>16929</v>
      </c>
      <c r="E5071" s="125" t="s">
        <v>16930</v>
      </c>
      <c r="F5071" s="126" t="s">
        <v>16931</v>
      </c>
      <c r="G5071" s="125" t="s">
        <v>16938</v>
      </c>
      <c r="H5071" s="126" t="s">
        <v>16939</v>
      </c>
      <c r="I5071" s="127">
        <v>296</v>
      </c>
      <c r="J5071" s="128">
        <v>3.938099999999999</v>
      </c>
    </row>
    <row r="5072" spans="2:10" hidden="1" x14ac:dyDescent="0.25">
      <c r="B5072" s="124" t="s">
        <v>13</v>
      </c>
      <c r="C5072" s="125" t="s">
        <v>9192</v>
      </c>
      <c r="D5072" s="126" t="s">
        <v>16929</v>
      </c>
      <c r="E5072" s="125" t="s">
        <v>16932</v>
      </c>
      <c r="F5072" s="126" t="s">
        <v>16933</v>
      </c>
      <c r="G5072" s="125" t="s">
        <v>16940</v>
      </c>
      <c r="H5072" s="126" t="s">
        <v>16941</v>
      </c>
      <c r="I5072" s="127">
        <v>399</v>
      </c>
      <c r="J5072" s="128">
        <v>0.77689999999999992</v>
      </c>
    </row>
    <row r="5073" spans="2:10" hidden="1" x14ac:dyDescent="0.25">
      <c r="B5073" s="124" t="s">
        <v>13</v>
      </c>
      <c r="C5073" s="125" t="s">
        <v>9192</v>
      </c>
      <c r="D5073" s="126" t="s">
        <v>16929</v>
      </c>
      <c r="E5073" s="125" t="s">
        <v>16930</v>
      </c>
      <c r="F5073" s="126" t="s">
        <v>16931</v>
      </c>
      <c r="G5073" s="125" t="s">
        <v>16942</v>
      </c>
      <c r="H5073" s="126" t="s">
        <v>16943</v>
      </c>
      <c r="I5073" s="127">
        <v>208</v>
      </c>
      <c r="J5073" s="128">
        <v>6.1212999999999997</v>
      </c>
    </row>
    <row r="5074" spans="2:10" hidden="1" x14ac:dyDescent="0.25">
      <c r="B5074" s="124" t="s">
        <v>13</v>
      </c>
      <c r="C5074" s="125" t="s">
        <v>9192</v>
      </c>
      <c r="D5074" s="126" t="s">
        <v>16929</v>
      </c>
      <c r="E5074" s="125" t="s">
        <v>9192</v>
      </c>
      <c r="F5074" s="126" t="s">
        <v>16944</v>
      </c>
      <c r="G5074" s="125" t="s">
        <v>16945</v>
      </c>
      <c r="H5074" s="126" t="s">
        <v>16946</v>
      </c>
      <c r="I5074" s="127">
        <v>102</v>
      </c>
      <c r="J5074" s="128">
        <v>4.0853999999999999</v>
      </c>
    </row>
    <row r="5075" spans="2:10" hidden="1" x14ac:dyDescent="0.25">
      <c r="B5075" s="124" t="s">
        <v>13</v>
      </c>
      <c r="C5075" s="125" t="s">
        <v>9192</v>
      </c>
      <c r="D5075" s="126" t="s">
        <v>16929</v>
      </c>
      <c r="E5075" s="125" t="s">
        <v>9192</v>
      </c>
      <c r="F5075" s="126" t="s">
        <v>16944</v>
      </c>
      <c r="G5075" s="125" t="s">
        <v>16930</v>
      </c>
      <c r="H5075" s="126" t="s">
        <v>16931</v>
      </c>
      <c r="I5075" s="127">
        <v>89</v>
      </c>
      <c r="J5075" s="128">
        <v>2.3626</v>
      </c>
    </row>
    <row r="5076" spans="2:10" hidden="1" x14ac:dyDescent="0.25">
      <c r="B5076" s="124" t="s">
        <v>13</v>
      </c>
      <c r="C5076" s="125" t="s">
        <v>9192</v>
      </c>
      <c r="D5076" s="126" t="s">
        <v>16929</v>
      </c>
      <c r="E5076" s="125" t="s">
        <v>16945</v>
      </c>
      <c r="F5076" s="126" t="s">
        <v>16946</v>
      </c>
      <c r="G5076" s="125" t="s">
        <v>16934</v>
      </c>
      <c r="H5076" s="126" t="s">
        <v>16935</v>
      </c>
      <c r="I5076" s="127">
        <v>560</v>
      </c>
      <c r="J5076" s="128">
        <v>7.9568999999999983</v>
      </c>
    </row>
    <row r="5077" spans="2:10" hidden="1" x14ac:dyDescent="0.25">
      <c r="B5077" s="124" t="s">
        <v>13</v>
      </c>
      <c r="C5077" s="125" t="s">
        <v>9192</v>
      </c>
      <c r="D5077" s="126" t="s">
        <v>16929</v>
      </c>
      <c r="E5077" s="125" t="s">
        <v>16936</v>
      </c>
      <c r="F5077" s="126" t="s">
        <v>16937</v>
      </c>
      <c r="G5077" s="125" t="s">
        <v>16947</v>
      </c>
      <c r="H5077" s="126" t="s">
        <v>16948</v>
      </c>
      <c r="I5077" s="127">
        <v>149</v>
      </c>
      <c r="J5077" s="128">
        <v>6.0206999999999997</v>
      </c>
    </row>
    <row r="5078" spans="2:10" hidden="1" x14ac:dyDescent="0.25">
      <c r="B5078" s="124" t="s">
        <v>13</v>
      </c>
      <c r="C5078" s="125" t="s">
        <v>16949</v>
      </c>
      <c r="D5078" s="126" t="s">
        <v>16950</v>
      </c>
      <c r="E5078" s="125" t="s">
        <v>16949</v>
      </c>
      <c r="F5078" s="126" t="s">
        <v>16951</v>
      </c>
      <c r="G5078" s="125" t="s">
        <v>16952</v>
      </c>
      <c r="H5078" s="126" t="s">
        <v>16953</v>
      </c>
      <c r="I5078" s="127">
        <v>2981</v>
      </c>
      <c r="J5078" s="128">
        <v>11.805199999999999</v>
      </c>
    </row>
    <row r="5079" spans="2:10" hidden="1" x14ac:dyDescent="0.25">
      <c r="B5079" s="124" t="s">
        <v>13</v>
      </c>
      <c r="C5079" s="125" t="s">
        <v>16954</v>
      </c>
      <c r="D5079" s="126" t="s">
        <v>16955</v>
      </c>
      <c r="E5079" s="125" t="s">
        <v>16954</v>
      </c>
      <c r="F5079" s="126" t="s">
        <v>16956</v>
      </c>
      <c r="G5079" s="125" t="s">
        <v>16957</v>
      </c>
      <c r="H5079" s="126" t="s">
        <v>16958</v>
      </c>
      <c r="I5079" s="127">
        <v>351</v>
      </c>
      <c r="J5079" s="128">
        <v>38.251199999999997</v>
      </c>
    </row>
    <row r="5080" spans="2:10" hidden="1" x14ac:dyDescent="0.25">
      <c r="B5080" s="124" t="s">
        <v>13</v>
      </c>
      <c r="C5080" s="125" t="s">
        <v>16959</v>
      </c>
      <c r="D5080" s="126" t="s">
        <v>16960</v>
      </c>
      <c r="E5080" s="125" t="s">
        <v>5909</v>
      </c>
      <c r="F5080" s="126" t="s">
        <v>16961</v>
      </c>
      <c r="G5080" s="125" t="s">
        <v>16962</v>
      </c>
      <c r="H5080" s="126" t="s">
        <v>16963</v>
      </c>
      <c r="I5080" s="127">
        <v>131</v>
      </c>
      <c r="J5080" s="128">
        <v>5.5026000000000002</v>
      </c>
    </row>
    <row r="5081" spans="2:10" hidden="1" x14ac:dyDescent="0.25">
      <c r="B5081" s="124" t="s">
        <v>13</v>
      </c>
      <c r="C5081" s="125" t="s">
        <v>16959</v>
      </c>
      <c r="D5081" s="126" t="s">
        <v>16960</v>
      </c>
      <c r="E5081" s="125" t="s">
        <v>5909</v>
      </c>
      <c r="F5081" s="126" t="s">
        <v>16961</v>
      </c>
      <c r="G5081" s="125" t="s">
        <v>2272</v>
      </c>
      <c r="H5081" s="126" t="s">
        <v>16964</v>
      </c>
      <c r="I5081" s="127">
        <v>305</v>
      </c>
      <c r="J5081" s="128">
        <v>2.5891999999999999</v>
      </c>
    </row>
    <row r="5082" spans="2:10" hidden="1" x14ac:dyDescent="0.25">
      <c r="B5082" s="124" t="s">
        <v>13</v>
      </c>
      <c r="C5082" s="125" t="s">
        <v>16959</v>
      </c>
      <c r="D5082" s="126" t="s">
        <v>16960</v>
      </c>
      <c r="E5082" s="125" t="s">
        <v>16959</v>
      </c>
      <c r="F5082" s="126" t="s">
        <v>16965</v>
      </c>
      <c r="G5082" s="125" t="s">
        <v>6337</v>
      </c>
      <c r="H5082" s="126" t="s">
        <v>16966</v>
      </c>
      <c r="I5082" s="127">
        <v>529</v>
      </c>
      <c r="J5082" s="128">
        <v>6.5461999999999998</v>
      </c>
    </row>
    <row r="5083" spans="2:10" hidden="1" x14ac:dyDescent="0.25">
      <c r="B5083" s="124" t="s">
        <v>13</v>
      </c>
      <c r="C5083" s="125" t="s">
        <v>16959</v>
      </c>
      <c r="D5083" s="126" t="s">
        <v>16960</v>
      </c>
      <c r="E5083" s="125" t="s">
        <v>16967</v>
      </c>
      <c r="F5083" s="126" t="s">
        <v>16968</v>
      </c>
      <c r="G5083" s="125" t="s">
        <v>5340</v>
      </c>
      <c r="H5083" s="126" t="s">
        <v>16969</v>
      </c>
      <c r="I5083" s="127">
        <v>545</v>
      </c>
      <c r="J5083" s="128">
        <v>10.8864</v>
      </c>
    </row>
    <row r="5084" spans="2:10" hidden="1" x14ac:dyDescent="0.25">
      <c r="B5084" s="124" t="s">
        <v>13</v>
      </c>
      <c r="C5084" s="125" t="s">
        <v>5324</v>
      </c>
      <c r="D5084" s="126" t="s">
        <v>16970</v>
      </c>
      <c r="E5084" s="125" t="s">
        <v>5324</v>
      </c>
      <c r="F5084" s="126" t="s">
        <v>16971</v>
      </c>
      <c r="G5084" s="125" t="s">
        <v>16972</v>
      </c>
      <c r="H5084" s="126" t="s">
        <v>16973</v>
      </c>
      <c r="I5084" s="127">
        <v>1779</v>
      </c>
      <c r="J5084" s="128">
        <v>12.297499999999999</v>
      </c>
    </row>
    <row r="5085" spans="2:10" hidden="1" x14ac:dyDescent="0.25">
      <c r="B5085" s="124" t="s">
        <v>13</v>
      </c>
      <c r="C5085" s="125" t="s">
        <v>16974</v>
      </c>
      <c r="D5085" s="126" t="s">
        <v>16975</v>
      </c>
      <c r="E5085" s="125" t="s">
        <v>16976</v>
      </c>
      <c r="F5085" s="126" t="s">
        <v>16977</v>
      </c>
      <c r="G5085" s="125" t="s">
        <v>4764</v>
      </c>
      <c r="H5085" s="126" t="s">
        <v>16978</v>
      </c>
      <c r="I5085" s="127">
        <v>303</v>
      </c>
      <c r="J5085" s="128">
        <v>7.4546000000000001</v>
      </c>
    </row>
    <row r="5086" spans="2:10" hidden="1" x14ac:dyDescent="0.25">
      <c r="B5086" s="124" t="s">
        <v>13</v>
      </c>
      <c r="C5086" s="125" t="s">
        <v>16974</v>
      </c>
      <c r="D5086" s="126" t="s">
        <v>16975</v>
      </c>
      <c r="E5086" s="125" t="s">
        <v>4764</v>
      </c>
      <c r="F5086" s="126" t="s">
        <v>16978</v>
      </c>
      <c r="G5086" s="125" t="s">
        <v>910</v>
      </c>
      <c r="H5086" s="126" t="s">
        <v>16979</v>
      </c>
      <c r="I5086" s="127">
        <v>319</v>
      </c>
      <c r="J5086" s="128">
        <v>4.4095000000000004</v>
      </c>
    </row>
    <row r="5087" spans="2:10" hidden="1" x14ac:dyDescent="0.25">
      <c r="B5087" s="124" t="s">
        <v>13</v>
      </c>
      <c r="C5087" s="125" t="s">
        <v>16974</v>
      </c>
      <c r="D5087" s="126" t="s">
        <v>16975</v>
      </c>
      <c r="E5087" s="125" t="s">
        <v>16974</v>
      </c>
      <c r="F5087" s="126" t="s">
        <v>16980</v>
      </c>
      <c r="G5087" s="125" t="s">
        <v>16976</v>
      </c>
      <c r="H5087" s="126" t="s">
        <v>16977</v>
      </c>
      <c r="I5087" s="127">
        <v>317</v>
      </c>
      <c r="J5087" s="128">
        <v>13.0205</v>
      </c>
    </row>
    <row r="5088" spans="2:10" hidden="1" x14ac:dyDescent="0.25">
      <c r="B5088" s="124" t="s">
        <v>13</v>
      </c>
      <c r="C5088" s="125" t="s">
        <v>16974</v>
      </c>
      <c r="D5088" s="126" t="s">
        <v>16975</v>
      </c>
      <c r="E5088" s="125" t="s">
        <v>16976</v>
      </c>
      <c r="F5088" s="126" t="s">
        <v>16977</v>
      </c>
      <c r="G5088" s="125" t="s">
        <v>16981</v>
      </c>
      <c r="H5088" s="126" t="s">
        <v>16982</v>
      </c>
      <c r="I5088" s="127">
        <v>260</v>
      </c>
      <c r="J5088" s="128">
        <v>8.3144000000000009</v>
      </c>
    </row>
    <row r="5089" spans="2:10" hidden="1" x14ac:dyDescent="0.25">
      <c r="B5089" s="124" t="s">
        <v>13</v>
      </c>
      <c r="C5089" s="125" t="s">
        <v>16983</v>
      </c>
      <c r="D5089" s="126" t="s">
        <v>16984</v>
      </c>
      <c r="E5089" s="125" t="s">
        <v>16983</v>
      </c>
      <c r="F5089" s="126" t="s">
        <v>16985</v>
      </c>
      <c r="G5089" s="125" t="s">
        <v>12681</v>
      </c>
      <c r="H5089" s="126" t="s">
        <v>16986</v>
      </c>
      <c r="I5089" s="127">
        <v>558</v>
      </c>
      <c r="J5089" s="128">
        <v>35.395100000000014</v>
      </c>
    </row>
    <row r="5090" spans="2:10" hidden="1" x14ac:dyDescent="0.25">
      <c r="B5090" s="124" t="s">
        <v>13</v>
      </c>
      <c r="C5090" s="125" t="s">
        <v>16983</v>
      </c>
      <c r="D5090" s="126" t="s">
        <v>16984</v>
      </c>
      <c r="E5090" s="125" t="s">
        <v>12681</v>
      </c>
      <c r="F5090" s="126" t="s">
        <v>16986</v>
      </c>
      <c r="G5090" s="125" t="s">
        <v>16987</v>
      </c>
      <c r="H5090" s="126" t="s">
        <v>16988</v>
      </c>
      <c r="I5090" s="127">
        <v>566</v>
      </c>
      <c r="J5090" s="128">
        <v>9.7067000000000014</v>
      </c>
    </row>
    <row r="5091" spans="2:10" hidden="1" x14ac:dyDescent="0.25">
      <c r="B5091" s="124" t="s">
        <v>13</v>
      </c>
      <c r="C5091" s="125" t="s">
        <v>16989</v>
      </c>
      <c r="D5091" s="126" t="s">
        <v>16990</v>
      </c>
      <c r="E5091" s="125" t="s">
        <v>15082</v>
      </c>
      <c r="F5091" s="126" t="s">
        <v>16991</v>
      </c>
      <c r="G5091" s="125" t="s">
        <v>16992</v>
      </c>
      <c r="H5091" s="126" t="s">
        <v>16993</v>
      </c>
      <c r="I5091" s="127">
        <v>579</v>
      </c>
      <c r="J5091" s="128">
        <v>10.969099999999999</v>
      </c>
    </row>
    <row r="5092" spans="2:10" hidden="1" x14ac:dyDescent="0.25">
      <c r="B5092" s="124" t="s">
        <v>13</v>
      </c>
      <c r="C5092" s="125" t="s">
        <v>16989</v>
      </c>
      <c r="D5092" s="126" t="s">
        <v>16990</v>
      </c>
      <c r="E5092" s="125" t="s">
        <v>15082</v>
      </c>
      <c r="F5092" s="126" t="s">
        <v>16991</v>
      </c>
      <c r="G5092" s="125" t="s">
        <v>16994</v>
      </c>
      <c r="H5092" s="126" t="s">
        <v>16995</v>
      </c>
      <c r="I5092" s="127">
        <v>203</v>
      </c>
      <c r="J5092" s="128">
        <v>6.7084999999999999</v>
      </c>
    </row>
    <row r="5093" spans="2:10" hidden="1" x14ac:dyDescent="0.25">
      <c r="B5093" s="124" t="s">
        <v>13</v>
      </c>
      <c r="C5093" s="125" t="s">
        <v>16989</v>
      </c>
      <c r="D5093" s="126" t="s">
        <v>16990</v>
      </c>
      <c r="E5093" s="125" t="s">
        <v>16996</v>
      </c>
      <c r="F5093" s="126" t="s">
        <v>16997</v>
      </c>
      <c r="G5093" s="125" t="s">
        <v>15082</v>
      </c>
      <c r="H5093" s="126" t="s">
        <v>16991</v>
      </c>
      <c r="I5093" s="127">
        <v>661</v>
      </c>
      <c r="J5093" s="128">
        <v>8.7562000000000015</v>
      </c>
    </row>
    <row r="5094" spans="2:10" hidden="1" x14ac:dyDescent="0.25">
      <c r="B5094" s="124" t="s">
        <v>13</v>
      </c>
      <c r="C5094" s="125" t="s">
        <v>16989</v>
      </c>
      <c r="D5094" s="126" t="s">
        <v>16990</v>
      </c>
      <c r="E5094" s="125" t="s">
        <v>16989</v>
      </c>
      <c r="F5094" s="126" t="s">
        <v>16998</v>
      </c>
      <c r="G5094" s="125" t="s">
        <v>6623</v>
      </c>
      <c r="H5094" s="126" t="s">
        <v>16999</v>
      </c>
      <c r="I5094" s="127">
        <v>203</v>
      </c>
      <c r="J5094" s="128">
        <v>9.5935000000000006</v>
      </c>
    </row>
    <row r="5095" spans="2:10" hidden="1" x14ac:dyDescent="0.25">
      <c r="B5095" s="124" t="s">
        <v>13</v>
      </c>
      <c r="C5095" s="125" t="s">
        <v>16989</v>
      </c>
      <c r="D5095" s="126" t="s">
        <v>16990</v>
      </c>
      <c r="E5095" s="125" t="s">
        <v>6623</v>
      </c>
      <c r="F5095" s="126" t="s">
        <v>16999</v>
      </c>
      <c r="G5095" s="125" t="s">
        <v>17000</v>
      </c>
      <c r="H5095" s="126" t="s">
        <v>17001</v>
      </c>
      <c r="I5095" s="127">
        <v>972</v>
      </c>
      <c r="J5095" s="128">
        <v>3.6676000000000002</v>
      </c>
    </row>
    <row r="5096" spans="2:10" hidden="1" x14ac:dyDescent="0.25">
      <c r="B5096" s="124" t="s">
        <v>13</v>
      </c>
      <c r="C5096" s="125" t="s">
        <v>16989</v>
      </c>
      <c r="D5096" s="126" t="s">
        <v>16990</v>
      </c>
      <c r="E5096" s="125" t="s">
        <v>17000</v>
      </c>
      <c r="F5096" s="126" t="s">
        <v>17001</v>
      </c>
      <c r="G5096" s="125" t="s">
        <v>17002</v>
      </c>
      <c r="H5096" s="126" t="s">
        <v>17003</v>
      </c>
      <c r="I5096" s="127">
        <v>824</v>
      </c>
      <c r="J5096" s="128">
        <v>12.5844</v>
      </c>
    </row>
    <row r="5097" spans="2:10" hidden="1" x14ac:dyDescent="0.25">
      <c r="B5097" s="124" t="s">
        <v>13</v>
      </c>
      <c r="C5097" s="125" t="s">
        <v>16989</v>
      </c>
      <c r="D5097" s="126" t="s">
        <v>16990</v>
      </c>
      <c r="E5097" s="125" t="s">
        <v>17000</v>
      </c>
      <c r="F5097" s="126" t="s">
        <v>17001</v>
      </c>
      <c r="G5097" s="125" t="s">
        <v>16996</v>
      </c>
      <c r="H5097" s="126" t="s">
        <v>16997</v>
      </c>
      <c r="I5097" s="127">
        <v>2759</v>
      </c>
      <c r="J5097" s="128">
        <v>12.5844</v>
      </c>
    </row>
    <row r="5098" spans="2:10" hidden="1" x14ac:dyDescent="0.25">
      <c r="B5098" s="124" t="s">
        <v>13</v>
      </c>
      <c r="C5098" s="125" t="s">
        <v>4078</v>
      </c>
      <c r="D5098" s="126" t="s">
        <v>17004</v>
      </c>
      <c r="E5098" s="125" t="s">
        <v>17005</v>
      </c>
      <c r="F5098" s="126" t="s">
        <v>17006</v>
      </c>
      <c r="G5098" s="125" t="s">
        <v>17007</v>
      </c>
      <c r="H5098" s="126" t="s">
        <v>17008</v>
      </c>
      <c r="I5098" s="127">
        <v>29</v>
      </c>
      <c r="J5098" s="128">
        <v>9.5703000000000014</v>
      </c>
    </row>
    <row r="5099" spans="2:10" hidden="1" x14ac:dyDescent="0.25">
      <c r="B5099" s="124" t="s">
        <v>13</v>
      </c>
      <c r="C5099" s="125" t="s">
        <v>4078</v>
      </c>
      <c r="D5099" s="126" t="s">
        <v>17004</v>
      </c>
      <c r="E5099" s="125" t="s">
        <v>4078</v>
      </c>
      <c r="F5099" s="126" t="s">
        <v>17009</v>
      </c>
      <c r="G5099" s="125" t="s">
        <v>17010</v>
      </c>
      <c r="H5099" s="126" t="s">
        <v>17011</v>
      </c>
      <c r="I5099" s="127">
        <v>195</v>
      </c>
      <c r="J5099" s="128">
        <v>5.2143000000000006</v>
      </c>
    </row>
    <row r="5100" spans="2:10" hidden="1" x14ac:dyDescent="0.25">
      <c r="B5100" s="124" t="s">
        <v>13</v>
      </c>
      <c r="C5100" s="125" t="s">
        <v>4078</v>
      </c>
      <c r="D5100" s="126" t="s">
        <v>17004</v>
      </c>
      <c r="E5100" s="125" t="s">
        <v>17012</v>
      </c>
      <c r="F5100" s="126" t="s">
        <v>17013</v>
      </c>
      <c r="G5100" s="125" t="s">
        <v>7050</v>
      </c>
      <c r="H5100" s="126" t="s">
        <v>17014</v>
      </c>
      <c r="I5100" s="127">
        <v>344</v>
      </c>
      <c r="J5100" s="128">
        <v>2.9214000000000002</v>
      </c>
    </row>
    <row r="5101" spans="2:10" hidden="1" x14ac:dyDescent="0.25">
      <c r="B5101" s="124" t="s">
        <v>13</v>
      </c>
      <c r="C5101" s="125" t="s">
        <v>4078</v>
      </c>
      <c r="D5101" s="126" t="s">
        <v>17004</v>
      </c>
      <c r="E5101" s="125" t="s">
        <v>7050</v>
      </c>
      <c r="F5101" s="126" t="s">
        <v>17014</v>
      </c>
      <c r="G5101" s="125" t="s">
        <v>17005</v>
      </c>
      <c r="H5101" s="126" t="s">
        <v>17006</v>
      </c>
      <c r="I5101" s="127">
        <v>465</v>
      </c>
      <c r="J5101" s="128">
        <v>6.1974999999999989</v>
      </c>
    </row>
    <row r="5102" spans="2:10" hidden="1" x14ac:dyDescent="0.25">
      <c r="B5102" s="124" t="s">
        <v>13</v>
      </c>
      <c r="C5102" s="125" t="s">
        <v>4078</v>
      </c>
      <c r="D5102" s="126" t="s">
        <v>17004</v>
      </c>
      <c r="E5102" s="125" t="s">
        <v>16709</v>
      </c>
      <c r="F5102" s="126" t="s">
        <v>17015</v>
      </c>
      <c r="G5102" s="125" t="s">
        <v>17016</v>
      </c>
      <c r="H5102" s="126" t="s">
        <v>17017</v>
      </c>
      <c r="I5102" s="127">
        <v>360</v>
      </c>
      <c r="J5102" s="128">
        <v>8.2667000000000002</v>
      </c>
    </row>
    <row r="5103" spans="2:10" hidden="1" x14ac:dyDescent="0.25">
      <c r="B5103" s="124" t="s">
        <v>13</v>
      </c>
      <c r="C5103" s="125" t="s">
        <v>745</v>
      </c>
      <c r="D5103" s="126" t="s">
        <v>17018</v>
      </c>
      <c r="E5103" s="125" t="s">
        <v>745</v>
      </c>
      <c r="F5103" s="126" t="s">
        <v>17019</v>
      </c>
      <c r="G5103" s="125" t="s">
        <v>17020</v>
      </c>
      <c r="H5103" s="126" t="s">
        <v>17021</v>
      </c>
      <c r="I5103" s="127">
        <v>110</v>
      </c>
      <c r="J5103" s="128">
        <v>15.721399999999999</v>
      </c>
    </row>
    <row r="5104" spans="2:10" hidden="1" x14ac:dyDescent="0.25">
      <c r="B5104" s="124" t="s">
        <v>13</v>
      </c>
      <c r="C5104" s="125" t="s">
        <v>745</v>
      </c>
      <c r="D5104" s="126" t="s">
        <v>17018</v>
      </c>
      <c r="E5104" s="125" t="s">
        <v>17022</v>
      </c>
      <c r="F5104" s="126" t="s">
        <v>17023</v>
      </c>
      <c r="G5104" s="125" t="s">
        <v>7154</v>
      </c>
      <c r="H5104" s="126" t="s">
        <v>17024</v>
      </c>
      <c r="I5104" s="127">
        <v>379</v>
      </c>
      <c r="J5104" s="128">
        <v>26.308299999999999</v>
      </c>
    </row>
    <row r="5105" spans="2:10" hidden="1" x14ac:dyDescent="0.25">
      <c r="B5105" s="124" t="s">
        <v>13</v>
      </c>
      <c r="C5105" s="125" t="s">
        <v>745</v>
      </c>
      <c r="D5105" s="126" t="s">
        <v>17018</v>
      </c>
      <c r="E5105" s="125" t="s">
        <v>17025</v>
      </c>
      <c r="F5105" s="126" t="s">
        <v>17026</v>
      </c>
      <c r="G5105" s="125" t="s">
        <v>17022</v>
      </c>
      <c r="H5105" s="126" t="s">
        <v>17023</v>
      </c>
      <c r="I5105" s="127">
        <v>36</v>
      </c>
      <c r="J5105" s="128">
        <v>23.250799999999991</v>
      </c>
    </row>
    <row r="5106" spans="2:10" hidden="1" x14ac:dyDescent="0.25">
      <c r="B5106" s="124" t="s">
        <v>13</v>
      </c>
      <c r="C5106" s="125" t="s">
        <v>745</v>
      </c>
      <c r="D5106" s="126" t="s">
        <v>17018</v>
      </c>
      <c r="E5106" s="125" t="s">
        <v>745</v>
      </c>
      <c r="F5106" s="126" t="s">
        <v>17019</v>
      </c>
      <c r="G5106" s="125" t="s">
        <v>7736</v>
      </c>
      <c r="H5106" s="126" t="s">
        <v>17027</v>
      </c>
      <c r="I5106" s="127">
        <v>4186</v>
      </c>
      <c r="J5106" s="128">
        <v>9.3122000000000007</v>
      </c>
    </row>
    <row r="5107" spans="2:10" hidden="1" x14ac:dyDescent="0.25">
      <c r="B5107" s="124" t="s">
        <v>13</v>
      </c>
      <c r="C5107" s="125" t="s">
        <v>745</v>
      </c>
      <c r="D5107" s="126" t="s">
        <v>17018</v>
      </c>
      <c r="E5107" s="125" t="s">
        <v>17020</v>
      </c>
      <c r="F5107" s="126" t="s">
        <v>17021</v>
      </c>
      <c r="G5107" s="125" t="s">
        <v>17025</v>
      </c>
      <c r="H5107" s="126" t="s">
        <v>17026</v>
      </c>
      <c r="I5107" s="127">
        <v>1363</v>
      </c>
      <c r="J5107" s="128">
        <v>9.884800000000002</v>
      </c>
    </row>
    <row r="5108" spans="2:10" hidden="1" x14ac:dyDescent="0.25">
      <c r="B5108" s="124" t="s">
        <v>13</v>
      </c>
      <c r="C5108" s="125" t="s">
        <v>745</v>
      </c>
      <c r="D5108" s="126" t="s">
        <v>17018</v>
      </c>
      <c r="E5108" s="125" t="s">
        <v>745</v>
      </c>
      <c r="F5108" s="126" t="s">
        <v>17019</v>
      </c>
      <c r="G5108" s="125" t="s">
        <v>17028</v>
      </c>
      <c r="H5108" s="126" t="s">
        <v>17029</v>
      </c>
      <c r="I5108" s="127">
        <v>497</v>
      </c>
      <c r="J5108" s="128">
        <v>10.375999999999999</v>
      </c>
    </row>
    <row r="5109" spans="2:10" hidden="1" x14ac:dyDescent="0.25">
      <c r="B5109" s="124" t="s">
        <v>13</v>
      </c>
      <c r="C5109" s="125" t="s">
        <v>803</v>
      </c>
      <c r="D5109" s="126" t="s">
        <v>17030</v>
      </c>
      <c r="E5109" s="125" t="s">
        <v>803</v>
      </c>
      <c r="F5109" s="126" t="s">
        <v>17031</v>
      </c>
      <c r="G5109" s="125" t="s">
        <v>5271</v>
      </c>
      <c r="H5109" s="126" t="s">
        <v>17032</v>
      </c>
      <c r="I5109" s="127">
        <v>185</v>
      </c>
      <c r="J5109" s="128">
        <v>8.011000000000001</v>
      </c>
    </row>
    <row r="5110" spans="2:10" hidden="1" x14ac:dyDescent="0.25">
      <c r="B5110" s="124" t="s">
        <v>13</v>
      </c>
      <c r="C5110" s="125" t="s">
        <v>805</v>
      </c>
      <c r="D5110" s="126" t="s">
        <v>17033</v>
      </c>
      <c r="E5110" s="125" t="s">
        <v>805</v>
      </c>
      <c r="F5110" s="126" t="s">
        <v>17034</v>
      </c>
      <c r="G5110" s="125" t="s">
        <v>2481</v>
      </c>
      <c r="H5110" s="126" t="s">
        <v>17035</v>
      </c>
      <c r="I5110" s="127">
        <v>414</v>
      </c>
      <c r="J5110" s="128">
        <v>7.7157999999999998</v>
      </c>
    </row>
    <row r="5111" spans="2:10" hidden="1" x14ac:dyDescent="0.25">
      <c r="B5111" s="124" t="s">
        <v>13</v>
      </c>
      <c r="C5111" s="125" t="s">
        <v>805</v>
      </c>
      <c r="D5111" s="126" t="s">
        <v>17033</v>
      </c>
      <c r="E5111" s="125" t="s">
        <v>805</v>
      </c>
      <c r="F5111" s="126" t="s">
        <v>17034</v>
      </c>
      <c r="G5111" s="125" t="s">
        <v>17036</v>
      </c>
      <c r="H5111" s="126" t="s">
        <v>17037</v>
      </c>
      <c r="I5111" s="127">
        <v>224</v>
      </c>
      <c r="J5111" s="128">
        <v>6.8476000000000017</v>
      </c>
    </row>
    <row r="5112" spans="2:10" hidden="1" x14ac:dyDescent="0.25">
      <c r="B5112" s="124" t="s">
        <v>13</v>
      </c>
      <c r="C5112" s="125" t="s">
        <v>805</v>
      </c>
      <c r="D5112" s="126" t="s">
        <v>17033</v>
      </c>
      <c r="E5112" s="125" t="s">
        <v>2481</v>
      </c>
      <c r="F5112" s="126" t="s">
        <v>17035</v>
      </c>
      <c r="G5112" s="125" t="s">
        <v>14294</v>
      </c>
      <c r="H5112" s="126" t="s">
        <v>17038</v>
      </c>
      <c r="I5112" s="127">
        <v>456</v>
      </c>
      <c r="J5112" s="128">
        <v>2.9657</v>
      </c>
    </row>
    <row r="5113" spans="2:10" hidden="1" x14ac:dyDescent="0.25">
      <c r="B5113" s="124" t="s">
        <v>13</v>
      </c>
      <c r="C5113" s="125" t="s">
        <v>17039</v>
      </c>
      <c r="D5113" s="126" t="s">
        <v>17040</v>
      </c>
      <c r="E5113" s="125" t="s">
        <v>12555</v>
      </c>
      <c r="F5113" s="126" t="s">
        <v>17041</v>
      </c>
      <c r="G5113" s="125" t="s">
        <v>500</v>
      </c>
      <c r="H5113" s="126" t="s">
        <v>17042</v>
      </c>
      <c r="I5113" s="127">
        <v>377</v>
      </c>
      <c r="J5113" s="128">
        <v>8.6879999999999988</v>
      </c>
    </row>
    <row r="5114" spans="2:10" hidden="1" x14ac:dyDescent="0.25">
      <c r="B5114" s="124" t="s">
        <v>13</v>
      </c>
      <c r="C5114" s="125" t="s">
        <v>17039</v>
      </c>
      <c r="D5114" s="126" t="s">
        <v>17040</v>
      </c>
      <c r="E5114" s="125" t="s">
        <v>17039</v>
      </c>
      <c r="F5114" s="126" t="s">
        <v>17043</v>
      </c>
      <c r="G5114" s="125" t="s">
        <v>17044</v>
      </c>
      <c r="H5114" s="126" t="s">
        <v>17045</v>
      </c>
      <c r="I5114" s="127">
        <v>1641</v>
      </c>
      <c r="J5114" s="128">
        <v>9.5791000000000004</v>
      </c>
    </row>
    <row r="5115" spans="2:10" hidden="1" x14ac:dyDescent="0.25">
      <c r="B5115" s="124" t="s">
        <v>13</v>
      </c>
      <c r="C5115" s="125" t="s">
        <v>17039</v>
      </c>
      <c r="D5115" s="126" t="s">
        <v>17040</v>
      </c>
      <c r="E5115" s="125" t="s">
        <v>12555</v>
      </c>
      <c r="F5115" s="126" t="s">
        <v>17041</v>
      </c>
      <c r="G5115" s="125" t="s">
        <v>6585</v>
      </c>
      <c r="H5115" s="126" t="s">
        <v>17046</v>
      </c>
      <c r="I5115" s="127">
        <v>445</v>
      </c>
      <c r="J5115" s="128">
        <v>4.4981999999999998</v>
      </c>
    </row>
    <row r="5116" spans="2:10" hidden="1" x14ac:dyDescent="0.25">
      <c r="B5116" s="124" t="s">
        <v>13</v>
      </c>
      <c r="C5116" s="125" t="s">
        <v>17039</v>
      </c>
      <c r="D5116" s="126" t="s">
        <v>17040</v>
      </c>
      <c r="E5116" s="125" t="s">
        <v>17039</v>
      </c>
      <c r="F5116" s="126" t="s">
        <v>17043</v>
      </c>
      <c r="G5116" s="125" t="s">
        <v>17047</v>
      </c>
      <c r="H5116" s="126" t="s">
        <v>17048</v>
      </c>
      <c r="I5116" s="127">
        <v>553</v>
      </c>
      <c r="J5116" s="128">
        <v>4.3897000000000004</v>
      </c>
    </row>
    <row r="5117" spans="2:10" hidden="1" x14ac:dyDescent="0.25">
      <c r="B5117" s="124" t="s">
        <v>13</v>
      </c>
      <c r="C5117" s="125" t="s">
        <v>17039</v>
      </c>
      <c r="D5117" s="126" t="s">
        <v>17040</v>
      </c>
      <c r="E5117" s="125" t="s">
        <v>3239</v>
      </c>
      <c r="F5117" s="126" t="s">
        <v>17049</v>
      </c>
      <c r="G5117" s="125" t="s">
        <v>15974</v>
      </c>
      <c r="H5117" s="126" t="s">
        <v>17050</v>
      </c>
      <c r="I5117" s="127">
        <v>444</v>
      </c>
      <c r="J5117" s="128">
        <v>6.6672999999999991</v>
      </c>
    </row>
    <row r="5118" spans="2:10" hidden="1" x14ac:dyDescent="0.25">
      <c r="B5118" s="124" t="s">
        <v>13</v>
      </c>
      <c r="C5118" s="125" t="s">
        <v>17039</v>
      </c>
      <c r="D5118" s="126" t="s">
        <v>17040</v>
      </c>
      <c r="E5118" s="125" t="s">
        <v>17044</v>
      </c>
      <c r="F5118" s="126" t="s">
        <v>17045</v>
      </c>
      <c r="G5118" s="125" t="s">
        <v>12555</v>
      </c>
      <c r="H5118" s="126" t="s">
        <v>17041</v>
      </c>
      <c r="I5118" s="127">
        <v>255</v>
      </c>
      <c r="J5118" s="128">
        <v>14.7315</v>
      </c>
    </row>
    <row r="5119" spans="2:10" hidden="1" x14ac:dyDescent="0.25">
      <c r="B5119" s="124" t="s">
        <v>13</v>
      </c>
      <c r="C5119" s="125" t="s">
        <v>17039</v>
      </c>
      <c r="D5119" s="126" t="s">
        <v>17040</v>
      </c>
      <c r="E5119" s="125" t="s">
        <v>3239</v>
      </c>
      <c r="F5119" s="126" t="s">
        <v>17049</v>
      </c>
      <c r="G5119" s="125" t="s">
        <v>17051</v>
      </c>
      <c r="H5119" s="126" t="s">
        <v>17052</v>
      </c>
      <c r="I5119" s="127">
        <v>840</v>
      </c>
      <c r="J5119" s="128">
        <v>11.3765</v>
      </c>
    </row>
    <row r="5120" spans="2:10" hidden="1" x14ac:dyDescent="0.25">
      <c r="B5120" s="124" t="s">
        <v>13</v>
      </c>
      <c r="C5120" s="125" t="s">
        <v>17039</v>
      </c>
      <c r="D5120" s="126" t="s">
        <v>17040</v>
      </c>
      <c r="E5120" s="125" t="s">
        <v>17044</v>
      </c>
      <c r="F5120" s="126" t="s">
        <v>17045</v>
      </c>
      <c r="G5120" s="125" t="s">
        <v>3239</v>
      </c>
      <c r="H5120" s="126" t="s">
        <v>17049</v>
      </c>
      <c r="I5120" s="127">
        <v>253</v>
      </c>
      <c r="J5120" s="128">
        <v>10.033300000000001</v>
      </c>
    </row>
    <row r="5121" spans="2:10" hidden="1" x14ac:dyDescent="0.25">
      <c r="B5121" s="124" t="s">
        <v>13</v>
      </c>
      <c r="C5121" s="125" t="s">
        <v>17039</v>
      </c>
      <c r="D5121" s="126" t="s">
        <v>17040</v>
      </c>
      <c r="E5121" s="125" t="s">
        <v>500</v>
      </c>
      <c r="F5121" s="126" t="s">
        <v>17042</v>
      </c>
      <c r="G5121" s="125" t="s">
        <v>3979</v>
      </c>
      <c r="H5121" s="126" t="s">
        <v>17053</v>
      </c>
      <c r="I5121" s="127">
        <v>16926</v>
      </c>
      <c r="J5121" s="128">
        <v>7.7447999999999997</v>
      </c>
    </row>
    <row r="5122" spans="2:10" hidden="1" x14ac:dyDescent="0.25">
      <c r="B5122" s="124" t="s">
        <v>13</v>
      </c>
      <c r="C5122" s="125" t="s">
        <v>17039</v>
      </c>
      <c r="D5122" s="126" t="s">
        <v>17040</v>
      </c>
      <c r="E5122" s="125" t="s">
        <v>6585</v>
      </c>
      <c r="F5122" s="126" t="s">
        <v>17046</v>
      </c>
      <c r="G5122" s="125" t="s">
        <v>17054</v>
      </c>
      <c r="H5122" s="126" t="s">
        <v>17055</v>
      </c>
      <c r="I5122" s="127">
        <v>577</v>
      </c>
      <c r="J5122" s="128">
        <v>3.3513000000000002</v>
      </c>
    </row>
    <row r="5123" spans="2:10" hidden="1" x14ac:dyDescent="0.25">
      <c r="B5123" s="124" t="s">
        <v>13</v>
      </c>
      <c r="C5123" s="125" t="s">
        <v>827</v>
      </c>
      <c r="D5123" s="126" t="s">
        <v>17056</v>
      </c>
      <c r="E5123" s="125" t="s">
        <v>827</v>
      </c>
      <c r="F5123" s="126" t="s">
        <v>17057</v>
      </c>
      <c r="G5123" s="125" t="s">
        <v>17058</v>
      </c>
      <c r="H5123" s="126" t="s">
        <v>17059</v>
      </c>
      <c r="I5123" s="127">
        <v>1104</v>
      </c>
      <c r="J5123" s="128">
        <v>9.9021000000000008</v>
      </c>
    </row>
    <row r="5124" spans="2:10" hidden="1" x14ac:dyDescent="0.25">
      <c r="B5124" s="124" t="s">
        <v>13</v>
      </c>
      <c r="C5124" s="125" t="s">
        <v>4539</v>
      </c>
      <c r="D5124" s="126" t="s">
        <v>17060</v>
      </c>
      <c r="E5124" s="125" t="s">
        <v>12168</v>
      </c>
      <c r="F5124" s="126" t="s">
        <v>17061</v>
      </c>
      <c r="G5124" s="125" t="s">
        <v>17062</v>
      </c>
      <c r="H5124" s="126" t="s">
        <v>17063</v>
      </c>
      <c r="I5124" s="127">
        <v>258</v>
      </c>
      <c r="J5124" s="128">
        <v>5.5948999999999991</v>
      </c>
    </row>
    <row r="5125" spans="2:10" hidden="1" x14ac:dyDescent="0.25">
      <c r="B5125" s="124" t="s">
        <v>13</v>
      </c>
      <c r="C5125" s="125" t="s">
        <v>4539</v>
      </c>
      <c r="D5125" s="126" t="s">
        <v>17060</v>
      </c>
      <c r="E5125" s="125" t="s">
        <v>6899</v>
      </c>
      <c r="F5125" s="126" t="s">
        <v>17064</v>
      </c>
      <c r="G5125" s="125" t="s">
        <v>11879</v>
      </c>
      <c r="H5125" s="126" t="s">
        <v>17065</v>
      </c>
      <c r="I5125" s="127">
        <v>256</v>
      </c>
      <c r="J5125" s="128">
        <v>13.5632</v>
      </c>
    </row>
    <row r="5126" spans="2:10" hidden="1" x14ac:dyDescent="0.25">
      <c r="B5126" s="124" t="s">
        <v>13</v>
      </c>
      <c r="C5126" s="125" t="s">
        <v>4539</v>
      </c>
      <c r="D5126" s="126" t="s">
        <v>17060</v>
      </c>
      <c r="E5126" s="125" t="s">
        <v>4539</v>
      </c>
      <c r="F5126" s="126" t="s">
        <v>17066</v>
      </c>
      <c r="G5126" s="125" t="s">
        <v>12168</v>
      </c>
      <c r="H5126" s="126" t="s">
        <v>17061</v>
      </c>
      <c r="I5126" s="127">
        <v>765</v>
      </c>
      <c r="J5126" s="128">
        <v>11.7562</v>
      </c>
    </row>
    <row r="5127" spans="2:10" hidden="1" x14ac:dyDescent="0.25">
      <c r="B5127" s="124" t="s">
        <v>13</v>
      </c>
      <c r="C5127" s="125" t="s">
        <v>4539</v>
      </c>
      <c r="D5127" s="126" t="s">
        <v>17060</v>
      </c>
      <c r="E5127" s="125" t="s">
        <v>4539</v>
      </c>
      <c r="F5127" s="126" t="s">
        <v>17066</v>
      </c>
      <c r="G5127" s="125" t="s">
        <v>6899</v>
      </c>
      <c r="H5127" s="126" t="s">
        <v>17064</v>
      </c>
      <c r="I5127" s="127">
        <v>278</v>
      </c>
      <c r="J5127" s="128">
        <v>16.343599999999999</v>
      </c>
    </row>
    <row r="5128" spans="2:10" hidden="1" x14ac:dyDescent="0.25">
      <c r="B5128" s="124" t="s">
        <v>13</v>
      </c>
      <c r="C5128" s="125" t="s">
        <v>17067</v>
      </c>
      <c r="D5128" s="126" t="s">
        <v>17068</v>
      </c>
      <c r="E5128" s="125" t="s">
        <v>15353</v>
      </c>
      <c r="F5128" s="126" t="s">
        <v>17069</v>
      </c>
      <c r="G5128" s="125" t="s">
        <v>17070</v>
      </c>
      <c r="H5128" s="126" t="s">
        <v>17071</v>
      </c>
      <c r="I5128" s="127">
        <v>76</v>
      </c>
      <c r="J5128" s="128">
        <v>3.1953</v>
      </c>
    </row>
    <row r="5129" spans="2:10" hidden="1" x14ac:dyDescent="0.25">
      <c r="B5129" s="124" t="s">
        <v>13</v>
      </c>
      <c r="C5129" s="125" t="s">
        <v>17067</v>
      </c>
      <c r="D5129" s="126" t="s">
        <v>17068</v>
      </c>
      <c r="E5129" s="125" t="s">
        <v>17070</v>
      </c>
      <c r="F5129" s="126" t="s">
        <v>17071</v>
      </c>
      <c r="G5129" s="125" t="s">
        <v>17072</v>
      </c>
      <c r="H5129" s="126" t="s">
        <v>17073</v>
      </c>
      <c r="I5129" s="127">
        <v>287</v>
      </c>
      <c r="J5129" s="128">
        <v>11.341699999999999</v>
      </c>
    </row>
    <row r="5130" spans="2:10" hidden="1" x14ac:dyDescent="0.25">
      <c r="B5130" s="124" t="s">
        <v>13</v>
      </c>
      <c r="C5130" s="125" t="s">
        <v>17067</v>
      </c>
      <c r="D5130" s="126" t="s">
        <v>17068</v>
      </c>
      <c r="E5130" s="125" t="s">
        <v>17074</v>
      </c>
      <c r="F5130" s="126" t="s">
        <v>17075</v>
      </c>
      <c r="G5130" s="125" t="s">
        <v>17076</v>
      </c>
      <c r="H5130" s="126" t="s">
        <v>17077</v>
      </c>
      <c r="I5130" s="127">
        <v>0</v>
      </c>
      <c r="J5130" s="128">
        <v>3.3815</v>
      </c>
    </row>
    <row r="5131" spans="2:10" hidden="1" x14ac:dyDescent="0.25">
      <c r="B5131" s="124" t="s">
        <v>13</v>
      </c>
      <c r="C5131" s="125" t="s">
        <v>17067</v>
      </c>
      <c r="D5131" s="126" t="s">
        <v>17068</v>
      </c>
      <c r="E5131" s="125" t="s">
        <v>17072</v>
      </c>
      <c r="F5131" s="126" t="s">
        <v>17073</v>
      </c>
      <c r="G5131" s="125" t="s">
        <v>694</v>
      </c>
      <c r="H5131" s="126" t="s">
        <v>17078</v>
      </c>
      <c r="I5131" s="127">
        <v>351</v>
      </c>
      <c r="J5131" s="128">
        <v>6.077</v>
      </c>
    </row>
    <row r="5132" spans="2:10" hidden="1" x14ac:dyDescent="0.25">
      <c r="B5132" s="124" t="s">
        <v>13</v>
      </c>
      <c r="C5132" s="125" t="s">
        <v>17067</v>
      </c>
      <c r="D5132" s="126" t="s">
        <v>17068</v>
      </c>
      <c r="E5132" s="125" t="s">
        <v>17079</v>
      </c>
      <c r="F5132" s="126" t="s">
        <v>17080</v>
      </c>
      <c r="G5132" s="125" t="s">
        <v>17074</v>
      </c>
      <c r="H5132" s="126" t="s">
        <v>17075</v>
      </c>
      <c r="I5132" s="127">
        <v>120</v>
      </c>
      <c r="J5132" s="128">
        <v>10.7774</v>
      </c>
    </row>
    <row r="5133" spans="2:10" hidden="1" x14ac:dyDescent="0.25">
      <c r="B5133" s="124" t="s">
        <v>13</v>
      </c>
      <c r="C5133" s="125" t="s">
        <v>17067</v>
      </c>
      <c r="D5133" s="126" t="s">
        <v>17068</v>
      </c>
      <c r="E5133" s="125" t="s">
        <v>2771</v>
      </c>
      <c r="F5133" s="126" t="s">
        <v>17081</v>
      </c>
      <c r="G5133" s="125" t="s">
        <v>17082</v>
      </c>
      <c r="H5133" s="126" t="s">
        <v>17083</v>
      </c>
      <c r="I5133" s="127">
        <v>554</v>
      </c>
      <c r="J5133" s="128">
        <v>1.4769000000000001</v>
      </c>
    </row>
    <row r="5134" spans="2:10" hidden="1" x14ac:dyDescent="0.25">
      <c r="B5134" s="124" t="s">
        <v>13</v>
      </c>
      <c r="C5134" s="125" t="s">
        <v>5853</v>
      </c>
      <c r="D5134" s="126" t="s">
        <v>17084</v>
      </c>
      <c r="E5134" s="125" t="s">
        <v>5853</v>
      </c>
      <c r="F5134" s="126" t="s">
        <v>17085</v>
      </c>
      <c r="G5134" s="125" t="s">
        <v>17086</v>
      </c>
      <c r="H5134" s="126" t="s">
        <v>17087</v>
      </c>
      <c r="I5134" s="127">
        <v>352</v>
      </c>
      <c r="J5134" s="128">
        <v>14.1715</v>
      </c>
    </row>
    <row r="5135" spans="2:10" hidden="1" x14ac:dyDescent="0.25">
      <c r="B5135" s="124" t="s">
        <v>13</v>
      </c>
      <c r="C5135" s="125" t="s">
        <v>5853</v>
      </c>
      <c r="D5135" s="126" t="s">
        <v>17084</v>
      </c>
      <c r="E5135" s="125" t="s">
        <v>17086</v>
      </c>
      <c r="F5135" s="126" t="s">
        <v>17087</v>
      </c>
      <c r="G5135" s="125" t="s">
        <v>17088</v>
      </c>
      <c r="H5135" s="126" t="s">
        <v>17089</v>
      </c>
      <c r="I5135" s="127">
        <v>1135</v>
      </c>
      <c r="J5135" s="128">
        <v>2.9081999999999999</v>
      </c>
    </row>
    <row r="5136" spans="2:10" hidden="1" x14ac:dyDescent="0.25">
      <c r="B5136" s="124" t="s">
        <v>13</v>
      </c>
      <c r="C5136" s="125" t="s">
        <v>17090</v>
      </c>
      <c r="D5136" s="126" t="s">
        <v>17091</v>
      </c>
      <c r="E5136" s="125" t="s">
        <v>17090</v>
      </c>
      <c r="F5136" s="126" t="s">
        <v>17092</v>
      </c>
      <c r="G5136" s="125" t="s">
        <v>9950</v>
      </c>
      <c r="H5136" s="126" t="s">
        <v>17093</v>
      </c>
      <c r="I5136" s="127">
        <v>371</v>
      </c>
      <c r="J5136" s="128">
        <v>6.5921000000000003</v>
      </c>
    </row>
    <row r="5137" spans="2:10" hidden="1" x14ac:dyDescent="0.25">
      <c r="B5137" s="124" t="s">
        <v>13</v>
      </c>
      <c r="C5137" s="125" t="s">
        <v>951</v>
      </c>
      <c r="D5137" s="126" t="s">
        <v>17094</v>
      </c>
      <c r="E5137" s="125" t="s">
        <v>5271</v>
      </c>
      <c r="F5137" s="126" t="s">
        <v>17095</v>
      </c>
      <c r="G5137" s="125" t="s">
        <v>17096</v>
      </c>
      <c r="H5137" s="126" t="s">
        <v>17097</v>
      </c>
      <c r="I5137" s="127">
        <v>691</v>
      </c>
      <c r="J5137" s="128">
        <v>5.8028999999999984</v>
      </c>
    </row>
    <row r="5138" spans="2:10" hidden="1" x14ac:dyDescent="0.25">
      <c r="B5138" s="124" t="s">
        <v>13</v>
      </c>
      <c r="C5138" s="125" t="s">
        <v>951</v>
      </c>
      <c r="D5138" s="126" t="s">
        <v>17094</v>
      </c>
      <c r="E5138" s="125" t="s">
        <v>951</v>
      </c>
      <c r="F5138" s="126" t="s">
        <v>17098</v>
      </c>
      <c r="G5138" s="125" t="s">
        <v>5271</v>
      </c>
      <c r="H5138" s="126" t="s">
        <v>17095</v>
      </c>
      <c r="I5138" s="127">
        <v>493</v>
      </c>
      <c r="J5138" s="128">
        <v>7.6157000000000004</v>
      </c>
    </row>
    <row r="5139" spans="2:10" hidden="1" x14ac:dyDescent="0.25">
      <c r="B5139" s="124" t="s">
        <v>13</v>
      </c>
      <c r="C5139" s="125" t="s">
        <v>13700</v>
      </c>
      <c r="D5139" s="126" t="s">
        <v>17099</v>
      </c>
      <c r="E5139" s="125" t="s">
        <v>17100</v>
      </c>
      <c r="F5139" s="126" t="s">
        <v>17101</v>
      </c>
      <c r="G5139" s="125" t="s">
        <v>17102</v>
      </c>
      <c r="H5139" s="126" t="s">
        <v>17103</v>
      </c>
      <c r="I5139" s="127">
        <v>625</v>
      </c>
      <c r="J5139" s="128">
        <v>15.730399999999999</v>
      </c>
    </row>
    <row r="5140" spans="2:10" hidden="1" x14ac:dyDescent="0.25">
      <c r="B5140" s="124" t="s">
        <v>13</v>
      </c>
      <c r="C5140" s="125" t="s">
        <v>13700</v>
      </c>
      <c r="D5140" s="126" t="s">
        <v>17099</v>
      </c>
      <c r="E5140" s="125" t="s">
        <v>13700</v>
      </c>
      <c r="F5140" s="126" t="s">
        <v>17104</v>
      </c>
      <c r="G5140" s="125" t="s">
        <v>17100</v>
      </c>
      <c r="H5140" s="126" t="s">
        <v>17101</v>
      </c>
      <c r="I5140" s="127">
        <v>102</v>
      </c>
      <c r="J5140" s="128">
        <v>10.8574</v>
      </c>
    </row>
    <row r="5141" spans="2:10" hidden="1" x14ac:dyDescent="0.25">
      <c r="B5141" s="124" t="s">
        <v>13</v>
      </c>
      <c r="C5141" s="125" t="s">
        <v>17105</v>
      </c>
      <c r="D5141" s="126" t="s">
        <v>17106</v>
      </c>
      <c r="E5141" s="125" t="s">
        <v>17105</v>
      </c>
      <c r="F5141" s="126" t="s">
        <v>17107</v>
      </c>
      <c r="G5141" s="125" t="s">
        <v>17108</v>
      </c>
      <c r="H5141" s="126" t="s">
        <v>17109</v>
      </c>
      <c r="I5141" s="127">
        <v>215</v>
      </c>
      <c r="J5141" s="128">
        <v>5.1950999999999992</v>
      </c>
    </row>
    <row r="5142" spans="2:10" hidden="1" x14ac:dyDescent="0.25">
      <c r="B5142" s="124" t="s">
        <v>13</v>
      </c>
      <c r="C5142" s="125" t="s">
        <v>17105</v>
      </c>
      <c r="D5142" s="126" t="s">
        <v>17106</v>
      </c>
      <c r="E5142" s="125" t="s">
        <v>17105</v>
      </c>
      <c r="F5142" s="126" t="s">
        <v>17107</v>
      </c>
      <c r="G5142" s="125" t="s">
        <v>17110</v>
      </c>
      <c r="H5142" s="126" t="s">
        <v>17111</v>
      </c>
      <c r="I5142" s="127">
        <v>242</v>
      </c>
      <c r="J5142" s="128">
        <v>2.9126999999999992</v>
      </c>
    </row>
    <row r="5143" spans="2:10" hidden="1" x14ac:dyDescent="0.25">
      <c r="B5143" s="124" t="s">
        <v>13</v>
      </c>
      <c r="C5143" s="125" t="s">
        <v>17112</v>
      </c>
      <c r="D5143" s="126" t="s">
        <v>17113</v>
      </c>
      <c r="E5143" s="125" t="s">
        <v>17112</v>
      </c>
      <c r="F5143" s="126" t="s">
        <v>17114</v>
      </c>
      <c r="G5143" s="125" t="s">
        <v>17115</v>
      </c>
      <c r="H5143" s="126" t="s">
        <v>17116</v>
      </c>
      <c r="I5143" s="127">
        <v>617</v>
      </c>
      <c r="J5143" s="128">
        <v>12.8932</v>
      </c>
    </row>
    <row r="5144" spans="2:10" hidden="1" x14ac:dyDescent="0.25">
      <c r="B5144" s="124" t="s">
        <v>13</v>
      </c>
      <c r="C5144" s="125" t="s">
        <v>17117</v>
      </c>
      <c r="D5144" s="126" t="s">
        <v>17118</v>
      </c>
      <c r="E5144" s="125" t="s">
        <v>17119</v>
      </c>
      <c r="F5144" s="126" t="s">
        <v>17120</v>
      </c>
      <c r="G5144" s="125" t="s">
        <v>7835</v>
      </c>
      <c r="H5144" s="126" t="s">
        <v>17121</v>
      </c>
      <c r="I5144" s="127">
        <v>574</v>
      </c>
      <c r="J5144" s="128">
        <v>9.6288999999999998</v>
      </c>
    </row>
    <row r="5145" spans="2:10" hidden="1" x14ac:dyDescent="0.25">
      <c r="B5145" s="124" t="s">
        <v>13</v>
      </c>
      <c r="C5145" s="125" t="s">
        <v>17117</v>
      </c>
      <c r="D5145" s="126" t="s">
        <v>17118</v>
      </c>
      <c r="E5145" s="125" t="s">
        <v>17117</v>
      </c>
      <c r="F5145" s="126" t="s">
        <v>17122</v>
      </c>
      <c r="G5145" s="125" t="s">
        <v>17119</v>
      </c>
      <c r="H5145" s="126" t="s">
        <v>17120</v>
      </c>
      <c r="I5145" s="127">
        <v>191</v>
      </c>
      <c r="J5145" s="128">
        <v>16.0107</v>
      </c>
    </row>
    <row r="5146" spans="2:10" hidden="1" x14ac:dyDescent="0.25">
      <c r="B5146" s="124" t="s">
        <v>13</v>
      </c>
      <c r="C5146" s="125" t="s">
        <v>1134</v>
      </c>
      <c r="D5146" s="126" t="s">
        <v>17123</v>
      </c>
      <c r="E5146" s="125" t="s">
        <v>7410</v>
      </c>
      <c r="F5146" s="126" t="s">
        <v>17124</v>
      </c>
      <c r="G5146" s="125" t="s">
        <v>17125</v>
      </c>
      <c r="H5146" s="126" t="s">
        <v>17126</v>
      </c>
      <c r="I5146" s="127">
        <v>651</v>
      </c>
      <c r="J5146" s="128">
        <v>10.775</v>
      </c>
    </row>
    <row r="5147" spans="2:10" hidden="1" x14ac:dyDescent="0.25">
      <c r="B5147" s="124" t="s">
        <v>13</v>
      </c>
      <c r="C5147" s="125" t="s">
        <v>1134</v>
      </c>
      <c r="D5147" s="126" t="s">
        <v>17123</v>
      </c>
      <c r="E5147" s="125" t="s">
        <v>1134</v>
      </c>
      <c r="F5147" s="126" t="s">
        <v>17127</v>
      </c>
      <c r="G5147" s="125" t="s">
        <v>17128</v>
      </c>
      <c r="H5147" s="126" t="s">
        <v>17129</v>
      </c>
      <c r="I5147" s="127">
        <v>523</v>
      </c>
      <c r="J5147" s="128">
        <v>11.049099999999999</v>
      </c>
    </row>
    <row r="5148" spans="2:10" hidden="1" x14ac:dyDescent="0.25">
      <c r="B5148" s="124" t="s">
        <v>13</v>
      </c>
      <c r="C5148" s="125" t="s">
        <v>1134</v>
      </c>
      <c r="D5148" s="126" t="s">
        <v>17123</v>
      </c>
      <c r="E5148" s="125" t="s">
        <v>8065</v>
      </c>
      <c r="F5148" s="126" t="s">
        <v>17130</v>
      </c>
      <c r="G5148" s="125" t="s">
        <v>17131</v>
      </c>
      <c r="H5148" s="126" t="s">
        <v>17132</v>
      </c>
      <c r="I5148" s="127">
        <v>403</v>
      </c>
      <c r="J5148" s="128">
        <v>10.6868</v>
      </c>
    </row>
    <row r="5149" spans="2:10" hidden="1" x14ac:dyDescent="0.25">
      <c r="B5149" s="124" t="s">
        <v>13</v>
      </c>
      <c r="C5149" s="125" t="s">
        <v>1134</v>
      </c>
      <c r="D5149" s="126" t="s">
        <v>17123</v>
      </c>
      <c r="E5149" s="125" t="s">
        <v>17125</v>
      </c>
      <c r="F5149" s="126" t="s">
        <v>17126</v>
      </c>
      <c r="G5149" s="125" t="s">
        <v>17133</v>
      </c>
      <c r="H5149" s="126" t="s">
        <v>17134</v>
      </c>
      <c r="I5149" s="127">
        <v>305</v>
      </c>
      <c r="J5149" s="128">
        <v>10.522399999999999</v>
      </c>
    </row>
    <row r="5150" spans="2:10" hidden="1" x14ac:dyDescent="0.25">
      <c r="B5150" s="124" t="s">
        <v>13</v>
      </c>
      <c r="C5150" s="125" t="s">
        <v>1134</v>
      </c>
      <c r="D5150" s="126" t="s">
        <v>17123</v>
      </c>
      <c r="E5150" s="125" t="s">
        <v>17128</v>
      </c>
      <c r="F5150" s="126" t="s">
        <v>17129</v>
      </c>
      <c r="G5150" s="125" t="s">
        <v>7410</v>
      </c>
      <c r="H5150" s="126" t="s">
        <v>17124</v>
      </c>
      <c r="I5150" s="127">
        <v>181</v>
      </c>
      <c r="J5150" s="128">
        <v>4.4994000000000014</v>
      </c>
    </row>
    <row r="5151" spans="2:10" hidden="1" x14ac:dyDescent="0.25">
      <c r="B5151" s="124" t="s">
        <v>13</v>
      </c>
      <c r="C5151" s="125" t="s">
        <v>1134</v>
      </c>
      <c r="D5151" s="126" t="s">
        <v>17123</v>
      </c>
      <c r="E5151" s="125" t="s">
        <v>17128</v>
      </c>
      <c r="F5151" s="126" t="s">
        <v>17129</v>
      </c>
      <c r="G5151" s="125" t="s">
        <v>8065</v>
      </c>
      <c r="H5151" s="126" t="s">
        <v>17130</v>
      </c>
      <c r="I5151" s="127">
        <v>566</v>
      </c>
      <c r="J5151" s="128">
        <v>9.4102000000000015</v>
      </c>
    </row>
    <row r="5152" spans="2:10" hidden="1" x14ac:dyDescent="0.25">
      <c r="B5152" s="124" t="s">
        <v>13</v>
      </c>
      <c r="C5152" s="125" t="s">
        <v>17135</v>
      </c>
      <c r="D5152" s="126" t="s">
        <v>17136</v>
      </c>
      <c r="E5152" s="125" t="s">
        <v>17135</v>
      </c>
      <c r="F5152" s="126" t="s">
        <v>17137</v>
      </c>
      <c r="G5152" s="125" t="s">
        <v>17138</v>
      </c>
      <c r="H5152" s="126" t="s">
        <v>17139</v>
      </c>
      <c r="I5152" s="127">
        <v>89</v>
      </c>
      <c r="J5152" s="128">
        <v>21.427099999999999</v>
      </c>
    </row>
    <row r="5153" spans="2:10" hidden="1" x14ac:dyDescent="0.25">
      <c r="B5153" s="124" t="s">
        <v>13</v>
      </c>
      <c r="C5153" s="125" t="s">
        <v>17140</v>
      </c>
      <c r="D5153" s="126" t="s">
        <v>17141</v>
      </c>
      <c r="E5153" s="125" t="s">
        <v>17140</v>
      </c>
      <c r="F5153" s="126" t="s">
        <v>17142</v>
      </c>
      <c r="G5153" s="125" t="s">
        <v>17143</v>
      </c>
      <c r="H5153" s="126" t="s">
        <v>17144</v>
      </c>
      <c r="I5153" s="127">
        <v>350</v>
      </c>
      <c r="J5153" s="128">
        <v>18.885200000000001</v>
      </c>
    </row>
    <row r="5154" spans="2:10" hidden="1" x14ac:dyDescent="0.25">
      <c r="B5154" s="124" t="s">
        <v>13</v>
      </c>
      <c r="C5154" s="125" t="s">
        <v>17140</v>
      </c>
      <c r="D5154" s="126" t="s">
        <v>17141</v>
      </c>
      <c r="E5154" s="125" t="s">
        <v>17143</v>
      </c>
      <c r="F5154" s="126" t="s">
        <v>17144</v>
      </c>
      <c r="G5154" s="125" t="s">
        <v>17145</v>
      </c>
      <c r="H5154" s="126" t="s">
        <v>17146</v>
      </c>
      <c r="I5154" s="127">
        <v>372</v>
      </c>
      <c r="J5154" s="128">
        <v>6.0110000000000001</v>
      </c>
    </row>
    <row r="5155" spans="2:10" hidden="1" x14ac:dyDescent="0.25">
      <c r="B5155" s="124" t="s">
        <v>13</v>
      </c>
      <c r="C5155" s="125" t="s">
        <v>3653</v>
      </c>
      <c r="D5155" s="126" t="s">
        <v>17147</v>
      </c>
      <c r="E5155" s="125" t="s">
        <v>17148</v>
      </c>
      <c r="F5155" s="126" t="s">
        <v>17149</v>
      </c>
      <c r="G5155" s="125" t="s">
        <v>17150</v>
      </c>
      <c r="H5155" s="126" t="s">
        <v>17151</v>
      </c>
      <c r="I5155" s="127">
        <v>632</v>
      </c>
      <c r="J5155" s="128">
        <v>5.6027999999999993</v>
      </c>
    </row>
    <row r="5156" spans="2:10" hidden="1" x14ac:dyDescent="0.25">
      <c r="B5156" s="124" t="s">
        <v>13</v>
      </c>
      <c r="C5156" s="125" t="s">
        <v>3653</v>
      </c>
      <c r="D5156" s="126" t="s">
        <v>17147</v>
      </c>
      <c r="E5156" s="125" t="s">
        <v>17152</v>
      </c>
      <c r="F5156" s="126" t="s">
        <v>17153</v>
      </c>
      <c r="G5156" s="125" t="s">
        <v>9779</v>
      </c>
      <c r="H5156" s="126" t="s">
        <v>17154</v>
      </c>
      <c r="I5156" s="127">
        <v>368</v>
      </c>
      <c r="J5156" s="128">
        <v>2.6530999999999998</v>
      </c>
    </row>
    <row r="5157" spans="2:10" hidden="1" x14ac:dyDescent="0.25">
      <c r="B5157" s="124" t="s">
        <v>13</v>
      </c>
      <c r="C5157" s="125" t="s">
        <v>3653</v>
      </c>
      <c r="D5157" s="126" t="s">
        <v>17147</v>
      </c>
      <c r="E5157" s="125" t="s">
        <v>6889</v>
      </c>
      <c r="F5157" s="126" t="s">
        <v>17155</v>
      </c>
      <c r="G5157" s="125" t="s">
        <v>17156</v>
      </c>
      <c r="H5157" s="126" t="s">
        <v>17157</v>
      </c>
      <c r="I5157" s="127">
        <v>693</v>
      </c>
      <c r="J5157" s="128">
        <v>3.41</v>
      </c>
    </row>
    <row r="5158" spans="2:10" hidden="1" x14ac:dyDescent="0.25">
      <c r="B5158" s="124" t="s">
        <v>13</v>
      </c>
      <c r="C5158" s="125" t="s">
        <v>3653</v>
      </c>
      <c r="D5158" s="126" t="s">
        <v>17147</v>
      </c>
      <c r="E5158" s="125" t="s">
        <v>17150</v>
      </c>
      <c r="F5158" s="126" t="s">
        <v>17151</v>
      </c>
      <c r="G5158" s="125" t="s">
        <v>17158</v>
      </c>
      <c r="H5158" s="126" t="s">
        <v>17159</v>
      </c>
      <c r="I5158" s="127">
        <v>692</v>
      </c>
      <c r="J5158" s="128">
        <v>13.006600000000001</v>
      </c>
    </row>
    <row r="5159" spans="2:10" hidden="1" x14ac:dyDescent="0.25">
      <c r="B5159" s="124" t="s">
        <v>13</v>
      </c>
      <c r="C5159" s="125" t="s">
        <v>3653</v>
      </c>
      <c r="D5159" s="126" t="s">
        <v>17147</v>
      </c>
      <c r="E5159" s="125" t="s">
        <v>2491</v>
      </c>
      <c r="F5159" s="126" t="s">
        <v>17160</v>
      </c>
      <c r="G5159" s="125" t="s">
        <v>17161</v>
      </c>
      <c r="H5159" s="126" t="s">
        <v>17162</v>
      </c>
      <c r="I5159" s="127">
        <v>267</v>
      </c>
      <c r="J5159" s="128">
        <v>9.1476999999999986</v>
      </c>
    </row>
    <row r="5160" spans="2:10" hidden="1" x14ac:dyDescent="0.25">
      <c r="B5160" s="124" t="s">
        <v>13</v>
      </c>
      <c r="C5160" s="125" t="s">
        <v>3653</v>
      </c>
      <c r="D5160" s="126" t="s">
        <v>17147</v>
      </c>
      <c r="E5160" s="125" t="s">
        <v>3653</v>
      </c>
      <c r="F5160" s="126" t="s">
        <v>17163</v>
      </c>
      <c r="G5160" s="125" t="s">
        <v>6889</v>
      </c>
      <c r="H5160" s="126" t="s">
        <v>17155</v>
      </c>
      <c r="I5160" s="127">
        <v>329</v>
      </c>
      <c r="J5160" s="128">
        <v>8.7299000000000024</v>
      </c>
    </row>
    <row r="5161" spans="2:10" hidden="1" x14ac:dyDescent="0.25">
      <c r="B5161" s="124" t="s">
        <v>13</v>
      </c>
      <c r="C5161" s="125" t="s">
        <v>3653</v>
      </c>
      <c r="D5161" s="126" t="s">
        <v>17147</v>
      </c>
      <c r="E5161" s="125" t="s">
        <v>17164</v>
      </c>
      <c r="F5161" s="126" t="s">
        <v>17165</v>
      </c>
      <c r="G5161" s="125" t="s">
        <v>17166</v>
      </c>
      <c r="H5161" s="126" t="s">
        <v>17167</v>
      </c>
      <c r="I5161" s="127">
        <v>167</v>
      </c>
      <c r="J5161" s="128">
        <v>5.9508000000000001</v>
      </c>
    </row>
    <row r="5162" spans="2:10" hidden="1" x14ac:dyDescent="0.25">
      <c r="B5162" s="124" t="s">
        <v>13</v>
      </c>
      <c r="C5162" s="125" t="s">
        <v>3653</v>
      </c>
      <c r="D5162" s="126" t="s">
        <v>17147</v>
      </c>
      <c r="E5162" s="125" t="s">
        <v>2491</v>
      </c>
      <c r="F5162" s="126" t="s">
        <v>17160</v>
      </c>
      <c r="G5162" s="125" t="s">
        <v>17168</v>
      </c>
      <c r="H5162" s="126" t="s">
        <v>17169</v>
      </c>
      <c r="I5162" s="127">
        <v>397</v>
      </c>
      <c r="J5162" s="128">
        <v>5.8860000000000001</v>
      </c>
    </row>
    <row r="5163" spans="2:10" hidden="1" x14ac:dyDescent="0.25">
      <c r="B5163" s="124" t="s">
        <v>13</v>
      </c>
      <c r="C5163" s="125" t="s">
        <v>3653</v>
      </c>
      <c r="D5163" s="126" t="s">
        <v>17147</v>
      </c>
      <c r="E5163" s="125" t="s">
        <v>17156</v>
      </c>
      <c r="F5163" s="126" t="s">
        <v>17157</v>
      </c>
      <c r="G5163" s="125" t="s">
        <v>17170</v>
      </c>
      <c r="H5163" s="126" t="s">
        <v>17171</v>
      </c>
      <c r="I5163" s="127">
        <v>718</v>
      </c>
      <c r="J5163" s="128">
        <v>7.9660000000000002</v>
      </c>
    </row>
    <row r="5164" spans="2:10" hidden="1" x14ac:dyDescent="0.25">
      <c r="B5164" s="124" t="s">
        <v>13</v>
      </c>
      <c r="C5164" s="125" t="s">
        <v>3653</v>
      </c>
      <c r="D5164" s="126" t="s">
        <v>17147</v>
      </c>
      <c r="E5164" s="125" t="s">
        <v>7512</v>
      </c>
      <c r="F5164" s="126" t="s">
        <v>17172</v>
      </c>
      <c r="G5164" s="125" t="s">
        <v>17173</v>
      </c>
      <c r="H5164" s="126" t="s">
        <v>17174</v>
      </c>
      <c r="I5164" s="127">
        <v>229</v>
      </c>
      <c r="J5164" s="128">
        <v>3.7947000000000002</v>
      </c>
    </row>
    <row r="5165" spans="2:10" hidden="1" x14ac:dyDescent="0.25">
      <c r="B5165" s="124" t="s">
        <v>13</v>
      </c>
      <c r="C5165" s="125" t="s">
        <v>3653</v>
      </c>
      <c r="D5165" s="126" t="s">
        <v>17147</v>
      </c>
      <c r="E5165" s="125" t="s">
        <v>7512</v>
      </c>
      <c r="F5165" s="126" t="s">
        <v>17172</v>
      </c>
      <c r="G5165" s="125" t="s">
        <v>921</v>
      </c>
      <c r="H5165" s="126" t="s">
        <v>17175</v>
      </c>
      <c r="I5165" s="127">
        <v>509</v>
      </c>
      <c r="J5165" s="128">
        <v>9.9157000000000028</v>
      </c>
    </row>
    <row r="5166" spans="2:10" hidden="1" x14ac:dyDescent="0.25">
      <c r="B5166" s="124" t="s">
        <v>13</v>
      </c>
      <c r="C5166" s="125" t="s">
        <v>3653</v>
      </c>
      <c r="D5166" s="126" t="s">
        <v>17147</v>
      </c>
      <c r="E5166" s="125" t="s">
        <v>6889</v>
      </c>
      <c r="F5166" s="126" t="s">
        <v>17155</v>
      </c>
      <c r="G5166" s="125" t="s">
        <v>17176</v>
      </c>
      <c r="H5166" s="126" t="s">
        <v>17177</v>
      </c>
      <c r="I5166" s="127">
        <v>397</v>
      </c>
      <c r="J5166" s="128">
        <v>19.753499999999999</v>
      </c>
    </row>
    <row r="5167" spans="2:10" hidden="1" x14ac:dyDescent="0.25">
      <c r="B5167" s="124" t="s">
        <v>13</v>
      </c>
      <c r="C5167" s="125" t="s">
        <v>3653</v>
      </c>
      <c r="D5167" s="126" t="s">
        <v>17147</v>
      </c>
      <c r="E5167" s="125" t="s">
        <v>6824</v>
      </c>
      <c r="F5167" s="126" t="s">
        <v>17178</v>
      </c>
      <c r="G5167" s="125" t="s">
        <v>17179</v>
      </c>
      <c r="H5167" s="126" t="s">
        <v>17180</v>
      </c>
      <c r="I5167" s="127">
        <v>578</v>
      </c>
      <c r="J5167" s="128">
        <v>5.4136000000000024</v>
      </c>
    </row>
    <row r="5168" spans="2:10" hidden="1" x14ac:dyDescent="0.25">
      <c r="B5168" s="124" t="s">
        <v>13</v>
      </c>
      <c r="C5168" s="125" t="s">
        <v>3653</v>
      </c>
      <c r="D5168" s="126" t="s">
        <v>17147</v>
      </c>
      <c r="E5168" s="125" t="s">
        <v>528</v>
      </c>
      <c r="F5168" s="126" t="s">
        <v>17181</v>
      </c>
      <c r="G5168" s="125" t="s">
        <v>17182</v>
      </c>
      <c r="H5168" s="126" t="s">
        <v>17183</v>
      </c>
      <c r="I5168" s="127">
        <v>188</v>
      </c>
      <c r="J5168" s="128">
        <v>5.3538000000000006</v>
      </c>
    </row>
    <row r="5169" spans="2:10" hidden="1" x14ac:dyDescent="0.25">
      <c r="B5169" s="124" t="s">
        <v>13</v>
      </c>
      <c r="C5169" s="125" t="s">
        <v>3653</v>
      </c>
      <c r="D5169" s="126" t="s">
        <v>17147</v>
      </c>
      <c r="E5169" s="125" t="s">
        <v>6824</v>
      </c>
      <c r="F5169" s="126" t="s">
        <v>17178</v>
      </c>
      <c r="G5169" s="125" t="s">
        <v>17184</v>
      </c>
      <c r="H5169" s="126" t="s">
        <v>17185</v>
      </c>
      <c r="I5169" s="127">
        <v>660</v>
      </c>
      <c r="J5169" s="128">
        <v>11.1311</v>
      </c>
    </row>
    <row r="5170" spans="2:10" hidden="1" x14ac:dyDescent="0.25">
      <c r="B5170" s="124" t="s">
        <v>13</v>
      </c>
      <c r="C5170" s="125" t="s">
        <v>3653</v>
      </c>
      <c r="D5170" s="126" t="s">
        <v>17147</v>
      </c>
      <c r="E5170" s="125" t="s">
        <v>528</v>
      </c>
      <c r="F5170" s="126" t="s">
        <v>17181</v>
      </c>
      <c r="G5170" s="125" t="s">
        <v>17164</v>
      </c>
      <c r="H5170" s="126" t="s">
        <v>17165</v>
      </c>
      <c r="I5170" s="127">
        <v>345</v>
      </c>
      <c r="J5170" s="128">
        <v>6.1917</v>
      </c>
    </row>
    <row r="5171" spans="2:10" hidden="1" x14ac:dyDescent="0.25">
      <c r="B5171" s="124" t="s">
        <v>13</v>
      </c>
      <c r="C5171" s="125" t="s">
        <v>3653</v>
      </c>
      <c r="D5171" s="126" t="s">
        <v>17147</v>
      </c>
      <c r="E5171" s="125" t="s">
        <v>3653</v>
      </c>
      <c r="F5171" s="126" t="s">
        <v>17163</v>
      </c>
      <c r="G5171" s="125" t="s">
        <v>528</v>
      </c>
      <c r="H5171" s="126" t="s">
        <v>17181</v>
      </c>
      <c r="I5171" s="127">
        <v>268</v>
      </c>
      <c r="J5171" s="128">
        <v>8.3668000000000031</v>
      </c>
    </row>
    <row r="5172" spans="2:10" hidden="1" x14ac:dyDescent="0.25">
      <c r="B5172" s="124" t="s">
        <v>13</v>
      </c>
      <c r="C5172" s="125" t="s">
        <v>1164</v>
      </c>
      <c r="D5172" s="126" t="s">
        <v>17186</v>
      </c>
      <c r="E5172" s="125" t="s">
        <v>10351</v>
      </c>
      <c r="F5172" s="126" t="s">
        <v>17187</v>
      </c>
      <c r="G5172" s="125" t="s">
        <v>8561</v>
      </c>
      <c r="H5172" s="126" t="s">
        <v>17188</v>
      </c>
      <c r="I5172" s="127">
        <v>400</v>
      </c>
      <c r="J5172" s="128">
        <v>2.2728000000000002</v>
      </c>
    </row>
    <row r="5173" spans="2:10" hidden="1" x14ac:dyDescent="0.25">
      <c r="B5173" s="124" t="s">
        <v>13</v>
      </c>
      <c r="C5173" s="125" t="s">
        <v>1164</v>
      </c>
      <c r="D5173" s="126" t="s">
        <v>17186</v>
      </c>
      <c r="E5173" s="125" t="s">
        <v>1164</v>
      </c>
      <c r="F5173" s="126" t="s">
        <v>17189</v>
      </c>
      <c r="G5173" s="125" t="s">
        <v>10351</v>
      </c>
      <c r="H5173" s="126" t="s">
        <v>17187</v>
      </c>
      <c r="I5173" s="127">
        <v>312</v>
      </c>
      <c r="J5173" s="128">
        <v>8.1408999999999985</v>
      </c>
    </row>
    <row r="5174" spans="2:10" hidden="1" x14ac:dyDescent="0.25">
      <c r="B5174" s="124" t="s">
        <v>13</v>
      </c>
      <c r="C5174" s="125" t="s">
        <v>1164</v>
      </c>
      <c r="D5174" s="126" t="s">
        <v>17186</v>
      </c>
      <c r="E5174" s="125" t="s">
        <v>1164</v>
      </c>
      <c r="F5174" s="126" t="s">
        <v>17189</v>
      </c>
      <c r="G5174" s="125" t="s">
        <v>17190</v>
      </c>
      <c r="H5174" s="126" t="s">
        <v>17191</v>
      </c>
      <c r="I5174" s="127">
        <v>187</v>
      </c>
      <c r="J5174" s="128">
        <v>4.0304000000000002</v>
      </c>
    </row>
    <row r="5175" spans="2:10" hidden="1" x14ac:dyDescent="0.25">
      <c r="B5175" s="124" t="s">
        <v>13</v>
      </c>
      <c r="C5175" s="125" t="s">
        <v>1164</v>
      </c>
      <c r="D5175" s="126" t="s">
        <v>17186</v>
      </c>
      <c r="E5175" s="125" t="s">
        <v>1164</v>
      </c>
      <c r="F5175" s="126" t="s">
        <v>17189</v>
      </c>
      <c r="G5175" s="125" t="s">
        <v>5340</v>
      </c>
      <c r="H5175" s="126" t="s">
        <v>17192</v>
      </c>
      <c r="I5175" s="127">
        <v>412</v>
      </c>
      <c r="J5175" s="128">
        <v>8.1425000000000001</v>
      </c>
    </row>
    <row r="5176" spans="2:10" hidden="1" x14ac:dyDescent="0.25">
      <c r="B5176" s="124" t="s">
        <v>13</v>
      </c>
      <c r="C5176" s="125" t="s">
        <v>17193</v>
      </c>
      <c r="D5176" s="126" t="s">
        <v>17194</v>
      </c>
      <c r="E5176" s="125" t="s">
        <v>17195</v>
      </c>
      <c r="F5176" s="126" t="s">
        <v>17196</v>
      </c>
      <c r="G5176" s="125" t="s">
        <v>17197</v>
      </c>
      <c r="H5176" s="126" t="s">
        <v>17198</v>
      </c>
      <c r="I5176" s="127">
        <v>259</v>
      </c>
      <c r="J5176" s="128">
        <v>4.1909999999999989</v>
      </c>
    </row>
    <row r="5177" spans="2:10" hidden="1" x14ac:dyDescent="0.25">
      <c r="B5177" s="124" t="s">
        <v>13</v>
      </c>
      <c r="C5177" s="125" t="s">
        <v>17193</v>
      </c>
      <c r="D5177" s="126" t="s">
        <v>17194</v>
      </c>
      <c r="E5177" s="125" t="s">
        <v>17193</v>
      </c>
      <c r="F5177" s="126" t="s">
        <v>17199</v>
      </c>
      <c r="G5177" s="125" t="s">
        <v>17195</v>
      </c>
      <c r="H5177" s="126" t="s">
        <v>17196</v>
      </c>
      <c r="I5177" s="127">
        <v>361</v>
      </c>
      <c r="J5177" s="128">
        <v>2.0213000000000001</v>
      </c>
    </row>
    <row r="5178" spans="2:10" hidden="1" x14ac:dyDescent="0.25">
      <c r="B5178" s="124" t="s">
        <v>13</v>
      </c>
      <c r="C5178" s="125" t="s">
        <v>17200</v>
      </c>
      <c r="D5178" s="126" t="s">
        <v>17201</v>
      </c>
      <c r="E5178" s="125" t="s">
        <v>17200</v>
      </c>
      <c r="F5178" s="126" t="s">
        <v>17202</v>
      </c>
      <c r="G5178" s="125" t="s">
        <v>17203</v>
      </c>
      <c r="H5178" s="126" t="s">
        <v>17204</v>
      </c>
      <c r="I5178" s="127">
        <v>11</v>
      </c>
      <c r="J5178" s="128">
        <v>3.1545999999999998</v>
      </c>
    </row>
    <row r="5179" spans="2:10" hidden="1" x14ac:dyDescent="0.25">
      <c r="B5179" s="124" t="s">
        <v>13</v>
      </c>
      <c r="C5179" s="125" t="s">
        <v>17200</v>
      </c>
      <c r="D5179" s="126" t="s">
        <v>17201</v>
      </c>
      <c r="E5179" s="125" t="s">
        <v>17203</v>
      </c>
      <c r="F5179" s="126" t="s">
        <v>17204</v>
      </c>
      <c r="G5179" s="125" t="s">
        <v>17205</v>
      </c>
      <c r="H5179" s="126" t="s">
        <v>17206</v>
      </c>
      <c r="I5179" s="127">
        <v>499</v>
      </c>
      <c r="J5179" s="128">
        <v>0.53479999999999994</v>
      </c>
    </row>
    <row r="5180" spans="2:10" hidden="1" x14ac:dyDescent="0.25">
      <c r="B5180" s="124" t="s">
        <v>13</v>
      </c>
      <c r="C5180" s="125" t="s">
        <v>1416</v>
      </c>
      <c r="D5180" s="126" t="s">
        <v>17207</v>
      </c>
      <c r="E5180" s="125" t="s">
        <v>6851</v>
      </c>
      <c r="F5180" s="126" t="s">
        <v>17208</v>
      </c>
      <c r="G5180" s="125" t="s">
        <v>17209</v>
      </c>
      <c r="H5180" s="126" t="s">
        <v>17210</v>
      </c>
      <c r="I5180" s="127">
        <v>371</v>
      </c>
      <c r="J5180" s="128">
        <v>5.5952000000000002</v>
      </c>
    </row>
    <row r="5181" spans="2:10" hidden="1" x14ac:dyDescent="0.25">
      <c r="B5181" s="124" t="s">
        <v>13</v>
      </c>
      <c r="C5181" s="125" t="s">
        <v>1416</v>
      </c>
      <c r="D5181" s="126" t="s">
        <v>17207</v>
      </c>
      <c r="E5181" s="125" t="s">
        <v>1416</v>
      </c>
      <c r="F5181" s="126" t="s">
        <v>17211</v>
      </c>
      <c r="G5181" s="125" t="s">
        <v>17212</v>
      </c>
      <c r="H5181" s="126" t="s">
        <v>17213</v>
      </c>
      <c r="I5181" s="127">
        <v>521</v>
      </c>
      <c r="J5181" s="128">
        <v>4.2450000000000001</v>
      </c>
    </row>
    <row r="5182" spans="2:10" hidden="1" x14ac:dyDescent="0.25">
      <c r="B5182" s="124" t="s">
        <v>13</v>
      </c>
      <c r="C5182" s="125" t="s">
        <v>1416</v>
      </c>
      <c r="D5182" s="126" t="s">
        <v>17207</v>
      </c>
      <c r="E5182" s="125" t="s">
        <v>1416</v>
      </c>
      <c r="F5182" s="126" t="s">
        <v>17211</v>
      </c>
      <c r="G5182" s="125" t="s">
        <v>6851</v>
      </c>
      <c r="H5182" s="126" t="s">
        <v>17208</v>
      </c>
      <c r="I5182" s="127">
        <v>1478</v>
      </c>
      <c r="J5182" s="128">
        <v>14.8909</v>
      </c>
    </row>
    <row r="5183" spans="2:10" hidden="1" x14ac:dyDescent="0.25">
      <c r="B5183" s="124" t="s">
        <v>13</v>
      </c>
      <c r="C5183" s="125" t="s">
        <v>1420</v>
      </c>
      <c r="D5183" s="126" t="s">
        <v>17214</v>
      </c>
      <c r="E5183" s="125" t="s">
        <v>1420</v>
      </c>
      <c r="F5183" s="126" t="s">
        <v>17215</v>
      </c>
      <c r="G5183" s="125" t="s">
        <v>17216</v>
      </c>
      <c r="H5183" s="126" t="s">
        <v>17217</v>
      </c>
      <c r="I5183" s="127">
        <v>903</v>
      </c>
      <c r="J5183" s="128">
        <v>5.2030000000000003</v>
      </c>
    </row>
    <row r="5184" spans="2:10" hidden="1" x14ac:dyDescent="0.25">
      <c r="B5184" s="124" t="s">
        <v>13</v>
      </c>
      <c r="C5184" s="125" t="s">
        <v>1420</v>
      </c>
      <c r="D5184" s="126" t="s">
        <v>17214</v>
      </c>
      <c r="E5184" s="125" t="s">
        <v>1420</v>
      </c>
      <c r="F5184" s="126" t="s">
        <v>17215</v>
      </c>
      <c r="G5184" s="125" t="s">
        <v>17218</v>
      </c>
      <c r="H5184" s="126" t="s">
        <v>17219</v>
      </c>
      <c r="I5184" s="127">
        <v>477</v>
      </c>
      <c r="J5184" s="128">
        <v>7.6774999999999984</v>
      </c>
    </row>
    <row r="5185" spans="2:10" hidden="1" x14ac:dyDescent="0.25">
      <c r="B5185" s="124" t="s">
        <v>13</v>
      </c>
      <c r="C5185" s="125" t="s">
        <v>1474</v>
      </c>
      <c r="D5185" s="126" t="s">
        <v>17220</v>
      </c>
      <c r="E5185" s="125" t="s">
        <v>1474</v>
      </c>
      <c r="F5185" s="126" t="s">
        <v>17221</v>
      </c>
      <c r="G5185" s="125" t="s">
        <v>17222</v>
      </c>
      <c r="H5185" s="126" t="s">
        <v>17223</v>
      </c>
      <c r="I5185" s="127">
        <v>259</v>
      </c>
      <c r="J5185" s="128">
        <v>9.3612000000000002</v>
      </c>
    </row>
    <row r="5186" spans="2:10" hidden="1" x14ac:dyDescent="0.25">
      <c r="B5186" s="124" t="s">
        <v>13</v>
      </c>
      <c r="C5186" s="125" t="s">
        <v>1474</v>
      </c>
      <c r="D5186" s="126" t="s">
        <v>17220</v>
      </c>
      <c r="E5186" s="125" t="s">
        <v>17224</v>
      </c>
      <c r="F5186" s="126" t="s">
        <v>17225</v>
      </c>
      <c r="G5186" s="125" t="s">
        <v>17226</v>
      </c>
      <c r="H5186" s="126" t="s">
        <v>17227</v>
      </c>
      <c r="I5186" s="127">
        <v>2144</v>
      </c>
      <c r="J5186" s="128">
        <v>7.8536999999999999</v>
      </c>
    </row>
    <row r="5187" spans="2:10" hidden="1" x14ac:dyDescent="0.25">
      <c r="B5187" s="124" t="s">
        <v>13</v>
      </c>
      <c r="C5187" s="125" t="s">
        <v>1474</v>
      </c>
      <c r="D5187" s="126" t="s">
        <v>17220</v>
      </c>
      <c r="E5187" s="125" t="s">
        <v>1474</v>
      </c>
      <c r="F5187" s="126" t="s">
        <v>17221</v>
      </c>
      <c r="G5187" s="125" t="s">
        <v>10596</v>
      </c>
      <c r="H5187" s="126" t="s">
        <v>17228</v>
      </c>
      <c r="I5187" s="127">
        <v>163</v>
      </c>
      <c r="J5187" s="128">
        <v>7.4371999999999998</v>
      </c>
    </row>
    <row r="5188" spans="2:10" hidden="1" x14ac:dyDescent="0.25">
      <c r="B5188" s="124" t="s">
        <v>13</v>
      </c>
      <c r="C5188" s="125" t="s">
        <v>1474</v>
      </c>
      <c r="D5188" s="126" t="s">
        <v>17220</v>
      </c>
      <c r="E5188" s="125" t="s">
        <v>17222</v>
      </c>
      <c r="F5188" s="126" t="s">
        <v>17223</v>
      </c>
      <c r="G5188" s="125" t="s">
        <v>8730</v>
      </c>
      <c r="H5188" s="126" t="s">
        <v>17229</v>
      </c>
      <c r="I5188" s="127">
        <v>337</v>
      </c>
      <c r="J5188" s="128">
        <v>10.183199999999999</v>
      </c>
    </row>
    <row r="5189" spans="2:10" hidden="1" x14ac:dyDescent="0.25">
      <c r="B5189" s="124" t="s">
        <v>13</v>
      </c>
      <c r="C5189" s="125" t="s">
        <v>1474</v>
      </c>
      <c r="D5189" s="126" t="s">
        <v>17220</v>
      </c>
      <c r="E5189" s="125" t="s">
        <v>1474</v>
      </c>
      <c r="F5189" s="126" t="s">
        <v>17221</v>
      </c>
      <c r="G5189" s="125" t="s">
        <v>17224</v>
      </c>
      <c r="H5189" s="126" t="s">
        <v>17225</v>
      </c>
      <c r="I5189" s="127">
        <v>221</v>
      </c>
      <c r="J5189" s="128">
        <v>7.7378999999999998</v>
      </c>
    </row>
    <row r="5190" spans="2:10" hidden="1" x14ac:dyDescent="0.25">
      <c r="B5190" s="124" t="s">
        <v>13</v>
      </c>
      <c r="C5190" s="125" t="s">
        <v>1474</v>
      </c>
      <c r="D5190" s="126" t="s">
        <v>17220</v>
      </c>
      <c r="E5190" s="125" t="s">
        <v>17224</v>
      </c>
      <c r="F5190" s="126" t="s">
        <v>17225</v>
      </c>
      <c r="G5190" s="125" t="s">
        <v>17230</v>
      </c>
      <c r="H5190" s="126" t="s">
        <v>17231</v>
      </c>
      <c r="I5190" s="127">
        <v>237</v>
      </c>
      <c r="J5190" s="128">
        <v>6.1367000000000003</v>
      </c>
    </row>
    <row r="5191" spans="2:10" hidden="1" x14ac:dyDescent="0.25">
      <c r="B5191" s="124" t="s">
        <v>13</v>
      </c>
      <c r="C5191" s="125" t="s">
        <v>596</v>
      </c>
      <c r="D5191" s="126" t="s">
        <v>17232</v>
      </c>
      <c r="E5191" s="125" t="s">
        <v>596</v>
      </c>
      <c r="F5191" s="126" t="s">
        <v>17233</v>
      </c>
      <c r="G5191" s="125" t="s">
        <v>17234</v>
      </c>
      <c r="H5191" s="126" t="s">
        <v>17235</v>
      </c>
      <c r="I5191" s="127">
        <v>246</v>
      </c>
      <c r="J5191" s="128">
        <v>3.495099999999999</v>
      </c>
    </row>
    <row r="5192" spans="2:10" hidden="1" x14ac:dyDescent="0.25">
      <c r="B5192" s="124" t="s">
        <v>13</v>
      </c>
      <c r="C5192" s="125" t="s">
        <v>596</v>
      </c>
      <c r="D5192" s="126" t="s">
        <v>17232</v>
      </c>
      <c r="E5192" s="125" t="s">
        <v>17234</v>
      </c>
      <c r="F5192" s="126" t="s">
        <v>17235</v>
      </c>
      <c r="G5192" s="125" t="s">
        <v>17236</v>
      </c>
      <c r="H5192" s="126" t="s">
        <v>17237</v>
      </c>
      <c r="I5192" s="127">
        <v>432</v>
      </c>
      <c r="J5192" s="128">
        <v>5.4019000000000004</v>
      </c>
    </row>
    <row r="5193" spans="2:10" hidden="1" x14ac:dyDescent="0.25">
      <c r="B5193" s="124" t="s">
        <v>13</v>
      </c>
      <c r="C5193" s="125" t="s">
        <v>17238</v>
      </c>
      <c r="D5193" s="126" t="s">
        <v>17239</v>
      </c>
      <c r="E5193" s="125" t="s">
        <v>10003</v>
      </c>
      <c r="F5193" s="126" t="s">
        <v>17240</v>
      </c>
      <c r="G5193" s="125" t="s">
        <v>1619</v>
      </c>
      <c r="H5193" s="126" t="s">
        <v>17241</v>
      </c>
      <c r="I5193" s="127">
        <v>142</v>
      </c>
      <c r="J5193" s="128">
        <v>15.304399999999999</v>
      </c>
    </row>
    <row r="5194" spans="2:10" hidden="1" x14ac:dyDescent="0.25">
      <c r="B5194" s="124" t="s">
        <v>13</v>
      </c>
      <c r="C5194" s="125" t="s">
        <v>17238</v>
      </c>
      <c r="D5194" s="126" t="s">
        <v>17239</v>
      </c>
      <c r="E5194" s="125" t="s">
        <v>17238</v>
      </c>
      <c r="F5194" s="126" t="s">
        <v>17242</v>
      </c>
      <c r="G5194" s="125" t="s">
        <v>2236</v>
      </c>
      <c r="H5194" s="126" t="s">
        <v>17243</v>
      </c>
      <c r="I5194" s="127">
        <v>198</v>
      </c>
      <c r="J5194" s="128">
        <v>15.976000000000001</v>
      </c>
    </row>
    <row r="5195" spans="2:10" hidden="1" x14ac:dyDescent="0.25">
      <c r="B5195" s="124" t="s">
        <v>13</v>
      </c>
      <c r="C5195" s="125" t="s">
        <v>17238</v>
      </c>
      <c r="D5195" s="126" t="s">
        <v>17239</v>
      </c>
      <c r="E5195" s="125" t="s">
        <v>17238</v>
      </c>
      <c r="F5195" s="126" t="s">
        <v>17242</v>
      </c>
      <c r="G5195" s="125" t="s">
        <v>17244</v>
      </c>
      <c r="H5195" s="126" t="s">
        <v>17245</v>
      </c>
      <c r="I5195" s="127">
        <v>682</v>
      </c>
      <c r="J5195" s="128">
        <v>21.1995</v>
      </c>
    </row>
    <row r="5196" spans="2:10" hidden="1" x14ac:dyDescent="0.25">
      <c r="B5196" s="124" t="s">
        <v>13</v>
      </c>
      <c r="C5196" s="125" t="s">
        <v>17238</v>
      </c>
      <c r="D5196" s="126" t="s">
        <v>17239</v>
      </c>
      <c r="E5196" s="125" t="s">
        <v>1619</v>
      </c>
      <c r="F5196" s="126" t="s">
        <v>17241</v>
      </c>
      <c r="G5196" s="125" t="s">
        <v>16662</v>
      </c>
      <c r="H5196" s="126" t="s">
        <v>17246</v>
      </c>
      <c r="I5196" s="127">
        <v>340</v>
      </c>
      <c r="J5196" s="128">
        <v>6.7778</v>
      </c>
    </row>
    <row r="5197" spans="2:10" hidden="1" x14ac:dyDescent="0.25">
      <c r="B5197" s="124" t="s">
        <v>13</v>
      </c>
      <c r="C5197" s="125" t="s">
        <v>17247</v>
      </c>
      <c r="D5197" s="126" t="s">
        <v>17248</v>
      </c>
      <c r="E5197" s="125" t="s">
        <v>17249</v>
      </c>
      <c r="F5197" s="126" t="s">
        <v>17250</v>
      </c>
      <c r="G5197" s="125" t="s">
        <v>17251</v>
      </c>
      <c r="H5197" s="126" t="s">
        <v>17252</v>
      </c>
      <c r="I5197" s="127">
        <v>479</v>
      </c>
      <c r="J5197" s="128">
        <v>15.573499999999999</v>
      </c>
    </row>
    <row r="5198" spans="2:10" hidden="1" x14ac:dyDescent="0.25">
      <c r="B5198" s="124" t="s">
        <v>13</v>
      </c>
      <c r="C5198" s="125" t="s">
        <v>17247</v>
      </c>
      <c r="D5198" s="126" t="s">
        <v>17248</v>
      </c>
      <c r="E5198" s="125" t="s">
        <v>17249</v>
      </c>
      <c r="F5198" s="126" t="s">
        <v>17250</v>
      </c>
      <c r="G5198" s="125" t="s">
        <v>17253</v>
      </c>
      <c r="H5198" s="126" t="s">
        <v>17254</v>
      </c>
      <c r="I5198" s="127">
        <v>462</v>
      </c>
      <c r="J5198" s="128">
        <v>19.0243</v>
      </c>
    </row>
    <row r="5199" spans="2:10" hidden="1" x14ac:dyDescent="0.25">
      <c r="B5199" s="124" t="s">
        <v>13</v>
      </c>
      <c r="C5199" s="125" t="s">
        <v>17247</v>
      </c>
      <c r="D5199" s="126" t="s">
        <v>17248</v>
      </c>
      <c r="E5199" s="125" t="s">
        <v>17253</v>
      </c>
      <c r="F5199" s="126" t="s">
        <v>17254</v>
      </c>
      <c r="G5199" s="125" t="s">
        <v>9946</v>
      </c>
      <c r="H5199" s="126" t="s">
        <v>17255</v>
      </c>
      <c r="I5199" s="127">
        <v>302</v>
      </c>
      <c r="J5199" s="128">
        <v>8.8572000000000006</v>
      </c>
    </row>
    <row r="5200" spans="2:10" hidden="1" x14ac:dyDescent="0.25">
      <c r="B5200" s="124" t="s">
        <v>13</v>
      </c>
      <c r="C5200" s="125" t="s">
        <v>17247</v>
      </c>
      <c r="D5200" s="126" t="s">
        <v>17248</v>
      </c>
      <c r="E5200" s="125" t="s">
        <v>17247</v>
      </c>
      <c r="F5200" s="126" t="s">
        <v>17256</v>
      </c>
      <c r="G5200" s="125" t="s">
        <v>17257</v>
      </c>
      <c r="H5200" s="126" t="s">
        <v>17258</v>
      </c>
      <c r="I5200" s="127">
        <v>256</v>
      </c>
      <c r="J5200" s="128">
        <v>15.5649</v>
      </c>
    </row>
    <row r="5201" spans="2:10" hidden="1" x14ac:dyDescent="0.25">
      <c r="B5201" s="124" t="s">
        <v>13</v>
      </c>
      <c r="C5201" s="125" t="s">
        <v>17247</v>
      </c>
      <c r="D5201" s="126" t="s">
        <v>17248</v>
      </c>
      <c r="E5201" s="125" t="s">
        <v>17247</v>
      </c>
      <c r="F5201" s="126" t="s">
        <v>17256</v>
      </c>
      <c r="G5201" s="125" t="s">
        <v>17249</v>
      </c>
      <c r="H5201" s="126" t="s">
        <v>17250</v>
      </c>
      <c r="I5201" s="127">
        <v>179</v>
      </c>
      <c r="J5201" s="128">
        <v>19.322900000000001</v>
      </c>
    </row>
    <row r="5202" spans="2:10" hidden="1" x14ac:dyDescent="0.25">
      <c r="B5202" s="124" t="s">
        <v>13</v>
      </c>
      <c r="C5202" s="125" t="s">
        <v>13947</v>
      </c>
      <c r="D5202" s="126" t="s">
        <v>17259</v>
      </c>
      <c r="E5202" s="125" t="s">
        <v>17260</v>
      </c>
      <c r="F5202" s="126" t="s">
        <v>17261</v>
      </c>
      <c r="G5202" s="125" t="s">
        <v>17262</v>
      </c>
      <c r="H5202" s="126" t="s">
        <v>17263</v>
      </c>
      <c r="I5202" s="127">
        <v>0</v>
      </c>
      <c r="J5202" s="128">
        <v>12.339399999999999</v>
      </c>
    </row>
    <row r="5203" spans="2:10" hidden="1" x14ac:dyDescent="0.25">
      <c r="B5203" s="124" t="s">
        <v>13</v>
      </c>
      <c r="C5203" s="125" t="s">
        <v>13947</v>
      </c>
      <c r="D5203" s="126" t="s">
        <v>17259</v>
      </c>
      <c r="E5203" s="125" t="s">
        <v>17260</v>
      </c>
      <c r="F5203" s="126" t="s">
        <v>17261</v>
      </c>
      <c r="G5203" s="125" t="s">
        <v>17264</v>
      </c>
      <c r="H5203" s="126" t="s">
        <v>17265</v>
      </c>
      <c r="I5203" s="127">
        <v>461</v>
      </c>
      <c r="J5203" s="128">
        <v>5.8223000000000003</v>
      </c>
    </row>
    <row r="5204" spans="2:10" hidden="1" x14ac:dyDescent="0.25">
      <c r="B5204" s="124" t="s">
        <v>13</v>
      </c>
      <c r="C5204" s="125" t="s">
        <v>7792</v>
      </c>
      <c r="D5204" s="126" t="s">
        <v>17266</v>
      </c>
      <c r="E5204" s="125" t="s">
        <v>7792</v>
      </c>
      <c r="F5204" s="126" t="s">
        <v>17267</v>
      </c>
      <c r="G5204" s="125" t="s">
        <v>4373</v>
      </c>
      <c r="H5204" s="126" t="s">
        <v>17268</v>
      </c>
      <c r="I5204" s="127">
        <v>241</v>
      </c>
      <c r="J5204" s="128">
        <v>3.0402999999999998</v>
      </c>
    </row>
    <row r="5205" spans="2:10" hidden="1" x14ac:dyDescent="0.25">
      <c r="B5205" s="124" t="s">
        <v>13</v>
      </c>
      <c r="C5205" s="125" t="s">
        <v>1743</v>
      </c>
      <c r="D5205" s="126" t="s">
        <v>17269</v>
      </c>
      <c r="E5205" s="125" t="s">
        <v>17270</v>
      </c>
      <c r="F5205" s="126" t="s">
        <v>17271</v>
      </c>
      <c r="G5205" s="125" t="s">
        <v>8626</v>
      </c>
      <c r="H5205" s="126" t="s">
        <v>17272</v>
      </c>
      <c r="I5205" s="127">
        <v>2623</v>
      </c>
      <c r="J5205" s="128">
        <v>19.333099999999991</v>
      </c>
    </row>
    <row r="5206" spans="2:10" hidden="1" x14ac:dyDescent="0.25">
      <c r="B5206" s="124" t="s">
        <v>13</v>
      </c>
      <c r="C5206" s="125" t="s">
        <v>1743</v>
      </c>
      <c r="D5206" s="126" t="s">
        <v>17269</v>
      </c>
      <c r="E5206" s="125" t="s">
        <v>1743</v>
      </c>
      <c r="F5206" s="126" t="s">
        <v>17273</v>
      </c>
      <c r="G5206" s="125" t="s">
        <v>17274</v>
      </c>
      <c r="H5206" s="126" t="s">
        <v>17275</v>
      </c>
      <c r="I5206" s="127">
        <v>671</v>
      </c>
      <c r="J5206" s="128">
        <v>21.720700000000001</v>
      </c>
    </row>
    <row r="5207" spans="2:10" hidden="1" x14ac:dyDescent="0.25">
      <c r="B5207" s="124" t="s">
        <v>13</v>
      </c>
      <c r="C5207" s="125" t="s">
        <v>1743</v>
      </c>
      <c r="D5207" s="126" t="s">
        <v>17269</v>
      </c>
      <c r="E5207" s="125" t="s">
        <v>17274</v>
      </c>
      <c r="F5207" s="126" t="s">
        <v>17275</v>
      </c>
      <c r="G5207" s="125" t="s">
        <v>17270</v>
      </c>
      <c r="H5207" s="126" t="s">
        <v>17271</v>
      </c>
      <c r="I5207" s="127">
        <v>1704</v>
      </c>
      <c r="J5207" s="128">
        <v>20.321099999999991</v>
      </c>
    </row>
    <row r="5208" spans="2:10" hidden="1" x14ac:dyDescent="0.25">
      <c r="B5208" s="124" t="s">
        <v>13</v>
      </c>
      <c r="C5208" s="125" t="s">
        <v>9538</v>
      </c>
      <c r="D5208" s="126" t="s">
        <v>17276</v>
      </c>
      <c r="E5208" s="125" t="s">
        <v>17277</v>
      </c>
      <c r="F5208" s="126" t="s">
        <v>17278</v>
      </c>
      <c r="G5208" s="125" t="s">
        <v>17279</v>
      </c>
      <c r="H5208" s="126" t="s">
        <v>17280</v>
      </c>
      <c r="I5208" s="127">
        <v>237</v>
      </c>
      <c r="J5208" s="128">
        <v>21.305499999999991</v>
      </c>
    </row>
    <row r="5209" spans="2:10" hidden="1" x14ac:dyDescent="0.25">
      <c r="B5209" s="124" t="s">
        <v>13</v>
      </c>
      <c r="C5209" s="125" t="s">
        <v>9538</v>
      </c>
      <c r="D5209" s="126" t="s">
        <v>17276</v>
      </c>
      <c r="E5209" s="125" t="s">
        <v>9538</v>
      </c>
      <c r="F5209" s="126" t="s">
        <v>17281</v>
      </c>
      <c r="G5209" s="125" t="s">
        <v>17282</v>
      </c>
      <c r="H5209" s="126" t="s">
        <v>17283</v>
      </c>
      <c r="I5209" s="127">
        <v>186</v>
      </c>
      <c r="J5209" s="128">
        <v>16.213200000000001</v>
      </c>
    </row>
    <row r="5210" spans="2:10" hidden="1" x14ac:dyDescent="0.25">
      <c r="B5210" s="124" t="s">
        <v>13</v>
      </c>
      <c r="C5210" s="125" t="s">
        <v>9538</v>
      </c>
      <c r="D5210" s="126" t="s">
        <v>17276</v>
      </c>
      <c r="E5210" s="125" t="s">
        <v>9538</v>
      </c>
      <c r="F5210" s="126" t="s">
        <v>17281</v>
      </c>
      <c r="G5210" s="125" t="s">
        <v>17284</v>
      </c>
      <c r="H5210" s="126" t="s">
        <v>17285</v>
      </c>
      <c r="I5210" s="127">
        <v>212</v>
      </c>
      <c r="J5210" s="128">
        <v>35.607200000000013</v>
      </c>
    </row>
    <row r="5211" spans="2:10" hidden="1" x14ac:dyDescent="0.25">
      <c r="B5211" s="124" t="s">
        <v>13</v>
      </c>
      <c r="C5211" s="125" t="s">
        <v>9538</v>
      </c>
      <c r="D5211" s="126" t="s">
        <v>17276</v>
      </c>
      <c r="E5211" s="125" t="s">
        <v>17282</v>
      </c>
      <c r="F5211" s="126" t="s">
        <v>17283</v>
      </c>
      <c r="G5211" s="125" t="s">
        <v>17286</v>
      </c>
      <c r="H5211" s="126" t="s">
        <v>17287</v>
      </c>
      <c r="I5211" s="127">
        <v>118</v>
      </c>
      <c r="J5211" s="128">
        <v>31.062200000000001</v>
      </c>
    </row>
    <row r="5212" spans="2:10" hidden="1" x14ac:dyDescent="0.25">
      <c r="B5212" s="124" t="s">
        <v>13</v>
      </c>
      <c r="C5212" s="125" t="s">
        <v>9538</v>
      </c>
      <c r="D5212" s="126" t="s">
        <v>17276</v>
      </c>
      <c r="E5212" s="125" t="s">
        <v>9538</v>
      </c>
      <c r="F5212" s="126" t="s">
        <v>17281</v>
      </c>
      <c r="G5212" s="125" t="s">
        <v>17277</v>
      </c>
      <c r="H5212" s="126" t="s">
        <v>17278</v>
      </c>
      <c r="I5212" s="127">
        <v>317</v>
      </c>
      <c r="J5212" s="128">
        <v>41.746000000000002</v>
      </c>
    </row>
    <row r="5213" spans="2:10" hidden="1" x14ac:dyDescent="0.25">
      <c r="B5213" s="124" t="s">
        <v>13</v>
      </c>
      <c r="C5213" s="125" t="s">
        <v>1799</v>
      </c>
      <c r="D5213" s="126" t="s">
        <v>17288</v>
      </c>
      <c r="E5213" s="125" t="s">
        <v>17289</v>
      </c>
      <c r="F5213" s="126" t="s">
        <v>17290</v>
      </c>
      <c r="G5213" s="125" t="s">
        <v>17291</v>
      </c>
      <c r="H5213" s="126" t="s">
        <v>17292</v>
      </c>
      <c r="I5213" s="127">
        <v>235</v>
      </c>
      <c r="J5213" s="128">
        <v>4.7033999999999994</v>
      </c>
    </row>
    <row r="5214" spans="2:10" hidden="1" x14ac:dyDescent="0.25">
      <c r="B5214" s="124" t="s">
        <v>13</v>
      </c>
      <c r="C5214" s="125" t="s">
        <v>1799</v>
      </c>
      <c r="D5214" s="126" t="s">
        <v>17288</v>
      </c>
      <c r="E5214" s="125" t="s">
        <v>3435</v>
      </c>
      <c r="F5214" s="126" t="s">
        <v>17293</v>
      </c>
      <c r="G5214" s="125" t="s">
        <v>17294</v>
      </c>
      <c r="H5214" s="126" t="s">
        <v>17295</v>
      </c>
      <c r="I5214" s="127">
        <v>526</v>
      </c>
      <c r="J5214" s="128">
        <v>2.4815999999999998</v>
      </c>
    </row>
    <row r="5215" spans="2:10" hidden="1" x14ac:dyDescent="0.25">
      <c r="B5215" s="124" t="s">
        <v>13</v>
      </c>
      <c r="C5215" s="125" t="s">
        <v>1799</v>
      </c>
      <c r="D5215" s="126" t="s">
        <v>17288</v>
      </c>
      <c r="E5215" s="125" t="s">
        <v>17294</v>
      </c>
      <c r="F5215" s="126" t="s">
        <v>17295</v>
      </c>
      <c r="G5215" s="125" t="s">
        <v>17289</v>
      </c>
      <c r="H5215" s="126" t="s">
        <v>17290</v>
      </c>
      <c r="I5215" s="127">
        <v>377</v>
      </c>
      <c r="J5215" s="128">
        <v>7.0898999999999983</v>
      </c>
    </row>
    <row r="5216" spans="2:10" hidden="1" x14ac:dyDescent="0.25">
      <c r="B5216" s="124" t="s">
        <v>13</v>
      </c>
      <c r="C5216" s="125" t="s">
        <v>1799</v>
      </c>
      <c r="D5216" s="126" t="s">
        <v>17288</v>
      </c>
      <c r="E5216" s="125" t="s">
        <v>17289</v>
      </c>
      <c r="F5216" s="126" t="s">
        <v>17290</v>
      </c>
      <c r="G5216" s="125" t="s">
        <v>17296</v>
      </c>
      <c r="H5216" s="126" t="s">
        <v>17297</v>
      </c>
      <c r="I5216" s="127">
        <v>616</v>
      </c>
      <c r="J5216" s="128">
        <v>1.7623</v>
      </c>
    </row>
    <row r="5217" spans="2:10" hidden="1" x14ac:dyDescent="0.25">
      <c r="B5217" s="124" t="s">
        <v>13</v>
      </c>
      <c r="C5217" s="125" t="s">
        <v>1799</v>
      </c>
      <c r="D5217" s="126" t="s">
        <v>17288</v>
      </c>
      <c r="E5217" s="125" t="s">
        <v>3435</v>
      </c>
      <c r="F5217" s="126" t="s">
        <v>17293</v>
      </c>
      <c r="G5217" s="125" t="s">
        <v>921</v>
      </c>
      <c r="H5217" s="126" t="s">
        <v>17298</v>
      </c>
      <c r="I5217" s="127">
        <v>434</v>
      </c>
      <c r="J5217" s="128">
        <v>4.3493000000000004</v>
      </c>
    </row>
    <row r="5218" spans="2:10" hidden="1" x14ac:dyDescent="0.25">
      <c r="B5218" s="124" t="s">
        <v>13</v>
      </c>
      <c r="C5218" s="125" t="s">
        <v>1799</v>
      </c>
      <c r="D5218" s="126" t="s">
        <v>17288</v>
      </c>
      <c r="E5218" s="125" t="s">
        <v>1799</v>
      </c>
      <c r="F5218" s="126" t="s">
        <v>17299</v>
      </c>
      <c r="G5218" s="125" t="s">
        <v>3435</v>
      </c>
      <c r="H5218" s="126" t="s">
        <v>17293</v>
      </c>
      <c r="I5218" s="127">
        <v>770</v>
      </c>
      <c r="J5218" s="128">
        <v>3.2069000000000001</v>
      </c>
    </row>
    <row r="5219" spans="2:10" hidden="1" x14ac:dyDescent="0.25">
      <c r="B5219" s="124" t="s">
        <v>13</v>
      </c>
      <c r="C5219" s="125" t="s">
        <v>1799</v>
      </c>
      <c r="D5219" s="126" t="s">
        <v>17288</v>
      </c>
      <c r="E5219" s="125" t="s">
        <v>17300</v>
      </c>
      <c r="F5219" s="126" t="s">
        <v>17301</v>
      </c>
      <c r="G5219" s="125" t="s">
        <v>17302</v>
      </c>
      <c r="H5219" s="126" t="s">
        <v>17303</v>
      </c>
      <c r="I5219" s="127">
        <v>99</v>
      </c>
      <c r="J5219" s="128">
        <v>2.2608999999999999</v>
      </c>
    </row>
    <row r="5220" spans="2:10" hidden="1" x14ac:dyDescent="0.25">
      <c r="B5220" s="124" t="s">
        <v>13</v>
      </c>
      <c r="C5220" s="125" t="s">
        <v>1799</v>
      </c>
      <c r="D5220" s="126" t="s">
        <v>17288</v>
      </c>
      <c r="E5220" s="125" t="s">
        <v>921</v>
      </c>
      <c r="F5220" s="126" t="s">
        <v>17298</v>
      </c>
      <c r="G5220" s="125" t="s">
        <v>17304</v>
      </c>
      <c r="H5220" s="126" t="s">
        <v>17305</v>
      </c>
      <c r="I5220" s="127">
        <v>387</v>
      </c>
      <c r="J5220" s="128">
        <v>2.5409999999999999</v>
      </c>
    </row>
    <row r="5221" spans="2:10" hidden="1" x14ac:dyDescent="0.25">
      <c r="B5221" s="124" t="s">
        <v>13</v>
      </c>
      <c r="C5221" s="125" t="s">
        <v>7315</v>
      </c>
      <c r="D5221" s="126" t="s">
        <v>17306</v>
      </c>
      <c r="E5221" s="125" t="s">
        <v>17307</v>
      </c>
      <c r="F5221" s="126" t="s">
        <v>17308</v>
      </c>
      <c r="G5221" s="125" t="s">
        <v>17309</v>
      </c>
      <c r="H5221" s="126" t="s">
        <v>17310</v>
      </c>
      <c r="I5221" s="127">
        <v>238</v>
      </c>
      <c r="J5221" s="128">
        <v>12.1012</v>
      </c>
    </row>
    <row r="5222" spans="2:10" hidden="1" x14ac:dyDescent="0.25">
      <c r="B5222" s="124" t="s">
        <v>13</v>
      </c>
      <c r="C5222" s="125" t="s">
        <v>7315</v>
      </c>
      <c r="D5222" s="126" t="s">
        <v>17306</v>
      </c>
      <c r="E5222" s="125" t="s">
        <v>7315</v>
      </c>
      <c r="F5222" s="126" t="s">
        <v>17311</v>
      </c>
      <c r="G5222" s="125" t="s">
        <v>17312</v>
      </c>
      <c r="H5222" s="126" t="s">
        <v>17313</v>
      </c>
      <c r="I5222" s="127">
        <v>87</v>
      </c>
      <c r="J5222" s="128">
        <v>7.8695000000000004</v>
      </c>
    </row>
    <row r="5223" spans="2:10" hidden="1" x14ac:dyDescent="0.25">
      <c r="B5223" s="124" t="s">
        <v>13</v>
      </c>
      <c r="C5223" s="125" t="s">
        <v>7315</v>
      </c>
      <c r="D5223" s="126" t="s">
        <v>17306</v>
      </c>
      <c r="E5223" s="125" t="s">
        <v>17312</v>
      </c>
      <c r="F5223" s="126" t="s">
        <v>17313</v>
      </c>
      <c r="G5223" s="125" t="s">
        <v>17314</v>
      </c>
      <c r="H5223" s="126" t="s">
        <v>17315</v>
      </c>
      <c r="I5223" s="127">
        <v>387</v>
      </c>
      <c r="J5223" s="128">
        <v>3.7170999999999998</v>
      </c>
    </row>
    <row r="5224" spans="2:10" hidden="1" x14ac:dyDescent="0.25">
      <c r="B5224" s="124" t="s">
        <v>13</v>
      </c>
      <c r="C5224" s="125" t="s">
        <v>7315</v>
      </c>
      <c r="D5224" s="126" t="s">
        <v>17306</v>
      </c>
      <c r="E5224" s="125" t="s">
        <v>17307</v>
      </c>
      <c r="F5224" s="126" t="s">
        <v>17308</v>
      </c>
      <c r="G5224" s="125" t="s">
        <v>17316</v>
      </c>
      <c r="H5224" s="126" t="s">
        <v>17317</v>
      </c>
      <c r="I5224" s="127">
        <v>128</v>
      </c>
      <c r="J5224" s="128">
        <v>3.7879999999999998</v>
      </c>
    </row>
    <row r="5225" spans="2:10" hidden="1" x14ac:dyDescent="0.25">
      <c r="B5225" s="124" t="s">
        <v>13</v>
      </c>
      <c r="C5225" s="125" t="s">
        <v>7315</v>
      </c>
      <c r="D5225" s="126" t="s">
        <v>17306</v>
      </c>
      <c r="E5225" s="125" t="s">
        <v>7315</v>
      </c>
      <c r="F5225" s="126" t="s">
        <v>17311</v>
      </c>
      <c r="G5225" s="125" t="s">
        <v>17318</v>
      </c>
      <c r="H5225" s="126" t="s">
        <v>17319</v>
      </c>
      <c r="I5225" s="127">
        <v>260</v>
      </c>
      <c r="J5225" s="128">
        <v>3.1802000000000001</v>
      </c>
    </row>
    <row r="5226" spans="2:10" hidden="1" x14ac:dyDescent="0.25">
      <c r="B5226" s="124" t="s">
        <v>13</v>
      </c>
      <c r="C5226" s="125" t="s">
        <v>7315</v>
      </c>
      <c r="D5226" s="126" t="s">
        <v>17306</v>
      </c>
      <c r="E5226" s="125" t="s">
        <v>7315</v>
      </c>
      <c r="F5226" s="126" t="s">
        <v>17311</v>
      </c>
      <c r="G5226" s="125" t="s">
        <v>17307</v>
      </c>
      <c r="H5226" s="126" t="s">
        <v>17308</v>
      </c>
      <c r="I5226" s="127">
        <v>407</v>
      </c>
      <c r="J5226" s="128">
        <v>10.233499999999999</v>
      </c>
    </row>
    <row r="5227" spans="2:10" hidden="1" x14ac:dyDescent="0.25">
      <c r="B5227" s="124" t="s">
        <v>13</v>
      </c>
      <c r="C5227" s="125" t="s">
        <v>7315</v>
      </c>
      <c r="D5227" s="126" t="s">
        <v>17306</v>
      </c>
      <c r="E5227" s="125" t="s">
        <v>17312</v>
      </c>
      <c r="F5227" s="126" t="s">
        <v>17313</v>
      </c>
      <c r="G5227" s="125" t="s">
        <v>17320</v>
      </c>
      <c r="H5227" s="126" t="s">
        <v>17321</v>
      </c>
      <c r="I5227" s="127">
        <v>130</v>
      </c>
      <c r="J5227" s="128">
        <v>10.071099999999999</v>
      </c>
    </row>
    <row r="5228" spans="2:10" hidden="1" x14ac:dyDescent="0.25">
      <c r="B5228" s="124" t="s">
        <v>13</v>
      </c>
      <c r="C5228" s="125" t="s">
        <v>17322</v>
      </c>
      <c r="D5228" s="126" t="s">
        <v>17323</v>
      </c>
      <c r="E5228" s="125" t="s">
        <v>17322</v>
      </c>
      <c r="F5228" s="126" t="s">
        <v>17324</v>
      </c>
      <c r="G5228" s="125" t="s">
        <v>17325</v>
      </c>
      <c r="H5228" s="126" t="s">
        <v>17326</v>
      </c>
      <c r="I5228" s="127">
        <v>352</v>
      </c>
      <c r="J5228" s="128">
        <v>27.428599999999989</v>
      </c>
    </row>
    <row r="5229" spans="2:10" hidden="1" x14ac:dyDescent="0.25">
      <c r="B5229" s="124" t="s">
        <v>13</v>
      </c>
      <c r="C5229" s="125" t="s">
        <v>17322</v>
      </c>
      <c r="D5229" s="126" t="s">
        <v>17323</v>
      </c>
      <c r="E5229" s="125" t="s">
        <v>17322</v>
      </c>
      <c r="F5229" s="126" t="s">
        <v>17324</v>
      </c>
      <c r="G5229" s="125" t="s">
        <v>17327</v>
      </c>
      <c r="H5229" s="126" t="s">
        <v>17328</v>
      </c>
      <c r="I5229" s="127">
        <v>523</v>
      </c>
      <c r="J5229" s="128">
        <v>20.665400000000002</v>
      </c>
    </row>
    <row r="5230" spans="2:10" hidden="1" x14ac:dyDescent="0.25">
      <c r="B5230" s="124" t="s">
        <v>13</v>
      </c>
      <c r="C5230" s="125" t="s">
        <v>17329</v>
      </c>
      <c r="D5230" s="126" t="s">
        <v>17330</v>
      </c>
      <c r="E5230" s="125" t="s">
        <v>17329</v>
      </c>
      <c r="F5230" s="126" t="s">
        <v>17331</v>
      </c>
      <c r="G5230" s="125" t="s">
        <v>17332</v>
      </c>
      <c r="H5230" s="126" t="s">
        <v>17333</v>
      </c>
      <c r="I5230" s="127">
        <v>2179</v>
      </c>
      <c r="J5230" s="128">
        <v>13.848100000000001</v>
      </c>
    </row>
    <row r="5231" spans="2:10" hidden="1" x14ac:dyDescent="0.25">
      <c r="B5231" s="124" t="s">
        <v>13</v>
      </c>
      <c r="C5231" s="125" t="s">
        <v>12842</v>
      </c>
      <c r="D5231" s="126" t="s">
        <v>17334</v>
      </c>
      <c r="E5231" s="125" t="s">
        <v>17335</v>
      </c>
      <c r="F5231" s="126" t="s">
        <v>17336</v>
      </c>
      <c r="G5231" s="125" t="s">
        <v>17337</v>
      </c>
      <c r="H5231" s="126" t="s">
        <v>17338</v>
      </c>
      <c r="I5231" s="127">
        <v>267</v>
      </c>
      <c r="J5231" s="128">
        <v>6.1546999999999983</v>
      </c>
    </row>
    <row r="5232" spans="2:10" hidden="1" x14ac:dyDescent="0.25">
      <c r="B5232" s="124" t="s">
        <v>13</v>
      </c>
      <c r="C5232" s="125" t="s">
        <v>12842</v>
      </c>
      <c r="D5232" s="126" t="s">
        <v>17334</v>
      </c>
      <c r="E5232" s="125" t="s">
        <v>17339</v>
      </c>
      <c r="F5232" s="126" t="s">
        <v>17340</v>
      </c>
      <c r="G5232" s="125" t="s">
        <v>7714</v>
      </c>
      <c r="H5232" s="126" t="s">
        <v>17341</v>
      </c>
      <c r="I5232" s="127">
        <v>315</v>
      </c>
      <c r="J5232" s="128">
        <v>2.3178999999999998</v>
      </c>
    </row>
    <row r="5233" spans="2:10" hidden="1" x14ac:dyDescent="0.25">
      <c r="B5233" s="124" t="s">
        <v>13</v>
      </c>
      <c r="C5233" s="125" t="s">
        <v>12842</v>
      </c>
      <c r="D5233" s="126" t="s">
        <v>17334</v>
      </c>
      <c r="E5233" s="125" t="s">
        <v>17342</v>
      </c>
      <c r="F5233" s="126" t="s">
        <v>17343</v>
      </c>
      <c r="G5233" s="125" t="s">
        <v>17339</v>
      </c>
      <c r="H5233" s="126" t="s">
        <v>17340</v>
      </c>
      <c r="I5233" s="127">
        <v>301</v>
      </c>
      <c r="J5233" s="128">
        <v>4.9298000000000002</v>
      </c>
    </row>
    <row r="5234" spans="2:10" hidden="1" x14ac:dyDescent="0.25">
      <c r="B5234" s="124" t="s">
        <v>13</v>
      </c>
      <c r="C5234" s="125" t="s">
        <v>12842</v>
      </c>
      <c r="D5234" s="126" t="s">
        <v>17334</v>
      </c>
      <c r="E5234" s="125" t="s">
        <v>7714</v>
      </c>
      <c r="F5234" s="126" t="s">
        <v>17341</v>
      </c>
      <c r="G5234" s="125" t="s">
        <v>17344</v>
      </c>
      <c r="H5234" s="126" t="s">
        <v>17345</v>
      </c>
      <c r="I5234" s="127">
        <v>248</v>
      </c>
      <c r="J5234" s="128">
        <v>5.9288999999999996</v>
      </c>
    </row>
    <row r="5235" spans="2:10" hidden="1" x14ac:dyDescent="0.25">
      <c r="B5235" s="124" t="s">
        <v>13</v>
      </c>
      <c r="C5235" s="125" t="s">
        <v>12842</v>
      </c>
      <c r="D5235" s="126" t="s">
        <v>17334</v>
      </c>
      <c r="E5235" s="125" t="s">
        <v>12842</v>
      </c>
      <c r="F5235" s="126" t="s">
        <v>17346</v>
      </c>
      <c r="G5235" s="125" t="s">
        <v>17347</v>
      </c>
      <c r="H5235" s="126" t="s">
        <v>17348</v>
      </c>
      <c r="I5235" s="127">
        <v>389</v>
      </c>
      <c r="J5235" s="128">
        <v>6.194399999999999</v>
      </c>
    </row>
    <row r="5236" spans="2:10" hidden="1" x14ac:dyDescent="0.25">
      <c r="B5236" s="124" t="s">
        <v>13</v>
      </c>
      <c r="C5236" s="125" t="s">
        <v>12842</v>
      </c>
      <c r="D5236" s="126" t="s">
        <v>17334</v>
      </c>
      <c r="E5236" s="125" t="s">
        <v>12842</v>
      </c>
      <c r="F5236" s="126" t="s">
        <v>17346</v>
      </c>
      <c r="G5236" s="125" t="s">
        <v>17349</v>
      </c>
      <c r="H5236" s="126" t="s">
        <v>17350</v>
      </c>
      <c r="I5236" s="127">
        <v>355</v>
      </c>
      <c r="J5236" s="128">
        <v>4.3000999999999996</v>
      </c>
    </row>
    <row r="5237" spans="2:10" hidden="1" x14ac:dyDescent="0.25">
      <c r="B5237" s="124" t="s">
        <v>13</v>
      </c>
      <c r="C5237" s="125" t="s">
        <v>1889</v>
      </c>
      <c r="D5237" s="126" t="s">
        <v>17351</v>
      </c>
      <c r="E5237" s="125" t="s">
        <v>1889</v>
      </c>
      <c r="F5237" s="126" t="s">
        <v>17352</v>
      </c>
      <c r="G5237" s="125" t="s">
        <v>698</v>
      </c>
      <c r="H5237" s="126" t="s">
        <v>17353</v>
      </c>
      <c r="I5237" s="127">
        <v>170</v>
      </c>
      <c r="J5237" s="128">
        <v>19.631799999999991</v>
      </c>
    </row>
    <row r="5238" spans="2:10" hidden="1" x14ac:dyDescent="0.25">
      <c r="B5238" s="124" t="s">
        <v>13</v>
      </c>
      <c r="C5238" s="125" t="s">
        <v>1889</v>
      </c>
      <c r="D5238" s="126" t="s">
        <v>17351</v>
      </c>
      <c r="E5238" s="125" t="s">
        <v>1889</v>
      </c>
      <c r="F5238" s="126" t="s">
        <v>17352</v>
      </c>
      <c r="G5238" s="125" t="s">
        <v>2734</v>
      </c>
      <c r="H5238" s="126" t="s">
        <v>17354</v>
      </c>
      <c r="I5238" s="127">
        <v>123</v>
      </c>
      <c r="J5238" s="128">
        <v>20.698</v>
      </c>
    </row>
    <row r="5239" spans="2:10" hidden="1" x14ac:dyDescent="0.25">
      <c r="B5239" s="124" t="s">
        <v>13</v>
      </c>
      <c r="C5239" s="125" t="s">
        <v>1889</v>
      </c>
      <c r="D5239" s="126" t="s">
        <v>17351</v>
      </c>
      <c r="E5239" s="125" t="s">
        <v>1889</v>
      </c>
      <c r="F5239" s="126" t="s">
        <v>17352</v>
      </c>
      <c r="G5239" s="125" t="s">
        <v>17355</v>
      </c>
      <c r="H5239" s="126" t="s">
        <v>17356</v>
      </c>
      <c r="I5239" s="127">
        <v>631</v>
      </c>
      <c r="J5239" s="128">
        <v>15.0181</v>
      </c>
    </row>
    <row r="5240" spans="2:10" hidden="1" x14ac:dyDescent="0.25">
      <c r="B5240" s="124" t="s">
        <v>13</v>
      </c>
      <c r="C5240" s="125" t="s">
        <v>10134</v>
      </c>
      <c r="D5240" s="126" t="s">
        <v>17357</v>
      </c>
      <c r="E5240" s="125" t="s">
        <v>10134</v>
      </c>
      <c r="F5240" s="126" t="s">
        <v>17358</v>
      </c>
      <c r="G5240" s="125" t="s">
        <v>17359</v>
      </c>
      <c r="H5240" s="126" t="s">
        <v>17360</v>
      </c>
      <c r="I5240" s="127">
        <v>133</v>
      </c>
      <c r="J5240" s="128">
        <v>23.071200000000001</v>
      </c>
    </row>
    <row r="5241" spans="2:10" hidden="1" x14ac:dyDescent="0.25">
      <c r="B5241" s="124" t="s">
        <v>13</v>
      </c>
      <c r="C5241" s="125" t="s">
        <v>10134</v>
      </c>
      <c r="D5241" s="126" t="s">
        <v>17357</v>
      </c>
      <c r="E5241" s="125" t="s">
        <v>7479</v>
      </c>
      <c r="F5241" s="126" t="s">
        <v>17361</v>
      </c>
      <c r="G5241" s="125" t="s">
        <v>17362</v>
      </c>
      <c r="H5241" s="126" t="s">
        <v>17363</v>
      </c>
      <c r="I5241" s="127">
        <v>203</v>
      </c>
      <c r="J5241" s="128">
        <v>8.5579000000000001</v>
      </c>
    </row>
    <row r="5242" spans="2:10" hidden="1" x14ac:dyDescent="0.25">
      <c r="B5242" s="124" t="s">
        <v>13</v>
      </c>
      <c r="C5242" s="125" t="s">
        <v>17364</v>
      </c>
      <c r="D5242" s="126" t="s">
        <v>17365</v>
      </c>
      <c r="E5242" s="125" t="s">
        <v>17364</v>
      </c>
      <c r="F5242" s="126" t="s">
        <v>17366</v>
      </c>
      <c r="G5242" s="125" t="s">
        <v>17367</v>
      </c>
      <c r="H5242" s="126" t="s">
        <v>17368</v>
      </c>
      <c r="I5242" s="127">
        <v>964</v>
      </c>
      <c r="J5242" s="128">
        <v>7.7478999999999996</v>
      </c>
    </row>
    <row r="5243" spans="2:10" hidden="1" x14ac:dyDescent="0.25">
      <c r="B5243" s="124" t="s">
        <v>13</v>
      </c>
      <c r="C5243" s="125" t="s">
        <v>17364</v>
      </c>
      <c r="D5243" s="126" t="s">
        <v>17365</v>
      </c>
      <c r="E5243" s="125" t="s">
        <v>17367</v>
      </c>
      <c r="F5243" s="126" t="s">
        <v>17368</v>
      </c>
      <c r="G5243" s="125" t="s">
        <v>5204</v>
      </c>
      <c r="H5243" s="126" t="s">
        <v>17369</v>
      </c>
      <c r="I5243" s="127">
        <v>1041</v>
      </c>
      <c r="J5243" s="128">
        <v>30.511400000000009</v>
      </c>
    </row>
    <row r="5244" spans="2:10" hidden="1" x14ac:dyDescent="0.25">
      <c r="B5244" s="124" t="s">
        <v>13</v>
      </c>
      <c r="C5244" s="125" t="s">
        <v>2007</v>
      </c>
      <c r="D5244" s="126" t="s">
        <v>17370</v>
      </c>
      <c r="E5244" s="125" t="s">
        <v>2007</v>
      </c>
      <c r="F5244" s="126" t="s">
        <v>17371</v>
      </c>
      <c r="G5244" s="125" t="s">
        <v>17372</v>
      </c>
      <c r="H5244" s="126" t="s">
        <v>17373</v>
      </c>
      <c r="I5244" s="127">
        <v>245</v>
      </c>
      <c r="J5244" s="128">
        <v>9.5934000000000008</v>
      </c>
    </row>
    <row r="5245" spans="2:10" hidden="1" x14ac:dyDescent="0.25">
      <c r="B5245" s="124" t="s">
        <v>13</v>
      </c>
      <c r="C5245" s="125" t="s">
        <v>2007</v>
      </c>
      <c r="D5245" s="126" t="s">
        <v>17370</v>
      </c>
      <c r="E5245" s="125" t="s">
        <v>8432</v>
      </c>
      <c r="F5245" s="126" t="s">
        <v>17374</v>
      </c>
      <c r="G5245" s="125" t="s">
        <v>17375</v>
      </c>
      <c r="H5245" s="126" t="s">
        <v>17376</v>
      </c>
      <c r="I5245" s="127">
        <v>198</v>
      </c>
      <c r="J5245" s="128">
        <v>8.8128000000000029</v>
      </c>
    </row>
    <row r="5246" spans="2:10" hidden="1" x14ac:dyDescent="0.25">
      <c r="B5246" s="124" t="s">
        <v>13</v>
      </c>
      <c r="C5246" s="125" t="s">
        <v>2007</v>
      </c>
      <c r="D5246" s="126" t="s">
        <v>17370</v>
      </c>
      <c r="E5246" s="125" t="s">
        <v>8434</v>
      </c>
      <c r="F5246" s="126" t="s">
        <v>17377</v>
      </c>
      <c r="G5246" s="125" t="s">
        <v>8432</v>
      </c>
      <c r="H5246" s="126" t="s">
        <v>17374</v>
      </c>
      <c r="I5246" s="127">
        <v>1167</v>
      </c>
      <c r="J5246" s="128">
        <v>8.3354000000000035</v>
      </c>
    </row>
    <row r="5247" spans="2:10" hidden="1" x14ac:dyDescent="0.25">
      <c r="B5247" s="124" t="s">
        <v>13</v>
      </c>
      <c r="C5247" s="125" t="s">
        <v>2007</v>
      </c>
      <c r="D5247" s="126" t="s">
        <v>17370</v>
      </c>
      <c r="E5247" s="125" t="s">
        <v>17372</v>
      </c>
      <c r="F5247" s="126" t="s">
        <v>17373</v>
      </c>
      <c r="G5247" s="125" t="s">
        <v>8434</v>
      </c>
      <c r="H5247" s="126" t="s">
        <v>17377</v>
      </c>
      <c r="I5247" s="127">
        <v>564</v>
      </c>
      <c r="J5247" s="128">
        <v>5.3336000000000006</v>
      </c>
    </row>
    <row r="5248" spans="2:10" hidden="1" x14ac:dyDescent="0.25">
      <c r="B5248" s="124" t="s">
        <v>13</v>
      </c>
      <c r="C5248" s="125" t="s">
        <v>2007</v>
      </c>
      <c r="D5248" s="126" t="s">
        <v>17370</v>
      </c>
      <c r="E5248" s="125" t="s">
        <v>2007</v>
      </c>
      <c r="F5248" s="126" t="s">
        <v>17371</v>
      </c>
      <c r="G5248" s="125" t="s">
        <v>9558</v>
      </c>
      <c r="H5248" s="126" t="s">
        <v>17378</v>
      </c>
      <c r="I5248" s="127">
        <v>240</v>
      </c>
      <c r="J5248" s="128">
        <v>15.911199999999999</v>
      </c>
    </row>
    <row r="5249" spans="2:10" hidden="1" x14ac:dyDescent="0.25">
      <c r="B5249" s="124" t="s">
        <v>13</v>
      </c>
      <c r="C5249" s="125" t="s">
        <v>2007</v>
      </c>
      <c r="D5249" s="126" t="s">
        <v>17370</v>
      </c>
      <c r="E5249" s="125" t="s">
        <v>17249</v>
      </c>
      <c r="F5249" s="126" t="s">
        <v>17379</v>
      </c>
      <c r="G5249" s="125" t="s">
        <v>17380</v>
      </c>
      <c r="H5249" s="126" t="s">
        <v>17381</v>
      </c>
      <c r="I5249" s="127">
        <v>183</v>
      </c>
      <c r="J5249" s="128">
        <v>7.6513</v>
      </c>
    </row>
    <row r="5250" spans="2:10" hidden="1" x14ac:dyDescent="0.25">
      <c r="B5250" s="124" t="s">
        <v>13</v>
      </c>
      <c r="C5250" s="125" t="s">
        <v>2007</v>
      </c>
      <c r="D5250" s="126" t="s">
        <v>17370</v>
      </c>
      <c r="E5250" s="125" t="s">
        <v>17375</v>
      </c>
      <c r="F5250" s="126" t="s">
        <v>17376</v>
      </c>
      <c r="G5250" s="125" t="s">
        <v>17382</v>
      </c>
      <c r="H5250" s="126" t="s">
        <v>17383</v>
      </c>
      <c r="I5250" s="127">
        <v>569</v>
      </c>
      <c r="J5250" s="128">
        <v>26.2807</v>
      </c>
    </row>
    <row r="5251" spans="2:10" hidden="1" x14ac:dyDescent="0.25">
      <c r="B5251" s="124" t="s">
        <v>13</v>
      </c>
      <c r="C5251" s="125" t="s">
        <v>2007</v>
      </c>
      <c r="D5251" s="126" t="s">
        <v>17370</v>
      </c>
      <c r="E5251" s="125" t="s">
        <v>2007</v>
      </c>
      <c r="F5251" s="126" t="s">
        <v>17371</v>
      </c>
      <c r="G5251" s="125" t="s">
        <v>17384</v>
      </c>
      <c r="H5251" s="126" t="s">
        <v>17385</v>
      </c>
      <c r="I5251" s="127">
        <v>493</v>
      </c>
      <c r="J5251" s="128">
        <v>3.4289000000000001</v>
      </c>
    </row>
    <row r="5252" spans="2:10" hidden="1" x14ac:dyDescent="0.25">
      <c r="B5252" s="124" t="s">
        <v>13</v>
      </c>
      <c r="C5252" s="125" t="s">
        <v>2007</v>
      </c>
      <c r="D5252" s="126" t="s">
        <v>17370</v>
      </c>
      <c r="E5252" s="125" t="s">
        <v>9558</v>
      </c>
      <c r="F5252" s="126" t="s">
        <v>17378</v>
      </c>
      <c r="G5252" s="125" t="s">
        <v>17249</v>
      </c>
      <c r="H5252" s="126" t="s">
        <v>17379</v>
      </c>
      <c r="I5252" s="127">
        <v>620</v>
      </c>
      <c r="J5252" s="128">
        <v>14.686</v>
      </c>
    </row>
    <row r="5253" spans="2:10" hidden="1" x14ac:dyDescent="0.25">
      <c r="B5253" s="124" t="s">
        <v>13</v>
      </c>
      <c r="C5253" s="125" t="s">
        <v>2021</v>
      </c>
      <c r="D5253" s="126" t="s">
        <v>17386</v>
      </c>
      <c r="E5253" s="125" t="s">
        <v>2021</v>
      </c>
      <c r="F5253" s="126" t="s">
        <v>17387</v>
      </c>
      <c r="G5253" s="125" t="s">
        <v>17388</v>
      </c>
      <c r="H5253" s="126" t="s">
        <v>17389</v>
      </c>
      <c r="I5253" s="127">
        <v>937</v>
      </c>
      <c r="J5253" s="128">
        <v>11.879899999999999</v>
      </c>
    </row>
    <row r="5254" spans="2:10" hidden="1" x14ac:dyDescent="0.25">
      <c r="B5254" s="124" t="s">
        <v>13</v>
      </c>
      <c r="C5254" s="125" t="s">
        <v>2021</v>
      </c>
      <c r="D5254" s="126" t="s">
        <v>17386</v>
      </c>
      <c r="E5254" s="125" t="s">
        <v>17388</v>
      </c>
      <c r="F5254" s="126" t="s">
        <v>17389</v>
      </c>
      <c r="G5254" s="125" t="s">
        <v>3239</v>
      </c>
      <c r="H5254" s="126" t="s">
        <v>17390</v>
      </c>
      <c r="I5254" s="127">
        <v>378</v>
      </c>
      <c r="J5254" s="128">
        <v>3.4148999999999998</v>
      </c>
    </row>
    <row r="5255" spans="2:10" hidden="1" x14ac:dyDescent="0.25">
      <c r="B5255" s="124" t="s">
        <v>13</v>
      </c>
      <c r="C5255" s="125" t="s">
        <v>17391</v>
      </c>
      <c r="D5255" s="126" t="s">
        <v>17392</v>
      </c>
      <c r="E5255" s="125" t="s">
        <v>17393</v>
      </c>
      <c r="F5255" s="126" t="s">
        <v>17394</v>
      </c>
      <c r="G5255" s="125" t="s">
        <v>17395</v>
      </c>
      <c r="H5255" s="126" t="s">
        <v>17396</v>
      </c>
      <c r="I5255" s="127">
        <v>231</v>
      </c>
      <c r="J5255" s="128">
        <v>10.510199999999999</v>
      </c>
    </row>
    <row r="5256" spans="2:10" hidden="1" x14ac:dyDescent="0.25">
      <c r="B5256" s="124" t="s">
        <v>13</v>
      </c>
      <c r="C5256" s="125" t="s">
        <v>17391</v>
      </c>
      <c r="D5256" s="126" t="s">
        <v>17392</v>
      </c>
      <c r="E5256" s="125" t="s">
        <v>17395</v>
      </c>
      <c r="F5256" s="126" t="s">
        <v>17396</v>
      </c>
      <c r="G5256" s="125" t="s">
        <v>403</v>
      </c>
      <c r="H5256" s="126" t="s">
        <v>17397</v>
      </c>
      <c r="I5256" s="127">
        <v>0</v>
      </c>
      <c r="J5256" s="128">
        <v>10.6294</v>
      </c>
    </row>
    <row r="5257" spans="2:10" hidden="1" x14ac:dyDescent="0.25">
      <c r="B5257" s="124" t="s">
        <v>13</v>
      </c>
      <c r="C5257" s="125" t="s">
        <v>17391</v>
      </c>
      <c r="D5257" s="126" t="s">
        <v>17392</v>
      </c>
      <c r="E5257" s="125" t="s">
        <v>17391</v>
      </c>
      <c r="F5257" s="126" t="s">
        <v>17398</v>
      </c>
      <c r="G5257" s="125" t="s">
        <v>17399</v>
      </c>
      <c r="H5257" s="126" t="s">
        <v>17400</v>
      </c>
      <c r="I5257" s="127">
        <v>503</v>
      </c>
      <c r="J5257" s="128">
        <v>8.8968000000000043</v>
      </c>
    </row>
    <row r="5258" spans="2:10" hidden="1" x14ac:dyDescent="0.25">
      <c r="B5258" s="124" t="s">
        <v>13</v>
      </c>
      <c r="C5258" s="125" t="s">
        <v>17391</v>
      </c>
      <c r="D5258" s="126" t="s">
        <v>17392</v>
      </c>
      <c r="E5258" s="125" t="s">
        <v>17399</v>
      </c>
      <c r="F5258" s="126" t="s">
        <v>17400</v>
      </c>
      <c r="G5258" s="125" t="s">
        <v>2988</v>
      </c>
      <c r="H5258" s="126" t="s">
        <v>17401</v>
      </c>
      <c r="I5258" s="127">
        <v>709</v>
      </c>
      <c r="J5258" s="128">
        <v>3.9891000000000001</v>
      </c>
    </row>
    <row r="5259" spans="2:10" hidden="1" x14ac:dyDescent="0.25">
      <c r="B5259" s="124" t="s">
        <v>13</v>
      </c>
      <c r="C5259" s="125" t="s">
        <v>17402</v>
      </c>
      <c r="D5259" s="126" t="s">
        <v>17403</v>
      </c>
      <c r="E5259" s="125" t="s">
        <v>17404</v>
      </c>
      <c r="F5259" s="126" t="s">
        <v>17405</v>
      </c>
      <c r="G5259" s="125" t="s">
        <v>1178</v>
      </c>
      <c r="H5259" s="126" t="s">
        <v>17406</v>
      </c>
      <c r="I5259" s="127">
        <v>183</v>
      </c>
      <c r="J5259" s="128">
        <v>15.9339</v>
      </c>
    </row>
    <row r="5260" spans="2:10" hidden="1" x14ac:dyDescent="0.25">
      <c r="B5260" s="124" t="s">
        <v>13</v>
      </c>
      <c r="C5260" s="125" t="s">
        <v>17402</v>
      </c>
      <c r="D5260" s="126" t="s">
        <v>17403</v>
      </c>
      <c r="E5260" s="125" t="s">
        <v>17402</v>
      </c>
      <c r="F5260" s="126" t="s">
        <v>17407</v>
      </c>
      <c r="G5260" s="125" t="s">
        <v>17408</v>
      </c>
      <c r="H5260" s="126" t="s">
        <v>17409</v>
      </c>
      <c r="I5260" s="127">
        <v>305</v>
      </c>
      <c r="J5260" s="128">
        <v>10.983499999999999</v>
      </c>
    </row>
    <row r="5261" spans="2:10" hidden="1" x14ac:dyDescent="0.25">
      <c r="B5261" s="124" t="s">
        <v>13</v>
      </c>
      <c r="C5261" s="125" t="s">
        <v>17402</v>
      </c>
      <c r="D5261" s="126" t="s">
        <v>17403</v>
      </c>
      <c r="E5261" s="125" t="s">
        <v>17408</v>
      </c>
      <c r="F5261" s="126" t="s">
        <v>17409</v>
      </c>
      <c r="G5261" s="125" t="s">
        <v>17404</v>
      </c>
      <c r="H5261" s="126" t="s">
        <v>17405</v>
      </c>
      <c r="I5261" s="127">
        <v>1854</v>
      </c>
      <c r="J5261" s="128">
        <v>29.569700000000001</v>
      </c>
    </row>
    <row r="5262" spans="2:10" hidden="1" x14ac:dyDescent="0.25">
      <c r="B5262" s="124" t="s">
        <v>13</v>
      </c>
      <c r="C5262" s="125" t="s">
        <v>2009</v>
      </c>
      <c r="D5262" s="126" t="s">
        <v>17410</v>
      </c>
      <c r="E5262" s="125" t="s">
        <v>17411</v>
      </c>
      <c r="F5262" s="126" t="s">
        <v>17412</v>
      </c>
      <c r="G5262" s="125" t="s">
        <v>17413</v>
      </c>
      <c r="H5262" s="126" t="s">
        <v>17414</v>
      </c>
      <c r="I5262" s="127">
        <v>172</v>
      </c>
      <c r="J5262" s="128">
        <v>10.1662</v>
      </c>
    </row>
    <row r="5263" spans="2:10" hidden="1" x14ac:dyDescent="0.25">
      <c r="B5263" s="124" t="s">
        <v>13</v>
      </c>
      <c r="C5263" s="125" t="s">
        <v>2009</v>
      </c>
      <c r="D5263" s="126" t="s">
        <v>17410</v>
      </c>
      <c r="E5263" s="125" t="s">
        <v>9091</v>
      </c>
      <c r="F5263" s="126" t="s">
        <v>17415</v>
      </c>
      <c r="G5263" s="125" t="s">
        <v>17416</v>
      </c>
      <c r="H5263" s="126" t="s">
        <v>17417</v>
      </c>
      <c r="I5263" s="127">
        <v>220</v>
      </c>
      <c r="J5263" s="128">
        <v>18.1006</v>
      </c>
    </row>
    <row r="5264" spans="2:10" hidden="1" x14ac:dyDescent="0.25">
      <c r="B5264" s="124" t="s">
        <v>13</v>
      </c>
      <c r="C5264" s="125" t="s">
        <v>2009</v>
      </c>
      <c r="D5264" s="126" t="s">
        <v>17410</v>
      </c>
      <c r="E5264" s="125" t="s">
        <v>2009</v>
      </c>
      <c r="F5264" s="126" t="s">
        <v>17418</v>
      </c>
      <c r="G5264" s="125" t="s">
        <v>17411</v>
      </c>
      <c r="H5264" s="126" t="s">
        <v>17412</v>
      </c>
      <c r="I5264" s="127">
        <v>789</v>
      </c>
      <c r="J5264" s="128">
        <v>5.9093000000000009</v>
      </c>
    </row>
    <row r="5265" spans="2:10" hidden="1" x14ac:dyDescent="0.25">
      <c r="B5265" s="124" t="s">
        <v>13</v>
      </c>
      <c r="C5265" s="125" t="s">
        <v>2009</v>
      </c>
      <c r="D5265" s="126" t="s">
        <v>17410</v>
      </c>
      <c r="E5265" s="125" t="s">
        <v>2009</v>
      </c>
      <c r="F5265" s="126" t="s">
        <v>17418</v>
      </c>
      <c r="G5265" s="125" t="s">
        <v>9091</v>
      </c>
      <c r="H5265" s="126" t="s">
        <v>17415</v>
      </c>
      <c r="I5265" s="127">
        <v>192</v>
      </c>
      <c r="J5265" s="128">
        <v>2.7475999999999998</v>
      </c>
    </row>
    <row r="5266" spans="2:10" hidden="1" x14ac:dyDescent="0.25">
      <c r="B5266" s="124" t="s">
        <v>13</v>
      </c>
      <c r="C5266" s="125" t="s">
        <v>2086</v>
      </c>
      <c r="D5266" s="126" t="s">
        <v>17419</v>
      </c>
      <c r="E5266" s="125" t="s">
        <v>2086</v>
      </c>
      <c r="F5266" s="126" t="s">
        <v>17420</v>
      </c>
      <c r="G5266" s="125" t="s">
        <v>17421</v>
      </c>
      <c r="H5266" s="126" t="s">
        <v>17422</v>
      </c>
      <c r="I5266" s="127">
        <v>167</v>
      </c>
      <c r="J5266" s="128">
        <v>8.9915000000000003</v>
      </c>
    </row>
    <row r="5267" spans="2:10" hidden="1" x14ac:dyDescent="0.25">
      <c r="B5267" s="124" t="s">
        <v>13</v>
      </c>
      <c r="C5267" s="125" t="s">
        <v>16926</v>
      </c>
      <c r="D5267" s="126" t="s">
        <v>17423</v>
      </c>
      <c r="E5267" s="125" t="s">
        <v>17424</v>
      </c>
      <c r="F5267" s="126" t="s">
        <v>17425</v>
      </c>
      <c r="G5267" s="125" t="s">
        <v>17426</v>
      </c>
      <c r="H5267" s="126" t="s">
        <v>17427</v>
      </c>
      <c r="I5267" s="127">
        <v>260</v>
      </c>
      <c r="J5267" s="128">
        <v>10.263299999999999</v>
      </c>
    </row>
    <row r="5268" spans="2:10" hidden="1" x14ac:dyDescent="0.25">
      <c r="B5268" s="124" t="s">
        <v>13</v>
      </c>
      <c r="C5268" s="125" t="s">
        <v>16926</v>
      </c>
      <c r="D5268" s="126" t="s">
        <v>17423</v>
      </c>
      <c r="E5268" s="125" t="s">
        <v>17426</v>
      </c>
      <c r="F5268" s="126" t="s">
        <v>17427</v>
      </c>
      <c r="G5268" s="125" t="s">
        <v>17428</v>
      </c>
      <c r="H5268" s="126" t="s">
        <v>17429</v>
      </c>
      <c r="I5268" s="127">
        <v>404</v>
      </c>
      <c r="J5268" s="128">
        <v>6.5827999999999998</v>
      </c>
    </row>
    <row r="5269" spans="2:10" hidden="1" x14ac:dyDescent="0.25">
      <c r="B5269" s="124" t="s">
        <v>13</v>
      </c>
      <c r="C5269" s="125" t="s">
        <v>16926</v>
      </c>
      <c r="D5269" s="126" t="s">
        <v>17423</v>
      </c>
      <c r="E5269" s="125" t="s">
        <v>17430</v>
      </c>
      <c r="F5269" s="126" t="s">
        <v>17431</v>
      </c>
      <c r="G5269" s="125" t="s">
        <v>17432</v>
      </c>
      <c r="H5269" s="126" t="s">
        <v>17433</v>
      </c>
      <c r="I5269" s="127">
        <v>775</v>
      </c>
      <c r="J5269" s="128">
        <v>8.9523000000000028</v>
      </c>
    </row>
    <row r="5270" spans="2:10" hidden="1" x14ac:dyDescent="0.25">
      <c r="B5270" s="124" t="s">
        <v>13</v>
      </c>
      <c r="C5270" s="125" t="s">
        <v>16926</v>
      </c>
      <c r="D5270" s="126" t="s">
        <v>17423</v>
      </c>
      <c r="E5270" s="125" t="s">
        <v>16926</v>
      </c>
      <c r="F5270" s="126" t="s">
        <v>17434</v>
      </c>
      <c r="G5270" s="125" t="s">
        <v>17424</v>
      </c>
      <c r="H5270" s="126" t="s">
        <v>17425</v>
      </c>
      <c r="I5270" s="127">
        <v>381</v>
      </c>
      <c r="J5270" s="128">
        <v>11.5206</v>
      </c>
    </row>
    <row r="5271" spans="2:10" hidden="1" x14ac:dyDescent="0.25">
      <c r="B5271" s="124" t="s">
        <v>13</v>
      </c>
      <c r="C5271" s="125" t="s">
        <v>2122</v>
      </c>
      <c r="D5271" s="126" t="s">
        <v>17435</v>
      </c>
      <c r="E5271" s="125" t="s">
        <v>2122</v>
      </c>
      <c r="F5271" s="126" t="s">
        <v>17436</v>
      </c>
      <c r="G5271" s="125" t="s">
        <v>7778</v>
      </c>
      <c r="H5271" s="126" t="s">
        <v>17437</v>
      </c>
      <c r="I5271" s="127">
        <v>6183</v>
      </c>
      <c r="J5271" s="128">
        <v>25.8095</v>
      </c>
    </row>
    <row r="5272" spans="2:10" hidden="1" x14ac:dyDescent="0.25">
      <c r="B5272" s="124" t="s">
        <v>13</v>
      </c>
      <c r="C5272" s="125" t="s">
        <v>4945</v>
      </c>
      <c r="D5272" s="126" t="s">
        <v>17438</v>
      </c>
      <c r="E5272" s="125" t="s">
        <v>4945</v>
      </c>
      <c r="F5272" s="126" t="s">
        <v>17439</v>
      </c>
      <c r="G5272" s="125" t="s">
        <v>17440</v>
      </c>
      <c r="H5272" s="126" t="s">
        <v>17441</v>
      </c>
      <c r="I5272" s="127">
        <v>159</v>
      </c>
      <c r="J5272" s="128">
        <v>7.1002999999999998</v>
      </c>
    </row>
    <row r="5273" spans="2:10" hidden="1" x14ac:dyDescent="0.25">
      <c r="B5273" s="124" t="s">
        <v>13</v>
      </c>
      <c r="C5273" s="125" t="s">
        <v>4945</v>
      </c>
      <c r="D5273" s="126" t="s">
        <v>17438</v>
      </c>
      <c r="E5273" s="125" t="s">
        <v>17442</v>
      </c>
      <c r="F5273" s="126" t="s">
        <v>17443</v>
      </c>
      <c r="G5273" s="125" t="s">
        <v>17444</v>
      </c>
      <c r="H5273" s="126" t="s">
        <v>17445</v>
      </c>
      <c r="I5273" s="127">
        <v>58</v>
      </c>
      <c r="J5273" s="128">
        <v>18.211200000000009</v>
      </c>
    </row>
    <row r="5274" spans="2:10" hidden="1" x14ac:dyDescent="0.25">
      <c r="B5274" s="124" t="s">
        <v>13</v>
      </c>
      <c r="C5274" s="125" t="s">
        <v>4945</v>
      </c>
      <c r="D5274" s="126" t="s">
        <v>17438</v>
      </c>
      <c r="E5274" s="125" t="s">
        <v>4945</v>
      </c>
      <c r="F5274" s="126" t="s">
        <v>17439</v>
      </c>
      <c r="G5274" s="125" t="s">
        <v>17442</v>
      </c>
      <c r="H5274" s="126" t="s">
        <v>17443</v>
      </c>
      <c r="I5274" s="127">
        <v>246</v>
      </c>
      <c r="J5274" s="128">
        <v>26.796599999999991</v>
      </c>
    </row>
    <row r="5275" spans="2:10" hidden="1" x14ac:dyDescent="0.25">
      <c r="B5275" s="124" t="s">
        <v>13</v>
      </c>
      <c r="C5275" s="125" t="s">
        <v>17446</v>
      </c>
      <c r="D5275" s="126" t="s">
        <v>17447</v>
      </c>
      <c r="E5275" s="125" t="s">
        <v>17446</v>
      </c>
      <c r="F5275" s="126" t="s">
        <v>17448</v>
      </c>
      <c r="G5275" s="125" t="s">
        <v>17449</v>
      </c>
      <c r="H5275" s="126" t="s">
        <v>17450</v>
      </c>
      <c r="I5275" s="127">
        <v>2312</v>
      </c>
      <c r="J5275" s="128">
        <v>15.2865</v>
      </c>
    </row>
    <row r="5276" spans="2:10" hidden="1" x14ac:dyDescent="0.25">
      <c r="B5276" s="124" t="s">
        <v>13</v>
      </c>
      <c r="C5276" s="125" t="s">
        <v>17446</v>
      </c>
      <c r="D5276" s="126" t="s">
        <v>17447</v>
      </c>
      <c r="E5276" s="125" t="s">
        <v>17446</v>
      </c>
      <c r="F5276" s="126" t="s">
        <v>17448</v>
      </c>
      <c r="G5276" s="125" t="s">
        <v>17451</v>
      </c>
      <c r="H5276" s="126" t="s">
        <v>17452</v>
      </c>
      <c r="I5276" s="127">
        <v>6059</v>
      </c>
      <c r="J5276" s="128">
        <v>15.8142</v>
      </c>
    </row>
    <row r="5277" spans="2:10" hidden="1" x14ac:dyDescent="0.25">
      <c r="B5277" s="124" t="s">
        <v>13</v>
      </c>
      <c r="C5277" s="125" t="s">
        <v>17446</v>
      </c>
      <c r="D5277" s="126" t="s">
        <v>17447</v>
      </c>
      <c r="E5277" s="125" t="s">
        <v>17451</v>
      </c>
      <c r="F5277" s="126" t="s">
        <v>17452</v>
      </c>
      <c r="G5277" s="125" t="s">
        <v>17453</v>
      </c>
      <c r="H5277" s="126" t="s">
        <v>17454</v>
      </c>
      <c r="I5277" s="127">
        <v>2482</v>
      </c>
      <c r="J5277" s="128">
        <v>8.1846000000000014</v>
      </c>
    </row>
    <row r="5278" spans="2:10" hidden="1" x14ac:dyDescent="0.25">
      <c r="B5278" s="124" t="s">
        <v>13</v>
      </c>
      <c r="C5278" s="125" t="s">
        <v>2212</v>
      </c>
      <c r="D5278" s="126" t="s">
        <v>17455</v>
      </c>
      <c r="E5278" s="125" t="s">
        <v>17036</v>
      </c>
      <c r="F5278" s="126" t="s">
        <v>17456</v>
      </c>
      <c r="G5278" s="125" t="s">
        <v>4438</v>
      </c>
      <c r="H5278" s="126" t="s">
        <v>17457</v>
      </c>
      <c r="I5278" s="127">
        <v>526</v>
      </c>
      <c r="J5278" s="128">
        <v>3.4391999999999991</v>
      </c>
    </row>
    <row r="5279" spans="2:10" hidden="1" x14ac:dyDescent="0.25">
      <c r="B5279" s="124" t="s">
        <v>13</v>
      </c>
      <c r="C5279" s="125" t="s">
        <v>2212</v>
      </c>
      <c r="D5279" s="126" t="s">
        <v>17455</v>
      </c>
      <c r="E5279" s="125" t="s">
        <v>2212</v>
      </c>
      <c r="F5279" s="126" t="s">
        <v>17458</v>
      </c>
      <c r="G5279" s="125" t="s">
        <v>17036</v>
      </c>
      <c r="H5279" s="126" t="s">
        <v>17456</v>
      </c>
      <c r="I5279" s="127">
        <v>59</v>
      </c>
      <c r="J5279" s="128">
        <v>22.483499999999989</v>
      </c>
    </row>
    <row r="5280" spans="2:10" hidden="1" x14ac:dyDescent="0.25">
      <c r="B5280" s="124" t="s">
        <v>13</v>
      </c>
      <c r="C5280" s="125" t="s">
        <v>2212</v>
      </c>
      <c r="D5280" s="126" t="s">
        <v>17455</v>
      </c>
      <c r="E5280" s="125" t="s">
        <v>2212</v>
      </c>
      <c r="F5280" s="126" t="s">
        <v>17458</v>
      </c>
      <c r="G5280" s="125" t="s">
        <v>4248</v>
      </c>
      <c r="H5280" s="126" t="s">
        <v>17459</v>
      </c>
      <c r="I5280" s="127">
        <v>944</v>
      </c>
      <c r="J5280" s="128">
        <v>13.3323</v>
      </c>
    </row>
    <row r="5281" spans="2:10" hidden="1" x14ac:dyDescent="0.25">
      <c r="B5281" s="124" t="s">
        <v>13</v>
      </c>
      <c r="C5281" s="125" t="s">
        <v>17460</v>
      </c>
      <c r="D5281" s="126" t="s">
        <v>17461</v>
      </c>
      <c r="E5281" s="125" t="s">
        <v>17460</v>
      </c>
      <c r="F5281" s="126" t="s">
        <v>17462</v>
      </c>
      <c r="G5281" s="125" t="s">
        <v>17463</v>
      </c>
      <c r="H5281" s="126" t="s">
        <v>17464</v>
      </c>
      <c r="I5281" s="127">
        <v>1928</v>
      </c>
      <c r="J5281" s="128">
        <v>8.8811</v>
      </c>
    </row>
    <row r="5282" spans="2:10" hidden="1" x14ac:dyDescent="0.25">
      <c r="B5282" s="124" t="s">
        <v>13</v>
      </c>
      <c r="C5282" s="125" t="s">
        <v>17465</v>
      </c>
      <c r="D5282" s="126" t="s">
        <v>17466</v>
      </c>
      <c r="E5282" s="125" t="s">
        <v>17465</v>
      </c>
      <c r="F5282" s="126" t="s">
        <v>17467</v>
      </c>
      <c r="G5282" s="125" t="s">
        <v>17468</v>
      </c>
      <c r="H5282" s="126" t="s">
        <v>17469</v>
      </c>
      <c r="I5282" s="127">
        <v>334</v>
      </c>
      <c r="J5282" s="128">
        <v>4.5970999999999993</v>
      </c>
    </row>
    <row r="5283" spans="2:10" hidden="1" x14ac:dyDescent="0.25">
      <c r="B5283" s="124" t="s">
        <v>13</v>
      </c>
      <c r="C5283" s="125" t="s">
        <v>2317</v>
      </c>
      <c r="D5283" s="126" t="s">
        <v>17470</v>
      </c>
      <c r="E5283" s="125" t="s">
        <v>11340</v>
      </c>
      <c r="F5283" s="126" t="s">
        <v>17471</v>
      </c>
      <c r="G5283" s="125" t="s">
        <v>17472</v>
      </c>
      <c r="H5283" s="126" t="s">
        <v>17473</v>
      </c>
      <c r="I5283" s="127">
        <v>190</v>
      </c>
      <c r="J5283" s="128">
        <v>8.8089000000000013</v>
      </c>
    </row>
    <row r="5284" spans="2:10" hidden="1" x14ac:dyDescent="0.25">
      <c r="B5284" s="124" t="s">
        <v>13</v>
      </c>
      <c r="C5284" s="125" t="s">
        <v>2317</v>
      </c>
      <c r="D5284" s="126" t="s">
        <v>17470</v>
      </c>
      <c r="E5284" s="125" t="s">
        <v>14016</v>
      </c>
      <c r="F5284" s="126" t="s">
        <v>17474</v>
      </c>
      <c r="G5284" s="125" t="s">
        <v>11340</v>
      </c>
      <c r="H5284" s="126" t="s">
        <v>17471</v>
      </c>
      <c r="I5284" s="127">
        <v>779</v>
      </c>
      <c r="J5284" s="128">
        <v>10.0129</v>
      </c>
    </row>
    <row r="5285" spans="2:10" hidden="1" x14ac:dyDescent="0.25">
      <c r="B5285" s="124" t="s">
        <v>13</v>
      </c>
      <c r="C5285" s="125" t="s">
        <v>2317</v>
      </c>
      <c r="D5285" s="126" t="s">
        <v>17470</v>
      </c>
      <c r="E5285" s="125" t="s">
        <v>2317</v>
      </c>
      <c r="F5285" s="126" t="s">
        <v>17475</v>
      </c>
      <c r="G5285" s="125" t="s">
        <v>17476</v>
      </c>
      <c r="H5285" s="126" t="s">
        <v>17477</v>
      </c>
      <c r="I5285" s="127">
        <v>523</v>
      </c>
      <c r="J5285" s="128">
        <v>9.946200000000001</v>
      </c>
    </row>
    <row r="5286" spans="2:10" hidden="1" x14ac:dyDescent="0.25">
      <c r="B5286" s="124" t="s">
        <v>13</v>
      </c>
      <c r="C5286" s="125" t="s">
        <v>2317</v>
      </c>
      <c r="D5286" s="126" t="s">
        <v>17470</v>
      </c>
      <c r="E5286" s="125" t="s">
        <v>17472</v>
      </c>
      <c r="F5286" s="126" t="s">
        <v>17473</v>
      </c>
      <c r="G5286" s="125" t="s">
        <v>17478</v>
      </c>
      <c r="H5286" s="126" t="s">
        <v>17479</v>
      </c>
      <c r="I5286" s="127">
        <v>187</v>
      </c>
      <c r="J5286" s="128">
        <v>3.6343000000000001</v>
      </c>
    </row>
    <row r="5287" spans="2:10" hidden="1" x14ac:dyDescent="0.25">
      <c r="B5287" s="124" t="s">
        <v>13</v>
      </c>
      <c r="C5287" s="125" t="s">
        <v>2317</v>
      </c>
      <c r="D5287" s="126" t="s">
        <v>17470</v>
      </c>
      <c r="E5287" s="125" t="s">
        <v>17476</v>
      </c>
      <c r="F5287" s="126" t="s">
        <v>17477</v>
      </c>
      <c r="G5287" s="125" t="s">
        <v>14016</v>
      </c>
      <c r="H5287" s="126" t="s">
        <v>17474</v>
      </c>
      <c r="I5287" s="127">
        <v>470</v>
      </c>
      <c r="J5287" s="128">
        <v>6.2591999999999999</v>
      </c>
    </row>
    <row r="5288" spans="2:10" hidden="1" x14ac:dyDescent="0.25">
      <c r="B5288" s="124" t="s">
        <v>13</v>
      </c>
      <c r="C5288" s="125" t="s">
        <v>17480</v>
      </c>
      <c r="D5288" s="126" t="s">
        <v>17481</v>
      </c>
      <c r="E5288" s="125" t="s">
        <v>7591</v>
      </c>
      <c r="F5288" s="126" t="s">
        <v>17482</v>
      </c>
      <c r="G5288" s="125" t="s">
        <v>17483</v>
      </c>
      <c r="H5288" s="126" t="s">
        <v>17484</v>
      </c>
      <c r="I5288" s="127">
        <v>10</v>
      </c>
      <c r="J5288" s="128">
        <v>2.8972000000000002</v>
      </c>
    </row>
    <row r="5289" spans="2:10" hidden="1" x14ac:dyDescent="0.25">
      <c r="B5289" s="124" t="s">
        <v>13</v>
      </c>
      <c r="C5289" s="125" t="s">
        <v>17480</v>
      </c>
      <c r="D5289" s="126" t="s">
        <v>17481</v>
      </c>
      <c r="E5289" s="125" t="s">
        <v>17485</v>
      </c>
      <c r="F5289" s="126" t="s">
        <v>17486</v>
      </c>
      <c r="G5289" s="125" t="s">
        <v>11273</v>
      </c>
      <c r="H5289" s="126" t="s">
        <v>17487</v>
      </c>
      <c r="I5289" s="127">
        <v>280</v>
      </c>
      <c r="J5289" s="128">
        <v>4.8630999999999993</v>
      </c>
    </row>
    <row r="5290" spans="2:10" hidden="1" x14ac:dyDescent="0.25">
      <c r="B5290" s="124" t="s">
        <v>13</v>
      </c>
      <c r="C5290" s="125" t="s">
        <v>17480</v>
      </c>
      <c r="D5290" s="126" t="s">
        <v>17481</v>
      </c>
      <c r="E5290" s="125" t="s">
        <v>7591</v>
      </c>
      <c r="F5290" s="126" t="s">
        <v>17482</v>
      </c>
      <c r="G5290" s="125" t="s">
        <v>17485</v>
      </c>
      <c r="H5290" s="126" t="s">
        <v>17486</v>
      </c>
      <c r="I5290" s="127">
        <v>11</v>
      </c>
      <c r="J5290" s="128">
        <v>5.3493999999999993</v>
      </c>
    </row>
    <row r="5291" spans="2:10" hidden="1" x14ac:dyDescent="0.25">
      <c r="B5291" s="124" t="s">
        <v>13</v>
      </c>
      <c r="C5291" s="125" t="s">
        <v>17480</v>
      </c>
      <c r="D5291" s="126" t="s">
        <v>17481</v>
      </c>
      <c r="E5291" s="125" t="s">
        <v>17480</v>
      </c>
      <c r="F5291" s="126" t="s">
        <v>17488</v>
      </c>
      <c r="G5291" s="125" t="s">
        <v>7591</v>
      </c>
      <c r="H5291" s="126" t="s">
        <v>17482</v>
      </c>
      <c r="I5291" s="127">
        <v>192</v>
      </c>
      <c r="J5291" s="128">
        <v>6.1268999999999991</v>
      </c>
    </row>
    <row r="5292" spans="2:10" hidden="1" x14ac:dyDescent="0.25">
      <c r="B5292" s="124" t="s">
        <v>13</v>
      </c>
      <c r="C5292" s="125" t="s">
        <v>17489</v>
      </c>
      <c r="D5292" s="126" t="s">
        <v>17490</v>
      </c>
      <c r="E5292" s="125" t="s">
        <v>17489</v>
      </c>
      <c r="F5292" s="126" t="s">
        <v>17491</v>
      </c>
      <c r="G5292" s="125" t="s">
        <v>17492</v>
      </c>
      <c r="H5292" s="126" t="s">
        <v>17493</v>
      </c>
      <c r="I5292" s="127">
        <v>379</v>
      </c>
      <c r="J5292" s="128">
        <v>12.518800000000001</v>
      </c>
    </row>
    <row r="5293" spans="2:10" hidden="1" x14ac:dyDescent="0.25">
      <c r="B5293" s="124" t="s">
        <v>13</v>
      </c>
      <c r="C5293" s="125" t="s">
        <v>17489</v>
      </c>
      <c r="D5293" s="126" t="s">
        <v>17490</v>
      </c>
      <c r="E5293" s="125" t="s">
        <v>17489</v>
      </c>
      <c r="F5293" s="126" t="s">
        <v>17491</v>
      </c>
      <c r="G5293" s="125" t="s">
        <v>17494</v>
      </c>
      <c r="H5293" s="126" t="s">
        <v>17495</v>
      </c>
      <c r="I5293" s="127">
        <v>464</v>
      </c>
      <c r="J5293" s="128">
        <v>3.77</v>
      </c>
    </row>
    <row r="5294" spans="2:10" hidden="1" x14ac:dyDescent="0.25">
      <c r="B5294" s="124" t="s">
        <v>13</v>
      </c>
      <c r="C5294" s="125" t="s">
        <v>2385</v>
      </c>
      <c r="D5294" s="126" t="s">
        <v>17496</v>
      </c>
      <c r="E5294" s="125" t="s">
        <v>2385</v>
      </c>
      <c r="F5294" s="126" t="s">
        <v>17497</v>
      </c>
      <c r="G5294" s="125" t="s">
        <v>10630</v>
      </c>
      <c r="H5294" s="126" t="s">
        <v>17498</v>
      </c>
      <c r="I5294" s="127">
        <v>2107</v>
      </c>
      <c r="J5294" s="128">
        <v>13.749599999999999</v>
      </c>
    </row>
    <row r="5295" spans="2:10" hidden="1" x14ac:dyDescent="0.25">
      <c r="B5295" s="124" t="s">
        <v>13</v>
      </c>
      <c r="C5295" s="125" t="s">
        <v>2387</v>
      </c>
      <c r="D5295" s="126" t="s">
        <v>17499</v>
      </c>
      <c r="E5295" s="125" t="s">
        <v>2387</v>
      </c>
      <c r="F5295" s="126" t="s">
        <v>17500</v>
      </c>
      <c r="G5295" s="125" t="s">
        <v>10770</v>
      </c>
      <c r="H5295" s="126" t="s">
        <v>17501</v>
      </c>
      <c r="I5295" s="127">
        <v>288</v>
      </c>
      <c r="J5295" s="128">
        <v>9.2321999999999989</v>
      </c>
    </row>
    <row r="5296" spans="2:10" hidden="1" x14ac:dyDescent="0.25">
      <c r="B5296" s="124" t="s">
        <v>13</v>
      </c>
      <c r="C5296" s="125" t="s">
        <v>2387</v>
      </c>
      <c r="D5296" s="126" t="s">
        <v>17499</v>
      </c>
      <c r="E5296" s="125" t="s">
        <v>2387</v>
      </c>
      <c r="F5296" s="126" t="s">
        <v>17500</v>
      </c>
      <c r="G5296" s="125" t="s">
        <v>5271</v>
      </c>
      <c r="H5296" s="126" t="s">
        <v>17502</v>
      </c>
      <c r="I5296" s="127">
        <v>88</v>
      </c>
      <c r="J5296" s="128">
        <v>6.3428000000000004</v>
      </c>
    </row>
    <row r="5297" spans="2:10" hidden="1" x14ac:dyDescent="0.25">
      <c r="B5297" s="124" t="s">
        <v>13</v>
      </c>
      <c r="C5297" s="125" t="s">
        <v>2399</v>
      </c>
      <c r="D5297" s="126" t="s">
        <v>17503</v>
      </c>
      <c r="E5297" s="125" t="s">
        <v>2399</v>
      </c>
      <c r="F5297" s="126" t="s">
        <v>17504</v>
      </c>
      <c r="G5297" s="125" t="s">
        <v>17505</v>
      </c>
      <c r="H5297" s="126" t="s">
        <v>17506</v>
      </c>
      <c r="I5297" s="127">
        <v>3650</v>
      </c>
      <c r="J5297" s="128">
        <v>8.2024000000000008</v>
      </c>
    </row>
    <row r="5298" spans="2:10" hidden="1" x14ac:dyDescent="0.25">
      <c r="B5298" s="124" t="s">
        <v>13</v>
      </c>
      <c r="C5298" s="125" t="s">
        <v>17507</v>
      </c>
      <c r="D5298" s="126" t="s">
        <v>17508</v>
      </c>
      <c r="E5298" s="125" t="s">
        <v>17507</v>
      </c>
      <c r="F5298" s="126" t="s">
        <v>17509</v>
      </c>
      <c r="G5298" s="125" t="s">
        <v>17510</v>
      </c>
      <c r="H5298" s="126" t="s">
        <v>17511</v>
      </c>
      <c r="I5298" s="127">
        <v>396</v>
      </c>
      <c r="J5298" s="128">
        <v>6.7583000000000002</v>
      </c>
    </row>
    <row r="5299" spans="2:10" hidden="1" x14ac:dyDescent="0.25">
      <c r="B5299" s="124" t="s">
        <v>13</v>
      </c>
      <c r="C5299" s="125" t="s">
        <v>17507</v>
      </c>
      <c r="D5299" s="126" t="s">
        <v>17508</v>
      </c>
      <c r="E5299" s="125" t="s">
        <v>17510</v>
      </c>
      <c r="F5299" s="126" t="s">
        <v>17511</v>
      </c>
      <c r="G5299" s="125" t="s">
        <v>17512</v>
      </c>
      <c r="H5299" s="126" t="s">
        <v>17513</v>
      </c>
      <c r="I5299" s="127">
        <v>181</v>
      </c>
      <c r="J5299" s="128">
        <v>5.0179999999999989</v>
      </c>
    </row>
    <row r="5300" spans="2:10" hidden="1" x14ac:dyDescent="0.25">
      <c r="B5300" s="124" t="s">
        <v>13</v>
      </c>
      <c r="C5300" s="125" t="s">
        <v>17514</v>
      </c>
      <c r="D5300" s="126" t="s">
        <v>17515</v>
      </c>
      <c r="E5300" s="125" t="s">
        <v>17514</v>
      </c>
      <c r="F5300" s="126" t="s">
        <v>17516</v>
      </c>
      <c r="G5300" s="125" t="s">
        <v>1671</v>
      </c>
      <c r="H5300" s="126" t="s">
        <v>17517</v>
      </c>
      <c r="I5300" s="127">
        <v>803</v>
      </c>
      <c r="J5300" s="128">
        <v>7.8090000000000002</v>
      </c>
    </row>
    <row r="5301" spans="2:10" hidden="1" x14ac:dyDescent="0.25">
      <c r="B5301" s="124" t="s">
        <v>13</v>
      </c>
      <c r="C5301" s="125" t="s">
        <v>17514</v>
      </c>
      <c r="D5301" s="126" t="s">
        <v>17515</v>
      </c>
      <c r="E5301" s="125" t="s">
        <v>17514</v>
      </c>
      <c r="F5301" s="126" t="s">
        <v>17516</v>
      </c>
      <c r="G5301" s="125" t="s">
        <v>17518</v>
      </c>
      <c r="H5301" s="126" t="s">
        <v>17519</v>
      </c>
      <c r="I5301" s="127">
        <v>486</v>
      </c>
      <c r="J5301" s="128">
        <v>7.164699999999999</v>
      </c>
    </row>
    <row r="5302" spans="2:10" hidden="1" x14ac:dyDescent="0.25">
      <c r="B5302" s="124" t="s">
        <v>13</v>
      </c>
      <c r="C5302" s="125" t="s">
        <v>17520</v>
      </c>
      <c r="D5302" s="126" t="s">
        <v>17521</v>
      </c>
      <c r="E5302" s="125" t="s">
        <v>17520</v>
      </c>
      <c r="F5302" s="126" t="s">
        <v>17522</v>
      </c>
      <c r="G5302" s="125" t="s">
        <v>5326</v>
      </c>
      <c r="H5302" s="126" t="s">
        <v>17523</v>
      </c>
      <c r="I5302" s="127">
        <v>581</v>
      </c>
      <c r="J5302" s="128">
        <v>5.7818000000000014</v>
      </c>
    </row>
    <row r="5303" spans="2:10" hidden="1" x14ac:dyDescent="0.25">
      <c r="B5303" s="124" t="s">
        <v>13</v>
      </c>
      <c r="C5303" s="125" t="s">
        <v>17520</v>
      </c>
      <c r="D5303" s="126" t="s">
        <v>17521</v>
      </c>
      <c r="E5303" s="125" t="s">
        <v>5326</v>
      </c>
      <c r="F5303" s="126" t="s">
        <v>17523</v>
      </c>
      <c r="G5303" s="125" t="s">
        <v>17524</v>
      </c>
      <c r="H5303" s="126" t="s">
        <v>17525</v>
      </c>
      <c r="I5303" s="127">
        <v>977</v>
      </c>
      <c r="J5303" s="128">
        <v>9.4526000000000021</v>
      </c>
    </row>
    <row r="5304" spans="2:10" hidden="1" x14ac:dyDescent="0.25">
      <c r="B5304" s="124" t="s">
        <v>13</v>
      </c>
      <c r="C5304" s="125" t="s">
        <v>17526</v>
      </c>
      <c r="D5304" s="126" t="s">
        <v>17527</v>
      </c>
      <c r="E5304" s="125" t="s">
        <v>17526</v>
      </c>
      <c r="F5304" s="126" t="s">
        <v>17528</v>
      </c>
      <c r="G5304" s="125" t="s">
        <v>7365</v>
      </c>
      <c r="H5304" s="126" t="s">
        <v>17529</v>
      </c>
      <c r="I5304" s="127">
        <v>321</v>
      </c>
      <c r="J5304" s="128">
        <v>4.9394000000000009</v>
      </c>
    </row>
    <row r="5305" spans="2:10" hidden="1" x14ac:dyDescent="0.25">
      <c r="B5305" s="124" t="s">
        <v>13</v>
      </c>
      <c r="C5305" s="125" t="s">
        <v>17526</v>
      </c>
      <c r="D5305" s="126" t="s">
        <v>17527</v>
      </c>
      <c r="E5305" s="125" t="s">
        <v>17526</v>
      </c>
      <c r="F5305" s="126" t="s">
        <v>17528</v>
      </c>
      <c r="G5305" s="125" t="s">
        <v>17530</v>
      </c>
      <c r="H5305" s="126" t="s">
        <v>17531</v>
      </c>
      <c r="I5305" s="127">
        <v>206</v>
      </c>
      <c r="J5305" s="128">
        <v>4.0054999999999996</v>
      </c>
    </row>
    <row r="5306" spans="2:10" hidden="1" x14ac:dyDescent="0.25">
      <c r="B5306" s="124" t="s">
        <v>13</v>
      </c>
      <c r="C5306" s="125" t="s">
        <v>17526</v>
      </c>
      <c r="D5306" s="126" t="s">
        <v>17527</v>
      </c>
      <c r="E5306" s="125" t="s">
        <v>17530</v>
      </c>
      <c r="F5306" s="126" t="s">
        <v>17531</v>
      </c>
      <c r="G5306" s="125" t="s">
        <v>17532</v>
      </c>
      <c r="H5306" s="126" t="s">
        <v>17533</v>
      </c>
      <c r="I5306" s="127">
        <v>444</v>
      </c>
      <c r="J5306" s="128">
        <v>4.2557999999999998</v>
      </c>
    </row>
    <row r="5307" spans="2:10" hidden="1" x14ac:dyDescent="0.25">
      <c r="B5307" s="124" t="s">
        <v>13</v>
      </c>
      <c r="C5307" s="125" t="s">
        <v>6597</v>
      </c>
      <c r="D5307" s="126" t="s">
        <v>17534</v>
      </c>
      <c r="E5307" s="125" t="s">
        <v>2409</v>
      </c>
      <c r="F5307" s="126" t="s">
        <v>17535</v>
      </c>
      <c r="G5307" s="125" t="s">
        <v>17536</v>
      </c>
      <c r="H5307" s="126" t="s">
        <v>17537</v>
      </c>
      <c r="I5307" s="127">
        <v>313</v>
      </c>
      <c r="J5307" s="128">
        <v>14.5708</v>
      </c>
    </row>
    <row r="5308" spans="2:10" hidden="1" x14ac:dyDescent="0.25">
      <c r="B5308" s="124" t="s">
        <v>13</v>
      </c>
      <c r="C5308" s="125" t="s">
        <v>6597</v>
      </c>
      <c r="D5308" s="126" t="s">
        <v>17534</v>
      </c>
      <c r="E5308" s="125" t="s">
        <v>17538</v>
      </c>
      <c r="F5308" s="126" t="s">
        <v>17539</v>
      </c>
      <c r="G5308" s="125" t="s">
        <v>17540</v>
      </c>
      <c r="H5308" s="126" t="s">
        <v>17541</v>
      </c>
      <c r="I5308" s="127">
        <v>663</v>
      </c>
      <c r="J5308" s="128">
        <v>6.1450999999999976</v>
      </c>
    </row>
    <row r="5309" spans="2:10" hidden="1" x14ac:dyDescent="0.25">
      <c r="B5309" s="124" t="s">
        <v>13</v>
      </c>
      <c r="C5309" s="125" t="s">
        <v>6597</v>
      </c>
      <c r="D5309" s="126" t="s">
        <v>17534</v>
      </c>
      <c r="E5309" s="125" t="s">
        <v>17542</v>
      </c>
      <c r="F5309" s="126" t="s">
        <v>17543</v>
      </c>
      <c r="G5309" s="125" t="s">
        <v>17538</v>
      </c>
      <c r="H5309" s="126" t="s">
        <v>17539</v>
      </c>
      <c r="I5309" s="127">
        <v>271</v>
      </c>
      <c r="J5309" s="128">
        <v>3.7294</v>
      </c>
    </row>
    <row r="5310" spans="2:10" hidden="1" x14ac:dyDescent="0.25">
      <c r="B5310" s="124" t="s">
        <v>13</v>
      </c>
      <c r="C5310" s="125" t="s">
        <v>6597</v>
      </c>
      <c r="D5310" s="126" t="s">
        <v>17534</v>
      </c>
      <c r="E5310" s="125" t="s">
        <v>17544</v>
      </c>
      <c r="F5310" s="126" t="s">
        <v>17545</v>
      </c>
      <c r="G5310" s="125" t="s">
        <v>17542</v>
      </c>
      <c r="H5310" s="126" t="s">
        <v>17543</v>
      </c>
      <c r="I5310" s="127">
        <v>431</v>
      </c>
      <c r="J5310" s="128">
        <v>3.6873999999999998</v>
      </c>
    </row>
    <row r="5311" spans="2:10" hidden="1" x14ac:dyDescent="0.25">
      <c r="B5311" s="124" t="s">
        <v>13</v>
      </c>
      <c r="C5311" s="125" t="s">
        <v>6597</v>
      </c>
      <c r="D5311" s="126" t="s">
        <v>17534</v>
      </c>
      <c r="E5311" s="125" t="s">
        <v>6597</v>
      </c>
      <c r="F5311" s="126" t="s">
        <v>17546</v>
      </c>
      <c r="G5311" s="125" t="s">
        <v>2409</v>
      </c>
      <c r="H5311" s="126" t="s">
        <v>17535</v>
      </c>
      <c r="I5311" s="127">
        <v>684</v>
      </c>
      <c r="J5311" s="128">
        <v>49.927999999999997</v>
      </c>
    </row>
    <row r="5312" spans="2:10" hidden="1" x14ac:dyDescent="0.25">
      <c r="B5312" s="124" t="s">
        <v>13</v>
      </c>
      <c r="C5312" s="125" t="s">
        <v>917</v>
      </c>
      <c r="D5312" s="126" t="s">
        <v>17547</v>
      </c>
      <c r="E5312" s="125" t="s">
        <v>9048</v>
      </c>
      <c r="F5312" s="126" t="s">
        <v>17548</v>
      </c>
      <c r="G5312" s="125" t="s">
        <v>8409</v>
      </c>
      <c r="H5312" s="126" t="s">
        <v>17549</v>
      </c>
      <c r="I5312" s="127">
        <v>340</v>
      </c>
      <c r="J5312" s="128">
        <v>2.9863000000000008</v>
      </c>
    </row>
    <row r="5313" spans="2:10" hidden="1" x14ac:dyDescent="0.25">
      <c r="B5313" s="124" t="s">
        <v>13</v>
      </c>
      <c r="C5313" s="125" t="s">
        <v>917</v>
      </c>
      <c r="D5313" s="126" t="s">
        <v>17547</v>
      </c>
      <c r="E5313" s="125" t="s">
        <v>917</v>
      </c>
      <c r="F5313" s="126" t="s">
        <v>17550</v>
      </c>
      <c r="G5313" s="125" t="s">
        <v>2066</v>
      </c>
      <c r="H5313" s="126" t="s">
        <v>17551</v>
      </c>
      <c r="I5313" s="127">
        <v>581</v>
      </c>
      <c r="J5313" s="128">
        <v>6.4272999999999998</v>
      </c>
    </row>
    <row r="5314" spans="2:10" hidden="1" x14ac:dyDescent="0.25">
      <c r="B5314" s="124" t="s">
        <v>13</v>
      </c>
      <c r="C5314" s="125" t="s">
        <v>917</v>
      </c>
      <c r="D5314" s="126" t="s">
        <v>17547</v>
      </c>
      <c r="E5314" s="125" t="s">
        <v>2066</v>
      </c>
      <c r="F5314" s="126" t="s">
        <v>17551</v>
      </c>
      <c r="G5314" s="125" t="s">
        <v>9048</v>
      </c>
      <c r="H5314" s="126" t="s">
        <v>17548</v>
      </c>
      <c r="I5314" s="127">
        <v>332</v>
      </c>
      <c r="J5314" s="128">
        <v>2.6156000000000001</v>
      </c>
    </row>
    <row r="5315" spans="2:10" hidden="1" x14ac:dyDescent="0.25">
      <c r="B5315" s="124" t="s">
        <v>13</v>
      </c>
      <c r="C5315" s="125" t="s">
        <v>917</v>
      </c>
      <c r="D5315" s="126" t="s">
        <v>17547</v>
      </c>
      <c r="E5315" s="125" t="s">
        <v>917</v>
      </c>
      <c r="F5315" s="126" t="s">
        <v>17550</v>
      </c>
      <c r="G5315" s="125" t="s">
        <v>3239</v>
      </c>
      <c r="H5315" s="126" t="s">
        <v>17552</v>
      </c>
      <c r="I5315" s="127">
        <v>0</v>
      </c>
      <c r="J5315" s="128">
        <v>8.4329000000000001</v>
      </c>
    </row>
    <row r="5316" spans="2:10" hidden="1" x14ac:dyDescent="0.25">
      <c r="B5316" s="124" t="s">
        <v>13</v>
      </c>
      <c r="C5316" s="125" t="s">
        <v>917</v>
      </c>
      <c r="D5316" s="126" t="s">
        <v>17547</v>
      </c>
      <c r="E5316" s="125" t="s">
        <v>8409</v>
      </c>
      <c r="F5316" s="126" t="s">
        <v>17549</v>
      </c>
      <c r="G5316" s="125" t="s">
        <v>2272</v>
      </c>
      <c r="H5316" s="126" t="s">
        <v>17553</v>
      </c>
      <c r="I5316" s="127">
        <v>486</v>
      </c>
      <c r="J5316" s="128">
        <v>5.3197000000000001</v>
      </c>
    </row>
    <row r="5317" spans="2:10" hidden="1" x14ac:dyDescent="0.25">
      <c r="B5317" s="124" t="s">
        <v>13</v>
      </c>
      <c r="C5317" s="125" t="s">
        <v>6891</v>
      </c>
      <c r="D5317" s="126" t="s">
        <v>17554</v>
      </c>
      <c r="E5317" s="125" t="s">
        <v>17555</v>
      </c>
      <c r="F5317" s="126" t="s">
        <v>17556</v>
      </c>
      <c r="G5317" s="125" t="s">
        <v>17485</v>
      </c>
      <c r="H5317" s="126" t="s">
        <v>17557</v>
      </c>
      <c r="I5317" s="127">
        <v>351</v>
      </c>
      <c r="J5317" s="128">
        <v>2.5577999999999999</v>
      </c>
    </row>
    <row r="5318" spans="2:10" hidden="1" x14ac:dyDescent="0.25">
      <c r="B5318" s="124" t="s">
        <v>13</v>
      </c>
      <c r="C5318" s="125" t="s">
        <v>6891</v>
      </c>
      <c r="D5318" s="126" t="s">
        <v>17554</v>
      </c>
      <c r="E5318" s="125" t="s">
        <v>7315</v>
      </c>
      <c r="F5318" s="126" t="s">
        <v>17558</v>
      </c>
      <c r="G5318" s="125" t="s">
        <v>1003</v>
      </c>
      <c r="H5318" s="126" t="s">
        <v>17559</v>
      </c>
      <c r="I5318" s="127">
        <v>89</v>
      </c>
      <c r="J5318" s="128">
        <v>1.9926999999999999</v>
      </c>
    </row>
    <row r="5319" spans="2:10" hidden="1" x14ac:dyDescent="0.25">
      <c r="B5319" s="124" t="s">
        <v>13</v>
      </c>
      <c r="C5319" s="125" t="s">
        <v>6891</v>
      </c>
      <c r="D5319" s="126" t="s">
        <v>17554</v>
      </c>
      <c r="E5319" s="125" t="s">
        <v>17555</v>
      </c>
      <c r="F5319" s="126" t="s">
        <v>17556</v>
      </c>
      <c r="G5319" s="125" t="s">
        <v>7050</v>
      </c>
      <c r="H5319" s="126" t="s">
        <v>17560</v>
      </c>
      <c r="I5319" s="127">
        <v>0</v>
      </c>
      <c r="J5319" s="128">
        <v>7.1893000000000002</v>
      </c>
    </row>
    <row r="5320" spans="2:10" hidden="1" x14ac:dyDescent="0.25">
      <c r="B5320" s="124" t="s">
        <v>13</v>
      </c>
      <c r="C5320" s="125" t="s">
        <v>6891</v>
      </c>
      <c r="D5320" s="126" t="s">
        <v>17554</v>
      </c>
      <c r="E5320" s="125" t="s">
        <v>6891</v>
      </c>
      <c r="F5320" s="126" t="s">
        <v>17561</v>
      </c>
      <c r="G5320" s="125" t="s">
        <v>17562</v>
      </c>
      <c r="H5320" s="126" t="s">
        <v>17563</v>
      </c>
      <c r="I5320" s="127">
        <v>38</v>
      </c>
      <c r="J5320" s="128">
        <v>7.9843000000000002</v>
      </c>
    </row>
    <row r="5321" spans="2:10" hidden="1" x14ac:dyDescent="0.25">
      <c r="B5321" s="124" t="s">
        <v>13</v>
      </c>
      <c r="C5321" s="125" t="s">
        <v>2580</v>
      </c>
      <c r="D5321" s="126" t="s">
        <v>17564</v>
      </c>
      <c r="E5321" s="125" t="s">
        <v>2580</v>
      </c>
      <c r="F5321" s="126" t="s">
        <v>17565</v>
      </c>
      <c r="G5321" s="125" t="s">
        <v>5796</v>
      </c>
      <c r="H5321" s="126" t="s">
        <v>17566</v>
      </c>
      <c r="I5321" s="127">
        <v>511</v>
      </c>
      <c r="J5321" s="128">
        <v>10.648300000000001</v>
      </c>
    </row>
    <row r="5322" spans="2:10" hidden="1" x14ac:dyDescent="0.25">
      <c r="B5322" s="124" t="s">
        <v>13</v>
      </c>
      <c r="C5322" s="125" t="s">
        <v>2580</v>
      </c>
      <c r="D5322" s="126" t="s">
        <v>17564</v>
      </c>
      <c r="E5322" s="125" t="s">
        <v>2580</v>
      </c>
      <c r="F5322" s="126" t="s">
        <v>17565</v>
      </c>
      <c r="G5322" s="125" t="s">
        <v>16506</v>
      </c>
      <c r="H5322" s="126" t="s">
        <v>17567</v>
      </c>
      <c r="I5322" s="127">
        <v>1487</v>
      </c>
      <c r="J5322" s="128">
        <v>11.7293</v>
      </c>
    </row>
    <row r="5323" spans="2:10" hidden="1" x14ac:dyDescent="0.25">
      <c r="B5323" s="124" t="s">
        <v>13</v>
      </c>
      <c r="C5323" s="125" t="s">
        <v>2580</v>
      </c>
      <c r="D5323" s="126" t="s">
        <v>17564</v>
      </c>
      <c r="E5323" s="125" t="s">
        <v>5796</v>
      </c>
      <c r="F5323" s="126" t="s">
        <v>17566</v>
      </c>
      <c r="G5323" s="125" t="s">
        <v>6851</v>
      </c>
      <c r="H5323" s="126" t="s">
        <v>17568</v>
      </c>
      <c r="I5323" s="127">
        <v>1004</v>
      </c>
      <c r="J5323" s="128">
        <v>8.4266000000000005</v>
      </c>
    </row>
    <row r="5324" spans="2:10" hidden="1" x14ac:dyDescent="0.25">
      <c r="B5324" s="124" t="s">
        <v>13</v>
      </c>
      <c r="C5324" s="125" t="s">
        <v>2596</v>
      </c>
      <c r="D5324" s="126" t="s">
        <v>17569</v>
      </c>
      <c r="E5324" s="125" t="s">
        <v>2596</v>
      </c>
      <c r="F5324" s="126" t="s">
        <v>17570</v>
      </c>
      <c r="G5324" s="125" t="s">
        <v>2505</v>
      </c>
      <c r="H5324" s="126" t="s">
        <v>17571</v>
      </c>
      <c r="I5324" s="127">
        <v>518</v>
      </c>
      <c r="J5324" s="128">
        <v>2.8689</v>
      </c>
    </row>
    <row r="5325" spans="2:10" hidden="1" x14ac:dyDescent="0.25">
      <c r="B5325" s="124" t="s">
        <v>13</v>
      </c>
      <c r="C5325" s="125" t="s">
        <v>2596</v>
      </c>
      <c r="D5325" s="126" t="s">
        <v>17569</v>
      </c>
      <c r="E5325" s="125" t="s">
        <v>2596</v>
      </c>
      <c r="F5325" s="126" t="s">
        <v>17570</v>
      </c>
      <c r="G5325" s="125" t="s">
        <v>4463</v>
      </c>
      <c r="H5325" s="126" t="s">
        <v>17572</v>
      </c>
      <c r="I5325" s="127">
        <v>248</v>
      </c>
      <c r="J5325" s="128">
        <v>3.5089000000000001</v>
      </c>
    </row>
    <row r="5326" spans="2:10" hidden="1" x14ac:dyDescent="0.25">
      <c r="B5326" s="124" t="s">
        <v>13</v>
      </c>
      <c r="C5326" s="125" t="s">
        <v>17573</v>
      </c>
      <c r="D5326" s="126" t="s">
        <v>17574</v>
      </c>
      <c r="E5326" s="125" t="s">
        <v>17575</v>
      </c>
      <c r="F5326" s="126" t="s">
        <v>17576</v>
      </c>
      <c r="G5326" s="125" t="s">
        <v>17577</v>
      </c>
      <c r="H5326" s="126" t="s">
        <v>17578</v>
      </c>
      <c r="I5326" s="127">
        <v>187</v>
      </c>
      <c r="J5326" s="128">
        <v>31.8245</v>
      </c>
    </row>
    <row r="5327" spans="2:10" hidden="1" x14ac:dyDescent="0.25">
      <c r="B5327" s="124" t="s">
        <v>13</v>
      </c>
      <c r="C5327" s="125" t="s">
        <v>17573</v>
      </c>
      <c r="D5327" s="126" t="s">
        <v>17574</v>
      </c>
      <c r="E5327" s="125" t="s">
        <v>17573</v>
      </c>
      <c r="F5327" s="126" t="s">
        <v>17579</v>
      </c>
      <c r="G5327" s="125" t="s">
        <v>17575</v>
      </c>
      <c r="H5327" s="126" t="s">
        <v>17576</v>
      </c>
      <c r="I5327" s="127">
        <v>392</v>
      </c>
      <c r="J5327" s="128">
        <v>12.699</v>
      </c>
    </row>
    <row r="5328" spans="2:10" hidden="1" x14ac:dyDescent="0.25">
      <c r="B5328" s="124" t="s">
        <v>13</v>
      </c>
      <c r="C5328" s="125" t="s">
        <v>17580</v>
      </c>
      <c r="D5328" s="126" t="s">
        <v>17581</v>
      </c>
      <c r="E5328" s="125" t="s">
        <v>17582</v>
      </c>
      <c r="F5328" s="126" t="s">
        <v>17583</v>
      </c>
      <c r="G5328" s="125" t="s">
        <v>17584</v>
      </c>
      <c r="H5328" s="126" t="s">
        <v>17585</v>
      </c>
      <c r="I5328" s="127">
        <v>785</v>
      </c>
      <c r="J5328" s="128">
        <v>1.587</v>
      </c>
    </row>
    <row r="5329" spans="2:10" hidden="1" x14ac:dyDescent="0.25">
      <c r="B5329" s="124" t="s">
        <v>13</v>
      </c>
      <c r="C5329" s="125" t="s">
        <v>17586</v>
      </c>
      <c r="D5329" s="126" t="s">
        <v>17587</v>
      </c>
      <c r="E5329" s="125" t="s">
        <v>17586</v>
      </c>
      <c r="F5329" s="126" t="s">
        <v>17588</v>
      </c>
      <c r="G5329" s="125" t="s">
        <v>5853</v>
      </c>
      <c r="H5329" s="126" t="s">
        <v>17589</v>
      </c>
      <c r="I5329" s="127">
        <v>1793</v>
      </c>
      <c r="J5329" s="128">
        <v>23.2959</v>
      </c>
    </row>
    <row r="5330" spans="2:10" hidden="1" x14ac:dyDescent="0.25">
      <c r="B5330" s="124" t="s">
        <v>13</v>
      </c>
      <c r="C5330" s="125" t="s">
        <v>17586</v>
      </c>
      <c r="D5330" s="126" t="s">
        <v>17587</v>
      </c>
      <c r="E5330" s="125" t="s">
        <v>17586</v>
      </c>
      <c r="F5330" s="126" t="s">
        <v>17588</v>
      </c>
      <c r="G5330" s="125" t="s">
        <v>17590</v>
      </c>
      <c r="H5330" s="126" t="s">
        <v>17591</v>
      </c>
      <c r="I5330" s="127">
        <v>259</v>
      </c>
      <c r="J5330" s="128">
        <v>31.81890000000001</v>
      </c>
    </row>
    <row r="5331" spans="2:10" hidden="1" x14ac:dyDescent="0.25">
      <c r="B5331" s="124" t="s">
        <v>13</v>
      </c>
      <c r="C5331" s="125" t="s">
        <v>2875</v>
      </c>
      <c r="D5331" s="126" t="s">
        <v>17592</v>
      </c>
      <c r="E5331" s="125" t="s">
        <v>2875</v>
      </c>
      <c r="F5331" s="126" t="s">
        <v>17593</v>
      </c>
      <c r="G5331" s="125" t="s">
        <v>4579</v>
      </c>
      <c r="H5331" s="126" t="s">
        <v>17594</v>
      </c>
      <c r="I5331" s="127">
        <v>108</v>
      </c>
      <c r="J5331" s="128">
        <v>22.661999999999999</v>
      </c>
    </row>
    <row r="5332" spans="2:10" hidden="1" x14ac:dyDescent="0.25">
      <c r="B5332" s="124" t="s">
        <v>13</v>
      </c>
      <c r="C5332" s="125" t="s">
        <v>17595</v>
      </c>
      <c r="D5332" s="126" t="s">
        <v>17596</v>
      </c>
      <c r="E5332" s="125" t="s">
        <v>17597</v>
      </c>
      <c r="F5332" s="126" t="s">
        <v>17598</v>
      </c>
      <c r="G5332" s="125" t="s">
        <v>17599</v>
      </c>
      <c r="H5332" s="126" t="s">
        <v>17600</v>
      </c>
      <c r="I5332" s="127">
        <v>236</v>
      </c>
      <c r="J5332" s="128">
        <v>6.3746</v>
      </c>
    </row>
    <row r="5333" spans="2:10" hidden="1" x14ac:dyDescent="0.25">
      <c r="B5333" s="124" t="s">
        <v>13</v>
      </c>
      <c r="C5333" s="125" t="s">
        <v>17595</v>
      </c>
      <c r="D5333" s="126" t="s">
        <v>17596</v>
      </c>
      <c r="E5333" s="125" t="s">
        <v>17601</v>
      </c>
      <c r="F5333" s="126" t="s">
        <v>17602</v>
      </c>
      <c r="G5333" s="125" t="s">
        <v>17603</v>
      </c>
      <c r="H5333" s="126" t="s">
        <v>17604</v>
      </c>
      <c r="I5333" s="127">
        <v>279</v>
      </c>
      <c r="J5333" s="128">
        <v>6.3936000000000002</v>
      </c>
    </row>
    <row r="5334" spans="2:10" hidden="1" x14ac:dyDescent="0.25">
      <c r="B5334" s="124" t="s">
        <v>13</v>
      </c>
      <c r="C5334" s="125" t="s">
        <v>17595</v>
      </c>
      <c r="D5334" s="126" t="s">
        <v>17596</v>
      </c>
      <c r="E5334" s="125" t="s">
        <v>17601</v>
      </c>
      <c r="F5334" s="126" t="s">
        <v>17602</v>
      </c>
      <c r="G5334" s="125" t="s">
        <v>17605</v>
      </c>
      <c r="H5334" s="126" t="s">
        <v>17606</v>
      </c>
      <c r="I5334" s="127">
        <v>446</v>
      </c>
      <c r="J5334" s="128">
        <v>4.5653000000000006</v>
      </c>
    </row>
    <row r="5335" spans="2:10" hidden="1" x14ac:dyDescent="0.25">
      <c r="B5335" s="124" t="s">
        <v>13</v>
      </c>
      <c r="C5335" s="125" t="s">
        <v>17595</v>
      </c>
      <c r="D5335" s="126" t="s">
        <v>17596</v>
      </c>
      <c r="E5335" s="125" t="s">
        <v>17595</v>
      </c>
      <c r="F5335" s="126" t="s">
        <v>17607</v>
      </c>
      <c r="G5335" s="125" t="s">
        <v>17597</v>
      </c>
      <c r="H5335" s="126" t="s">
        <v>17598</v>
      </c>
      <c r="I5335" s="127">
        <v>299</v>
      </c>
      <c r="J5335" s="128">
        <v>5.6427999999999994</v>
      </c>
    </row>
    <row r="5336" spans="2:10" hidden="1" x14ac:dyDescent="0.25">
      <c r="B5336" s="124" t="s">
        <v>13</v>
      </c>
      <c r="C5336" s="125" t="s">
        <v>17595</v>
      </c>
      <c r="D5336" s="126" t="s">
        <v>17596</v>
      </c>
      <c r="E5336" s="125" t="s">
        <v>17597</v>
      </c>
      <c r="F5336" s="126" t="s">
        <v>17598</v>
      </c>
      <c r="G5336" s="125" t="s">
        <v>16035</v>
      </c>
      <c r="H5336" s="126" t="s">
        <v>17608</v>
      </c>
      <c r="I5336" s="127">
        <v>299</v>
      </c>
      <c r="J5336" s="128">
        <v>3.1025</v>
      </c>
    </row>
    <row r="5337" spans="2:10" hidden="1" x14ac:dyDescent="0.25">
      <c r="B5337" s="124" t="s">
        <v>13</v>
      </c>
      <c r="C5337" s="125" t="s">
        <v>17595</v>
      </c>
      <c r="D5337" s="126" t="s">
        <v>17596</v>
      </c>
      <c r="E5337" s="125" t="s">
        <v>17605</v>
      </c>
      <c r="F5337" s="126" t="s">
        <v>17606</v>
      </c>
      <c r="G5337" s="125" t="s">
        <v>4331</v>
      </c>
      <c r="H5337" s="126" t="s">
        <v>17609</v>
      </c>
      <c r="I5337" s="127">
        <v>719</v>
      </c>
      <c r="J5337" s="128">
        <v>3.8426999999999989</v>
      </c>
    </row>
    <row r="5338" spans="2:10" hidden="1" x14ac:dyDescent="0.25">
      <c r="B5338" s="124" t="s">
        <v>13</v>
      </c>
      <c r="C5338" s="125" t="s">
        <v>17610</v>
      </c>
      <c r="D5338" s="126" t="s">
        <v>17611</v>
      </c>
      <c r="E5338" s="125" t="s">
        <v>13607</v>
      </c>
      <c r="F5338" s="126" t="s">
        <v>17612</v>
      </c>
      <c r="G5338" s="125" t="s">
        <v>17613</v>
      </c>
      <c r="H5338" s="126" t="s">
        <v>17614</v>
      </c>
      <c r="I5338" s="127">
        <v>442</v>
      </c>
      <c r="J5338" s="128">
        <v>1.7362</v>
      </c>
    </row>
    <row r="5339" spans="2:10" hidden="1" x14ac:dyDescent="0.25">
      <c r="B5339" s="124" t="s">
        <v>13</v>
      </c>
      <c r="C5339" s="125" t="s">
        <v>17610</v>
      </c>
      <c r="D5339" s="126" t="s">
        <v>17611</v>
      </c>
      <c r="E5339" s="125" t="s">
        <v>17610</v>
      </c>
      <c r="F5339" s="126" t="s">
        <v>17615</v>
      </c>
      <c r="G5339" s="125" t="s">
        <v>13607</v>
      </c>
      <c r="H5339" s="126" t="s">
        <v>17612</v>
      </c>
      <c r="I5339" s="127">
        <v>319</v>
      </c>
      <c r="J5339" s="128">
        <v>8.1805000000000003</v>
      </c>
    </row>
    <row r="5340" spans="2:10" hidden="1" x14ac:dyDescent="0.25">
      <c r="B5340" s="124" t="s">
        <v>13</v>
      </c>
      <c r="C5340" s="125" t="s">
        <v>1817</v>
      </c>
      <c r="D5340" s="126" t="s">
        <v>17616</v>
      </c>
      <c r="E5340" s="125" t="s">
        <v>16816</v>
      </c>
      <c r="F5340" s="126" t="s">
        <v>17617</v>
      </c>
      <c r="G5340" s="125" t="s">
        <v>16504</v>
      </c>
      <c r="H5340" s="126" t="s">
        <v>17618</v>
      </c>
      <c r="I5340" s="127">
        <v>539</v>
      </c>
      <c r="J5340" s="128">
        <v>7.5503</v>
      </c>
    </row>
    <row r="5341" spans="2:10" hidden="1" x14ac:dyDescent="0.25">
      <c r="B5341" s="124" t="s">
        <v>13</v>
      </c>
      <c r="C5341" s="125" t="s">
        <v>1817</v>
      </c>
      <c r="D5341" s="126" t="s">
        <v>17616</v>
      </c>
      <c r="E5341" s="125" t="s">
        <v>16816</v>
      </c>
      <c r="F5341" s="126" t="s">
        <v>17617</v>
      </c>
      <c r="G5341" s="125" t="s">
        <v>7792</v>
      </c>
      <c r="H5341" s="126" t="s">
        <v>17619</v>
      </c>
      <c r="I5341" s="127">
        <v>488</v>
      </c>
      <c r="J5341" s="128">
        <v>2.5834999999999999</v>
      </c>
    </row>
    <row r="5342" spans="2:10" hidden="1" x14ac:dyDescent="0.25">
      <c r="B5342" s="124" t="s">
        <v>13</v>
      </c>
      <c r="C5342" s="125" t="s">
        <v>1817</v>
      </c>
      <c r="D5342" s="126" t="s">
        <v>17616</v>
      </c>
      <c r="E5342" s="125" t="s">
        <v>17620</v>
      </c>
      <c r="F5342" s="126" t="s">
        <v>17621</v>
      </c>
      <c r="G5342" s="125" t="s">
        <v>16816</v>
      </c>
      <c r="H5342" s="126" t="s">
        <v>17617</v>
      </c>
      <c r="I5342" s="127">
        <v>785</v>
      </c>
      <c r="J5342" s="128">
        <v>7.1372</v>
      </c>
    </row>
    <row r="5343" spans="2:10" hidden="1" x14ac:dyDescent="0.25">
      <c r="B5343" s="124" t="s">
        <v>13</v>
      </c>
      <c r="C5343" s="125" t="s">
        <v>1817</v>
      </c>
      <c r="D5343" s="126" t="s">
        <v>17616</v>
      </c>
      <c r="E5343" s="125" t="s">
        <v>1817</v>
      </c>
      <c r="F5343" s="126" t="s">
        <v>17622</v>
      </c>
      <c r="G5343" s="125" t="s">
        <v>17623</v>
      </c>
      <c r="H5343" s="126" t="s">
        <v>17624</v>
      </c>
      <c r="I5343" s="127">
        <v>825</v>
      </c>
      <c r="J5343" s="128">
        <v>4.1608999999999989</v>
      </c>
    </row>
    <row r="5344" spans="2:10" hidden="1" x14ac:dyDescent="0.25">
      <c r="B5344" s="124" t="s">
        <v>13</v>
      </c>
      <c r="C5344" s="125" t="s">
        <v>1817</v>
      </c>
      <c r="D5344" s="126" t="s">
        <v>17616</v>
      </c>
      <c r="E5344" s="125" t="s">
        <v>17623</v>
      </c>
      <c r="F5344" s="126" t="s">
        <v>17624</v>
      </c>
      <c r="G5344" s="125" t="s">
        <v>17620</v>
      </c>
      <c r="H5344" s="126" t="s">
        <v>17621</v>
      </c>
      <c r="I5344" s="127">
        <v>1545</v>
      </c>
      <c r="J5344" s="128">
        <v>10.2271</v>
      </c>
    </row>
    <row r="5345" spans="2:10" hidden="1" x14ac:dyDescent="0.25">
      <c r="B5345" s="124" t="s">
        <v>13</v>
      </c>
      <c r="C5345" s="125" t="s">
        <v>17625</v>
      </c>
      <c r="D5345" s="126" t="s">
        <v>17626</v>
      </c>
      <c r="E5345" s="125" t="s">
        <v>17627</v>
      </c>
      <c r="F5345" s="126" t="s">
        <v>17628</v>
      </c>
      <c r="G5345" s="125" t="s">
        <v>17629</v>
      </c>
      <c r="H5345" s="126" t="s">
        <v>17630</v>
      </c>
      <c r="I5345" s="127">
        <v>622</v>
      </c>
      <c r="J5345" s="128">
        <v>2.6187</v>
      </c>
    </row>
    <row r="5346" spans="2:10" hidden="1" x14ac:dyDescent="0.25">
      <c r="B5346" s="124" t="s">
        <v>13</v>
      </c>
      <c r="C5346" s="125" t="s">
        <v>17625</v>
      </c>
      <c r="D5346" s="126" t="s">
        <v>17626</v>
      </c>
      <c r="E5346" s="125" t="s">
        <v>17631</v>
      </c>
      <c r="F5346" s="126" t="s">
        <v>17632</v>
      </c>
      <c r="G5346" s="125" t="s">
        <v>17633</v>
      </c>
      <c r="H5346" s="126" t="s">
        <v>17634</v>
      </c>
      <c r="I5346" s="127">
        <v>484</v>
      </c>
      <c r="J5346" s="128">
        <v>2.6735000000000002</v>
      </c>
    </row>
    <row r="5347" spans="2:10" hidden="1" x14ac:dyDescent="0.25">
      <c r="B5347" s="124" t="s">
        <v>13</v>
      </c>
      <c r="C5347" s="125" t="s">
        <v>17625</v>
      </c>
      <c r="D5347" s="126" t="s">
        <v>17626</v>
      </c>
      <c r="E5347" s="125" t="s">
        <v>6759</v>
      </c>
      <c r="F5347" s="126" t="s">
        <v>17635</v>
      </c>
      <c r="G5347" s="125" t="s">
        <v>17636</v>
      </c>
      <c r="H5347" s="126" t="s">
        <v>17637</v>
      </c>
      <c r="I5347" s="127">
        <v>311</v>
      </c>
      <c r="J5347" s="128">
        <v>4.6429999999999989</v>
      </c>
    </row>
    <row r="5348" spans="2:10" hidden="1" x14ac:dyDescent="0.25">
      <c r="B5348" s="124" t="s">
        <v>13</v>
      </c>
      <c r="C5348" s="125" t="s">
        <v>17625</v>
      </c>
      <c r="D5348" s="126" t="s">
        <v>17626</v>
      </c>
      <c r="E5348" s="125" t="s">
        <v>17636</v>
      </c>
      <c r="F5348" s="126" t="s">
        <v>17637</v>
      </c>
      <c r="G5348" s="125" t="s">
        <v>17638</v>
      </c>
      <c r="H5348" s="126" t="s">
        <v>17639</v>
      </c>
      <c r="I5348" s="127">
        <v>661</v>
      </c>
      <c r="J5348" s="128">
        <v>2.6412</v>
      </c>
    </row>
    <row r="5349" spans="2:10" hidden="1" x14ac:dyDescent="0.25">
      <c r="B5349" s="124" t="s">
        <v>13</v>
      </c>
      <c r="C5349" s="125" t="s">
        <v>17625</v>
      </c>
      <c r="D5349" s="126" t="s">
        <v>17626</v>
      </c>
      <c r="E5349" s="125" t="s">
        <v>17638</v>
      </c>
      <c r="F5349" s="126" t="s">
        <v>17639</v>
      </c>
      <c r="G5349" s="125" t="s">
        <v>17627</v>
      </c>
      <c r="H5349" s="126" t="s">
        <v>17628</v>
      </c>
      <c r="I5349" s="127">
        <v>276</v>
      </c>
      <c r="J5349" s="128">
        <v>1.1587000000000001</v>
      </c>
    </row>
    <row r="5350" spans="2:10" hidden="1" x14ac:dyDescent="0.25">
      <c r="B5350" s="124" t="s">
        <v>13</v>
      </c>
      <c r="C5350" s="125" t="s">
        <v>17625</v>
      </c>
      <c r="D5350" s="126" t="s">
        <v>17626</v>
      </c>
      <c r="E5350" s="125" t="s">
        <v>17629</v>
      </c>
      <c r="F5350" s="126" t="s">
        <v>17630</v>
      </c>
      <c r="G5350" s="125" t="s">
        <v>17640</v>
      </c>
      <c r="H5350" s="126" t="s">
        <v>17641</v>
      </c>
      <c r="I5350" s="127">
        <v>361</v>
      </c>
      <c r="J5350" s="128">
        <v>1.1745000000000001</v>
      </c>
    </row>
    <row r="5351" spans="2:10" hidden="1" x14ac:dyDescent="0.25">
      <c r="B5351" s="124" t="s">
        <v>13</v>
      </c>
      <c r="C5351" s="125" t="s">
        <v>17625</v>
      </c>
      <c r="D5351" s="126" t="s">
        <v>17626</v>
      </c>
      <c r="E5351" s="125" t="s">
        <v>17640</v>
      </c>
      <c r="F5351" s="126" t="s">
        <v>17641</v>
      </c>
      <c r="G5351" s="125" t="s">
        <v>17631</v>
      </c>
      <c r="H5351" s="126" t="s">
        <v>17632</v>
      </c>
      <c r="I5351" s="127">
        <v>358</v>
      </c>
      <c r="J5351" s="128">
        <v>1.0464</v>
      </c>
    </row>
    <row r="5352" spans="2:10" hidden="1" x14ac:dyDescent="0.25">
      <c r="B5352" s="124" t="s">
        <v>13</v>
      </c>
      <c r="C5352" s="125" t="s">
        <v>17625</v>
      </c>
      <c r="D5352" s="126" t="s">
        <v>17626</v>
      </c>
      <c r="E5352" s="125" t="s">
        <v>17631</v>
      </c>
      <c r="F5352" s="126" t="s">
        <v>17632</v>
      </c>
      <c r="G5352" s="125" t="s">
        <v>17642</v>
      </c>
      <c r="H5352" s="126" t="s">
        <v>17643</v>
      </c>
      <c r="I5352" s="127">
        <v>393</v>
      </c>
      <c r="J5352" s="128">
        <v>1.8444</v>
      </c>
    </row>
    <row r="5353" spans="2:10" hidden="1" x14ac:dyDescent="0.25">
      <c r="B5353" s="124" t="s">
        <v>13</v>
      </c>
      <c r="C5353" s="125" t="s">
        <v>17625</v>
      </c>
      <c r="D5353" s="126" t="s">
        <v>17626</v>
      </c>
      <c r="E5353" s="125" t="s">
        <v>17625</v>
      </c>
      <c r="F5353" s="126" t="s">
        <v>17644</v>
      </c>
      <c r="G5353" s="125" t="s">
        <v>17309</v>
      </c>
      <c r="H5353" s="126" t="s">
        <v>17645</v>
      </c>
      <c r="I5353" s="127">
        <v>355</v>
      </c>
      <c r="J5353" s="128">
        <v>5.2481999999999998</v>
      </c>
    </row>
    <row r="5354" spans="2:10" hidden="1" x14ac:dyDescent="0.25">
      <c r="B5354" s="124" t="s">
        <v>13</v>
      </c>
      <c r="C5354" s="125" t="s">
        <v>17625</v>
      </c>
      <c r="D5354" s="126" t="s">
        <v>17626</v>
      </c>
      <c r="E5354" s="125" t="s">
        <v>17625</v>
      </c>
      <c r="F5354" s="126" t="s">
        <v>17644</v>
      </c>
      <c r="G5354" s="125" t="s">
        <v>6759</v>
      </c>
      <c r="H5354" s="126" t="s">
        <v>17635</v>
      </c>
      <c r="I5354" s="127">
        <v>270</v>
      </c>
      <c r="J5354" s="128">
        <v>11.4755</v>
      </c>
    </row>
    <row r="5355" spans="2:10" hidden="1" x14ac:dyDescent="0.25">
      <c r="B5355" s="124" t="s">
        <v>13</v>
      </c>
      <c r="C5355" s="125" t="s">
        <v>17625</v>
      </c>
      <c r="D5355" s="126" t="s">
        <v>17626</v>
      </c>
      <c r="E5355" s="125" t="s">
        <v>17636</v>
      </c>
      <c r="F5355" s="126" t="s">
        <v>17637</v>
      </c>
      <c r="G5355" s="125" t="s">
        <v>17646</v>
      </c>
      <c r="H5355" s="126" t="s">
        <v>17647</v>
      </c>
      <c r="I5355" s="127">
        <v>41</v>
      </c>
      <c r="J5355" s="128">
        <v>48.959799999999987</v>
      </c>
    </row>
    <row r="5356" spans="2:10" hidden="1" x14ac:dyDescent="0.25">
      <c r="B5356" s="124" t="s">
        <v>13</v>
      </c>
      <c r="C5356" s="125" t="s">
        <v>7605</v>
      </c>
      <c r="D5356" s="126" t="s">
        <v>17648</v>
      </c>
      <c r="E5356" s="125" t="s">
        <v>7512</v>
      </c>
      <c r="F5356" s="126" t="s">
        <v>17649</v>
      </c>
      <c r="G5356" s="125" t="s">
        <v>16333</v>
      </c>
      <c r="H5356" s="126" t="s">
        <v>17650</v>
      </c>
      <c r="I5356" s="127">
        <v>337</v>
      </c>
      <c r="J5356" s="128">
        <v>6.2836999999999996</v>
      </c>
    </row>
    <row r="5357" spans="2:10" hidden="1" x14ac:dyDescent="0.25">
      <c r="B5357" s="124" t="s">
        <v>13</v>
      </c>
      <c r="C5357" s="125" t="s">
        <v>7605</v>
      </c>
      <c r="D5357" s="126" t="s">
        <v>17648</v>
      </c>
      <c r="E5357" s="125" t="s">
        <v>17651</v>
      </c>
      <c r="F5357" s="126" t="s">
        <v>17652</v>
      </c>
      <c r="G5357" s="125" t="s">
        <v>17653</v>
      </c>
      <c r="H5357" s="126" t="s">
        <v>17654</v>
      </c>
      <c r="I5357" s="127">
        <v>441</v>
      </c>
      <c r="J5357" s="128">
        <v>14.746600000000001</v>
      </c>
    </row>
    <row r="5358" spans="2:10" hidden="1" x14ac:dyDescent="0.25">
      <c r="B5358" s="124" t="s">
        <v>13</v>
      </c>
      <c r="C5358" s="125" t="s">
        <v>7605</v>
      </c>
      <c r="D5358" s="126" t="s">
        <v>17648</v>
      </c>
      <c r="E5358" s="125" t="s">
        <v>17651</v>
      </c>
      <c r="F5358" s="126" t="s">
        <v>17652</v>
      </c>
      <c r="G5358" s="125" t="s">
        <v>12784</v>
      </c>
      <c r="H5358" s="126" t="s">
        <v>17655</v>
      </c>
      <c r="I5358" s="127">
        <v>432</v>
      </c>
      <c r="J5358" s="128">
        <v>11.8401</v>
      </c>
    </row>
    <row r="5359" spans="2:10" hidden="1" x14ac:dyDescent="0.25">
      <c r="B5359" s="124" t="s">
        <v>13</v>
      </c>
      <c r="C5359" s="125" t="s">
        <v>7605</v>
      </c>
      <c r="D5359" s="126" t="s">
        <v>17648</v>
      </c>
      <c r="E5359" s="125" t="s">
        <v>2319</v>
      </c>
      <c r="F5359" s="126" t="s">
        <v>17656</v>
      </c>
      <c r="G5359" s="125" t="s">
        <v>7808</v>
      </c>
      <c r="H5359" s="126" t="s">
        <v>17657</v>
      </c>
      <c r="I5359" s="127">
        <v>493</v>
      </c>
      <c r="J5359" s="128">
        <v>13.3827</v>
      </c>
    </row>
    <row r="5360" spans="2:10" hidden="1" x14ac:dyDescent="0.25">
      <c r="B5360" s="124" t="s">
        <v>13</v>
      </c>
      <c r="C5360" s="125" t="s">
        <v>7605</v>
      </c>
      <c r="D5360" s="126" t="s">
        <v>17648</v>
      </c>
      <c r="E5360" s="125" t="s">
        <v>12784</v>
      </c>
      <c r="F5360" s="126" t="s">
        <v>17655</v>
      </c>
      <c r="G5360" s="125" t="s">
        <v>2319</v>
      </c>
      <c r="H5360" s="126" t="s">
        <v>17656</v>
      </c>
      <c r="I5360" s="127">
        <v>655</v>
      </c>
      <c r="J5360" s="128">
        <v>9.5803000000000011</v>
      </c>
    </row>
    <row r="5361" spans="2:10" hidden="1" x14ac:dyDescent="0.25">
      <c r="B5361" s="124" t="s">
        <v>13</v>
      </c>
      <c r="C5361" s="125" t="s">
        <v>7605</v>
      </c>
      <c r="D5361" s="126" t="s">
        <v>17648</v>
      </c>
      <c r="E5361" s="125" t="s">
        <v>5271</v>
      </c>
      <c r="F5361" s="126" t="s">
        <v>17658</v>
      </c>
      <c r="G5361" s="125" t="s">
        <v>7512</v>
      </c>
      <c r="H5361" s="126" t="s">
        <v>17649</v>
      </c>
      <c r="I5361" s="127">
        <v>406</v>
      </c>
      <c r="J5361" s="128">
        <v>18.6325</v>
      </c>
    </row>
    <row r="5362" spans="2:10" hidden="1" x14ac:dyDescent="0.25">
      <c r="B5362" s="124" t="s">
        <v>13</v>
      </c>
      <c r="C5362" s="125" t="s">
        <v>7605</v>
      </c>
      <c r="D5362" s="126" t="s">
        <v>17648</v>
      </c>
      <c r="E5362" s="125" t="s">
        <v>7605</v>
      </c>
      <c r="F5362" s="126" t="s">
        <v>17659</v>
      </c>
      <c r="G5362" s="125" t="s">
        <v>17660</v>
      </c>
      <c r="H5362" s="126" t="s">
        <v>17661</v>
      </c>
      <c r="I5362" s="127">
        <v>257</v>
      </c>
      <c r="J5362" s="128">
        <v>25.299499999999991</v>
      </c>
    </row>
    <row r="5363" spans="2:10" hidden="1" x14ac:dyDescent="0.25">
      <c r="B5363" s="124" t="s">
        <v>13</v>
      </c>
      <c r="C5363" s="125" t="s">
        <v>7605</v>
      </c>
      <c r="D5363" s="126" t="s">
        <v>17648</v>
      </c>
      <c r="E5363" s="125" t="s">
        <v>2319</v>
      </c>
      <c r="F5363" s="126" t="s">
        <v>17656</v>
      </c>
      <c r="G5363" s="125" t="s">
        <v>17662</v>
      </c>
      <c r="H5363" s="126" t="s">
        <v>17663</v>
      </c>
      <c r="I5363" s="127">
        <v>203</v>
      </c>
      <c r="J5363" s="128">
        <v>8.3456000000000028</v>
      </c>
    </row>
    <row r="5364" spans="2:10" hidden="1" x14ac:dyDescent="0.25">
      <c r="B5364" s="124" t="s">
        <v>13</v>
      </c>
      <c r="C5364" s="125" t="s">
        <v>7605</v>
      </c>
      <c r="D5364" s="126" t="s">
        <v>17648</v>
      </c>
      <c r="E5364" s="125" t="s">
        <v>17664</v>
      </c>
      <c r="F5364" s="126" t="s">
        <v>17665</v>
      </c>
      <c r="G5364" s="125" t="s">
        <v>17651</v>
      </c>
      <c r="H5364" s="126" t="s">
        <v>17652</v>
      </c>
      <c r="I5364" s="127">
        <v>199</v>
      </c>
      <c r="J5364" s="128">
        <v>22.9727</v>
      </c>
    </row>
    <row r="5365" spans="2:10" hidden="1" x14ac:dyDescent="0.25">
      <c r="B5365" s="124" t="s">
        <v>13</v>
      </c>
      <c r="C5365" s="125" t="s">
        <v>7491</v>
      </c>
      <c r="D5365" s="126" t="s">
        <v>17666</v>
      </c>
      <c r="E5365" s="125" t="s">
        <v>17667</v>
      </c>
      <c r="F5365" s="126" t="s">
        <v>17668</v>
      </c>
      <c r="G5365" s="125" t="s">
        <v>17669</v>
      </c>
      <c r="H5365" s="126" t="s">
        <v>17670</v>
      </c>
      <c r="I5365" s="127">
        <v>537</v>
      </c>
      <c r="J5365" s="128">
        <v>10.9702</v>
      </c>
    </row>
    <row r="5366" spans="2:10" hidden="1" x14ac:dyDescent="0.25">
      <c r="B5366" s="124" t="s">
        <v>13</v>
      </c>
      <c r="C5366" s="125" t="s">
        <v>7491</v>
      </c>
      <c r="D5366" s="126" t="s">
        <v>17666</v>
      </c>
      <c r="E5366" s="125" t="s">
        <v>7491</v>
      </c>
      <c r="F5366" s="126" t="s">
        <v>17671</v>
      </c>
      <c r="G5366" s="125" t="s">
        <v>17672</v>
      </c>
      <c r="H5366" s="126" t="s">
        <v>17673</v>
      </c>
      <c r="I5366" s="127">
        <v>160</v>
      </c>
      <c r="J5366" s="128">
        <v>6.8316000000000017</v>
      </c>
    </row>
    <row r="5367" spans="2:10" hidden="1" x14ac:dyDescent="0.25">
      <c r="B5367" s="124" t="s">
        <v>13</v>
      </c>
      <c r="C5367" s="125" t="s">
        <v>7491</v>
      </c>
      <c r="D5367" s="126" t="s">
        <v>17666</v>
      </c>
      <c r="E5367" s="125" t="s">
        <v>17674</v>
      </c>
      <c r="F5367" s="126" t="s">
        <v>17675</v>
      </c>
      <c r="G5367" s="125" t="s">
        <v>17667</v>
      </c>
      <c r="H5367" s="126" t="s">
        <v>17668</v>
      </c>
      <c r="I5367" s="127">
        <v>358</v>
      </c>
      <c r="J5367" s="128">
        <v>6.5393000000000017</v>
      </c>
    </row>
    <row r="5368" spans="2:10" hidden="1" x14ac:dyDescent="0.25">
      <c r="B5368" s="124" t="s">
        <v>13</v>
      </c>
      <c r="C5368" s="125" t="s">
        <v>1418</v>
      </c>
      <c r="D5368" s="126" t="s">
        <v>17676</v>
      </c>
      <c r="E5368" s="125" t="s">
        <v>1418</v>
      </c>
      <c r="F5368" s="126" t="s">
        <v>17677</v>
      </c>
      <c r="G5368" s="125" t="s">
        <v>7466</v>
      </c>
      <c r="H5368" s="126" t="s">
        <v>17678</v>
      </c>
      <c r="I5368" s="127">
        <v>370</v>
      </c>
      <c r="J5368" s="128">
        <v>4.2096000000000009</v>
      </c>
    </row>
    <row r="5369" spans="2:10" hidden="1" x14ac:dyDescent="0.25">
      <c r="B5369" s="124" t="s">
        <v>13</v>
      </c>
      <c r="C5369" s="125" t="s">
        <v>8639</v>
      </c>
      <c r="D5369" s="126" t="s">
        <v>17679</v>
      </c>
      <c r="E5369" s="125" t="s">
        <v>5166</v>
      </c>
      <c r="F5369" s="126" t="s">
        <v>17680</v>
      </c>
      <c r="G5369" s="125" t="s">
        <v>17681</v>
      </c>
      <c r="H5369" s="126" t="s">
        <v>17682</v>
      </c>
      <c r="I5369" s="127">
        <v>121</v>
      </c>
      <c r="J5369" s="128">
        <v>8.8746000000000027</v>
      </c>
    </row>
    <row r="5370" spans="2:10" hidden="1" x14ac:dyDescent="0.25">
      <c r="B5370" s="124" t="s">
        <v>13</v>
      </c>
      <c r="C5370" s="125" t="s">
        <v>8639</v>
      </c>
      <c r="D5370" s="126" t="s">
        <v>17679</v>
      </c>
      <c r="E5370" s="125" t="s">
        <v>8639</v>
      </c>
      <c r="F5370" s="126" t="s">
        <v>17683</v>
      </c>
      <c r="G5370" s="125" t="s">
        <v>6357</v>
      </c>
      <c r="H5370" s="126" t="s">
        <v>17684</v>
      </c>
      <c r="I5370" s="127">
        <v>411</v>
      </c>
      <c r="J5370" s="128">
        <v>7.2028999999999996</v>
      </c>
    </row>
    <row r="5371" spans="2:10" hidden="1" x14ac:dyDescent="0.25">
      <c r="B5371" s="124" t="s">
        <v>13</v>
      </c>
      <c r="C5371" s="125" t="s">
        <v>8639</v>
      </c>
      <c r="D5371" s="126" t="s">
        <v>17679</v>
      </c>
      <c r="E5371" s="125" t="s">
        <v>6357</v>
      </c>
      <c r="F5371" s="126" t="s">
        <v>17684</v>
      </c>
      <c r="G5371" s="125" t="s">
        <v>7124</v>
      </c>
      <c r="H5371" s="126" t="s">
        <v>17685</v>
      </c>
      <c r="I5371" s="127">
        <v>3395</v>
      </c>
      <c r="J5371" s="128">
        <v>6.0778999999999996</v>
      </c>
    </row>
    <row r="5372" spans="2:10" hidden="1" x14ac:dyDescent="0.25">
      <c r="B5372" s="124" t="s">
        <v>13</v>
      </c>
      <c r="C5372" s="125" t="s">
        <v>8639</v>
      </c>
      <c r="D5372" s="126" t="s">
        <v>17679</v>
      </c>
      <c r="E5372" s="125" t="s">
        <v>6357</v>
      </c>
      <c r="F5372" s="126" t="s">
        <v>17684</v>
      </c>
      <c r="G5372" s="125" t="s">
        <v>17686</v>
      </c>
      <c r="H5372" s="126" t="s">
        <v>17687</v>
      </c>
      <c r="I5372" s="127">
        <v>166</v>
      </c>
      <c r="J5372" s="128">
        <v>3.3086000000000002</v>
      </c>
    </row>
    <row r="5373" spans="2:10" hidden="1" x14ac:dyDescent="0.25">
      <c r="B5373" s="124" t="s">
        <v>13</v>
      </c>
      <c r="C5373" s="125" t="s">
        <v>8639</v>
      </c>
      <c r="D5373" s="126" t="s">
        <v>17679</v>
      </c>
      <c r="E5373" s="125" t="s">
        <v>8639</v>
      </c>
      <c r="F5373" s="126" t="s">
        <v>17683</v>
      </c>
      <c r="G5373" s="125" t="s">
        <v>14530</v>
      </c>
      <c r="H5373" s="126" t="s">
        <v>17688</v>
      </c>
      <c r="I5373" s="127">
        <v>221</v>
      </c>
      <c r="J5373" s="128">
        <v>3.0219999999999998</v>
      </c>
    </row>
    <row r="5374" spans="2:10" hidden="1" x14ac:dyDescent="0.25">
      <c r="B5374" s="124" t="s">
        <v>13</v>
      </c>
      <c r="C5374" s="125" t="s">
        <v>8639</v>
      </c>
      <c r="D5374" s="126" t="s">
        <v>17679</v>
      </c>
      <c r="E5374" s="125" t="s">
        <v>14530</v>
      </c>
      <c r="F5374" s="126" t="s">
        <v>17688</v>
      </c>
      <c r="G5374" s="125" t="s">
        <v>6340</v>
      </c>
      <c r="H5374" s="126" t="s">
        <v>17689</v>
      </c>
      <c r="I5374" s="127">
        <v>271</v>
      </c>
      <c r="J5374" s="128">
        <v>1.8984000000000001</v>
      </c>
    </row>
    <row r="5375" spans="2:10" hidden="1" x14ac:dyDescent="0.25">
      <c r="B5375" s="124" t="s">
        <v>13</v>
      </c>
      <c r="C5375" s="125" t="s">
        <v>8639</v>
      </c>
      <c r="D5375" s="126" t="s">
        <v>17679</v>
      </c>
      <c r="E5375" s="125" t="s">
        <v>17686</v>
      </c>
      <c r="F5375" s="126" t="s">
        <v>17687</v>
      </c>
      <c r="G5375" s="125" t="s">
        <v>5166</v>
      </c>
      <c r="H5375" s="126" t="s">
        <v>17680</v>
      </c>
      <c r="I5375" s="127">
        <v>510</v>
      </c>
      <c r="J5375" s="128">
        <v>0.79989999999999983</v>
      </c>
    </row>
    <row r="5376" spans="2:10" hidden="1" x14ac:dyDescent="0.25">
      <c r="B5376" s="124" t="s">
        <v>13</v>
      </c>
      <c r="C5376" s="125" t="s">
        <v>8639</v>
      </c>
      <c r="D5376" s="126" t="s">
        <v>17679</v>
      </c>
      <c r="E5376" s="125" t="s">
        <v>7124</v>
      </c>
      <c r="F5376" s="126" t="s">
        <v>17685</v>
      </c>
      <c r="G5376" s="125" t="s">
        <v>17690</v>
      </c>
      <c r="H5376" s="126" t="s">
        <v>17691</v>
      </c>
      <c r="I5376" s="127">
        <v>1041</v>
      </c>
      <c r="J5376" s="128">
        <v>9.4730000000000008</v>
      </c>
    </row>
    <row r="5377" spans="2:10" hidden="1" x14ac:dyDescent="0.25">
      <c r="B5377" s="124" t="s">
        <v>13</v>
      </c>
      <c r="C5377" s="125" t="s">
        <v>3214</v>
      </c>
      <c r="D5377" s="126" t="s">
        <v>17692</v>
      </c>
      <c r="E5377" s="125" t="s">
        <v>17693</v>
      </c>
      <c r="F5377" s="126" t="s">
        <v>17694</v>
      </c>
      <c r="G5377" s="125" t="s">
        <v>14059</v>
      </c>
      <c r="H5377" s="126" t="s">
        <v>17695</v>
      </c>
      <c r="I5377" s="127">
        <v>481</v>
      </c>
      <c r="J5377" s="128">
        <v>3.2201000000000009</v>
      </c>
    </row>
    <row r="5378" spans="2:10" hidden="1" x14ac:dyDescent="0.25">
      <c r="B5378" s="124" t="s">
        <v>13</v>
      </c>
      <c r="C5378" s="125" t="s">
        <v>3214</v>
      </c>
      <c r="D5378" s="126" t="s">
        <v>17692</v>
      </c>
      <c r="E5378" s="125" t="s">
        <v>3214</v>
      </c>
      <c r="F5378" s="126" t="s">
        <v>17696</v>
      </c>
      <c r="G5378" s="125" t="s">
        <v>17693</v>
      </c>
      <c r="H5378" s="126" t="s">
        <v>17694</v>
      </c>
      <c r="I5378" s="127">
        <v>814</v>
      </c>
      <c r="J5378" s="128">
        <v>8.1446999999999985</v>
      </c>
    </row>
    <row r="5379" spans="2:10" hidden="1" x14ac:dyDescent="0.25">
      <c r="B5379" s="124" t="s">
        <v>13</v>
      </c>
      <c r="C5379" s="125" t="s">
        <v>17697</v>
      </c>
      <c r="D5379" s="126" t="s">
        <v>17698</v>
      </c>
      <c r="E5379" s="125" t="s">
        <v>3609</v>
      </c>
      <c r="F5379" s="126" t="s">
        <v>17699</v>
      </c>
      <c r="G5379" s="125" t="s">
        <v>577</v>
      </c>
      <c r="H5379" s="126" t="s">
        <v>17700</v>
      </c>
      <c r="I5379" s="127">
        <v>380</v>
      </c>
      <c r="J5379" s="128">
        <v>8.2407999999999983</v>
      </c>
    </row>
    <row r="5380" spans="2:10" hidden="1" x14ac:dyDescent="0.25">
      <c r="B5380" s="124" t="s">
        <v>13</v>
      </c>
      <c r="C5380" s="125" t="s">
        <v>17697</v>
      </c>
      <c r="D5380" s="126" t="s">
        <v>17698</v>
      </c>
      <c r="E5380" s="125" t="s">
        <v>3609</v>
      </c>
      <c r="F5380" s="126" t="s">
        <v>17699</v>
      </c>
      <c r="G5380" s="125" t="s">
        <v>17701</v>
      </c>
      <c r="H5380" s="126" t="s">
        <v>17702</v>
      </c>
      <c r="I5380" s="127">
        <v>154</v>
      </c>
      <c r="J5380" s="128">
        <v>9.4541000000000004</v>
      </c>
    </row>
    <row r="5381" spans="2:10" hidden="1" x14ac:dyDescent="0.25">
      <c r="B5381" s="124" t="s">
        <v>13</v>
      </c>
      <c r="C5381" s="125" t="s">
        <v>17697</v>
      </c>
      <c r="D5381" s="126" t="s">
        <v>17698</v>
      </c>
      <c r="E5381" s="125" t="s">
        <v>17703</v>
      </c>
      <c r="F5381" s="126" t="s">
        <v>17704</v>
      </c>
      <c r="G5381" s="125" t="s">
        <v>12999</v>
      </c>
      <c r="H5381" s="126" t="s">
        <v>17705</v>
      </c>
      <c r="I5381" s="127">
        <v>464</v>
      </c>
      <c r="J5381" s="128">
        <v>30.042400000000001</v>
      </c>
    </row>
    <row r="5382" spans="2:10" hidden="1" x14ac:dyDescent="0.25">
      <c r="B5382" s="124" t="s">
        <v>13</v>
      </c>
      <c r="C5382" s="125" t="s">
        <v>17697</v>
      </c>
      <c r="D5382" s="126" t="s">
        <v>17698</v>
      </c>
      <c r="E5382" s="125" t="s">
        <v>17697</v>
      </c>
      <c r="F5382" s="126" t="s">
        <v>17706</v>
      </c>
      <c r="G5382" s="125" t="s">
        <v>3609</v>
      </c>
      <c r="H5382" s="126" t="s">
        <v>17699</v>
      </c>
      <c r="I5382" s="127">
        <v>312</v>
      </c>
      <c r="J5382" s="128">
        <v>24.74209999999999</v>
      </c>
    </row>
    <row r="5383" spans="2:10" hidden="1" x14ac:dyDescent="0.25">
      <c r="B5383" s="124" t="s">
        <v>13</v>
      </c>
      <c r="C5383" s="125" t="s">
        <v>17697</v>
      </c>
      <c r="D5383" s="126" t="s">
        <v>17698</v>
      </c>
      <c r="E5383" s="125" t="s">
        <v>17697</v>
      </c>
      <c r="F5383" s="126" t="s">
        <v>17706</v>
      </c>
      <c r="G5383" s="125" t="s">
        <v>17703</v>
      </c>
      <c r="H5383" s="126" t="s">
        <v>17704</v>
      </c>
      <c r="I5383" s="127">
        <v>38</v>
      </c>
      <c r="J5383" s="128">
        <v>44.890600000000013</v>
      </c>
    </row>
    <row r="5384" spans="2:10" hidden="1" x14ac:dyDescent="0.25">
      <c r="B5384" s="124" t="s">
        <v>13</v>
      </c>
      <c r="C5384" s="125" t="s">
        <v>1476</v>
      </c>
      <c r="D5384" s="126" t="s">
        <v>17707</v>
      </c>
      <c r="E5384" s="125" t="s">
        <v>17708</v>
      </c>
      <c r="F5384" s="126" t="s">
        <v>17709</v>
      </c>
      <c r="G5384" s="125" t="s">
        <v>17710</v>
      </c>
      <c r="H5384" s="126" t="s">
        <v>17711</v>
      </c>
      <c r="I5384" s="127">
        <v>443</v>
      </c>
      <c r="J5384" s="128">
        <v>2.3966999999999992</v>
      </c>
    </row>
    <row r="5385" spans="2:10" hidden="1" x14ac:dyDescent="0.25">
      <c r="B5385" s="124" t="s">
        <v>13</v>
      </c>
      <c r="C5385" s="125" t="s">
        <v>1476</v>
      </c>
      <c r="D5385" s="126" t="s">
        <v>17707</v>
      </c>
      <c r="E5385" s="125" t="s">
        <v>17712</v>
      </c>
      <c r="F5385" s="126" t="s">
        <v>17713</v>
      </c>
      <c r="G5385" s="125" t="s">
        <v>17714</v>
      </c>
      <c r="H5385" s="126" t="s">
        <v>17715</v>
      </c>
      <c r="I5385" s="127">
        <v>437</v>
      </c>
      <c r="J5385" s="128">
        <v>1.7477</v>
      </c>
    </row>
    <row r="5386" spans="2:10" hidden="1" x14ac:dyDescent="0.25">
      <c r="B5386" s="124" t="s">
        <v>13</v>
      </c>
      <c r="C5386" s="125" t="s">
        <v>1476</v>
      </c>
      <c r="D5386" s="126" t="s">
        <v>17707</v>
      </c>
      <c r="E5386" s="125" t="s">
        <v>17716</v>
      </c>
      <c r="F5386" s="126" t="s">
        <v>17717</v>
      </c>
      <c r="G5386" s="125" t="s">
        <v>17708</v>
      </c>
      <c r="H5386" s="126" t="s">
        <v>17709</v>
      </c>
      <c r="I5386" s="127">
        <v>212</v>
      </c>
      <c r="J5386" s="128">
        <v>2.1183000000000001</v>
      </c>
    </row>
    <row r="5387" spans="2:10" hidden="1" x14ac:dyDescent="0.25">
      <c r="B5387" s="124" t="s">
        <v>13</v>
      </c>
      <c r="C5387" s="125" t="s">
        <v>1476</v>
      </c>
      <c r="D5387" s="126" t="s">
        <v>17707</v>
      </c>
      <c r="E5387" s="125" t="s">
        <v>17718</v>
      </c>
      <c r="F5387" s="126" t="s">
        <v>17719</v>
      </c>
      <c r="G5387" s="125" t="s">
        <v>17712</v>
      </c>
      <c r="H5387" s="126" t="s">
        <v>17713</v>
      </c>
      <c r="I5387" s="127">
        <v>190</v>
      </c>
      <c r="J5387" s="128">
        <v>3.8698000000000001</v>
      </c>
    </row>
    <row r="5388" spans="2:10" hidden="1" x14ac:dyDescent="0.25">
      <c r="B5388" s="124" t="s">
        <v>13</v>
      </c>
      <c r="C5388" s="125" t="s">
        <v>1476</v>
      </c>
      <c r="D5388" s="126" t="s">
        <v>17707</v>
      </c>
      <c r="E5388" s="125" t="s">
        <v>17720</v>
      </c>
      <c r="F5388" s="126" t="s">
        <v>17721</v>
      </c>
      <c r="G5388" s="125" t="s">
        <v>17722</v>
      </c>
      <c r="H5388" s="126" t="s">
        <v>17723</v>
      </c>
      <c r="I5388" s="127">
        <v>188</v>
      </c>
      <c r="J5388" s="128">
        <v>4.1170999999999998</v>
      </c>
    </row>
    <row r="5389" spans="2:10" hidden="1" x14ac:dyDescent="0.25">
      <c r="B5389" s="124" t="s">
        <v>13</v>
      </c>
      <c r="C5389" s="125" t="s">
        <v>1476</v>
      </c>
      <c r="D5389" s="126" t="s">
        <v>17707</v>
      </c>
      <c r="E5389" s="125" t="s">
        <v>1476</v>
      </c>
      <c r="F5389" s="126" t="s">
        <v>17724</v>
      </c>
      <c r="G5389" s="125" t="s">
        <v>1509</v>
      </c>
      <c r="H5389" s="126" t="s">
        <v>17725</v>
      </c>
      <c r="I5389" s="127">
        <v>373</v>
      </c>
      <c r="J5389" s="128">
        <v>4.6318999999999999</v>
      </c>
    </row>
    <row r="5390" spans="2:10" hidden="1" x14ac:dyDescent="0.25">
      <c r="B5390" s="124" t="s">
        <v>13</v>
      </c>
      <c r="C5390" s="125" t="s">
        <v>1476</v>
      </c>
      <c r="D5390" s="126" t="s">
        <v>17707</v>
      </c>
      <c r="E5390" s="125" t="s">
        <v>1476</v>
      </c>
      <c r="F5390" s="126" t="s">
        <v>17724</v>
      </c>
      <c r="G5390" s="125" t="s">
        <v>17726</v>
      </c>
      <c r="H5390" s="126" t="s">
        <v>17727</v>
      </c>
      <c r="I5390" s="127">
        <v>435</v>
      </c>
      <c r="J5390" s="128">
        <v>4.4180000000000001</v>
      </c>
    </row>
    <row r="5391" spans="2:10" hidden="1" x14ac:dyDescent="0.25">
      <c r="B5391" s="124" t="s">
        <v>13</v>
      </c>
      <c r="C5391" s="125" t="s">
        <v>1476</v>
      </c>
      <c r="D5391" s="126" t="s">
        <v>17707</v>
      </c>
      <c r="E5391" s="125" t="s">
        <v>1476</v>
      </c>
      <c r="F5391" s="126" t="s">
        <v>17724</v>
      </c>
      <c r="G5391" s="125" t="s">
        <v>17718</v>
      </c>
      <c r="H5391" s="126" t="s">
        <v>17719</v>
      </c>
      <c r="I5391" s="127">
        <v>471</v>
      </c>
      <c r="J5391" s="128">
        <v>5.6731999999999996</v>
      </c>
    </row>
    <row r="5392" spans="2:10" hidden="1" x14ac:dyDescent="0.25">
      <c r="B5392" s="124" t="s">
        <v>13</v>
      </c>
      <c r="C5392" s="125" t="s">
        <v>1476</v>
      </c>
      <c r="D5392" s="126" t="s">
        <v>17707</v>
      </c>
      <c r="E5392" s="125" t="s">
        <v>17712</v>
      </c>
      <c r="F5392" s="126" t="s">
        <v>17713</v>
      </c>
      <c r="G5392" s="125" t="s">
        <v>17562</v>
      </c>
      <c r="H5392" s="126" t="s">
        <v>17728</v>
      </c>
      <c r="I5392" s="127">
        <v>409</v>
      </c>
      <c r="J5392" s="128">
        <v>8.4972000000000012</v>
      </c>
    </row>
    <row r="5393" spans="2:10" hidden="1" x14ac:dyDescent="0.25">
      <c r="B5393" s="124" t="s">
        <v>13</v>
      </c>
      <c r="C5393" s="125" t="s">
        <v>1476</v>
      </c>
      <c r="D5393" s="126" t="s">
        <v>17707</v>
      </c>
      <c r="E5393" s="125" t="s">
        <v>17708</v>
      </c>
      <c r="F5393" s="126" t="s">
        <v>17709</v>
      </c>
      <c r="G5393" s="125" t="s">
        <v>17720</v>
      </c>
      <c r="H5393" s="126" t="s">
        <v>17721</v>
      </c>
      <c r="I5393" s="127">
        <v>960</v>
      </c>
      <c r="J5393" s="128">
        <v>6.0561000000000016</v>
      </c>
    </row>
    <row r="5394" spans="2:10" hidden="1" x14ac:dyDescent="0.25">
      <c r="B5394" s="124" t="s">
        <v>13</v>
      </c>
      <c r="C5394" s="125" t="s">
        <v>1476</v>
      </c>
      <c r="D5394" s="126" t="s">
        <v>17707</v>
      </c>
      <c r="E5394" s="125" t="s">
        <v>17729</v>
      </c>
      <c r="F5394" s="126" t="s">
        <v>17730</v>
      </c>
      <c r="G5394" s="125" t="s">
        <v>17716</v>
      </c>
      <c r="H5394" s="126" t="s">
        <v>17717</v>
      </c>
      <c r="I5394" s="127">
        <v>684</v>
      </c>
      <c r="J5394" s="128">
        <v>1.5911999999999999</v>
      </c>
    </row>
    <row r="5395" spans="2:10" hidden="1" x14ac:dyDescent="0.25">
      <c r="B5395" s="124" t="s">
        <v>13</v>
      </c>
      <c r="C5395" s="125" t="s">
        <v>1476</v>
      </c>
      <c r="D5395" s="126" t="s">
        <v>17707</v>
      </c>
      <c r="E5395" s="125" t="s">
        <v>17714</v>
      </c>
      <c r="F5395" s="126" t="s">
        <v>17715</v>
      </c>
      <c r="G5395" s="125" t="s">
        <v>17729</v>
      </c>
      <c r="H5395" s="126" t="s">
        <v>17730</v>
      </c>
      <c r="I5395" s="127">
        <v>389</v>
      </c>
      <c r="J5395" s="128">
        <v>3.8213000000000008</v>
      </c>
    </row>
    <row r="5396" spans="2:10" hidden="1" x14ac:dyDescent="0.25">
      <c r="B5396" s="124" t="s">
        <v>13</v>
      </c>
      <c r="C5396" s="125" t="s">
        <v>17731</v>
      </c>
      <c r="D5396" s="126" t="s">
        <v>17732</v>
      </c>
      <c r="E5396" s="125" t="s">
        <v>17733</v>
      </c>
      <c r="F5396" s="126" t="s">
        <v>17734</v>
      </c>
      <c r="G5396" s="125" t="s">
        <v>17735</v>
      </c>
      <c r="H5396" s="126" t="s">
        <v>17736</v>
      </c>
      <c r="I5396" s="127">
        <v>137</v>
      </c>
      <c r="J5396" s="128">
        <v>11.9178</v>
      </c>
    </row>
    <row r="5397" spans="2:10" hidden="1" x14ac:dyDescent="0.25">
      <c r="B5397" s="124" t="s">
        <v>13</v>
      </c>
      <c r="C5397" s="125" t="s">
        <v>17731</v>
      </c>
      <c r="D5397" s="126" t="s">
        <v>17732</v>
      </c>
      <c r="E5397" s="125" t="s">
        <v>17735</v>
      </c>
      <c r="F5397" s="126" t="s">
        <v>17736</v>
      </c>
      <c r="G5397" s="125" t="s">
        <v>17737</v>
      </c>
      <c r="H5397" s="126" t="s">
        <v>17738</v>
      </c>
      <c r="I5397" s="127">
        <v>58</v>
      </c>
      <c r="J5397" s="128">
        <v>13.082700000000001</v>
      </c>
    </row>
    <row r="5398" spans="2:10" hidden="1" x14ac:dyDescent="0.25">
      <c r="B5398" s="124" t="s">
        <v>13</v>
      </c>
      <c r="C5398" s="125" t="s">
        <v>10882</v>
      </c>
      <c r="D5398" s="126" t="s">
        <v>17739</v>
      </c>
      <c r="E5398" s="125" t="s">
        <v>10882</v>
      </c>
      <c r="F5398" s="126" t="s">
        <v>17740</v>
      </c>
      <c r="G5398" s="125" t="s">
        <v>17741</v>
      </c>
      <c r="H5398" s="126" t="s">
        <v>17742</v>
      </c>
      <c r="I5398" s="127">
        <v>540</v>
      </c>
      <c r="J5398" s="128">
        <v>7.8051000000000004</v>
      </c>
    </row>
    <row r="5399" spans="2:10" hidden="1" x14ac:dyDescent="0.25">
      <c r="B5399" s="124" t="s">
        <v>13</v>
      </c>
      <c r="C5399" s="125" t="s">
        <v>10882</v>
      </c>
      <c r="D5399" s="126" t="s">
        <v>17739</v>
      </c>
      <c r="E5399" s="125" t="s">
        <v>10882</v>
      </c>
      <c r="F5399" s="126" t="s">
        <v>17740</v>
      </c>
      <c r="G5399" s="125" t="s">
        <v>17249</v>
      </c>
      <c r="H5399" s="126" t="s">
        <v>17743</v>
      </c>
      <c r="I5399" s="127">
        <v>526</v>
      </c>
      <c r="J5399" s="128">
        <v>10.8567</v>
      </c>
    </row>
    <row r="5400" spans="2:10" hidden="1" x14ac:dyDescent="0.25">
      <c r="B5400" s="124" t="s">
        <v>13</v>
      </c>
      <c r="C5400" s="125" t="s">
        <v>10882</v>
      </c>
      <c r="D5400" s="126" t="s">
        <v>17739</v>
      </c>
      <c r="E5400" s="125" t="s">
        <v>6863</v>
      </c>
      <c r="F5400" s="126" t="s">
        <v>17744</v>
      </c>
      <c r="G5400" s="125" t="s">
        <v>4003</v>
      </c>
      <c r="H5400" s="126" t="s">
        <v>17745</v>
      </c>
      <c r="I5400" s="127">
        <v>276</v>
      </c>
      <c r="J5400" s="128">
        <v>11.3592</v>
      </c>
    </row>
    <row r="5401" spans="2:10" hidden="1" x14ac:dyDescent="0.25">
      <c r="B5401" s="124" t="s">
        <v>13</v>
      </c>
      <c r="C5401" s="125" t="s">
        <v>10882</v>
      </c>
      <c r="D5401" s="126" t="s">
        <v>17739</v>
      </c>
      <c r="E5401" s="125" t="s">
        <v>17746</v>
      </c>
      <c r="F5401" s="126" t="s">
        <v>17747</v>
      </c>
      <c r="G5401" s="125" t="s">
        <v>17748</v>
      </c>
      <c r="H5401" s="126" t="s">
        <v>17749</v>
      </c>
      <c r="I5401" s="127">
        <v>154</v>
      </c>
      <c r="J5401" s="128">
        <v>4.8169000000000004</v>
      </c>
    </row>
    <row r="5402" spans="2:10" hidden="1" x14ac:dyDescent="0.25">
      <c r="B5402" s="124" t="s">
        <v>13</v>
      </c>
      <c r="C5402" s="125" t="s">
        <v>4756</v>
      </c>
      <c r="D5402" s="126" t="s">
        <v>17750</v>
      </c>
      <c r="E5402" s="125" t="s">
        <v>17751</v>
      </c>
      <c r="F5402" s="126" t="s">
        <v>17752</v>
      </c>
      <c r="G5402" s="125" t="s">
        <v>17753</v>
      </c>
      <c r="H5402" s="126" t="s">
        <v>17754</v>
      </c>
      <c r="I5402" s="127">
        <v>62</v>
      </c>
      <c r="J5402" s="128">
        <v>6.4508000000000001</v>
      </c>
    </row>
    <row r="5403" spans="2:10" hidden="1" x14ac:dyDescent="0.25">
      <c r="B5403" s="124" t="s">
        <v>13</v>
      </c>
      <c r="C5403" s="125" t="s">
        <v>4756</v>
      </c>
      <c r="D5403" s="126" t="s">
        <v>17750</v>
      </c>
      <c r="E5403" s="125" t="s">
        <v>7296</v>
      </c>
      <c r="F5403" s="126" t="s">
        <v>17755</v>
      </c>
      <c r="G5403" s="125" t="s">
        <v>17756</v>
      </c>
      <c r="H5403" s="126" t="s">
        <v>17757</v>
      </c>
      <c r="I5403" s="127">
        <v>141</v>
      </c>
      <c r="J5403" s="128">
        <v>6.0830000000000002</v>
      </c>
    </row>
    <row r="5404" spans="2:10" hidden="1" x14ac:dyDescent="0.25">
      <c r="B5404" s="124" t="s">
        <v>13</v>
      </c>
      <c r="C5404" s="125" t="s">
        <v>4756</v>
      </c>
      <c r="D5404" s="126" t="s">
        <v>17750</v>
      </c>
      <c r="E5404" s="125" t="s">
        <v>6204</v>
      </c>
      <c r="F5404" s="126" t="s">
        <v>17758</v>
      </c>
      <c r="G5404" s="125" t="s">
        <v>17759</v>
      </c>
      <c r="H5404" s="126" t="s">
        <v>17760</v>
      </c>
      <c r="I5404" s="127">
        <v>146</v>
      </c>
      <c r="J5404" s="128">
        <v>5.968</v>
      </c>
    </row>
    <row r="5405" spans="2:10" hidden="1" x14ac:dyDescent="0.25">
      <c r="B5405" s="124" t="s">
        <v>13</v>
      </c>
      <c r="C5405" s="125" t="s">
        <v>4756</v>
      </c>
      <c r="D5405" s="126" t="s">
        <v>17750</v>
      </c>
      <c r="E5405" s="125" t="s">
        <v>4756</v>
      </c>
      <c r="F5405" s="126" t="s">
        <v>17761</v>
      </c>
      <c r="G5405" s="125" t="s">
        <v>17762</v>
      </c>
      <c r="H5405" s="126" t="s">
        <v>17763</v>
      </c>
      <c r="I5405" s="127">
        <v>171</v>
      </c>
      <c r="J5405" s="128">
        <v>12.265000000000001</v>
      </c>
    </row>
    <row r="5406" spans="2:10" hidden="1" x14ac:dyDescent="0.25">
      <c r="B5406" s="124" t="s">
        <v>13</v>
      </c>
      <c r="C5406" s="125" t="s">
        <v>4756</v>
      </c>
      <c r="D5406" s="126" t="s">
        <v>17750</v>
      </c>
      <c r="E5406" s="125" t="s">
        <v>17762</v>
      </c>
      <c r="F5406" s="126" t="s">
        <v>17763</v>
      </c>
      <c r="G5406" s="125" t="s">
        <v>14514</v>
      </c>
      <c r="H5406" s="126" t="s">
        <v>17764</v>
      </c>
      <c r="I5406" s="127">
        <v>386</v>
      </c>
      <c r="J5406" s="128">
        <v>5.024799999999999</v>
      </c>
    </row>
    <row r="5407" spans="2:10" hidden="1" x14ac:dyDescent="0.25">
      <c r="B5407" s="124" t="s">
        <v>13</v>
      </c>
      <c r="C5407" s="125" t="s">
        <v>4756</v>
      </c>
      <c r="D5407" s="126" t="s">
        <v>17750</v>
      </c>
      <c r="E5407" s="125" t="s">
        <v>4756</v>
      </c>
      <c r="F5407" s="126" t="s">
        <v>17761</v>
      </c>
      <c r="G5407" s="125" t="s">
        <v>7714</v>
      </c>
      <c r="H5407" s="126" t="s">
        <v>17765</v>
      </c>
      <c r="I5407" s="127">
        <v>86</v>
      </c>
      <c r="J5407" s="128">
        <v>17.361599999999999</v>
      </c>
    </row>
    <row r="5408" spans="2:10" hidden="1" x14ac:dyDescent="0.25">
      <c r="B5408" s="124" t="s">
        <v>13</v>
      </c>
      <c r="C5408" s="125" t="s">
        <v>4756</v>
      </c>
      <c r="D5408" s="126" t="s">
        <v>17750</v>
      </c>
      <c r="E5408" s="125" t="s">
        <v>4756</v>
      </c>
      <c r="F5408" s="126" t="s">
        <v>17761</v>
      </c>
      <c r="G5408" s="125" t="s">
        <v>7296</v>
      </c>
      <c r="H5408" s="126" t="s">
        <v>17755</v>
      </c>
      <c r="I5408" s="127">
        <v>405</v>
      </c>
      <c r="J5408" s="128">
        <v>14.7202</v>
      </c>
    </row>
    <row r="5409" spans="2:10" hidden="1" x14ac:dyDescent="0.25">
      <c r="B5409" s="124" t="s">
        <v>13</v>
      </c>
      <c r="C5409" s="125" t="s">
        <v>4756</v>
      </c>
      <c r="D5409" s="126" t="s">
        <v>17750</v>
      </c>
      <c r="E5409" s="125" t="s">
        <v>17756</v>
      </c>
      <c r="F5409" s="126" t="s">
        <v>17757</v>
      </c>
      <c r="G5409" s="125" t="s">
        <v>6204</v>
      </c>
      <c r="H5409" s="126" t="s">
        <v>17758</v>
      </c>
      <c r="I5409" s="127">
        <v>754</v>
      </c>
      <c r="J5409" s="128">
        <v>5.4583000000000004</v>
      </c>
    </row>
    <row r="5410" spans="2:10" hidden="1" x14ac:dyDescent="0.25">
      <c r="B5410" s="124" t="s">
        <v>13</v>
      </c>
      <c r="C5410" s="125" t="s">
        <v>4756</v>
      </c>
      <c r="D5410" s="126" t="s">
        <v>17750</v>
      </c>
      <c r="E5410" s="125" t="s">
        <v>17766</v>
      </c>
      <c r="F5410" s="126" t="s">
        <v>17767</v>
      </c>
      <c r="G5410" s="125" t="s">
        <v>17768</v>
      </c>
      <c r="H5410" s="126" t="s">
        <v>17769</v>
      </c>
      <c r="I5410" s="127">
        <v>694</v>
      </c>
      <c r="J5410" s="128">
        <v>11.700799999999999</v>
      </c>
    </row>
    <row r="5411" spans="2:10" hidden="1" x14ac:dyDescent="0.25">
      <c r="B5411" s="124" t="s">
        <v>13</v>
      </c>
      <c r="C5411" s="125" t="s">
        <v>4756</v>
      </c>
      <c r="D5411" s="126" t="s">
        <v>17750</v>
      </c>
      <c r="E5411" s="125" t="s">
        <v>14514</v>
      </c>
      <c r="F5411" s="126" t="s">
        <v>17764</v>
      </c>
      <c r="G5411" s="125" t="s">
        <v>17766</v>
      </c>
      <c r="H5411" s="126" t="s">
        <v>17767</v>
      </c>
      <c r="I5411" s="127">
        <v>216</v>
      </c>
      <c r="J5411" s="128">
        <v>7.3087</v>
      </c>
    </row>
    <row r="5412" spans="2:10" hidden="1" x14ac:dyDescent="0.25">
      <c r="B5412" s="124" t="s">
        <v>13</v>
      </c>
      <c r="C5412" s="125" t="s">
        <v>4756</v>
      </c>
      <c r="D5412" s="126" t="s">
        <v>17750</v>
      </c>
      <c r="E5412" s="125" t="s">
        <v>17768</v>
      </c>
      <c r="F5412" s="126" t="s">
        <v>17769</v>
      </c>
      <c r="G5412" s="125" t="s">
        <v>17770</v>
      </c>
      <c r="H5412" s="126" t="s">
        <v>17771</v>
      </c>
      <c r="I5412" s="127">
        <v>600</v>
      </c>
      <c r="J5412" s="128">
        <v>8.8705000000000034</v>
      </c>
    </row>
    <row r="5413" spans="2:10" hidden="1" x14ac:dyDescent="0.25">
      <c r="B5413" s="124" t="s">
        <v>13</v>
      </c>
      <c r="C5413" s="125" t="s">
        <v>17772</v>
      </c>
      <c r="D5413" s="126" t="s">
        <v>17773</v>
      </c>
      <c r="E5413" s="125" t="s">
        <v>17774</v>
      </c>
      <c r="F5413" s="126" t="s">
        <v>17775</v>
      </c>
      <c r="G5413" s="125" t="s">
        <v>17776</v>
      </c>
      <c r="H5413" s="126" t="s">
        <v>17777</v>
      </c>
      <c r="I5413" s="127">
        <v>447</v>
      </c>
      <c r="J5413" s="128">
        <v>4.5758000000000001</v>
      </c>
    </row>
    <row r="5414" spans="2:10" hidden="1" x14ac:dyDescent="0.25">
      <c r="B5414" s="124" t="s">
        <v>13</v>
      </c>
      <c r="C5414" s="125" t="s">
        <v>17772</v>
      </c>
      <c r="D5414" s="126" t="s">
        <v>17773</v>
      </c>
      <c r="E5414" s="125" t="s">
        <v>17778</v>
      </c>
      <c r="F5414" s="126" t="s">
        <v>17779</v>
      </c>
      <c r="G5414" s="125" t="s">
        <v>17780</v>
      </c>
      <c r="H5414" s="126" t="s">
        <v>17781</v>
      </c>
      <c r="I5414" s="127">
        <v>310</v>
      </c>
      <c r="J5414" s="128">
        <v>3.8173000000000008</v>
      </c>
    </row>
    <row r="5415" spans="2:10" hidden="1" x14ac:dyDescent="0.25">
      <c r="B5415" s="124" t="s">
        <v>13</v>
      </c>
      <c r="C5415" s="125" t="s">
        <v>17772</v>
      </c>
      <c r="D5415" s="126" t="s">
        <v>17773</v>
      </c>
      <c r="E5415" s="125" t="s">
        <v>17782</v>
      </c>
      <c r="F5415" s="126" t="s">
        <v>17783</v>
      </c>
      <c r="G5415" s="125" t="s">
        <v>17784</v>
      </c>
      <c r="H5415" s="126" t="s">
        <v>17785</v>
      </c>
      <c r="I5415" s="127">
        <v>470</v>
      </c>
      <c r="J5415" s="128">
        <v>5.9503000000000004</v>
      </c>
    </row>
    <row r="5416" spans="2:10" hidden="1" x14ac:dyDescent="0.25">
      <c r="B5416" s="124" t="s">
        <v>13</v>
      </c>
      <c r="C5416" s="125" t="s">
        <v>17772</v>
      </c>
      <c r="D5416" s="126" t="s">
        <v>17773</v>
      </c>
      <c r="E5416" s="125" t="s">
        <v>17772</v>
      </c>
      <c r="F5416" s="126" t="s">
        <v>17786</v>
      </c>
      <c r="G5416" s="125" t="s">
        <v>17774</v>
      </c>
      <c r="H5416" s="126" t="s">
        <v>17775</v>
      </c>
      <c r="I5416" s="127">
        <v>331</v>
      </c>
      <c r="J5416" s="128">
        <v>5.0007999999999999</v>
      </c>
    </row>
    <row r="5417" spans="2:10" hidden="1" x14ac:dyDescent="0.25">
      <c r="B5417" s="124" t="s">
        <v>13</v>
      </c>
      <c r="C5417" s="125" t="s">
        <v>17772</v>
      </c>
      <c r="D5417" s="126" t="s">
        <v>17773</v>
      </c>
      <c r="E5417" s="125" t="s">
        <v>17778</v>
      </c>
      <c r="F5417" s="126" t="s">
        <v>17779</v>
      </c>
      <c r="G5417" s="125" t="s">
        <v>17787</v>
      </c>
      <c r="H5417" s="126" t="s">
        <v>17788</v>
      </c>
      <c r="I5417" s="127">
        <v>250</v>
      </c>
      <c r="J5417" s="128">
        <v>3.67</v>
      </c>
    </row>
    <row r="5418" spans="2:10" hidden="1" x14ac:dyDescent="0.25">
      <c r="B5418" s="124" t="s">
        <v>13</v>
      </c>
      <c r="C5418" s="125" t="s">
        <v>17772</v>
      </c>
      <c r="D5418" s="126" t="s">
        <v>17773</v>
      </c>
      <c r="E5418" s="125" t="s">
        <v>17784</v>
      </c>
      <c r="F5418" s="126" t="s">
        <v>17785</v>
      </c>
      <c r="G5418" s="125" t="s">
        <v>17789</v>
      </c>
      <c r="H5418" s="126" t="s">
        <v>17790</v>
      </c>
      <c r="I5418" s="127">
        <v>361</v>
      </c>
      <c r="J5418" s="128">
        <v>2.6095000000000002</v>
      </c>
    </row>
    <row r="5419" spans="2:10" hidden="1" x14ac:dyDescent="0.25">
      <c r="B5419" s="124" t="s">
        <v>13</v>
      </c>
      <c r="C5419" s="125" t="s">
        <v>17772</v>
      </c>
      <c r="D5419" s="126" t="s">
        <v>17773</v>
      </c>
      <c r="E5419" s="125" t="s">
        <v>17791</v>
      </c>
      <c r="F5419" s="126" t="s">
        <v>17792</v>
      </c>
      <c r="G5419" s="125" t="s">
        <v>17793</v>
      </c>
      <c r="H5419" s="126" t="s">
        <v>17794</v>
      </c>
      <c r="I5419" s="127">
        <v>372</v>
      </c>
      <c r="J5419" s="128">
        <v>3.1511</v>
      </c>
    </row>
    <row r="5420" spans="2:10" hidden="1" x14ac:dyDescent="0.25">
      <c r="B5420" s="124" t="s">
        <v>13</v>
      </c>
      <c r="C5420" s="125" t="s">
        <v>17772</v>
      </c>
      <c r="D5420" s="126" t="s">
        <v>17773</v>
      </c>
      <c r="E5420" s="125" t="s">
        <v>17772</v>
      </c>
      <c r="F5420" s="126" t="s">
        <v>17786</v>
      </c>
      <c r="G5420" s="125" t="s">
        <v>17795</v>
      </c>
      <c r="H5420" s="126" t="s">
        <v>17796</v>
      </c>
      <c r="I5420" s="127">
        <v>303</v>
      </c>
      <c r="J5420" s="128">
        <v>24.062200000000001</v>
      </c>
    </row>
    <row r="5421" spans="2:10" hidden="1" x14ac:dyDescent="0.25">
      <c r="B5421" s="124" t="s">
        <v>13</v>
      </c>
      <c r="C5421" s="125" t="s">
        <v>17772</v>
      </c>
      <c r="D5421" s="126" t="s">
        <v>17773</v>
      </c>
      <c r="E5421" s="125" t="s">
        <v>17797</v>
      </c>
      <c r="F5421" s="126" t="s">
        <v>17798</v>
      </c>
      <c r="G5421" s="125" t="s">
        <v>17799</v>
      </c>
      <c r="H5421" s="126" t="s">
        <v>17800</v>
      </c>
      <c r="I5421" s="127">
        <v>449</v>
      </c>
      <c r="J5421" s="128">
        <v>1.9676</v>
      </c>
    </row>
    <row r="5422" spans="2:10" hidden="1" x14ac:dyDescent="0.25">
      <c r="B5422" s="124" t="s">
        <v>13</v>
      </c>
      <c r="C5422" s="125" t="s">
        <v>17772</v>
      </c>
      <c r="D5422" s="126" t="s">
        <v>17773</v>
      </c>
      <c r="E5422" s="125" t="s">
        <v>17795</v>
      </c>
      <c r="F5422" s="126" t="s">
        <v>17796</v>
      </c>
      <c r="G5422" s="125" t="s">
        <v>17791</v>
      </c>
      <c r="H5422" s="126" t="s">
        <v>17792</v>
      </c>
      <c r="I5422" s="127">
        <v>261</v>
      </c>
      <c r="J5422" s="128">
        <v>2.9030999999999998</v>
      </c>
    </row>
    <row r="5423" spans="2:10" hidden="1" x14ac:dyDescent="0.25">
      <c r="B5423" s="124" t="s">
        <v>13</v>
      </c>
      <c r="C5423" s="125" t="s">
        <v>17772</v>
      </c>
      <c r="D5423" s="126" t="s">
        <v>17773</v>
      </c>
      <c r="E5423" s="125" t="s">
        <v>17782</v>
      </c>
      <c r="F5423" s="126" t="s">
        <v>17783</v>
      </c>
      <c r="G5423" s="125" t="s">
        <v>17801</v>
      </c>
      <c r="H5423" s="126" t="s">
        <v>17802</v>
      </c>
      <c r="I5423" s="127">
        <v>240</v>
      </c>
      <c r="J5423" s="128">
        <v>1.8238000000000001</v>
      </c>
    </row>
    <row r="5424" spans="2:10" hidden="1" x14ac:dyDescent="0.25">
      <c r="B5424" s="124" t="s">
        <v>13</v>
      </c>
      <c r="C5424" s="125" t="s">
        <v>17772</v>
      </c>
      <c r="D5424" s="126" t="s">
        <v>17773</v>
      </c>
      <c r="E5424" s="125" t="s">
        <v>17803</v>
      </c>
      <c r="F5424" s="126" t="s">
        <v>17804</v>
      </c>
      <c r="G5424" s="125" t="s">
        <v>17782</v>
      </c>
      <c r="H5424" s="126" t="s">
        <v>17783</v>
      </c>
      <c r="I5424" s="127">
        <v>235</v>
      </c>
      <c r="J5424" s="128">
        <v>3.5931999999999999</v>
      </c>
    </row>
    <row r="5425" spans="2:10" hidden="1" x14ac:dyDescent="0.25">
      <c r="B5425" s="124" t="s">
        <v>13</v>
      </c>
      <c r="C5425" s="125" t="s">
        <v>17772</v>
      </c>
      <c r="D5425" s="126" t="s">
        <v>17773</v>
      </c>
      <c r="E5425" s="125" t="s">
        <v>17803</v>
      </c>
      <c r="F5425" s="126" t="s">
        <v>17804</v>
      </c>
      <c r="G5425" s="125" t="s">
        <v>17778</v>
      </c>
      <c r="H5425" s="126" t="s">
        <v>17779</v>
      </c>
      <c r="I5425" s="127">
        <v>242</v>
      </c>
      <c r="J5425" s="128">
        <v>2.145</v>
      </c>
    </row>
    <row r="5426" spans="2:10" hidden="1" x14ac:dyDescent="0.25">
      <c r="B5426" s="124" t="s">
        <v>13</v>
      </c>
      <c r="C5426" s="125" t="s">
        <v>17772</v>
      </c>
      <c r="D5426" s="126" t="s">
        <v>17773</v>
      </c>
      <c r="E5426" s="125" t="s">
        <v>17789</v>
      </c>
      <c r="F5426" s="126" t="s">
        <v>17790</v>
      </c>
      <c r="G5426" s="125" t="s">
        <v>17797</v>
      </c>
      <c r="H5426" s="126" t="s">
        <v>17798</v>
      </c>
      <c r="I5426" s="127">
        <v>302</v>
      </c>
      <c r="J5426" s="128">
        <v>3.5369000000000002</v>
      </c>
    </row>
    <row r="5427" spans="2:10" hidden="1" x14ac:dyDescent="0.25">
      <c r="B5427" s="124" t="s">
        <v>13</v>
      </c>
      <c r="C5427" s="125" t="s">
        <v>17772</v>
      </c>
      <c r="D5427" s="126" t="s">
        <v>17773</v>
      </c>
      <c r="E5427" s="125" t="s">
        <v>17791</v>
      </c>
      <c r="F5427" s="126" t="s">
        <v>17792</v>
      </c>
      <c r="G5427" s="125" t="s">
        <v>17805</v>
      </c>
      <c r="H5427" s="126" t="s">
        <v>17806</v>
      </c>
      <c r="I5427" s="127">
        <v>271</v>
      </c>
      <c r="J5427" s="128">
        <v>2.7202000000000002</v>
      </c>
    </row>
    <row r="5428" spans="2:10" hidden="1" x14ac:dyDescent="0.25">
      <c r="B5428" s="124" t="s">
        <v>13</v>
      </c>
      <c r="C5428" s="125" t="s">
        <v>17772</v>
      </c>
      <c r="D5428" s="126" t="s">
        <v>17773</v>
      </c>
      <c r="E5428" s="125" t="s">
        <v>17805</v>
      </c>
      <c r="F5428" s="126" t="s">
        <v>17806</v>
      </c>
      <c r="G5428" s="125" t="s">
        <v>17803</v>
      </c>
      <c r="H5428" s="126" t="s">
        <v>17804</v>
      </c>
      <c r="I5428" s="127">
        <v>305</v>
      </c>
      <c r="J5428" s="128">
        <v>3.192699999999999</v>
      </c>
    </row>
    <row r="5429" spans="2:10" hidden="1" x14ac:dyDescent="0.25">
      <c r="B5429" s="124" t="s">
        <v>13</v>
      </c>
      <c r="C5429" s="125" t="s">
        <v>17807</v>
      </c>
      <c r="D5429" s="126" t="s">
        <v>17808</v>
      </c>
      <c r="E5429" s="125" t="s">
        <v>6340</v>
      </c>
      <c r="F5429" s="126" t="s">
        <v>17809</v>
      </c>
      <c r="G5429" s="125" t="s">
        <v>17810</v>
      </c>
      <c r="H5429" s="126" t="s">
        <v>17811</v>
      </c>
      <c r="I5429" s="127">
        <v>227</v>
      </c>
      <c r="J5429" s="128">
        <v>26.301099999999991</v>
      </c>
    </row>
    <row r="5430" spans="2:10" hidden="1" x14ac:dyDescent="0.25">
      <c r="B5430" s="124" t="s">
        <v>13</v>
      </c>
      <c r="C5430" s="125" t="s">
        <v>17807</v>
      </c>
      <c r="D5430" s="126" t="s">
        <v>17808</v>
      </c>
      <c r="E5430" s="125" t="s">
        <v>17812</v>
      </c>
      <c r="F5430" s="126" t="s">
        <v>17813</v>
      </c>
      <c r="G5430" s="125" t="s">
        <v>9548</v>
      </c>
      <c r="H5430" s="126" t="s">
        <v>17814</v>
      </c>
      <c r="I5430" s="127">
        <v>388</v>
      </c>
      <c r="J5430" s="128">
        <v>8.2496999999999989</v>
      </c>
    </row>
    <row r="5431" spans="2:10" hidden="1" x14ac:dyDescent="0.25">
      <c r="B5431" s="124" t="s">
        <v>13</v>
      </c>
      <c r="C5431" s="125" t="s">
        <v>17807</v>
      </c>
      <c r="D5431" s="126" t="s">
        <v>17808</v>
      </c>
      <c r="E5431" s="125" t="s">
        <v>17815</v>
      </c>
      <c r="F5431" s="126" t="s">
        <v>17816</v>
      </c>
      <c r="G5431" s="125" t="s">
        <v>17812</v>
      </c>
      <c r="H5431" s="126" t="s">
        <v>17813</v>
      </c>
      <c r="I5431" s="127">
        <v>423</v>
      </c>
      <c r="J5431" s="128">
        <v>6.4138999999999999</v>
      </c>
    </row>
    <row r="5432" spans="2:10" hidden="1" x14ac:dyDescent="0.25">
      <c r="B5432" s="124" t="s">
        <v>13</v>
      </c>
      <c r="C5432" s="125" t="s">
        <v>17807</v>
      </c>
      <c r="D5432" s="126" t="s">
        <v>17808</v>
      </c>
      <c r="E5432" s="125" t="s">
        <v>17817</v>
      </c>
      <c r="F5432" s="126" t="s">
        <v>17818</v>
      </c>
      <c r="G5432" s="125" t="s">
        <v>17815</v>
      </c>
      <c r="H5432" s="126" t="s">
        <v>17816</v>
      </c>
      <c r="I5432" s="127">
        <v>295</v>
      </c>
      <c r="J5432" s="128">
        <v>1.4531000000000001</v>
      </c>
    </row>
    <row r="5433" spans="2:10" hidden="1" x14ac:dyDescent="0.25">
      <c r="B5433" s="124" t="s">
        <v>13</v>
      </c>
      <c r="C5433" s="125" t="s">
        <v>17807</v>
      </c>
      <c r="D5433" s="126" t="s">
        <v>17808</v>
      </c>
      <c r="E5433" s="125" t="s">
        <v>17819</v>
      </c>
      <c r="F5433" s="126" t="s">
        <v>17820</v>
      </c>
      <c r="G5433" s="125" t="s">
        <v>6662</v>
      </c>
      <c r="H5433" s="126" t="s">
        <v>17821</v>
      </c>
      <c r="I5433" s="127">
        <v>311</v>
      </c>
      <c r="J5433" s="128">
        <v>23.617699999999999</v>
      </c>
    </row>
    <row r="5434" spans="2:10" hidden="1" x14ac:dyDescent="0.25">
      <c r="B5434" s="124" t="s">
        <v>13</v>
      </c>
      <c r="C5434" s="125" t="s">
        <v>17807</v>
      </c>
      <c r="D5434" s="126" t="s">
        <v>17808</v>
      </c>
      <c r="E5434" s="125" t="s">
        <v>9548</v>
      </c>
      <c r="F5434" s="126" t="s">
        <v>17814</v>
      </c>
      <c r="G5434" s="125" t="s">
        <v>775</v>
      </c>
      <c r="H5434" s="126" t="s">
        <v>17822</v>
      </c>
      <c r="I5434" s="127">
        <v>160</v>
      </c>
      <c r="J5434" s="128">
        <v>33.036300000000011</v>
      </c>
    </row>
    <row r="5435" spans="2:10" hidden="1" x14ac:dyDescent="0.25">
      <c r="B5435" s="124" t="s">
        <v>13</v>
      </c>
      <c r="C5435" s="125" t="s">
        <v>17807</v>
      </c>
      <c r="D5435" s="126" t="s">
        <v>17808</v>
      </c>
      <c r="E5435" s="125" t="s">
        <v>17823</v>
      </c>
      <c r="F5435" s="126" t="s">
        <v>17824</v>
      </c>
      <c r="G5435" s="125" t="s">
        <v>17819</v>
      </c>
      <c r="H5435" s="126" t="s">
        <v>17820</v>
      </c>
      <c r="I5435" s="127">
        <v>223</v>
      </c>
      <c r="J5435" s="128">
        <v>12.5907</v>
      </c>
    </row>
    <row r="5436" spans="2:10" hidden="1" x14ac:dyDescent="0.25">
      <c r="B5436" s="124" t="s">
        <v>13</v>
      </c>
      <c r="C5436" s="125" t="s">
        <v>17807</v>
      </c>
      <c r="D5436" s="126" t="s">
        <v>17808</v>
      </c>
      <c r="E5436" s="125" t="s">
        <v>17810</v>
      </c>
      <c r="F5436" s="126" t="s">
        <v>17811</v>
      </c>
      <c r="G5436" s="125" t="s">
        <v>17825</v>
      </c>
      <c r="H5436" s="126" t="s">
        <v>17826</v>
      </c>
      <c r="I5436" s="127">
        <v>4</v>
      </c>
      <c r="J5436" s="128">
        <v>27.8506</v>
      </c>
    </row>
    <row r="5437" spans="2:10" hidden="1" x14ac:dyDescent="0.25">
      <c r="B5437" s="124" t="s">
        <v>13</v>
      </c>
      <c r="C5437" s="125" t="s">
        <v>17807</v>
      </c>
      <c r="D5437" s="126" t="s">
        <v>17808</v>
      </c>
      <c r="E5437" s="125" t="s">
        <v>17827</v>
      </c>
      <c r="F5437" s="126" t="s">
        <v>17828</v>
      </c>
      <c r="G5437" s="125" t="s">
        <v>17829</v>
      </c>
      <c r="H5437" s="126" t="s">
        <v>17830</v>
      </c>
      <c r="I5437" s="127">
        <v>203</v>
      </c>
      <c r="J5437" s="128">
        <v>2.8727999999999989</v>
      </c>
    </row>
    <row r="5438" spans="2:10" hidden="1" x14ac:dyDescent="0.25">
      <c r="B5438" s="124" t="s">
        <v>13</v>
      </c>
      <c r="C5438" s="125" t="s">
        <v>17807</v>
      </c>
      <c r="D5438" s="126" t="s">
        <v>17808</v>
      </c>
      <c r="E5438" s="125" t="s">
        <v>17829</v>
      </c>
      <c r="F5438" s="126" t="s">
        <v>17830</v>
      </c>
      <c r="G5438" s="125" t="s">
        <v>17817</v>
      </c>
      <c r="H5438" s="126" t="s">
        <v>17818</v>
      </c>
      <c r="I5438" s="127">
        <v>302</v>
      </c>
      <c r="J5438" s="128">
        <v>5.0425000000000004</v>
      </c>
    </row>
    <row r="5439" spans="2:10" hidden="1" x14ac:dyDescent="0.25">
      <c r="B5439" s="124" t="s">
        <v>13</v>
      </c>
      <c r="C5439" s="125" t="s">
        <v>17807</v>
      </c>
      <c r="D5439" s="126" t="s">
        <v>17808</v>
      </c>
      <c r="E5439" s="125" t="s">
        <v>17831</v>
      </c>
      <c r="F5439" s="126" t="s">
        <v>17832</v>
      </c>
      <c r="G5439" s="125" t="s">
        <v>6340</v>
      </c>
      <c r="H5439" s="126" t="s">
        <v>17809</v>
      </c>
      <c r="I5439" s="127">
        <v>348</v>
      </c>
      <c r="J5439" s="128">
        <v>21.520099999999999</v>
      </c>
    </row>
    <row r="5440" spans="2:10" hidden="1" x14ac:dyDescent="0.25">
      <c r="B5440" s="124" t="s">
        <v>13</v>
      </c>
      <c r="C5440" s="125" t="s">
        <v>17807</v>
      </c>
      <c r="D5440" s="126" t="s">
        <v>17808</v>
      </c>
      <c r="E5440" s="125" t="s">
        <v>17833</v>
      </c>
      <c r="F5440" s="126" t="s">
        <v>17834</v>
      </c>
      <c r="G5440" s="125" t="s">
        <v>3310</v>
      </c>
      <c r="H5440" s="126" t="s">
        <v>17835</v>
      </c>
      <c r="I5440" s="127">
        <v>411</v>
      </c>
      <c r="J5440" s="128">
        <v>13.613099999999999</v>
      </c>
    </row>
    <row r="5441" spans="2:10" hidden="1" x14ac:dyDescent="0.25">
      <c r="B5441" s="124" t="s">
        <v>13</v>
      </c>
      <c r="C5441" s="125" t="s">
        <v>17807</v>
      </c>
      <c r="D5441" s="126" t="s">
        <v>17808</v>
      </c>
      <c r="E5441" s="125" t="s">
        <v>6340</v>
      </c>
      <c r="F5441" s="126" t="s">
        <v>17809</v>
      </c>
      <c r="G5441" s="125" t="s">
        <v>17823</v>
      </c>
      <c r="H5441" s="126" t="s">
        <v>17824</v>
      </c>
      <c r="I5441" s="127">
        <v>280</v>
      </c>
      <c r="J5441" s="128">
        <v>19.160299999999999</v>
      </c>
    </row>
    <row r="5442" spans="2:10" hidden="1" x14ac:dyDescent="0.25">
      <c r="B5442" s="124" t="s">
        <v>13</v>
      </c>
      <c r="C5442" s="125" t="s">
        <v>17807</v>
      </c>
      <c r="D5442" s="126" t="s">
        <v>17808</v>
      </c>
      <c r="E5442" s="125" t="s">
        <v>3310</v>
      </c>
      <c r="F5442" s="126" t="s">
        <v>17835</v>
      </c>
      <c r="G5442" s="125" t="s">
        <v>17836</v>
      </c>
      <c r="H5442" s="126" t="s">
        <v>17837</v>
      </c>
      <c r="I5442" s="127">
        <v>731</v>
      </c>
      <c r="J5442" s="128">
        <v>13.214499999999999</v>
      </c>
    </row>
    <row r="5443" spans="2:10" hidden="1" x14ac:dyDescent="0.25">
      <c r="B5443" s="124" t="s">
        <v>13</v>
      </c>
      <c r="C5443" s="125" t="s">
        <v>965</v>
      </c>
      <c r="D5443" s="126" t="s">
        <v>17838</v>
      </c>
      <c r="E5443" s="125" t="s">
        <v>965</v>
      </c>
      <c r="F5443" s="126" t="s">
        <v>17839</v>
      </c>
      <c r="G5443" s="125" t="s">
        <v>17840</v>
      </c>
      <c r="H5443" s="126" t="s">
        <v>17841</v>
      </c>
      <c r="I5443" s="127">
        <v>511</v>
      </c>
      <c r="J5443" s="128">
        <v>13.0451</v>
      </c>
    </row>
    <row r="5444" spans="2:10" hidden="1" x14ac:dyDescent="0.25">
      <c r="B5444" s="124" t="s">
        <v>13</v>
      </c>
      <c r="C5444" s="125" t="s">
        <v>965</v>
      </c>
      <c r="D5444" s="126" t="s">
        <v>17838</v>
      </c>
      <c r="E5444" s="125" t="s">
        <v>17840</v>
      </c>
      <c r="F5444" s="126" t="s">
        <v>17841</v>
      </c>
      <c r="G5444" s="125" t="s">
        <v>17842</v>
      </c>
      <c r="H5444" s="126" t="s">
        <v>17843</v>
      </c>
      <c r="I5444" s="127">
        <v>313</v>
      </c>
      <c r="J5444" s="128">
        <v>9.7087999999999983</v>
      </c>
    </row>
    <row r="5445" spans="2:10" hidden="1" x14ac:dyDescent="0.25">
      <c r="B5445" s="124" t="s">
        <v>13</v>
      </c>
      <c r="C5445" s="125" t="s">
        <v>8492</v>
      </c>
      <c r="D5445" s="126" t="s">
        <v>17844</v>
      </c>
      <c r="E5445" s="125" t="s">
        <v>8492</v>
      </c>
      <c r="F5445" s="126" t="s">
        <v>17845</v>
      </c>
      <c r="G5445" s="125" t="s">
        <v>17846</v>
      </c>
      <c r="H5445" s="126" t="s">
        <v>17847</v>
      </c>
      <c r="I5445" s="127">
        <v>520</v>
      </c>
      <c r="J5445" s="128">
        <v>13.634600000000001</v>
      </c>
    </row>
    <row r="5446" spans="2:10" hidden="1" x14ac:dyDescent="0.25">
      <c r="B5446" s="124" t="s">
        <v>13</v>
      </c>
      <c r="C5446" s="125" t="s">
        <v>8492</v>
      </c>
      <c r="D5446" s="126" t="s">
        <v>17844</v>
      </c>
      <c r="E5446" s="125" t="s">
        <v>8492</v>
      </c>
      <c r="F5446" s="126" t="s">
        <v>17845</v>
      </c>
      <c r="G5446" s="125" t="s">
        <v>17848</v>
      </c>
      <c r="H5446" s="126" t="s">
        <v>17849</v>
      </c>
      <c r="I5446" s="127">
        <v>243</v>
      </c>
      <c r="J5446" s="128">
        <v>5.5818000000000003</v>
      </c>
    </row>
    <row r="5447" spans="2:10" hidden="1" x14ac:dyDescent="0.25">
      <c r="B5447" s="124" t="s">
        <v>13</v>
      </c>
      <c r="C5447" s="125" t="s">
        <v>8492</v>
      </c>
      <c r="D5447" s="126" t="s">
        <v>17844</v>
      </c>
      <c r="E5447" s="125" t="s">
        <v>17846</v>
      </c>
      <c r="F5447" s="126" t="s">
        <v>17847</v>
      </c>
      <c r="G5447" s="125" t="s">
        <v>17850</v>
      </c>
      <c r="H5447" s="126" t="s">
        <v>17851</v>
      </c>
      <c r="I5447" s="127">
        <v>537</v>
      </c>
      <c r="J5447" s="128">
        <v>10.24</v>
      </c>
    </row>
    <row r="5448" spans="2:10" hidden="1" x14ac:dyDescent="0.25">
      <c r="B5448" s="124" t="s">
        <v>13</v>
      </c>
      <c r="C5448" s="125" t="s">
        <v>3579</v>
      </c>
      <c r="D5448" s="126" t="s">
        <v>17852</v>
      </c>
      <c r="E5448" s="125" t="s">
        <v>3579</v>
      </c>
      <c r="F5448" s="126" t="s">
        <v>17853</v>
      </c>
      <c r="G5448" s="125" t="s">
        <v>3286</v>
      </c>
      <c r="H5448" s="126" t="s">
        <v>17854</v>
      </c>
      <c r="I5448" s="127">
        <v>292</v>
      </c>
      <c r="J5448" s="128">
        <v>7.7747000000000002</v>
      </c>
    </row>
    <row r="5449" spans="2:10" hidden="1" x14ac:dyDescent="0.25">
      <c r="B5449" s="124" t="s">
        <v>13</v>
      </c>
      <c r="C5449" s="125" t="s">
        <v>17855</v>
      </c>
      <c r="D5449" s="126" t="s">
        <v>17856</v>
      </c>
      <c r="E5449" s="125" t="s">
        <v>6340</v>
      </c>
      <c r="F5449" s="126" t="s">
        <v>17857</v>
      </c>
      <c r="G5449" s="125" t="s">
        <v>17858</v>
      </c>
      <c r="H5449" s="126" t="s">
        <v>17859</v>
      </c>
      <c r="I5449" s="127">
        <v>75</v>
      </c>
      <c r="J5449" s="128">
        <v>5.6873999999999976</v>
      </c>
    </row>
    <row r="5450" spans="2:10" hidden="1" x14ac:dyDescent="0.25">
      <c r="B5450" s="124" t="s">
        <v>13</v>
      </c>
      <c r="C5450" s="125" t="s">
        <v>17855</v>
      </c>
      <c r="D5450" s="126" t="s">
        <v>17856</v>
      </c>
      <c r="E5450" s="125" t="s">
        <v>17858</v>
      </c>
      <c r="F5450" s="126" t="s">
        <v>17859</v>
      </c>
      <c r="G5450" s="125" t="s">
        <v>17860</v>
      </c>
      <c r="H5450" s="126" t="s">
        <v>17861</v>
      </c>
      <c r="I5450" s="127">
        <v>499</v>
      </c>
      <c r="J5450" s="128">
        <v>1.9213</v>
      </c>
    </row>
    <row r="5451" spans="2:10" hidden="1" x14ac:dyDescent="0.25">
      <c r="B5451" s="124" t="s">
        <v>13</v>
      </c>
      <c r="C5451" s="125" t="s">
        <v>3609</v>
      </c>
      <c r="D5451" s="126" t="s">
        <v>17862</v>
      </c>
      <c r="E5451" s="125" t="s">
        <v>3609</v>
      </c>
      <c r="F5451" s="126" t="s">
        <v>17863</v>
      </c>
      <c r="G5451" s="125" t="s">
        <v>17864</v>
      </c>
      <c r="H5451" s="126" t="s">
        <v>17865</v>
      </c>
      <c r="I5451" s="127">
        <v>373</v>
      </c>
      <c r="J5451" s="128">
        <v>8.8747000000000007</v>
      </c>
    </row>
    <row r="5452" spans="2:10" hidden="1" x14ac:dyDescent="0.25">
      <c r="B5452" s="124" t="s">
        <v>13</v>
      </c>
      <c r="C5452" s="125" t="s">
        <v>17866</v>
      </c>
      <c r="D5452" s="126" t="s">
        <v>17867</v>
      </c>
      <c r="E5452" s="125" t="s">
        <v>8604</v>
      </c>
      <c r="F5452" s="126" t="s">
        <v>17868</v>
      </c>
      <c r="G5452" s="125" t="s">
        <v>17869</v>
      </c>
      <c r="H5452" s="126" t="s">
        <v>17870</v>
      </c>
      <c r="I5452" s="127">
        <v>255</v>
      </c>
      <c r="J5452" s="128">
        <v>6.7624000000000004</v>
      </c>
    </row>
    <row r="5453" spans="2:10" hidden="1" x14ac:dyDescent="0.25">
      <c r="B5453" s="124" t="s">
        <v>13</v>
      </c>
      <c r="C5453" s="125" t="s">
        <v>17866</v>
      </c>
      <c r="D5453" s="126" t="s">
        <v>17867</v>
      </c>
      <c r="E5453" s="125" t="s">
        <v>11240</v>
      </c>
      <c r="F5453" s="126" t="s">
        <v>17871</v>
      </c>
      <c r="G5453" s="125" t="s">
        <v>8604</v>
      </c>
      <c r="H5453" s="126" t="s">
        <v>17868</v>
      </c>
      <c r="I5453" s="127">
        <v>311</v>
      </c>
      <c r="J5453" s="128">
        <v>8.629900000000001</v>
      </c>
    </row>
    <row r="5454" spans="2:10" hidden="1" x14ac:dyDescent="0.25">
      <c r="B5454" s="124" t="s">
        <v>13</v>
      </c>
      <c r="C5454" s="125" t="s">
        <v>17866</v>
      </c>
      <c r="D5454" s="126" t="s">
        <v>17867</v>
      </c>
      <c r="E5454" s="125" t="s">
        <v>17866</v>
      </c>
      <c r="F5454" s="126" t="s">
        <v>17872</v>
      </c>
      <c r="G5454" s="125" t="s">
        <v>11240</v>
      </c>
      <c r="H5454" s="126" t="s">
        <v>17871</v>
      </c>
      <c r="I5454" s="127">
        <v>352</v>
      </c>
      <c r="J5454" s="128">
        <v>5.2785000000000002</v>
      </c>
    </row>
    <row r="5455" spans="2:10" hidden="1" x14ac:dyDescent="0.25">
      <c r="B5455" s="124" t="s">
        <v>13</v>
      </c>
      <c r="C5455" s="125" t="s">
        <v>17866</v>
      </c>
      <c r="D5455" s="126" t="s">
        <v>17867</v>
      </c>
      <c r="E5455" s="125" t="s">
        <v>8604</v>
      </c>
      <c r="F5455" s="126" t="s">
        <v>17868</v>
      </c>
      <c r="G5455" s="125" t="s">
        <v>12283</v>
      </c>
      <c r="H5455" s="126" t="s">
        <v>17873</v>
      </c>
      <c r="I5455" s="127">
        <v>825</v>
      </c>
      <c r="J5455" s="128">
        <v>8.664200000000001</v>
      </c>
    </row>
    <row r="5456" spans="2:10" hidden="1" x14ac:dyDescent="0.25">
      <c r="B5456" s="124" t="s">
        <v>13</v>
      </c>
      <c r="C5456" s="125" t="s">
        <v>17866</v>
      </c>
      <c r="D5456" s="126" t="s">
        <v>17867</v>
      </c>
      <c r="E5456" s="125" t="s">
        <v>17866</v>
      </c>
      <c r="F5456" s="126" t="s">
        <v>17872</v>
      </c>
      <c r="G5456" s="125" t="s">
        <v>17874</v>
      </c>
      <c r="H5456" s="126" t="s">
        <v>17875</v>
      </c>
      <c r="I5456" s="127">
        <v>532</v>
      </c>
      <c r="J5456" s="128">
        <v>15.8772</v>
      </c>
    </row>
    <row r="5457" spans="2:10" hidden="1" x14ac:dyDescent="0.25">
      <c r="B5457" s="124" t="s">
        <v>13</v>
      </c>
      <c r="C5457" s="125" t="s">
        <v>17876</v>
      </c>
      <c r="D5457" s="126" t="s">
        <v>17877</v>
      </c>
      <c r="E5457" s="125" t="s">
        <v>17876</v>
      </c>
      <c r="F5457" s="126" t="s">
        <v>17878</v>
      </c>
      <c r="G5457" s="125" t="s">
        <v>17879</v>
      </c>
      <c r="H5457" s="126" t="s">
        <v>17880</v>
      </c>
      <c r="I5457" s="127">
        <v>722</v>
      </c>
      <c r="J5457" s="128">
        <v>10.7438</v>
      </c>
    </row>
    <row r="5458" spans="2:10" hidden="1" x14ac:dyDescent="0.25">
      <c r="B5458" s="124" t="s">
        <v>13</v>
      </c>
      <c r="C5458" s="125" t="s">
        <v>17876</v>
      </c>
      <c r="D5458" s="126" t="s">
        <v>17877</v>
      </c>
      <c r="E5458" s="125" t="s">
        <v>17881</v>
      </c>
      <c r="F5458" s="126" t="s">
        <v>17882</v>
      </c>
      <c r="G5458" s="125" t="s">
        <v>17883</v>
      </c>
      <c r="H5458" s="126" t="s">
        <v>17884</v>
      </c>
      <c r="I5458" s="127">
        <v>421</v>
      </c>
      <c r="J5458" s="128">
        <v>7.8646000000000003</v>
      </c>
    </row>
    <row r="5459" spans="2:10" hidden="1" x14ac:dyDescent="0.25">
      <c r="B5459" s="124" t="s">
        <v>13</v>
      </c>
      <c r="C5459" s="125" t="s">
        <v>17876</v>
      </c>
      <c r="D5459" s="126" t="s">
        <v>17877</v>
      </c>
      <c r="E5459" s="125" t="s">
        <v>17876</v>
      </c>
      <c r="F5459" s="126" t="s">
        <v>17878</v>
      </c>
      <c r="G5459" s="125" t="s">
        <v>17885</v>
      </c>
      <c r="H5459" s="126" t="s">
        <v>17886</v>
      </c>
      <c r="I5459" s="127">
        <v>223</v>
      </c>
      <c r="J5459" s="128">
        <v>4.6387</v>
      </c>
    </row>
    <row r="5460" spans="2:10" hidden="1" x14ac:dyDescent="0.25">
      <c r="B5460" s="124" t="s">
        <v>13</v>
      </c>
      <c r="C5460" s="125" t="s">
        <v>17887</v>
      </c>
      <c r="D5460" s="126" t="s">
        <v>17888</v>
      </c>
      <c r="E5460" s="125" t="s">
        <v>17887</v>
      </c>
      <c r="F5460" s="126" t="s">
        <v>17889</v>
      </c>
      <c r="G5460" s="125" t="s">
        <v>17890</v>
      </c>
      <c r="H5460" s="126" t="s">
        <v>17891</v>
      </c>
      <c r="I5460" s="127">
        <v>595</v>
      </c>
      <c r="J5460" s="128">
        <v>3.9567999999999999</v>
      </c>
    </row>
    <row r="5461" spans="2:10" hidden="1" x14ac:dyDescent="0.25">
      <c r="B5461" s="124" t="s">
        <v>13</v>
      </c>
      <c r="C5461" s="125" t="s">
        <v>17887</v>
      </c>
      <c r="D5461" s="126" t="s">
        <v>17888</v>
      </c>
      <c r="E5461" s="125" t="s">
        <v>17887</v>
      </c>
      <c r="F5461" s="126" t="s">
        <v>17889</v>
      </c>
      <c r="G5461" s="125" t="s">
        <v>17892</v>
      </c>
      <c r="H5461" s="126" t="s">
        <v>17893</v>
      </c>
      <c r="I5461" s="127">
        <v>218</v>
      </c>
      <c r="J5461" s="128">
        <v>11.012</v>
      </c>
    </row>
    <row r="5462" spans="2:10" hidden="1" x14ac:dyDescent="0.25">
      <c r="B5462" s="124" t="s">
        <v>13</v>
      </c>
      <c r="C5462" s="125" t="s">
        <v>17887</v>
      </c>
      <c r="D5462" s="126" t="s">
        <v>17888</v>
      </c>
      <c r="E5462" s="125" t="s">
        <v>17887</v>
      </c>
      <c r="F5462" s="126" t="s">
        <v>17889</v>
      </c>
      <c r="G5462" s="125" t="s">
        <v>17894</v>
      </c>
      <c r="H5462" s="126" t="s">
        <v>17895</v>
      </c>
      <c r="I5462" s="127">
        <v>60</v>
      </c>
      <c r="J5462" s="128">
        <v>4.5944999999999991</v>
      </c>
    </row>
    <row r="5463" spans="2:10" hidden="1" x14ac:dyDescent="0.25">
      <c r="B5463" s="124" t="s">
        <v>13</v>
      </c>
      <c r="C5463" s="125" t="s">
        <v>17887</v>
      </c>
      <c r="D5463" s="126" t="s">
        <v>17888</v>
      </c>
      <c r="E5463" s="125" t="s">
        <v>17896</v>
      </c>
      <c r="F5463" s="126" t="s">
        <v>17897</v>
      </c>
      <c r="G5463" s="125" t="s">
        <v>1997</v>
      </c>
      <c r="H5463" s="126" t="s">
        <v>17898</v>
      </c>
      <c r="I5463" s="127">
        <v>809</v>
      </c>
      <c r="J5463" s="128">
        <v>10.006600000000001</v>
      </c>
    </row>
    <row r="5464" spans="2:10" hidden="1" x14ac:dyDescent="0.25">
      <c r="B5464" s="124" t="s">
        <v>13</v>
      </c>
      <c r="C5464" s="125" t="s">
        <v>538</v>
      </c>
      <c r="D5464" s="126" t="s">
        <v>17899</v>
      </c>
      <c r="E5464" s="125" t="s">
        <v>538</v>
      </c>
      <c r="F5464" s="126" t="s">
        <v>17900</v>
      </c>
      <c r="G5464" s="125" t="s">
        <v>17901</v>
      </c>
      <c r="H5464" s="126" t="s">
        <v>17902</v>
      </c>
      <c r="I5464" s="127">
        <v>1176</v>
      </c>
      <c r="J5464" s="128">
        <v>28.008800000000001</v>
      </c>
    </row>
    <row r="5465" spans="2:10" hidden="1" x14ac:dyDescent="0.25">
      <c r="B5465" s="124" t="s">
        <v>13</v>
      </c>
      <c r="C5465" s="125" t="s">
        <v>3742</v>
      </c>
      <c r="D5465" s="126" t="s">
        <v>17903</v>
      </c>
      <c r="E5465" s="125" t="s">
        <v>3742</v>
      </c>
      <c r="F5465" s="126" t="s">
        <v>17904</v>
      </c>
      <c r="G5465" s="125" t="s">
        <v>17905</v>
      </c>
      <c r="H5465" s="126" t="s">
        <v>17906</v>
      </c>
      <c r="I5465" s="127">
        <v>732</v>
      </c>
      <c r="J5465" s="128">
        <v>5.3598999999999997</v>
      </c>
    </row>
    <row r="5466" spans="2:10" hidden="1" x14ac:dyDescent="0.25">
      <c r="B5466" s="124" t="s">
        <v>13</v>
      </c>
      <c r="C5466" s="125" t="s">
        <v>17907</v>
      </c>
      <c r="D5466" s="126" t="s">
        <v>17908</v>
      </c>
      <c r="E5466" s="125" t="s">
        <v>17907</v>
      </c>
      <c r="F5466" s="126" t="s">
        <v>17909</v>
      </c>
      <c r="G5466" s="125" t="s">
        <v>17910</v>
      </c>
      <c r="H5466" s="126" t="s">
        <v>17911</v>
      </c>
      <c r="I5466" s="127">
        <v>707</v>
      </c>
      <c r="J5466" s="128">
        <v>45.0092</v>
      </c>
    </row>
    <row r="5467" spans="2:10" hidden="1" x14ac:dyDescent="0.25">
      <c r="B5467" s="124" t="s">
        <v>13</v>
      </c>
      <c r="C5467" s="125" t="s">
        <v>17907</v>
      </c>
      <c r="D5467" s="126" t="s">
        <v>17908</v>
      </c>
      <c r="E5467" s="125" t="s">
        <v>17912</v>
      </c>
      <c r="F5467" s="126" t="s">
        <v>17913</v>
      </c>
      <c r="G5467" s="125" t="s">
        <v>13711</v>
      </c>
      <c r="H5467" s="126" t="s">
        <v>17914</v>
      </c>
      <c r="I5467" s="127">
        <v>287</v>
      </c>
      <c r="J5467" s="128">
        <v>17.270099999999999</v>
      </c>
    </row>
    <row r="5468" spans="2:10" hidden="1" x14ac:dyDescent="0.25">
      <c r="B5468" s="124" t="s">
        <v>13</v>
      </c>
      <c r="C5468" s="125" t="s">
        <v>17907</v>
      </c>
      <c r="D5468" s="126" t="s">
        <v>17908</v>
      </c>
      <c r="E5468" s="125" t="s">
        <v>17915</v>
      </c>
      <c r="F5468" s="126" t="s">
        <v>17916</v>
      </c>
      <c r="G5468" s="125" t="s">
        <v>6340</v>
      </c>
      <c r="H5468" s="126" t="s">
        <v>17917</v>
      </c>
      <c r="I5468" s="127">
        <v>448</v>
      </c>
      <c r="J5468" s="128">
        <v>14.0463</v>
      </c>
    </row>
    <row r="5469" spans="2:10" hidden="1" x14ac:dyDescent="0.25">
      <c r="B5469" s="124" t="s">
        <v>13</v>
      </c>
      <c r="C5469" s="125" t="s">
        <v>17907</v>
      </c>
      <c r="D5469" s="126" t="s">
        <v>17908</v>
      </c>
      <c r="E5469" s="125" t="s">
        <v>17907</v>
      </c>
      <c r="F5469" s="126" t="s">
        <v>17909</v>
      </c>
      <c r="G5469" s="125" t="s">
        <v>17912</v>
      </c>
      <c r="H5469" s="126" t="s">
        <v>17913</v>
      </c>
      <c r="I5469" s="127">
        <v>69</v>
      </c>
      <c r="J5469" s="128">
        <v>26.994299999999999</v>
      </c>
    </row>
    <row r="5470" spans="2:10" hidden="1" x14ac:dyDescent="0.25">
      <c r="B5470" s="124" t="s">
        <v>13</v>
      </c>
      <c r="C5470" s="125" t="s">
        <v>700</v>
      </c>
      <c r="D5470" s="126" t="s">
        <v>17918</v>
      </c>
      <c r="E5470" s="125" t="s">
        <v>700</v>
      </c>
      <c r="F5470" s="126" t="s">
        <v>17919</v>
      </c>
      <c r="G5470" s="125" t="s">
        <v>17920</v>
      </c>
      <c r="H5470" s="126" t="s">
        <v>17921</v>
      </c>
      <c r="I5470" s="127">
        <v>234</v>
      </c>
      <c r="J5470" s="128">
        <v>9.4743000000000013</v>
      </c>
    </row>
    <row r="5471" spans="2:10" hidden="1" x14ac:dyDescent="0.25">
      <c r="B5471" s="124" t="s">
        <v>13</v>
      </c>
      <c r="C5471" s="125" t="s">
        <v>700</v>
      </c>
      <c r="D5471" s="126" t="s">
        <v>17918</v>
      </c>
      <c r="E5471" s="125" t="s">
        <v>17920</v>
      </c>
      <c r="F5471" s="126" t="s">
        <v>17921</v>
      </c>
      <c r="G5471" s="125" t="s">
        <v>17922</v>
      </c>
      <c r="H5471" s="126" t="s">
        <v>17923</v>
      </c>
      <c r="I5471" s="127">
        <v>665</v>
      </c>
      <c r="J5471" s="128">
        <v>4.4927999999999999</v>
      </c>
    </row>
    <row r="5472" spans="2:10" hidden="1" x14ac:dyDescent="0.25">
      <c r="B5472" s="124" t="s">
        <v>13</v>
      </c>
      <c r="C5472" s="125" t="s">
        <v>700</v>
      </c>
      <c r="D5472" s="126" t="s">
        <v>17918</v>
      </c>
      <c r="E5472" s="125" t="s">
        <v>700</v>
      </c>
      <c r="F5472" s="126" t="s">
        <v>17919</v>
      </c>
      <c r="G5472" s="125" t="s">
        <v>17924</v>
      </c>
      <c r="H5472" s="126" t="s">
        <v>17925</v>
      </c>
      <c r="I5472" s="127">
        <v>187</v>
      </c>
      <c r="J5472" s="128">
        <v>1.6818</v>
      </c>
    </row>
    <row r="5473" spans="2:10" hidden="1" x14ac:dyDescent="0.25">
      <c r="B5473" s="124" t="s">
        <v>13</v>
      </c>
      <c r="C5473" s="125" t="s">
        <v>700</v>
      </c>
      <c r="D5473" s="126" t="s">
        <v>17918</v>
      </c>
      <c r="E5473" s="125" t="s">
        <v>17922</v>
      </c>
      <c r="F5473" s="126" t="s">
        <v>17923</v>
      </c>
      <c r="G5473" s="125" t="s">
        <v>17926</v>
      </c>
      <c r="H5473" s="126" t="s">
        <v>17927</v>
      </c>
      <c r="I5473" s="127">
        <v>457</v>
      </c>
      <c r="J5473" s="128">
        <v>5.5113000000000003</v>
      </c>
    </row>
    <row r="5474" spans="2:10" hidden="1" x14ac:dyDescent="0.25">
      <c r="B5474" s="124" t="s">
        <v>13</v>
      </c>
      <c r="C5474" s="125" t="s">
        <v>2505</v>
      </c>
      <c r="D5474" s="126" t="s">
        <v>17928</v>
      </c>
      <c r="E5474" s="125" t="s">
        <v>2505</v>
      </c>
      <c r="F5474" s="126" t="s">
        <v>17929</v>
      </c>
      <c r="G5474" s="125" t="s">
        <v>7936</v>
      </c>
      <c r="H5474" s="126" t="s">
        <v>17930</v>
      </c>
      <c r="I5474" s="127">
        <v>320</v>
      </c>
      <c r="J5474" s="128">
        <v>22.844799999999999</v>
      </c>
    </row>
    <row r="5475" spans="2:10" hidden="1" x14ac:dyDescent="0.25">
      <c r="B5475" s="124" t="s">
        <v>13</v>
      </c>
      <c r="C5475" s="125" t="s">
        <v>17931</v>
      </c>
      <c r="D5475" s="126" t="s">
        <v>17932</v>
      </c>
      <c r="E5475" s="125" t="s">
        <v>17931</v>
      </c>
      <c r="F5475" s="126" t="s">
        <v>17933</v>
      </c>
      <c r="G5475" s="125" t="s">
        <v>17934</v>
      </c>
      <c r="H5475" s="126" t="s">
        <v>17935</v>
      </c>
      <c r="I5475" s="127">
        <v>671</v>
      </c>
      <c r="J5475" s="128">
        <v>11.790800000000001</v>
      </c>
    </row>
    <row r="5476" spans="2:10" hidden="1" x14ac:dyDescent="0.25">
      <c r="B5476" s="124" t="s">
        <v>13</v>
      </c>
      <c r="C5476" s="125" t="s">
        <v>17936</v>
      </c>
      <c r="D5476" s="126" t="s">
        <v>17937</v>
      </c>
      <c r="E5476" s="125" t="s">
        <v>4054</v>
      </c>
      <c r="F5476" s="126" t="s">
        <v>17938</v>
      </c>
      <c r="G5476" s="125" t="s">
        <v>17939</v>
      </c>
      <c r="H5476" s="126" t="s">
        <v>17940</v>
      </c>
      <c r="I5476" s="127">
        <v>638</v>
      </c>
      <c r="J5476" s="128">
        <v>17.7685</v>
      </c>
    </row>
    <row r="5477" spans="2:10" hidden="1" x14ac:dyDescent="0.25">
      <c r="B5477" s="124" t="s">
        <v>13</v>
      </c>
      <c r="C5477" s="125" t="s">
        <v>651</v>
      </c>
      <c r="D5477" s="126" t="s">
        <v>17941</v>
      </c>
      <c r="E5477" s="125" t="s">
        <v>651</v>
      </c>
      <c r="F5477" s="126" t="s">
        <v>17942</v>
      </c>
      <c r="G5477" s="125" t="s">
        <v>17943</v>
      </c>
      <c r="H5477" s="126" t="s">
        <v>17944</v>
      </c>
      <c r="I5477" s="127">
        <v>409</v>
      </c>
      <c r="J5477" s="128">
        <v>28.8294</v>
      </c>
    </row>
    <row r="5478" spans="2:10" hidden="1" x14ac:dyDescent="0.25">
      <c r="B5478" s="124" t="s">
        <v>13</v>
      </c>
      <c r="C5478" s="125" t="s">
        <v>651</v>
      </c>
      <c r="D5478" s="126" t="s">
        <v>17941</v>
      </c>
      <c r="E5478" s="125" t="s">
        <v>651</v>
      </c>
      <c r="F5478" s="126" t="s">
        <v>17942</v>
      </c>
      <c r="G5478" s="125" t="s">
        <v>12517</v>
      </c>
      <c r="H5478" s="126" t="s">
        <v>17945</v>
      </c>
      <c r="I5478" s="127">
        <v>358</v>
      </c>
      <c r="J5478" s="128">
        <v>24.98759999999999</v>
      </c>
    </row>
    <row r="5479" spans="2:10" hidden="1" x14ac:dyDescent="0.25">
      <c r="B5479" s="124" t="s">
        <v>13</v>
      </c>
      <c r="C5479" s="125" t="s">
        <v>651</v>
      </c>
      <c r="D5479" s="126" t="s">
        <v>17941</v>
      </c>
      <c r="E5479" s="125" t="s">
        <v>651</v>
      </c>
      <c r="F5479" s="126" t="s">
        <v>17942</v>
      </c>
      <c r="G5479" s="125" t="s">
        <v>6851</v>
      </c>
      <c r="H5479" s="126" t="s">
        <v>17946</v>
      </c>
      <c r="I5479" s="127">
        <v>258</v>
      </c>
      <c r="J5479" s="128">
        <v>10.9663</v>
      </c>
    </row>
    <row r="5480" spans="2:10" hidden="1" x14ac:dyDescent="0.25">
      <c r="B5480" s="124" t="s">
        <v>13</v>
      </c>
      <c r="C5480" s="125" t="s">
        <v>651</v>
      </c>
      <c r="D5480" s="126" t="s">
        <v>17941</v>
      </c>
      <c r="E5480" s="125" t="s">
        <v>6851</v>
      </c>
      <c r="F5480" s="126" t="s">
        <v>17946</v>
      </c>
      <c r="G5480" s="125" t="s">
        <v>8664</v>
      </c>
      <c r="H5480" s="126" t="s">
        <v>17947</v>
      </c>
      <c r="I5480" s="127">
        <v>1256</v>
      </c>
      <c r="J5480" s="128">
        <v>6.5018000000000002</v>
      </c>
    </row>
    <row r="5481" spans="2:10" hidden="1" x14ac:dyDescent="0.25">
      <c r="B5481" s="124" t="s">
        <v>13</v>
      </c>
      <c r="C5481" s="125" t="s">
        <v>17948</v>
      </c>
      <c r="D5481" s="126" t="s">
        <v>17949</v>
      </c>
      <c r="E5481" s="125" t="s">
        <v>17950</v>
      </c>
      <c r="F5481" s="126" t="s">
        <v>17951</v>
      </c>
      <c r="G5481" s="125" t="s">
        <v>17952</v>
      </c>
      <c r="H5481" s="126" t="s">
        <v>17953</v>
      </c>
      <c r="I5481" s="127">
        <v>571</v>
      </c>
      <c r="J5481" s="128">
        <v>4.8645999999999994</v>
      </c>
    </row>
    <row r="5482" spans="2:10" hidden="1" x14ac:dyDescent="0.25">
      <c r="B5482" s="124" t="s">
        <v>13</v>
      </c>
      <c r="C5482" s="125" t="s">
        <v>17948</v>
      </c>
      <c r="D5482" s="126" t="s">
        <v>17949</v>
      </c>
      <c r="E5482" s="125" t="s">
        <v>17952</v>
      </c>
      <c r="F5482" s="126" t="s">
        <v>17953</v>
      </c>
      <c r="G5482" s="125" t="s">
        <v>17954</v>
      </c>
      <c r="H5482" s="126" t="s">
        <v>17955</v>
      </c>
      <c r="I5482" s="127">
        <v>427</v>
      </c>
      <c r="J5482" s="128">
        <v>9.1890000000000001</v>
      </c>
    </row>
    <row r="5483" spans="2:10" hidden="1" x14ac:dyDescent="0.25">
      <c r="B5483" s="124" t="s">
        <v>13</v>
      </c>
      <c r="C5483" s="125" t="s">
        <v>17948</v>
      </c>
      <c r="D5483" s="126" t="s">
        <v>17949</v>
      </c>
      <c r="E5483" s="125" t="s">
        <v>17956</v>
      </c>
      <c r="F5483" s="126" t="s">
        <v>17957</v>
      </c>
      <c r="G5483" s="125" t="s">
        <v>17950</v>
      </c>
      <c r="H5483" s="126" t="s">
        <v>17951</v>
      </c>
      <c r="I5483" s="127">
        <v>205</v>
      </c>
      <c r="J5483" s="128">
        <v>1.9252</v>
      </c>
    </row>
    <row r="5484" spans="2:10" hidden="1" x14ac:dyDescent="0.25">
      <c r="B5484" s="124" t="s">
        <v>13</v>
      </c>
      <c r="C5484" s="125" t="s">
        <v>17948</v>
      </c>
      <c r="D5484" s="126" t="s">
        <v>17949</v>
      </c>
      <c r="E5484" s="125" t="s">
        <v>17958</v>
      </c>
      <c r="F5484" s="126" t="s">
        <v>17959</v>
      </c>
      <c r="G5484" s="125" t="s">
        <v>17960</v>
      </c>
      <c r="H5484" s="126" t="s">
        <v>17961</v>
      </c>
      <c r="I5484" s="127">
        <v>175</v>
      </c>
      <c r="J5484" s="128">
        <v>1.2676000000000001</v>
      </c>
    </row>
    <row r="5485" spans="2:10" hidden="1" x14ac:dyDescent="0.25">
      <c r="B5485" s="124" t="s">
        <v>13</v>
      </c>
      <c r="C5485" s="125" t="s">
        <v>17948</v>
      </c>
      <c r="D5485" s="126" t="s">
        <v>17949</v>
      </c>
      <c r="E5485" s="125" t="s">
        <v>17954</v>
      </c>
      <c r="F5485" s="126" t="s">
        <v>17955</v>
      </c>
      <c r="G5485" s="125" t="s">
        <v>17958</v>
      </c>
      <c r="H5485" s="126" t="s">
        <v>17959</v>
      </c>
      <c r="I5485" s="127">
        <v>279</v>
      </c>
      <c r="J5485" s="128">
        <v>1.6649</v>
      </c>
    </row>
    <row r="5486" spans="2:10" hidden="1" x14ac:dyDescent="0.25">
      <c r="B5486" s="124" t="s">
        <v>13</v>
      </c>
      <c r="C5486" s="125" t="s">
        <v>17948</v>
      </c>
      <c r="D5486" s="126" t="s">
        <v>17949</v>
      </c>
      <c r="E5486" s="125" t="s">
        <v>17962</v>
      </c>
      <c r="F5486" s="126" t="s">
        <v>17963</v>
      </c>
      <c r="G5486" s="125" t="s">
        <v>17956</v>
      </c>
      <c r="H5486" s="126" t="s">
        <v>17957</v>
      </c>
      <c r="I5486" s="127">
        <v>705</v>
      </c>
      <c r="J5486" s="128">
        <v>4.2083999999999993</v>
      </c>
    </row>
    <row r="5487" spans="2:10" hidden="1" x14ac:dyDescent="0.25">
      <c r="B5487" s="124" t="s">
        <v>13</v>
      </c>
      <c r="C5487" s="125" t="s">
        <v>17948</v>
      </c>
      <c r="D5487" s="126" t="s">
        <v>17949</v>
      </c>
      <c r="E5487" s="125" t="s">
        <v>17964</v>
      </c>
      <c r="F5487" s="126" t="s">
        <v>17965</v>
      </c>
      <c r="G5487" s="125" t="s">
        <v>17962</v>
      </c>
      <c r="H5487" s="126" t="s">
        <v>17963</v>
      </c>
      <c r="I5487" s="127">
        <v>207</v>
      </c>
      <c r="J5487" s="128">
        <v>3.78</v>
      </c>
    </row>
    <row r="5488" spans="2:10" hidden="1" x14ac:dyDescent="0.25">
      <c r="B5488" s="124" t="s">
        <v>13</v>
      </c>
      <c r="C5488" s="125" t="s">
        <v>17948</v>
      </c>
      <c r="D5488" s="126" t="s">
        <v>17949</v>
      </c>
      <c r="E5488" s="125" t="s">
        <v>17966</v>
      </c>
      <c r="F5488" s="126" t="s">
        <v>17967</v>
      </c>
      <c r="G5488" s="125" t="s">
        <v>13625</v>
      </c>
      <c r="H5488" s="126" t="s">
        <v>17968</v>
      </c>
      <c r="I5488" s="127">
        <v>206</v>
      </c>
      <c r="J5488" s="128">
        <v>10.8027</v>
      </c>
    </row>
    <row r="5489" spans="2:10" hidden="1" x14ac:dyDescent="0.25">
      <c r="B5489" s="124" t="s">
        <v>13</v>
      </c>
      <c r="C5489" s="125" t="s">
        <v>17948</v>
      </c>
      <c r="D5489" s="126" t="s">
        <v>17949</v>
      </c>
      <c r="E5489" s="125" t="s">
        <v>13625</v>
      </c>
      <c r="F5489" s="126" t="s">
        <v>17968</v>
      </c>
      <c r="G5489" s="125" t="s">
        <v>608</v>
      </c>
      <c r="H5489" s="126" t="s">
        <v>17969</v>
      </c>
      <c r="I5489" s="127">
        <v>815</v>
      </c>
      <c r="J5489" s="128">
        <v>8.4470999999999989</v>
      </c>
    </row>
    <row r="5490" spans="2:10" hidden="1" x14ac:dyDescent="0.25">
      <c r="B5490" s="124" t="s">
        <v>13</v>
      </c>
      <c r="C5490" s="125" t="s">
        <v>17948</v>
      </c>
      <c r="D5490" s="126" t="s">
        <v>17949</v>
      </c>
      <c r="E5490" s="125" t="s">
        <v>17964</v>
      </c>
      <c r="F5490" s="126" t="s">
        <v>17965</v>
      </c>
      <c r="G5490" s="125" t="s">
        <v>17970</v>
      </c>
      <c r="H5490" s="126" t="s">
        <v>17971</v>
      </c>
      <c r="I5490" s="127">
        <v>617</v>
      </c>
      <c r="J5490" s="128">
        <v>5.9996000000000009</v>
      </c>
    </row>
    <row r="5491" spans="2:10" hidden="1" x14ac:dyDescent="0.25">
      <c r="B5491" s="124" t="s">
        <v>13</v>
      </c>
      <c r="C5491" s="125" t="s">
        <v>17948</v>
      </c>
      <c r="D5491" s="126" t="s">
        <v>17949</v>
      </c>
      <c r="E5491" s="125" t="s">
        <v>608</v>
      </c>
      <c r="F5491" s="126" t="s">
        <v>17969</v>
      </c>
      <c r="G5491" s="125" t="s">
        <v>17972</v>
      </c>
      <c r="H5491" s="126" t="s">
        <v>17973</v>
      </c>
      <c r="I5491" s="127">
        <v>272</v>
      </c>
      <c r="J5491" s="128">
        <v>45.042900000000003</v>
      </c>
    </row>
    <row r="5492" spans="2:10" hidden="1" x14ac:dyDescent="0.25">
      <c r="B5492" s="124" t="s">
        <v>13</v>
      </c>
      <c r="C5492" s="125" t="s">
        <v>17948</v>
      </c>
      <c r="D5492" s="126" t="s">
        <v>17949</v>
      </c>
      <c r="E5492" s="125" t="s">
        <v>17948</v>
      </c>
      <c r="F5492" s="126" t="s">
        <v>17974</v>
      </c>
      <c r="G5492" s="125" t="s">
        <v>17975</v>
      </c>
      <c r="H5492" s="126" t="s">
        <v>17976</v>
      </c>
      <c r="I5492" s="127">
        <v>437</v>
      </c>
      <c r="J5492" s="128">
        <v>15.1129</v>
      </c>
    </row>
    <row r="5493" spans="2:10" hidden="1" x14ac:dyDescent="0.25">
      <c r="B5493" s="124" t="s">
        <v>13</v>
      </c>
      <c r="C5493" s="125" t="s">
        <v>17948</v>
      </c>
      <c r="D5493" s="126" t="s">
        <v>17949</v>
      </c>
      <c r="E5493" s="125" t="s">
        <v>17975</v>
      </c>
      <c r="F5493" s="126" t="s">
        <v>17976</v>
      </c>
      <c r="G5493" s="125" t="s">
        <v>17966</v>
      </c>
      <c r="H5493" s="126" t="s">
        <v>17967</v>
      </c>
      <c r="I5493" s="127">
        <v>437</v>
      </c>
      <c r="J5493" s="128">
        <v>2.7059000000000002</v>
      </c>
    </row>
    <row r="5494" spans="2:10" hidden="1" x14ac:dyDescent="0.25">
      <c r="B5494" s="124" t="s">
        <v>13</v>
      </c>
      <c r="C5494" s="125" t="s">
        <v>17977</v>
      </c>
      <c r="D5494" s="126" t="s">
        <v>17978</v>
      </c>
      <c r="E5494" s="125" t="s">
        <v>17977</v>
      </c>
      <c r="F5494" s="126" t="s">
        <v>17979</v>
      </c>
      <c r="G5494" s="125" t="s">
        <v>17143</v>
      </c>
      <c r="H5494" s="126" t="s">
        <v>17980</v>
      </c>
      <c r="I5494" s="127">
        <v>578</v>
      </c>
      <c r="J5494" s="128">
        <v>4.8069999999999986</v>
      </c>
    </row>
    <row r="5495" spans="2:10" hidden="1" x14ac:dyDescent="0.25">
      <c r="B5495" s="124" t="s">
        <v>13</v>
      </c>
      <c r="C5495" s="125" t="s">
        <v>17977</v>
      </c>
      <c r="D5495" s="126" t="s">
        <v>17978</v>
      </c>
      <c r="E5495" s="125" t="s">
        <v>5243</v>
      </c>
      <c r="F5495" s="126" t="s">
        <v>17981</v>
      </c>
      <c r="G5495" s="125" t="s">
        <v>16662</v>
      </c>
      <c r="H5495" s="126" t="s">
        <v>17982</v>
      </c>
      <c r="I5495" s="127">
        <v>197</v>
      </c>
      <c r="J5495" s="128">
        <v>2.6166999999999989</v>
      </c>
    </row>
    <row r="5496" spans="2:10" hidden="1" x14ac:dyDescent="0.25">
      <c r="B5496" s="124" t="s">
        <v>13</v>
      </c>
      <c r="C5496" s="125" t="s">
        <v>17977</v>
      </c>
      <c r="D5496" s="126" t="s">
        <v>17978</v>
      </c>
      <c r="E5496" s="125" t="s">
        <v>17143</v>
      </c>
      <c r="F5496" s="126" t="s">
        <v>17980</v>
      </c>
      <c r="G5496" s="125" t="s">
        <v>5243</v>
      </c>
      <c r="H5496" s="126" t="s">
        <v>17981</v>
      </c>
      <c r="I5496" s="127">
        <v>408</v>
      </c>
      <c r="J5496" s="128">
        <v>1.7281</v>
      </c>
    </row>
    <row r="5497" spans="2:10" hidden="1" x14ac:dyDescent="0.25">
      <c r="B5497" s="124" t="s">
        <v>13</v>
      </c>
      <c r="C5497" s="125" t="s">
        <v>17977</v>
      </c>
      <c r="D5497" s="126" t="s">
        <v>17978</v>
      </c>
      <c r="E5497" s="125" t="s">
        <v>17977</v>
      </c>
      <c r="F5497" s="126" t="s">
        <v>17979</v>
      </c>
      <c r="G5497" s="125" t="s">
        <v>17302</v>
      </c>
      <c r="H5497" s="126" t="s">
        <v>17983</v>
      </c>
      <c r="I5497" s="127">
        <v>171</v>
      </c>
      <c r="J5497" s="128">
        <v>5.0468999999999999</v>
      </c>
    </row>
    <row r="5498" spans="2:10" hidden="1" x14ac:dyDescent="0.25">
      <c r="B5498" s="124" t="s">
        <v>13</v>
      </c>
      <c r="C5498" s="125" t="s">
        <v>3884</v>
      </c>
      <c r="D5498" s="126" t="s">
        <v>17984</v>
      </c>
      <c r="E5498" s="125" t="s">
        <v>17985</v>
      </c>
      <c r="F5498" s="126" t="s">
        <v>17986</v>
      </c>
      <c r="G5498" s="125" t="s">
        <v>17987</v>
      </c>
      <c r="H5498" s="126" t="s">
        <v>17988</v>
      </c>
      <c r="I5498" s="127">
        <v>160</v>
      </c>
      <c r="J5498" s="128">
        <v>8.9815000000000005</v>
      </c>
    </row>
    <row r="5499" spans="2:10" hidden="1" x14ac:dyDescent="0.25">
      <c r="B5499" s="124" t="s">
        <v>13</v>
      </c>
      <c r="C5499" s="125" t="s">
        <v>3884</v>
      </c>
      <c r="D5499" s="126" t="s">
        <v>17984</v>
      </c>
      <c r="E5499" s="125" t="s">
        <v>3884</v>
      </c>
      <c r="F5499" s="126" t="s">
        <v>17989</v>
      </c>
      <c r="G5499" s="125" t="s">
        <v>17985</v>
      </c>
      <c r="H5499" s="126" t="s">
        <v>17986</v>
      </c>
      <c r="I5499" s="127">
        <v>388</v>
      </c>
      <c r="J5499" s="128">
        <v>14.762499999999999</v>
      </c>
    </row>
    <row r="5500" spans="2:10" hidden="1" x14ac:dyDescent="0.25">
      <c r="B5500" s="124" t="s">
        <v>13</v>
      </c>
      <c r="C5500" s="125" t="s">
        <v>17990</v>
      </c>
      <c r="D5500" s="126" t="s">
        <v>17991</v>
      </c>
      <c r="E5500" s="125" t="s">
        <v>1920</v>
      </c>
      <c r="F5500" s="126" t="s">
        <v>17992</v>
      </c>
      <c r="G5500" s="125" t="s">
        <v>5407</v>
      </c>
      <c r="H5500" s="126" t="s">
        <v>17993</v>
      </c>
      <c r="I5500" s="127">
        <v>2162</v>
      </c>
      <c r="J5500" s="128">
        <v>7.6879999999999988</v>
      </c>
    </row>
    <row r="5501" spans="2:10" hidden="1" x14ac:dyDescent="0.25">
      <c r="B5501" s="124" t="s">
        <v>13</v>
      </c>
      <c r="C5501" s="125" t="s">
        <v>17990</v>
      </c>
      <c r="D5501" s="126" t="s">
        <v>17991</v>
      </c>
      <c r="E5501" s="125" t="s">
        <v>17990</v>
      </c>
      <c r="F5501" s="126" t="s">
        <v>17994</v>
      </c>
      <c r="G5501" s="125" t="s">
        <v>17995</v>
      </c>
      <c r="H5501" s="126" t="s">
        <v>17996</v>
      </c>
      <c r="I5501" s="127">
        <v>442</v>
      </c>
      <c r="J5501" s="128">
        <v>13.103</v>
      </c>
    </row>
    <row r="5502" spans="2:10" hidden="1" x14ac:dyDescent="0.25">
      <c r="B5502" s="124" t="s">
        <v>13</v>
      </c>
      <c r="C5502" s="125" t="s">
        <v>17990</v>
      </c>
      <c r="D5502" s="126" t="s">
        <v>17991</v>
      </c>
      <c r="E5502" s="125" t="s">
        <v>7494</v>
      </c>
      <c r="F5502" s="126" t="s">
        <v>17997</v>
      </c>
      <c r="G5502" s="125" t="s">
        <v>17998</v>
      </c>
      <c r="H5502" s="126" t="s">
        <v>17999</v>
      </c>
      <c r="I5502" s="127">
        <v>325</v>
      </c>
      <c r="J5502" s="128">
        <v>12.9488</v>
      </c>
    </row>
    <row r="5503" spans="2:10" hidden="1" x14ac:dyDescent="0.25">
      <c r="B5503" s="124" t="s">
        <v>13</v>
      </c>
      <c r="C5503" s="125" t="s">
        <v>17990</v>
      </c>
      <c r="D5503" s="126" t="s">
        <v>17991</v>
      </c>
      <c r="E5503" s="125" t="s">
        <v>17998</v>
      </c>
      <c r="F5503" s="126" t="s">
        <v>17999</v>
      </c>
      <c r="G5503" s="125" t="s">
        <v>17119</v>
      </c>
      <c r="H5503" s="126" t="s">
        <v>18000</v>
      </c>
      <c r="I5503" s="127">
        <v>150</v>
      </c>
      <c r="J5503" s="128">
        <v>11.7685</v>
      </c>
    </row>
    <row r="5504" spans="2:10" hidden="1" x14ac:dyDescent="0.25">
      <c r="B5504" s="124" t="s">
        <v>13</v>
      </c>
      <c r="C5504" s="125" t="s">
        <v>17990</v>
      </c>
      <c r="D5504" s="126" t="s">
        <v>17991</v>
      </c>
      <c r="E5504" s="125" t="s">
        <v>7494</v>
      </c>
      <c r="F5504" s="126" t="s">
        <v>17997</v>
      </c>
      <c r="G5504" s="125" t="s">
        <v>1920</v>
      </c>
      <c r="H5504" s="126" t="s">
        <v>17992</v>
      </c>
      <c r="I5504" s="127">
        <v>586</v>
      </c>
      <c r="J5504" s="128">
        <v>9.613900000000001</v>
      </c>
    </row>
    <row r="5505" spans="2:10" hidden="1" x14ac:dyDescent="0.25">
      <c r="B5505" s="124" t="s">
        <v>13</v>
      </c>
      <c r="C5505" s="125" t="s">
        <v>17990</v>
      </c>
      <c r="D5505" s="126" t="s">
        <v>17991</v>
      </c>
      <c r="E5505" s="125" t="s">
        <v>17990</v>
      </c>
      <c r="F5505" s="126" t="s">
        <v>17994</v>
      </c>
      <c r="G5505" s="125" t="s">
        <v>7494</v>
      </c>
      <c r="H5505" s="126" t="s">
        <v>17997</v>
      </c>
      <c r="I5505" s="127">
        <v>1260</v>
      </c>
      <c r="J5505" s="128">
        <v>11.739699999999999</v>
      </c>
    </row>
    <row r="5506" spans="2:10" hidden="1" x14ac:dyDescent="0.25">
      <c r="B5506" s="124" t="s">
        <v>13</v>
      </c>
      <c r="C5506" s="125" t="s">
        <v>18001</v>
      </c>
      <c r="D5506" s="126" t="s">
        <v>18002</v>
      </c>
      <c r="E5506" s="125" t="s">
        <v>2272</v>
      </c>
      <c r="F5506" s="126" t="s">
        <v>18003</v>
      </c>
      <c r="G5506" s="125" t="s">
        <v>17119</v>
      </c>
      <c r="H5506" s="126" t="s">
        <v>18004</v>
      </c>
      <c r="I5506" s="127">
        <v>747</v>
      </c>
      <c r="J5506" s="128">
        <v>11.1677</v>
      </c>
    </row>
    <row r="5507" spans="2:10" hidden="1" x14ac:dyDescent="0.25">
      <c r="B5507" s="124" t="s">
        <v>13</v>
      </c>
      <c r="C5507" s="125" t="s">
        <v>18001</v>
      </c>
      <c r="D5507" s="126" t="s">
        <v>18002</v>
      </c>
      <c r="E5507" s="125" t="s">
        <v>18001</v>
      </c>
      <c r="F5507" s="126" t="s">
        <v>18005</v>
      </c>
      <c r="G5507" s="125" t="s">
        <v>18006</v>
      </c>
      <c r="H5507" s="126" t="s">
        <v>18007</v>
      </c>
      <c r="I5507" s="127">
        <v>0</v>
      </c>
      <c r="J5507" s="128">
        <v>13.3018</v>
      </c>
    </row>
    <row r="5508" spans="2:10" hidden="1" x14ac:dyDescent="0.25">
      <c r="B5508" s="124" t="s">
        <v>13</v>
      </c>
      <c r="C5508" s="125" t="s">
        <v>18001</v>
      </c>
      <c r="D5508" s="126" t="s">
        <v>18002</v>
      </c>
      <c r="E5508" s="125" t="s">
        <v>18001</v>
      </c>
      <c r="F5508" s="126" t="s">
        <v>18005</v>
      </c>
      <c r="G5508" s="125" t="s">
        <v>2272</v>
      </c>
      <c r="H5508" s="126" t="s">
        <v>18003</v>
      </c>
      <c r="I5508" s="127">
        <v>277</v>
      </c>
      <c r="J5508" s="128">
        <v>13.4305</v>
      </c>
    </row>
    <row r="5509" spans="2:10" hidden="1" x14ac:dyDescent="0.25">
      <c r="B5509" s="124" t="s">
        <v>13</v>
      </c>
      <c r="C5509" s="125" t="s">
        <v>5237</v>
      </c>
      <c r="D5509" s="126" t="s">
        <v>18008</v>
      </c>
      <c r="E5509" s="125" t="s">
        <v>5237</v>
      </c>
      <c r="F5509" s="126" t="s">
        <v>18009</v>
      </c>
      <c r="G5509" s="125" t="s">
        <v>18010</v>
      </c>
      <c r="H5509" s="126" t="s">
        <v>18011</v>
      </c>
      <c r="I5509" s="127">
        <v>117</v>
      </c>
      <c r="J5509" s="128">
        <v>10.4999</v>
      </c>
    </row>
    <row r="5510" spans="2:10" hidden="1" x14ac:dyDescent="0.25">
      <c r="B5510" s="124" t="s">
        <v>13</v>
      </c>
      <c r="C5510" s="125" t="s">
        <v>5237</v>
      </c>
      <c r="D5510" s="126" t="s">
        <v>18008</v>
      </c>
      <c r="E5510" s="125" t="s">
        <v>18010</v>
      </c>
      <c r="F5510" s="126" t="s">
        <v>18011</v>
      </c>
      <c r="G5510" s="125" t="s">
        <v>5703</v>
      </c>
      <c r="H5510" s="126" t="s">
        <v>18012</v>
      </c>
      <c r="I5510" s="127">
        <v>192</v>
      </c>
      <c r="J5510" s="128">
        <v>8.7329000000000008</v>
      </c>
    </row>
    <row r="5511" spans="2:10" hidden="1" x14ac:dyDescent="0.25">
      <c r="B5511" s="124" t="s">
        <v>13</v>
      </c>
      <c r="C5511" s="125" t="s">
        <v>5237</v>
      </c>
      <c r="D5511" s="126" t="s">
        <v>18008</v>
      </c>
      <c r="E5511" s="125" t="s">
        <v>5237</v>
      </c>
      <c r="F5511" s="126" t="s">
        <v>18009</v>
      </c>
      <c r="G5511" s="125" t="s">
        <v>18013</v>
      </c>
      <c r="H5511" s="126" t="s">
        <v>18014</v>
      </c>
      <c r="I5511" s="127">
        <v>310</v>
      </c>
      <c r="J5511" s="128">
        <v>8.9315000000000015</v>
      </c>
    </row>
    <row r="5512" spans="2:10" hidden="1" x14ac:dyDescent="0.25">
      <c r="B5512" s="124" t="s">
        <v>13</v>
      </c>
      <c r="C5512" s="125" t="s">
        <v>18015</v>
      </c>
      <c r="D5512" s="126" t="s">
        <v>18016</v>
      </c>
      <c r="E5512" s="125" t="s">
        <v>18015</v>
      </c>
      <c r="F5512" s="126" t="s">
        <v>18017</v>
      </c>
      <c r="G5512" s="125" t="s">
        <v>18018</v>
      </c>
      <c r="H5512" s="126" t="s">
        <v>18019</v>
      </c>
      <c r="I5512" s="127">
        <v>179</v>
      </c>
      <c r="J5512" s="128">
        <v>12.6844</v>
      </c>
    </row>
    <row r="5513" spans="2:10" hidden="1" x14ac:dyDescent="0.25">
      <c r="B5513" s="124" t="s">
        <v>13</v>
      </c>
      <c r="C5513" s="125" t="s">
        <v>18015</v>
      </c>
      <c r="D5513" s="126" t="s">
        <v>18016</v>
      </c>
      <c r="E5513" s="125" t="s">
        <v>2843</v>
      </c>
      <c r="F5513" s="126" t="s">
        <v>18020</v>
      </c>
      <c r="G5513" s="125" t="s">
        <v>18021</v>
      </c>
      <c r="H5513" s="126" t="s">
        <v>18022</v>
      </c>
      <c r="I5513" s="127">
        <v>599</v>
      </c>
      <c r="J5513" s="128">
        <v>0.78849999999999987</v>
      </c>
    </row>
    <row r="5514" spans="2:10" hidden="1" x14ac:dyDescent="0.25">
      <c r="B5514" s="124" t="s">
        <v>13</v>
      </c>
      <c r="C5514" s="125" t="s">
        <v>18015</v>
      </c>
      <c r="D5514" s="126" t="s">
        <v>18016</v>
      </c>
      <c r="E5514" s="125" t="s">
        <v>18015</v>
      </c>
      <c r="F5514" s="126" t="s">
        <v>18017</v>
      </c>
      <c r="G5514" s="125" t="s">
        <v>6629</v>
      </c>
      <c r="H5514" s="126" t="s">
        <v>18023</v>
      </c>
      <c r="I5514" s="127">
        <v>322</v>
      </c>
      <c r="J5514" s="128">
        <v>4.9296000000000024</v>
      </c>
    </row>
    <row r="5515" spans="2:10" hidden="1" x14ac:dyDescent="0.25">
      <c r="B5515" s="124" t="s">
        <v>13</v>
      </c>
      <c r="C5515" s="125" t="s">
        <v>18015</v>
      </c>
      <c r="D5515" s="126" t="s">
        <v>18016</v>
      </c>
      <c r="E5515" s="125" t="s">
        <v>6629</v>
      </c>
      <c r="F5515" s="126" t="s">
        <v>18023</v>
      </c>
      <c r="G5515" s="125" t="s">
        <v>2837</v>
      </c>
      <c r="H5515" s="126" t="s">
        <v>18024</v>
      </c>
      <c r="I5515" s="127">
        <v>400</v>
      </c>
      <c r="J5515" s="128">
        <v>9.8917000000000002</v>
      </c>
    </row>
    <row r="5516" spans="2:10" hidden="1" x14ac:dyDescent="0.25">
      <c r="B5516" s="124" t="s">
        <v>13</v>
      </c>
      <c r="C5516" s="125" t="s">
        <v>18015</v>
      </c>
      <c r="D5516" s="126" t="s">
        <v>18016</v>
      </c>
      <c r="E5516" s="125" t="s">
        <v>18018</v>
      </c>
      <c r="F5516" s="126" t="s">
        <v>18019</v>
      </c>
      <c r="G5516" s="125" t="s">
        <v>2843</v>
      </c>
      <c r="H5516" s="126" t="s">
        <v>18020</v>
      </c>
      <c r="I5516" s="127">
        <v>214</v>
      </c>
      <c r="J5516" s="128">
        <v>8.594100000000001</v>
      </c>
    </row>
    <row r="5517" spans="2:10" hidden="1" x14ac:dyDescent="0.25">
      <c r="B5517" s="124" t="s">
        <v>13</v>
      </c>
      <c r="C5517" s="125" t="s">
        <v>18015</v>
      </c>
      <c r="D5517" s="126" t="s">
        <v>18016</v>
      </c>
      <c r="E5517" s="125" t="s">
        <v>18018</v>
      </c>
      <c r="F5517" s="126" t="s">
        <v>18019</v>
      </c>
      <c r="G5517" s="125" t="s">
        <v>18025</v>
      </c>
      <c r="H5517" s="126" t="s">
        <v>18026</v>
      </c>
      <c r="I5517" s="127">
        <v>1545</v>
      </c>
      <c r="J5517" s="128">
        <v>14.9933</v>
      </c>
    </row>
    <row r="5518" spans="2:10" hidden="1" x14ac:dyDescent="0.25">
      <c r="B5518" s="124" t="s">
        <v>13</v>
      </c>
      <c r="C5518" s="125" t="s">
        <v>18027</v>
      </c>
      <c r="D5518" s="126" t="s">
        <v>18028</v>
      </c>
      <c r="E5518" s="125" t="s">
        <v>18027</v>
      </c>
      <c r="F5518" s="126" t="s">
        <v>18029</v>
      </c>
      <c r="G5518" s="125" t="s">
        <v>18030</v>
      </c>
      <c r="H5518" s="126" t="s">
        <v>18031</v>
      </c>
      <c r="I5518" s="127">
        <v>721</v>
      </c>
      <c r="J5518" s="128">
        <v>4.3031999999999986</v>
      </c>
    </row>
    <row r="5519" spans="2:10" hidden="1" x14ac:dyDescent="0.25">
      <c r="B5519" s="124" t="s">
        <v>13</v>
      </c>
      <c r="C5519" s="125" t="s">
        <v>18032</v>
      </c>
      <c r="D5519" s="126" t="s">
        <v>18033</v>
      </c>
      <c r="E5519" s="125" t="s">
        <v>18032</v>
      </c>
      <c r="F5519" s="126" t="s">
        <v>18034</v>
      </c>
      <c r="G5519" s="125" t="s">
        <v>18035</v>
      </c>
      <c r="H5519" s="126" t="s">
        <v>18036</v>
      </c>
      <c r="I5519" s="127">
        <v>444</v>
      </c>
      <c r="J5519" s="128">
        <v>18.412099999999999</v>
      </c>
    </row>
    <row r="5520" spans="2:10" hidden="1" x14ac:dyDescent="0.25">
      <c r="B5520" s="124" t="s">
        <v>13</v>
      </c>
      <c r="C5520" s="125" t="s">
        <v>18032</v>
      </c>
      <c r="D5520" s="126" t="s">
        <v>18033</v>
      </c>
      <c r="E5520" s="125" t="s">
        <v>18037</v>
      </c>
      <c r="F5520" s="126" t="s">
        <v>18038</v>
      </c>
      <c r="G5520" s="125" t="s">
        <v>18039</v>
      </c>
      <c r="H5520" s="126" t="s">
        <v>18040</v>
      </c>
      <c r="I5520" s="127">
        <v>374</v>
      </c>
      <c r="J5520" s="128">
        <v>6.5240999999999998</v>
      </c>
    </row>
    <row r="5521" spans="2:10" hidden="1" x14ac:dyDescent="0.25">
      <c r="B5521" s="124" t="s">
        <v>13</v>
      </c>
      <c r="C5521" s="125" t="s">
        <v>18032</v>
      </c>
      <c r="D5521" s="126" t="s">
        <v>18033</v>
      </c>
      <c r="E5521" s="125" t="s">
        <v>18035</v>
      </c>
      <c r="F5521" s="126" t="s">
        <v>18036</v>
      </c>
      <c r="G5521" s="125" t="s">
        <v>18037</v>
      </c>
      <c r="H5521" s="126" t="s">
        <v>18038</v>
      </c>
      <c r="I5521" s="127">
        <v>183</v>
      </c>
      <c r="J5521" s="128">
        <v>7.3878000000000004</v>
      </c>
    </row>
    <row r="5522" spans="2:10" hidden="1" x14ac:dyDescent="0.25">
      <c r="B5522" s="124" t="s">
        <v>13</v>
      </c>
      <c r="C5522" s="125" t="s">
        <v>18032</v>
      </c>
      <c r="D5522" s="126" t="s">
        <v>18033</v>
      </c>
      <c r="E5522" s="125" t="s">
        <v>18032</v>
      </c>
      <c r="F5522" s="126" t="s">
        <v>18034</v>
      </c>
      <c r="G5522" s="125" t="s">
        <v>11720</v>
      </c>
      <c r="H5522" s="126" t="s">
        <v>18041</v>
      </c>
      <c r="I5522" s="127">
        <v>1610</v>
      </c>
      <c r="J5522" s="128">
        <v>21.134599999999999</v>
      </c>
    </row>
    <row r="5523" spans="2:10" hidden="1" x14ac:dyDescent="0.25">
      <c r="B5523" s="124" t="s">
        <v>13</v>
      </c>
      <c r="C5523" s="125" t="s">
        <v>18032</v>
      </c>
      <c r="D5523" s="126" t="s">
        <v>18033</v>
      </c>
      <c r="E5523" s="125" t="s">
        <v>18032</v>
      </c>
      <c r="F5523" s="126" t="s">
        <v>18034</v>
      </c>
      <c r="G5523" s="125" t="s">
        <v>16751</v>
      </c>
      <c r="H5523" s="126" t="s">
        <v>18042</v>
      </c>
      <c r="I5523" s="127">
        <v>1456</v>
      </c>
      <c r="J5523" s="128">
        <v>16.032299999999999</v>
      </c>
    </row>
    <row r="5524" spans="2:10" hidden="1" x14ac:dyDescent="0.25">
      <c r="B5524" s="124" t="s">
        <v>13</v>
      </c>
      <c r="C5524" s="125" t="s">
        <v>18032</v>
      </c>
      <c r="D5524" s="126" t="s">
        <v>18033</v>
      </c>
      <c r="E5524" s="125" t="s">
        <v>18039</v>
      </c>
      <c r="F5524" s="126" t="s">
        <v>18040</v>
      </c>
      <c r="G5524" s="125" t="s">
        <v>2319</v>
      </c>
      <c r="H5524" s="126" t="s">
        <v>18043</v>
      </c>
      <c r="I5524" s="127">
        <v>622</v>
      </c>
      <c r="J5524" s="128">
        <v>8.1906000000000034</v>
      </c>
    </row>
    <row r="5525" spans="2:10" hidden="1" x14ac:dyDescent="0.25">
      <c r="B5525" s="124" t="s">
        <v>13</v>
      </c>
      <c r="C5525" s="125" t="s">
        <v>18032</v>
      </c>
      <c r="D5525" s="126" t="s">
        <v>18033</v>
      </c>
      <c r="E5525" s="125" t="s">
        <v>2319</v>
      </c>
      <c r="F5525" s="126" t="s">
        <v>18043</v>
      </c>
      <c r="G5525" s="125" t="s">
        <v>10318</v>
      </c>
      <c r="H5525" s="126" t="s">
        <v>18044</v>
      </c>
      <c r="I5525" s="127">
        <v>205</v>
      </c>
      <c r="J5525" s="128">
        <v>15.797800000000001</v>
      </c>
    </row>
    <row r="5526" spans="2:10" hidden="1" x14ac:dyDescent="0.25">
      <c r="B5526" s="124" t="s">
        <v>13</v>
      </c>
      <c r="C5526" s="125" t="s">
        <v>18045</v>
      </c>
      <c r="D5526" s="126" t="s">
        <v>18046</v>
      </c>
      <c r="E5526" s="125" t="s">
        <v>18045</v>
      </c>
      <c r="F5526" s="126" t="s">
        <v>18047</v>
      </c>
      <c r="G5526" s="125" t="s">
        <v>18048</v>
      </c>
      <c r="H5526" s="126" t="s">
        <v>18049</v>
      </c>
      <c r="I5526" s="127">
        <v>106</v>
      </c>
      <c r="J5526" s="128">
        <v>11.8177</v>
      </c>
    </row>
    <row r="5527" spans="2:10" hidden="1" x14ac:dyDescent="0.25">
      <c r="B5527" s="124" t="s">
        <v>13</v>
      </c>
      <c r="C5527" s="125" t="s">
        <v>18045</v>
      </c>
      <c r="D5527" s="126" t="s">
        <v>18046</v>
      </c>
      <c r="E5527" s="125" t="s">
        <v>4579</v>
      </c>
      <c r="F5527" s="126" t="s">
        <v>18050</v>
      </c>
      <c r="G5527" s="125" t="s">
        <v>729</v>
      </c>
      <c r="H5527" s="126" t="s">
        <v>18051</v>
      </c>
      <c r="I5527" s="127">
        <v>226</v>
      </c>
      <c r="J5527" s="128">
        <v>14.3591</v>
      </c>
    </row>
    <row r="5528" spans="2:10" hidden="1" x14ac:dyDescent="0.25">
      <c r="B5528" s="124" t="s">
        <v>13</v>
      </c>
      <c r="C5528" s="125" t="s">
        <v>18045</v>
      </c>
      <c r="D5528" s="126" t="s">
        <v>18046</v>
      </c>
      <c r="E5528" s="125" t="s">
        <v>18045</v>
      </c>
      <c r="F5528" s="126" t="s">
        <v>18047</v>
      </c>
      <c r="G5528" s="125" t="s">
        <v>1498</v>
      </c>
      <c r="H5528" s="126" t="s">
        <v>18052</v>
      </c>
      <c r="I5528" s="127">
        <v>158</v>
      </c>
      <c r="J5528" s="128">
        <v>13.273400000000001</v>
      </c>
    </row>
    <row r="5529" spans="2:10" hidden="1" x14ac:dyDescent="0.25">
      <c r="B5529" s="124" t="s">
        <v>13</v>
      </c>
      <c r="C5529" s="125" t="s">
        <v>18045</v>
      </c>
      <c r="D5529" s="126" t="s">
        <v>18046</v>
      </c>
      <c r="E5529" s="125" t="s">
        <v>18048</v>
      </c>
      <c r="F5529" s="126" t="s">
        <v>18049</v>
      </c>
      <c r="G5529" s="125" t="s">
        <v>5407</v>
      </c>
      <c r="H5529" s="126" t="s">
        <v>18053</v>
      </c>
      <c r="I5529" s="127">
        <v>98</v>
      </c>
      <c r="J5529" s="128">
        <v>3.212699999999999</v>
      </c>
    </row>
    <row r="5530" spans="2:10" hidden="1" x14ac:dyDescent="0.25">
      <c r="B5530" s="124" t="s">
        <v>13</v>
      </c>
      <c r="C5530" s="125" t="s">
        <v>18045</v>
      </c>
      <c r="D5530" s="126" t="s">
        <v>18046</v>
      </c>
      <c r="E5530" s="125" t="s">
        <v>14016</v>
      </c>
      <c r="F5530" s="126" t="s">
        <v>18054</v>
      </c>
      <c r="G5530" s="125" t="s">
        <v>16421</v>
      </c>
      <c r="H5530" s="126" t="s">
        <v>18055</v>
      </c>
      <c r="I5530" s="127">
        <v>167</v>
      </c>
      <c r="J5530" s="128">
        <v>6.8985000000000003</v>
      </c>
    </row>
    <row r="5531" spans="2:10" hidden="1" x14ac:dyDescent="0.25">
      <c r="B5531" s="124" t="s">
        <v>13</v>
      </c>
      <c r="C5531" s="125" t="s">
        <v>18045</v>
      </c>
      <c r="D5531" s="126" t="s">
        <v>18046</v>
      </c>
      <c r="E5531" s="125" t="s">
        <v>18045</v>
      </c>
      <c r="F5531" s="126" t="s">
        <v>18047</v>
      </c>
      <c r="G5531" s="125" t="s">
        <v>4579</v>
      </c>
      <c r="H5531" s="126" t="s">
        <v>18050</v>
      </c>
      <c r="I5531" s="127">
        <v>262</v>
      </c>
      <c r="J5531" s="128">
        <v>21.122599999999991</v>
      </c>
    </row>
    <row r="5532" spans="2:10" hidden="1" x14ac:dyDescent="0.25">
      <c r="B5532" s="124" t="s">
        <v>13</v>
      </c>
      <c r="C5532" s="125" t="s">
        <v>18045</v>
      </c>
      <c r="D5532" s="126" t="s">
        <v>18046</v>
      </c>
      <c r="E5532" s="125" t="s">
        <v>14016</v>
      </c>
      <c r="F5532" s="126" t="s">
        <v>18054</v>
      </c>
      <c r="G5532" s="125" t="s">
        <v>18056</v>
      </c>
      <c r="H5532" s="126" t="s">
        <v>18057</v>
      </c>
      <c r="I5532" s="127">
        <v>177</v>
      </c>
      <c r="J5532" s="128">
        <v>6.8883999999999999</v>
      </c>
    </row>
    <row r="5533" spans="2:10" hidden="1" x14ac:dyDescent="0.25">
      <c r="B5533" s="124" t="s">
        <v>13</v>
      </c>
      <c r="C5533" s="125" t="s">
        <v>18058</v>
      </c>
      <c r="D5533" s="126" t="s">
        <v>18059</v>
      </c>
      <c r="E5533" s="125" t="s">
        <v>18060</v>
      </c>
      <c r="F5533" s="126" t="s">
        <v>18061</v>
      </c>
      <c r="G5533" s="125" t="s">
        <v>18062</v>
      </c>
      <c r="H5533" s="126" t="s">
        <v>18063</v>
      </c>
      <c r="I5533" s="127">
        <v>269</v>
      </c>
      <c r="J5533" s="128">
        <v>3.0531000000000001</v>
      </c>
    </row>
    <row r="5534" spans="2:10" hidden="1" x14ac:dyDescent="0.25">
      <c r="B5534" s="124" t="s">
        <v>13</v>
      </c>
      <c r="C5534" s="125" t="s">
        <v>18058</v>
      </c>
      <c r="D5534" s="126" t="s">
        <v>18059</v>
      </c>
      <c r="E5534" s="125" t="s">
        <v>18062</v>
      </c>
      <c r="F5534" s="126" t="s">
        <v>18063</v>
      </c>
      <c r="G5534" s="125" t="s">
        <v>18064</v>
      </c>
      <c r="H5534" s="126" t="s">
        <v>18065</v>
      </c>
      <c r="I5534" s="127">
        <v>180</v>
      </c>
      <c r="J5534" s="128">
        <v>3.8643999999999998</v>
      </c>
    </row>
    <row r="5535" spans="2:10" hidden="1" x14ac:dyDescent="0.25">
      <c r="B5535" s="124" t="s">
        <v>13</v>
      </c>
      <c r="C5535" s="125" t="s">
        <v>18058</v>
      </c>
      <c r="D5535" s="126" t="s">
        <v>18059</v>
      </c>
      <c r="E5535" s="125" t="s">
        <v>18062</v>
      </c>
      <c r="F5535" s="126" t="s">
        <v>18063</v>
      </c>
      <c r="G5535" s="125" t="s">
        <v>18066</v>
      </c>
      <c r="H5535" s="126" t="s">
        <v>18067</v>
      </c>
      <c r="I5535" s="127">
        <v>147</v>
      </c>
      <c r="J5535" s="128">
        <v>0.59789999999999999</v>
      </c>
    </row>
    <row r="5536" spans="2:10" hidden="1" x14ac:dyDescent="0.25">
      <c r="B5536" s="124" t="s">
        <v>13</v>
      </c>
      <c r="C5536" s="125" t="s">
        <v>18058</v>
      </c>
      <c r="D5536" s="126" t="s">
        <v>18059</v>
      </c>
      <c r="E5536" s="125" t="s">
        <v>10879</v>
      </c>
      <c r="F5536" s="126" t="s">
        <v>18068</v>
      </c>
      <c r="G5536" s="125" t="s">
        <v>18069</v>
      </c>
      <c r="H5536" s="126" t="s">
        <v>18070</v>
      </c>
      <c r="I5536" s="127">
        <v>163</v>
      </c>
      <c r="J5536" s="128">
        <v>5.3426999999999998</v>
      </c>
    </row>
    <row r="5537" spans="2:10" hidden="1" x14ac:dyDescent="0.25">
      <c r="B5537" s="124" t="s">
        <v>13</v>
      </c>
      <c r="C5537" s="125" t="s">
        <v>18058</v>
      </c>
      <c r="D5537" s="126" t="s">
        <v>18059</v>
      </c>
      <c r="E5537" s="125" t="s">
        <v>10879</v>
      </c>
      <c r="F5537" s="126" t="s">
        <v>18068</v>
      </c>
      <c r="G5537" s="125" t="s">
        <v>18060</v>
      </c>
      <c r="H5537" s="126" t="s">
        <v>18061</v>
      </c>
      <c r="I5537" s="127">
        <v>283</v>
      </c>
      <c r="J5537" s="128">
        <v>0.62829999999999997</v>
      </c>
    </row>
    <row r="5538" spans="2:10" hidden="1" x14ac:dyDescent="0.25">
      <c r="B5538" s="124" t="s">
        <v>13</v>
      </c>
      <c r="C5538" s="125" t="s">
        <v>4254</v>
      </c>
      <c r="D5538" s="126" t="s">
        <v>18071</v>
      </c>
      <c r="E5538" s="125" t="s">
        <v>18072</v>
      </c>
      <c r="F5538" s="126" t="s">
        <v>18073</v>
      </c>
      <c r="G5538" s="125" t="s">
        <v>18074</v>
      </c>
      <c r="H5538" s="126" t="s">
        <v>18075</v>
      </c>
      <c r="I5538" s="127">
        <v>122</v>
      </c>
      <c r="J5538" s="128">
        <v>0.81220000000000003</v>
      </c>
    </row>
    <row r="5539" spans="2:10" hidden="1" x14ac:dyDescent="0.25">
      <c r="B5539" s="124" t="s">
        <v>13</v>
      </c>
      <c r="C5539" s="125" t="s">
        <v>4254</v>
      </c>
      <c r="D5539" s="126" t="s">
        <v>18071</v>
      </c>
      <c r="E5539" s="125" t="s">
        <v>4254</v>
      </c>
      <c r="F5539" s="126" t="s">
        <v>18076</v>
      </c>
      <c r="G5539" s="125" t="s">
        <v>18072</v>
      </c>
      <c r="H5539" s="126" t="s">
        <v>18073</v>
      </c>
      <c r="I5539" s="127">
        <v>280</v>
      </c>
      <c r="J5539" s="128">
        <v>5.7183000000000002</v>
      </c>
    </row>
    <row r="5540" spans="2:10" hidden="1" x14ac:dyDescent="0.25">
      <c r="B5540" s="124" t="s">
        <v>13</v>
      </c>
      <c r="C5540" s="125" t="s">
        <v>4254</v>
      </c>
      <c r="D5540" s="126" t="s">
        <v>18071</v>
      </c>
      <c r="E5540" s="125" t="s">
        <v>4254</v>
      </c>
      <c r="F5540" s="126" t="s">
        <v>18076</v>
      </c>
      <c r="G5540" s="125" t="s">
        <v>18077</v>
      </c>
      <c r="H5540" s="126" t="s">
        <v>18078</v>
      </c>
      <c r="I5540" s="127">
        <v>3770</v>
      </c>
      <c r="J5540" s="128">
        <v>11.022600000000001</v>
      </c>
    </row>
    <row r="5541" spans="2:10" hidden="1" x14ac:dyDescent="0.25">
      <c r="B5541" s="124" t="s">
        <v>13</v>
      </c>
      <c r="C5541" s="125" t="s">
        <v>18079</v>
      </c>
      <c r="D5541" s="126" t="s">
        <v>18080</v>
      </c>
      <c r="E5541" s="125" t="s">
        <v>18079</v>
      </c>
      <c r="F5541" s="126" t="s">
        <v>18081</v>
      </c>
      <c r="G5541" s="125" t="s">
        <v>18082</v>
      </c>
      <c r="H5541" s="126" t="s">
        <v>18083</v>
      </c>
      <c r="I5541" s="127">
        <v>207</v>
      </c>
      <c r="J5541" s="128">
        <v>11.9274</v>
      </c>
    </row>
    <row r="5542" spans="2:10" hidden="1" x14ac:dyDescent="0.25">
      <c r="B5542" s="124" t="s">
        <v>13</v>
      </c>
      <c r="C5542" s="125" t="s">
        <v>18079</v>
      </c>
      <c r="D5542" s="126" t="s">
        <v>18080</v>
      </c>
      <c r="E5542" s="125" t="s">
        <v>18079</v>
      </c>
      <c r="F5542" s="126" t="s">
        <v>18081</v>
      </c>
      <c r="G5542" s="125" t="s">
        <v>18084</v>
      </c>
      <c r="H5542" s="126" t="s">
        <v>18085</v>
      </c>
      <c r="I5542" s="127">
        <v>206</v>
      </c>
      <c r="J5542" s="128">
        <v>39.151699999999998</v>
      </c>
    </row>
    <row r="5543" spans="2:10" hidden="1" x14ac:dyDescent="0.25">
      <c r="B5543" s="124" t="s">
        <v>13</v>
      </c>
      <c r="C5543" s="125" t="s">
        <v>18079</v>
      </c>
      <c r="D5543" s="126" t="s">
        <v>18080</v>
      </c>
      <c r="E5543" s="125" t="s">
        <v>5271</v>
      </c>
      <c r="F5543" s="126" t="s">
        <v>18086</v>
      </c>
      <c r="G5543" s="125" t="s">
        <v>18087</v>
      </c>
      <c r="H5543" s="126" t="s">
        <v>18088</v>
      </c>
      <c r="I5543" s="127">
        <v>612</v>
      </c>
      <c r="J5543" s="128">
        <v>18.426500000000001</v>
      </c>
    </row>
    <row r="5544" spans="2:10" hidden="1" x14ac:dyDescent="0.25">
      <c r="B5544" s="124" t="s">
        <v>13</v>
      </c>
      <c r="C5544" s="125" t="s">
        <v>18079</v>
      </c>
      <c r="D5544" s="126" t="s">
        <v>18080</v>
      </c>
      <c r="E5544" s="125" t="s">
        <v>7936</v>
      </c>
      <c r="F5544" s="126" t="s">
        <v>18089</v>
      </c>
      <c r="G5544" s="125" t="s">
        <v>18090</v>
      </c>
      <c r="H5544" s="126" t="s">
        <v>18091</v>
      </c>
      <c r="I5544" s="127">
        <v>553</v>
      </c>
      <c r="J5544" s="128">
        <v>11.723000000000001</v>
      </c>
    </row>
    <row r="5545" spans="2:10" hidden="1" x14ac:dyDescent="0.25">
      <c r="B5545" s="124" t="s">
        <v>13</v>
      </c>
      <c r="C5545" s="125" t="s">
        <v>18079</v>
      </c>
      <c r="D5545" s="126" t="s">
        <v>18080</v>
      </c>
      <c r="E5545" s="125" t="s">
        <v>18092</v>
      </c>
      <c r="F5545" s="126" t="s">
        <v>18093</v>
      </c>
      <c r="G5545" s="125" t="s">
        <v>12555</v>
      </c>
      <c r="H5545" s="126" t="s">
        <v>18094</v>
      </c>
      <c r="I5545" s="127">
        <v>149</v>
      </c>
      <c r="J5545" s="128">
        <v>8.0882999999999985</v>
      </c>
    </row>
    <row r="5546" spans="2:10" hidden="1" x14ac:dyDescent="0.25">
      <c r="B5546" s="124" t="s">
        <v>13</v>
      </c>
      <c r="C5546" s="125" t="s">
        <v>18079</v>
      </c>
      <c r="D5546" s="126" t="s">
        <v>18080</v>
      </c>
      <c r="E5546" s="125" t="s">
        <v>5271</v>
      </c>
      <c r="F5546" s="126" t="s">
        <v>18086</v>
      </c>
      <c r="G5546" s="125" t="s">
        <v>18095</v>
      </c>
      <c r="H5546" s="126" t="s">
        <v>18096</v>
      </c>
      <c r="I5546" s="127">
        <v>252</v>
      </c>
      <c r="J5546" s="128">
        <v>17.072299999999991</v>
      </c>
    </row>
    <row r="5547" spans="2:10" hidden="1" x14ac:dyDescent="0.25">
      <c r="B5547" s="124" t="s">
        <v>13</v>
      </c>
      <c r="C5547" s="125" t="s">
        <v>18079</v>
      </c>
      <c r="D5547" s="126" t="s">
        <v>18080</v>
      </c>
      <c r="E5547" s="125" t="s">
        <v>18079</v>
      </c>
      <c r="F5547" s="126" t="s">
        <v>18081</v>
      </c>
      <c r="G5547" s="125" t="s">
        <v>5271</v>
      </c>
      <c r="H5547" s="126" t="s">
        <v>18086</v>
      </c>
      <c r="I5547" s="127">
        <v>315</v>
      </c>
      <c r="J5547" s="128">
        <v>28.12159999999999</v>
      </c>
    </row>
    <row r="5548" spans="2:10" hidden="1" x14ac:dyDescent="0.25">
      <c r="B5548" s="124" t="s">
        <v>13</v>
      </c>
      <c r="C5548" s="125" t="s">
        <v>18079</v>
      </c>
      <c r="D5548" s="126" t="s">
        <v>18080</v>
      </c>
      <c r="E5548" s="125" t="s">
        <v>18090</v>
      </c>
      <c r="F5548" s="126" t="s">
        <v>18091</v>
      </c>
      <c r="G5548" s="125" t="s">
        <v>18092</v>
      </c>
      <c r="H5548" s="126" t="s">
        <v>18093</v>
      </c>
      <c r="I5548" s="127">
        <v>171</v>
      </c>
      <c r="J5548" s="128">
        <v>13.450200000000001</v>
      </c>
    </row>
    <row r="5549" spans="2:10" hidden="1" x14ac:dyDescent="0.25">
      <c r="B5549" s="124" t="s">
        <v>13</v>
      </c>
      <c r="C5549" s="125" t="s">
        <v>18097</v>
      </c>
      <c r="D5549" s="126" t="s">
        <v>18098</v>
      </c>
      <c r="E5549" s="125" t="s">
        <v>18097</v>
      </c>
      <c r="F5549" s="126" t="s">
        <v>18099</v>
      </c>
      <c r="G5549" s="125" t="s">
        <v>18100</v>
      </c>
      <c r="H5549" s="126" t="s">
        <v>18101</v>
      </c>
      <c r="I5549" s="127">
        <v>218</v>
      </c>
      <c r="J5549" s="128">
        <v>21.39909999999999</v>
      </c>
    </row>
    <row r="5550" spans="2:10" hidden="1" x14ac:dyDescent="0.25">
      <c r="B5550" s="124" t="s">
        <v>13</v>
      </c>
      <c r="C5550" s="125" t="s">
        <v>18097</v>
      </c>
      <c r="D5550" s="126" t="s">
        <v>18098</v>
      </c>
      <c r="E5550" s="125" t="s">
        <v>18100</v>
      </c>
      <c r="F5550" s="126" t="s">
        <v>18101</v>
      </c>
      <c r="G5550" s="125" t="s">
        <v>18102</v>
      </c>
      <c r="H5550" s="126" t="s">
        <v>18103</v>
      </c>
      <c r="I5550" s="127">
        <v>26</v>
      </c>
      <c r="J5550" s="128">
        <v>31.049099999999989</v>
      </c>
    </row>
    <row r="5551" spans="2:10" hidden="1" x14ac:dyDescent="0.25">
      <c r="B5551" s="124" t="s">
        <v>13</v>
      </c>
      <c r="C5551" s="125" t="s">
        <v>18097</v>
      </c>
      <c r="D5551" s="126" t="s">
        <v>18098</v>
      </c>
      <c r="E5551" s="125" t="s">
        <v>18102</v>
      </c>
      <c r="F5551" s="126" t="s">
        <v>18103</v>
      </c>
      <c r="G5551" s="125" t="s">
        <v>5204</v>
      </c>
      <c r="H5551" s="126" t="s">
        <v>18104</v>
      </c>
      <c r="I5551" s="127">
        <v>712</v>
      </c>
      <c r="J5551" s="128">
        <v>35.313300000000012</v>
      </c>
    </row>
    <row r="5552" spans="2:10" hidden="1" x14ac:dyDescent="0.25">
      <c r="B5552" s="124" t="s">
        <v>13</v>
      </c>
      <c r="C5552" s="125" t="s">
        <v>18097</v>
      </c>
      <c r="D5552" s="126" t="s">
        <v>18098</v>
      </c>
      <c r="E5552" s="125" t="s">
        <v>18100</v>
      </c>
      <c r="F5552" s="126" t="s">
        <v>18101</v>
      </c>
      <c r="G5552" s="125" t="s">
        <v>18105</v>
      </c>
      <c r="H5552" s="126" t="s">
        <v>18106</v>
      </c>
      <c r="I5552" s="127">
        <v>188</v>
      </c>
      <c r="J5552" s="128">
        <v>14.1043</v>
      </c>
    </row>
    <row r="5553" spans="2:10" hidden="1" x14ac:dyDescent="0.25">
      <c r="B5553" s="124" t="s">
        <v>13</v>
      </c>
      <c r="C5553" s="125" t="s">
        <v>18107</v>
      </c>
      <c r="D5553" s="126" t="s">
        <v>18108</v>
      </c>
      <c r="E5553" s="125" t="s">
        <v>18109</v>
      </c>
      <c r="F5553" s="126" t="s">
        <v>18110</v>
      </c>
      <c r="G5553" s="125" t="s">
        <v>9862</v>
      </c>
      <c r="H5553" s="126" t="s">
        <v>18111</v>
      </c>
      <c r="I5553" s="127">
        <v>566</v>
      </c>
      <c r="J5553" s="128">
        <v>10.4651</v>
      </c>
    </row>
    <row r="5554" spans="2:10" hidden="1" x14ac:dyDescent="0.25">
      <c r="B5554" s="124" t="s">
        <v>13</v>
      </c>
      <c r="C5554" s="125" t="s">
        <v>18107</v>
      </c>
      <c r="D5554" s="126" t="s">
        <v>18108</v>
      </c>
      <c r="E5554" s="125" t="s">
        <v>18112</v>
      </c>
      <c r="F5554" s="126" t="s">
        <v>18113</v>
      </c>
      <c r="G5554" s="125" t="s">
        <v>18114</v>
      </c>
      <c r="H5554" s="126" t="s">
        <v>18115</v>
      </c>
      <c r="I5554" s="127">
        <v>439</v>
      </c>
      <c r="J5554" s="128">
        <v>20.531700000000001</v>
      </c>
    </row>
    <row r="5555" spans="2:10" hidden="1" x14ac:dyDescent="0.25">
      <c r="B5555" s="124" t="s">
        <v>13</v>
      </c>
      <c r="C5555" s="125" t="s">
        <v>18107</v>
      </c>
      <c r="D5555" s="126" t="s">
        <v>18108</v>
      </c>
      <c r="E5555" s="125" t="s">
        <v>18109</v>
      </c>
      <c r="F5555" s="126" t="s">
        <v>18110</v>
      </c>
      <c r="G5555" s="125" t="s">
        <v>18116</v>
      </c>
      <c r="H5555" s="126" t="s">
        <v>18117</v>
      </c>
      <c r="I5555" s="127">
        <v>216</v>
      </c>
      <c r="J5555" s="128">
        <v>21.569700000000001</v>
      </c>
    </row>
    <row r="5556" spans="2:10" hidden="1" x14ac:dyDescent="0.25">
      <c r="B5556" s="124" t="s">
        <v>13</v>
      </c>
      <c r="C5556" s="125" t="s">
        <v>18107</v>
      </c>
      <c r="D5556" s="126" t="s">
        <v>18108</v>
      </c>
      <c r="E5556" s="125" t="s">
        <v>18109</v>
      </c>
      <c r="F5556" s="126" t="s">
        <v>18110</v>
      </c>
      <c r="G5556" s="125" t="s">
        <v>18118</v>
      </c>
      <c r="H5556" s="126" t="s">
        <v>18119</v>
      </c>
      <c r="I5556" s="127">
        <v>244</v>
      </c>
      <c r="J5556" s="128">
        <v>17.7836</v>
      </c>
    </row>
    <row r="5557" spans="2:10" hidden="1" x14ac:dyDescent="0.25">
      <c r="B5557" s="124" t="s">
        <v>13</v>
      </c>
      <c r="C5557" s="125" t="s">
        <v>18107</v>
      </c>
      <c r="D5557" s="126" t="s">
        <v>18108</v>
      </c>
      <c r="E5557" s="125" t="s">
        <v>18107</v>
      </c>
      <c r="F5557" s="126" t="s">
        <v>18120</v>
      </c>
      <c r="G5557" s="125" t="s">
        <v>12366</v>
      </c>
      <c r="H5557" s="126" t="s">
        <v>18121</v>
      </c>
      <c r="I5557" s="127">
        <v>174</v>
      </c>
      <c r="J5557" s="128">
        <v>16.944099999999999</v>
      </c>
    </row>
    <row r="5558" spans="2:10" hidden="1" x14ac:dyDescent="0.25">
      <c r="B5558" s="124" t="s">
        <v>13</v>
      </c>
      <c r="C5558" s="125" t="s">
        <v>18107</v>
      </c>
      <c r="D5558" s="126" t="s">
        <v>18108</v>
      </c>
      <c r="E5558" s="125" t="s">
        <v>18112</v>
      </c>
      <c r="F5558" s="126" t="s">
        <v>18113</v>
      </c>
      <c r="G5558" s="125" t="s">
        <v>18122</v>
      </c>
      <c r="H5558" s="126" t="s">
        <v>18123</v>
      </c>
      <c r="I5558" s="127">
        <v>424</v>
      </c>
      <c r="J5558" s="128">
        <v>1.9632000000000001</v>
      </c>
    </row>
    <row r="5559" spans="2:10" hidden="1" x14ac:dyDescent="0.25">
      <c r="B5559" s="124" t="s">
        <v>13</v>
      </c>
      <c r="C5559" s="125" t="s">
        <v>18107</v>
      </c>
      <c r="D5559" s="126" t="s">
        <v>18108</v>
      </c>
      <c r="E5559" s="125" t="s">
        <v>18109</v>
      </c>
      <c r="F5559" s="126" t="s">
        <v>18110</v>
      </c>
      <c r="G5559" s="125" t="s">
        <v>4581</v>
      </c>
      <c r="H5559" s="126" t="s">
        <v>18124</v>
      </c>
      <c r="I5559" s="127">
        <v>208</v>
      </c>
      <c r="J5559" s="128">
        <v>12.864000000000001</v>
      </c>
    </row>
    <row r="5560" spans="2:10" hidden="1" x14ac:dyDescent="0.25">
      <c r="B5560" s="124" t="s">
        <v>13</v>
      </c>
      <c r="C5560" s="125" t="s">
        <v>18107</v>
      </c>
      <c r="D5560" s="126" t="s">
        <v>18108</v>
      </c>
      <c r="E5560" s="125" t="s">
        <v>9862</v>
      </c>
      <c r="F5560" s="126" t="s">
        <v>18111</v>
      </c>
      <c r="G5560" s="125" t="s">
        <v>18112</v>
      </c>
      <c r="H5560" s="126" t="s">
        <v>18113</v>
      </c>
      <c r="I5560" s="127">
        <v>352</v>
      </c>
      <c r="J5560" s="128">
        <v>24.636700000000001</v>
      </c>
    </row>
    <row r="5561" spans="2:10" hidden="1" x14ac:dyDescent="0.25">
      <c r="B5561" s="124" t="s">
        <v>13</v>
      </c>
      <c r="C5561" s="125" t="s">
        <v>18107</v>
      </c>
      <c r="D5561" s="126" t="s">
        <v>18108</v>
      </c>
      <c r="E5561" s="125" t="s">
        <v>18114</v>
      </c>
      <c r="F5561" s="126" t="s">
        <v>18115</v>
      </c>
      <c r="G5561" s="125" t="s">
        <v>18125</v>
      </c>
      <c r="H5561" s="126" t="s">
        <v>18126</v>
      </c>
      <c r="I5561" s="127">
        <v>265</v>
      </c>
      <c r="J5561" s="128">
        <v>9.8344000000000005</v>
      </c>
    </row>
    <row r="5562" spans="2:10" hidden="1" x14ac:dyDescent="0.25">
      <c r="B5562" s="124" t="s">
        <v>13</v>
      </c>
      <c r="C5562" s="125" t="s">
        <v>4379</v>
      </c>
      <c r="D5562" s="126" t="s">
        <v>18127</v>
      </c>
      <c r="E5562" s="125" t="s">
        <v>4379</v>
      </c>
      <c r="F5562" s="126" t="s">
        <v>18128</v>
      </c>
      <c r="G5562" s="125" t="s">
        <v>18129</v>
      </c>
      <c r="H5562" s="126" t="s">
        <v>18130</v>
      </c>
      <c r="I5562" s="127">
        <v>352</v>
      </c>
      <c r="J5562" s="128">
        <v>7.6315</v>
      </c>
    </row>
    <row r="5563" spans="2:10" hidden="1" x14ac:dyDescent="0.25">
      <c r="B5563" s="124" t="s">
        <v>13</v>
      </c>
      <c r="C5563" s="125" t="s">
        <v>4379</v>
      </c>
      <c r="D5563" s="126" t="s">
        <v>18127</v>
      </c>
      <c r="E5563" s="125" t="s">
        <v>4379</v>
      </c>
      <c r="F5563" s="126" t="s">
        <v>18128</v>
      </c>
      <c r="G5563" s="125" t="s">
        <v>4003</v>
      </c>
      <c r="H5563" s="126" t="s">
        <v>18131</v>
      </c>
      <c r="I5563" s="127">
        <v>141</v>
      </c>
      <c r="J5563" s="128">
        <v>12.242000000000001</v>
      </c>
    </row>
    <row r="5564" spans="2:10" hidden="1" x14ac:dyDescent="0.25">
      <c r="B5564" s="124" t="s">
        <v>13</v>
      </c>
      <c r="C5564" s="125" t="s">
        <v>1166</v>
      </c>
      <c r="D5564" s="126" t="s">
        <v>18132</v>
      </c>
      <c r="E5564" s="125" t="s">
        <v>1166</v>
      </c>
      <c r="F5564" s="126" t="s">
        <v>18133</v>
      </c>
      <c r="G5564" s="125" t="s">
        <v>18134</v>
      </c>
      <c r="H5564" s="126" t="s">
        <v>18135</v>
      </c>
      <c r="I5564" s="127">
        <v>335</v>
      </c>
      <c r="J5564" s="128">
        <v>6.4153000000000002</v>
      </c>
    </row>
    <row r="5565" spans="2:10" hidden="1" x14ac:dyDescent="0.25">
      <c r="B5565" s="124" t="s">
        <v>13</v>
      </c>
      <c r="C5565" s="125" t="s">
        <v>1166</v>
      </c>
      <c r="D5565" s="126" t="s">
        <v>18132</v>
      </c>
      <c r="E5565" s="125" t="s">
        <v>6204</v>
      </c>
      <c r="F5565" s="126" t="s">
        <v>18136</v>
      </c>
      <c r="G5565" s="125" t="s">
        <v>18137</v>
      </c>
      <c r="H5565" s="126" t="s">
        <v>18138</v>
      </c>
      <c r="I5565" s="127">
        <v>496</v>
      </c>
      <c r="J5565" s="128">
        <v>8.1072999999999986</v>
      </c>
    </row>
    <row r="5566" spans="2:10" hidden="1" x14ac:dyDescent="0.25">
      <c r="B5566" s="124" t="s">
        <v>13</v>
      </c>
      <c r="C5566" s="125" t="s">
        <v>1166</v>
      </c>
      <c r="D5566" s="126" t="s">
        <v>18132</v>
      </c>
      <c r="E5566" s="125" t="s">
        <v>18139</v>
      </c>
      <c r="F5566" s="126" t="s">
        <v>18140</v>
      </c>
      <c r="G5566" s="125" t="s">
        <v>18141</v>
      </c>
      <c r="H5566" s="126" t="s">
        <v>18142</v>
      </c>
      <c r="I5566" s="127">
        <v>715</v>
      </c>
      <c r="J5566" s="128">
        <v>2.4434</v>
      </c>
    </row>
    <row r="5567" spans="2:10" hidden="1" x14ac:dyDescent="0.25">
      <c r="B5567" s="124" t="s">
        <v>13</v>
      </c>
      <c r="C5567" s="125" t="s">
        <v>1166</v>
      </c>
      <c r="D5567" s="126" t="s">
        <v>18132</v>
      </c>
      <c r="E5567" s="125" t="s">
        <v>18141</v>
      </c>
      <c r="F5567" s="126" t="s">
        <v>18142</v>
      </c>
      <c r="G5567" s="125" t="s">
        <v>18143</v>
      </c>
      <c r="H5567" s="126" t="s">
        <v>18144</v>
      </c>
      <c r="I5567" s="127">
        <v>447</v>
      </c>
      <c r="J5567" s="128">
        <v>2.1364000000000001</v>
      </c>
    </row>
    <row r="5568" spans="2:10" hidden="1" x14ac:dyDescent="0.25">
      <c r="B5568" s="124" t="s">
        <v>13</v>
      </c>
      <c r="C5568" s="125" t="s">
        <v>1166</v>
      </c>
      <c r="D5568" s="126" t="s">
        <v>18132</v>
      </c>
      <c r="E5568" s="125" t="s">
        <v>18143</v>
      </c>
      <c r="F5568" s="126" t="s">
        <v>18144</v>
      </c>
      <c r="G5568" s="125" t="s">
        <v>18145</v>
      </c>
      <c r="H5568" s="126" t="s">
        <v>18146</v>
      </c>
      <c r="I5568" s="127">
        <v>302</v>
      </c>
      <c r="J5568" s="128">
        <v>2.865499999999999</v>
      </c>
    </row>
    <row r="5569" spans="2:10" hidden="1" x14ac:dyDescent="0.25">
      <c r="B5569" s="124" t="s">
        <v>13</v>
      </c>
      <c r="C5569" s="125" t="s">
        <v>1166</v>
      </c>
      <c r="D5569" s="126" t="s">
        <v>18132</v>
      </c>
      <c r="E5569" s="125" t="s">
        <v>18134</v>
      </c>
      <c r="F5569" s="126" t="s">
        <v>18135</v>
      </c>
      <c r="G5569" s="125" t="s">
        <v>6204</v>
      </c>
      <c r="H5569" s="126" t="s">
        <v>18136</v>
      </c>
      <c r="I5569" s="127">
        <v>139</v>
      </c>
      <c r="J5569" s="128">
        <v>2.1671</v>
      </c>
    </row>
    <row r="5570" spans="2:10" hidden="1" x14ac:dyDescent="0.25">
      <c r="B5570" s="124" t="s">
        <v>13</v>
      </c>
      <c r="C5570" s="125" t="s">
        <v>1166</v>
      </c>
      <c r="D5570" s="126" t="s">
        <v>18132</v>
      </c>
      <c r="E5570" s="125" t="s">
        <v>18137</v>
      </c>
      <c r="F5570" s="126" t="s">
        <v>18138</v>
      </c>
      <c r="G5570" s="125" t="s">
        <v>18147</v>
      </c>
      <c r="H5570" s="126" t="s">
        <v>18148</v>
      </c>
      <c r="I5570" s="127">
        <v>137</v>
      </c>
      <c r="J5570" s="128">
        <v>6.0178000000000003</v>
      </c>
    </row>
    <row r="5571" spans="2:10" hidden="1" x14ac:dyDescent="0.25">
      <c r="B5571" s="124" t="s">
        <v>13</v>
      </c>
      <c r="C5571" s="125" t="s">
        <v>4397</v>
      </c>
      <c r="D5571" s="126" t="s">
        <v>18149</v>
      </c>
      <c r="E5571" s="125" t="s">
        <v>4397</v>
      </c>
      <c r="F5571" s="126" t="s">
        <v>18150</v>
      </c>
      <c r="G5571" s="125" t="s">
        <v>18151</v>
      </c>
      <c r="H5571" s="126" t="s">
        <v>18152</v>
      </c>
      <c r="I5571" s="127">
        <v>575</v>
      </c>
      <c r="J5571" s="128">
        <v>14.3269</v>
      </c>
    </row>
    <row r="5572" spans="2:10" hidden="1" x14ac:dyDescent="0.25">
      <c r="B5572" s="124" t="s">
        <v>13</v>
      </c>
      <c r="C5572" s="125" t="s">
        <v>4397</v>
      </c>
      <c r="D5572" s="126" t="s">
        <v>18149</v>
      </c>
      <c r="E5572" s="125" t="s">
        <v>4397</v>
      </c>
      <c r="F5572" s="126" t="s">
        <v>18150</v>
      </c>
      <c r="G5572" s="125" t="s">
        <v>805</v>
      </c>
      <c r="H5572" s="126" t="s">
        <v>18153</v>
      </c>
      <c r="I5572" s="127">
        <v>425</v>
      </c>
      <c r="J5572" s="128">
        <v>7</v>
      </c>
    </row>
    <row r="5573" spans="2:10" hidden="1" x14ac:dyDescent="0.25">
      <c r="B5573" s="124" t="s">
        <v>13</v>
      </c>
      <c r="C5573" s="125" t="s">
        <v>4409</v>
      </c>
      <c r="D5573" s="126" t="s">
        <v>18154</v>
      </c>
      <c r="E5573" s="125" t="s">
        <v>4409</v>
      </c>
      <c r="F5573" s="126" t="s">
        <v>18155</v>
      </c>
      <c r="G5573" s="125" t="s">
        <v>18156</v>
      </c>
      <c r="H5573" s="126" t="s">
        <v>18157</v>
      </c>
      <c r="I5573" s="127">
        <v>216</v>
      </c>
      <c r="J5573" s="128">
        <v>8.6888000000000005</v>
      </c>
    </row>
    <row r="5574" spans="2:10" hidden="1" x14ac:dyDescent="0.25">
      <c r="B5574" s="124" t="s">
        <v>13</v>
      </c>
      <c r="C5574" s="125" t="s">
        <v>4409</v>
      </c>
      <c r="D5574" s="126" t="s">
        <v>18154</v>
      </c>
      <c r="E5574" s="125" t="s">
        <v>4409</v>
      </c>
      <c r="F5574" s="126" t="s">
        <v>18155</v>
      </c>
      <c r="G5574" s="125" t="s">
        <v>8587</v>
      </c>
      <c r="H5574" s="126" t="s">
        <v>18158</v>
      </c>
      <c r="I5574" s="127">
        <v>317</v>
      </c>
      <c r="J5574" s="128">
        <v>8.5119000000000025</v>
      </c>
    </row>
    <row r="5575" spans="2:10" hidden="1" x14ac:dyDescent="0.25">
      <c r="B5575" s="124" t="s">
        <v>13</v>
      </c>
      <c r="C5575" s="125" t="s">
        <v>4409</v>
      </c>
      <c r="D5575" s="126" t="s">
        <v>18154</v>
      </c>
      <c r="E5575" s="125" t="s">
        <v>8587</v>
      </c>
      <c r="F5575" s="126" t="s">
        <v>18158</v>
      </c>
      <c r="G5575" s="125" t="s">
        <v>18159</v>
      </c>
      <c r="H5575" s="126" t="s">
        <v>18160</v>
      </c>
      <c r="I5575" s="127">
        <v>564</v>
      </c>
      <c r="J5575" s="128">
        <v>9.8092000000000006</v>
      </c>
    </row>
    <row r="5576" spans="2:10" hidden="1" x14ac:dyDescent="0.25">
      <c r="B5576" s="124" t="s">
        <v>13</v>
      </c>
      <c r="C5576" s="125" t="s">
        <v>18161</v>
      </c>
      <c r="D5576" s="126" t="s">
        <v>18162</v>
      </c>
      <c r="E5576" s="125" t="s">
        <v>18163</v>
      </c>
      <c r="F5576" s="126" t="s">
        <v>18164</v>
      </c>
      <c r="G5576" s="125" t="s">
        <v>18165</v>
      </c>
      <c r="H5576" s="126" t="s">
        <v>18166</v>
      </c>
      <c r="I5576" s="127">
        <v>137</v>
      </c>
      <c r="J5576" s="128">
        <v>2.7717999999999998</v>
      </c>
    </row>
    <row r="5577" spans="2:10" hidden="1" x14ac:dyDescent="0.25">
      <c r="B5577" s="124" t="s">
        <v>13</v>
      </c>
      <c r="C5577" s="125" t="s">
        <v>18161</v>
      </c>
      <c r="D5577" s="126" t="s">
        <v>18162</v>
      </c>
      <c r="E5577" s="125" t="s">
        <v>18167</v>
      </c>
      <c r="F5577" s="126" t="s">
        <v>18168</v>
      </c>
      <c r="G5577" s="125" t="s">
        <v>18169</v>
      </c>
      <c r="H5577" s="126" t="s">
        <v>18170</v>
      </c>
      <c r="I5577" s="127">
        <v>138</v>
      </c>
      <c r="J5577" s="128">
        <v>7.5118999999999998</v>
      </c>
    </row>
    <row r="5578" spans="2:10" hidden="1" x14ac:dyDescent="0.25">
      <c r="B5578" s="124" t="s">
        <v>13</v>
      </c>
      <c r="C5578" s="125" t="s">
        <v>18161</v>
      </c>
      <c r="D5578" s="126" t="s">
        <v>18162</v>
      </c>
      <c r="E5578" s="125" t="s">
        <v>18171</v>
      </c>
      <c r="F5578" s="126" t="s">
        <v>18172</v>
      </c>
      <c r="G5578" s="125" t="s">
        <v>18173</v>
      </c>
      <c r="H5578" s="126" t="s">
        <v>18174</v>
      </c>
      <c r="I5578" s="127">
        <v>172</v>
      </c>
      <c r="J5578" s="128">
        <v>1.2696000000000001</v>
      </c>
    </row>
    <row r="5579" spans="2:10" hidden="1" x14ac:dyDescent="0.25">
      <c r="B5579" s="124" t="s">
        <v>13</v>
      </c>
      <c r="C5579" s="125" t="s">
        <v>18161</v>
      </c>
      <c r="D5579" s="126" t="s">
        <v>18162</v>
      </c>
      <c r="E5579" s="125" t="s">
        <v>18175</v>
      </c>
      <c r="F5579" s="126" t="s">
        <v>18176</v>
      </c>
      <c r="G5579" s="125" t="s">
        <v>18167</v>
      </c>
      <c r="H5579" s="126" t="s">
        <v>18168</v>
      </c>
      <c r="I5579" s="127">
        <v>183</v>
      </c>
      <c r="J5579" s="128">
        <v>4.6819999999999986</v>
      </c>
    </row>
    <row r="5580" spans="2:10" hidden="1" x14ac:dyDescent="0.25">
      <c r="B5580" s="124" t="s">
        <v>13</v>
      </c>
      <c r="C5580" s="125" t="s">
        <v>18161</v>
      </c>
      <c r="D5580" s="126" t="s">
        <v>18162</v>
      </c>
      <c r="E5580" s="125" t="s">
        <v>18175</v>
      </c>
      <c r="F5580" s="126" t="s">
        <v>18176</v>
      </c>
      <c r="G5580" s="125" t="s">
        <v>18177</v>
      </c>
      <c r="H5580" s="126" t="s">
        <v>18178</v>
      </c>
      <c r="I5580" s="127">
        <v>200</v>
      </c>
      <c r="J5580" s="128">
        <v>3.4345999999999992</v>
      </c>
    </row>
    <row r="5581" spans="2:10" hidden="1" x14ac:dyDescent="0.25">
      <c r="B5581" s="124" t="s">
        <v>13</v>
      </c>
      <c r="C5581" s="125" t="s">
        <v>18161</v>
      </c>
      <c r="D5581" s="126" t="s">
        <v>18162</v>
      </c>
      <c r="E5581" s="125" t="s">
        <v>18179</v>
      </c>
      <c r="F5581" s="126" t="s">
        <v>18180</v>
      </c>
      <c r="G5581" s="125" t="s">
        <v>18163</v>
      </c>
      <c r="H5581" s="126" t="s">
        <v>18164</v>
      </c>
      <c r="I5581" s="127">
        <v>146</v>
      </c>
      <c r="J5581" s="128">
        <v>3.4895999999999998</v>
      </c>
    </row>
    <row r="5582" spans="2:10" hidden="1" x14ac:dyDescent="0.25">
      <c r="B5582" s="124" t="s">
        <v>13</v>
      </c>
      <c r="C5582" s="125" t="s">
        <v>18161</v>
      </c>
      <c r="D5582" s="126" t="s">
        <v>18162</v>
      </c>
      <c r="E5582" s="125" t="s">
        <v>18173</v>
      </c>
      <c r="F5582" s="126" t="s">
        <v>18174</v>
      </c>
      <c r="G5582" s="125" t="s">
        <v>18181</v>
      </c>
      <c r="H5582" s="126" t="s">
        <v>18182</v>
      </c>
      <c r="I5582" s="127">
        <v>157</v>
      </c>
      <c r="J5582" s="128">
        <v>1.4249000000000001</v>
      </c>
    </row>
    <row r="5583" spans="2:10" hidden="1" x14ac:dyDescent="0.25">
      <c r="B5583" s="124" t="s">
        <v>13</v>
      </c>
      <c r="C5583" s="125" t="s">
        <v>18161</v>
      </c>
      <c r="D5583" s="126" t="s">
        <v>18162</v>
      </c>
      <c r="E5583" s="125" t="s">
        <v>18181</v>
      </c>
      <c r="F5583" s="126" t="s">
        <v>18182</v>
      </c>
      <c r="G5583" s="125" t="s">
        <v>18183</v>
      </c>
      <c r="H5583" s="126" t="s">
        <v>18184</v>
      </c>
      <c r="I5583" s="127">
        <v>138</v>
      </c>
      <c r="J5583" s="128">
        <v>3.1989000000000001</v>
      </c>
    </row>
    <row r="5584" spans="2:10" hidden="1" x14ac:dyDescent="0.25">
      <c r="B5584" s="124" t="s">
        <v>13</v>
      </c>
      <c r="C5584" s="125" t="s">
        <v>18161</v>
      </c>
      <c r="D5584" s="126" t="s">
        <v>18162</v>
      </c>
      <c r="E5584" s="125" t="s">
        <v>18183</v>
      </c>
      <c r="F5584" s="126" t="s">
        <v>18184</v>
      </c>
      <c r="G5584" s="125" t="s">
        <v>18185</v>
      </c>
      <c r="H5584" s="126" t="s">
        <v>18186</v>
      </c>
      <c r="I5584" s="127">
        <v>176</v>
      </c>
      <c r="J5584" s="128">
        <v>1.4635</v>
      </c>
    </row>
    <row r="5585" spans="2:10" hidden="1" x14ac:dyDescent="0.25">
      <c r="B5585" s="124" t="s">
        <v>13</v>
      </c>
      <c r="C5585" s="125" t="s">
        <v>18161</v>
      </c>
      <c r="D5585" s="126" t="s">
        <v>18162</v>
      </c>
      <c r="E5585" s="125" t="s">
        <v>18183</v>
      </c>
      <c r="F5585" s="126" t="s">
        <v>18184</v>
      </c>
      <c r="G5585" s="125" t="s">
        <v>18187</v>
      </c>
      <c r="H5585" s="126" t="s">
        <v>18188</v>
      </c>
      <c r="I5585" s="127">
        <v>211</v>
      </c>
      <c r="J5585" s="128">
        <v>2.5209999999999999</v>
      </c>
    </row>
    <row r="5586" spans="2:10" hidden="1" x14ac:dyDescent="0.25">
      <c r="B5586" s="124" t="s">
        <v>13</v>
      </c>
      <c r="C5586" s="125" t="s">
        <v>18161</v>
      </c>
      <c r="D5586" s="126" t="s">
        <v>18162</v>
      </c>
      <c r="E5586" s="125" t="s">
        <v>18187</v>
      </c>
      <c r="F5586" s="126" t="s">
        <v>18188</v>
      </c>
      <c r="G5586" s="125" t="s">
        <v>18175</v>
      </c>
      <c r="H5586" s="126" t="s">
        <v>18176</v>
      </c>
      <c r="I5586" s="127">
        <v>386</v>
      </c>
      <c r="J5586" s="128">
        <v>11.264099999999999</v>
      </c>
    </row>
    <row r="5587" spans="2:10" hidden="1" x14ac:dyDescent="0.25">
      <c r="B5587" s="124" t="s">
        <v>13</v>
      </c>
      <c r="C5587" s="125" t="s">
        <v>18161</v>
      </c>
      <c r="D5587" s="126" t="s">
        <v>18162</v>
      </c>
      <c r="E5587" s="125" t="s">
        <v>18187</v>
      </c>
      <c r="F5587" s="126" t="s">
        <v>18188</v>
      </c>
      <c r="G5587" s="125" t="s">
        <v>18179</v>
      </c>
      <c r="H5587" s="126" t="s">
        <v>18180</v>
      </c>
      <c r="I5587" s="127">
        <v>132</v>
      </c>
      <c r="J5587" s="128">
        <v>8.8884000000000007</v>
      </c>
    </row>
    <row r="5588" spans="2:10" hidden="1" x14ac:dyDescent="0.25">
      <c r="B5588" s="124" t="s">
        <v>13</v>
      </c>
      <c r="C5588" s="125" t="s">
        <v>18189</v>
      </c>
      <c r="D5588" s="126" t="s">
        <v>18190</v>
      </c>
      <c r="E5588" s="125" t="s">
        <v>18189</v>
      </c>
      <c r="F5588" s="126" t="s">
        <v>18191</v>
      </c>
      <c r="G5588" s="125" t="s">
        <v>18192</v>
      </c>
      <c r="H5588" s="126" t="s">
        <v>18193</v>
      </c>
      <c r="I5588" s="127">
        <v>485</v>
      </c>
      <c r="J5588" s="128">
        <v>6.9936999999999996</v>
      </c>
    </row>
    <row r="5589" spans="2:10" hidden="1" x14ac:dyDescent="0.25">
      <c r="B5589" s="124" t="s">
        <v>13</v>
      </c>
      <c r="C5589" s="125" t="s">
        <v>18189</v>
      </c>
      <c r="D5589" s="126" t="s">
        <v>18190</v>
      </c>
      <c r="E5589" s="125" t="s">
        <v>18194</v>
      </c>
      <c r="F5589" s="126" t="s">
        <v>18195</v>
      </c>
      <c r="G5589" s="125" t="s">
        <v>18196</v>
      </c>
      <c r="H5589" s="126" t="s">
        <v>18197</v>
      </c>
      <c r="I5589" s="127">
        <v>370</v>
      </c>
      <c r="J5589" s="128">
        <v>9.1111999999999984</v>
      </c>
    </row>
    <row r="5590" spans="2:10" hidden="1" x14ac:dyDescent="0.25">
      <c r="B5590" s="124" t="s">
        <v>13</v>
      </c>
      <c r="C5590" s="125" t="s">
        <v>18189</v>
      </c>
      <c r="D5590" s="126" t="s">
        <v>18190</v>
      </c>
      <c r="E5590" s="125" t="s">
        <v>18198</v>
      </c>
      <c r="F5590" s="126" t="s">
        <v>18199</v>
      </c>
      <c r="G5590" s="125" t="s">
        <v>18200</v>
      </c>
      <c r="H5590" s="126" t="s">
        <v>18201</v>
      </c>
      <c r="I5590" s="127">
        <v>224</v>
      </c>
      <c r="J5590" s="128">
        <v>5.8723999999999998</v>
      </c>
    </row>
    <row r="5591" spans="2:10" hidden="1" x14ac:dyDescent="0.25">
      <c r="B5591" s="124" t="s">
        <v>13</v>
      </c>
      <c r="C5591" s="125" t="s">
        <v>18189</v>
      </c>
      <c r="D5591" s="126" t="s">
        <v>18190</v>
      </c>
      <c r="E5591" s="125" t="s">
        <v>18192</v>
      </c>
      <c r="F5591" s="126" t="s">
        <v>18193</v>
      </c>
      <c r="G5591" s="125" t="s">
        <v>18198</v>
      </c>
      <c r="H5591" s="126" t="s">
        <v>18199</v>
      </c>
      <c r="I5591" s="127">
        <v>108</v>
      </c>
      <c r="J5591" s="128">
        <v>11.0351</v>
      </c>
    </row>
    <row r="5592" spans="2:10" hidden="1" x14ac:dyDescent="0.25">
      <c r="B5592" s="124" t="s">
        <v>13</v>
      </c>
      <c r="C5592" s="125" t="s">
        <v>18189</v>
      </c>
      <c r="D5592" s="126" t="s">
        <v>18190</v>
      </c>
      <c r="E5592" s="125" t="s">
        <v>18200</v>
      </c>
      <c r="F5592" s="126" t="s">
        <v>18201</v>
      </c>
      <c r="G5592" s="125" t="s">
        <v>18202</v>
      </c>
      <c r="H5592" s="126" t="s">
        <v>18203</v>
      </c>
      <c r="I5592" s="127">
        <v>285</v>
      </c>
      <c r="J5592" s="128">
        <v>16.0654</v>
      </c>
    </row>
    <row r="5593" spans="2:10" hidden="1" x14ac:dyDescent="0.25">
      <c r="B5593" s="124" t="s">
        <v>13</v>
      </c>
      <c r="C5593" s="125" t="s">
        <v>18189</v>
      </c>
      <c r="D5593" s="126" t="s">
        <v>18190</v>
      </c>
      <c r="E5593" s="125" t="s">
        <v>18194</v>
      </c>
      <c r="F5593" s="126" t="s">
        <v>18195</v>
      </c>
      <c r="G5593" s="125" t="s">
        <v>18204</v>
      </c>
      <c r="H5593" s="126" t="s">
        <v>18205</v>
      </c>
      <c r="I5593" s="127">
        <v>395</v>
      </c>
      <c r="J5593" s="128">
        <v>3.9295</v>
      </c>
    </row>
    <row r="5594" spans="2:10" hidden="1" x14ac:dyDescent="0.25">
      <c r="B5594" s="124" t="s">
        <v>13</v>
      </c>
      <c r="C5594" s="125" t="s">
        <v>18189</v>
      </c>
      <c r="D5594" s="126" t="s">
        <v>18190</v>
      </c>
      <c r="E5594" s="125" t="s">
        <v>18202</v>
      </c>
      <c r="F5594" s="126" t="s">
        <v>18203</v>
      </c>
      <c r="G5594" s="125" t="s">
        <v>18194</v>
      </c>
      <c r="H5594" s="126" t="s">
        <v>18195</v>
      </c>
      <c r="I5594" s="127">
        <v>780</v>
      </c>
      <c r="J5594" s="128">
        <v>6.2462000000000009</v>
      </c>
    </row>
    <row r="5595" spans="2:10" hidden="1" x14ac:dyDescent="0.25">
      <c r="B5595" s="124" t="s">
        <v>13</v>
      </c>
      <c r="C5595" s="125" t="s">
        <v>18206</v>
      </c>
      <c r="D5595" s="126" t="s">
        <v>18207</v>
      </c>
      <c r="E5595" s="125" t="s">
        <v>18208</v>
      </c>
      <c r="F5595" s="126" t="s">
        <v>18209</v>
      </c>
      <c r="G5595" s="125" t="s">
        <v>9862</v>
      </c>
      <c r="H5595" s="126" t="s">
        <v>18210</v>
      </c>
      <c r="I5595" s="127">
        <v>249</v>
      </c>
      <c r="J5595" s="128">
        <v>6.5721999999999996</v>
      </c>
    </row>
    <row r="5596" spans="2:10" hidden="1" x14ac:dyDescent="0.25">
      <c r="B5596" s="124" t="s">
        <v>13</v>
      </c>
      <c r="C5596" s="125" t="s">
        <v>18206</v>
      </c>
      <c r="D5596" s="126" t="s">
        <v>18207</v>
      </c>
      <c r="E5596" s="125" t="s">
        <v>3435</v>
      </c>
      <c r="F5596" s="126" t="s">
        <v>18211</v>
      </c>
      <c r="G5596" s="125" t="s">
        <v>18208</v>
      </c>
      <c r="H5596" s="126" t="s">
        <v>18209</v>
      </c>
      <c r="I5596" s="127">
        <v>319</v>
      </c>
      <c r="J5596" s="128">
        <v>10.835900000000001</v>
      </c>
    </row>
    <row r="5597" spans="2:10" hidden="1" x14ac:dyDescent="0.25">
      <c r="B5597" s="124" t="s">
        <v>13</v>
      </c>
      <c r="C5597" s="125" t="s">
        <v>18206</v>
      </c>
      <c r="D5597" s="126" t="s">
        <v>18207</v>
      </c>
      <c r="E5597" s="125" t="s">
        <v>18212</v>
      </c>
      <c r="F5597" s="126" t="s">
        <v>18213</v>
      </c>
      <c r="G5597" s="125" t="s">
        <v>3435</v>
      </c>
      <c r="H5597" s="126" t="s">
        <v>18211</v>
      </c>
      <c r="I5597" s="127">
        <v>364</v>
      </c>
      <c r="J5597" s="128">
        <v>5.4793000000000012</v>
      </c>
    </row>
    <row r="5598" spans="2:10" hidden="1" x14ac:dyDescent="0.25">
      <c r="B5598" s="124" t="s">
        <v>13</v>
      </c>
      <c r="C5598" s="125" t="s">
        <v>6737</v>
      </c>
      <c r="D5598" s="126" t="s">
        <v>18214</v>
      </c>
      <c r="E5598" s="125" t="s">
        <v>6737</v>
      </c>
      <c r="F5598" s="126" t="s">
        <v>18215</v>
      </c>
      <c r="G5598" s="125" t="s">
        <v>7728</v>
      </c>
      <c r="H5598" s="126" t="s">
        <v>18216</v>
      </c>
      <c r="I5598" s="127">
        <v>939</v>
      </c>
      <c r="J5598" s="128">
        <v>26.145700000000001</v>
      </c>
    </row>
    <row r="5599" spans="2:10" hidden="1" x14ac:dyDescent="0.25">
      <c r="B5599" s="124" t="s">
        <v>13</v>
      </c>
      <c r="C5599" s="125" t="s">
        <v>2582</v>
      </c>
      <c r="D5599" s="126" t="s">
        <v>18217</v>
      </c>
      <c r="E5599" s="125" t="s">
        <v>18218</v>
      </c>
      <c r="F5599" s="126" t="s">
        <v>18219</v>
      </c>
      <c r="G5599" s="125" t="s">
        <v>18220</v>
      </c>
      <c r="H5599" s="126" t="s">
        <v>18221</v>
      </c>
      <c r="I5599" s="127">
        <v>493</v>
      </c>
      <c r="J5599" s="128">
        <v>10.499499999999999</v>
      </c>
    </row>
    <row r="5600" spans="2:10" hidden="1" x14ac:dyDescent="0.25">
      <c r="B5600" s="124" t="s">
        <v>13</v>
      </c>
      <c r="C5600" s="125" t="s">
        <v>2582</v>
      </c>
      <c r="D5600" s="126" t="s">
        <v>18217</v>
      </c>
      <c r="E5600" s="125" t="s">
        <v>18222</v>
      </c>
      <c r="F5600" s="126" t="s">
        <v>18223</v>
      </c>
      <c r="G5600" s="125" t="s">
        <v>18224</v>
      </c>
      <c r="H5600" s="126" t="s">
        <v>18225</v>
      </c>
      <c r="I5600" s="127">
        <v>1033</v>
      </c>
      <c r="J5600" s="128">
        <v>5.8305999999999996</v>
      </c>
    </row>
    <row r="5601" spans="2:10" hidden="1" x14ac:dyDescent="0.25">
      <c r="B5601" s="124" t="s">
        <v>13</v>
      </c>
      <c r="C5601" s="125" t="s">
        <v>2582</v>
      </c>
      <c r="D5601" s="126" t="s">
        <v>18217</v>
      </c>
      <c r="E5601" s="125" t="s">
        <v>2582</v>
      </c>
      <c r="F5601" s="126" t="s">
        <v>18226</v>
      </c>
      <c r="G5601" s="125" t="s">
        <v>18218</v>
      </c>
      <c r="H5601" s="126" t="s">
        <v>18219</v>
      </c>
      <c r="I5601" s="127">
        <v>1404</v>
      </c>
      <c r="J5601" s="128">
        <v>8.7956000000000003</v>
      </c>
    </row>
    <row r="5602" spans="2:10" hidden="1" x14ac:dyDescent="0.25">
      <c r="B5602" s="124" t="s">
        <v>13</v>
      </c>
      <c r="C5602" s="125" t="s">
        <v>2582</v>
      </c>
      <c r="D5602" s="126" t="s">
        <v>18217</v>
      </c>
      <c r="E5602" s="125" t="s">
        <v>2582</v>
      </c>
      <c r="F5602" s="126" t="s">
        <v>18226</v>
      </c>
      <c r="G5602" s="125" t="s">
        <v>18222</v>
      </c>
      <c r="H5602" s="126" t="s">
        <v>18223</v>
      </c>
      <c r="I5602" s="127">
        <v>559</v>
      </c>
      <c r="J5602" s="128">
        <v>8.9720000000000013</v>
      </c>
    </row>
    <row r="5603" spans="2:10" hidden="1" x14ac:dyDescent="0.25">
      <c r="B5603" s="124" t="s">
        <v>13</v>
      </c>
      <c r="C5603" s="125" t="s">
        <v>18227</v>
      </c>
      <c r="D5603" s="126" t="s">
        <v>18228</v>
      </c>
      <c r="E5603" s="125" t="s">
        <v>18227</v>
      </c>
      <c r="F5603" s="126" t="s">
        <v>18229</v>
      </c>
      <c r="G5603" s="125" t="s">
        <v>925</v>
      </c>
      <c r="H5603" s="126" t="s">
        <v>18230</v>
      </c>
      <c r="I5603" s="127">
        <v>337</v>
      </c>
      <c r="J5603" s="128">
        <v>6.9248000000000003</v>
      </c>
    </row>
    <row r="5604" spans="2:10" hidden="1" x14ac:dyDescent="0.25">
      <c r="B5604" s="124" t="s">
        <v>13</v>
      </c>
      <c r="C5604" s="125" t="s">
        <v>18227</v>
      </c>
      <c r="D5604" s="126" t="s">
        <v>18228</v>
      </c>
      <c r="E5604" s="125" t="s">
        <v>18227</v>
      </c>
      <c r="F5604" s="126" t="s">
        <v>18229</v>
      </c>
      <c r="G5604" s="125" t="s">
        <v>5237</v>
      </c>
      <c r="H5604" s="126" t="s">
        <v>18231</v>
      </c>
      <c r="I5604" s="127">
        <v>312</v>
      </c>
      <c r="J5604" s="128">
        <v>4.0193000000000003</v>
      </c>
    </row>
    <row r="5605" spans="2:10" hidden="1" x14ac:dyDescent="0.25">
      <c r="B5605" s="124" t="s">
        <v>13</v>
      </c>
      <c r="C5605" s="125" t="s">
        <v>2124</v>
      </c>
      <c r="D5605" s="126" t="s">
        <v>18232</v>
      </c>
      <c r="E5605" s="125" t="s">
        <v>2124</v>
      </c>
      <c r="F5605" s="126" t="s">
        <v>18233</v>
      </c>
      <c r="G5605" s="125" t="s">
        <v>18234</v>
      </c>
      <c r="H5605" s="126" t="s">
        <v>18235</v>
      </c>
      <c r="I5605" s="127">
        <v>586</v>
      </c>
      <c r="J5605" s="128">
        <v>14.633100000000001</v>
      </c>
    </row>
    <row r="5606" spans="2:10" hidden="1" x14ac:dyDescent="0.25">
      <c r="B5606" s="124" t="s">
        <v>13</v>
      </c>
      <c r="C5606" s="125" t="s">
        <v>2124</v>
      </c>
      <c r="D5606" s="126" t="s">
        <v>18232</v>
      </c>
      <c r="E5606" s="125" t="s">
        <v>18234</v>
      </c>
      <c r="F5606" s="126" t="s">
        <v>18235</v>
      </c>
      <c r="G5606" s="125" t="s">
        <v>18236</v>
      </c>
      <c r="H5606" s="126" t="s">
        <v>18237</v>
      </c>
      <c r="I5606" s="127">
        <v>462</v>
      </c>
      <c r="J5606" s="128">
        <v>6.2918000000000003</v>
      </c>
    </row>
    <row r="5607" spans="2:10" hidden="1" x14ac:dyDescent="0.25">
      <c r="B5607" s="124" t="s">
        <v>13</v>
      </c>
      <c r="C5607" s="125" t="s">
        <v>1745</v>
      </c>
      <c r="D5607" s="126" t="s">
        <v>18238</v>
      </c>
      <c r="E5607" s="125" t="s">
        <v>1745</v>
      </c>
      <c r="F5607" s="126" t="s">
        <v>18239</v>
      </c>
      <c r="G5607" s="125" t="s">
        <v>1029</v>
      </c>
      <c r="H5607" s="126" t="s">
        <v>18240</v>
      </c>
      <c r="I5607" s="127">
        <v>513</v>
      </c>
      <c r="J5607" s="128">
        <v>14.4885</v>
      </c>
    </row>
    <row r="5608" spans="2:10" hidden="1" x14ac:dyDescent="0.25">
      <c r="B5608" s="124" t="s">
        <v>13</v>
      </c>
      <c r="C5608" s="125" t="s">
        <v>1745</v>
      </c>
      <c r="D5608" s="126" t="s">
        <v>18238</v>
      </c>
      <c r="E5608" s="125" t="s">
        <v>1029</v>
      </c>
      <c r="F5608" s="126" t="s">
        <v>18240</v>
      </c>
      <c r="G5608" s="125" t="s">
        <v>18241</v>
      </c>
      <c r="H5608" s="126" t="s">
        <v>18242</v>
      </c>
      <c r="I5608" s="127">
        <v>866</v>
      </c>
      <c r="J5608" s="128">
        <v>22.922000000000001</v>
      </c>
    </row>
    <row r="5609" spans="2:10" hidden="1" x14ac:dyDescent="0.25">
      <c r="B5609" s="124" t="s">
        <v>13</v>
      </c>
      <c r="C5609" s="125" t="s">
        <v>4537</v>
      </c>
      <c r="D5609" s="126" t="s">
        <v>18243</v>
      </c>
      <c r="E5609" s="125" t="s">
        <v>2710</v>
      </c>
      <c r="F5609" s="126" t="s">
        <v>18244</v>
      </c>
      <c r="G5609" s="125" t="s">
        <v>759</v>
      </c>
      <c r="H5609" s="126" t="s">
        <v>18245</v>
      </c>
      <c r="I5609" s="127">
        <v>468</v>
      </c>
      <c r="J5609" s="128">
        <v>10.6775</v>
      </c>
    </row>
    <row r="5610" spans="2:10" hidden="1" x14ac:dyDescent="0.25">
      <c r="B5610" s="124" t="s">
        <v>13</v>
      </c>
      <c r="C5610" s="125" t="s">
        <v>4537</v>
      </c>
      <c r="D5610" s="126" t="s">
        <v>18243</v>
      </c>
      <c r="E5610" s="125" t="s">
        <v>2710</v>
      </c>
      <c r="F5610" s="126" t="s">
        <v>18244</v>
      </c>
      <c r="G5610" s="125" t="s">
        <v>18246</v>
      </c>
      <c r="H5610" s="126" t="s">
        <v>18247</v>
      </c>
      <c r="I5610" s="127">
        <v>679</v>
      </c>
      <c r="J5610" s="128">
        <v>7.0362000000000009</v>
      </c>
    </row>
    <row r="5611" spans="2:10" hidden="1" x14ac:dyDescent="0.25">
      <c r="B5611" s="124" t="s">
        <v>13</v>
      </c>
      <c r="C5611" s="125" t="s">
        <v>4537</v>
      </c>
      <c r="D5611" s="126" t="s">
        <v>18243</v>
      </c>
      <c r="E5611" s="125" t="s">
        <v>4537</v>
      </c>
      <c r="F5611" s="126" t="s">
        <v>18248</v>
      </c>
      <c r="G5611" s="125" t="s">
        <v>2710</v>
      </c>
      <c r="H5611" s="126" t="s">
        <v>18244</v>
      </c>
      <c r="I5611" s="127">
        <v>519</v>
      </c>
      <c r="J5611" s="128">
        <v>4.4868999999999986</v>
      </c>
    </row>
    <row r="5612" spans="2:10" hidden="1" x14ac:dyDescent="0.25">
      <c r="B5612" s="124" t="s">
        <v>13</v>
      </c>
      <c r="C5612" s="125" t="s">
        <v>4543</v>
      </c>
      <c r="D5612" s="126" t="s">
        <v>18249</v>
      </c>
      <c r="E5612" s="125" t="s">
        <v>4543</v>
      </c>
      <c r="F5612" s="126" t="s">
        <v>18250</v>
      </c>
      <c r="G5612" s="125" t="s">
        <v>5271</v>
      </c>
      <c r="H5612" s="126" t="s">
        <v>18251</v>
      </c>
      <c r="I5612" s="127">
        <v>147</v>
      </c>
      <c r="J5612" s="128">
        <v>22.722200000000001</v>
      </c>
    </row>
    <row r="5613" spans="2:10" hidden="1" x14ac:dyDescent="0.25">
      <c r="B5613" s="124" t="s">
        <v>13</v>
      </c>
      <c r="C5613" s="125" t="s">
        <v>18252</v>
      </c>
      <c r="D5613" s="126" t="s">
        <v>18253</v>
      </c>
      <c r="E5613" s="125" t="s">
        <v>18254</v>
      </c>
      <c r="F5613" s="126" t="s">
        <v>18255</v>
      </c>
      <c r="G5613" s="125" t="s">
        <v>13619</v>
      </c>
      <c r="H5613" s="126" t="s">
        <v>18256</v>
      </c>
      <c r="I5613" s="127">
        <v>227</v>
      </c>
      <c r="J5613" s="128">
        <v>20.203199999999999</v>
      </c>
    </row>
    <row r="5614" spans="2:10" hidden="1" x14ac:dyDescent="0.25">
      <c r="B5614" s="124" t="s">
        <v>13</v>
      </c>
      <c r="C5614" s="125" t="s">
        <v>18252</v>
      </c>
      <c r="D5614" s="126" t="s">
        <v>18253</v>
      </c>
      <c r="E5614" s="125" t="s">
        <v>18252</v>
      </c>
      <c r="F5614" s="126" t="s">
        <v>18257</v>
      </c>
      <c r="G5614" s="125" t="s">
        <v>18254</v>
      </c>
      <c r="H5614" s="126" t="s">
        <v>18255</v>
      </c>
      <c r="I5614" s="127">
        <v>370</v>
      </c>
      <c r="J5614" s="128">
        <v>13.5242</v>
      </c>
    </row>
    <row r="5615" spans="2:10" hidden="1" x14ac:dyDescent="0.25">
      <c r="B5615" s="124" t="s">
        <v>13</v>
      </c>
      <c r="C5615" s="125" t="s">
        <v>18258</v>
      </c>
      <c r="D5615" s="126" t="s">
        <v>18259</v>
      </c>
      <c r="E5615" s="125" t="s">
        <v>18258</v>
      </c>
      <c r="F5615" s="126" t="s">
        <v>18260</v>
      </c>
      <c r="G5615" s="125" t="s">
        <v>18261</v>
      </c>
      <c r="H5615" s="126" t="s">
        <v>18262</v>
      </c>
      <c r="I5615" s="127">
        <v>953</v>
      </c>
      <c r="J5615" s="128">
        <v>16.167100000000001</v>
      </c>
    </row>
    <row r="5616" spans="2:10" hidden="1" x14ac:dyDescent="0.25">
      <c r="B5616" s="124" t="s">
        <v>13</v>
      </c>
      <c r="C5616" s="125" t="s">
        <v>18258</v>
      </c>
      <c r="D5616" s="126" t="s">
        <v>18259</v>
      </c>
      <c r="E5616" s="125" t="s">
        <v>18261</v>
      </c>
      <c r="F5616" s="126" t="s">
        <v>18262</v>
      </c>
      <c r="G5616" s="125" t="s">
        <v>2427</v>
      </c>
      <c r="H5616" s="126" t="s">
        <v>18263</v>
      </c>
      <c r="I5616" s="127">
        <v>390</v>
      </c>
      <c r="J5616" s="128">
        <v>30.497599999999991</v>
      </c>
    </row>
    <row r="5617" spans="2:10" hidden="1" x14ac:dyDescent="0.25">
      <c r="B5617" s="124" t="s">
        <v>13</v>
      </c>
      <c r="C5617" s="125" t="s">
        <v>18258</v>
      </c>
      <c r="D5617" s="126" t="s">
        <v>18259</v>
      </c>
      <c r="E5617" s="125" t="s">
        <v>18261</v>
      </c>
      <c r="F5617" s="126" t="s">
        <v>18262</v>
      </c>
      <c r="G5617" s="125" t="s">
        <v>18264</v>
      </c>
      <c r="H5617" s="126" t="s">
        <v>18265</v>
      </c>
      <c r="I5617" s="127">
        <v>480</v>
      </c>
      <c r="J5617" s="128">
        <v>2.1227999999999998</v>
      </c>
    </row>
    <row r="5618" spans="2:10" hidden="1" x14ac:dyDescent="0.25">
      <c r="B5618" s="124" t="s">
        <v>13</v>
      </c>
      <c r="C5618" s="125" t="s">
        <v>18266</v>
      </c>
      <c r="D5618" s="126" t="s">
        <v>18267</v>
      </c>
      <c r="E5618" s="125" t="s">
        <v>17335</v>
      </c>
      <c r="F5618" s="126" t="s">
        <v>18268</v>
      </c>
      <c r="G5618" s="125" t="s">
        <v>18269</v>
      </c>
      <c r="H5618" s="126" t="s">
        <v>18270</v>
      </c>
      <c r="I5618" s="127">
        <v>1080</v>
      </c>
      <c r="J5618" s="128">
        <v>3.9822000000000002</v>
      </c>
    </row>
    <row r="5619" spans="2:10" hidden="1" x14ac:dyDescent="0.25">
      <c r="B5619" s="124" t="s">
        <v>13</v>
      </c>
      <c r="C5619" s="125" t="s">
        <v>18266</v>
      </c>
      <c r="D5619" s="126" t="s">
        <v>18267</v>
      </c>
      <c r="E5619" s="125" t="s">
        <v>18266</v>
      </c>
      <c r="F5619" s="126" t="s">
        <v>18271</v>
      </c>
      <c r="G5619" s="125" t="s">
        <v>17335</v>
      </c>
      <c r="H5619" s="126" t="s">
        <v>18268</v>
      </c>
      <c r="I5619" s="127">
        <v>334</v>
      </c>
      <c r="J5619" s="128">
        <v>6.7133000000000003</v>
      </c>
    </row>
    <row r="5620" spans="2:10" hidden="1" x14ac:dyDescent="0.25">
      <c r="B5620" s="124" t="s">
        <v>13</v>
      </c>
      <c r="C5620" s="125" t="s">
        <v>18266</v>
      </c>
      <c r="D5620" s="126" t="s">
        <v>18267</v>
      </c>
      <c r="E5620" s="125" t="s">
        <v>18269</v>
      </c>
      <c r="F5620" s="126" t="s">
        <v>18270</v>
      </c>
      <c r="G5620" s="125" t="s">
        <v>18272</v>
      </c>
      <c r="H5620" s="126" t="s">
        <v>18273</v>
      </c>
      <c r="I5620" s="127">
        <v>555</v>
      </c>
      <c r="J5620" s="128">
        <v>2.6606999999999998</v>
      </c>
    </row>
    <row r="5621" spans="2:10" hidden="1" x14ac:dyDescent="0.25">
      <c r="B5621" s="124" t="s">
        <v>13</v>
      </c>
      <c r="C5621" s="125" t="s">
        <v>18274</v>
      </c>
      <c r="D5621" s="126" t="s">
        <v>18275</v>
      </c>
      <c r="E5621" s="125" t="s">
        <v>18276</v>
      </c>
      <c r="F5621" s="126" t="s">
        <v>18277</v>
      </c>
      <c r="G5621" s="125" t="s">
        <v>1067</v>
      </c>
      <c r="H5621" s="126" t="s">
        <v>18278</v>
      </c>
      <c r="I5621" s="127">
        <v>551</v>
      </c>
      <c r="J5621" s="128">
        <v>8.4239000000000015</v>
      </c>
    </row>
    <row r="5622" spans="2:10" hidden="1" x14ac:dyDescent="0.25">
      <c r="B5622" s="124" t="s">
        <v>13</v>
      </c>
      <c r="C5622" s="125" t="s">
        <v>18274</v>
      </c>
      <c r="D5622" s="126" t="s">
        <v>18275</v>
      </c>
      <c r="E5622" s="125" t="s">
        <v>1474</v>
      </c>
      <c r="F5622" s="126" t="s">
        <v>18279</v>
      </c>
      <c r="G5622" s="125" t="s">
        <v>18280</v>
      </c>
      <c r="H5622" s="126" t="s">
        <v>18281</v>
      </c>
      <c r="I5622" s="127">
        <v>433</v>
      </c>
      <c r="J5622" s="128">
        <v>2.8868999999999998</v>
      </c>
    </row>
    <row r="5623" spans="2:10" hidden="1" x14ac:dyDescent="0.25">
      <c r="B5623" s="124" t="s">
        <v>13</v>
      </c>
      <c r="C5623" s="125" t="s">
        <v>18274</v>
      </c>
      <c r="D5623" s="126" t="s">
        <v>18275</v>
      </c>
      <c r="E5623" s="125" t="s">
        <v>12517</v>
      </c>
      <c r="F5623" s="126" t="s">
        <v>18282</v>
      </c>
      <c r="G5623" s="125" t="s">
        <v>1474</v>
      </c>
      <c r="H5623" s="126" t="s">
        <v>18279</v>
      </c>
      <c r="I5623" s="127">
        <v>194</v>
      </c>
      <c r="J5623" s="128">
        <v>3.418699999999999</v>
      </c>
    </row>
    <row r="5624" spans="2:10" hidden="1" x14ac:dyDescent="0.25">
      <c r="B5624" s="124" t="s">
        <v>13</v>
      </c>
      <c r="C5624" s="125" t="s">
        <v>18274</v>
      </c>
      <c r="D5624" s="126" t="s">
        <v>18275</v>
      </c>
      <c r="E5624" s="125" t="s">
        <v>18283</v>
      </c>
      <c r="F5624" s="126" t="s">
        <v>18284</v>
      </c>
      <c r="G5624" s="125" t="s">
        <v>18285</v>
      </c>
      <c r="H5624" s="126" t="s">
        <v>18286</v>
      </c>
      <c r="I5624" s="127">
        <v>211</v>
      </c>
      <c r="J5624" s="128">
        <v>10.634</v>
      </c>
    </row>
    <row r="5625" spans="2:10" hidden="1" x14ac:dyDescent="0.25">
      <c r="B5625" s="124" t="s">
        <v>13</v>
      </c>
      <c r="C5625" s="125" t="s">
        <v>18274</v>
      </c>
      <c r="D5625" s="126" t="s">
        <v>18275</v>
      </c>
      <c r="E5625" s="125" t="s">
        <v>18280</v>
      </c>
      <c r="F5625" s="126" t="s">
        <v>18281</v>
      </c>
      <c r="G5625" s="125" t="s">
        <v>18283</v>
      </c>
      <c r="H5625" s="126" t="s">
        <v>18284</v>
      </c>
      <c r="I5625" s="127">
        <v>559</v>
      </c>
      <c r="J5625" s="128">
        <v>9.1204000000000001</v>
      </c>
    </row>
    <row r="5626" spans="2:10" hidden="1" x14ac:dyDescent="0.25">
      <c r="B5626" s="124" t="s">
        <v>13</v>
      </c>
      <c r="C5626" s="125" t="s">
        <v>18274</v>
      </c>
      <c r="D5626" s="126" t="s">
        <v>18275</v>
      </c>
      <c r="E5626" s="125" t="s">
        <v>18274</v>
      </c>
      <c r="F5626" s="126" t="s">
        <v>18287</v>
      </c>
      <c r="G5626" s="125" t="s">
        <v>18276</v>
      </c>
      <c r="H5626" s="126" t="s">
        <v>18277</v>
      </c>
      <c r="I5626" s="127">
        <v>289</v>
      </c>
      <c r="J5626" s="128">
        <v>5.363999999999999</v>
      </c>
    </row>
    <row r="5627" spans="2:10" hidden="1" x14ac:dyDescent="0.25">
      <c r="B5627" s="124" t="s">
        <v>13</v>
      </c>
      <c r="C5627" s="125" t="s">
        <v>4256</v>
      </c>
      <c r="D5627" s="126" t="s">
        <v>18288</v>
      </c>
      <c r="E5627" s="125" t="s">
        <v>4548</v>
      </c>
      <c r="F5627" s="126" t="s">
        <v>18289</v>
      </c>
      <c r="G5627" s="125" t="s">
        <v>5633</v>
      </c>
      <c r="H5627" s="126" t="s">
        <v>18290</v>
      </c>
      <c r="I5627" s="127">
        <v>2434</v>
      </c>
      <c r="J5627" s="128">
        <v>2.5621999999999998</v>
      </c>
    </row>
    <row r="5628" spans="2:10" hidden="1" x14ac:dyDescent="0.25">
      <c r="B5628" s="124" t="s">
        <v>13</v>
      </c>
      <c r="C5628" s="125" t="s">
        <v>4256</v>
      </c>
      <c r="D5628" s="126" t="s">
        <v>18288</v>
      </c>
      <c r="E5628" s="125" t="s">
        <v>18291</v>
      </c>
      <c r="F5628" s="126" t="s">
        <v>18292</v>
      </c>
      <c r="G5628" s="125" t="s">
        <v>18293</v>
      </c>
      <c r="H5628" s="126" t="s">
        <v>18294</v>
      </c>
      <c r="I5628" s="127">
        <v>2332</v>
      </c>
      <c r="J5628" s="128">
        <v>9.5738000000000021</v>
      </c>
    </row>
    <row r="5629" spans="2:10" hidden="1" x14ac:dyDescent="0.25">
      <c r="B5629" s="124" t="s">
        <v>13</v>
      </c>
      <c r="C5629" s="125" t="s">
        <v>4256</v>
      </c>
      <c r="D5629" s="126" t="s">
        <v>18288</v>
      </c>
      <c r="E5629" s="125" t="s">
        <v>18295</v>
      </c>
      <c r="F5629" s="126" t="s">
        <v>18296</v>
      </c>
      <c r="G5629" s="125" t="s">
        <v>18291</v>
      </c>
      <c r="H5629" s="126" t="s">
        <v>18292</v>
      </c>
      <c r="I5629" s="127">
        <v>3705</v>
      </c>
      <c r="J5629" s="128">
        <v>8.168000000000001</v>
      </c>
    </row>
    <row r="5630" spans="2:10" hidden="1" x14ac:dyDescent="0.25">
      <c r="B5630" s="124" t="s">
        <v>13</v>
      </c>
      <c r="C5630" s="125" t="s">
        <v>4256</v>
      </c>
      <c r="D5630" s="126" t="s">
        <v>18288</v>
      </c>
      <c r="E5630" s="125" t="s">
        <v>18297</v>
      </c>
      <c r="F5630" s="126" t="s">
        <v>18298</v>
      </c>
      <c r="G5630" s="125" t="s">
        <v>18299</v>
      </c>
      <c r="H5630" s="126" t="s">
        <v>18300</v>
      </c>
      <c r="I5630" s="127">
        <v>1751</v>
      </c>
      <c r="J5630" s="128">
        <v>7.4666000000000006</v>
      </c>
    </row>
    <row r="5631" spans="2:10" hidden="1" x14ac:dyDescent="0.25">
      <c r="B5631" s="124" t="s">
        <v>13</v>
      </c>
      <c r="C5631" s="125" t="s">
        <v>4256</v>
      </c>
      <c r="D5631" s="126" t="s">
        <v>18288</v>
      </c>
      <c r="E5631" s="125" t="s">
        <v>18295</v>
      </c>
      <c r="F5631" s="126" t="s">
        <v>18296</v>
      </c>
      <c r="G5631" s="125" t="s">
        <v>4548</v>
      </c>
      <c r="H5631" s="126" t="s">
        <v>18289</v>
      </c>
      <c r="I5631" s="127">
        <v>646</v>
      </c>
      <c r="J5631" s="128">
        <v>1.93</v>
      </c>
    </row>
    <row r="5632" spans="2:10" hidden="1" x14ac:dyDescent="0.25">
      <c r="B5632" s="124" t="s">
        <v>13</v>
      </c>
      <c r="C5632" s="125" t="s">
        <v>4256</v>
      </c>
      <c r="D5632" s="126" t="s">
        <v>18288</v>
      </c>
      <c r="E5632" s="125" t="s">
        <v>4256</v>
      </c>
      <c r="F5632" s="126" t="s">
        <v>18301</v>
      </c>
      <c r="G5632" s="125" t="s">
        <v>18297</v>
      </c>
      <c r="H5632" s="126" t="s">
        <v>18298</v>
      </c>
      <c r="I5632" s="127">
        <v>603</v>
      </c>
      <c r="J5632" s="128">
        <v>8.3069000000000024</v>
      </c>
    </row>
    <row r="5633" spans="2:10" hidden="1" x14ac:dyDescent="0.25">
      <c r="B5633" s="124" t="s">
        <v>13</v>
      </c>
      <c r="C5633" s="125" t="s">
        <v>4256</v>
      </c>
      <c r="D5633" s="126" t="s">
        <v>18288</v>
      </c>
      <c r="E5633" s="125" t="s">
        <v>4256</v>
      </c>
      <c r="F5633" s="126" t="s">
        <v>18301</v>
      </c>
      <c r="G5633" s="125" t="s">
        <v>18295</v>
      </c>
      <c r="H5633" s="126" t="s">
        <v>18296</v>
      </c>
      <c r="I5633" s="127">
        <v>385</v>
      </c>
      <c r="J5633" s="128">
        <v>5.6208999999999989</v>
      </c>
    </row>
    <row r="5634" spans="2:10" hidden="1" x14ac:dyDescent="0.25">
      <c r="B5634" s="124" t="s">
        <v>13</v>
      </c>
      <c r="C5634" s="125" t="s">
        <v>18302</v>
      </c>
      <c r="D5634" s="126" t="s">
        <v>18303</v>
      </c>
      <c r="E5634" s="125" t="s">
        <v>18304</v>
      </c>
      <c r="F5634" s="126" t="s">
        <v>18305</v>
      </c>
      <c r="G5634" s="125" t="s">
        <v>18306</v>
      </c>
      <c r="H5634" s="126" t="s">
        <v>18307</v>
      </c>
      <c r="I5634" s="127">
        <v>134</v>
      </c>
      <c r="J5634" s="128">
        <v>8.0299000000000014</v>
      </c>
    </row>
    <row r="5635" spans="2:10" hidden="1" x14ac:dyDescent="0.25">
      <c r="B5635" s="124" t="s">
        <v>13</v>
      </c>
      <c r="C5635" s="125" t="s">
        <v>18302</v>
      </c>
      <c r="D5635" s="126" t="s">
        <v>18303</v>
      </c>
      <c r="E5635" s="125" t="s">
        <v>18302</v>
      </c>
      <c r="F5635" s="126" t="s">
        <v>18308</v>
      </c>
      <c r="G5635" s="125" t="s">
        <v>18309</v>
      </c>
      <c r="H5635" s="126" t="s">
        <v>18310</v>
      </c>
      <c r="I5635" s="127">
        <v>221</v>
      </c>
      <c r="J5635" s="128">
        <v>9.1453000000000024</v>
      </c>
    </row>
    <row r="5636" spans="2:10" hidden="1" x14ac:dyDescent="0.25">
      <c r="B5636" s="124" t="s">
        <v>13</v>
      </c>
      <c r="C5636" s="125" t="s">
        <v>18302</v>
      </c>
      <c r="D5636" s="126" t="s">
        <v>18303</v>
      </c>
      <c r="E5636" s="125" t="s">
        <v>18309</v>
      </c>
      <c r="F5636" s="126" t="s">
        <v>18310</v>
      </c>
      <c r="G5636" s="125" t="s">
        <v>18311</v>
      </c>
      <c r="H5636" s="126" t="s">
        <v>18312</v>
      </c>
      <c r="I5636" s="127">
        <v>458</v>
      </c>
      <c r="J5636" s="128">
        <v>10.8643</v>
      </c>
    </row>
    <row r="5637" spans="2:10" hidden="1" x14ac:dyDescent="0.25">
      <c r="B5637" s="124" t="s">
        <v>13</v>
      </c>
      <c r="C5637" s="125" t="s">
        <v>18302</v>
      </c>
      <c r="D5637" s="126" t="s">
        <v>18303</v>
      </c>
      <c r="E5637" s="125" t="s">
        <v>18313</v>
      </c>
      <c r="F5637" s="126" t="s">
        <v>18314</v>
      </c>
      <c r="G5637" s="125" t="s">
        <v>18315</v>
      </c>
      <c r="H5637" s="126" t="s">
        <v>18316</v>
      </c>
      <c r="I5637" s="127">
        <v>397</v>
      </c>
      <c r="J5637" s="128">
        <v>3.8980000000000001</v>
      </c>
    </row>
    <row r="5638" spans="2:10" hidden="1" x14ac:dyDescent="0.25">
      <c r="B5638" s="124" t="s">
        <v>13</v>
      </c>
      <c r="C5638" s="125" t="s">
        <v>18302</v>
      </c>
      <c r="D5638" s="126" t="s">
        <v>18303</v>
      </c>
      <c r="E5638" s="125" t="s">
        <v>18302</v>
      </c>
      <c r="F5638" s="126" t="s">
        <v>18308</v>
      </c>
      <c r="G5638" s="125" t="s">
        <v>18304</v>
      </c>
      <c r="H5638" s="126" t="s">
        <v>18305</v>
      </c>
      <c r="I5638" s="127">
        <v>682</v>
      </c>
      <c r="J5638" s="128">
        <v>6.2633000000000001</v>
      </c>
    </row>
    <row r="5639" spans="2:10" hidden="1" x14ac:dyDescent="0.25">
      <c r="B5639" s="124" t="s">
        <v>13</v>
      </c>
      <c r="C5639" s="125" t="s">
        <v>18317</v>
      </c>
      <c r="D5639" s="126" t="s">
        <v>18318</v>
      </c>
      <c r="E5639" s="125" t="s">
        <v>18317</v>
      </c>
      <c r="F5639" s="126" t="s">
        <v>18319</v>
      </c>
      <c r="G5639" s="125" t="s">
        <v>18320</v>
      </c>
      <c r="H5639" s="126" t="s">
        <v>18321</v>
      </c>
      <c r="I5639" s="127">
        <v>3211</v>
      </c>
      <c r="J5639" s="128">
        <v>9.7866</v>
      </c>
    </row>
    <row r="5640" spans="2:10" hidden="1" x14ac:dyDescent="0.25">
      <c r="B5640" s="124" t="s">
        <v>27</v>
      </c>
      <c r="C5640" s="125" t="s">
        <v>53</v>
      </c>
      <c r="D5640" s="126" t="s">
        <v>18322</v>
      </c>
      <c r="E5640" s="125" t="s">
        <v>53</v>
      </c>
      <c r="F5640" s="126" t="s">
        <v>18323</v>
      </c>
      <c r="G5640" s="125" t="s">
        <v>18324</v>
      </c>
      <c r="H5640" s="126" t="s">
        <v>18325</v>
      </c>
      <c r="I5640" s="127">
        <v>324</v>
      </c>
      <c r="J5640" s="128">
        <v>4.5811000000000002</v>
      </c>
    </row>
    <row r="5641" spans="2:10" hidden="1" x14ac:dyDescent="0.25">
      <c r="B5641" s="124" t="s">
        <v>27</v>
      </c>
      <c r="C5641" s="125" t="s">
        <v>53</v>
      </c>
      <c r="D5641" s="126" t="s">
        <v>18322</v>
      </c>
      <c r="E5641" s="125" t="s">
        <v>53</v>
      </c>
      <c r="F5641" s="126" t="s">
        <v>18323</v>
      </c>
      <c r="G5641" s="125" t="s">
        <v>8915</v>
      </c>
      <c r="H5641" s="126" t="s">
        <v>18326</v>
      </c>
      <c r="I5641" s="127">
        <v>436</v>
      </c>
      <c r="J5641" s="128">
        <v>4.6315</v>
      </c>
    </row>
    <row r="5642" spans="2:10" hidden="1" x14ac:dyDescent="0.25">
      <c r="B5642" s="124" t="s">
        <v>27</v>
      </c>
      <c r="C5642" s="125" t="s">
        <v>53</v>
      </c>
      <c r="D5642" s="126" t="s">
        <v>18322</v>
      </c>
      <c r="E5642" s="125" t="s">
        <v>53</v>
      </c>
      <c r="F5642" s="126" t="s">
        <v>18323</v>
      </c>
      <c r="G5642" s="125" t="s">
        <v>18327</v>
      </c>
      <c r="H5642" s="126" t="s">
        <v>18328</v>
      </c>
      <c r="I5642" s="127">
        <v>19</v>
      </c>
      <c r="J5642" s="128">
        <v>4.4727000000000006</v>
      </c>
    </row>
    <row r="5643" spans="2:10" hidden="1" x14ac:dyDescent="0.25">
      <c r="B5643" s="124" t="s">
        <v>27</v>
      </c>
      <c r="C5643" s="125" t="s">
        <v>55</v>
      </c>
      <c r="D5643" s="126" t="s">
        <v>18329</v>
      </c>
      <c r="E5643" s="125" t="s">
        <v>55</v>
      </c>
      <c r="F5643" s="126" t="s">
        <v>18330</v>
      </c>
      <c r="G5643" s="125" t="s">
        <v>6863</v>
      </c>
      <c r="H5643" s="126" t="s">
        <v>18331</v>
      </c>
      <c r="I5643" s="127">
        <v>450</v>
      </c>
      <c r="J5643" s="128">
        <v>5.6254999999999988</v>
      </c>
    </row>
    <row r="5644" spans="2:10" hidden="1" x14ac:dyDescent="0.25">
      <c r="B5644" s="124" t="s">
        <v>27</v>
      </c>
      <c r="C5644" s="125" t="s">
        <v>18332</v>
      </c>
      <c r="D5644" s="126" t="s">
        <v>18333</v>
      </c>
      <c r="E5644" s="125" t="s">
        <v>18332</v>
      </c>
      <c r="F5644" s="126" t="s">
        <v>18334</v>
      </c>
      <c r="G5644" s="125" t="s">
        <v>8641</v>
      </c>
      <c r="H5644" s="126" t="s">
        <v>18335</v>
      </c>
      <c r="I5644" s="127">
        <v>666</v>
      </c>
      <c r="J5644" s="128">
        <v>13.1157</v>
      </c>
    </row>
    <row r="5645" spans="2:10" hidden="1" x14ac:dyDescent="0.25">
      <c r="B5645" s="124" t="s">
        <v>27</v>
      </c>
      <c r="C5645" s="125" t="s">
        <v>18336</v>
      </c>
      <c r="D5645" s="126" t="s">
        <v>18337</v>
      </c>
      <c r="E5645" s="125" t="s">
        <v>18336</v>
      </c>
      <c r="F5645" s="126" t="s">
        <v>18338</v>
      </c>
      <c r="G5645" s="125" t="s">
        <v>7479</v>
      </c>
      <c r="H5645" s="126" t="s">
        <v>18339</v>
      </c>
      <c r="I5645" s="127">
        <v>326</v>
      </c>
      <c r="J5645" s="128">
        <v>24.926099999999991</v>
      </c>
    </row>
    <row r="5646" spans="2:10" hidden="1" x14ac:dyDescent="0.25">
      <c r="B5646" s="124" t="s">
        <v>27</v>
      </c>
      <c r="C5646" s="125" t="s">
        <v>189</v>
      </c>
      <c r="D5646" s="126" t="s">
        <v>18340</v>
      </c>
      <c r="E5646" s="125" t="s">
        <v>18341</v>
      </c>
      <c r="F5646" s="126" t="s">
        <v>18342</v>
      </c>
      <c r="G5646" s="125" t="s">
        <v>18343</v>
      </c>
      <c r="H5646" s="126" t="s">
        <v>18344</v>
      </c>
      <c r="I5646" s="127">
        <v>167</v>
      </c>
      <c r="J5646" s="128">
        <v>58.104999999999997</v>
      </c>
    </row>
    <row r="5647" spans="2:10" hidden="1" x14ac:dyDescent="0.25">
      <c r="B5647" s="124" t="s">
        <v>27</v>
      </c>
      <c r="C5647" s="125" t="s">
        <v>189</v>
      </c>
      <c r="D5647" s="126" t="s">
        <v>18340</v>
      </c>
      <c r="E5647" s="125" t="s">
        <v>189</v>
      </c>
      <c r="F5647" s="126" t="s">
        <v>18345</v>
      </c>
      <c r="G5647" s="125" t="s">
        <v>18341</v>
      </c>
      <c r="H5647" s="126" t="s">
        <v>18342</v>
      </c>
      <c r="I5647" s="127">
        <v>77</v>
      </c>
      <c r="J5647" s="128">
        <v>17.262799999999991</v>
      </c>
    </row>
    <row r="5648" spans="2:10" hidden="1" x14ac:dyDescent="0.25">
      <c r="B5648" s="124" t="s">
        <v>27</v>
      </c>
      <c r="C5648" s="125" t="s">
        <v>191</v>
      </c>
      <c r="D5648" s="126" t="s">
        <v>18346</v>
      </c>
      <c r="E5648" s="125" t="s">
        <v>7683</v>
      </c>
      <c r="F5648" s="126" t="s">
        <v>18347</v>
      </c>
      <c r="G5648" s="125" t="s">
        <v>18348</v>
      </c>
      <c r="H5648" s="126" t="s">
        <v>18349</v>
      </c>
      <c r="I5648" s="127">
        <v>607</v>
      </c>
      <c r="J5648" s="128">
        <v>12.2888</v>
      </c>
    </row>
    <row r="5649" spans="2:10" hidden="1" x14ac:dyDescent="0.25">
      <c r="B5649" s="124" t="s">
        <v>27</v>
      </c>
      <c r="C5649" s="125" t="s">
        <v>191</v>
      </c>
      <c r="D5649" s="126" t="s">
        <v>18346</v>
      </c>
      <c r="E5649" s="125" t="s">
        <v>15817</v>
      </c>
      <c r="F5649" s="126" t="s">
        <v>18350</v>
      </c>
      <c r="G5649" s="125" t="s">
        <v>18351</v>
      </c>
      <c r="H5649" s="126" t="s">
        <v>18352</v>
      </c>
      <c r="I5649" s="127">
        <v>86</v>
      </c>
      <c r="J5649" s="128">
        <v>6.0404999999999998</v>
      </c>
    </row>
    <row r="5650" spans="2:10" hidden="1" x14ac:dyDescent="0.25">
      <c r="B5650" s="124" t="s">
        <v>27</v>
      </c>
      <c r="C5650" s="125" t="s">
        <v>191</v>
      </c>
      <c r="D5650" s="126" t="s">
        <v>18346</v>
      </c>
      <c r="E5650" s="125" t="s">
        <v>15643</v>
      </c>
      <c r="F5650" s="126" t="s">
        <v>18353</v>
      </c>
      <c r="G5650" s="125" t="s">
        <v>18354</v>
      </c>
      <c r="H5650" s="126" t="s">
        <v>18355</v>
      </c>
      <c r="I5650" s="127">
        <v>103</v>
      </c>
      <c r="J5650" s="128">
        <v>11.3673</v>
      </c>
    </row>
    <row r="5651" spans="2:10" hidden="1" x14ac:dyDescent="0.25">
      <c r="B5651" s="124" t="s">
        <v>27</v>
      </c>
      <c r="C5651" s="125" t="s">
        <v>191</v>
      </c>
      <c r="D5651" s="126" t="s">
        <v>18346</v>
      </c>
      <c r="E5651" s="125" t="s">
        <v>191</v>
      </c>
      <c r="F5651" s="126" t="s">
        <v>18356</v>
      </c>
      <c r="G5651" s="125" t="s">
        <v>7683</v>
      </c>
      <c r="H5651" s="126" t="s">
        <v>18347</v>
      </c>
      <c r="I5651" s="127">
        <v>177</v>
      </c>
      <c r="J5651" s="128">
        <v>15.0724</v>
      </c>
    </row>
    <row r="5652" spans="2:10" hidden="1" x14ac:dyDescent="0.25">
      <c r="B5652" s="124" t="s">
        <v>27</v>
      </c>
      <c r="C5652" s="125" t="s">
        <v>191</v>
      </c>
      <c r="D5652" s="126" t="s">
        <v>18346</v>
      </c>
      <c r="E5652" s="125" t="s">
        <v>15817</v>
      </c>
      <c r="F5652" s="126" t="s">
        <v>18350</v>
      </c>
      <c r="G5652" s="125" t="s">
        <v>15643</v>
      </c>
      <c r="H5652" s="126" t="s">
        <v>18353</v>
      </c>
      <c r="I5652" s="127">
        <v>167</v>
      </c>
      <c r="J5652" s="128">
        <v>12.788600000000001</v>
      </c>
    </row>
    <row r="5653" spans="2:10" hidden="1" x14ac:dyDescent="0.25">
      <c r="B5653" s="124" t="s">
        <v>27</v>
      </c>
      <c r="C5653" s="125" t="s">
        <v>191</v>
      </c>
      <c r="D5653" s="126" t="s">
        <v>18346</v>
      </c>
      <c r="E5653" s="125" t="s">
        <v>191</v>
      </c>
      <c r="F5653" s="126" t="s">
        <v>18356</v>
      </c>
      <c r="G5653" s="125" t="s">
        <v>15817</v>
      </c>
      <c r="H5653" s="126" t="s">
        <v>18350</v>
      </c>
      <c r="I5653" s="127">
        <v>214</v>
      </c>
      <c r="J5653" s="128">
        <v>13.5915</v>
      </c>
    </row>
    <row r="5654" spans="2:10" hidden="1" x14ac:dyDescent="0.25">
      <c r="B5654" s="124" t="s">
        <v>27</v>
      </c>
      <c r="C5654" s="125" t="s">
        <v>18357</v>
      </c>
      <c r="D5654" s="126" t="s">
        <v>18358</v>
      </c>
      <c r="E5654" s="125" t="s">
        <v>18359</v>
      </c>
      <c r="F5654" s="126" t="s">
        <v>18360</v>
      </c>
      <c r="G5654" s="125" t="s">
        <v>18361</v>
      </c>
      <c r="H5654" s="126" t="s">
        <v>18362</v>
      </c>
      <c r="I5654" s="127">
        <v>363</v>
      </c>
      <c r="J5654" s="128">
        <v>5.2605000000000004</v>
      </c>
    </row>
    <row r="5655" spans="2:10" hidden="1" x14ac:dyDescent="0.25">
      <c r="B5655" s="124" t="s">
        <v>27</v>
      </c>
      <c r="C5655" s="125" t="s">
        <v>18357</v>
      </c>
      <c r="D5655" s="126" t="s">
        <v>18358</v>
      </c>
      <c r="E5655" s="125" t="s">
        <v>18357</v>
      </c>
      <c r="F5655" s="126" t="s">
        <v>18363</v>
      </c>
      <c r="G5655" s="125" t="s">
        <v>18359</v>
      </c>
      <c r="H5655" s="126" t="s">
        <v>18360</v>
      </c>
      <c r="I5655" s="127">
        <v>380</v>
      </c>
      <c r="J5655" s="128">
        <v>14.3443</v>
      </c>
    </row>
    <row r="5656" spans="2:10" hidden="1" x14ac:dyDescent="0.25">
      <c r="B5656" s="124" t="s">
        <v>27</v>
      </c>
      <c r="C5656" s="125" t="s">
        <v>18357</v>
      </c>
      <c r="D5656" s="126" t="s">
        <v>18358</v>
      </c>
      <c r="E5656" s="125" t="s">
        <v>18357</v>
      </c>
      <c r="F5656" s="126" t="s">
        <v>18363</v>
      </c>
      <c r="G5656" s="125" t="s">
        <v>16184</v>
      </c>
      <c r="H5656" s="126" t="s">
        <v>18364</v>
      </c>
      <c r="I5656" s="127">
        <v>647</v>
      </c>
      <c r="J5656" s="128">
        <v>24.684200000000001</v>
      </c>
    </row>
    <row r="5657" spans="2:10" hidden="1" x14ac:dyDescent="0.25">
      <c r="B5657" s="124" t="s">
        <v>27</v>
      </c>
      <c r="C5657" s="125" t="s">
        <v>18357</v>
      </c>
      <c r="D5657" s="126" t="s">
        <v>18358</v>
      </c>
      <c r="E5657" s="125" t="s">
        <v>18359</v>
      </c>
      <c r="F5657" s="126" t="s">
        <v>18360</v>
      </c>
      <c r="G5657" s="125" t="s">
        <v>18365</v>
      </c>
      <c r="H5657" s="126" t="s">
        <v>18366</v>
      </c>
      <c r="I5657" s="127">
        <v>163</v>
      </c>
      <c r="J5657" s="128">
        <v>6.4318999999999997</v>
      </c>
    </row>
    <row r="5658" spans="2:10" hidden="1" x14ac:dyDescent="0.25">
      <c r="B5658" s="124" t="s">
        <v>27</v>
      </c>
      <c r="C5658" s="125" t="s">
        <v>3166</v>
      </c>
      <c r="D5658" s="126" t="s">
        <v>18367</v>
      </c>
      <c r="E5658" s="125" t="s">
        <v>18368</v>
      </c>
      <c r="F5658" s="126" t="s">
        <v>18369</v>
      </c>
      <c r="G5658" s="125" t="s">
        <v>18370</v>
      </c>
      <c r="H5658" s="126" t="s">
        <v>18371</v>
      </c>
      <c r="I5658" s="127">
        <v>292</v>
      </c>
      <c r="J5658" s="128">
        <v>9.906500000000003</v>
      </c>
    </row>
    <row r="5659" spans="2:10" hidden="1" x14ac:dyDescent="0.25">
      <c r="B5659" s="124" t="s">
        <v>27</v>
      </c>
      <c r="C5659" s="125" t="s">
        <v>3166</v>
      </c>
      <c r="D5659" s="126" t="s">
        <v>18367</v>
      </c>
      <c r="E5659" s="125" t="s">
        <v>2427</v>
      </c>
      <c r="F5659" s="126" t="s">
        <v>18372</v>
      </c>
      <c r="G5659" s="125" t="s">
        <v>1997</v>
      </c>
      <c r="H5659" s="126" t="s">
        <v>18373</v>
      </c>
      <c r="I5659" s="127">
        <v>261</v>
      </c>
      <c r="J5659" s="128">
        <v>24.558</v>
      </c>
    </row>
    <row r="5660" spans="2:10" hidden="1" x14ac:dyDescent="0.25">
      <c r="B5660" s="124" t="s">
        <v>27</v>
      </c>
      <c r="C5660" s="125" t="s">
        <v>3166</v>
      </c>
      <c r="D5660" s="126" t="s">
        <v>18367</v>
      </c>
      <c r="E5660" s="125" t="s">
        <v>18368</v>
      </c>
      <c r="F5660" s="126" t="s">
        <v>18369</v>
      </c>
      <c r="G5660" s="125" t="s">
        <v>2427</v>
      </c>
      <c r="H5660" s="126" t="s">
        <v>18372</v>
      </c>
      <c r="I5660" s="127">
        <v>268</v>
      </c>
      <c r="J5660" s="128">
        <v>12.1837</v>
      </c>
    </row>
    <row r="5661" spans="2:10" hidden="1" x14ac:dyDescent="0.25">
      <c r="B5661" s="124" t="s">
        <v>27</v>
      </c>
      <c r="C5661" s="125" t="s">
        <v>3166</v>
      </c>
      <c r="D5661" s="126" t="s">
        <v>18367</v>
      </c>
      <c r="E5661" s="125" t="s">
        <v>18370</v>
      </c>
      <c r="F5661" s="126" t="s">
        <v>18371</v>
      </c>
      <c r="G5661" s="125" t="s">
        <v>18374</v>
      </c>
      <c r="H5661" s="126" t="s">
        <v>18375</v>
      </c>
      <c r="I5661" s="127">
        <v>366</v>
      </c>
      <c r="J5661" s="128">
        <v>2.5285000000000002</v>
      </c>
    </row>
    <row r="5662" spans="2:10" hidden="1" x14ac:dyDescent="0.25">
      <c r="B5662" s="124" t="s">
        <v>27</v>
      </c>
      <c r="C5662" s="125" t="s">
        <v>3166</v>
      </c>
      <c r="D5662" s="126" t="s">
        <v>18367</v>
      </c>
      <c r="E5662" s="125" t="s">
        <v>3166</v>
      </c>
      <c r="F5662" s="126" t="s">
        <v>18376</v>
      </c>
      <c r="G5662" s="125" t="s">
        <v>18368</v>
      </c>
      <c r="H5662" s="126" t="s">
        <v>18369</v>
      </c>
      <c r="I5662" s="127">
        <v>383</v>
      </c>
      <c r="J5662" s="128">
        <v>6.5365000000000002</v>
      </c>
    </row>
    <row r="5663" spans="2:10" hidden="1" x14ac:dyDescent="0.25">
      <c r="B5663" s="124" t="s">
        <v>27</v>
      </c>
      <c r="C5663" s="125" t="s">
        <v>18377</v>
      </c>
      <c r="D5663" s="126" t="s">
        <v>18378</v>
      </c>
      <c r="E5663" s="125" t="s">
        <v>18377</v>
      </c>
      <c r="F5663" s="126" t="s">
        <v>18379</v>
      </c>
      <c r="G5663" s="125" t="s">
        <v>6585</v>
      </c>
      <c r="H5663" s="126" t="s">
        <v>18380</v>
      </c>
      <c r="I5663" s="127">
        <v>143</v>
      </c>
      <c r="J5663" s="128">
        <v>6.7036000000000016</v>
      </c>
    </row>
    <row r="5664" spans="2:10" hidden="1" x14ac:dyDescent="0.25">
      <c r="B5664" s="124" t="s">
        <v>27</v>
      </c>
      <c r="C5664" s="125" t="s">
        <v>18377</v>
      </c>
      <c r="D5664" s="126" t="s">
        <v>18378</v>
      </c>
      <c r="E5664" s="125" t="s">
        <v>18377</v>
      </c>
      <c r="F5664" s="126" t="s">
        <v>18379</v>
      </c>
      <c r="G5664" s="125" t="s">
        <v>3621</v>
      </c>
      <c r="H5664" s="126" t="s">
        <v>18381</v>
      </c>
      <c r="I5664" s="127">
        <v>232</v>
      </c>
      <c r="J5664" s="128">
        <v>7.1166</v>
      </c>
    </row>
    <row r="5665" spans="2:10" hidden="1" x14ac:dyDescent="0.25">
      <c r="B5665" s="124" t="s">
        <v>27</v>
      </c>
      <c r="C5665" s="125" t="s">
        <v>18382</v>
      </c>
      <c r="D5665" s="126" t="s">
        <v>18383</v>
      </c>
      <c r="E5665" s="125" t="s">
        <v>18382</v>
      </c>
      <c r="F5665" s="126" t="s">
        <v>18384</v>
      </c>
      <c r="G5665" s="125" t="s">
        <v>18385</v>
      </c>
      <c r="H5665" s="126" t="s">
        <v>18386</v>
      </c>
      <c r="I5665" s="127">
        <v>589</v>
      </c>
      <c r="J5665" s="128">
        <v>7.7768000000000006</v>
      </c>
    </row>
    <row r="5666" spans="2:10" hidden="1" x14ac:dyDescent="0.25">
      <c r="B5666" s="124" t="s">
        <v>27</v>
      </c>
      <c r="C5666" s="125" t="s">
        <v>18382</v>
      </c>
      <c r="D5666" s="126" t="s">
        <v>18383</v>
      </c>
      <c r="E5666" s="125" t="s">
        <v>18385</v>
      </c>
      <c r="F5666" s="126" t="s">
        <v>18386</v>
      </c>
      <c r="G5666" s="125" t="s">
        <v>18387</v>
      </c>
      <c r="H5666" s="126" t="s">
        <v>18388</v>
      </c>
      <c r="I5666" s="127">
        <v>522</v>
      </c>
      <c r="J5666" s="128">
        <v>4.2970999999999986</v>
      </c>
    </row>
    <row r="5667" spans="2:10" hidden="1" x14ac:dyDescent="0.25">
      <c r="B5667" s="124" t="s">
        <v>27</v>
      </c>
      <c r="C5667" s="125" t="s">
        <v>18382</v>
      </c>
      <c r="D5667" s="126" t="s">
        <v>18383</v>
      </c>
      <c r="E5667" s="125" t="s">
        <v>18385</v>
      </c>
      <c r="F5667" s="126" t="s">
        <v>18386</v>
      </c>
      <c r="G5667" s="125" t="s">
        <v>18389</v>
      </c>
      <c r="H5667" s="126" t="s">
        <v>18390</v>
      </c>
      <c r="I5667" s="127">
        <v>286</v>
      </c>
      <c r="J5667" s="128">
        <v>2.2917999999999998</v>
      </c>
    </row>
    <row r="5668" spans="2:10" hidden="1" x14ac:dyDescent="0.25">
      <c r="B5668" s="124" t="s">
        <v>27</v>
      </c>
      <c r="C5668" s="125" t="s">
        <v>18391</v>
      </c>
      <c r="D5668" s="126" t="s">
        <v>18392</v>
      </c>
      <c r="E5668" s="125" t="s">
        <v>18391</v>
      </c>
      <c r="F5668" s="126" t="s">
        <v>18393</v>
      </c>
      <c r="G5668" s="125" t="s">
        <v>18394</v>
      </c>
      <c r="H5668" s="126" t="s">
        <v>18395</v>
      </c>
      <c r="I5668" s="127">
        <v>286</v>
      </c>
      <c r="J5668" s="128">
        <v>11.4923</v>
      </c>
    </row>
    <row r="5669" spans="2:10" hidden="1" x14ac:dyDescent="0.25">
      <c r="B5669" s="124" t="s">
        <v>27</v>
      </c>
      <c r="C5669" s="125" t="s">
        <v>18396</v>
      </c>
      <c r="D5669" s="126" t="s">
        <v>18397</v>
      </c>
      <c r="E5669" s="125" t="s">
        <v>18396</v>
      </c>
      <c r="F5669" s="126" t="s">
        <v>18398</v>
      </c>
      <c r="G5669" s="125" t="s">
        <v>18399</v>
      </c>
      <c r="H5669" s="126" t="s">
        <v>18400</v>
      </c>
      <c r="I5669" s="127">
        <v>367</v>
      </c>
      <c r="J5669" s="128">
        <v>33.807399999999987</v>
      </c>
    </row>
    <row r="5670" spans="2:10" hidden="1" x14ac:dyDescent="0.25">
      <c r="B5670" s="124" t="s">
        <v>27</v>
      </c>
      <c r="C5670" s="125" t="s">
        <v>530</v>
      </c>
      <c r="D5670" s="126" t="s">
        <v>18401</v>
      </c>
      <c r="E5670" s="125" t="s">
        <v>530</v>
      </c>
      <c r="F5670" s="126" t="s">
        <v>18402</v>
      </c>
      <c r="G5670" s="125" t="s">
        <v>18403</v>
      </c>
      <c r="H5670" s="126" t="s">
        <v>18404</v>
      </c>
      <c r="I5670" s="127">
        <v>202</v>
      </c>
      <c r="J5670" s="128">
        <v>6.1596000000000002</v>
      </c>
    </row>
    <row r="5671" spans="2:10" hidden="1" x14ac:dyDescent="0.25">
      <c r="B5671" s="124" t="s">
        <v>27</v>
      </c>
      <c r="C5671" s="125" t="s">
        <v>18405</v>
      </c>
      <c r="D5671" s="126" t="s">
        <v>18406</v>
      </c>
      <c r="E5671" s="125" t="s">
        <v>18405</v>
      </c>
      <c r="F5671" s="126" t="s">
        <v>18407</v>
      </c>
      <c r="G5671" s="125" t="s">
        <v>18408</v>
      </c>
      <c r="H5671" s="126" t="s">
        <v>18409</v>
      </c>
      <c r="I5671" s="127">
        <v>313</v>
      </c>
      <c r="J5671" s="128">
        <v>7.2578999999999976</v>
      </c>
    </row>
    <row r="5672" spans="2:10" hidden="1" x14ac:dyDescent="0.25">
      <c r="B5672" s="124" t="s">
        <v>27</v>
      </c>
      <c r="C5672" s="125" t="s">
        <v>573</v>
      </c>
      <c r="D5672" s="126" t="s">
        <v>18410</v>
      </c>
      <c r="E5672" s="125" t="s">
        <v>573</v>
      </c>
      <c r="F5672" s="126" t="s">
        <v>18411</v>
      </c>
      <c r="G5672" s="125" t="s">
        <v>18412</v>
      </c>
      <c r="H5672" s="126" t="s">
        <v>18413</v>
      </c>
      <c r="I5672" s="127">
        <v>303</v>
      </c>
      <c r="J5672" s="128">
        <v>7.2004999999999999</v>
      </c>
    </row>
    <row r="5673" spans="2:10" hidden="1" x14ac:dyDescent="0.25">
      <c r="B5673" s="124" t="s">
        <v>27</v>
      </c>
      <c r="C5673" s="125" t="s">
        <v>573</v>
      </c>
      <c r="D5673" s="126" t="s">
        <v>18410</v>
      </c>
      <c r="E5673" s="125" t="s">
        <v>1488</v>
      </c>
      <c r="F5673" s="126" t="s">
        <v>18414</v>
      </c>
      <c r="G5673" s="125" t="s">
        <v>608</v>
      </c>
      <c r="H5673" s="126" t="s">
        <v>18415</v>
      </c>
      <c r="I5673" s="127">
        <v>379</v>
      </c>
      <c r="J5673" s="128">
        <v>7.2091000000000003</v>
      </c>
    </row>
    <row r="5674" spans="2:10" hidden="1" x14ac:dyDescent="0.25">
      <c r="B5674" s="124" t="s">
        <v>27</v>
      </c>
      <c r="C5674" s="125" t="s">
        <v>573</v>
      </c>
      <c r="D5674" s="126" t="s">
        <v>18410</v>
      </c>
      <c r="E5674" s="125" t="s">
        <v>18416</v>
      </c>
      <c r="F5674" s="126" t="s">
        <v>18417</v>
      </c>
      <c r="G5674" s="125" t="s">
        <v>5573</v>
      </c>
      <c r="H5674" s="126" t="s">
        <v>18418</v>
      </c>
      <c r="I5674" s="127">
        <v>257</v>
      </c>
      <c r="J5674" s="128">
        <v>8.7186999999999983</v>
      </c>
    </row>
    <row r="5675" spans="2:10" hidden="1" x14ac:dyDescent="0.25">
      <c r="B5675" s="124" t="s">
        <v>27</v>
      </c>
      <c r="C5675" s="125" t="s">
        <v>573</v>
      </c>
      <c r="D5675" s="126" t="s">
        <v>18410</v>
      </c>
      <c r="E5675" s="125" t="s">
        <v>18412</v>
      </c>
      <c r="F5675" s="126" t="s">
        <v>18413</v>
      </c>
      <c r="G5675" s="125" t="s">
        <v>18419</v>
      </c>
      <c r="H5675" s="126" t="s">
        <v>18420</v>
      </c>
      <c r="I5675" s="127">
        <v>211</v>
      </c>
      <c r="J5675" s="128">
        <v>15.304399999999999</v>
      </c>
    </row>
    <row r="5676" spans="2:10" hidden="1" x14ac:dyDescent="0.25">
      <c r="B5676" s="124" t="s">
        <v>27</v>
      </c>
      <c r="C5676" s="125" t="s">
        <v>573</v>
      </c>
      <c r="D5676" s="126" t="s">
        <v>18410</v>
      </c>
      <c r="E5676" s="125" t="s">
        <v>5573</v>
      </c>
      <c r="F5676" s="126" t="s">
        <v>18418</v>
      </c>
      <c r="G5676" s="125" t="s">
        <v>1488</v>
      </c>
      <c r="H5676" s="126" t="s">
        <v>18414</v>
      </c>
      <c r="I5676" s="127">
        <v>243</v>
      </c>
      <c r="J5676" s="128">
        <v>4.3242999999999991</v>
      </c>
    </row>
    <row r="5677" spans="2:10" hidden="1" x14ac:dyDescent="0.25">
      <c r="B5677" s="124" t="s">
        <v>27</v>
      </c>
      <c r="C5677" s="125" t="s">
        <v>573</v>
      </c>
      <c r="D5677" s="126" t="s">
        <v>18410</v>
      </c>
      <c r="E5677" s="125" t="s">
        <v>18419</v>
      </c>
      <c r="F5677" s="126" t="s">
        <v>18420</v>
      </c>
      <c r="G5677" s="125" t="s">
        <v>18416</v>
      </c>
      <c r="H5677" s="126" t="s">
        <v>18417</v>
      </c>
      <c r="I5677" s="127">
        <v>243</v>
      </c>
      <c r="J5677" s="128">
        <v>9.6671000000000014</v>
      </c>
    </row>
    <row r="5678" spans="2:10" hidden="1" x14ac:dyDescent="0.25">
      <c r="B5678" s="124" t="s">
        <v>27</v>
      </c>
      <c r="C5678" s="125" t="s">
        <v>1785</v>
      </c>
      <c r="D5678" s="126" t="s">
        <v>18421</v>
      </c>
      <c r="E5678" s="125" t="s">
        <v>18422</v>
      </c>
      <c r="F5678" s="126" t="s">
        <v>18423</v>
      </c>
      <c r="G5678" s="125" t="s">
        <v>18424</v>
      </c>
      <c r="H5678" s="126" t="s">
        <v>18425</v>
      </c>
      <c r="I5678" s="127">
        <v>290</v>
      </c>
      <c r="J5678" s="128">
        <v>3.8379999999999992</v>
      </c>
    </row>
    <row r="5679" spans="2:10" hidden="1" x14ac:dyDescent="0.25">
      <c r="B5679" s="124" t="s">
        <v>27</v>
      </c>
      <c r="C5679" s="125" t="s">
        <v>1785</v>
      </c>
      <c r="D5679" s="126" t="s">
        <v>18421</v>
      </c>
      <c r="E5679" s="125" t="s">
        <v>1785</v>
      </c>
      <c r="F5679" s="126" t="s">
        <v>18426</v>
      </c>
      <c r="G5679" s="125" t="s">
        <v>18422</v>
      </c>
      <c r="H5679" s="126" t="s">
        <v>18423</v>
      </c>
      <c r="I5679" s="127">
        <v>118</v>
      </c>
      <c r="J5679" s="128">
        <v>21.590799999999991</v>
      </c>
    </row>
    <row r="5680" spans="2:10" hidden="1" x14ac:dyDescent="0.25">
      <c r="B5680" s="124" t="s">
        <v>27</v>
      </c>
      <c r="C5680" s="125" t="s">
        <v>1785</v>
      </c>
      <c r="D5680" s="126" t="s">
        <v>18421</v>
      </c>
      <c r="E5680" s="125" t="s">
        <v>1785</v>
      </c>
      <c r="F5680" s="126" t="s">
        <v>18426</v>
      </c>
      <c r="G5680" s="125" t="s">
        <v>18427</v>
      </c>
      <c r="H5680" s="126" t="s">
        <v>18428</v>
      </c>
      <c r="I5680" s="127">
        <v>247</v>
      </c>
      <c r="J5680" s="128">
        <v>9.5970000000000013</v>
      </c>
    </row>
    <row r="5681" spans="2:10" hidden="1" x14ac:dyDescent="0.25">
      <c r="B5681" s="124" t="s">
        <v>27</v>
      </c>
      <c r="C5681" s="125" t="s">
        <v>702</v>
      </c>
      <c r="D5681" s="126" t="s">
        <v>18429</v>
      </c>
      <c r="E5681" s="125" t="s">
        <v>18430</v>
      </c>
      <c r="F5681" s="126" t="s">
        <v>18431</v>
      </c>
      <c r="G5681" s="125" t="s">
        <v>6981</v>
      </c>
      <c r="H5681" s="126" t="s">
        <v>18432</v>
      </c>
      <c r="I5681" s="127">
        <v>295</v>
      </c>
      <c r="J5681" s="128">
        <v>9.3744000000000014</v>
      </c>
    </row>
    <row r="5682" spans="2:10" hidden="1" x14ac:dyDescent="0.25">
      <c r="B5682" s="124" t="s">
        <v>27</v>
      </c>
      <c r="C5682" s="125" t="s">
        <v>702</v>
      </c>
      <c r="D5682" s="126" t="s">
        <v>18429</v>
      </c>
      <c r="E5682" s="125" t="s">
        <v>18433</v>
      </c>
      <c r="F5682" s="126" t="s">
        <v>18434</v>
      </c>
      <c r="G5682" s="125" t="s">
        <v>11718</v>
      </c>
      <c r="H5682" s="126" t="s">
        <v>18435</v>
      </c>
      <c r="I5682" s="127">
        <v>341</v>
      </c>
      <c r="J5682" s="128">
        <v>2.6976</v>
      </c>
    </row>
    <row r="5683" spans="2:10" hidden="1" x14ac:dyDescent="0.25">
      <c r="B5683" s="124" t="s">
        <v>27</v>
      </c>
      <c r="C5683" s="125" t="s">
        <v>702</v>
      </c>
      <c r="D5683" s="126" t="s">
        <v>18429</v>
      </c>
      <c r="E5683" s="125" t="s">
        <v>702</v>
      </c>
      <c r="F5683" s="126" t="s">
        <v>18436</v>
      </c>
      <c r="G5683" s="125" t="s">
        <v>18433</v>
      </c>
      <c r="H5683" s="126" t="s">
        <v>18434</v>
      </c>
      <c r="I5683" s="127">
        <v>650</v>
      </c>
      <c r="J5683" s="128">
        <v>19.481000000000002</v>
      </c>
    </row>
    <row r="5684" spans="2:10" hidden="1" x14ac:dyDescent="0.25">
      <c r="B5684" s="124" t="s">
        <v>27</v>
      </c>
      <c r="C5684" s="125" t="s">
        <v>702</v>
      </c>
      <c r="D5684" s="126" t="s">
        <v>18429</v>
      </c>
      <c r="E5684" s="125" t="s">
        <v>702</v>
      </c>
      <c r="F5684" s="126" t="s">
        <v>18436</v>
      </c>
      <c r="G5684" s="125" t="s">
        <v>18437</v>
      </c>
      <c r="H5684" s="126" t="s">
        <v>18438</v>
      </c>
      <c r="I5684" s="127">
        <v>372</v>
      </c>
      <c r="J5684" s="128">
        <v>14.2948</v>
      </c>
    </row>
    <row r="5685" spans="2:10" hidden="1" x14ac:dyDescent="0.25">
      <c r="B5685" s="124" t="s">
        <v>27</v>
      </c>
      <c r="C5685" s="125" t="s">
        <v>702</v>
      </c>
      <c r="D5685" s="126" t="s">
        <v>18429</v>
      </c>
      <c r="E5685" s="125" t="s">
        <v>702</v>
      </c>
      <c r="F5685" s="126" t="s">
        <v>18436</v>
      </c>
      <c r="G5685" s="125" t="s">
        <v>18430</v>
      </c>
      <c r="H5685" s="126" t="s">
        <v>18431</v>
      </c>
      <c r="I5685" s="127">
        <v>272</v>
      </c>
      <c r="J5685" s="128">
        <v>16.3033</v>
      </c>
    </row>
    <row r="5686" spans="2:10" hidden="1" x14ac:dyDescent="0.25">
      <c r="B5686" s="124" t="s">
        <v>27</v>
      </c>
      <c r="C5686" s="125" t="s">
        <v>18439</v>
      </c>
      <c r="D5686" s="126" t="s">
        <v>18440</v>
      </c>
      <c r="E5686" s="125" t="s">
        <v>11925</v>
      </c>
      <c r="F5686" s="126" t="s">
        <v>18441</v>
      </c>
      <c r="G5686" s="125" t="s">
        <v>18442</v>
      </c>
      <c r="H5686" s="126" t="s">
        <v>18443</v>
      </c>
      <c r="I5686" s="127">
        <v>423</v>
      </c>
      <c r="J5686" s="128">
        <v>4.7146999999999997</v>
      </c>
    </row>
    <row r="5687" spans="2:10" hidden="1" x14ac:dyDescent="0.25">
      <c r="B5687" s="124" t="s">
        <v>27</v>
      </c>
      <c r="C5687" s="125" t="s">
        <v>18439</v>
      </c>
      <c r="D5687" s="126" t="s">
        <v>18440</v>
      </c>
      <c r="E5687" s="125" t="s">
        <v>18439</v>
      </c>
      <c r="F5687" s="126" t="s">
        <v>18444</v>
      </c>
      <c r="G5687" s="125" t="s">
        <v>11925</v>
      </c>
      <c r="H5687" s="126" t="s">
        <v>18441</v>
      </c>
      <c r="I5687" s="127">
        <v>627</v>
      </c>
      <c r="J5687" s="128">
        <v>8.6793000000000013</v>
      </c>
    </row>
    <row r="5688" spans="2:10" hidden="1" x14ac:dyDescent="0.25">
      <c r="B5688" s="124" t="s">
        <v>27</v>
      </c>
      <c r="C5688" s="125" t="s">
        <v>18445</v>
      </c>
      <c r="D5688" s="126" t="s">
        <v>18446</v>
      </c>
      <c r="E5688" s="125" t="s">
        <v>18445</v>
      </c>
      <c r="F5688" s="126" t="s">
        <v>18447</v>
      </c>
      <c r="G5688" s="125" t="s">
        <v>7512</v>
      </c>
      <c r="H5688" s="126" t="s">
        <v>18448</v>
      </c>
      <c r="I5688" s="127">
        <v>159</v>
      </c>
      <c r="J5688" s="128">
        <v>6.1597</v>
      </c>
    </row>
    <row r="5689" spans="2:10" hidden="1" x14ac:dyDescent="0.25">
      <c r="B5689" s="124" t="s">
        <v>27</v>
      </c>
      <c r="C5689" s="125" t="s">
        <v>18449</v>
      </c>
      <c r="D5689" s="126" t="s">
        <v>18450</v>
      </c>
      <c r="E5689" s="125" t="s">
        <v>18449</v>
      </c>
      <c r="F5689" s="126" t="s">
        <v>18451</v>
      </c>
      <c r="G5689" s="125" t="s">
        <v>14033</v>
      </c>
      <c r="H5689" s="126" t="s">
        <v>18452</v>
      </c>
      <c r="I5689" s="127">
        <v>578</v>
      </c>
      <c r="J5689" s="128">
        <v>18.1798</v>
      </c>
    </row>
    <row r="5690" spans="2:10" hidden="1" x14ac:dyDescent="0.25">
      <c r="B5690" s="124" t="s">
        <v>27</v>
      </c>
      <c r="C5690" s="125" t="s">
        <v>18449</v>
      </c>
      <c r="D5690" s="126" t="s">
        <v>18450</v>
      </c>
      <c r="E5690" s="125" t="s">
        <v>18449</v>
      </c>
      <c r="F5690" s="126" t="s">
        <v>18451</v>
      </c>
      <c r="G5690" s="125" t="s">
        <v>18453</v>
      </c>
      <c r="H5690" s="126" t="s">
        <v>18454</v>
      </c>
      <c r="I5690" s="127">
        <v>207</v>
      </c>
      <c r="J5690" s="128">
        <v>6.7766000000000011</v>
      </c>
    </row>
    <row r="5691" spans="2:10" hidden="1" x14ac:dyDescent="0.25">
      <c r="B5691" s="124" t="s">
        <v>27</v>
      </c>
      <c r="C5691" s="125" t="s">
        <v>18455</v>
      </c>
      <c r="D5691" s="126" t="s">
        <v>18456</v>
      </c>
      <c r="E5691" s="125" t="s">
        <v>18457</v>
      </c>
      <c r="F5691" s="126" t="s">
        <v>18458</v>
      </c>
      <c r="G5691" s="125" t="s">
        <v>5482</v>
      </c>
      <c r="H5691" s="126" t="s">
        <v>18459</v>
      </c>
      <c r="I5691" s="127">
        <v>791</v>
      </c>
      <c r="J5691" s="128">
        <v>18.334400000000009</v>
      </c>
    </row>
    <row r="5692" spans="2:10" hidden="1" x14ac:dyDescent="0.25">
      <c r="B5692" s="124" t="s">
        <v>27</v>
      </c>
      <c r="C5692" s="125" t="s">
        <v>18455</v>
      </c>
      <c r="D5692" s="126" t="s">
        <v>18456</v>
      </c>
      <c r="E5692" s="125" t="s">
        <v>18460</v>
      </c>
      <c r="F5692" s="126" t="s">
        <v>18461</v>
      </c>
      <c r="G5692" s="125" t="s">
        <v>18462</v>
      </c>
      <c r="H5692" s="126" t="s">
        <v>18463</v>
      </c>
      <c r="I5692" s="127">
        <v>188</v>
      </c>
      <c r="J5692" s="128">
        <v>7.2064000000000004</v>
      </c>
    </row>
    <row r="5693" spans="2:10" hidden="1" x14ac:dyDescent="0.25">
      <c r="B5693" s="124" t="s">
        <v>27</v>
      </c>
      <c r="C5693" s="125" t="s">
        <v>18455</v>
      </c>
      <c r="D5693" s="126" t="s">
        <v>18456</v>
      </c>
      <c r="E5693" s="125" t="s">
        <v>18462</v>
      </c>
      <c r="F5693" s="126" t="s">
        <v>18463</v>
      </c>
      <c r="G5693" s="125" t="s">
        <v>18457</v>
      </c>
      <c r="H5693" s="126" t="s">
        <v>18458</v>
      </c>
      <c r="I5693" s="127">
        <v>549</v>
      </c>
      <c r="J5693" s="128">
        <v>2.6328</v>
      </c>
    </row>
    <row r="5694" spans="2:10" hidden="1" x14ac:dyDescent="0.25">
      <c r="B5694" s="124" t="s">
        <v>27</v>
      </c>
      <c r="C5694" s="125" t="s">
        <v>18464</v>
      </c>
      <c r="D5694" s="126" t="s">
        <v>18465</v>
      </c>
      <c r="E5694" s="125" t="s">
        <v>8128</v>
      </c>
      <c r="F5694" s="126" t="s">
        <v>18466</v>
      </c>
      <c r="G5694" s="125" t="s">
        <v>6777</v>
      </c>
      <c r="H5694" s="126" t="s">
        <v>18467</v>
      </c>
      <c r="I5694" s="127">
        <v>1508</v>
      </c>
      <c r="J5694" s="128">
        <v>3.1166999999999989</v>
      </c>
    </row>
    <row r="5695" spans="2:10" hidden="1" x14ac:dyDescent="0.25">
      <c r="B5695" s="124" t="s">
        <v>27</v>
      </c>
      <c r="C5695" s="125" t="s">
        <v>18464</v>
      </c>
      <c r="D5695" s="126" t="s">
        <v>18465</v>
      </c>
      <c r="E5695" s="125" t="s">
        <v>18464</v>
      </c>
      <c r="F5695" s="126" t="s">
        <v>18468</v>
      </c>
      <c r="G5695" s="125" t="s">
        <v>8128</v>
      </c>
      <c r="H5695" s="126" t="s">
        <v>18466</v>
      </c>
      <c r="I5695" s="127">
        <v>563</v>
      </c>
      <c r="J5695" s="128">
        <v>5.7916000000000016</v>
      </c>
    </row>
    <row r="5696" spans="2:10" hidden="1" x14ac:dyDescent="0.25">
      <c r="B5696" s="124" t="s">
        <v>27</v>
      </c>
      <c r="C5696" s="125" t="s">
        <v>18464</v>
      </c>
      <c r="D5696" s="126" t="s">
        <v>18465</v>
      </c>
      <c r="E5696" s="125" t="s">
        <v>18464</v>
      </c>
      <c r="F5696" s="126" t="s">
        <v>18468</v>
      </c>
      <c r="G5696" s="125" t="s">
        <v>178</v>
      </c>
      <c r="H5696" s="126" t="s">
        <v>18469</v>
      </c>
      <c r="I5696" s="127">
        <v>467</v>
      </c>
      <c r="J5696" s="128">
        <v>18.572099999999999</v>
      </c>
    </row>
    <row r="5697" spans="2:10" hidden="1" x14ac:dyDescent="0.25">
      <c r="B5697" s="124" t="s">
        <v>27</v>
      </c>
      <c r="C5697" s="125" t="s">
        <v>18464</v>
      </c>
      <c r="D5697" s="126" t="s">
        <v>18465</v>
      </c>
      <c r="E5697" s="125" t="s">
        <v>178</v>
      </c>
      <c r="F5697" s="126" t="s">
        <v>18469</v>
      </c>
      <c r="G5697" s="125" t="s">
        <v>18470</v>
      </c>
      <c r="H5697" s="126" t="s">
        <v>18471</v>
      </c>
      <c r="I5697" s="127">
        <v>193</v>
      </c>
      <c r="J5697" s="128">
        <v>18.561399999999999</v>
      </c>
    </row>
    <row r="5698" spans="2:10" hidden="1" x14ac:dyDescent="0.25">
      <c r="B5698" s="124" t="s">
        <v>27</v>
      </c>
      <c r="C5698" s="125" t="s">
        <v>18472</v>
      </c>
      <c r="D5698" s="126" t="s">
        <v>18473</v>
      </c>
      <c r="E5698" s="125" t="s">
        <v>18472</v>
      </c>
      <c r="F5698" s="126" t="s">
        <v>18474</v>
      </c>
      <c r="G5698" s="125" t="s">
        <v>18475</v>
      </c>
      <c r="H5698" s="126" t="s">
        <v>18476</v>
      </c>
      <c r="I5698" s="127">
        <v>246</v>
      </c>
      <c r="J5698" s="128">
        <v>14.278600000000001</v>
      </c>
    </row>
    <row r="5699" spans="2:10" hidden="1" x14ac:dyDescent="0.25">
      <c r="B5699" s="124" t="s">
        <v>27</v>
      </c>
      <c r="C5699" s="125" t="s">
        <v>18472</v>
      </c>
      <c r="D5699" s="126" t="s">
        <v>18473</v>
      </c>
      <c r="E5699" s="125" t="s">
        <v>18472</v>
      </c>
      <c r="F5699" s="126" t="s">
        <v>18474</v>
      </c>
      <c r="G5699" s="125" t="s">
        <v>1396</v>
      </c>
      <c r="H5699" s="126" t="s">
        <v>18477</v>
      </c>
      <c r="I5699" s="127">
        <v>266</v>
      </c>
      <c r="J5699" s="128">
        <v>14.480399999999999</v>
      </c>
    </row>
    <row r="5700" spans="2:10" hidden="1" x14ac:dyDescent="0.25">
      <c r="B5700" s="124" t="s">
        <v>27</v>
      </c>
      <c r="C5700" s="125" t="s">
        <v>18478</v>
      </c>
      <c r="D5700" s="126" t="s">
        <v>18479</v>
      </c>
      <c r="E5700" s="125" t="s">
        <v>18480</v>
      </c>
      <c r="F5700" s="126" t="s">
        <v>18481</v>
      </c>
      <c r="G5700" s="125" t="s">
        <v>18482</v>
      </c>
      <c r="H5700" s="126" t="s">
        <v>18483</v>
      </c>
      <c r="I5700" s="127">
        <v>423</v>
      </c>
      <c r="J5700" s="128">
        <v>6.4375</v>
      </c>
    </row>
    <row r="5701" spans="2:10" hidden="1" x14ac:dyDescent="0.25">
      <c r="B5701" s="124" t="s">
        <v>27</v>
      </c>
      <c r="C5701" s="125" t="s">
        <v>18478</v>
      </c>
      <c r="D5701" s="126" t="s">
        <v>18479</v>
      </c>
      <c r="E5701" s="125" t="s">
        <v>18478</v>
      </c>
      <c r="F5701" s="126" t="s">
        <v>18484</v>
      </c>
      <c r="G5701" s="125" t="s">
        <v>18480</v>
      </c>
      <c r="H5701" s="126" t="s">
        <v>18481</v>
      </c>
      <c r="I5701" s="127">
        <v>330</v>
      </c>
      <c r="J5701" s="128">
        <v>6.2004999999999999</v>
      </c>
    </row>
    <row r="5702" spans="2:10" hidden="1" x14ac:dyDescent="0.25">
      <c r="B5702" s="124" t="s">
        <v>27</v>
      </c>
      <c r="C5702" s="125" t="s">
        <v>18485</v>
      </c>
      <c r="D5702" s="126" t="s">
        <v>18486</v>
      </c>
      <c r="E5702" s="125" t="s">
        <v>18485</v>
      </c>
      <c r="F5702" s="126" t="s">
        <v>18487</v>
      </c>
      <c r="G5702" s="125" t="s">
        <v>6759</v>
      </c>
      <c r="H5702" s="126" t="s">
        <v>18488</v>
      </c>
      <c r="I5702" s="127">
        <v>288</v>
      </c>
      <c r="J5702" s="128">
        <v>6.6913</v>
      </c>
    </row>
    <row r="5703" spans="2:10" hidden="1" x14ac:dyDescent="0.25">
      <c r="B5703" s="124" t="s">
        <v>27</v>
      </c>
      <c r="C5703" s="125" t="s">
        <v>18485</v>
      </c>
      <c r="D5703" s="126" t="s">
        <v>18486</v>
      </c>
      <c r="E5703" s="125" t="s">
        <v>18485</v>
      </c>
      <c r="F5703" s="126" t="s">
        <v>18487</v>
      </c>
      <c r="G5703" s="125" t="s">
        <v>18489</v>
      </c>
      <c r="H5703" s="126" t="s">
        <v>18490</v>
      </c>
      <c r="I5703" s="127">
        <v>428</v>
      </c>
      <c r="J5703" s="128">
        <v>44.622200000000007</v>
      </c>
    </row>
    <row r="5704" spans="2:10" hidden="1" x14ac:dyDescent="0.25">
      <c r="B5704" s="124" t="s">
        <v>27</v>
      </c>
      <c r="C5704" s="125" t="s">
        <v>18485</v>
      </c>
      <c r="D5704" s="126" t="s">
        <v>18486</v>
      </c>
      <c r="E5704" s="125" t="s">
        <v>18485</v>
      </c>
      <c r="F5704" s="126" t="s">
        <v>18487</v>
      </c>
      <c r="G5704" s="125" t="s">
        <v>10617</v>
      </c>
      <c r="H5704" s="126" t="s">
        <v>18491</v>
      </c>
      <c r="I5704" s="127">
        <v>443</v>
      </c>
      <c r="J5704" s="128">
        <v>4.7216000000000014</v>
      </c>
    </row>
    <row r="5705" spans="2:10" hidden="1" x14ac:dyDescent="0.25">
      <c r="B5705" s="124" t="s">
        <v>27</v>
      </c>
      <c r="C5705" s="125" t="s">
        <v>1041</v>
      </c>
      <c r="D5705" s="126" t="s">
        <v>18492</v>
      </c>
      <c r="E5705" s="125" t="s">
        <v>18493</v>
      </c>
      <c r="F5705" s="126" t="s">
        <v>18494</v>
      </c>
      <c r="G5705" s="125" t="s">
        <v>18495</v>
      </c>
      <c r="H5705" s="126" t="s">
        <v>18496</v>
      </c>
      <c r="I5705" s="127">
        <v>37</v>
      </c>
      <c r="J5705" s="128">
        <v>66.462899999999991</v>
      </c>
    </row>
    <row r="5706" spans="2:10" hidden="1" x14ac:dyDescent="0.25">
      <c r="B5706" s="124" t="s">
        <v>27</v>
      </c>
      <c r="C5706" s="125" t="s">
        <v>1041</v>
      </c>
      <c r="D5706" s="126" t="s">
        <v>18492</v>
      </c>
      <c r="E5706" s="125" t="s">
        <v>18495</v>
      </c>
      <c r="F5706" s="126" t="s">
        <v>18496</v>
      </c>
      <c r="G5706" s="125" t="s">
        <v>18497</v>
      </c>
      <c r="H5706" s="126" t="s">
        <v>18498</v>
      </c>
      <c r="I5706" s="127">
        <v>100</v>
      </c>
      <c r="J5706" s="128">
        <v>285.029</v>
      </c>
    </row>
    <row r="5707" spans="2:10" hidden="1" x14ac:dyDescent="0.25">
      <c r="B5707" s="124" t="s">
        <v>27</v>
      </c>
      <c r="C5707" s="125" t="s">
        <v>1041</v>
      </c>
      <c r="D5707" s="126" t="s">
        <v>18492</v>
      </c>
      <c r="E5707" s="125" t="s">
        <v>4633</v>
      </c>
      <c r="F5707" s="126" t="s">
        <v>18499</v>
      </c>
      <c r="G5707" s="125" t="s">
        <v>18493</v>
      </c>
      <c r="H5707" s="126" t="s">
        <v>18494</v>
      </c>
      <c r="I5707" s="127">
        <v>415</v>
      </c>
      <c r="J5707" s="128">
        <v>2.9079000000000002</v>
      </c>
    </row>
    <row r="5708" spans="2:10" hidden="1" x14ac:dyDescent="0.25">
      <c r="B5708" s="124" t="s">
        <v>27</v>
      </c>
      <c r="C5708" s="125" t="s">
        <v>1041</v>
      </c>
      <c r="D5708" s="126" t="s">
        <v>18492</v>
      </c>
      <c r="E5708" s="125" t="s">
        <v>1041</v>
      </c>
      <c r="F5708" s="126" t="s">
        <v>18500</v>
      </c>
      <c r="G5708" s="125" t="s">
        <v>4633</v>
      </c>
      <c r="H5708" s="126" t="s">
        <v>18499</v>
      </c>
      <c r="I5708" s="127">
        <v>212</v>
      </c>
      <c r="J5708" s="128">
        <v>16.297499999999999</v>
      </c>
    </row>
    <row r="5709" spans="2:10" hidden="1" x14ac:dyDescent="0.25">
      <c r="B5709" s="124" t="s">
        <v>27</v>
      </c>
      <c r="C5709" s="125" t="s">
        <v>1093</v>
      </c>
      <c r="D5709" s="126" t="s">
        <v>18501</v>
      </c>
      <c r="E5709" s="125" t="s">
        <v>1093</v>
      </c>
      <c r="F5709" s="126" t="s">
        <v>18502</v>
      </c>
      <c r="G5709" s="125" t="s">
        <v>18503</v>
      </c>
      <c r="H5709" s="126" t="s">
        <v>18504</v>
      </c>
      <c r="I5709" s="127">
        <v>819</v>
      </c>
      <c r="J5709" s="128">
        <v>12.0055</v>
      </c>
    </row>
    <row r="5710" spans="2:10" hidden="1" x14ac:dyDescent="0.25">
      <c r="B5710" s="124" t="s">
        <v>27</v>
      </c>
      <c r="C5710" s="125" t="s">
        <v>1093</v>
      </c>
      <c r="D5710" s="126" t="s">
        <v>18501</v>
      </c>
      <c r="E5710" s="125" t="s">
        <v>1093</v>
      </c>
      <c r="F5710" s="126" t="s">
        <v>18502</v>
      </c>
      <c r="G5710" s="125" t="s">
        <v>5243</v>
      </c>
      <c r="H5710" s="126" t="s">
        <v>18505</v>
      </c>
      <c r="I5710" s="127">
        <v>645</v>
      </c>
      <c r="J5710" s="128">
        <v>10.251799999999999</v>
      </c>
    </row>
    <row r="5711" spans="2:10" hidden="1" x14ac:dyDescent="0.25">
      <c r="B5711" s="124" t="s">
        <v>27</v>
      </c>
      <c r="C5711" s="125" t="s">
        <v>18506</v>
      </c>
      <c r="D5711" s="126" t="s">
        <v>18507</v>
      </c>
      <c r="E5711" s="125" t="s">
        <v>18506</v>
      </c>
      <c r="F5711" s="126" t="s">
        <v>18508</v>
      </c>
      <c r="G5711" s="125" t="s">
        <v>2086</v>
      </c>
      <c r="H5711" s="126" t="s">
        <v>18509</v>
      </c>
      <c r="I5711" s="127">
        <v>404</v>
      </c>
      <c r="J5711" s="128">
        <v>8.1915000000000013</v>
      </c>
    </row>
    <row r="5712" spans="2:10" hidden="1" x14ac:dyDescent="0.25">
      <c r="B5712" s="124" t="s">
        <v>27</v>
      </c>
      <c r="C5712" s="125" t="s">
        <v>1276</v>
      </c>
      <c r="D5712" s="126" t="s">
        <v>18510</v>
      </c>
      <c r="E5712" s="125" t="s">
        <v>1276</v>
      </c>
      <c r="F5712" s="126" t="s">
        <v>18511</v>
      </c>
      <c r="G5712" s="125" t="s">
        <v>590</v>
      </c>
      <c r="H5712" s="126" t="s">
        <v>18512</v>
      </c>
      <c r="I5712" s="127">
        <v>174</v>
      </c>
      <c r="J5712" s="128">
        <v>19.17659999999999</v>
      </c>
    </row>
    <row r="5713" spans="2:10" hidden="1" x14ac:dyDescent="0.25">
      <c r="B5713" s="124" t="s">
        <v>27</v>
      </c>
      <c r="C5713" s="125" t="s">
        <v>1276</v>
      </c>
      <c r="D5713" s="126" t="s">
        <v>18510</v>
      </c>
      <c r="E5713" s="125" t="s">
        <v>1276</v>
      </c>
      <c r="F5713" s="126" t="s">
        <v>18511</v>
      </c>
      <c r="G5713" s="125" t="s">
        <v>18442</v>
      </c>
      <c r="H5713" s="126" t="s">
        <v>18513</v>
      </c>
      <c r="I5713" s="127">
        <v>17</v>
      </c>
      <c r="J5713" s="128">
        <v>27.565799999999989</v>
      </c>
    </row>
    <row r="5714" spans="2:10" hidden="1" x14ac:dyDescent="0.25">
      <c r="B5714" s="124" t="s">
        <v>27</v>
      </c>
      <c r="C5714" s="125" t="s">
        <v>1276</v>
      </c>
      <c r="D5714" s="126" t="s">
        <v>18510</v>
      </c>
      <c r="E5714" s="125" t="s">
        <v>590</v>
      </c>
      <c r="F5714" s="126" t="s">
        <v>18512</v>
      </c>
      <c r="G5714" s="125" t="s">
        <v>11024</v>
      </c>
      <c r="H5714" s="126" t="s">
        <v>18514</v>
      </c>
      <c r="I5714" s="127">
        <v>810</v>
      </c>
      <c r="J5714" s="128">
        <v>21.18559999999999</v>
      </c>
    </row>
    <row r="5715" spans="2:10" hidden="1" x14ac:dyDescent="0.25">
      <c r="B5715" s="124" t="s">
        <v>27</v>
      </c>
      <c r="C5715" s="125" t="s">
        <v>1276</v>
      </c>
      <c r="D5715" s="126" t="s">
        <v>18510</v>
      </c>
      <c r="E5715" s="125" t="s">
        <v>1276</v>
      </c>
      <c r="F5715" s="126" t="s">
        <v>18511</v>
      </c>
      <c r="G5715" s="125" t="s">
        <v>18515</v>
      </c>
      <c r="H5715" s="126" t="s">
        <v>18516</v>
      </c>
      <c r="I5715" s="127">
        <v>493</v>
      </c>
      <c r="J5715" s="128">
        <v>20.9695</v>
      </c>
    </row>
    <row r="5716" spans="2:10" hidden="1" x14ac:dyDescent="0.25">
      <c r="B5716" s="124" t="s">
        <v>27</v>
      </c>
      <c r="C5716" s="125" t="s">
        <v>18517</v>
      </c>
      <c r="D5716" s="126" t="s">
        <v>18518</v>
      </c>
      <c r="E5716" s="125" t="s">
        <v>18517</v>
      </c>
      <c r="F5716" s="126" t="s">
        <v>18519</v>
      </c>
      <c r="G5716" s="125" t="s">
        <v>590</v>
      </c>
      <c r="H5716" s="126" t="s">
        <v>18520</v>
      </c>
      <c r="I5716" s="127">
        <v>192</v>
      </c>
      <c r="J5716" s="128">
        <v>6.9558</v>
      </c>
    </row>
    <row r="5717" spans="2:10" hidden="1" x14ac:dyDescent="0.25">
      <c r="B5717" s="124" t="s">
        <v>27</v>
      </c>
      <c r="C5717" s="125" t="s">
        <v>18521</v>
      </c>
      <c r="D5717" s="126" t="s">
        <v>18522</v>
      </c>
      <c r="E5717" s="125" t="s">
        <v>18521</v>
      </c>
      <c r="F5717" s="126" t="s">
        <v>18523</v>
      </c>
      <c r="G5717" s="125" t="s">
        <v>18524</v>
      </c>
      <c r="H5717" s="126" t="s">
        <v>18525</v>
      </c>
      <c r="I5717" s="127">
        <v>810</v>
      </c>
      <c r="J5717" s="128">
        <v>10.655099999999999</v>
      </c>
    </row>
    <row r="5718" spans="2:10" hidden="1" x14ac:dyDescent="0.25">
      <c r="B5718" s="124" t="s">
        <v>27</v>
      </c>
      <c r="C5718" s="125" t="s">
        <v>18526</v>
      </c>
      <c r="D5718" s="126" t="s">
        <v>18527</v>
      </c>
      <c r="E5718" s="125" t="s">
        <v>18526</v>
      </c>
      <c r="F5718" s="126" t="s">
        <v>18528</v>
      </c>
      <c r="G5718" s="125" t="s">
        <v>18529</v>
      </c>
      <c r="H5718" s="126" t="s">
        <v>18530</v>
      </c>
      <c r="I5718" s="127">
        <v>712</v>
      </c>
      <c r="J5718" s="128">
        <v>12.169600000000001</v>
      </c>
    </row>
    <row r="5719" spans="2:10" hidden="1" x14ac:dyDescent="0.25">
      <c r="B5719" s="124" t="s">
        <v>27</v>
      </c>
      <c r="C5719" s="125" t="s">
        <v>18531</v>
      </c>
      <c r="D5719" s="126" t="s">
        <v>18532</v>
      </c>
      <c r="E5719" s="125" t="s">
        <v>18531</v>
      </c>
      <c r="F5719" s="126" t="s">
        <v>18533</v>
      </c>
      <c r="G5719" s="125" t="s">
        <v>6863</v>
      </c>
      <c r="H5719" s="126" t="s">
        <v>18534</v>
      </c>
      <c r="I5719" s="127">
        <v>181</v>
      </c>
      <c r="J5719" s="128">
        <v>18.7545</v>
      </c>
    </row>
    <row r="5720" spans="2:10" hidden="1" x14ac:dyDescent="0.25">
      <c r="B5720" s="124" t="s">
        <v>27</v>
      </c>
      <c r="C5720" s="125" t="s">
        <v>1392</v>
      </c>
      <c r="D5720" s="126" t="s">
        <v>18535</v>
      </c>
      <c r="E5720" s="125" t="s">
        <v>1392</v>
      </c>
      <c r="F5720" s="126" t="s">
        <v>18536</v>
      </c>
      <c r="G5720" s="125" t="s">
        <v>18537</v>
      </c>
      <c r="H5720" s="126" t="s">
        <v>18538</v>
      </c>
      <c r="I5720" s="127">
        <v>286</v>
      </c>
      <c r="J5720" s="128">
        <v>13.162000000000001</v>
      </c>
    </row>
    <row r="5721" spans="2:10" hidden="1" x14ac:dyDescent="0.25">
      <c r="B5721" s="124" t="s">
        <v>27</v>
      </c>
      <c r="C5721" s="125" t="s">
        <v>18539</v>
      </c>
      <c r="D5721" s="126" t="s">
        <v>18540</v>
      </c>
      <c r="E5721" s="125" t="s">
        <v>18539</v>
      </c>
      <c r="F5721" s="126" t="s">
        <v>18541</v>
      </c>
      <c r="G5721" s="125" t="s">
        <v>18542</v>
      </c>
      <c r="H5721" s="126" t="s">
        <v>18543</v>
      </c>
      <c r="I5721" s="127">
        <v>344</v>
      </c>
      <c r="J5721" s="128">
        <v>66.097700000000003</v>
      </c>
    </row>
    <row r="5722" spans="2:10" hidden="1" x14ac:dyDescent="0.25">
      <c r="B5722" s="124" t="s">
        <v>27</v>
      </c>
      <c r="C5722" s="125" t="s">
        <v>1450</v>
      </c>
      <c r="D5722" s="126" t="s">
        <v>18544</v>
      </c>
      <c r="E5722" s="125" t="s">
        <v>6597</v>
      </c>
      <c r="F5722" s="126" t="s">
        <v>18545</v>
      </c>
      <c r="G5722" s="125" t="s">
        <v>18546</v>
      </c>
      <c r="H5722" s="126" t="s">
        <v>18547</v>
      </c>
      <c r="I5722" s="127">
        <v>314</v>
      </c>
      <c r="J5722" s="128">
        <v>15.236000000000001</v>
      </c>
    </row>
    <row r="5723" spans="2:10" hidden="1" x14ac:dyDescent="0.25">
      <c r="B5723" s="124" t="s">
        <v>27</v>
      </c>
      <c r="C5723" s="125" t="s">
        <v>1450</v>
      </c>
      <c r="D5723" s="126" t="s">
        <v>18544</v>
      </c>
      <c r="E5723" s="125" t="s">
        <v>1450</v>
      </c>
      <c r="F5723" s="126" t="s">
        <v>18548</v>
      </c>
      <c r="G5723" s="125" t="s">
        <v>6597</v>
      </c>
      <c r="H5723" s="126" t="s">
        <v>18545</v>
      </c>
      <c r="I5723" s="127">
        <v>229</v>
      </c>
      <c r="J5723" s="128">
        <v>38.584599999999988</v>
      </c>
    </row>
    <row r="5724" spans="2:10" hidden="1" x14ac:dyDescent="0.25">
      <c r="B5724" s="124" t="s">
        <v>27</v>
      </c>
      <c r="C5724" s="125" t="s">
        <v>1450</v>
      </c>
      <c r="D5724" s="126" t="s">
        <v>18544</v>
      </c>
      <c r="E5724" s="125" t="s">
        <v>6597</v>
      </c>
      <c r="F5724" s="126" t="s">
        <v>18545</v>
      </c>
      <c r="G5724" s="125" t="s">
        <v>4633</v>
      </c>
      <c r="H5724" s="126" t="s">
        <v>18549</v>
      </c>
      <c r="I5724" s="127">
        <v>276</v>
      </c>
      <c r="J5724" s="128">
        <v>12.8957</v>
      </c>
    </row>
    <row r="5725" spans="2:10" hidden="1" x14ac:dyDescent="0.25">
      <c r="B5725" s="124" t="s">
        <v>27</v>
      </c>
      <c r="C5725" s="125" t="s">
        <v>1486</v>
      </c>
      <c r="D5725" s="126" t="s">
        <v>18550</v>
      </c>
      <c r="E5725" s="125" t="s">
        <v>1486</v>
      </c>
      <c r="F5725" s="126" t="s">
        <v>18551</v>
      </c>
      <c r="G5725" s="125" t="s">
        <v>18552</v>
      </c>
      <c r="H5725" s="126" t="s">
        <v>18553</v>
      </c>
      <c r="I5725" s="127">
        <v>248</v>
      </c>
      <c r="J5725" s="128">
        <v>28.85720000000001</v>
      </c>
    </row>
    <row r="5726" spans="2:10" hidden="1" x14ac:dyDescent="0.25">
      <c r="B5726" s="124" t="s">
        <v>27</v>
      </c>
      <c r="C5726" s="125" t="s">
        <v>1488</v>
      </c>
      <c r="D5726" s="126" t="s">
        <v>18554</v>
      </c>
      <c r="E5726" s="125" t="s">
        <v>1488</v>
      </c>
      <c r="F5726" s="126" t="s">
        <v>18555</v>
      </c>
      <c r="G5726" s="125" t="s">
        <v>18556</v>
      </c>
      <c r="H5726" s="126" t="s">
        <v>18557</v>
      </c>
      <c r="I5726" s="127">
        <v>238</v>
      </c>
      <c r="J5726" s="128">
        <v>16.636900000000001</v>
      </c>
    </row>
    <row r="5727" spans="2:10" hidden="1" x14ac:dyDescent="0.25">
      <c r="B5727" s="124" t="s">
        <v>27</v>
      </c>
      <c r="C5727" s="125" t="s">
        <v>1488</v>
      </c>
      <c r="D5727" s="126" t="s">
        <v>18554</v>
      </c>
      <c r="E5727" s="125" t="s">
        <v>1488</v>
      </c>
      <c r="F5727" s="126" t="s">
        <v>18555</v>
      </c>
      <c r="G5727" s="125" t="s">
        <v>18558</v>
      </c>
      <c r="H5727" s="126" t="s">
        <v>18559</v>
      </c>
      <c r="I5727" s="127">
        <v>131</v>
      </c>
      <c r="J5727" s="128">
        <v>3.073</v>
      </c>
    </row>
    <row r="5728" spans="2:10" hidden="1" x14ac:dyDescent="0.25">
      <c r="B5728" s="124" t="s">
        <v>27</v>
      </c>
      <c r="C5728" s="125" t="s">
        <v>1488</v>
      </c>
      <c r="D5728" s="126" t="s">
        <v>18554</v>
      </c>
      <c r="E5728" s="125" t="s">
        <v>18556</v>
      </c>
      <c r="F5728" s="126" t="s">
        <v>18557</v>
      </c>
      <c r="G5728" s="125" t="s">
        <v>18560</v>
      </c>
      <c r="H5728" s="126" t="s">
        <v>18561</v>
      </c>
      <c r="I5728" s="127">
        <v>369</v>
      </c>
      <c r="J5728" s="128">
        <v>17.5032</v>
      </c>
    </row>
    <row r="5729" spans="2:10" hidden="1" x14ac:dyDescent="0.25">
      <c r="B5729" s="124" t="s">
        <v>27</v>
      </c>
      <c r="C5729" s="125" t="s">
        <v>1500</v>
      </c>
      <c r="D5729" s="126" t="s">
        <v>18562</v>
      </c>
      <c r="E5729" s="125" t="s">
        <v>1500</v>
      </c>
      <c r="F5729" s="126" t="s">
        <v>18563</v>
      </c>
      <c r="G5729" s="125" t="s">
        <v>14880</v>
      </c>
      <c r="H5729" s="126" t="s">
        <v>18564</v>
      </c>
      <c r="I5729" s="127">
        <v>535</v>
      </c>
      <c r="J5729" s="128">
        <v>9.7735000000000003</v>
      </c>
    </row>
    <row r="5730" spans="2:10" hidden="1" x14ac:dyDescent="0.25">
      <c r="B5730" s="124" t="s">
        <v>27</v>
      </c>
      <c r="C5730" s="125" t="s">
        <v>985</v>
      </c>
      <c r="D5730" s="126" t="s">
        <v>18565</v>
      </c>
      <c r="E5730" s="125" t="s">
        <v>18566</v>
      </c>
      <c r="F5730" s="126" t="s">
        <v>18567</v>
      </c>
      <c r="G5730" s="125" t="s">
        <v>18568</v>
      </c>
      <c r="H5730" s="126" t="s">
        <v>18569</v>
      </c>
      <c r="I5730" s="127">
        <v>199</v>
      </c>
      <c r="J5730" s="128">
        <v>5.3490000000000002</v>
      </c>
    </row>
    <row r="5731" spans="2:10" hidden="1" x14ac:dyDescent="0.25">
      <c r="B5731" s="124" t="s">
        <v>27</v>
      </c>
      <c r="C5731" s="125" t="s">
        <v>985</v>
      </c>
      <c r="D5731" s="126" t="s">
        <v>18565</v>
      </c>
      <c r="E5731" s="125" t="s">
        <v>13429</v>
      </c>
      <c r="F5731" s="126" t="s">
        <v>18570</v>
      </c>
      <c r="G5731" s="125" t="s">
        <v>18566</v>
      </c>
      <c r="H5731" s="126" t="s">
        <v>18567</v>
      </c>
      <c r="I5731" s="127">
        <v>539</v>
      </c>
      <c r="J5731" s="128">
        <v>4.7294999999999998</v>
      </c>
    </row>
    <row r="5732" spans="2:10" hidden="1" x14ac:dyDescent="0.25">
      <c r="B5732" s="124" t="s">
        <v>27</v>
      </c>
      <c r="C5732" s="125" t="s">
        <v>1665</v>
      </c>
      <c r="D5732" s="126" t="s">
        <v>18571</v>
      </c>
      <c r="E5732" s="125" t="s">
        <v>1665</v>
      </c>
      <c r="F5732" s="126" t="s">
        <v>18572</v>
      </c>
      <c r="G5732" s="125" t="s">
        <v>18573</v>
      </c>
      <c r="H5732" s="126" t="s">
        <v>18574</v>
      </c>
      <c r="I5732" s="127">
        <v>172</v>
      </c>
      <c r="J5732" s="128">
        <v>9.8230000000000004</v>
      </c>
    </row>
    <row r="5733" spans="2:10" hidden="1" x14ac:dyDescent="0.25">
      <c r="B5733" s="124" t="s">
        <v>27</v>
      </c>
      <c r="C5733" s="125" t="s">
        <v>1665</v>
      </c>
      <c r="D5733" s="126" t="s">
        <v>18571</v>
      </c>
      <c r="E5733" s="125" t="s">
        <v>4579</v>
      </c>
      <c r="F5733" s="126" t="s">
        <v>18575</v>
      </c>
      <c r="G5733" s="125" t="s">
        <v>2732</v>
      </c>
      <c r="H5733" s="126" t="s">
        <v>18576</v>
      </c>
      <c r="I5733" s="127">
        <v>755</v>
      </c>
      <c r="J5733" s="128">
        <v>8.4003000000000014</v>
      </c>
    </row>
    <row r="5734" spans="2:10" hidden="1" x14ac:dyDescent="0.25">
      <c r="B5734" s="124" t="s">
        <v>27</v>
      </c>
      <c r="C5734" s="125" t="s">
        <v>1665</v>
      </c>
      <c r="D5734" s="126" t="s">
        <v>18571</v>
      </c>
      <c r="E5734" s="125" t="s">
        <v>1665</v>
      </c>
      <c r="F5734" s="126" t="s">
        <v>18572</v>
      </c>
      <c r="G5734" s="125" t="s">
        <v>4579</v>
      </c>
      <c r="H5734" s="126" t="s">
        <v>18575</v>
      </c>
      <c r="I5734" s="127">
        <v>296</v>
      </c>
      <c r="J5734" s="128">
        <v>16.99209999999999</v>
      </c>
    </row>
    <row r="5735" spans="2:10" hidden="1" x14ac:dyDescent="0.25">
      <c r="B5735" s="124" t="s">
        <v>27</v>
      </c>
      <c r="C5735" s="125" t="s">
        <v>1665</v>
      </c>
      <c r="D5735" s="126" t="s">
        <v>18571</v>
      </c>
      <c r="E5735" s="125" t="s">
        <v>18577</v>
      </c>
      <c r="F5735" s="126" t="s">
        <v>18578</v>
      </c>
      <c r="G5735" s="125" t="s">
        <v>18579</v>
      </c>
      <c r="H5735" s="126" t="s">
        <v>18580</v>
      </c>
      <c r="I5735" s="127">
        <v>558</v>
      </c>
      <c r="J5735" s="128">
        <v>3.3920999999999988</v>
      </c>
    </row>
    <row r="5736" spans="2:10" hidden="1" x14ac:dyDescent="0.25">
      <c r="B5736" s="124" t="s">
        <v>27</v>
      </c>
      <c r="C5736" s="125" t="s">
        <v>1665</v>
      </c>
      <c r="D5736" s="126" t="s">
        <v>18571</v>
      </c>
      <c r="E5736" s="125" t="s">
        <v>2732</v>
      </c>
      <c r="F5736" s="126" t="s">
        <v>18576</v>
      </c>
      <c r="G5736" s="125" t="s">
        <v>18577</v>
      </c>
      <c r="H5736" s="126" t="s">
        <v>18578</v>
      </c>
      <c r="I5736" s="127">
        <v>232</v>
      </c>
      <c r="J5736" s="128">
        <v>1.5465</v>
      </c>
    </row>
    <row r="5737" spans="2:10" hidden="1" x14ac:dyDescent="0.25">
      <c r="B5737" s="124" t="s">
        <v>27</v>
      </c>
      <c r="C5737" s="125" t="s">
        <v>18581</v>
      </c>
      <c r="D5737" s="126" t="s">
        <v>18582</v>
      </c>
      <c r="E5737" s="125" t="s">
        <v>18581</v>
      </c>
      <c r="F5737" s="126" t="s">
        <v>18583</v>
      </c>
      <c r="G5737" s="125" t="s">
        <v>9775</v>
      </c>
      <c r="H5737" s="126" t="s">
        <v>18584</v>
      </c>
      <c r="I5737" s="127">
        <v>735</v>
      </c>
      <c r="J5737" s="128">
        <v>21.6874</v>
      </c>
    </row>
    <row r="5738" spans="2:10" hidden="1" x14ac:dyDescent="0.25">
      <c r="B5738" s="124" t="s">
        <v>27</v>
      </c>
      <c r="C5738" s="125" t="s">
        <v>18585</v>
      </c>
      <c r="D5738" s="126" t="s">
        <v>18586</v>
      </c>
      <c r="E5738" s="125" t="s">
        <v>18585</v>
      </c>
      <c r="F5738" s="126" t="s">
        <v>18587</v>
      </c>
      <c r="G5738" s="125" t="s">
        <v>18588</v>
      </c>
      <c r="H5738" s="126" t="s">
        <v>18589</v>
      </c>
      <c r="I5738" s="127">
        <v>517</v>
      </c>
      <c r="J5738" s="128">
        <v>5.2908999999999997</v>
      </c>
    </row>
    <row r="5739" spans="2:10" hidden="1" x14ac:dyDescent="0.25">
      <c r="B5739" s="124" t="s">
        <v>27</v>
      </c>
      <c r="C5739" s="125" t="s">
        <v>18585</v>
      </c>
      <c r="D5739" s="126" t="s">
        <v>18586</v>
      </c>
      <c r="E5739" s="125" t="s">
        <v>18585</v>
      </c>
      <c r="F5739" s="126" t="s">
        <v>18587</v>
      </c>
      <c r="G5739" s="125" t="s">
        <v>18590</v>
      </c>
      <c r="H5739" s="126" t="s">
        <v>18591</v>
      </c>
      <c r="I5739" s="127">
        <v>120</v>
      </c>
      <c r="J5739" s="128">
        <v>24.758900000000001</v>
      </c>
    </row>
    <row r="5740" spans="2:10" hidden="1" x14ac:dyDescent="0.25">
      <c r="B5740" s="124" t="s">
        <v>27</v>
      </c>
      <c r="C5740" s="125" t="s">
        <v>1773</v>
      </c>
      <c r="D5740" s="126" t="s">
        <v>18592</v>
      </c>
      <c r="E5740" s="125" t="s">
        <v>1773</v>
      </c>
      <c r="F5740" s="126" t="s">
        <v>18593</v>
      </c>
      <c r="G5740" s="125" t="s">
        <v>9508</v>
      </c>
      <c r="H5740" s="126" t="s">
        <v>18594</v>
      </c>
      <c r="I5740" s="127">
        <v>425</v>
      </c>
      <c r="J5740" s="128">
        <v>6.1005000000000003</v>
      </c>
    </row>
    <row r="5741" spans="2:10" hidden="1" x14ac:dyDescent="0.25">
      <c r="B5741" s="124" t="s">
        <v>27</v>
      </c>
      <c r="C5741" s="125" t="s">
        <v>1777</v>
      </c>
      <c r="D5741" s="126" t="s">
        <v>18595</v>
      </c>
      <c r="E5741" s="125" t="s">
        <v>1777</v>
      </c>
      <c r="F5741" s="126" t="s">
        <v>18596</v>
      </c>
      <c r="G5741" s="125" t="s">
        <v>13429</v>
      </c>
      <c r="H5741" s="126" t="s">
        <v>18597</v>
      </c>
      <c r="I5741" s="127">
        <v>252</v>
      </c>
      <c r="J5741" s="128">
        <v>5.8607999999999976</v>
      </c>
    </row>
    <row r="5742" spans="2:10" hidden="1" x14ac:dyDescent="0.25">
      <c r="B5742" s="124" t="s">
        <v>27</v>
      </c>
      <c r="C5742" s="125" t="s">
        <v>1777</v>
      </c>
      <c r="D5742" s="126" t="s">
        <v>18595</v>
      </c>
      <c r="E5742" s="125" t="s">
        <v>1777</v>
      </c>
      <c r="F5742" s="126" t="s">
        <v>18596</v>
      </c>
      <c r="G5742" s="125" t="s">
        <v>18598</v>
      </c>
      <c r="H5742" s="126" t="s">
        <v>18599</v>
      </c>
      <c r="I5742" s="127">
        <v>568</v>
      </c>
      <c r="J5742" s="128">
        <v>19.920999999999999</v>
      </c>
    </row>
    <row r="5743" spans="2:10" hidden="1" x14ac:dyDescent="0.25">
      <c r="B5743" s="124" t="s">
        <v>27</v>
      </c>
      <c r="C5743" s="125" t="s">
        <v>1783</v>
      </c>
      <c r="D5743" s="126" t="s">
        <v>18600</v>
      </c>
      <c r="E5743" s="125" t="s">
        <v>11996</v>
      </c>
      <c r="F5743" s="126" t="s">
        <v>18601</v>
      </c>
      <c r="G5743" s="125" t="s">
        <v>18602</v>
      </c>
      <c r="H5743" s="126" t="s">
        <v>18603</v>
      </c>
      <c r="I5743" s="127">
        <v>153</v>
      </c>
      <c r="J5743" s="128">
        <v>3.2507000000000001</v>
      </c>
    </row>
    <row r="5744" spans="2:10" hidden="1" x14ac:dyDescent="0.25">
      <c r="B5744" s="124" t="s">
        <v>27</v>
      </c>
      <c r="C5744" s="125" t="s">
        <v>1783</v>
      </c>
      <c r="D5744" s="126" t="s">
        <v>18600</v>
      </c>
      <c r="E5744" s="125" t="s">
        <v>1783</v>
      </c>
      <c r="F5744" s="126" t="s">
        <v>18604</v>
      </c>
      <c r="G5744" s="125" t="s">
        <v>11996</v>
      </c>
      <c r="H5744" s="126" t="s">
        <v>18601</v>
      </c>
      <c r="I5744" s="127">
        <v>977</v>
      </c>
      <c r="J5744" s="128">
        <v>14.9316</v>
      </c>
    </row>
    <row r="5745" spans="2:10" hidden="1" x14ac:dyDescent="0.25">
      <c r="B5745" s="124" t="s">
        <v>27</v>
      </c>
      <c r="C5745" s="125" t="s">
        <v>2140</v>
      </c>
      <c r="D5745" s="126" t="s">
        <v>18605</v>
      </c>
      <c r="E5745" s="125" t="s">
        <v>18606</v>
      </c>
      <c r="F5745" s="126" t="s">
        <v>18607</v>
      </c>
      <c r="G5745" s="125" t="s">
        <v>18608</v>
      </c>
      <c r="H5745" s="126" t="s">
        <v>18609</v>
      </c>
      <c r="I5745" s="127">
        <v>339</v>
      </c>
      <c r="J5745" s="128">
        <v>10.3797</v>
      </c>
    </row>
    <row r="5746" spans="2:10" hidden="1" x14ac:dyDescent="0.25">
      <c r="B5746" s="124" t="s">
        <v>27</v>
      </c>
      <c r="C5746" s="125" t="s">
        <v>2140</v>
      </c>
      <c r="D5746" s="126" t="s">
        <v>18605</v>
      </c>
      <c r="E5746" s="125" t="s">
        <v>18610</v>
      </c>
      <c r="F5746" s="126" t="s">
        <v>18611</v>
      </c>
      <c r="G5746" s="125" t="s">
        <v>18606</v>
      </c>
      <c r="H5746" s="126" t="s">
        <v>18607</v>
      </c>
      <c r="I5746" s="127">
        <v>272</v>
      </c>
      <c r="J5746" s="128">
        <v>7.4638</v>
      </c>
    </row>
    <row r="5747" spans="2:10" hidden="1" x14ac:dyDescent="0.25">
      <c r="B5747" s="124" t="s">
        <v>27</v>
      </c>
      <c r="C5747" s="125" t="s">
        <v>2140</v>
      </c>
      <c r="D5747" s="126" t="s">
        <v>18605</v>
      </c>
      <c r="E5747" s="125" t="s">
        <v>5395</v>
      </c>
      <c r="F5747" s="126" t="s">
        <v>18612</v>
      </c>
      <c r="G5747" s="125" t="s">
        <v>18610</v>
      </c>
      <c r="H5747" s="126" t="s">
        <v>18611</v>
      </c>
      <c r="I5747" s="127">
        <v>456</v>
      </c>
      <c r="J5747" s="128">
        <v>11.264200000000001</v>
      </c>
    </row>
    <row r="5748" spans="2:10" hidden="1" x14ac:dyDescent="0.25">
      <c r="B5748" s="124" t="s">
        <v>27</v>
      </c>
      <c r="C5748" s="125" t="s">
        <v>2140</v>
      </c>
      <c r="D5748" s="126" t="s">
        <v>18605</v>
      </c>
      <c r="E5748" s="125" t="s">
        <v>2140</v>
      </c>
      <c r="F5748" s="126" t="s">
        <v>18613</v>
      </c>
      <c r="G5748" s="125" t="s">
        <v>5395</v>
      </c>
      <c r="H5748" s="126" t="s">
        <v>18612</v>
      </c>
      <c r="I5748" s="127">
        <v>274</v>
      </c>
      <c r="J5748" s="128">
        <v>5.4640999999999993</v>
      </c>
    </row>
    <row r="5749" spans="2:10" hidden="1" x14ac:dyDescent="0.25">
      <c r="B5749" s="124" t="s">
        <v>27</v>
      </c>
      <c r="C5749" s="125" t="s">
        <v>1837</v>
      </c>
      <c r="D5749" s="126" t="s">
        <v>18614</v>
      </c>
      <c r="E5749" s="125" t="s">
        <v>1837</v>
      </c>
      <c r="F5749" s="126" t="s">
        <v>18615</v>
      </c>
      <c r="G5749" s="125" t="s">
        <v>18616</v>
      </c>
      <c r="H5749" s="126" t="s">
        <v>18617</v>
      </c>
      <c r="I5749" s="127">
        <v>181</v>
      </c>
      <c r="J5749" s="128">
        <v>10.6334</v>
      </c>
    </row>
    <row r="5750" spans="2:10" hidden="1" x14ac:dyDescent="0.25">
      <c r="B5750" s="124" t="s">
        <v>27</v>
      </c>
      <c r="C5750" s="125" t="s">
        <v>1938</v>
      </c>
      <c r="D5750" s="126" t="s">
        <v>18618</v>
      </c>
      <c r="E5750" s="125" t="s">
        <v>1938</v>
      </c>
      <c r="F5750" s="126" t="s">
        <v>18619</v>
      </c>
      <c r="G5750" s="125" t="s">
        <v>803</v>
      </c>
      <c r="H5750" s="126" t="s">
        <v>18620</v>
      </c>
      <c r="I5750" s="127">
        <v>462</v>
      </c>
      <c r="J5750" s="128">
        <v>6.1910999999999996</v>
      </c>
    </row>
    <row r="5751" spans="2:10" hidden="1" x14ac:dyDescent="0.25">
      <c r="B5751" s="124" t="s">
        <v>27</v>
      </c>
      <c r="C5751" s="125" t="s">
        <v>1938</v>
      </c>
      <c r="D5751" s="126" t="s">
        <v>18618</v>
      </c>
      <c r="E5751" s="125" t="s">
        <v>18621</v>
      </c>
      <c r="F5751" s="126" t="s">
        <v>18622</v>
      </c>
      <c r="G5751" s="125" t="s">
        <v>6629</v>
      </c>
      <c r="H5751" s="126" t="s">
        <v>18623</v>
      </c>
      <c r="I5751" s="127">
        <v>762</v>
      </c>
      <c r="J5751" s="128">
        <v>18.912400000000002</v>
      </c>
    </row>
    <row r="5752" spans="2:10" hidden="1" x14ac:dyDescent="0.25">
      <c r="B5752" s="124" t="s">
        <v>27</v>
      </c>
      <c r="C5752" s="125" t="s">
        <v>1938</v>
      </c>
      <c r="D5752" s="126" t="s">
        <v>18618</v>
      </c>
      <c r="E5752" s="125" t="s">
        <v>803</v>
      </c>
      <c r="F5752" s="126" t="s">
        <v>18620</v>
      </c>
      <c r="G5752" s="125" t="s">
        <v>10714</v>
      </c>
      <c r="H5752" s="126" t="s">
        <v>18624</v>
      </c>
      <c r="I5752" s="127">
        <v>200</v>
      </c>
      <c r="J5752" s="128">
        <v>8.2189999999999994</v>
      </c>
    </row>
    <row r="5753" spans="2:10" hidden="1" x14ac:dyDescent="0.25">
      <c r="B5753" s="124" t="s">
        <v>27</v>
      </c>
      <c r="C5753" s="125" t="s">
        <v>1938</v>
      </c>
      <c r="D5753" s="126" t="s">
        <v>18618</v>
      </c>
      <c r="E5753" s="125" t="s">
        <v>10714</v>
      </c>
      <c r="F5753" s="126" t="s">
        <v>18624</v>
      </c>
      <c r="G5753" s="125" t="s">
        <v>18621</v>
      </c>
      <c r="H5753" s="126" t="s">
        <v>18622</v>
      </c>
      <c r="I5753" s="127">
        <v>275</v>
      </c>
      <c r="J5753" s="128">
        <v>3.5173000000000001</v>
      </c>
    </row>
    <row r="5754" spans="2:10" hidden="1" x14ac:dyDescent="0.25">
      <c r="B5754" s="124" t="s">
        <v>27</v>
      </c>
      <c r="C5754" s="125" t="s">
        <v>18625</v>
      </c>
      <c r="D5754" s="126" t="s">
        <v>18626</v>
      </c>
      <c r="E5754" s="125" t="s">
        <v>5543</v>
      </c>
      <c r="F5754" s="126" t="s">
        <v>18627</v>
      </c>
      <c r="G5754" s="125" t="s">
        <v>18628</v>
      </c>
      <c r="H5754" s="126" t="s">
        <v>18629</v>
      </c>
      <c r="I5754" s="127">
        <v>199</v>
      </c>
      <c r="J5754" s="128">
        <v>26.7028</v>
      </c>
    </row>
    <row r="5755" spans="2:10" hidden="1" x14ac:dyDescent="0.25">
      <c r="B5755" s="124" t="s">
        <v>27</v>
      </c>
      <c r="C5755" s="125" t="s">
        <v>18625</v>
      </c>
      <c r="D5755" s="126" t="s">
        <v>18626</v>
      </c>
      <c r="E5755" s="125" t="s">
        <v>18625</v>
      </c>
      <c r="F5755" s="126" t="s">
        <v>18630</v>
      </c>
      <c r="G5755" s="125" t="s">
        <v>18631</v>
      </c>
      <c r="H5755" s="126" t="s">
        <v>18632</v>
      </c>
      <c r="I5755" s="127">
        <v>409</v>
      </c>
      <c r="J5755" s="128">
        <v>25.018699999999999</v>
      </c>
    </row>
    <row r="5756" spans="2:10" hidden="1" x14ac:dyDescent="0.25">
      <c r="B5756" s="124" t="s">
        <v>27</v>
      </c>
      <c r="C5756" s="125" t="s">
        <v>18625</v>
      </c>
      <c r="D5756" s="126" t="s">
        <v>18626</v>
      </c>
      <c r="E5756" s="125" t="s">
        <v>18625</v>
      </c>
      <c r="F5756" s="126" t="s">
        <v>18630</v>
      </c>
      <c r="G5756" s="125" t="s">
        <v>18419</v>
      </c>
      <c r="H5756" s="126" t="s">
        <v>18633</v>
      </c>
      <c r="I5756" s="127">
        <v>273</v>
      </c>
      <c r="J5756" s="128">
        <v>11.478999999999999</v>
      </c>
    </row>
    <row r="5757" spans="2:10" hidden="1" x14ac:dyDescent="0.25">
      <c r="B5757" s="124" t="s">
        <v>27</v>
      </c>
      <c r="C5757" s="125" t="s">
        <v>18625</v>
      </c>
      <c r="D5757" s="126" t="s">
        <v>18626</v>
      </c>
      <c r="E5757" s="125" t="s">
        <v>18419</v>
      </c>
      <c r="F5757" s="126" t="s">
        <v>18633</v>
      </c>
      <c r="G5757" s="125" t="s">
        <v>5543</v>
      </c>
      <c r="H5757" s="126" t="s">
        <v>18627</v>
      </c>
      <c r="I5757" s="127">
        <v>420</v>
      </c>
      <c r="J5757" s="128">
        <v>14.6387</v>
      </c>
    </row>
    <row r="5758" spans="2:10" hidden="1" x14ac:dyDescent="0.25">
      <c r="B5758" s="124" t="s">
        <v>27</v>
      </c>
      <c r="C5758" s="125" t="s">
        <v>18625</v>
      </c>
      <c r="D5758" s="126" t="s">
        <v>18626</v>
      </c>
      <c r="E5758" s="125" t="s">
        <v>18419</v>
      </c>
      <c r="F5758" s="126" t="s">
        <v>18633</v>
      </c>
      <c r="G5758" s="125" t="s">
        <v>15279</v>
      </c>
      <c r="H5758" s="126" t="s">
        <v>18634</v>
      </c>
      <c r="I5758" s="127">
        <v>550</v>
      </c>
      <c r="J5758" s="128">
        <v>3.0009999999999999</v>
      </c>
    </row>
    <row r="5759" spans="2:10" hidden="1" x14ac:dyDescent="0.25">
      <c r="B5759" s="124" t="s">
        <v>27</v>
      </c>
      <c r="C5759" s="125" t="s">
        <v>18635</v>
      </c>
      <c r="D5759" s="126" t="s">
        <v>18636</v>
      </c>
      <c r="E5759" s="125" t="s">
        <v>18635</v>
      </c>
      <c r="F5759" s="126" t="s">
        <v>18637</v>
      </c>
      <c r="G5759" s="125" t="s">
        <v>1286</v>
      </c>
      <c r="H5759" s="126" t="s">
        <v>18638</v>
      </c>
      <c r="I5759" s="127">
        <v>156</v>
      </c>
      <c r="J5759" s="128">
        <v>18.964500000000001</v>
      </c>
    </row>
    <row r="5760" spans="2:10" hidden="1" x14ac:dyDescent="0.25">
      <c r="B5760" s="124" t="s">
        <v>27</v>
      </c>
      <c r="C5760" s="125" t="s">
        <v>2138</v>
      </c>
      <c r="D5760" s="126" t="s">
        <v>18639</v>
      </c>
      <c r="E5760" s="125" t="s">
        <v>2138</v>
      </c>
      <c r="F5760" s="126" t="s">
        <v>18640</v>
      </c>
      <c r="G5760" s="125" t="s">
        <v>3979</v>
      </c>
      <c r="H5760" s="126" t="s">
        <v>18641</v>
      </c>
      <c r="I5760" s="127">
        <v>504</v>
      </c>
      <c r="J5760" s="128">
        <v>17.340299999999999</v>
      </c>
    </row>
    <row r="5761" spans="2:10" hidden="1" x14ac:dyDescent="0.25">
      <c r="B5761" s="124" t="s">
        <v>27</v>
      </c>
      <c r="C5761" s="125" t="s">
        <v>2178</v>
      </c>
      <c r="D5761" s="126" t="s">
        <v>18642</v>
      </c>
      <c r="E5761" s="125" t="s">
        <v>2178</v>
      </c>
      <c r="F5761" s="126" t="s">
        <v>18643</v>
      </c>
      <c r="G5761" s="125" t="s">
        <v>11024</v>
      </c>
      <c r="H5761" s="126" t="s">
        <v>18644</v>
      </c>
      <c r="I5761" s="127">
        <v>254</v>
      </c>
      <c r="J5761" s="128">
        <v>14.069699999999999</v>
      </c>
    </row>
    <row r="5762" spans="2:10" hidden="1" x14ac:dyDescent="0.25">
      <c r="B5762" s="124" t="s">
        <v>27</v>
      </c>
      <c r="C5762" s="125" t="s">
        <v>2178</v>
      </c>
      <c r="D5762" s="126" t="s">
        <v>18642</v>
      </c>
      <c r="E5762" s="125" t="s">
        <v>11024</v>
      </c>
      <c r="F5762" s="126" t="s">
        <v>18644</v>
      </c>
      <c r="G5762" s="125" t="s">
        <v>1023</v>
      </c>
      <c r="H5762" s="126" t="s">
        <v>18645</v>
      </c>
      <c r="I5762" s="127">
        <v>298</v>
      </c>
      <c r="J5762" s="128">
        <v>8.4332000000000011</v>
      </c>
    </row>
    <row r="5763" spans="2:10" hidden="1" x14ac:dyDescent="0.25">
      <c r="B5763" s="124" t="s">
        <v>27</v>
      </c>
      <c r="C5763" s="125" t="s">
        <v>1749</v>
      </c>
      <c r="D5763" s="126" t="s">
        <v>18646</v>
      </c>
      <c r="E5763" s="125" t="s">
        <v>18647</v>
      </c>
      <c r="F5763" s="126" t="s">
        <v>18648</v>
      </c>
      <c r="G5763" s="125" t="s">
        <v>18649</v>
      </c>
      <c r="H5763" s="126" t="s">
        <v>18650</v>
      </c>
      <c r="I5763" s="127">
        <v>259</v>
      </c>
      <c r="J5763" s="128">
        <v>27.7578</v>
      </c>
    </row>
    <row r="5764" spans="2:10" hidden="1" x14ac:dyDescent="0.25">
      <c r="B5764" s="124" t="s">
        <v>27</v>
      </c>
      <c r="C5764" s="125" t="s">
        <v>1749</v>
      </c>
      <c r="D5764" s="126" t="s">
        <v>18646</v>
      </c>
      <c r="E5764" s="125" t="s">
        <v>1749</v>
      </c>
      <c r="F5764" s="126" t="s">
        <v>18651</v>
      </c>
      <c r="G5764" s="125" t="s">
        <v>18647</v>
      </c>
      <c r="H5764" s="126" t="s">
        <v>18648</v>
      </c>
      <c r="I5764" s="127">
        <v>291</v>
      </c>
      <c r="J5764" s="128">
        <v>18.3261</v>
      </c>
    </row>
    <row r="5765" spans="2:10" hidden="1" x14ac:dyDescent="0.25">
      <c r="B5765" s="124" t="s">
        <v>27</v>
      </c>
      <c r="C5765" s="125" t="s">
        <v>18652</v>
      </c>
      <c r="D5765" s="126" t="s">
        <v>18653</v>
      </c>
      <c r="E5765" s="125" t="s">
        <v>18652</v>
      </c>
      <c r="F5765" s="126" t="s">
        <v>18654</v>
      </c>
      <c r="G5765" s="125" t="s">
        <v>18655</v>
      </c>
      <c r="H5765" s="126" t="s">
        <v>18656</v>
      </c>
      <c r="I5765" s="127">
        <v>671</v>
      </c>
      <c r="J5765" s="128">
        <v>2.2875999999999999</v>
      </c>
    </row>
    <row r="5766" spans="2:10" hidden="1" x14ac:dyDescent="0.25">
      <c r="B5766" s="124" t="s">
        <v>27</v>
      </c>
      <c r="C5766" s="125" t="s">
        <v>2296</v>
      </c>
      <c r="D5766" s="126" t="s">
        <v>18657</v>
      </c>
      <c r="E5766" s="125" t="s">
        <v>2296</v>
      </c>
      <c r="F5766" s="126" t="s">
        <v>18658</v>
      </c>
      <c r="G5766" s="125" t="s">
        <v>18659</v>
      </c>
      <c r="H5766" s="126" t="s">
        <v>18660</v>
      </c>
      <c r="I5766" s="127">
        <v>398</v>
      </c>
      <c r="J5766" s="128">
        <v>13.8019</v>
      </c>
    </row>
    <row r="5767" spans="2:10" hidden="1" x14ac:dyDescent="0.25">
      <c r="B5767" s="124" t="s">
        <v>27</v>
      </c>
      <c r="C5767" s="125" t="s">
        <v>18661</v>
      </c>
      <c r="D5767" s="126" t="s">
        <v>18662</v>
      </c>
      <c r="E5767" s="125" t="s">
        <v>18661</v>
      </c>
      <c r="F5767" s="126" t="s">
        <v>18663</v>
      </c>
      <c r="G5767" s="125" t="s">
        <v>6585</v>
      </c>
      <c r="H5767" s="126" t="s">
        <v>18664</v>
      </c>
      <c r="I5767" s="127">
        <v>191</v>
      </c>
      <c r="J5767" s="128">
        <v>8.6179000000000006</v>
      </c>
    </row>
    <row r="5768" spans="2:10" hidden="1" x14ac:dyDescent="0.25">
      <c r="B5768" s="124" t="s">
        <v>27</v>
      </c>
      <c r="C5768" s="125" t="s">
        <v>2341</v>
      </c>
      <c r="D5768" s="126" t="s">
        <v>18665</v>
      </c>
      <c r="E5768" s="125" t="s">
        <v>18666</v>
      </c>
      <c r="F5768" s="126" t="s">
        <v>18667</v>
      </c>
      <c r="G5768" s="125" t="s">
        <v>18495</v>
      </c>
      <c r="H5768" s="126" t="s">
        <v>18668</v>
      </c>
      <c r="I5768" s="127">
        <v>58</v>
      </c>
      <c r="J5768" s="128">
        <v>13.8513</v>
      </c>
    </row>
    <row r="5769" spans="2:10" hidden="1" x14ac:dyDescent="0.25">
      <c r="B5769" s="124" t="s">
        <v>27</v>
      </c>
      <c r="C5769" s="125" t="s">
        <v>2341</v>
      </c>
      <c r="D5769" s="126" t="s">
        <v>18665</v>
      </c>
      <c r="E5769" s="125" t="s">
        <v>2341</v>
      </c>
      <c r="F5769" s="126" t="s">
        <v>18669</v>
      </c>
      <c r="G5769" s="125" t="s">
        <v>18670</v>
      </c>
      <c r="H5769" s="126" t="s">
        <v>18671</v>
      </c>
      <c r="I5769" s="127">
        <v>131</v>
      </c>
      <c r="J5769" s="128">
        <v>10.1286</v>
      </c>
    </row>
    <row r="5770" spans="2:10" hidden="1" x14ac:dyDescent="0.25">
      <c r="B5770" s="124" t="s">
        <v>27</v>
      </c>
      <c r="C5770" s="125" t="s">
        <v>2341</v>
      </c>
      <c r="D5770" s="126" t="s">
        <v>18665</v>
      </c>
      <c r="E5770" s="125" t="s">
        <v>18670</v>
      </c>
      <c r="F5770" s="126" t="s">
        <v>18671</v>
      </c>
      <c r="G5770" s="125" t="s">
        <v>18672</v>
      </c>
      <c r="H5770" s="126" t="s">
        <v>18673</v>
      </c>
      <c r="I5770" s="127">
        <v>275</v>
      </c>
      <c r="J5770" s="128">
        <v>40.368100000000013</v>
      </c>
    </row>
    <row r="5771" spans="2:10" hidden="1" x14ac:dyDescent="0.25">
      <c r="B5771" s="124" t="s">
        <v>27</v>
      </c>
      <c r="C5771" s="125" t="s">
        <v>2341</v>
      </c>
      <c r="D5771" s="126" t="s">
        <v>18665</v>
      </c>
      <c r="E5771" s="125" t="s">
        <v>2341</v>
      </c>
      <c r="F5771" s="126" t="s">
        <v>18669</v>
      </c>
      <c r="G5771" s="125" t="s">
        <v>18666</v>
      </c>
      <c r="H5771" s="126" t="s">
        <v>18667</v>
      </c>
      <c r="I5771" s="127">
        <v>685</v>
      </c>
      <c r="J5771" s="128">
        <v>25.0502</v>
      </c>
    </row>
    <row r="5772" spans="2:10" hidden="1" x14ac:dyDescent="0.25">
      <c r="B5772" s="124" t="s">
        <v>27</v>
      </c>
      <c r="C5772" s="125" t="s">
        <v>2355</v>
      </c>
      <c r="D5772" s="126" t="s">
        <v>18674</v>
      </c>
      <c r="E5772" s="125" t="s">
        <v>2355</v>
      </c>
      <c r="F5772" s="126" t="s">
        <v>18675</v>
      </c>
      <c r="G5772" s="125" t="s">
        <v>5166</v>
      </c>
      <c r="H5772" s="126" t="s">
        <v>18676</v>
      </c>
      <c r="I5772" s="127">
        <v>492</v>
      </c>
      <c r="J5772" s="128">
        <v>3.7878000000000012</v>
      </c>
    </row>
    <row r="5773" spans="2:10" hidden="1" x14ac:dyDescent="0.25">
      <c r="B5773" s="124" t="s">
        <v>27</v>
      </c>
      <c r="C5773" s="125" t="s">
        <v>2359</v>
      </c>
      <c r="D5773" s="126" t="s">
        <v>18677</v>
      </c>
      <c r="E5773" s="125" t="s">
        <v>2359</v>
      </c>
      <c r="F5773" s="126" t="s">
        <v>18678</v>
      </c>
      <c r="G5773" s="125" t="s">
        <v>18679</v>
      </c>
      <c r="H5773" s="126" t="s">
        <v>18680</v>
      </c>
      <c r="I5773" s="127">
        <v>663</v>
      </c>
      <c r="J5773" s="128">
        <v>15.32</v>
      </c>
    </row>
    <row r="5774" spans="2:10" hidden="1" x14ac:dyDescent="0.25">
      <c r="B5774" s="124" t="s">
        <v>27</v>
      </c>
      <c r="C5774" s="125" t="s">
        <v>18681</v>
      </c>
      <c r="D5774" s="126" t="s">
        <v>18682</v>
      </c>
      <c r="E5774" s="125" t="s">
        <v>18681</v>
      </c>
      <c r="F5774" s="126" t="s">
        <v>18683</v>
      </c>
      <c r="G5774" s="125" t="s">
        <v>18684</v>
      </c>
      <c r="H5774" s="126" t="s">
        <v>18685</v>
      </c>
      <c r="I5774" s="127">
        <v>156</v>
      </c>
      <c r="J5774" s="128">
        <v>9.8572000000000006</v>
      </c>
    </row>
    <row r="5775" spans="2:10" hidden="1" x14ac:dyDescent="0.25">
      <c r="B5775" s="124" t="s">
        <v>27</v>
      </c>
      <c r="C5775" s="125" t="s">
        <v>18681</v>
      </c>
      <c r="D5775" s="126" t="s">
        <v>18682</v>
      </c>
      <c r="E5775" s="125" t="s">
        <v>18684</v>
      </c>
      <c r="F5775" s="126" t="s">
        <v>18685</v>
      </c>
      <c r="G5775" s="125" t="s">
        <v>12541</v>
      </c>
      <c r="H5775" s="126" t="s">
        <v>18686</v>
      </c>
      <c r="I5775" s="127">
        <v>510</v>
      </c>
      <c r="J5775" s="128">
        <v>6.8318999999999983</v>
      </c>
    </row>
    <row r="5776" spans="2:10" hidden="1" x14ac:dyDescent="0.25">
      <c r="B5776" s="124" t="s">
        <v>27</v>
      </c>
      <c r="C5776" s="125" t="s">
        <v>18681</v>
      </c>
      <c r="D5776" s="126" t="s">
        <v>18682</v>
      </c>
      <c r="E5776" s="125" t="s">
        <v>18681</v>
      </c>
      <c r="F5776" s="126" t="s">
        <v>18683</v>
      </c>
      <c r="G5776" s="125" t="s">
        <v>16457</v>
      </c>
      <c r="H5776" s="126" t="s">
        <v>18687</v>
      </c>
      <c r="I5776" s="127">
        <v>243</v>
      </c>
      <c r="J5776" s="128">
        <v>8.8924000000000021</v>
      </c>
    </row>
    <row r="5777" spans="2:10" hidden="1" x14ac:dyDescent="0.25">
      <c r="B5777" s="124" t="s">
        <v>27</v>
      </c>
      <c r="C5777" s="125" t="s">
        <v>2395</v>
      </c>
      <c r="D5777" s="126" t="s">
        <v>18688</v>
      </c>
      <c r="E5777" s="125" t="s">
        <v>2395</v>
      </c>
      <c r="F5777" s="126" t="s">
        <v>18689</v>
      </c>
      <c r="G5777" s="125" t="s">
        <v>18690</v>
      </c>
      <c r="H5777" s="126" t="s">
        <v>18691</v>
      </c>
      <c r="I5777" s="127">
        <v>255</v>
      </c>
      <c r="J5777" s="128">
        <v>28.962799999999991</v>
      </c>
    </row>
    <row r="5778" spans="2:10" hidden="1" x14ac:dyDescent="0.25">
      <c r="B5778" s="124" t="s">
        <v>27</v>
      </c>
      <c r="C5778" s="125" t="s">
        <v>2399</v>
      </c>
      <c r="D5778" s="126" t="s">
        <v>18692</v>
      </c>
      <c r="E5778" s="125" t="s">
        <v>18693</v>
      </c>
      <c r="F5778" s="126" t="s">
        <v>18694</v>
      </c>
      <c r="G5778" s="125" t="s">
        <v>18695</v>
      </c>
      <c r="H5778" s="126" t="s">
        <v>18696</v>
      </c>
      <c r="I5778" s="127">
        <v>60</v>
      </c>
      <c r="J5778" s="128">
        <v>16.117799999999999</v>
      </c>
    </row>
    <row r="5779" spans="2:10" hidden="1" x14ac:dyDescent="0.25">
      <c r="B5779" s="124" t="s">
        <v>27</v>
      </c>
      <c r="C5779" s="125" t="s">
        <v>2399</v>
      </c>
      <c r="D5779" s="126" t="s">
        <v>18692</v>
      </c>
      <c r="E5779" s="125" t="s">
        <v>2399</v>
      </c>
      <c r="F5779" s="126" t="s">
        <v>18697</v>
      </c>
      <c r="G5779" s="125" t="s">
        <v>7466</v>
      </c>
      <c r="H5779" s="126" t="s">
        <v>18698</v>
      </c>
      <c r="I5779" s="127">
        <v>347</v>
      </c>
      <c r="J5779" s="128">
        <v>8.195800000000002</v>
      </c>
    </row>
    <row r="5780" spans="2:10" hidden="1" x14ac:dyDescent="0.25">
      <c r="B5780" s="124" t="s">
        <v>27</v>
      </c>
      <c r="C5780" s="125" t="s">
        <v>2399</v>
      </c>
      <c r="D5780" s="126" t="s">
        <v>18692</v>
      </c>
      <c r="E5780" s="125" t="s">
        <v>2399</v>
      </c>
      <c r="F5780" s="126" t="s">
        <v>18697</v>
      </c>
      <c r="G5780" s="125" t="s">
        <v>18693</v>
      </c>
      <c r="H5780" s="126" t="s">
        <v>18694</v>
      </c>
      <c r="I5780" s="127">
        <v>432</v>
      </c>
      <c r="J5780" s="128">
        <v>6.6273999999999988</v>
      </c>
    </row>
    <row r="5781" spans="2:10" hidden="1" x14ac:dyDescent="0.25">
      <c r="B5781" s="124" t="s">
        <v>27</v>
      </c>
      <c r="C5781" s="125" t="s">
        <v>2399</v>
      </c>
      <c r="D5781" s="126" t="s">
        <v>18692</v>
      </c>
      <c r="E5781" s="125" t="s">
        <v>18693</v>
      </c>
      <c r="F5781" s="126" t="s">
        <v>18694</v>
      </c>
      <c r="G5781" s="125" t="s">
        <v>18699</v>
      </c>
      <c r="H5781" s="126" t="s">
        <v>18700</v>
      </c>
      <c r="I5781" s="127">
        <v>309</v>
      </c>
      <c r="J5781" s="128">
        <v>1.5913999999999999</v>
      </c>
    </row>
    <row r="5782" spans="2:10" hidden="1" x14ac:dyDescent="0.25">
      <c r="B5782" s="124" t="s">
        <v>27</v>
      </c>
      <c r="C5782" s="125" t="s">
        <v>18701</v>
      </c>
      <c r="D5782" s="126" t="s">
        <v>18702</v>
      </c>
      <c r="E5782" s="125" t="s">
        <v>18701</v>
      </c>
      <c r="F5782" s="126" t="s">
        <v>18703</v>
      </c>
      <c r="G5782" s="125" t="s">
        <v>18704</v>
      </c>
      <c r="H5782" s="126" t="s">
        <v>18705</v>
      </c>
      <c r="I5782" s="127">
        <v>156</v>
      </c>
      <c r="J5782" s="128">
        <v>8.0244</v>
      </c>
    </row>
    <row r="5783" spans="2:10" hidden="1" x14ac:dyDescent="0.25">
      <c r="B5783" s="124" t="s">
        <v>27</v>
      </c>
      <c r="C5783" s="125" t="s">
        <v>18701</v>
      </c>
      <c r="D5783" s="126" t="s">
        <v>18702</v>
      </c>
      <c r="E5783" s="125" t="s">
        <v>18706</v>
      </c>
      <c r="F5783" s="126" t="s">
        <v>18707</v>
      </c>
      <c r="G5783" s="125" t="s">
        <v>18708</v>
      </c>
      <c r="H5783" s="126" t="s">
        <v>18709</v>
      </c>
      <c r="I5783" s="127">
        <v>113</v>
      </c>
      <c r="J5783" s="128">
        <v>10.0298</v>
      </c>
    </row>
    <row r="5784" spans="2:10" hidden="1" x14ac:dyDescent="0.25">
      <c r="B5784" s="124" t="s">
        <v>27</v>
      </c>
      <c r="C5784" s="125" t="s">
        <v>18701</v>
      </c>
      <c r="D5784" s="126" t="s">
        <v>18702</v>
      </c>
      <c r="E5784" s="125" t="s">
        <v>18708</v>
      </c>
      <c r="F5784" s="126" t="s">
        <v>18709</v>
      </c>
      <c r="G5784" s="125" t="s">
        <v>18710</v>
      </c>
      <c r="H5784" s="126" t="s">
        <v>18711</v>
      </c>
      <c r="I5784" s="127">
        <v>92</v>
      </c>
      <c r="J5784" s="128">
        <v>0.97070000000000001</v>
      </c>
    </row>
    <row r="5785" spans="2:10" hidden="1" x14ac:dyDescent="0.25">
      <c r="B5785" s="124" t="s">
        <v>27</v>
      </c>
      <c r="C5785" s="125" t="s">
        <v>18701</v>
      </c>
      <c r="D5785" s="126" t="s">
        <v>18702</v>
      </c>
      <c r="E5785" s="125" t="s">
        <v>18704</v>
      </c>
      <c r="F5785" s="126" t="s">
        <v>18705</v>
      </c>
      <c r="G5785" s="125" t="s">
        <v>18706</v>
      </c>
      <c r="H5785" s="126" t="s">
        <v>18707</v>
      </c>
      <c r="I5785" s="127">
        <v>118</v>
      </c>
      <c r="J5785" s="128">
        <v>0.44840000000000002</v>
      </c>
    </row>
    <row r="5786" spans="2:10" hidden="1" x14ac:dyDescent="0.25">
      <c r="B5786" s="124" t="s">
        <v>27</v>
      </c>
      <c r="C5786" s="125" t="s">
        <v>18701</v>
      </c>
      <c r="D5786" s="126" t="s">
        <v>18702</v>
      </c>
      <c r="E5786" s="125" t="s">
        <v>18701</v>
      </c>
      <c r="F5786" s="126" t="s">
        <v>18703</v>
      </c>
      <c r="G5786" s="125" t="s">
        <v>18712</v>
      </c>
      <c r="H5786" s="126" t="s">
        <v>18713</v>
      </c>
      <c r="I5786" s="127">
        <v>313</v>
      </c>
      <c r="J5786" s="128">
        <v>7.4357000000000024</v>
      </c>
    </row>
    <row r="5787" spans="2:10" hidden="1" x14ac:dyDescent="0.25">
      <c r="B5787" s="124" t="s">
        <v>27</v>
      </c>
      <c r="C5787" s="125" t="s">
        <v>18714</v>
      </c>
      <c r="D5787" s="126" t="s">
        <v>18715</v>
      </c>
      <c r="E5787" s="125" t="s">
        <v>18714</v>
      </c>
      <c r="F5787" s="126" t="s">
        <v>18716</v>
      </c>
      <c r="G5787" s="125" t="s">
        <v>18717</v>
      </c>
      <c r="H5787" s="126" t="s">
        <v>18718</v>
      </c>
      <c r="I5787" s="127">
        <v>376</v>
      </c>
      <c r="J5787" s="128">
        <v>8.9772000000000016</v>
      </c>
    </row>
    <row r="5788" spans="2:10" hidden="1" x14ac:dyDescent="0.25">
      <c r="B5788" s="124" t="s">
        <v>27</v>
      </c>
      <c r="C5788" s="125" t="s">
        <v>18714</v>
      </c>
      <c r="D5788" s="126" t="s">
        <v>18715</v>
      </c>
      <c r="E5788" s="125" t="s">
        <v>18717</v>
      </c>
      <c r="F5788" s="126" t="s">
        <v>18718</v>
      </c>
      <c r="G5788" s="125" t="s">
        <v>18327</v>
      </c>
      <c r="H5788" s="126" t="s">
        <v>18719</v>
      </c>
      <c r="I5788" s="127">
        <v>126</v>
      </c>
      <c r="J5788" s="128">
        <v>4.3200999999999992</v>
      </c>
    </row>
    <row r="5789" spans="2:10" hidden="1" x14ac:dyDescent="0.25">
      <c r="B5789" s="124" t="s">
        <v>27</v>
      </c>
      <c r="C5789" s="125" t="s">
        <v>2509</v>
      </c>
      <c r="D5789" s="126" t="s">
        <v>18720</v>
      </c>
      <c r="E5789" s="125" t="s">
        <v>2509</v>
      </c>
      <c r="F5789" s="126" t="s">
        <v>18721</v>
      </c>
      <c r="G5789" s="125" t="s">
        <v>18722</v>
      </c>
      <c r="H5789" s="126" t="s">
        <v>18723</v>
      </c>
      <c r="I5789" s="127">
        <v>139</v>
      </c>
      <c r="J5789" s="128">
        <v>5.3372999999999999</v>
      </c>
    </row>
    <row r="5790" spans="2:10" hidden="1" x14ac:dyDescent="0.25">
      <c r="B5790" s="124" t="s">
        <v>27</v>
      </c>
      <c r="C5790" s="125" t="s">
        <v>2509</v>
      </c>
      <c r="D5790" s="126" t="s">
        <v>18720</v>
      </c>
      <c r="E5790" s="125" t="s">
        <v>18722</v>
      </c>
      <c r="F5790" s="126" t="s">
        <v>18723</v>
      </c>
      <c r="G5790" s="125" t="s">
        <v>18724</v>
      </c>
      <c r="H5790" s="126" t="s">
        <v>18725</v>
      </c>
      <c r="I5790" s="127">
        <v>433</v>
      </c>
      <c r="J5790" s="128">
        <v>15.4208</v>
      </c>
    </row>
    <row r="5791" spans="2:10" hidden="1" x14ac:dyDescent="0.25">
      <c r="B5791" s="124" t="s">
        <v>27</v>
      </c>
      <c r="C5791" s="125" t="s">
        <v>2509</v>
      </c>
      <c r="D5791" s="126" t="s">
        <v>18720</v>
      </c>
      <c r="E5791" s="125" t="s">
        <v>2509</v>
      </c>
      <c r="F5791" s="126" t="s">
        <v>18721</v>
      </c>
      <c r="G5791" s="125" t="s">
        <v>18726</v>
      </c>
      <c r="H5791" s="126" t="s">
        <v>18727</v>
      </c>
      <c r="I5791" s="127">
        <v>263</v>
      </c>
      <c r="J5791" s="128">
        <v>20.606099999999991</v>
      </c>
    </row>
    <row r="5792" spans="2:10" hidden="1" x14ac:dyDescent="0.25">
      <c r="B5792" s="124" t="s">
        <v>27</v>
      </c>
      <c r="C5792" s="125" t="s">
        <v>18728</v>
      </c>
      <c r="D5792" s="126" t="s">
        <v>18729</v>
      </c>
      <c r="E5792" s="125" t="s">
        <v>1985</v>
      </c>
      <c r="F5792" s="126" t="s">
        <v>18730</v>
      </c>
      <c r="G5792" s="125" t="s">
        <v>18731</v>
      </c>
      <c r="H5792" s="126" t="s">
        <v>18732</v>
      </c>
      <c r="I5792" s="127">
        <v>287</v>
      </c>
      <c r="J5792" s="128">
        <v>12.6546</v>
      </c>
    </row>
    <row r="5793" spans="2:10" hidden="1" x14ac:dyDescent="0.25">
      <c r="B5793" s="124" t="s">
        <v>27</v>
      </c>
      <c r="C5793" s="125" t="s">
        <v>18728</v>
      </c>
      <c r="D5793" s="126" t="s">
        <v>18729</v>
      </c>
      <c r="E5793" s="125" t="s">
        <v>18733</v>
      </c>
      <c r="F5793" s="126" t="s">
        <v>18734</v>
      </c>
      <c r="G5793" s="125" t="s">
        <v>7249</v>
      </c>
      <c r="H5793" s="126" t="s">
        <v>18735</v>
      </c>
      <c r="I5793" s="127">
        <v>448</v>
      </c>
      <c r="J5793" s="128">
        <v>3.7660999999999998</v>
      </c>
    </row>
    <row r="5794" spans="2:10" hidden="1" x14ac:dyDescent="0.25">
      <c r="B5794" s="124" t="s">
        <v>27</v>
      </c>
      <c r="C5794" s="125" t="s">
        <v>18728</v>
      </c>
      <c r="D5794" s="126" t="s">
        <v>18729</v>
      </c>
      <c r="E5794" s="125" t="s">
        <v>18470</v>
      </c>
      <c r="F5794" s="126" t="s">
        <v>18736</v>
      </c>
      <c r="G5794" s="125" t="s">
        <v>7396</v>
      </c>
      <c r="H5794" s="126" t="s">
        <v>18737</v>
      </c>
      <c r="I5794" s="127">
        <v>827</v>
      </c>
      <c r="J5794" s="128">
        <v>28.923200000000001</v>
      </c>
    </row>
    <row r="5795" spans="2:10" hidden="1" x14ac:dyDescent="0.25">
      <c r="B5795" s="124" t="s">
        <v>27</v>
      </c>
      <c r="C5795" s="125" t="s">
        <v>18728</v>
      </c>
      <c r="D5795" s="126" t="s">
        <v>18729</v>
      </c>
      <c r="E5795" s="125" t="s">
        <v>18731</v>
      </c>
      <c r="F5795" s="126" t="s">
        <v>18732</v>
      </c>
      <c r="G5795" s="125" t="s">
        <v>5600</v>
      </c>
      <c r="H5795" s="126" t="s">
        <v>18738</v>
      </c>
      <c r="I5795" s="127">
        <v>218</v>
      </c>
      <c r="J5795" s="128">
        <v>4.5364000000000004</v>
      </c>
    </row>
    <row r="5796" spans="2:10" hidden="1" x14ac:dyDescent="0.25">
      <c r="B5796" s="124" t="s">
        <v>27</v>
      </c>
      <c r="C5796" s="125" t="s">
        <v>18728</v>
      </c>
      <c r="D5796" s="126" t="s">
        <v>18729</v>
      </c>
      <c r="E5796" s="125" t="s">
        <v>18733</v>
      </c>
      <c r="F5796" s="126" t="s">
        <v>18734</v>
      </c>
      <c r="G5796" s="125" t="s">
        <v>1985</v>
      </c>
      <c r="H5796" s="126" t="s">
        <v>18730</v>
      </c>
      <c r="I5796" s="127">
        <v>334</v>
      </c>
      <c r="J5796" s="128">
        <v>11.3453</v>
      </c>
    </row>
    <row r="5797" spans="2:10" hidden="1" x14ac:dyDescent="0.25">
      <c r="B5797" s="124" t="s">
        <v>27</v>
      </c>
      <c r="C5797" s="125" t="s">
        <v>2357</v>
      </c>
      <c r="D5797" s="126" t="s">
        <v>18739</v>
      </c>
      <c r="E5797" s="125" t="s">
        <v>2357</v>
      </c>
      <c r="F5797" s="126" t="s">
        <v>18740</v>
      </c>
      <c r="G5797" s="125" t="s">
        <v>15079</v>
      </c>
      <c r="H5797" s="126" t="s">
        <v>18741</v>
      </c>
      <c r="I5797" s="127">
        <v>424</v>
      </c>
      <c r="J5797" s="128">
        <v>1.9922</v>
      </c>
    </row>
    <row r="5798" spans="2:10" hidden="1" x14ac:dyDescent="0.25">
      <c r="B5798" s="124" t="s">
        <v>27</v>
      </c>
      <c r="C5798" s="125" t="s">
        <v>2357</v>
      </c>
      <c r="D5798" s="126" t="s">
        <v>18739</v>
      </c>
      <c r="E5798" s="125" t="s">
        <v>6632</v>
      </c>
      <c r="F5798" s="126" t="s">
        <v>18742</v>
      </c>
      <c r="G5798" s="125" t="s">
        <v>18743</v>
      </c>
      <c r="H5798" s="126" t="s">
        <v>18744</v>
      </c>
      <c r="I5798" s="127">
        <v>295</v>
      </c>
      <c r="J5798" s="128">
        <v>26.026599999999991</v>
      </c>
    </row>
    <row r="5799" spans="2:10" hidden="1" x14ac:dyDescent="0.25">
      <c r="B5799" s="124" t="s">
        <v>27</v>
      </c>
      <c r="C5799" s="125" t="s">
        <v>2357</v>
      </c>
      <c r="D5799" s="126" t="s">
        <v>18739</v>
      </c>
      <c r="E5799" s="125" t="s">
        <v>2357</v>
      </c>
      <c r="F5799" s="126" t="s">
        <v>18740</v>
      </c>
      <c r="G5799" s="125" t="s">
        <v>6632</v>
      </c>
      <c r="H5799" s="126" t="s">
        <v>18742</v>
      </c>
      <c r="I5799" s="127">
        <v>451</v>
      </c>
      <c r="J5799" s="128">
        <v>29.119499999999999</v>
      </c>
    </row>
    <row r="5800" spans="2:10" hidden="1" x14ac:dyDescent="0.25">
      <c r="B5800" s="124" t="s">
        <v>27</v>
      </c>
      <c r="C5800" s="125" t="s">
        <v>2357</v>
      </c>
      <c r="D5800" s="126" t="s">
        <v>18739</v>
      </c>
      <c r="E5800" s="125" t="s">
        <v>18745</v>
      </c>
      <c r="F5800" s="126" t="s">
        <v>18746</v>
      </c>
      <c r="G5800" s="125" t="s">
        <v>12784</v>
      </c>
      <c r="H5800" s="126" t="s">
        <v>18747</v>
      </c>
      <c r="I5800" s="127">
        <v>489</v>
      </c>
      <c r="J5800" s="128">
        <v>32.9602</v>
      </c>
    </row>
    <row r="5801" spans="2:10" hidden="1" x14ac:dyDescent="0.25">
      <c r="B5801" s="124" t="s">
        <v>27</v>
      </c>
      <c r="C5801" s="125" t="s">
        <v>2357</v>
      </c>
      <c r="D5801" s="126" t="s">
        <v>18739</v>
      </c>
      <c r="E5801" s="125" t="s">
        <v>15079</v>
      </c>
      <c r="F5801" s="126" t="s">
        <v>18741</v>
      </c>
      <c r="G5801" s="125" t="s">
        <v>18748</v>
      </c>
      <c r="H5801" s="126" t="s">
        <v>18749</v>
      </c>
      <c r="I5801" s="127">
        <v>446</v>
      </c>
      <c r="J5801" s="128">
        <v>11.1121</v>
      </c>
    </row>
    <row r="5802" spans="2:10" hidden="1" x14ac:dyDescent="0.25">
      <c r="B5802" s="124" t="s">
        <v>27</v>
      </c>
      <c r="C5802" s="125" t="s">
        <v>2357</v>
      </c>
      <c r="D5802" s="126" t="s">
        <v>18739</v>
      </c>
      <c r="E5802" s="125" t="s">
        <v>18748</v>
      </c>
      <c r="F5802" s="126" t="s">
        <v>18749</v>
      </c>
      <c r="G5802" s="125" t="s">
        <v>18745</v>
      </c>
      <c r="H5802" s="126" t="s">
        <v>18746</v>
      </c>
      <c r="I5802" s="127">
        <v>480</v>
      </c>
      <c r="J5802" s="128">
        <v>4.4033000000000007</v>
      </c>
    </row>
    <row r="5803" spans="2:10" hidden="1" x14ac:dyDescent="0.25">
      <c r="B5803" s="124" t="s">
        <v>27</v>
      </c>
      <c r="C5803" s="125" t="s">
        <v>2600</v>
      </c>
      <c r="D5803" s="126" t="s">
        <v>18750</v>
      </c>
      <c r="E5803" s="125" t="s">
        <v>2600</v>
      </c>
      <c r="F5803" s="126" t="s">
        <v>18751</v>
      </c>
      <c r="G5803" s="125" t="s">
        <v>18752</v>
      </c>
      <c r="H5803" s="126" t="s">
        <v>18753</v>
      </c>
      <c r="I5803" s="127">
        <v>531</v>
      </c>
      <c r="J5803" s="128">
        <v>4.0434999999999999</v>
      </c>
    </row>
    <row r="5804" spans="2:10" hidden="1" x14ac:dyDescent="0.25">
      <c r="B5804" s="124" t="s">
        <v>27</v>
      </c>
      <c r="C5804" s="125" t="s">
        <v>2600</v>
      </c>
      <c r="D5804" s="126" t="s">
        <v>18750</v>
      </c>
      <c r="E5804" s="125" t="s">
        <v>18752</v>
      </c>
      <c r="F5804" s="126" t="s">
        <v>18753</v>
      </c>
      <c r="G5804" s="125" t="s">
        <v>18754</v>
      </c>
      <c r="H5804" s="126" t="s">
        <v>18755</v>
      </c>
      <c r="I5804" s="127">
        <v>281</v>
      </c>
      <c r="J5804" s="128">
        <v>15.3497</v>
      </c>
    </row>
    <row r="5805" spans="2:10" hidden="1" x14ac:dyDescent="0.25">
      <c r="B5805" s="124" t="s">
        <v>27</v>
      </c>
      <c r="C5805" s="125" t="s">
        <v>2600</v>
      </c>
      <c r="D5805" s="126" t="s">
        <v>18750</v>
      </c>
      <c r="E5805" s="125" t="s">
        <v>18754</v>
      </c>
      <c r="F5805" s="126" t="s">
        <v>18755</v>
      </c>
      <c r="G5805" s="125" t="s">
        <v>6824</v>
      </c>
      <c r="H5805" s="126" t="s">
        <v>18756</v>
      </c>
      <c r="I5805" s="127">
        <v>413</v>
      </c>
      <c r="J5805" s="128">
        <v>3.371</v>
      </c>
    </row>
    <row r="5806" spans="2:10" hidden="1" x14ac:dyDescent="0.25">
      <c r="B5806" s="124" t="s">
        <v>27</v>
      </c>
      <c r="C5806" s="125" t="s">
        <v>2600</v>
      </c>
      <c r="D5806" s="126" t="s">
        <v>18750</v>
      </c>
      <c r="E5806" s="125" t="s">
        <v>18752</v>
      </c>
      <c r="F5806" s="126" t="s">
        <v>18753</v>
      </c>
      <c r="G5806" s="125" t="s">
        <v>7141</v>
      </c>
      <c r="H5806" s="126" t="s">
        <v>18757</v>
      </c>
      <c r="I5806" s="127">
        <v>383</v>
      </c>
      <c r="J5806" s="128">
        <v>5.4124999999999996</v>
      </c>
    </row>
    <row r="5807" spans="2:10" hidden="1" x14ac:dyDescent="0.25">
      <c r="B5807" s="124" t="s">
        <v>27</v>
      </c>
      <c r="C5807" s="125" t="s">
        <v>2600</v>
      </c>
      <c r="D5807" s="126" t="s">
        <v>18750</v>
      </c>
      <c r="E5807" s="125" t="s">
        <v>7141</v>
      </c>
      <c r="F5807" s="126" t="s">
        <v>18757</v>
      </c>
      <c r="G5807" s="125" t="s">
        <v>18758</v>
      </c>
      <c r="H5807" s="126" t="s">
        <v>18759</v>
      </c>
      <c r="I5807" s="127">
        <v>790</v>
      </c>
      <c r="J5807" s="128">
        <v>1.9378</v>
      </c>
    </row>
    <row r="5808" spans="2:10" hidden="1" x14ac:dyDescent="0.25">
      <c r="B5808" s="124" t="s">
        <v>27</v>
      </c>
      <c r="C5808" s="125" t="s">
        <v>2644</v>
      </c>
      <c r="D5808" s="126" t="s">
        <v>18760</v>
      </c>
      <c r="E5808" s="125" t="s">
        <v>55</v>
      </c>
      <c r="F5808" s="126" t="s">
        <v>18761</v>
      </c>
      <c r="G5808" s="125" t="s">
        <v>17905</v>
      </c>
      <c r="H5808" s="126" t="s">
        <v>18762</v>
      </c>
      <c r="I5808" s="127">
        <v>280</v>
      </c>
      <c r="J5808" s="128">
        <v>29.424900000000001</v>
      </c>
    </row>
    <row r="5809" spans="2:10" hidden="1" x14ac:dyDescent="0.25">
      <c r="B5809" s="124" t="s">
        <v>27</v>
      </c>
      <c r="C5809" s="125" t="s">
        <v>2644</v>
      </c>
      <c r="D5809" s="126" t="s">
        <v>18760</v>
      </c>
      <c r="E5809" s="125" t="s">
        <v>2644</v>
      </c>
      <c r="F5809" s="126" t="s">
        <v>18763</v>
      </c>
      <c r="G5809" s="125" t="s">
        <v>55</v>
      </c>
      <c r="H5809" s="126" t="s">
        <v>18761</v>
      </c>
      <c r="I5809" s="127">
        <v>428</v>
      </c>
      <c r="J5809" s="128">
        <v>21.694400000000009</v>
      </c>
    </row>
    <row r="5810" spans="2:10" hidden="1" x14ac:dyDescent="0.25">
      <c r="B5810" s="124" t="s">
        <v>27</v>
      </c>
      <c r="C5810" s="125" t="s">
        <v>2680</v>
      </c>
      <c r="D5810" s="126" t="s">
        <v>18764</v>
      </c>
      <c r="E5810" s="125" t="s">
        <v>2680</v>
      </c>
      <c r="F5810" s="126" t="s">
        <v>18765</v>
      </c>
      <c r="G5810" s="125" t="s">
        <v>1276</v>
      </c>
      <c r="H5810" s="126" t="s">
        <v>18766</v>
      </c>
      <c r="I5810" s="127">
        <v>194</v>
      </c>
      <c r="J5810" s="128">
        <v>22.711099999999991</v>
      </c>
    </row>
    <row r="5811" spans="2:10" hidden="1" x14ac:dyDescent="0.25">
      <c r="B5811" s="124" t="s">
        <v>27</v>
      </c>
      <c r="C5811" s="125" t="s">
        <v>2722</v>
      </c>
      <c r="D5811" s="126" t="s">
        <v>18767</v>
      </c>
      <c r="E5811" s="125" t="s">
        <v>2722</v>
      </c>
      <c r="F5811" s="126" t="s">
        <v>18768</v>
      </c>
      <c r="G5811" s="125" t="s">
        <v>8128</v>
      </c>
      <c r="H5811" s="126" t="s">
        <v>18769</v>
      </c>
      <c r="I5811" s="127">
        <v>470</v>
      </c>
      <c r="J5811" s="128">
        <v>16.4773</v>
      </c>
    </row>
    <row r="5812" spans="2:10" hidden="1" x14ac:dyDescent="0.25">
      <c r="B5812" s="124" t="s">
        <v>27</v>
      </c>
      <c r="C5812" s="125" t="s">
        <v>2722</v>
      </c>
      <c r="D5812" s="126" t="s">
        <v>18767</v>
      </c>
      <c r="E5812" s="125" t="s">
        <v>2722</v>
      </c>
      <c r="F5812" s="126" t="s">
        <v>18768</v>
      </c>
      <c r="G5812" s="125" t="s">
        <v>887</v>
      </c>
      <c r="H5812" s="126" t="s">
        <v>18770</v>
      </c>
      <c r="I5812" s="127">
        <v>782</v>
      </c>
      <c r="J5812" s="128">
        <v>7.3745000000000003</v>
      </c>
    </row>
    <row r="5813" spans="2:10" hidden="1" x14ac:dyDescent="0.25">
      <c r="B5813" s="124" t="s">
        <v>27</v>
      </c>
      <c r="C5813" s="125" t="s">
        <v>2777</v>
      </c>
      <c r="D5813" s="126" t="s">
        <v>18771</v>
      </c>
      <c r="E5813" s="125" t="s">
        <v>18772</v>
      </c>
      <c r="F5813" s="126" t="s">
        <v>18773</v>
      </c>
      <c r="G5813" s="125" t="s">
        <v>18774</v>
      </c>
      <c r="H5813" s="126" t="s">
        <v>18775</v>
      </c>
      <c r="I5813" s="127">
        <v>1306</v>
      </c>
      <c r="J5813" s="128">
        <v>3.0891999999999999</v>
      </c>
    </row>
    <row r="5814" spans="2:10" hidden="1" x14ac:dyDescent="0.25">
      <c r="B5814" s="124" t="s">
        <v>27</v>
      </c>
      <c r="C5814" s="125" t="s">
        <v>2777</v>
      </c>
      <c r="D5814" s="126" t="s">
        <v>18771</v>
      </c>
      <c r="E5814" s="125" t="s">
        <v>18776</v>
      </c>
      <c r="F5814" s="126" t="s">
        <v>18777</v>
      </c>
      <c r="G5814" s="125" t="s">
        <v>18772</v>
      </c>
      <c r="H5814" s="126" t="s">
        <v>18773</v>
      </c>
      <c r="I5814" s="127">
        <v>1236</v>
      </c>
      <c r="J5814" s="128">
        <v>4.5118999999999998</v>
      </c>
    </row>
    <row r="5815" spans="2:10" hidden="1" x14ac:dyDescent="0.25">
      <c r="B5815" s="124" t="s">
        <v>27</v>
      </c>
      <c r="C5815" s="125" t="s">
        <v>2777</v>
      </c>
      <c r="D5815" s="126" t="s">
        <v>18771</v>
      </c>
      <c r="E5815" s="125" t="s">
        <v>2777</v>
      </c>
      <c r="F5815" s="126" t="s">
        <v>18778</v>
      </c>
      <c r="G5815" s="125" t="s">
        <v>18779</v>
      </c>
      <c r="H5815" s="126" t="s">
        <v>18780</v>
      </c>
      <c r="I5815" s="127">
        <v>135</v>
      </c>
      <c r="J5815" s="128">
        <v>21.92359999999999</v>
      </c>
    </row>
    <row r="5816" spans="2:10" hidden="1" x14ac:dyDescent="0.25">
      <c r="B5816" s="124" t="s">
        <v>27</v>
      </c>
      <c r="C5816" s="125" t="s">
        <v>2777</v>
      </c>
      <c r="D5816" s="126" t="s">
        <v>18771</v>
      </c>
      <c r="E5816" s="125" t="s">
        <v>2777</v>
      </c>
      <c r="F5816" s="126" t="s">
        <v>18778</v>
      </c>
      <c r="G5816" s="125" t="s">
        <v>18776</v>
      </c>
      <c r="H5816" s="126" t="s">
        <v>18777</v>
      </c>
      <c r="I5816" s="127">
        <v>328</v>
      </c>
      <c r="J5816" s="128">
        <v>16.609400000000001</v>
      </c>
    </row>
    <row r="5817" spans="2:10" hidden="1" x14ac:dyDescent="0.25">
      <c r="B5817" s="124" t="s">
        <v>27</v>
      </c>
      <c r="C5817" s="125" t="s">
        <v>2777</v>
      </c>
      <c r="D5817" s="126" t="s">
        <v>18771</v>
      </c>
      <c r="E5817" s="125" t="s">
        <v>18779</v>
      </c>
      <c r="F5817" s="126" t="s">
        <v>18780</v>
      </c>
      <c r="G5817" s="125" t="s">
        <v>18781</v>
      </c>
      <c r="H5817" s="126" t="s">
        <v>18782</v>
      </c>
      <c r="I5817" s="127">
        <v>260</v>
      </c>
      <c r="J5817" s="128">
        <v>8.3328000000000042</v>
      </c>
    </row>
    <row r="5818" spans="2:10" hidden="1" x14ac:dyDescent="0.25">
      <c r="B5818" s="124" t="s">
        <v>27</v>
      </c>
      <c r="C5818" s="125" t="s">
        <v>617</v>
      </c>
      <c r="D5818" s="126" t="s">
        <v>18783</v>
      </c>
      <c r="E5818" s="125" t="s">
        <v>617</v>
      </c>
      <c r="F5818" s="126" t="s">
        <v>18784</v>
      </c>
      <c r="G5818" s="125" t="s">
        <v>7466</v>
      </c>
      <c r="H5818" s="126" t="s">
        <v>18785</v>
      </c>
      <c r="I5818" s="127">
        <v>399</v>
      </c>
      <c r="J5818" s="128">
        <v>10.730499999999999</v>
      </c>
    </row>
    <row r="5819" spans="2:10" hidden="1" x14ac:dyDescent="0.25">
      <c r="B5819" s="124" t="s">
        <v>27</v>
      </c>
      <c r="C5819" s="125" t="s">
        <v>617</v>
      </c>
      <c r="D5819" s="126" t="s">
        <v>18783</v>
      </c>
      <c r="E5819" s="125" t="s">
        <v>18786</v>
      </c>
      <c r="F5819" s="126" t="s">
        <v>18787</v>
      </c>
      <c r="G5819" s="125" t="s">
        <v>719</v>
      </c>
      <c r="H5819" s="126" t="s">
        <v>18788</v>
      </c>
      <c r="I5819" s="127">
        <v>262</v>
      </c>
      <c r="J5819" s="128">
        <v>17.809799999999999</v>
      </c>
    </row>
    <row r="5820" spans="2:10" hidden="1" x14ac:dyDescent="0.25">
      <c r="B5820" s="124" t="s">
        <v>27</v>
      </c>
      <c r="C5820" s="125" t="s">
        <v>617</v>
      </c>
      <c r="D5820" s="126" t="s">
        <v>18783</v>
      </c>
      <c r="E5820" s="125" t="s">
        <v>617</v>
      </c>
      <c r="F5820" s="126" t="s">
        <v>18784</v>
      </c>
      <c r="G5820" s="125" t="s">
        <v>18786</v>
      </c>
      <c r="H5820" s="126" t="s">
        <v>18787</v>
      </c>
      <c r="I5820" s="127">
        <v>272</v>
      </c>
      <c r="J5820" s="128">
        <v>11.642099999999999</v>
      </c>
    </row>
    <row r="5821" spans="2:10" hidden="1" x14ac:dyDescent="0.25">
      <c r="B5821" s="124" t="s">
        <v>27</v>
      </c>
      <c r="C5821" s="125" t="s">
        <v>2827</v>
      </c>
      <c r="D5821" s="126" t="s">
        <v>18789</v>
      </c>
      <c r="E5821" s="125" t="s">
        <v>2827</v>
      </c>
      <c r="F5821" s="126" t="s">
        <v>18790</v>
      </c>
      <c r="G5821" s="125" t="s">
        <v>18791</v>
      </c>
      <c r="H5821" s="126" t="s">
        <v>18792</v>
      </c>
      <c r="I5821" s="127">
        <v>430</v>
      </c>
      <c r="J5821" s="128">
        <v>29.56239999999999</v>
      </c>
    </row>
    <row r="5822" spans="2:10" hidden="1" x14ac:dyDescent="0.25">
      <c r="B5822" s="124" t="s">
        <v>27</v>
      </c>
      <c r="C5822" s="125" t="s">
        <v>18793</v>
      </c>
      <c r="D5822" s="126" t="s">
        <v>18794</v>
      </c>
      <c r="E5822" s="125" t="s">
        <v>18795</v>
      </c>
      <c r="F5822" s="126" t="s">
        <v>18796</v>
      </c>
      <c r="G5822" s="125" t="s">
        <v>18797</v>
      </c>
      <c r="H5822" s="126" t="s">
        <v>18798</v>
      </c>
      <c r="I5822" s="127">
        <v>556</v>
      </c>
      <c r="J5822" s="128">
        <v>43.163500000000013</v>
      </c>
    </row>
    <row r="5823" spans="2:10" hidden="1" x14ac:dyDescent="0.25">
      <c r="B5823" s="124" t="s">
        <v>27</v>
      </c>
      <c r="C5823" s="125" t="s">
        <v>18793</v>
      </c>
      <c r="D5823" s="126" t="s">
        <v>18794</v>
      </c>
      <c r="E5823" s="125" t="s">
        <v>18793</v>
      </c>
      <c r="F5823" s="126" t="s">
        <v>18799</v>
      </c>
      <c r="G5823" s="125" t="s">
        <v>18800</v>
      </c>
      <c r="H5823" s="126" t="s">
        <v>18801</v>
      </c>
      <c r="I5823" s="127">
        <v>400</v>
      </c>
      <c r="J5823" s="128">
        <v>15.646100000000001</v>
      </c>
    </row>
    <row r="5824" spans="2:10" hidden="1" x14ac:dyDescent="0.25">
      <c r="B5824" s="124" t="s">
        <v>27</v>
      </c>
      <c r="C5824" s="125" t="s">
        <v>18793</v>
      </c>
      <c r="D5824" s="126" t="s">
        <v>18794</v>
      </c>
      <c r="E5824" s="125" t="s">
        <v>18800</v>
      </c>
      <c r="F5824" s="126" t="s">
        <v>18801</v>
      </c>
      <c r="G5824" s="125" t="s">
        <v>18795</v>
      </c>
      <c r="H5824" s="126" t="s">
        <v>18796</v>
      </c>
      <c r="I5824" s="127">
        <v>526</v>
      </c>
      <c r="J5824" s="128">
        <v>8.8500000000000014</v>
      </c>
    </row>
    <row r="5825" spans="2:10" hidden="1" x14ac:dyDescent="0.25">
      <c r="B5825" s="124" t="s">
        <v>27</v>
      </c>
      <c r="C5825" s="125" t="s">
        <v>18802</v>
      </c>
      <c r="D5825" s="126" t="s">
        <v>18803</v>
      </c>
      <c r="E5825" s="125" t="s">
        <v>18802</v>
      </c>
      <c r="F5825" s="126" t="s">
        <v>18804</v>
      </c>
      <c r="G5825" s="125" t="s">
        <v>18805</v>
      </c>
      <c r="H5825" s="126" t="s">
        <v>18806</v>
      </c>
      <c r="I5825" s="127">
        <v>291</v>
      </c>
      <c r="J5825" s="128">
        <v>9.3265000000000029</v>
      </c>
    </row>
    <row r="5826" spans="2:10" hidden="1" x14ac:dyDescent="0.25">
      <c r="B5826" s="124" t="s">
        <v>27</v>
      </c>
      <c r="C5826" s="125" t="s">
        <v>18807</v>
      </c>
      <c r="D5826" s="126" t="s">
        <v>18808</v>
      </c>
      <c r="E5826" s="125" t="s">
        <v>18807</v>
      </c>
      <c r="F5826" s="126" t="s">
        <v>18809</v>
      </c>
      <c r="G5826" s="125" t="s">
        <v>18810</v>
      </c>
      <c r="H5826" s="126" t="s">
        <v>18811</v>
      </c>
      <c r="I5826" s="127">
        <v>327</v>
      </c>
      <c r="J5826" s="128">
        <v>13.982200000000001</v>
      </c>
    </row>
    <row r="5827" spans="2:10" hidden="1" x14ac:dyDescent="0.25">
      <c r="B5827" s="124" t="s">
        <v>27</v>
      </c>
      <c r="C5827" s="125" t="s">
        <v>18812</v>
      </c>
      <c r="D5827" s="126" t="s">
        <v>18813</v>
      </c>
      <c r="E5827" s="125" t="s">
        <v>18812</v>
      </c>
      <c r="F5827" s="126" t="s">
        <v>18814</v>
      </c>
      <c r="G5827" s="125" t="s">
        <v>18815</v>
      </c>
      <c r="H5827" s="126" t="s">
        <v>18816</v>
      </c>
      <c r="I5827" s="127">
        <v>457</v>
      </c>
      <c r="J5827" s="128">
        <v>25.9161</v>
      </c>
    </row>
    <row r="5828" spans="2:10" hidden="1" x14ac:dyDescent="0.25">
      <c r="B5828" s="124" t="s">
        <v>27</v>
      </c>
      <c r="C5828" s="125" t="s">
        <v>18812</v>
      </c>
      <c r="D5828" s="126" t="s">
        <v>18813</v>
      </c>
      <c r="E5828" s="125" t="s">
        <v>18815</v>
      </c>
      <c r="F5828" s="126" t="s">
        <v>18816</v>
      </c>
      <c r="G5828" s="125" t="s">
        <v>18457</v>
      </c>
      <c r="H5828" s="126" t="s">
        <v>18817</v>
      </c>
      <c r="I5828" s="127">
        <v>566</v>
      </c>
      <c r="J5828" s="128">
        <v>8.8724000000000025</v>
      </c>
    </row>
    <row r="5829" spans="2:10" hidden="1" x14ac:dyDescent="0.25">
      <c r="B5829" s="124" t="s">
        <v>27</v>
      </c>
      <c r="C5829" s="125" t="s">
        <v>18812</v>
      </c>
      <c r="D5829" s="126" t="s">
        <v>18813</v>
      </c>
      <c r="E5829" s="125" t="s">
        <v>18812</v>
      </c>
      <c r="F5829" s="126" t="s">
        <v>18814</v>
      </c>
      <c r="G5829" s="125" t="s">
        <v>18818</v>
      </c>
      <c r="H5829" s="126" t="s">
        <v>18819</v>
      </c>
      <c r="I5829" s="127">
        <v>321</v>
      </c>
      <c r="J5829" s="128">
        <v>6.3476999999999997</v>
      </c>
    </row>
    <row r="5830" spans="2:10" hidden="1" x14ac:dyDescent="0.25">
      <c r="B5830" s="124" t="s">
        <v>27</v>
      </c>
      <c r="C5830" s="125" t="s">
        <v>18820</v>
      </c>
      <c r="D5830" s="126" t="s">
        <v>18821</v>
      </c>
      <c r="E5830" s="125" t="s">
        <v>18820</v>
      </c>
      <c r="F5830" s="126" t="s">
        <v>18822</v>
      </c>
      <c r="G5830" s="125" t="s">
        <v>18823</v>
      </c>
      <c r="H5830" s="126" t="s">
        <v>18824</v>
      </c>
      <c r="I5830" s="127">
        <v>216</v>
      </c>
      <c r="J5830" s="128">
        <v>12.107699999999999</v>
      </c>
    </row>
    <row r="5831" spans="2:10" hidden="1" x14ac:dyDescent="0.25">
      <c r="B5831" s="124" t="s">
        <v>27</v>
      </c>
      <c r="C5831" s="125" t="s">
        <v>18820</v>
      </c>
      <c r="D5831" s="126" t="s">
        <v>18821</v>
      </c>
      <c r="E5831" s="125" t="s">
        <v>18823</v>
      </c>
      <c r="F5831" s="126" t="s">
        <v>18824</v>
      </c>
      <c r="G5831" s="125" t="s">
        <v>18825</v>
      </c>
      <c r="H5831" s="126" t="s">
        <v>18826</v>
      </c>
      <c r="I5831" s="127">
        <v>311</v>
      </c>
      <c r="J5831" s="128">
        <v>4.3096000000000014</v>
      </c>
    </row>
    <row r="5832" spans="2:10" hidden="1" x14ac:dyDescent="0.25">
      <c r="B5832" s="124" t="s">
        <v>27</v>
      </c>
      <c r="C5832" s="125" t="s">
        <v>18820</v>
      </c>
      <c r="D5832" s="126" t="s">
        <v>18821</v>
      </c>
      <c r="E5832" s="125" t="s">
        <v>18823</v>
      </c>
      <c r="F5832" s="126" t="s">
        <v>18824</v>
      </c>
      <c r="G5832" s="125" t="s">
        <v>18827</v>
      </c>
      <c r="H5832" s="126" t="s">
        <v>18828</v>
      </c>
      <c r="I5832" s="127">
        <v>120</v>
      </c>
      <c r="J5832" s="128">
        <v>4.5456000000000003</v>
      </c>
    </row>
    <row r="5833" spans="2:10" hidden="1" x14ac:dyDescent="0.25">
      <c r="B5833" s="124" t="s">
        <v>27</v>
      </c>
      <c r="C5833" s="125" t="s">
        <v>2932</v>
      </c>
      <c r="D5833" s="126" t="s">
        <v>18829</v>
      </c>
      <c r="E5833" s="125" t="s">
        <v>18830</v>
      </c>
      <c r="F5833" s="126" t="s">
        <v>18831</v>
      </c>
      <c r="G5833" s="125" t="s">
        <v>18832</v>
      </c>
      <c r="H5833" s="126" t="s">
        <v>18833</v>
      </c>
      <c r="I5833" s="127">
        <v>103</v>
      </c>
      <c r="J5833" s="128">
        <v>22.158999999999999</v>
      </c>
    </row>
    <row r="5834" spans="2:10" hidden="1" x14ac:dyDescent="0.25">
      <c r="B5834" s="124" t="s">
        <v>27</v>
      </c>
      <c r="C5834" s="125" t="s">
        <v>2932</v>
      </c>
      <c r="D5834" s="126" t="s">
        <v>18829</v>
      </c>
      <c r="E5834" s="125" t="s">
        <v>2505</v>
      </c>
      <c r="F5834" s="126" t="s">
        <v>18834</v>
      </c>
      <c r="G5834" s="125" t="s">
        <v>11024</v>
      </c>
      <c r="H5834" s="126" t="s">
        <v>18835</v>
      </c>
      <c r="I5834" s="127">
        <v>294</v>
      </c>
      <c r="J5834" s="128">
        <v>5.0587999999999997</v>
      </c>
    </row>
    <row r="5835" spans="2:10" hidden="1" x14ac:dyDescent="0.25">
      <c r="B5835" s="124" t="s">
        <v>27</v>
      </c>
      <c r="C5835" s="125" t="s">
        <v>2932</v>
      </c>
      <c r="D5835" s="126" t="s">
        <v>18829</v>
      </c>
      <c r="E5835" s="125" t="s">
        <v>2932</v>
      </c>
      <c r="F5835" s="126" t="s">
        <v>18836</v>
      </c>
      <c r="G5835" s="125" t="s">
        <v>18830</v>
      </c>
      <c r="H5835" s="126" t="s">
        <v>18831</v>
      </c>
      <c r="I5835" s="127">
        <v>630</v>
      </c>
      <c r="J5835" s="128">
        <v>3.1177000000000001</v>
      </c>
    </row>
    <row r="5836" spans="2:10" hidden="1" x14ac:dyDescent="0.25">
      <c r="B5836" s="124" t="s">
        <v>27</v>
      </c>
      <c r="C5836" s="125" t="s">
        <v>2932</v>
      </c>
      <c r="D5836" s="126" t="s">
        <v>18829</v>
      </c>
      <c r="E5836" s="125" t="s">
        <v>18830</v>
      </c>
      <c r="F5836" s="126" t="s">
        <v>18831</v>
      </c>
      <c r="G5836" s="125" t="s">
        <v>2505</v>
      </c>
      <c r="H5836" s="126" t="s">
        <v>18834</v>
      </c>
      <c r="I5836" s="127">
        <v>201</v>
      </c>
      <c r="J5836" s="128">
        <v>1.0385</v>
      </c>
    </row>
    <row r="5837" spans="2:10" hidden="1" x14ac:dyDescent="0.25">
      <c r="B5837" s="124" t="s">
        <v>27</v>
      </c>
      <c r="C5837" s="125" t="s">
        <v>18837</v>
      </c>
      <c r="D5837" s="126" t="s">
        <v>18838</v>
      </c>
      <c r="E5837" s="125" t="s">
        <v>18837</v>
      </c>
      <c r="F5837" s="126" t="s">
        <v>18839</v>
      </c>
      <c r="G5837" s="125" t="s">
        <v>6759</v>
      </c>
      <c r="H5837" s="126" t="s">
        <v>18840</v>
      </c>
      <c r="I5837" s="127">
        <v>277</v>
      </c>
      <c r="J5837" s="128">
        <v>9.4655000000000022</v>
      </c>
    </row>
    <row r="5838" spans="2:10" hidden="1" x14ac:dyDescent="0.25">
      <c r="B5838" s="124" t="s">
        <v>27</v>
      </c>
      <c r="C5838" s="125" t="s">
        <v>3038</v>
      </c>
      <c r="D5838" s="126" t="s">
        <v>18841</v>
      </c>
      <c r="E5838" s="125" t="s">
        <v>3038</v>
      </c>
      <c r="F5838" s="126" t="s">
        <v>18842</v>
      </c>
      <c r="G5838" s="125" t="s">
        <v>4431</v>
      </c>
      <c r="H5838" s="126" t="s">
        <v>18843</v>
      </c>
      <c r="I5838" s="127">
        <v>323</v>
      </c>
      <c r="J5838" s="128">
        <v>15.305300000000001</v>
      </c>
    </row>
    <row r="5839" spans="2:10" hidden="1" x14ac:dyDescent="0.25">
      <c r="B5839" s="124" t="s">
        <v>27</v>
      </c>
      <c r="C5839" s="125" t="s">
        <v>18844</v>
      </c>
      <c r="D5839" s="126" t="s">
        <v>18845</v>
      </c>
      <c r="E5839" s="125" t="s">
        <v>18844</v>
      </c>
      <c r="F5839" s="126" t="s">
        <v>18846</v>
      </c>
      <c r="G5839" s="125" t="s">
        <v>13260</v>
      </c>
      <c r="H5839" s="126" t="s">
        <v>18847</v>
      </c>
      <c r="I5839" s="127">
        <v>270</v>
      </c>
      <c r="J5839" s="128">
        <v>11.658899999999999</v>
      </c>
    </row>
    <row r="5840" spans="2:10" hidden="1" x14ac:dyDescent="0.25">
      <c r="B5840" s="124" t="s">
        <v>27</v>
      </c>
      <c r="C5840" s="125" t="s">
        <v>18844</v>
      </c>
      <c r="D5840" s="126" t="s">
        <v>18845</v>
      </c>
      <c r="E5840" s="125" t="s">
        <v>18844</v>
      </c>
      <c r="F5840" s="126" t="s">
        <v>18846</v>
      </c>
      <c r="G5840" s="125" t="s">
        <v>608</v>
      </c>
      <c r="H5840" s="126" t="s">
        <v>18848</v>
      </c>
      <c r="I5840" s="127">
        <v>392</v>
      </c>
      <c r="J5840" s="128">
        <v>23.815200000000001</v>
      </c>
    </row>
    <row r="5841" spans="2:10" hidden="1" x14ac:dyDescent="0.25">
      <c r="B5841" s="124" t="s">
        <v>27</v>
      </c>
      <c r="C5841" s="125" t="s">
        <v>3092</v>
      </c>
      <c r="D5841" s="126" t="s">
        <v>18849</v>
      </c>
      <c r="E5841" s="125" t="s">
        <v>3092</v>
      </c>
      <c r="F5841" s="126" t="s">
        <v>18850</v>
      </c>
      <c r="G5841" s="125" t="s">
        <v>18851</v>
      </c>
      <c r="H5841" s="126" t="s">
        <v>18852</v>
      </c>
      <c r="I5841" s="127">
        <v>278</v>
      </c>
      <c r="J5841" s="128">
        <v>28.770199999999999</v>
      </c>
    </row>
    <row r="5842" spans="2:10" hidden="1" x14ac:dyDescent="0.25">
      <c r="B5842" s="124" t="s">
        <v>27</v>
      </c>
      <c r="C5842" s="125" t="s">
        <v>3092</v>
      </c>
      <c r="D5842" s="126" t="s">
        <v>18849</v>
      </c>
      <c r="E5842" s="125" t="s">
        <v>3092</v>
      </c>
      <c r="F5842" s="126" t="s">
        <v>18850</v>
      </c>
      <c r="G5842" s="125" t="s">
        <v>7874</v>
      </c>
      <c r="H5842" s="126" t="s">
        <v>18853</v>
      </c>
      <c r="I5842" s="127">
        <v>215</v>
      </c>
      <c r="J5842" s="128">
        <v>33.126000000000012</v>
      </c>
    </row>
    <row r="5843" spans="2:10" hidden="1" x14ac:dyDescent="0.25">
      <c r="B5843" s="124" t="s">
        <v>27</v>
      </c>
      <c r="C5843" s="125" t="s">
        <v>18854</v>
      </c>
      <c r="D5843" s="126" t="s">
        <v>18855</v>
      </c>
      <c r="E5843" s="125" t="s">
        <v>18854</v>
      </c>
      <c r="F5843" s="126" t="s">
        <v>18856</v>
      </c>
      <c r="G5843" s="125" t="s">
        <v>18857</v>
      </c>
      <c r="H5843" s="126" t="s">
        <v>18858</v>
      </c>
      <c r="I5843" s="127">
        <v>209</v>
      </c>
      <c r="J5843" s="128">
        <v>22.1068</v>
      </c>
    </row>
    <row r="5844" spans="2:10" hidden="1" x14ac:dyDescent="0.25">
      <c r="B5844" s="124" t="s">
        <v>27</v>
      </c>
      <c r="C5844" s="125" t="s">
        <v>3128</v>
      </c>
      <c r="D5844" s="126" t="s">
        <v>18859</v>
      </c>
      <c r="E5844" s="125" t="s">
        <v>3128</v>
      </c>
      <c r="F5844" s="126" t="s">
        <v>18860</v>
      </c>
      <c r="G5844" s="125" t="s">
        <v>18861</v>
      </c>
      <c r="H5844" s="126" t="s">
        <v>18862</v>
      </c>
      <c r="I5844" s="127">
        <v>781</v>
      </c>
      <c r="J5844" s="128">
        <v>3.6419000000000001</v>
      </c>
    </row>
    <row r="5845" spans="2:10" hidden="1" x14ac:dyDescent="0.25">
      <c r="B5845" s="124" t="s">
        <v>27</v>
      </c>
      <c r="C5845" s="125" t="s">
        <v>18863</v>
      </c>
      <c r="D5845" s="126" t="s">
        <v>18864</v>
      </c>
      <c r="E5845" s="125" t="s">
        <v>18863</v>
      </c>
      <c r="F5845" s="126" t="s">
        <v>18865</v>
      </c>
      <c r="G5845" s="125" t="s">
        <v>18866</v>
      </c>
      <c r="H5845" s="126" t="s">
        <v>18867</v>
      </c>
      <c r="I5845" s="127">
        <v>331</v>
      </c>
      <c r="J5845" s="128">
        <v>62.225200000000022</v>
      </c>
    </row>
    <row r="5846" spans="2:10" hidden="1" x14ac:dyDescent="0.25">
      <c r="B5846" s="124" t="s">
        <v>27</v>
      </c>
      <c r="C5846" s="125" t="s">
        <v>3164</v>
      </c>
      <c r="D5846" s="126" t="s">
        <v>18868</v>
      </c>
      <c r="E5846" s="125" t="s">
        <v>3164</v>
      </c>
      <c r="F5846" s="126" t="s">
        <v>18869</v>
      </c>
      <c r="G5846" s="125" t="s">
        <v>18870</v>
      </c>
      <c r="H5846" s="126" t="s">
        <v>18871</v>
      </c>
      <c r="I5846" s="127">
        <v>609</v>
      </c>
      <c r="J5846" s="128">
        <v>24.961099999999991</v>
      </c>
    </row>
    <row r="5847" spans="2:10" hidden="1" x14ac:dyDescent="0.25">
      <c r="B5847" s="124" t="s">
        <v>27</v>
      </c>
      <c r="C5847" s="125" t="s">
        <v>3164</v>
      </c>
      <c r="D5847" s="126" t="s">
        <v>18868</v>
      </c>
      <c r="E5847" s="125" t="s">
        <v>18870</v>
      </c>
      <c r="F5847" s="126" t="s">
        <v>18871</v>
      </c>
      <c r="G5847" s="125" t="s">
        <v>18872</v>
      </c>
      <c r="H5847" s="126" t="s">
        <v>18873</v>
      </c>
      <c r="I5847" s="127">
        <v>507</v>
      </c>
      <c r="J5847" s="128">
        <v>17.0945</v>
      </c>
    </row>
    <row r="5848" spans="2:10" hidden="1" x14ac:dyDescent="0.25">
      <c r="B5848" s="124" t="s">
        <v>27</v>
      </c>
      <c r="C5848" s="125" t="s">
        <v>3184</v>
      </c>
      <c r="D5848" s="126" t="s">
        <v>18874</v>
      </c>
      <c r="E5848" s="125" t="s">
        <v>3184</v>
      </c>
      <c r="F5848" s="126" t="s">
        <v>18875</v>
      </c>
      <c r="G5848" s="125" t="s">
        <v>18876</v>
      </c>
      <c r="H5848" s="126" t="s">
        <v>18877</v>
      </c>
      <c r="I5848" s="127">
        <v>136</v>
      </c>
      <c r="J5848" s="128">
        <v>3.2835999999999999</v>
      </c>
    </row>
    <row r="5849" spans="2:10" hidden="1" x14ac:dyDescent="0.25">
      <c r="B5849" s="124" t="s">
        <v>27</v>
      </c>
      <c r="C5849" s="125" t="s">
        <v>3184</v>
      </c>
      <c r="D5849" s="126" t="s">
        <v>18874</v>
      </c>
      <c r="E5849" s="125" t="s">
        <v>3184</v>
      </c>
      <c r="F5849" s="126" t="s">
        <v>18875</v>
      </c>
      <c r="G5849" s="125" t="s">
        <v>18878</v>
      </c>
      <c r="H5849" s="126" t="s">
        <v>18879</v>
      </c>
      <c r="I5849" s="127">
        <v>454</v>
      </c>
      <c r="J5849" s="128">
        <v>11.292899999999999</v>
      </c>
    </row>
    <row r="5850" spans="2:10" hidden="1" x14ac:dyDescent="0.25">
      <c r="B5850" s="124" t="s">
        <v>27</v>
      </c>
      <c r="C5850" s="125" t="s">
        <v>3184</v>
      </c>
      <c r="D5850" s="126" t="s">
        <v>18874</v>
      </c>
      <c r="E5850" s="125" t="s">
        <v>18876</v>
      </c>
      <c r="F5850" s="126" t="s">
        <v>18877</v>
      </c>
      <c r="G5850" s="125" t="s">
        <v>18880</v>
      </c>
      <c r="H5850" s="126" t="s">
        <v>18881</v>
      </c>
      <c r="I5850" s="127">
        <v>206</v>
      </c>
      <c r="J5850" s="128">
        <v>25.6996</v>
      </c>
    </row>
    <row r="5851" spans="2:10" hidden="1" x14ac:dyDescent="0.25">
      <c r="B5851" s="124" t="s">
        <v>27</v>
      </c>
      <c r="C5851" s="125" t="s">
        <v>18882</v>
      </c>
      <c r="D5851" s="126" t="s">
        <v>18883</v>
      </c>
      <c r="E5851" s="125" t="s">
        <v>17355</v>
      </c>
      <c r="F5851" s="126" t="s">
        <v>18884</v>
      </c>
      <c r="G5851" s="125" t="s">
        <v>18885</v>
      </c>
      <c r="H5851" s="126" t="s">
        <v>18886</v>
      </c>
      <c r="I5851" s="127">
        <v>792</v>
      </c>
      <c r="J5851" s="128">
        <v>13.649699999999999</v>
      </c>
    </row>
    <row r="5852" spans="2:10" hidden="1" x14ac:dyDescent="0.25">
      <c r="B5852" s="124" t="s">
        <v>27</v>
      </c>
      <c r="C5852" s="125" t="s">
        <v>18882</v>
      </c>
      <c r="D5852" s="126" t="s">
        <v>18883</v>
      </c>
      <c r="E5852" s="125" t="s">
        <v>18882</v>
      </c>
      <c r="F5852" s="126" t="s">
        <v>18887</v>
      </c>
      <c r="G5852" s="125" t="s">
        <v>17355</v>
      </c>
      <c r="H5852" s="126" t="s">
        <v>18884</v>
      </c>
      <c r="I5852" s="127">
        <v>261</v>
      </c>
      <c r="J5852" s="128">
        <v>12.7217</v>
      </c>
    </row>
    <row r="5853" spans="2:10" hidden="1" x14ac:dyDescent="0.25">
      <c r="B5853" s="124" t="s">
        <v>27</v>
      </c>
      <c r="C5853" s="125" t="s">
        <v>18888</v>
      </c>
      <c r="D5853" s="126" t="s">
        <v>18889</v>
      </c>
      <c r="E5853" s="125" t="s">
        <v>18888</v>
      </c>
      <c r="F5853" s="126" t="s">
        <v>18890</v>
      </c>
      <c r="G5853" s="125" t="s">
        <v>6629</v>
      </c>
      <c r="H5853" s="126" t="s">
        <v>18891</v>
      </c>
      <c r="I5853" s="127">
        <v>832</v>
      </c>
      <c r="J5853" s="128">
        <v>17.334199999999999</v>
      </c>
    </row>
    <row r="5854" spans="2:10" hidden="1" x14ac:dyDescent="0.25">
      <c r="B5854" s="124" t="s">
        <v>27</v>
      </c>
      <c r="C5854" s="125" t="s">
        <v>18892</v>
      </c>
      <c r="D5854" s="126" t="s">
        <v>18893</v>
      </c>
      <c r="E5854" s="125" t="s">
        <v>18892</v>
      </c>
      <c r="F5854" s="126" t="s">
        <v>18894</v>
      </c>
      <c r="G5854" s="125" t="s">
        <v>18895</v>
      </c>
      <c r="H5854" s="126" t="s">
        <v>18896</v>
      </c>
      <c r="I5854" s="127">
        <v>105</v>
      </c>
      <c r="J5854" s="128">
        <v>64.5655</v>
      </c>
    </row>
    <row r="5855" spans="2:10" hidden="1" x14ac:dyDescent="0.25">
      <c r="B5855" s="124" t="s">
        <v>27</v>
      </c>
      <c r="C5855" s="125" t="s">
        <v>30</v>
      </c>
      <c r="D5855" s="126" t="s">
        <v>18897</v>
      </c>
      <c r="E5855" s="125" t="s">
        <v>30</v>
      </c>
      <c r="F5855" s="126" t="s">
        <v>18898</v>
      </c>
      <c r="G5855" s="125" t="s">
        <v>18899</v>
      </c>
      <c r="H5855" s="126" t="s">
        <v>18900</v>
      </c>
      <c r="I5855" s="127">
        <v>344</v>
      </c>
      <c r="J5855" s="128">
        <v>21.8447</v>
      </c>
    </row>
    <row r="5856" spans="2:10" hidden="1" x14ac:dyDescent="0.25">
      <c r="B5856" s="124" t="s">
        <v>27</v>
      </c>
      <c r="C5856" s="125" t="s">
        <v>30</v>
      </c>
      <c r="D5856" s="126" t="s">
        <v>18897</v>
      </c>
      <c r="E5856" s="125" t="s">
        <v>30</v>
      </c>
      <c r="F5856" s="126" t="s">
        <v>18898</v>
      </c>
      <c r="G5856" s="125" t="s">
        <v>6325</v>
      </c>
      <c r="H5856" s="126" t="s">
        <v>18901</v>
      </c>
      <c r="I5856" s="127">
        <v>379</v>
      </c>
      <c r="J5856" s="128">
        <v>24.977499999999999</v>
      </c>
    </row>
    <row r="5857" spans="2:10" hidden="1" x14ac:dyDescent="0.25">
      <c r="B5857" s="124" t="s">
        <v>27</v>
      </c>
      <c r="C5857" s="125" t="s">
        <v>30</v>
      </c>
      <c r="D5857" s="126" t="s">
        <v>18897</v>
      </c>
      <c r="E5857" s="125" t="s">
        <v>8557</v>
      </c>
      <c r="F5857" s="126" t="s">
        <v>18902</v>
      </c>
      <c r="G5857" s="125" t="s">
        <v>18903</v>
      </c>
      <c r="H5857" s="126" t="s">
        <v>18904</v>
      </c>
      <c r="I5857" s="127">
        <v>289</v>
      </c>
      <c r="J5857" s="128">
        <v>16.822199999999999</v>
      </c>
    </row>
    <row r="5858" spans="2:10" hidden="1" x14ac:dyDescent="0.25">
      <c r="B5858" s="124" t="s">
        <v>27</v>
      </c>
      <c r="C5858" s="125" t="s">
        <v>30</v>
      </c>
      <c r="D5858" s="126" t="s">
        <v>18897</v>
      </c>
      <c r="E5858" s="125" t="s">
        <v>6325</v>
      </c>
      <c r="F5858" s="126" t="s">
        <v>18901</v>
      </c>
      <c r="G5858" s="125" t="s">
        <v>8557</v>
      </c>
      <c r="H5858" s="126" t="s">
        <v>18902</v>
      </c>
      <c r="I5858" s="127">
        <v>241</v>
      </c>
      <c r="J5858" s="128">
        <v>5.6659999999999986</v>
      </c>
    </row>
    <row r="5859" spans="2:10" hidden="1" x14ac:dyDescent="0.25">
      <c r="B5859" s="124" t="s">
        <v>27</v>
      </c>
      <c r="C5859" s="125" t="s">
        <v>30</v>
      </c>
      <c r="D5859" s="126" t="s">
        <v>18897</v>
      </c>
      <c r="E5859" s="125" t="s">
        <v>30</v>
      </c>
      <c r="F5859" s="126" t="s">
        <v>18898</v>
      </c>
      <c r="G5859" s="125" t="s">
        <v>17985</v>
      </c>
      <c r="H5859" s="126" t="s">
        <v>18905</v>
      </c>
      <c r="I5859" s="127">
        <v>115</v>
      </c>
      <c r="J5859" s="128">
        <v>30.0458</v>
      </c>
    </row>
    <row r="5860" spans="2:10" hidden="1" x14ac:dyDescent="0.25">
      <c r="B5860" s="124" t="s">
        <v>27</v>
      </c>
      <c r="C5860" s="125" t="s">
        <v>3278</v>
      </c>
      <c r="D5860" s="126" t="s">
        <v>18906</v>
      </c>
      <c r="E5860" s="125" t="s">
        <v>3278</v>
      </c>
      <c r="F5860" s="126" t="s">
        <v>18907</v>
      </c>
      <c r="G5860" s="125" t="s">
        <v>18908</v>
      </c>
      <c r="H5860" s="126" t="s">
        <v>18909</v>
      </c>
      <c r="I5860" s="127">
        <v>144</v>
      </c>
      <c r="J5860" s="128">
        <v>12.6379</v>
      </c>
    </row>
    <row r="5861" spans="2:10" hidden="1" x14ac:dyDescent="0.25">
      <c r="B5861" s="124" t="s">
        <v>27</v>
      </c>
      <c r="C5861" s="125" t="s">
        <v>432</v>
      </c>
      <c r="D5861" s="126" t="s">
        <v>18910</v>
      </c>
      <c r="E5861" s="125" t="s">
        <v>432</v>
      </c>
      <c r="F5861" s="126" t="s">
        <v>18911</v>
      </c>
      <c r="G5861" s="125" t="s">
        <v>16662</v>
      </c>
      <c r="H5861" s="126" t="s">
        <v>18912</v>
      </c>
      <c r="I5861" s="127">
        <v>409</v>
      </c>
      <c r="J5861" s="128">
        <v>8.9915000000000003</v>
      </c>
    </row>
    <row r="5862" spans="2:10" hidden="1" x14ac:dyDescent="0.25">
      <c r="B5862" s="124" t="s">
        <v>27</v>
      </c>
      <c r="C5862" s="125" t="s">
        <v>432</v>
      </c>
      <c r="D5862" s="126" t="s">
        <v>18910</v>
      </c>
      <c r="E5862" s="125" t="s">
        <v>432</v>
      </c>
      <c r="F5862" s="126" t="s">
        <v>18911</v>
      </c>
      <c r="G5862" s="125" t="s">
        <v>7065</v>
      </c>
      <c r="H5862" s="126" t="s">
        <v>18913</v>
      </c>
      <c r="I5862" s="127">
        <v>676</v>
      </c>
      <c r="J5862" s="128">
        <v>11.738200000000001</v>
      </c>
    </row>
    <row r="5863" spans="2:10" hidden="1" x14ac:dyDescent="0.25">
      <c r="B5863" s="124" t="s">
        <v>27</v>
      </c>
      <c r="C5863" s="125" t="s">
        <v>432</v>
      </c>
      <c r="D5863" s="126" t="s">
        <v>18910</v>
      </c>
      <c r="E5863" s="125" t="s">
        <v>16662</v>
      </c>
      <c r="F5863" s="126" t="s">
        <v>18912</v>
      </c>
      <c r="G5863" s="125" t="s">
        <v>18914</v>
      </c>
      <c r="H5863" s="126" t="s">
        <v>18915</v>
      </c>
      <c r="I5863" s="127">
        <v>537</v>
      </c>
      <c r="J5863" s="128">
        <v>9.4038000000000022</v>
      </c>
    </row>
    <row r="5864" spans="2:10" hidden="1" x14ac:dyDescent="0.25">
      <c r="B5864" s="124" t="s">
        <v>27</v>
      </c>
      <c r="C5864" s="125" t="s">
        <v>18916</v>
      </c>
      <c r="D5864" s="126" t="s">
        <v>18917</v>
      </c>
      <c r="E5864" s="125" t="s">
        <v>18916</v>
      </c>
      <c r="F5864" s="126" t="s">
        <v>18918</v>
      </c>
      <c r="G5864" s="125" t="s">
        <v>18919</v>
      </c>
      <c r="H5864" s="126" t="s">
        <v>18920</v>
      </c>
      <c r="I5864" s="127">
        <v>529</v>
      </c>
      <c r="J5864" s="128">
        <v>60.321399999999997</v>
      </c>
    </row>
    <row r="5865" spans="2:10" hidden="1" x14ac:dyDescent="0.25">
      <c r="B5865" s="124" t="s">
        <v>27</v>
      </c>
      <c r="C5865" s="125" t="s">
        <v>18916</v>
      </c>
      <c r="D5865" s="126" t="s">
        <v>18917</v>
      </c>
      <c r="E5865" s="125" t="s">
        <v>18919</v>
      </c>
      <c r="F5865" s="126" t="s">
        <v>18920</v>
      </c>
      <c r="G5865" s="125" t="s">
        <v>18921</v>
      </c>
      <c r="H5865" s="126" t="s">
        <v>18922</v>
      </c>
      <c r="I5865" s="127">
        <v>18</v>
      </c>
      <c r="J5865" s="128">
        <v>20.0383</v>
      </c>
    </row>
    <row r="5866" spans="2:10" hidden="1" x14ac:dyDescent="0.25">
      <c r="B5866" s="124" t="s">
        <v>27</v>
      </c>
      <c r="C5866" s="125" t="s">
        <v>18916</v>
      </c>
      <c r="D5866" s="126" t="s">
        <v>18917</v>
      </c>
      <c r="E5866" s="125" t="s">
        <v>8153</v>
      </c>
      <c r="F5866" s="126" t="s">
        <v>18923</v>
      </c>
      <c r="G5866" s="125" t="s">
        <v>9048</v>
      </c>
      <c r="H5866" s="126" t="s">
        <v>18924</v>
      </c>
      <c r="I5866" s="127">
        <v>562</v>
      </c>
      <c r="J5866" s="128">
        <v>1.6066</v>
      </c>
    </row>
    <row r="5867" spans="2:10" hidden="1" x14ac:dyDescent="0.25">
      <c r="B5867" s="124" t="s">
        <v>27</v>
      </c>
      <c r="C5867" s="125" t="s">
        <v>18916</v>
      </c>
      <c r="D5867" s="126" t="s">
        <v>18917</v>
      </c>
      <c r="E5867" s="125" t="s">
        <v>18916</v>
      </c>
      <c r="F5867" s="126" t="s">
        <v>18918</v>
      </c>
      <c r="G5867" s="125" t="s">
        <v>3961</v>
      </c>
      <c r="H5867" s="126" t="s">
        <v>18925</v>
      </c>
      <c r="I5867" s="127">
        <v>190</v>
      </c>
      <c r="J5867" s="128">
        <v>21.304200000000009</v>
      </c>
    </row>
    <row r="5868" spans="2:10" hidden="1" x14ac:dyDescent="0.25">
      <c r="B5868" s="124" t="s">
        <v>27</v>
      </c>
      <c r="C5868" s="125" t="s">
        <v>18916</v>
      </c>
      <c r="D5868" s="126" t="s">
        <v>18917</v>
      </c>
      <c r="E5868" s="125" t="s">
        <v>18916</v>
      </c>
      <c r="F5868" s="126" t="s">
        <v>18918</v>
      </c>
      <c r="G5868" s="125" t="s">
        <v>8153</v>
      </c>
      <c r="H5868" s="126" t="s">
        <v>18923</v>
      </c>
      <c r="I5868" s="127">
        <v>379</v>
      </c>
      <c r="J5868" s="128">
        <v>22.547499999999999</v>
      </c>
    </row>
    <row r="5869" spans="2:10" hidden="1" x14ac:dyDescent="0.25">
      <c r="B5869" s="124" t="s">
        <v>27</v>
      </c>
      <c r="C5869" s="125" t="s">
        <v>18430</v>
      </c>
      <c r="D5869" s="126" t="s">
        <v>18926</v>
      </c>
      <c r="E5869" s="125" t="s">
        <v>18430</v>
      </c>
      <c r="F5869" s="126" t="s">
        <v>18927</v>
      </c>
      <c r="G5869" s="125" t="s">
        <v>18928</v>
      </c>
      <c r="H5869" s="126" t="s">
        <v>18929</v>
      </c>
      <c r="I5869" s="127">
        <v>297</v>
      </c>
      <c r="J5869" s="128">
        <v>19.368500000000001</v>
      </c>
    </row>
    <row r="5870" spans="2:10" hidden="1" x14ac:dyDescent="0.25">
      <c r="B5870" s="124" t="s">
        <v>27</v>
      </c>
      <c r="C5870" s="125" t="s">
        <v>18430</v>
      </c>
      <c r="D5870" s="126" t="s">
        <v>18926</v>
      </c>
      <c r="E5870" s="125" t="s">
        <v>18430</v>
      </c>
      <c r="F5870" s="126" t="s">
        <v>18927</v>
      </c>
      <c r="G5870" s="125" t="s">
        <v>18930</v>
      </c>
      <c r="H5870" s="126" t="s">
        <v>18931</v>
      </c>
      <c r="I5870" s="127">
        <v>518</v>
      </c>
      <c r="J5870" s="128">
        <v>10.710900000000001</v>
      </c>
    </row>
    <row r="5871" spans="2:10" hidden="1" x14ac:dyDescent="0.25">
      <c r="B5871" s="124" t="s">
        <v>27</v>
      </c>
      <c r="C5871" s="125" t="s">
        <v>18430</v>
      </c>
      <c r="D5871" s="126" t="s">
        <v>18926</v>
      </c>
      <c r="E5871" s="125" t="s">
        <v>18430</v>
      </c>
      <c r="F5871" s="126" t="s">
        <v>18927</v>
      </c>
      <c r="G5871" s="125" t="s">
        <v>5166</v>
      </c>
      <c r="H5871" s="126" t="s">
        <v>18932</v>
      </c>
      <c r="I5871" s="127">
        <v>223</v>
      </c>
      <c r="J5871" s="128">
        <v>17.528700000000001</v>
      </c>
    </row>
    <row r="5872" spans="2:10" hidden="1" x14ac:dyDescent="0.25">
      <c r="B5872" s="124" t="s">
        <v>27</v>
      </c>
      <c r="C5872" s="125" t="s">
        <v>18430</v>
      </c>
      <c r="D5872" s="126" t="s">
        <v>18926</v>
      </c>
      <c r="E5872" s="125" t="s">
        <v>18430</v>
      </c>
      <c r="F5872" s="126" t="s">
        <v>18927</v>
      </c>
      <c r="G5872" s="125" t="s">
        <v>117</v>
      </c>
      <c r="H5872" s="126" t="s">
        <v>18933</v>
      </c>
      <c r="I5872" s="127">
        <v>327</v>
      </c>
      <c r="J5872" s="128">
        <v>12.6364</v>
      </c>
    </row>
    <row r="5873" spans="2:10" hidden="1" x14ac:dyDescent="0.25">
      <c r="B5873" s="124" t="s">
        <v>27</v>
      </c>
      <c r="C5873" s="125" t="s">
        <v>18430</v>
      </c>
      <c r="D5873" s="126" t="s">
        <v>18926</v>
      </c>
      <c r="E5873" s="125" t="s">
        <v>18930</v>
      </c>
      <c r="F5873" s="126" t="s">
        <v>18931</v>
      </c>
      <c r="G5873" s="125" t="s">
        <v>18274</v>
      </c>
      <c r="H5873" s="126" t="s">
        <v>18934</v>
      </c>
      <c r="I5873" s="127">
        <v>421</v>
      </c>
      <c r="J5873" s="128">
        <v>9.6679000000000013</v>
      </c>
    </row>
    <row r="5874" spans="2:10" hidden="1" x14ac:dyDescent="0.25">
      <c r="B5874" s="124" t="s">
        <v>27</v>
      </c>
      <c r="C5874" s="125" t="s">
        <v>18935</v>
      </c>
      <c r="D5874" s="126" t="s">
        <v>18936</v>
      </c>
      <c r="E5874" s="125" t="s">
        <v>18935</v>
      </c>
      <c r="F5874" s="126" t="s">
        <v>18937</v>
      </c>
      <c r="G5874" s="125" t="s">
        <v>18938</v>
      </c>
      <c r="H5874" s="126" t="s">
        <v>18939</v>
      </c>
      <c r="I5874" s="127">
        <v>37</v>
      </c>
      <c r="J5874" s="128">
        <v>5.9318999999999997</v>
      </c>
    </row>
    <row r="5875" spans="2:10" hidden="1" x14ac:dyDescent="0.25">
      <c r="B5875" s="124" t="s">
        <v>27</v>
      </c>
      <c r="C5875" s="125" t="s">
        <v>3597</v>
      </c>
      <c r="D5875" s="126" t="s">
        <v>18940</v>
      </c>
      <c r="E5875" s="125" t="s">
        <v>3597</v>
      </c>
      <c r="F5875" s="126" t="s">
        <v>18941</v>
      </c>
      <c r="G5875" s="125" t="s">
        <v>18942</v>
      </c>
      <c r="H5875" s="126" t="s">
        <v>18943</v>
      </c>
      <c r="I5875" s="127">
        <v>287</v>
      </c>
      <c r="J5875" s="128">
        <v>24.0396</v>
      </c>
    </row>
    <row r="5876" spans="2:10" hidden="1" x14ac:dyDescent="0.25">
      <c r="B5876" s="124" t="s">
        <v>27</v>
      </c>
      <c r="C5876" s="125" t="s">
        <v>18944</v>
      </c>
      <c r="D5876" s="126" t="s">
        <v>18945</v>
      </c>
      <c r="E5876" s="125" t="s">
        <v>12605</v>
      </c>
      <c r="F5876" s="126" t="s">
        <v>18946</v>
      </c>
      <c r="G5876" s="125" t="s">
        <v>7808</v>
      </c>
      <c r="H5876" s="126" t="s">
        <v>18947</v>
      </c>
      <c r="I5876" s="127">
        <v>531</v>
      </c>
      <c r="J5876" s="128">
        <v>33.938300000000012</v>
      </c>
    </row>
    <row r="5877" spans="2:10" hidden="1" x14ac:dyDescent="0.25">
      <c r="B5877" s="124" t="s">
        <v>27</v>
      </c>
      <c r="C5877" s="125" t="s">
        <v>18944</v>
      </c>
      <c r="D5877" s="126" t="s">
        <v>18945</v>
      </c>
      <c r="E5877" s="125" t="s">
        <v>18944</v>
      </c>
      <c r="F5877" s="126" t="s">
        <v>18948</v>
      </c>
      <c r="G5877" s="125" t="s">
        <v>12605</v>
      </c>
      <c r="H5877" s="126" t="s">
        <v>18946</v>
      </c>
      <c r="I5877" s="127">
        <v>366</v>
      </c>
      <c r="J5877" s="128">
        <v>20.2407</v>
      </c>
    </row>
    <row r="5878" spans="2:10" hidden="1" x14ac:dyDescent="0.25">
      <c r="B5878" s="124" t="s">
        <v>27</v>
      </c>
      <c r="C5878" s="125" t="s">
        <v>18949</v>
      </c>
      <c r="D5878" s="126" t="s">
        <v>18950</v>
      </c>
      <c r="E5878" s="125" t="s">
        <v>18949</v>
      </c>
      <c r="F5878" s="126" t="s">
        <v>18951</v>
      </c>
      <c r="G5878" s="125" t="s">
        <v>18952</v>
      </c>
      <c r="H5878" s="126" t="s">
        <v>18953</v>
      </c>
      <c r="I5878" s="127">
        <v>631</v>
      </c>
      <c r="J5878" s="128">
        <v>26.506599999999999</v>
      </c>
    </row>
    <row r="5879" spans="2:10" hidden="1" x14ac:dyDescent="0.25">
      <c r="B5879" s="124" t="s">
        <v>27</v>
      </c>
      <c r="C5879" s="125" t="s">
        <v>18949</v>
      </c>
      <c r="D5879" s="126" t="s">
        <v>18950</v>
      </c>
      <c r="E5879" s="125" t="s">
        <v>18952</v>
      </c>
      <c r="F5879" s="126" t="s">
        <v>18953</v>
      </c>
      <c r="G5879" s="125" t="s">
        <v>1396</v>
      </c>
      <c r="H5879" s="126" t="s">
        <v>18954</v>
      </c>
      <c r="I5879" s="127">
        <v>588</v>
      </c>
      <c r="J5879" s="128">
        <v>34.398900000000012</v>
      </c>
    </row>
    <row r="5880" spans="2:10" hidden="1" x14ac:dyDescent="0.25">
      <c r="B5880" s="124" t="s">
        <v>27</v>
      </c>
      <c r="C5880" s="125" t="s">
        <v>18955</v>
      </c>
      <c r="D5880" s="126" t="s">
        <v>18956</v>
      </c>
      <c r="E5880" s="125" t="s">
        <v>18955</v>
      </c>
      <c r="F5880" s="126" t="s">
        <v>18957</v>
      </c>
      <c r="G5880" s="125" t="s">
        <v>6670</v>
      </c>
      <c r="H5880" s="126" t="s">
        <v>18958</v>
      </c>
      <c r="I5880" s="127">
        <v>141</v>
      </c>
      <c r="J5880" s="128">
        <v>6.2835000000000001</v>
      </c>
    </row>
    <row r="5881" spans="2:10" hidden="1" x14ac:dyDescent="0.25">
      <c r="B5881" s="124" t="s">
        <v>27</v>
      </c>
      <c r="C5881" s="125" t="s">
        <v>18955</v>
      </c>
      <c r="D5881" s="126" t="s">
        <v>18956</v>
      </c>
      <c r="E5881" s="125" t="s">
        <v>18955</v>
      </c>
      <c r="F5881" s="126" t="s">
        <v>18957</v>
      </c>
      <c r="G5881" s="125" t="s">
        <v>18959</v>
      </c>
      <c r="H5881" s="126" t="s">
        <v>18960</v>
      </c>
      <c r="I5881" s="127">
        <v>284</v>
      </c>
      <c r="J5881" s="128">
        <v>8.1212999999999997</v>
      </c>
    </row>
    <row r="5882" spans="2:10" hidden="1" x14ac:dyDescent="0.25">
      <c r="B5882" s="124" t="s">
        <v>27</v>
      </c>
      <c r="C5882" s="125" t="s">
        <v>18955</v>
      </c>
      <c r="D5882" s="126" t="s">
        <v>18956</v>
      </c>
      <c r="E5882" s="125" t="s">
        <v>18955</v>
      </c>
      <c r="F5882" s="126" t="s">
        <v>18957</v>
      </c>
      <c r="G5882" s="125" t="s">
        <v>15275</v>
      </c>
      <c r="H5882" s="126" t="s">
        <v>18961</v>
      </c>
      <c r="I5882" s="127">
        <v>221</v>
      </c>
      <c r="J5882" s="128">
        <v>1.5112000000000001</v>
      </c>
    </row>
    <row r="5883" spans="2:10" hidden="1" x14ac:dyDescent="0.25">
      <c r="B5883" s="124" t="s">
        <v>27</v>
      </c>
      <c r="C5883" s="125" t="s">
        <v>651</v>
      </c>
      <c r="D5883" s="126" t="s">
        <v>18962</v>
      </c>
      <c r="E5883" s="125" t="s">
        <v>651</v>
      </c>
      <c r="F5883" s="126" t="s">
        <v>18963</v>
      </c>
      <c r="G5883" s="125" t="s">
        <v>18964</v>
      </c>
      <c r="H5883" s="126" t="s">
        <v>18965</v>
      </c>
      <c r="I5883" s="127">
        <v>219</v>
      </c>
      <c r="J5883" s="128">
        <v>41.95</v>
      </c>
    </row>
    <row r="5884" spans="2:10" hidden="1" x14ac:dyDescent="0.25">
      <c r="B5884" s="124" t="s">
        <v>27</v>
      </c>
      <c r="C5884" s="125" t="s">
        <v>3829</v>
      </c>
      <c r="D5884" s="126" t="s">
        <v>18966</v>
      </c>
      <c r="E5884" s="125" t="s">
        <v>3829</v>
      </c>
      <c r="F5884" s="126" t="s">
        <v>18967</v>
      </c>
      <c r="G5884" s="125" t="s">
        <v>8490</v>
      </c>
      <c r="H5884" s="126" t="s">
        <v>18968</v>
      </c>
      <c r="I5884" s="127">
        <v>672</v>
      </c>
      <c r="J5884" s="128">
        <v>21.14279999999999</v>
      </c>
    </row>
    <row r="5885" spans="2:10" hidden="1" x14ac:dyDescent="0.25">
      <c r="B5885" s="124" t="s">
        <v>27</v>
      </c>
      <c r="C5885" s="125" t="s">
        <v>18969</v>
      </c>
      <c r="D5885" s="126" t="s">
        <v>18970</v>
      </c>
      <c r="E5885" s="125" t="s">
        <v>18971</v>
      </c>
      <c r="F5885" s="126" t="s">
        <v>18972</v>
      </c>
      <c r="G5885" s="125" t="s">
        <v>577</v>
      </c>
      <c r="H5885" s="126" t="s">
        <v>18973</v>
      </c>
      <c r="I5885" s="127">
        <v>657</v>
      </c>
      <c r="J5885" s="128">
        <v>2.4115000000000002</v>
      </c>
    </row>
    <row r="5886" spans="2:10" hidden="1" x14ac:dyDescent="0.25">
      <c r="B5886" s="124" t="s">
        <v>27</v>
      </c>
      <c r="C5886" s="125" t="s">
        <v>18969</v>
      </c>
      <c r="D5886" s="126" t="s">
        <v>18970</v>
      </c>
      <c r="E5886" s="125" t="s">
        <v>2732</v>
      </c>
      <c r="F5886" s="126" t="s">
        <v>18974</v>
      </c>
      <c r="G5886" s="125" t="s">
        <v>18971</v>
      </c>
      <c r="H5886" s="126" t="s">
        <v>18972</v>
      </c>
      <c r="I5886" s="127">
        <v>274</v>
      </c>
      <c r="J5886" s="128">
        <v>1.5267999999999999</v>
      </c>
    </row>
    <row r="5887" spans="2:10" hidden="1" x14ac:dyDescent="0.25">
      <c r="B5887" s="124" t="s">
        <v>27</v>
      </c>
      <c r="C5887" s="125" t="s">
        <v>18969</v>
      </c>
      <c r="D5887" s="126" t="s">
        <v>18970</v>
      </c>
      <c r="E5887" s="125" t="s">
        <v>18969</v>
      </c>
      <c r="F5887" s="126" t="s">
        <v>18975</v>
      </c>
      <c r="G5887" s="125" t="s">
        <v>2732</v>
      </c>
      <c r="H5887" s="126" t="s">
        <v>18974</v>
      </c>
      <c r="I5887" s="127">
        <v>267</v>
      </c>
      <c r="J5887" s="128">
        <v>3.0959999999999992</v>
      </c>
    </row>
    <row r="5888" spans="2:10" hidden="1" x14ac:dyDescent="0.25">
      <c r="B5888" s="124" t="s">
        <v>27</v>
      </c>
      <c r="C5888" s="125" t="s">
        <v>18976</v>
      </c>
      <c r="D5888" s="126" t="s">
        <v>18977</v>
      </c>
      <c r="E5888" s="125" t="s">
        <v>18976</v>
      </c>
      <c r="F5888" s="126" t="s">
        <v>18978</v>
      </c>
      <c r="G5888" s="125" t="s">
        <v>18979</v>
      </c>
      <c r="H5888" s="126" t="s">
        <v>18980</v>
      </c>
      <c r="I5888" s="127">
        <v>495</v>
      </c>
      <c r="J5888" s="128">
        <v>15.814299999999999</v>
      </c>
    </row>
    <row r="5889" spans="2:10" hidden="1" x14ac:dyDescent="0.25">
      <c r="B5889" s="124" t="s">
        <v>27</v>
      </c>
      <c r="C5889" s="125" t="s">
        <v>18981</v>
      </c>
      <c r="D5889" s="126" t="s">
        <v>18982</v>
      </c>
      <c r="E5889" s="125" t="s">
        <v>18981</v>
      </c>
      <c r="F5889" s="126" t="s">
        <v>18983</v>
      </c>
      <c r="G5889" s="125" t="s">
        <v>805</v>
      </c>
      <c r="H5889" s="126" t="s">
        <v>18984</v>
      </c>
      <c r="I5889" s="127">
        <v>320</v>
      </c>
      <c r="J5889" s="128">
        <v>1.2672000000000001</v>
      </c>
    </row>
    <row r="5890" spans="2:10" hidden="1" x14ac:dyDescent="0.25">
      <c r="B5890" s="124" t="s">
        <v>27</v>
      </c>
      <c r="C5890" s="125" t="s">
        <v>18981</v>
      </c>
      <c r="D5890" s="126" t="s">
        <v>18982</v>
      </c>
      <c r="E5890" s="125" t="s">
        <v>18981</v>
      </c>
      <c r="F5890" s="126" t="s">
        <v>18983</v>
      </c>
      <c r="G5890" s="125" t="s">
        <v>18985</v>
      </c>
      <c r="H5890" s="126" t="s">
        <v>18986</v>
      </c>
      <c r="I5890" s="127">
        <v>253</v>
      </c>
      <c r="J5890" s="128">
        <v>1.6228</v>
      </c>
    </row>
    <row r="5891" spans="2:10" hidden="1" x14ac:dyDescent="0.25">
      <c r="B5891" s="124" t="s">
        <v>27</v>
      </c>
      <c r="C5891" s="125" t="s">
        <v>18987</v>
      </c>
      <c r="D5891" s="126" t="s">
        <v>18988</v>
      </c>
      <c r="E5891" s="125" t="s">
        <v>18987</v>
      </c>
      <c r="F5891" s="126" t="s">
        <v>18989</v>
      </c>
      <c r="G5891" s="125" t="s">
        <v>9991</v>
      </c>
      <c r="H5891" s="126" t="s">
        <v>18990</v>
      </c>
      <c r="I5891" s="127">
        <v>333</v>
      </c>
      <c r="J5891" s="128">
        <v>2.8633000000000002</v>
      </c>
    </row>
    <row r="5892" spans="2:10" hidden="1" x14ac:dyDescent="0.25">
      <c r="B5892" s="124" t="s">
        <v>27</v>
      </c>
      <c r="C5892" s="125" t="s">
        <v>18987</v>
      </c>
      <c r="D5892" s="126" t="s">
        <v>18988</v>
      </c>
      <c r="E5892" s="125" t="s">
        <v>18872</v>
      </c>
      <c r="F5892" s="126" t="s">
        <v>18991</v>
      </c>
      <c r="G5892" s="125" t="s">
        <v>18992</v>
      </c>
      <c r="H5892" s="126" t="s">
        <v>18993</v>
      </c>
      <c r="I5892" s="127">
        <v>520</v>
      </c>
      <c r="J5892" s="128">
        <v>5.1052</v>
      </c>
    </row>
    <row r="5893" spans="2:10" hidden="1" x14ac:dyDescent="0.25">
      <c r="B5893" s="124" t="s">
        <v>27</v>
      </c>
      <c r="C5893" s="125" t="s">
        <v>18987</v>
      </c>
      <c r="D5893" s="126" t="s">
        <v>18988</v>
      </c>
      <c r="E5893" s="125" t="s">
        <v>18987</v>
      </c>
      <c r="F5893" s="126" t="s">
        <v>18989</v>
      </c>
      <c r="G5893" s="125" t="s">
        <v>18872</v>
      </c>
      <c r="H5893" s="126" t="s">
        <v>18991</v>
      </c>
      <c r="I5893" s="127">
        <v>272</v>
      </c>
      <c r="J5893" s="128">
        <v>2.5665</v>
      </c>
    </row>
    <row r="5894" spans="2:10" hidden="1" x14ac:dyDescent="0.25">
      <c r="B5894" s="124" t="s">
        <v>27</v>
      </c>
      <c r="C5894" s="125" t="s">
        <v>18994</v>
      </c>
      <c r="D5894" s="126" t="s">
        <v>18995</v>
      </c>
      <c r="E5894" s="125" t="s">
        <v>18994</v>
      </c>
      <c r="F5894" s="126" t="s">
        <v>18996</v>
      </c>
      <c r="G5894" s="125" t="s">
        <v>18997</v>
      </c>
      <c r="H5894" s="126" t="s">
        <v>18998</v>
      </c>
      <c r="I5894" s="127">
        <v>429</v>
      </c>
      <c r="J5894" s="128">
        <v>12.705500000000001</v>
      </c>
    </row>
    <row r="5895" spans="2:10" hidden="1" x14ac:dyDescent="0.25">
      <c r="B5895" s="124" t="s">
        <v>27</v>
      </c>
      <c r="C5895" s="125" t="s">
        <v>18999</v>
      </c>
      <c r="D5895" s="126" t="s">
        <v>19000</v>
      </c>
      <c r="E5895" s="125" t="s">
        <v>18999</v>
      </c>
      <c r="F5895" s="126" t="s">
        <v>19001</v>
      </c>
      <c r="G5895" s="125" t="s">
        <v>5243</v>
      </c>
      <c r="H5895" s="126" t="s">
        <v>19002</v>
      </c>
      <c r="I5895" s="127">
        <v>608</v>
      </c>
      <c r="J5895" s="128">
        <v>19.965499999999992</v>
      </c>
    </row>
    <row r="5896" spans="2:10" hidden="1" x14ac:dyDescent="0.25">
      <c r="B5896" s="124" t="s">
        <v>27</v>
      </c>
      <c r="C5896" s="125" t="s">
        <v>19003</v>
      </c>
      <c r="D5896" s="126" t="s">
        <v>19004</v>
      </c>
      <c r="E5896" s="125" t="s">
        <v>19003</v>
      </c>
      <c r="F5896" s="126" t="s">
        <v>19005</v>
      </c>
      <c r="G5896" s="125" t="s">
        <v>3981</v>
      </c>
      <c r="H5896" s="126" t="s">
        <v>19006</v>
      </c>
      <c r="I5896" s="127">
        <v>450</v>
      </c>
      <c r="J5896" s="128">
        <v>2.9689000000000001</v>
      </c>
    </row>
    <row r="5897" spans="2:10" hidden="1" x14ac:dyDescent="0.25">
      <c r="B5897" s="124" t="s">
        <v>27</v>
      </c>
      <c r="C5897" s="125" t="s">
        <v>19003</v>
      </c>
      <c r="D5897" s="126" t="s">
        <v>19004</v>
      </c>
      <c r="E5897" s="125" t="s">
        <v>19007</v>
      </c>
      <c r="F5897" s="126" t="s">
        <v>19008</v>
      </c>
      <c r="G5897" s="125" t="s">
        <v>1997</v>
      </c>
      <c r="H5897" s="126" t="s">
        <v>19009</v>
      </c>
      <c r="I5897" s="127">
        <v>324</v>
      </c>
      <c r="J5897" s="128">
        <v>17.1187</v>
      </c>
    </row>
    <row r="5898" spans="2:10" hidden="1" x14ac:dyDescent="0.25">
      <c r="B5898" s="124" t="s">
        <v>27</v>
      </c>
      <c r="C5898" s="125" t="s">
        <v>19003</v>
      </c>
      <c r="D5898" s="126" t="s">
        <v>19004</v>
      </c>
      <c r="E5898" s="125" t="s">
        <v>19003</v>
      </c>
      <c r="F5898" s="126" t="s">
        <v>19005</v>
      </c>
      <c r="G5898" s="125" t="s">
        <v>19010</v>
      </c>
      <c r="H5898" s="126" t="s">
        <v>19011</v>
      </c>
      <c r="I5898" s="127">
        <v>222</v>
      </c>
      <c r="J5898" s="128">
        <v>0.85990000000000011</v>
      </c>
    </row>
    <row r="5899" spans="2:10" hidden="1" x14ac:dyDescent="0.25">
      <c r="B5899" s="124" t="s">
        <v>27</v>
      </c>
      <c r="C5899" s="125" t="s">
        <v>19003</v>
      </c>
      <c r="D5899" s="126" t="s">
        <v>19004</v>
      </c>
      <c r="E5899" s="125" t="s">
        <v>19003</v>
      </c>
      <c r="F5899" s="126" t="s">
        <v>19005</v>
      </c>
      <c r="G5899" s="125" t="s">
        <v>19007</v>
      </c>
      <c r="H5899" s="126" t="s">
        <v>19008</v>
      </c>
      <c r="I5899" s="127">
        <v>126</v>
      </c>
      <c r="J5899" s="128">
        <v>15.110200000000001</v>
      </c>
    </row>
    <row r="5900" spans="2:10" hidden="1" x14ac:dyDescent="0.25">
      <c r="B5900" s="124" t="s">
        <v>27</v>
      </c>
      <c r="C5900" s="125" t="s">
        <v>19012</v>
      </c>
      <c r="D5900" s="126" t="s">
        <v>19013</v>
      </c>
      <c r="E5900" s="125" t="s">
        <v>19012</v>
      </c>
      <c r="F5900" s="126" t="s">
        <v>19014</v>
      </c>
      <c r="G5900" s="125" t="s">
        <v>7874</v>
      </c>
      <c r="H5900" s="126" t="s">
        <v>19015</v>
      </c>
      <c r="I5900" s="127">
        <v>233</v>
      </c>
      <c r="J5900" s="128">
        <v>21.887699999999999</v>
      </c>
    </row>
    <row r="5901" spans="2:10" hidden="1" x14ac:dyDescent="0.25">
      <c r="B5901" s="124" t="s">
        <v>27</v>
      </c>
      <c r="C5901" s="125" t="s">
        <v>19016</v>
      </c>
      <c r="D5901" s="126" t="s">
        <v>19017</v>
      </c>
      <c r="E5901" s="125" t="s">
        <v>19018</v>
      </c>
      <c r="F5901" s="126" t="s">
        <v>19019</v>
      </c>
      <c r="G5901" s="125" t="s">
        <v>19020</v>
      </c>
      <c r="H5901" s="126" t="s">
        <v>19021</v>
      </c>
      <c r="I5901" s="127">
        <v>132</v>
      </c>
      <c r="J5901" s="128">
        <v>11.923999999999999</v>
      </c>
    </row>
    <row r="5902" spans="2:10" hidden="1" x14ac:dyDescent="0.25">
      <c r="B5902" s="124" t="s">
        <v>27</v>
      </c>
      <c r="C5902" s="125" t="s">
        <v>19016</v>
      </c>
      <c r="D5902" s="126" t="s">
        <v>19017</v>
      </c>
      <c r="E5902" s="125" t="s">
        <v>18503</v>
      </c>
      <c r="F5902" s="126" t="s">
        <v>19022</v>
      </c>
      <c r="G5902" s="125" t="s">
        <v>19018</v>
      </c>
      <c r="H5902" s="126" t="s">
        <v>19019</v>
      </c>
      <c r="I5902" s="127">
        <v>459</v>
      </c>
      <c r="J5902" s="128">
        <v>19.039000000000001</v>
      </c>
    </row>
    <row r="5903" spans="2:10" hidden="1" x14ac:dyDescent="0.25">
      <c r="B5903" s="124" t="s">
        <v>27</v>
      </c>
      <c r="C5903" s="125" t="s">
        <v>19016</v>
      </c>
      <c r="D5903" s="126" t="s">
        <v>19017</v>
      </c>
      <c r="E5903" s="125" t="s">
        <v>19018</v>
      </c>
      <c r="F5903" s="126" t="s">
        <v>19019</v>
      </c>
      <c r="G5903" s="125" t="s">
        <v>19023</v>
      </c>
      <c r="H5903" s="126" t="s">
        <v>19024</v>
      </c>
      <c r="I5903" s="127">
        <v>180</v>
      </c>
      <c r="J5903" s="128">
        <v>3.0449000000000002</v>
      </c>
    </row>
    <row r="5904" spans="2:10" hidden="1" x14ac:dyDescent="0.25">
      <c r="B5904" s="124" t="s">
        <v>27</v>
      </c>
      <c r="C5904" s="125" t="s">
        <v>19016</v>
      </c>
      <c r="D5904" s="126" t="s">
        <v>19017</v>
      </c>
      <c r="E5904" s="125" t="s">
        <v>19020</v>
      </c>
      <c r="F5904" s="126" t="s">
        <v>19021</v>
      </c>
      <c r="G5904" s="125" t="s">
        <v>19025</v>
      </c>
      <c r="H5904" s="126" t="s">
        <v>19026</v>
      </c>
      <c r="I5904" s="127">
        <v>469</v>
      </c>
      <c r="J5904" s="128">
        <v>5.8430999999999997</v>
      </c>
    </row>
    <row r="5905" spans="2:10" hidden="1" x14ac:dyDescent="0.25">
      <c r="B5905" s="124" t="s">
        <v>27</v>
      </c>
      <c r="C5905" s="125" t="s">
        <v>19016</v>
      </c>
      <c r="D5905" s="126" t="s">
        <v>19017</v>
      </c>
      <c r="E5905" s="125" t="s">
        <v>19016</v>
      </c>
      <c r="F5905" s="126" t="s">
        <v>19027</v>
      </c>
      <c r="G5905" s="125" t="s">
        <v>18503</v>
      </c>
      <c r="H5905" s="126" t="s">
        <v>19022</v>
      </c>
      <c r="I5905" s="127">
        <v>119</v>
      </c>
      <c r="J5905" s="128">
        <v>4.9853999999999994</v>
      </c>
    </row>
    <row r="5906" spans="2:10" hidden="1" x14ac:dyDescent="0.25">
      <c r="B5906" s="124" t="s">
        <v>27</v>
      </c>
      <c r="C5906" s="125" t="s">
        <v>19028</v>
      </c>
      <c r="D5906" s="126" t="s">
        <v>19029</v>
      </c>
      <c r="E5906" s="125" t="s">
        <v>19028</v>
      </c>
      <c r="F5906" s="126" t="s">
        <v>19030</v>
      </c>
      <c r="G5906" s="125" t="s">
        <v>19031</v>
      </c>
      <c r="H5906" s="126" t="s">
        <v>19032</v>
      </c>
      <c r="I5906" s="127">
        <v>241</v>
      </c>
      <c r="J5906" s="128">
        <v>39.335099999999997</v>
      </c>
    </row>
    <row r="5907" spans="2:10" hidden="1" x14ac:dyDescent="0.25">
      <c r="B5907" s="124" t="s">
        <v>27</v>
      </c>
      <c r="C5907" s="125" t="s">
        <v>19028</v>
      </c>
      <c r="D5907" s="126" t="s">
        <v>19029</v>
      </c>
      <c r="E5907" s="125" t="s">
        <v>19031</v>
      </c>
      <c r="F5907" s="126" t="s">
        <v>19032</v>
      </c>
      <c r="G5907" s="125" t="s">
        <v>8915</v>
      </c>
      <c r="H5907" s="126" t="s">
        <v>19033</v>
      </c>
      <c r="I5907" s="127">
        <v>204</v>
      </c>
      <c r="J5907" s="128">
        <v>6.9719000000000024</v>
      </c>
    </row>
    <row r="5908" spans="2:10" hidden="1" x14ac:dyDescent="0.25">
      <c r="B5908" s="124" t="s">
        <v>27</v>
      </c>
      <c r="C5908" s="125" t="s">
        <v>19034</v>
      </c>
      <c r="D5908" s="126" t="s">
        <v>19035</v>
      </c>
      <c r="E5908" s="125" t="s">
        <v>19034</v>
      </c>
      <c r="F5908" s="126" t="s">
        <v>19036</v>
      </c>
      <c r="G5908" s="125" t="s">
        <v>19037</v>
      </c>
      <c r="H5908" s="126" t="s">
        <v>19038</v>
      </c>
      <c r="I5908" s="127">
        <v>1089</v>
      </c>
      <c r="J5908" s="128">
        <v>4.0309999999999997</v>
      </c>
    </row>
    <row r="5909" spans="2:10" hidden="1" x14ac:dyDescent="0.25">
      <c r="B5909" s="124" t="s">
        <v>27</v>
      </c>
      <c r="C5909" s="125" t="s">
        <v>19034</v>
      </c>
      <c r="D5909" s="126" t="s">
        <v>19035</v>
      </c>
      <c r="E5909" s="125" t="s">
        <v>19034</v>
      </c>
      <c r="F5909" s="126" t="s">
        <v>19036</v>
      </c>
      <c r="G5909" s="125" t="s">
        <v>3815</v>
      </c>
      <c r="H5909" s="126" t="s">
        <v>19039</v>
      </c>
      <c r="I5909" s="127">
        <v>662</v>
      </c>
      <c r="J5909" s="128">
        <v>3.5432000000000001</v>
      </c>
    </row>
    <row r="5910" spans="2:10" hidden="1" x14ac:dyDescent="0.25">
      <c r="B5910" s="124" t="s">
        <v>27</v>
      </c>
      <c r="C5910" s="125" t="s">
        <v>19034</v>
      </c>
      <c r="D5910" s="126" t="s">
        <v>19035</v>
      </c>
      <c r="E5910" s="125" t="s">
        <v>3815</v>
      </c>
      <c r="F5910" s="126" t="s">
        <v>19039</v>
      </c>
      <c r="G5910" s="125" t="s">
        <v>19040</v>
      </c>
      <c r="H5910" s="126" t="s">
        <v>19041</v>
      </c>
      <c r="I5910" s="127">
        <v>387</v>
      </c>
      <c r="J5910" s="128">
        <v>9.2246999999999986</v>
      </c>
    </row>
    <row r="5911" spans="2:10" hidden="1" x14ac:dyDescent="0.25">
      <c r="B5911" s="124" t="s">
        <v>27</v>
      </c>
      <c r="C5911" s="125" t="s">
        <v>4155</v>
      </c>
      <c r="D5911" s="126" t="s">
        <v>19042</v>
      </c>
      <c r="E5911" s="125" t="s">
        <v>4155</v>
      </c>
      <c r="F5911" s="126" t="s">
        <v>19043</v>
      </c>
      <c r="G5911" s="125" t="s">
        <v>19044</v>
      </c>
      <c r="H5911" s="126" t="s">
        <v>19045</v>
      </c>
      <c r="I5911" s="127">
        <v>239</v>
      </c>
      <c r="J5911" s="128">
        <v>3.4811000000000001</v>
      </c>
    </row>
    <row r="5912" spans="2:10" hidden="1" x14ac:dyDescent="0.25">
      <c r="B5912" s="124" t="s">
        <v>27</v>
      </c>
      <c r="C5912" s="125" t="s">
        <v>4155</v>
      </c>
      <c r="D5912" s="126" t="s">
        <v>19042</v>
      </c>
      <c r="E5912" s="125" t="s">
        <v>4155</v>
      </c>
      <c r="F5912" s="126" t="s">
        <v>19043</v>
      </c>
      <c r="G5912" s="125" t="s">
        <v>7479</v>
      </c>
      <c r="H5912" s="126" t="s">
        <v>19046</v>
      </c>
      <c r="I5912" s="127">
        <v>483</v>
      </c>
      <c r="J5912" s="128">
        <v>4.6872999999999996</v>
      </c>
    </row>
    <row r="5913" spans="2:10" hidden="1" x14ac:dyDescent="0.25">
      <c r="B5913" s="124" t="s">
        <v>27</v>
      </c>
      <c r="C5913" s="125" t="s">
        <v>19047</v>
      </c>
      <c r="D5913" s="126" t="s">
        <v>19048</v>
      </c>
      <c r="E5913" s="125" t="s">
        <v>19047</v>
      </c>
      <c r="F5913" s="126" t="s">
        <v>19049</v>
      </c>
      <c r="G5913" s="125" t="s">
        <v>7479</v>
      </c>
      <c r="H5913" s="126" t="s">
        <v>19050</v>
      </c>
      <c r="I5913" s="127">
        <v>184</v>
      </c>
      <c r="J5913" s="128">
        <v>12.5626</v>
      </c>
    </row>
    <row r="5914" spans="2:10" hidden="1" x14ac:dyDescent="0.25">
      <c r="B5914" s="124" t="s">
        <v>27</v>
      </c>
      <c r="C5914" s="125" t="s">
        <v>19047</v>
      </c>
      <c r="D5914" s="126" t="s">
        <v>19048</v>
      </c>
      <c r="E5914" s="125" t="s">
        <v>7479</v>
      </c>
      <c r="F5914" s="126" t="s">
        <v>19050</v>
      </c>
      <c r="G5914" s="125" t="s">
        <v>6595</v>
      </c>
      <c r="H5914" s="126" t="s">
        <v>19051</v>
      </c>
      <c r="I5914" s="127">
        <v>159</v>
      </c>
      <c r="J5914" s="128">
        <v>7.8689999999999989</v>
      </c>
    </row>
    <row r="5915" spans="2:10" hidden="1" x14ac:dyDescent="0.25">
      <c r="B5915" s="124" t="s">
        <v>27</v>
      </c>
      <c r="C5915" s="125" t="s">
        <v>19052</v>
      </c>
      <c r="D5915" s="126" t="s">
        <v>19053</v>
      </c>
      <c r="E5915" s="125" t="s">
        <v>19054</v>
      </c>
      <c r="F5915" s="126" t="s">
        <v>19055</v>
      </c>
      <c r="G5915" s="125" t="s">
        <v>1009</v>
      </c>
      <c r="H5915" s="126" t="s">
        <v>19056</v>
      </c>
      <c r="I5915" s="127">
        <v>279</v>
      </c>
      <c r="J5915" s="128">
        <v>63.091900000000003</v>
      </c>
    </row>
    <row r="5916" spans="2:10" hidden="1" x14ac:dyDescent="0.25">
      <c r="B5916" s="124" t="s">
        <v>27</v>
      </c>
      <c r="C5916" s="125" t="s">
        <v>19052</v>
      </c>
      <c r="D5916" s="126" t="s">
        <v>19053</v>
      </c>
      <c r="E5916" s="125" t="s">
        <v>19052</v>
      </c>
      <c r="F5916" s="126" t="s">
        <v>19057</v>
      </c>
      <c r="G5916" s="125" t="s">
        <v>5166</v>
      </c>
      <c r="H5916" s="126" t="s">
        <v>19058</v>
      </c>
      <c r="I5916" s="127">
        <v>287</v>
      </c>
      <c r="J5916" s="128">
        <v>6.9272</v>
      </c>
    </row>
    <row r="5917" spans="2:10" hidden="1" x14ac:dyDescent="0.25">
      <c r="B5917" s="124" t="s">
        <v>27</v>
      </c>
      <c r="C5917" s="125" t="s">
        <v>19052</v>
      </c>
      <c r="D5917" s="126" t="s">
        <v>19053</v>
      </c>
      <c r="E5917" s="125" t="s">
        <v>7856</v>
      </c>
      <c r="F5917" s="126" t="s">
        <v>19059</v>
      </c>
      <c r="G5917" s="125" t="s">
        <v>19054</v>
      </c>
      <c r="H5917" s="126" t="s">
        <v>19055</v>
      </c>
      <c r="I5917" s="127">
        <v>530</v>
      </c>
      <c r="J5917" s="128">
        <v>8.4754000000000023</v>
      </c>
    </row>
    <row r="5918" spans="2:10" hidden="1" x14ac:dyDescent="0.25">
      <c r="B5918" s="124" t="s">
        <v>27</v>
      </c>
      <c r="C5918" s="125" t="s">
        <v>284</v>
      </c>
      <c r="D5918" s="126" t="s">
        <v>19060</v>
      </c>
      <c r="E5918" s="125" t="s">
        <v>284</v>
      </c>
      <c r="F5918" s="126" t="s">
        <v>19061</v>
      </c>
      <c r="G5918" s="125" t="s">
        <v>19062</v>
      </c>
      <c r="H5918" s="126" t="s">
        <v>19063</v>
      </c>
      <c r="I5918" s="127">
        <v>24</v>
      </c>
      <c r="J5918" s="128">
        <v>32.829300000000003</v>
      </c>
    </row>
    <row r="5919" spans="2:10" hidden="1" x14ac:dyDescent="0.25">
      <c r="B5919" s="124" t="s">
        <v>27</v>
      </c>
      <c r="C5919" s="125" t="s">
        <v>284</v>
      </c>
      <c r="D5919" s="126" t="s">
        <v>19060</v>
      </c>
      <c r="E5919" s="125" t="s">
        <v>284</v>
      </c>
      <c r="F5919" s="126" t="s">
        <v>19061</v>
      </c>
      <c r="G5919" s="125" t="s">
        <v>19064</v>
      </c>
      <c r="H5919" s="126" t="s">
        <v>19065</v>
      </c>
      <c r="I5919" s="127">
        <v>768</v>
      </c>
      <c r="J5919" s="128">
        <v>12.1502</v>
      </c>
    </row>
    <row r="5920" spans="2:10" hidden="1" x14ac:dyDescent="0.25">
      <c r="B5920" s="124" t="s">
        <v>27</v>
      </c>
      <c r="C5920" s="125" t="s">
        <v>284</v>
      </c>
      <c r="D5920" s="126" t="s">
        <v>19060</v>
      </c>
      <c r="E5920" s="125" t="s">
        <v>284</v>
      </c>
      <c r="F5920" s="126" t="s">
        <v>19061</v>
      </c>
      <c r="G5920" s="125" t="s">
        <v>19066</v>
      </c>
      <c r="H5920" s="126" t="s">
        <v>19067</v>
      </c>
      <c r="I5920" s="127">
        <v>270</v>
      </c>
      <c r="J5920" s="128">
        <v>34.339399999999998</v>
      </c>
    </row>
    <row r="5921" spans="2:10" hidden="1" x14ac:dyDescent="0.25">
      <c r="B5921" s="124" t="s">
        <v>27</v>
      </c>
      <c r="C5921" s="125" t="s">
        <v>4269</v>
      </c>
      <c r="D5921" s="126" t="s">
        <v>19068</v>
      </c>
      <c r="E5921" s="125" t="s">
        <v>4269</v>
      </c>
      <c r="F5921" s="126" t="s">
        <v>19069</v>
      </c>
      <c r="G5921" s="125" t="s">
        <v>6233</v>
      </c>
      <c r="H5921" s="126" t="s">
        <v>19070</v>
      </c>
      <c r="I5921" s="127">
        <v>534</v>
      </c>
      <c r="J5921" s="128">
        <v>44.866300000000003</v>
      </c>
    </row>
    <row r="5922" spans="2:10" hidden="1" x14ac:dyDescent="0.25">
      <c r="B5922" s="124" t="s">
        <v>27</v>
      </c>
      <c r="C5922" s="125" t="s">
        <v>4359</v>
      </c>
      <c r="D5922" s="126" t="s">
        <v>19071</v>
      </c>
      <c r="E5922" s="125" t="s">
        <v>4359</v>
      </c>
      <c r="F5922" s="126" t="s">
        <v>19072</v>
      </c>
      <c r="G5922" s="125" t="s">
        <v>1498</v>
      </c>
      <c r="H5922" s="126" t="s">
        <v>19073</v>
      </c>
      <c r="I5922" s="127">
        <v>234</v>
      </c>
      <c r="J5922" s="128">
        <v>18.143799999999999</v>
      </c>
    </row>
    <row r="5923" spans="2:10" hidden="1" x14ac:dyDescent="0.25">
      <c r="B5923" s="124" t="s">
        <v>27</v>
      </c>
      <c r="C5923" s="125" t="s">
        <v>4363</v>
      </c>
      <c r="D5923" s="126" t="s">
        <v>19074</v>
      </c>
      <c r="E5923" s="125" t="s">
        <v>4363</v>
      </c>
      <c r="F5923" s="126" t="s">
        <v>19075</v>
      </c>
      <c r="G5923" s="125" t="s">
        <v>19076</v>
      </c>
      <c r="H5923" s="126" t="s">
        <v>19077</v>
      </c>
      <c r="I5923" s="127">
        <v>324</v>
      </c>
      <c r="J5923" s="128">
        <v>44.545100000000012</v>
      </c>
    </row>
    <row r="5924" spans="2:10" hidden="1" x14ac:dyDescent="0.25">
      <c r="B5924" s="124" t="s">
        <v>27</v>
      </c>
      <c r="C5924" s="125" t="s">
        <v>4363</v>
      </c>
      <c r="D5924" s="126" t="s">
        <v>19074</v>
      </c>
      <c r="E5924" s="125" t="s">
        <v>4363</v>
      </c>
      <c r="F5924" s="126" t="s">
        <v>19075</v>
      </c>
      <c r="G5924" s="125" t="s">
        <v>19078</v>
      </c>
      <c r="H5924" s="126" t="s">
        <v>19079</v>
      </c>
      <c r="I5924" s="127">
        <v>581</v>
      </c>
      <c r="J5924" s="128">
        <v>18.404599999999991</v>
      </c>
    </row>
    <row r="5925" spans="2:10" hidden="1" x14ac:dyDescent="0.25">
      <c r="B5925" s="124" t="s">
        <v>27</v>
      </c>
      <c r="C5925" s="125" t="s">
        <v>19080</v>
      </c>
      <c r="D5925" s="126" t="s">
        <v>19081</v>
      </c>
      <c r="E5925" s="125" t="s">
        <v>19080</v>
      </c>
      <c r="F5925" s="126" t="s">
        <v>19082</v>
      </c>
      <c r="G5925" s="125" t="s">
        <v>19083</v>
      </c>
      <c r="H5925" s="126" t="s">
        <v>19084</v>
      </c>
      <c r="I5925" s="127">
        <v>470</v>
      </c>
      <c r="J5925" s="128">
        <v>12.042999999999999</v>
      </c>
    </row>
    <row r="5926" spans="2:10" hidden="1" x14ac:dyDescent="0.25">
      <c r="B5926" s="124" t="s">
        <v>27</v>
      </c>
      <c r="C5926" s="125" t="s">
        <v>19080</v>
      </c>
      <c r="D5926" s="126" t="s">
        <v>19081</v>
      </c>
      <c r="E5926" s="125" t="s">
        <v>19080</v>
      </c>
      <c r="F5926" s="126" t="s">
        <v>19082</v>
      </c>
      <c r="G5926" s="125" t="s">
        <v>19085</v>
      </c>
      <c r="H5926" s="126" t="s">
        <v>19086</v>
      </c>
      <c r="I5926" s="127">
        <v>276</v>
      </c>
      <c r="J5926" s="128">
        <v>17.00490000000001</v>
      </c>
    </row>
    <row r="5927" spans="2:10" hidden="1" x14ac:dyDescent="0.25">
      <c r="B5927" s="124" t="s">
        <v>27</v>
      </c>
      <c r="C5927" s="125" t="s">
        <v>19087</v>
      </c>
      <c r="D5927" s="126" t="s">
        <v>19088</v>
      </c>
      <c r="E5927" s="125" t="s">
        <v>19087</v>
      </c>
      <c r="F5927" s="126" t="s">
        <v>19089</v>
      </c>
      <c r="G5927" s="125" t="s">
        <v>19090</v>
      </c>
      <c r="H5927" s="126" t="s">
        <v>19091</v>
      </c>
      <c r="I5927" s="127">
        <v>249</v>
      </c>
      <c r="J5927" s="128">
        <v>14.7995</v>
      </c>
    </row>
    <row r="5928" spans="2:10" hidden="1" x14ac:dyDescent="0.25">
      <c r="B5928" s="124" t="s">
        <v>27</v>
      </c>
      <c r="C5928" s="125" t="s">
        <v>19087</v>
      </c>
      <c r="D5928" s="126" t="s">
        <v>19088</v>
      </c>
      <c r="E5928" s="125" t="s">
        <v>19087</v>
      </c>
      <c r="F5928" s="126" t="s">
        <v>19089</v>
      </c>
      <c r="G5928" s="125" t="s">
        <v>13037</v>
      </c>
      <c r="H5928" s="126" t="s">
        <v>19092</v>
      </c>
      <c r="I5928" s="127">
        <v>329</v>
      </c>
      <c r="J5928" s="128">
        <v>9.6869000000000014</v>
      </c>
    </row>
    <row r="5929" spans="2:10" hidden="1" x14ac:dyDescent="0.25">
      <c r="B5929" s="124" t="s">
        <v>27</v>
      </c>
      <c r="C5929" s="125" t="s">
        <v>19093</v>
      </c>
      <c r="D5929" s="126" t="s">
        <v>19094</v>
      </c>
      <c r="E5929" s="125" t="s">
        <v>19095</v>
      </c>
      <c r="F5929" s="126" t="s">
        <v>19096</v>
      </c>
      <c r="G5929" s="125" t="s">
        <v>19097</v>
      </c>
      <c r="H5929" s="126" t="s">
        <v>19098</v>
      </c>
      <c r="I5929" s="127">
        <v>174</v>
      </c>
      <c r="J5929" s="128">
        <v>1.5568</v>
      </c>
    </row>
    <row r="5930" spans="2:10" hidden="1" x14ac:dyDescent="0.25">
      <c r="B5930" s="124" t="s">
        <v>27</v>
      </c>
      <c r="C5930" s="125" t="s">
        <v>19093</v>
      </c>
      <c r="D5930" s="126" t="s">
        <v>19094</v>
      </c>
      <c r="E5930" s="125" t="s">
        <v>19099</v>
      </c>
      <c r="F5930" s="126" t="s">
        <v>19100</v>
      </c>
      <c r="G5930" s="125" t="s">
        <v>18351</v>
      </c>
      <c r="H5930" s="126" t="s">
        <v>19101</v>
      </c>
      <c r="I5930" s="127">
        <v>75</v>
      </c>
      <c r="J5930" s="128">
        <v>10.3872</v>
      </c>
    </row>
    <row r="5931" spans="2:10" hidden="1" x14ac:dyDescent="0.25">
      <c r="B5931" s="124" t="s">
        <v>27</v>
      </c>
      <c r="C5931" s="125" t="s">
        <v>19093</v>
      </c>
      <c r="D5931" s="126" t="s">
        <v>19094</v>
      </c>
      <c r="E5931" s="125" t="s">
        <v>3829</v>
      </c>
      <c r="F5931" s="126" t="s">
        <v>19102</v>
      </c>
      <c r="G5931" s="125" t="s">
        <v>19103</v>
      </c>
      <c r="H5931" s="126" t="s">
        <v>19104</v>
      </c>
      <c r="I5931" s="127">
        <v>794</v>
      </c>
      <c r="J5931" s="128">
        <v>7.7526999999999999</v>
      </c>
    </row>
    <row r="5932" spans="2:10" hidden="1" x14ac:dyDescent="0.25">
      <c r="B5932" s="124" t="s">
        <v>27</v>
      </c>
      <c r="C5932" s="125" t="s">
        <v>19093</v>
      </c>
      <c r="D5932" s="126" t="s">
        <v>19094</v>
      </c>
      <c r="E5932" s="125" t="s">
        <v>19093</v>
      </c>
      <c r="F5932" s="126" t="s">
        <v>19105</v>
      </c>
      <c r="G5932" s="125" t="s">
        <v>136</v>
      </c>
      <c r="H5932" s="126" t="s">
        <v>19106</v>
      </c>
      <c r="I5932" s="127">
        <v>619</v>
      </c>
      <c r="J5932" s="128">
        <v>12.2552</v>
      </c>
    </row>
    <row r="5933" spans="2:10" hidden="1" x14ac:dyDescent="0.25">
      <c r="B5933" s="124" t="s">
        <v>27</v>
      </c>
      <c r="C5933" s="125" t="s">
        <v>19093</v>
      </c>
      <c r="D5933" s="126" t="s">
        <v>19094</v>
      </c>
      <c r="E5933" s="125" t="s">
        <v>665</v>
      </c>
      <c r="F5933" s="126" t="s">
        <v>19107</v>
      </c>
      <c r="G5933" s="125" t="s">
        <v>1096</v>
      </c>
      <c r="H5933" s="126" t="s">
        <v>19108</v>
      </c>
      <c r="I5933" s="127">
        <v>294</v>
      </c>
      <c r="J5933" s="128">
        <v>5.3718000000000004</v>
      </c>
    </row>
    <row r="5934" spans="2:10" hidden="1" x14ac:dyDescent="0.25">
      <c r="B5934" s="124" t="s">
        <v>27</v>
      </c>
      <c r="C5934" s="125" t="s">
        <v>19093</v>
      </c>
      <c r="D5934" s="126" t="s">
        <v>19094</v>
      </c>
      <c r="E5934" s="125" t="s">
        <v>887</v>
      </c>
      <c r="F5934" s="126" t="s">
        <v>19109</v>
      </c>
      <c r="G5934" s="125" t="s">
        <v>19110</v>
      </c>
      <c r="H5934" s="126" t="s">
        <v>19111</v>
      </c>
      <c r="I5934" s="127">
        <v>267</v>
      </c>
      <c r="J5934" s="128">
        <v>2.1562000000000001</v>
      </c>
    </row>
    <row r="5935" spans="2:10" hidden="1" x14ac:dyDescent="0.25">
      <c r="B5935" s="124" t="s">
        <v>27</v>
      </c>
      <c r="C5935" s="125" t="s">
        <v>19093</v>
      </c>
      <c r="D5935" s="126" t="s">
        <v>19094</v>
      </c>
      <c r="E5935" s="125" t="s">
        <v>6337</v>
      </c>
      <c r="F5935" s="126" t="s">
        <v>19112</v>
      </c>
      <c r="G5935" s="125" t="s">
        <v>19113</v>
      </c>
      <c r="H5935" s="126" t="s">
        <v>19114</v>
      </c>
      <c r="I5935" s="127">
        <v>209</v>
      </c>
      <c r="J5935" s="128">
        <v>2.8275000000000001</v>
      </c>
    </row>
    <row r="5936" spans="2:10" hidden="1" x14ac:dyDescent="0.25">
      <c r="B5936" s="124" t="s">
        <v>27</v>
      </c>
      <c r="C5936" s="125" t="s">
        <v>19093</v>
      </c>
      <c r="D5936" s="126" t="s">
        <v>19094</v>
      </c>
      <c r="E5936" s="125" t="s">
        <v>14816</v>
      </c>
      <c r="F5936" s="126" t="s">
        <v>19115</v>
      </c>
      <c r="G5936" s="125" t="s">
        <v>19116</v>
      </c>
      <c r="H5936" s="126" t="s">
        <v>19117</v>
      </c>
      <c r="I5936" s="127">
        <v>305</v>
      </c>
      <c r="J5936" s="128">
        <v>1.6017999999999999</v>
      </c>
    </row>
    <row r="5937" spans="2:10" hidden="1" x14ac:dyDescent="0.25">
      <c r="B5937" s="124" t="s">
        <v>27</v>
      </c>
      <c r="C5937" s="125" t="s">
        <v>19093</v>
      </c>
      <c r="D5937" s="126" t="s">
        <v>19094</v>
      </c>
      <c r="E5937" s="125" t="s">
        <v>19118</v>
      </c>
      <c r="F5937" s="126" t="s">
        <v>19119</v>
      </c>
      <c r="G5937" s="125" t="s">
        <v>19120</v>
      </c>
      <c r="H5937" s="126" t="s">
        <v>19121</v>
      </c>
      <c r="I5937" s="127">
        <v>613</v>
      </c>
      <c r="J5937" s="128">
        <v>1.6768000000000001</v>
      </c>
    </row>
    <row r="5938" spans="2:10" hidden="1" x14ac:dyDescent="0.25">
      <c r="B5938" s="124" t="s">
        <v>27</v>
      </c>
      <c r="C5938" s="125" t="s">
        <v>19093</v>
      </c>
      <c r="D5938" s="126" t="s">
        <v>19094</v>
      </c>
      <c r="E5938" s="125" t="s">
        <v>1096</v>
      </c>
      <c r="F5938" s="126" t="s">
        <v>19108</v>
      </c>
      <c r="G5938" s="125" t="s">
        <v>12031</v>
      </c>
      <c r="H5938" s="126" t="s">
        <v>19122</v>
      </c>
      <c r="I5938" s="127">
        <v>327</v>
      </c>
      <c r="J5938" s="128">
        <v>4.0502000000000002</v>
      </c>
    </row>
    <row r="5939" spans="2:10" hidden="1" x14ac:dyDescent="0.25">
      <c r="B5939" s="124" t="s">
        <v>27</v>
      </c>
      <c r="C5939" s="125" t="s">
        <v>19093</v>
      </c>
      <c r="D5939" s="126" t="s">
        <v>19094</v>
      </c>
      <c r="E5939" s="125" t="s">
        <v>12031</v>
      </c>
      <c r="F5939" s="126" t="s">
        <v>19122</v>
      </c>
      <c r="G5939" s="125" t="s">
        <v>19095</v>
      </c>
      <c r="H5939" s="126" t="s">
        <v>19096</v>
      </c>
      <c r="I5939" s="127">
        <v>525</v>
      </c>
      <c r="J5939" s="128">
        <v>3.4998</v>
      </c>
    </row>
    <row r="5940" spans="2:10" hidden="1" x14ac:dyDescent="0.25">
      <c r="B5940" s="124" t="s">
        <v>27</v>
      </c>
      <c r="C5940" s="125" t="s">
        <v>19093</v>
      </c>
      <c r="D5940" s="126" t="s">
        <v>19094</v>
      </c>
      <c r="E5940" s="125" t="s">
        <v>19123</v>
      </c>
      <c r="F5940" s="126" t="s">
        <v>19124</v>
      </c>
      <c r="G5940" s="125" t="s">
        <v>887</v>
      </c>
      <c r="H5940" s="126" t="s">
        <v>19109</v>
      </c>
      <c r="I5940" s="127">
        <v>370</v>
      </c>
      <c r="J5940" s="128">
        <v>9.7160999999999991</v>
      </c>
    </row>
    <row r="5941" spans="2:10" hidden="1" x14ac:dyDescent="0.25">
      <c r="B5941" s="124" t="s">
        <v>27</v>
      </c>
      <c r="C5941" s="125" t="s">
        <v>19093</v>
      </c>
      <c r="D5941" s="126" t="s">
        <v>19094</v>
      </c>
      <c r="E5941" s="125" t="s">
        <v>19118</v>
      </c>
      <c r="F5941" s="126" t="s">
        <v>19119</v>
      </c>
      <c r="G5941" s="125" t="s">
        <v>19125</v>
      </c>
      <c r="H5941" s="126" t="s">
        <v>19126</v>
      </c>
      <c r="I5941" s="127">
        <v>564</v>
      </c>
      <c r="J5941" s="128">
        <v>13.864800000000001</v>
      </c>
    </row>
    <row r="5942" spans="2:10" hidden="1" x14ac:dyDescent="0.25">
      <c r="B5942" s="124" t="s">
        <v>27</v>
      </c>
      <c r="C5942" s="125" t="s">
        <v>19093</v>
      </c>
      <c r="D5942" s="126" t="s">
        <v>19094</v>
      </c>
      <c r="E5942" s="125" t="s">
        <v>19099</v>
      </c>
      <c r="F5942" s="126" t="s">
        <v>19100</v>
      </c>
      <c r="G5942" s="125" t="s">
        <v>19127</v>
      </c>
      <c r="H5942" s="126" t="s">
        <v>19128</v>
      </c>
      <c r="I5942" s="127">
        <v>408</v>
      </c>
      <c r="J5942" s="128">
        <v>1.2642</v>
      </c>
    </row>
    <row r="5943" spans="2:10" hidden="1" x14ac:dyDescent="0.25">
      <c r="B5943" s="124" t="s">
        <v>27</v>
      </c>
      <c r="C5943" s="125" t="s">
        <v>19093</v>
      </c>
      <c r="D5943" s="126" t="s">
        <v>19094</v>
      </c>
      <c r="E5943" s="125" t="s">
        <v>19113</v>
      </c>
      <c r="F5943" s="126" t="s">
        <v>19114</v>
      </c>
      <c r="G5943" s="125" t="s">
        <v>19129</v>
      </c>
      <c r="H5943" s="126" t="s">
        <v>19130</v>
      </c>
      <c r="I5943" s="127">
        <v>385</v>
      </c>
      <c r="J5943" s="128">
        <v>4.662399999999999</v>
      </c>
    </row>
    <row r="5944" spans="2:10" hidden="1" x14ac:dyDescent="0.25">
      <c r="B5944" s="124" t="s">
        <v>27</v>
      </c>
      <c r="C5944" s="125" t="s">
        <v>19093</v>
      </c>
      <c r="D5944" s="126" t="s">
        <v>19094</v>
      </c>
      <c r="E5944" s="125" t="s">
        <v>19103</v>
      </c>
      <c r="F5944" s="126" t="s">
        <v>19104</v>
      </c>
      <c r="G5944" s="125" t="s">
        <v>12745</v>
      </c>
      <c r="H5944" s="126" t="s">
        <v>19131</v>
      </c>
      <c r="I5944" s="127">
        <v>114</v>
      </c>
      <c r="J5944" s="128">
        <v>10.567299999999999</v>
      </c>
    </row>
    <row r="5945" spans="2:10" hidden="1" x14ac:dyDescent="0.25">
      <c r="B5945" s="124" t="s">
        <v>27</v>
      </c>
      <c r="C5945" s="125" t="s">
        <v>19093</v>
      </c>
      <c r="D5945" s="126" t="s">
        <v>19094</v>
      </c>
      <c r="E5945" s="125" t="s">
        <v>19118</v>
      </c>
      <c r="F5945" s="126" t="s">
        <v>19119</v>
      </c>
      <c r="G5945" s="125" t="s">
        <v>17770</v>
      </c>
      <c r="H5945" s="126" t="s">
        <v>19132</v>
      </c>
      <c r="I5945" s="127">
        <v>363</v>
      </c>
      <c r="J5945" s="128">
        <v>5.9166999999999996</v>
      </c>
    </row>
    <row r="5946" spans="2:10" hidden="1" x14ac:dyDescent="0.25">
      <c r="B5946" s="124" t="s">
        <v>27</v>
      </c>
      <c r="C5946" s="125" t="s">
        <v>19093</v>
      </c>
      <c r="D5946" s="126" t="s">
        <v>19094</v>
      </c>
      <c r="E5946" s="125" t="s">
        <v>19133</v>
      </c>
      <c r="F5946" s="126" t="s">
        <v>19134</v>
      </c>
      <c r="G5946" s="125" t="s">
        <v>3829</v>
      </c>
      <c r="H5946" s="126" t="s">
        <v>19102</v>
      </c>
      <c r="I5946" s="127">
        <v>670</v>
      </c>
      <c r="J5946" s="128">
        <v>4.8197999999999999</v>
      </c>
    </row>
    <row r="5947" spans="2:10" hidden="1" x14ac:dyDescent="0.25">
      <c r="B5947" s="124" t="s">
        <v>27</v>
      </c>
      <c r="C5947" s="125" t="s">
        <v>19093</v>
      </c>
      <c r="D5947" s="126" t="s">
        <v>19094</v>
      </c>
      <c r="E5947" s="125" t="s">
        <v>14816</v>
      </c>
      <c r="F5947" s="126" t="s">
        <v>19115</v>
      </c>
      <c r="G5947" s="125" t="s">
        <v>5271</v>
      </c>
      <c r="H5947" s="126" t="s">
        <v>19135</v>
      </c>
      <c r="I5947" s="127">
        <v>451</v>
      </c>
      <c r="J5947" s="128">
        <v>7.6771000000000003</v>
      </c>
    </row>
    <row r="5948" spans="2:10" hidden="1" x14ac:dyDescent="0.25">
      <c r="B5948" s="124" t="s">
        <v>27</v>
      </c>
      <c r="C5948" s="125" t="s">
        <v>19093</v>
      </c>
      <c r="D5948" s="126" t="s">
        <v>19094</v>
      </c>
      <c r="E5948" s="125" t="s">
        <v>19095</v>
      </c>
      <c r="F5948" s="126" t="s">
        <v>19096</v>
      </c>
      <c r="G5948" s="125" t="s">
        <v>19133</v>
      </c>
      <c r="H5948" s="126" t="s">
        <v>19134</v>
      </c>
      <c r="I5948" s="127">
        <v>773</v>
      </c>
      <c r="J5948" s="128">
        <v>4.7302000000000008</v>
      </c>
    </row>
    <row r="5949" spans="2:10" hidden="1" x14ac:dyDescent="0.25">
      <c r="B5949" s="124" t="s">
        <v>27</v>
      </c>
      <c r="C5949" s="125" t="s">
        <v>19093</v>
      </c>
      <c r="D5949" s="126" t="s">
        <v>19094</v>
      </c>
      <c r="E5949" s="125" t="s">
        <v>5271</v>
      </c>
      <c r="F5949" s="126" t="s">
        <v>19135</v>
      </c>
      <c r="G5949" s="125" t="s">
        <v>19099</v>
      </c>
      <c r="H5949" s="126" t="s">
        <v>19100</v>
      </c>
      <c r="I5949" s="127">
        <v>371</v>
      </c>
      <c r="J5949" s="128">
        <v>8.8162000000000003</v>
      </c>
    </row>
    <row r="5950" spans="2:10" hidden="1" x14ac:dyDescent="0.25">
      <c r="B5950" s="124" t="s">
        <v>27</v>
      </c>
      <c r="C5950" s="125" t="s">
        <v>19093</v>
      </c>
      <c r="D5950" s="126" t="s">
        <v>19094</v>
      </c>
      <c r="E5950" s="125" t="s">
        <v>7072</v>
      </c>
      <c r="F5950" s="126" t="s">
        <v>19136</v>
      </c>
      <c r="G5950" s="125" t="s">
        <v>6337</v>
      </c>
      <c r="H5950" s="126" t="s">
        <v>19112</v>
      </c>
      <c r="I5950" s="127">
        <v>262</v>
      </c>
      <c r="J5950" s="128">
        <v>5.3316000000000017</v>
      </c>
    </row>
    <row r="5951" spans="2:10" hidden="1" x14ac:dyDescent="0.25">
      <c r="B5951" s="124" t="s">
        <v>27</v>
      </c>
      <c r="C5951" s="125" t="s">
        <v>19093</v>
      </c>
      <c r="D5951" s="126" t="s">
        <v>19094</v>
      </c>
      <c r="E5951" s="125" t="s">
        <v>19137</v>
      </c>
      <c r="F5951" s="126" t="s">
        <v>19138</v>
      </c>
      <c r="G5951" s="125" t="s">
        <v>7072</v>
      </c>
      <c r="H5951" s="126" t="s">
        <v>19136</v>
      </c>
      <c r="I5951" s="127">
        <v>475</v>
      </c>
      <c r="J5951" s="128">
        <v>5.1320999999999994</v>
      </c>
    </row>
    <row r="5952" spans="2:10" hidden="1" x14ac:dyDescent="0.25">
      <c r="B5952" s="124" t="s">
        <v>27</v>
      </c>
      <c r="C5952" s="125" t="s">
        <v>4587</v>
      </c>
      <c r="D5952" s="126" t="s">
        <v>19139</v>
      </c>
      <c r="E5952" s="125" t="s">
        <v>14485</v>
      </c>
      <c r="F5952" s="126" t="s">
        <v>19140</v>
      </c>
      <c r="G5952" s="125" t="s">
        <v>19141</v>
      </c>
      <c r="H5952" s="126" t="s">
        <v>19142</v>
      </c>
      <c r="I5952" s="127">
        <v>586</v>
      </c>
      <c r="J5952" s="128">
        <v>25.53090000000001</v>
      </c>
    </row>
    <row r="5953" spans="2:10" hidden="1" x14ac:dyDescent="0.25">
      <c r="B5953" s="124" t="s">
        <v>27</v>
      </c>
      <c r="C5953" s="125" t="s">
        <v>4587</v>
      </c>
      <c r="D5953" s="126" t="s">
        <v>19139</v>
      </c>
      <c r="E5953" s="125" t="s">
        <v>4587</v>
      </c>
      <c r="F5953" s="126" t="s">
        <v>19143</v>
      </c>
      <c r="G5953" s="125" t="s">
        <v>14485</v>
      </c>
      <c r="H5953" s="126" t="s">
        <v>19140</v>
      </c>
      <c r="I5953" s="127">
        <v>709</v>
      </c>
      <c r="J5953" s="128">
        <v>9.3149000000000015</v>
      </c>
    </row>
    <row r="5954" spans="2:10" hidden="1" x14ac:dyDescent="0.25">
      <c r="B5954" s="124" t="s">
        <v>27</v>
      </c>
      <c r="C5954" s="125" t="s">
        <v>4587</v>
      </c>
      <c r="D5954" s="126" t="s">
        <v>19139</v>
      </c>
      <c r="E5954" s="125" t="s">
        <v>19144</v>
      </c>
      <c r="F5954" s="126" t="s">
        <v>19145</v>
      </c>
      <c r="G5954" s="125" t="s">
        <v>694</v>
      </c>
      <c r="H5954" s="126" t="s">
        <v>19146</v>
      </c>
      <c r="I5954" s="127">
        <v>338</v>
      </c>
      <c r="J5954" s="128">
        <v>7.0048000000000004</v>
      </c>
    </row>
    <row r="5955" spans="2:10" hidden="1" x14ac:dyDescent="0.25">
      <c r="B5955" s="124" t="s">
        <v>27</v>
      </c>
      <c r="C5955" s="125" t="s">
        <v>4587</v>
      </c>
      <c r="D5955" s="126" t="s">
        <v>19139</v>
      </c>
      <c r="E5955" s="125" t="s">
        <v>19141</v>
      </c>
      <c r="F5955" s="126" t="s">
        <v>19142</v>
      </c>
      <c r="G5955" s="125" t="s">
        <v>10526</v>
      </c>
      <c r="H5955" s="126" t="s">
        <v>19147</v>
      </c>
      <c r="I5955" s="127">
        <v>262</v>
      </c>
      <c r="J5955" s="128">
        <v>15.3584</v>
      </c>
    </row>
    <row r="5956" spans="2:10" hidden="1" x14ac:dyDescent="0.25">
      <c r="B5956" s="124" t="s">
        <v>27</v>
      </c>
      <c r="C5956" s="125" t="s">
        <v>4609</v>
      </c>
      <c r="D5956" s="126" t="s">
        <v>19148</v>
      </c>
      <c r="E5956" s="125" t="s">
        <v>19149</v>
      </c>
      <c r="F5956" s="126" t="s">
        <v>19150</v>
      </c>
      <c r="G5956" s="125" t="s">
        <v>19151</v>
      </c>
      <c r="H5956" s="126" t="s">
        <v>19152</v>
      </c>
      <c r="I5956" s="127">
        <v>372</v>
      </c>
      <c r="J5956" s="128">
        <v>50.180900000000001</v>
      </c>
    </row>
    <row r="5957" spans="2:10" hidden="1" x14ac:dyDescent="0.25">
      <c r="B5957" s="124" t="s">
        <v>27</v>
      </c>
      <c r="C5957" s="125" t="s">
        <v>4609</v>
      </c>
      <c r="D5957" s="126" t="s">
        <v>19148</v>
      </c>
      <c r="E5957" s="125" t="s">
        <v>4609</v>
      </c>
      <c r="F5957" s="126" t="s">
        <v>19153</v>
      </c>
      <c r="G5957" s="125" t="s">
        <v>19149</v>
      </c>
      <c r="H5957" s="126" t="s">
        <v>19150</v>
      </c>
      <c r="I5957" s="127">
        <v>257</v>
      </c>
      <c r="J5957" s="128">
        <v>17.980399999999999</v>
      </c>
    </row>
    <row r="5958" spans="2:10" hidden="1" x14ac:dyDescent="0.25">
      <c r="B5958" s="124" t="s">
        <v>27</v>
      </c>
      <c r="C5958" s="125" t="s">
        <v>4609</v>
      </c>
      <c r="D5958" s="126" t="s">
        <v>19148</v>
      </c>
      <c r="E5958" s="125" t="s">
        <v>19151</v>
      </c>
      <c r="F5958" s="126" t="s">
        <v>19152</v>
      </c>
      <c r="G5958" s="125" t="s">
        <v>19154</v>
      </c>
      <c r="H5958" s="126" t="s">
        <v>19155</v>
      </c>
      <c r="I5958" s="127">
        <v>291</v>
      </c>
      <c r="J5958" s="128">
        <v>91.746200000000016</v>
      </c>
    </row>
    <row r="5959" spans="2:10" hidden="1" x14ac:dyDescent="0.25">
      <c r="B5959" s="124" t="s">
        <v>27</v>
      </c>
      <c r="C5959" s="125" t="s">
        <v>4609</v>
      </c>
      <c r="D5959" s="126" t="s">
        <v>19148</v>
      </c>
      <c r="E5959" s="125" t="s">
        <v>19149</v>
      </c>
      <c r="F5959" s="126" t="s">
        <v>19150</v>
      </c>
      <c r="G5959" s="125" t="s">
        <v>12222</v>
      </c>
      <c r="H5959" s="126" t="s">
        <v>19156</v>
      </c>
      <c r="I5959" s="127">
        <v>409</v>
      </c>
      <c r="J5959" s="128">
        <v>31.856400000000001</v>
      </c>
    </row>
    <row r="5960" spans="2:10" hidden="1" x14ac:dyDescent="0.25">
      <c r="B5960" s="124" t="s">
        <v>27</v>
      </c>
      <c r="C5960" s="125" t="s">
        <v>19157</v>
      </c>
      <c r="D5960" s="126" t="s">
        <v>19158</v>
      </c>
      <c r="E5960" s="125" t="s">
        <v>19157</v>
      </c>
      <c r="F5960" s="126" t="s">
        <v>19159</v>
      </c>
      <c r="G5960" s="125" t="s">
        <v>19160</v>
      </c>
      <c r="H5960" s="126" t="s">
        <v>19161</v>
      </c>
      <c r="I5960" s="127">
        <v>264</v>
      </c>
      <c r="J5960" s="128">
        <v>22.949099999999991</v>
      </c>
    </row>
    <row r="5961" spans="2:10" hidden="1" x14ac:dyDescent="0.25">
      <c r="B5961" s="124" t="s">
        <v>27</v>
      </c>
      <c r="C5961" s="125" t="s">
        <v>19157</v>
      </c>
      <c r="D5961" s="126" t="s">
        <v>19158</v>
      </c>
      <c r="E5961" s="125" t="s">
        <v>19157</v>
      </c>
      <c r="F5961" s="126" t="s">
        <v>19159</v>
      </c>
      <c r="G5961" s="125" t="s">
        <v>6337</v>
      </c>
      <c r="H5961" s="126" t="s">
        <v>19162</v>
      </c>
      <c r="I5961" s="127">
        <v>199</v>
      </c>
      <c r="J5961" s="128">
        <v>7.4805000000000001</v>
      </c>
    </row>
    <row r="5962" spans="2:10" hidden="1" x14ac:dyDescent="0.25">
      <c r="B5962" s="124" t="s">
        <v>27</v>
      </c>
      <c r="C5962" s="125" t="s">
        <v>4633</v>
      </c>
      <c r="D5962" s="126" t="s">
        <v>19163</v>
      </c>
      <c r="E5962" s="125" t="s">
        <v>4633</v>
      </c>
      <c r="F5962" s="126" t="s">
        <v>19164</v>
      </c>
      <c r="G5962" s="125" t="s">
        <v>19165</v>
      </c>
      <c r="H5962" s="126" t="s">
        <v>19166</v>
      </c>
      <c r="I5962" s="127">
        <v>325</v>
      </c>
      <c r="J5962" s="128">
        <v>9.2374999999999989</v>
      </c>
    </row>
    <row r="5963" spans="2:10" hidden="1" x14ac:dyDescent="0.25">
      <c r="B5963" s="124" t="s">
        <v>80</v>
      </c>
      <c r="C5963" s="125" t="s">
        <v>19167</v>
      </c>
      <c r="D5963" s="126" t="s">
        <v>19168</v>
      </c>
      <c r="E5963" s="125" t="s">
        <v>19169</v>
      </c>
      <c r="F5963" s="126" t="s">
        <v>19170</v>
      </c>
      <c r="G5963" s="125" t="s">
        <v>19171</v>
      </c>
      <c r="H5963" s="126" t="s">
        <v>19172</v>
      </c>
      <c r="I5963" s="127">
        <v>218</v>
      </c>
      <c r="J5963" s="128">
        <v>6.5217000000000001</v>
      </c>
    </row>
    <row r="5964" spans="2:10" hidden="1" x14ac:dyDescent="0.25">
      <c r="B5964" s="124" t="s">
        <v>80</v>
      </c>
      <c r="C5964" s="125" t="s">
        <v>19167</v>
      </c>
      <c r="D5964" s="126" t="s">
        <v>19168</v>
      </c>
      <c r="E5964" s="125" t="s">
        <v>19167</v>
      </c>
      <c r="F5964" s="126" t="s">
        <v>19173</v>
      </c>
      <c r="G5964" s="125" t="s">
        <v>19169</v>
      </c>
      <c r="H5964" s="126" t="s">
        <v>19170</v>
      </c>
      <c r="I5964" s="127">
        <v>282</v>
      </c>
      <c r="J5964" s="128">
        <v>4.7468999999999992</v>
      </c>
    </row>
    <row r="5965" spans="2:10" hidden="1" x14ac:dyDescent="0.25">
      <c r="B5965" s="124" t="s">
        <v>80</v>
      </c>
      <c r="C5965" s="125" t="s">
        <v>19174</v>
      </c>
      <c r="D5965" s="126" t="s">
        <v>19175</v>
      </c>
      <c r="E5965" s="125" t="s">
        <v>19176</v>
      </c>
      <c r="F5965" s="126" t="s">
        <v>19177</v>
      </c>
      <c r="G5965" s="125" t="s">
        <v>19178</v>
      </c>
      <c r="H5965" s="126" t="s">
        <v>19179</v>
      </c>
      <c r="I5965" s="127">
        <v>72</v>
      </c>
      <c r="J5965" s="128">
        <v>15.381500000000001</v>
      </c>
    </row>
    <row r="5966" spans="2:10" hidden="1" x14ac:dyDescent="0.25">
      <c r="B5966" s="124" t="s">
        <v>80</v>
      </c>
      <c r="C5966" s="125" t="s">
        <v>19174</v>
      </c>
      <c r="D5966" s="126" t="s">
        <v>19175</v>
      </c>
      <c r="E5966" s="125" t="s">
        <v>19180</v>
      </c>
      <c r="F5966" s="126" t="s">
        <v>19181</v>
      </c>
      <c r="G5966" s="125" t="s">
        <v>19182</v>
      </c>
      <c r="H5966" s="126" t="s">
        <v>19183</v>
      </c>
      <c r="I5966" s="127">
        <v>352</v>
      </c>
      <c r="J5966" s="128">
        <v>9.838099999999999</v>
      </c>
    </row>
    <row r="5967" spans="2:10" hidden="1" x14ac:dyDescent="0.25">
      <c r="B5967" s="124" t="s">
        <v>80</v>
      </c>
      <c r="C5967" s="125" t="s">
        <v>19174</v>
      </c>
      <c r="D5967" s="126" t="s">
        <v>19175</v>
      </c>
      <c r="E5967" s="125" t="s">
        <v>19184</v>
      </c>
      <c r="F5967" s="126" t="s">
        <v>19185</v>
      </c>
      <c r="G5967" s="125" t="s">
        <v>19186</v>
      </c>
      <c r="H5967" s="126" t="s">
        <v>19187</v>
      </c>
      <c r="I5967" s="127">
        <v>248</v>
      </c>
      <c r="J5967" s="128">
        <v>23.128699999999998</v>
      </c>
    </row>
    <row r="5968" spans="2:10" hidden="1" x14ac:dyDescent="0.25">
      <c r="B5968" s="124" t="s">
        <v>80</v>
      </c>
      <c r="C5968" s="125" t="s">
        <v>19174</v>
      </c>
      <c r="D5968" s="126" t="s">
        <v>19175</v>
      </c>
      <c r="E5968" s="125" t="s">
        <v>19184</v>
      </c>
      <c r="F5968" s="126" t="s">
        <v>19185</v>
      </c>
      <c r="G5968" s="125" t="s">
        <v>19176</v>
      </c>
      <c r="H5968" s="126" t="s">
        <v>19177</v>
      </c>
      <c r="I5968" s="127">
        <v>244</v>
      </c>
      <c r="J5968" s="128">
        <v>13.772500000000001</v>
      </c>
    </row>
    <row r="5969" spans="2:10" hidden="1" x14ac:dyDescent="0.25">
      <c r="B5969" s="124" t="s">
        <v>80</v>
      </c>
      <c r="C5969" s="125" t="s">
        <v>19174</v>
      </c>
      <c r="D5969" s="126" t="s">
        <v>19175</v>
      </c>
      <c r="E5969" s="125" t="s">
        <v>19188</v>
      </c>
      <c r="F5969" s="126" t="s">
        <v>19189</v>
      </c>
      <c r="G5969" s="125" t="s">
        <v>19184</v>
      </c>
      <c r="H5969" s="126" t="s">
        <v>19185</v>
      </c>
      <c r="I5969" s="127">
        <v>597</v>
      </c>
      <c r="J5969" s="128">
        <v>12.2987</v>
      </c>
    </row>
    <row r="5970" spans="2:10" hidden="1" x14ac:dyDescent="0.25">
      <c r="B5970" s="124" t="s">
        <v>80</v>
      </c>
      <c r="C5970" s="125" t="s">
        <v>19174</v>
      </c>
      <c r="D5970" s="126" t="s">
        <v>19175</v>
      </c>
      <c r="E5970" s="125" t="s">
        <v>12820</v>
      </c>
      <c r="F5970" s="126" t="s">
        <v>19190</v>
      </c>
      <c r="G5970" s="125" t="s">
        <v>19191</v>
      </c>
      <c r="H5970" s="126" t="s">
        <v>19192</v>
      </c>
      <c r="I5970" s="127">
        <v>354</v>
      </c>
      <c r="J5970" s="128">
        <v>3.0535000000000001</v>
      </c>
    </row>
    <row r="5971" spans="2:10" hidden="1" x14ac:dyDescent="0.25">
      <c r="B5971" s="124" t="s">
        <v>80</v>
      </c>
      <c r="C5971" s="125" t="s">
        <v>19174</v>
      </c>
      <c r="D5971" s="126" t="s">
        <v>19175</v>
      </c>
      <c r="E5971" s="125" t="s">
        <v>19174</v>
      </c>
      <c r="F5971" s="126" t="s">
        <v>19193</v>
      </c>
      <c r="G5971" s="125" t="s">
        <v>12820</v>
      </c>
      <c r="H5971" s="126" t="s">
        <v>19190</v>
      </c>
      <c r="I5971" s="127">
        <v>491</v>
      </c>
      <c r="J5971" s="128">
        <v>4.3365</v>
      </c>
    </row>
    <row r="5972" spans="2:10" hidden="1" x14ac:dyDescent="0.25">
      <c r="B5972" s="124" t="s">
        <v>80</v>
      </c>
      <c r="C5972" s="125" t="s">
        <v>19174</v>
      </c>
      <c r="D5972" s="126" t="s">
        <v>19175</v>
      </c>
      <c r="E5972" s="125" t="s">
        <v>19194</v>
      </c>
      <c r="F5972" s="126" t="s">
        <v>19195</v>
      </c>
      <c r="G5972" s="125" t="s">
        <v>19196</v>
      </c>
      <c r="H5972" s="126" t="s">
        <v>19197</v>
      </c>
      <c r="I5972" s="127">
        <v>712</v>
      </c>
      <c r="J5972" s="128">
        <v>3.3603999999999998</v>
      </c>
    </row>
    <row r="5973" spans="2:10" hidden="1" x14ac:dyDescent="0.25">
      <c r="B5973" s="124" t="s">
        <v>80</v>
      </c>
      <c r="C5973" s="125" t="s">
        <v>19174</v>
      </c>
      <c r="D5973" s="126" t="s">
        <v>19175</v>
      </c>
      <c r="E5973" s="125" t="s">
        <v>19194</v>
      </c>
      <c r="F5973" s="126" t="s">
        <v>19195</v>
      </c>
      <c r="G5973" s="125" t="s">
        <v>19188</v>
      </c>
      <c r="H5973" s="126" t="s">
        <v>19189</v>
      </c>
      <c r="I5973" s="127">
        <v>313</v>
      </c>
      <c r="J5973" s="128">
        <v>5.1597</v>
      </c>
    </row>
    <row r="5974" spans="2:10" hidden="1" x14ac:dyDescent="0.25">
      <c r="B5974" s="124" t="s">
        <v>80</v>
      </c>
      <c r="C5974" s="125" t="s">
        <v>19174</v>
      </c>
      <c r="D5974" s="126" t="s">
        <v>19175</v>
      </c>
      <c r="E5974" s="125" t="s">
        <v>19196</v>
      </c>
      <c r="F5974" s="126" t="s">
        <v>19197</v>
      </c>
      <c r="G5974" s="125" t="s">
        <v>19180</v>
      </c>
      <c r="H5974" s="126" t="s">
        <v>19181</v>
      </c>
      <c r="I5974" s="127">
        <v>370</v>
      </c>
      <c r="J5974" s="128">
        <v>8.3920000000000012</v>
      </c>
    </row>
    <row r="5975" spans="2:10" hidden="1" x14ac:dyDescent="0.25">
      <c r="B5975" s="124" t="s">
        <v>80</v>
      </c>
      <c r="C5975" s="125" t="s">
        <v>19174</v>
      </c>
      <c r="D5975" s="126" t="s">
        <v>19175</v>
      </c>
      <c r="E5975" s="125" t="s">
        <v>19174</v>
      </c>
      <c r="F5975" s="126" t="s">
        <v>19193</v>
      </c>
      <c r="G5975" s="125" t="s">
        <v>19198</v>
      </c>
      <c r="H5975" s="126" t="s">
        <v>19199</v>
      </c>
      <c r="I5975" s="127">
        <v>594</v>
      </c>
      <c r="J5975" s="128">
        <v>6.9938000000000002</v>
      </c>
    </row>
    <row r="5976" spans="2:10" hidden="1" x14ac:dyDescent="0.25">
      <c r="B5976" s="124" t="s">
        <v>80</v>
      </c>
      <c r="C5976" s="125" t="s">
        <v>19174</v>
      </c>
      <c r="D5976" s="126" t="s">
        <v>19175</v>
      </c>
      <c r="E5976" s="125" t="s">
        <v>19174</v>
      </c>
      <c r="F5976" s="126" t="s">
        <v>19193</v>
      </c>
      <c r="G5976" s="125" t="s">
        <v>8778</v>
      </c>
      <c r="H5976" s="126" t="s">
        <v>19200</v>
      </c>
      <c r="I5976" s="127">
        <v>206</v>
      </c>
      <c r="J5976" s="128">
        <v>26.00259999999999</v>
      </c>
    </row>
    <row r="5977" spans="2:10" hidden="1" x14ac:dyDescent="0.25">
      <c r="B5977" s="124" t="s">
        <v>80</v>
      </c>
      <c r="C5977" s="125" t="s">
        <v>4879</v>
      </c>
      <c r="D5977" s="126" t="s">
        <v>19201</v>
      </c>
      <c r="E5977" s="125" t="s">
        <v>6414</v>
      </c>
      <c r="F5977" s="126" t="s">
        <v>19202</v>
      </c>
      <c r="G5977" s="125" t="s">
        <v>19203</v>
      </c>
      <c r="H5977" s="126" t="s">
        <v>19204</v>
      </c>
      <c r="I5977" s="127">
        <v>259</v>
      </c>
      <c r="J5977" s="128">
        <v>14.1974</v>
      </c>
    </row>
    <row r="5978" spans="2:10" hidden="1" x14ac:dyDescent="0.25">
      <c r="B5978" s="124" t="s">
        <v>80</v>
      </c>
      <c r="C5978" s="125" t="s">
        <v>4879</v>
      </c>
      <c r="D5978" s="126" t="s">
        <v>19201</v>
      </c>
      <c r="E5978" s="125" t="s">
        <v>4879</v>
      </c>
      <c r="F5978" s="126" t="s">
        <v>19205</v>
      </c>
      <c r="G5978" s="125" t="s">
        <v>19206</v>
      </c>
      <c r="H5978" s="126" t="s">
        <v>19207</v>
      </c>
      <c r="I5978" s="127">
        <v>373</v>
      </c>
      <c r="J5978" s="128">
        <v>14.845800000000001</v>
      </c>
    </row>
    <row r="5979" spans="2:10" hidden="1" x14ac:dyDescent="0.25">
      <c r="B5979" s="124" t="s">
        <v>80</v>
      </c>
      <c r="C5979" s="125" t="s">
        <v>4879</v>
      </c>
      <c r="D5979" s="126" t="s">
        <v>19201</v>
      </c>
      <c r="E5979" s="125" t="s">
        <v>19203</v>
      </c>
      <c r="F5979" s="126" t="s">
        <v>19204</v>
      </c>
      <c r="G5979" s="125" t="s">
        <v>19208</v>
      </c>
      <c r="H5979" s="126" t="s">
        <v>19209</v>
      </c>
      <c r="I5979" s="127">
        <v>277</v>
      </c>
      <c r="J5979" s="128">
        <v>11.8939</v>
      </c>
    </row>
    <row r="5980" spans="2:10" hidden="1" x14ac:dyDescent="0.25">
      <c r="B5980" s="124" t="s">
        <v>80</v>
      </c>
      <c r="C5980" s="125" t="s">
        <v>4879</v>
      </c>
      <c r="D5980" s="126" t="s">
        <v>19201</v>
      </c>
      <c r="E5980" s="125" t="s">
        <v>19206</v>
      </c>
      <c r="F5980" s="126" t="s">
        <v>19207</v>
      </c>
      <c r="G5980" s="125" t="s">
        <v>6414</v>
      </c>
      <c r="H5980" s="126" t="s">
        <v>19202</v>
      </c>
      <c r="I5980" s="127">
        <v>328</v>
      </c>
      <c r="J5980" s="128">
        <v>17.0215</v>
      </c>
    </row>
    <row r="5981" spans="2:10" hidden="1" x14ac:dyDescent="0.25">
      <c r="B5981" s="124" t="s">
        <v>80</v>
      </c>
      <c r="C5981" s="125" t="s">
        <v>4879</v>
      </c>
      <c r="D5981" s="126" t="s">
        <v>19201</v>
      </c>
      <c r="E5981" s="125" t="s">
        <v>4879</v>
      </c>
      <c r="F5981" s="126" t="s">
        <v>19205</v>
      </c>
      <c r="G5981" s="125" t="s">
        <v>759</v>
      </c>
      <c r="H5981" s="126" t="s">
        <v>19210</v>
      </c>
      <c r="I5981" s="127">
        <v>288</v>
      </c>
      <c r="J5981" s="128">
        <v>11.4735</v>
      </c>
    </row>
    <row r="5982" spans="2:10" hidden="1" x14ac:dyDescent="0.25">
      <c r="B5982" s="124" t="s">
        <v>80</v>
      </c>
      <c r="C5982" s="125" t="s">
        <v>19211</v>
      </c>
      <c r="D5982" s="126" t="s">
        <v>19212</v>
      </c>
      <c r="E5982" s="125" t="s">
        <v>19213</v>
      </c>
      <c r="F5982" s="126" t="s">
        <v>19214</v>
      </c>
      <c r="G5982" s="125" t="s">
        <v>5166</v>
      </c>
      <c r="H5982" s="126" t="s">
        <v>19215</v>
      </c>
      <c r="I5982" s="127">
        <v>422</v>
      </c>
      <c r="J5982" s="128">
        <v>10.110200000000001</v>
      </c>
    </row>
    <row r="5983" spans="2:10" hidden="1" x14ac:dyDescent="0.25">
      <c r="B5983" s="124" t="s">
        <v>80</v>
      </c>
      <c r="C5983" s="125" t="s">
        <v>19211</v>
      </c>
      <c r="D5983" s="126" t="s">
        <v>19212</v>
      </c>
      <c r="E5983" s="125" t="s">
        <v>19211</v>
      </c>
      <c r="F5983" s="126" t="s">
        <v>19216</v>
      </c>
      <c r="G5983" s="125" t="s">
        <v>19213</v>
      </c>
      <c r="H5983" s="126" t="s">
        <v>19214</v>
      </c>
      <c r="I5983" s="127">
        <v>678</v>
      </c>
      <c r="J5983" s="128">
        <v>3.726</v>
      </c>
    </row>
    <row r="5984" spans="2:10" hidden="1" x14ac:dyDescent="0.25">
      <c r="B5984" s="124" t="s">
        <v>80</v>
      </c>
      <c r="C5984" s="125" t="s">
        <v>1717</v>
      </c>
      <c r="D5984" s="126" t="s">
        <v>19217</v>
      </c>
      <c r="E5984" s="125" t="s">
        <v>12566</v>
      </c>
      <c r="F5984" s="126" t="s">
        <v>19218</v>
      </c>
      <c r="G5984" s="125" t="s">
        <v>19219</v>
      </c>
      <c r="H5984" s="126" t="s">
        <v>19220</v>
      </c>
      <c r="I5984" s="127">
        <v>211</v>
      </c>
      <c r="J5984" s="128">
        <v>6.8179999999999987</v>
      </c>
    </row>
    <row r="5985" spans="2:10" hidden="1" x14ac:dyDescent="0.25">
      <c r="B5985" s="124" t="s">
        <v>80</v>
      </c>
      <c r="C5985" s="125" t="s">
        <v>1717</v>
      </c>
      <c r="D5985" s="126" t="s">
        <v>19217</v>
      </c>
      <c r="E5985" s="125" t="s">
        <v>19221</v>
      </c>
      <c r="F5985" s="126" t="s">
        <v>19222</v>
      </c>
      <c r="G5985" s="125" t="s">
        <v>19223</v>
      </c>
      <c r="H5985" s="126" t="s">
        <v>19224</v>
      </c>
      <c r="I5985" s="127">
        <v>162</v>
      </c>
      <c r="J5985" s="128">
        <v>3.1172</v>
      </c>
    </row>
    <row r="5986" spans="2:10" hidden="1" x14ac:dyDescent="0.25">
      <c r="B5986" s="124" t="s">
        <v>80</v>
      </c>
      <c r="C5986" s="125" t="s">
        <v>1717</v>
      </c>
      <c r="D5986" s="126" t="s">
        <v>19217</v>
      </c>
      <c r="E5986" s="125" t="s">
        <v>19219</v>
      </c>
      <c r="F5986" s="126" t="s">
        <v>19220</v>
      </c>
      <c r="G5986" s="125" t="s">
        <v>19221</v>
      </c>
      <c r="H5986" s="126" t="s">
        <v>19222</v>
      </c>
      <c r="I5986" s="127">
        <v>307</v>
      </c>
      <c r="J5986" s="128">
        <v>26.776399999999999</v>
      </c>
    </row>
    <row r="5987" spans="2:10" hidden="1" x14ac:dyDescent="0.25">
      <c r="B5987" s="124" t="s">
        <v>80</v>
      </c>
      <c r="C5987" s="125" t="s">
        <v>1717</v>
      </c>
      <c r="D5987" s="126" t="s">
        <v>19217</v>
      </c>
      <c r="E5987" s="125" t="s">
        <v>1717</v>
      </c>
      <c r="F5987" s="126" t="s">
        <v>19225</v>
      </c>
      <c r="G5987" s="125" t="s">
        <v>12566</v>
      </c>
      <c r="H5987" s="126" t="s">
        <v>19218</v>
      </c>
      <c r="I5987" s="127">
        <v>1124</v>
      </c>
      <c r="J5987" s="128">
        <v>9.9416000000000011</v>
      </c>
    </row>
    <row r="5988" spans="2:10" hidden="1" x14ac:dyDescent="0.25">
      <c r="B5988" s="124" t="s">
        <v>80</v>
      </c>
      <c r="C5988" s="125" t="s">
        <v>9641</v>
      </c>
      <c r="D5988" s="126" t="s">
        <v>19226</v>
      </c>
      <c r="E5988" s="125" t="s">
        <v>9641</v>
      </c>
      <c r="F5988" s="126" t="s">
        <v>19227</v>
      </c>
      <c r="G5988" s="125" t="s">
        <v>19228</v>
      </c>
      <c r="H5988" s="126" t="s">
        <v>19229</v>
      </c>
      <c r="I5988" s="127">
        <v>131</v>
      </c>
      <c r="J5988" s="128">
        <v>11.181699999999999</v>
      </c>
    </row>
    <row r="5989" spans="2:10" hidden="1" x14ac:dyDescent="0.25">
      <c r="B5989" s="124" t="s">
        <v>80</v>
      </c>
      <c r="C5989" s="125" t="s">
        <v>9641</v>
      </c>
      <c r="D5989" s="126" t="s">
        <v>19226</v>
      </c>
      <c r="E5989" s="125" t="s">
        <v>19230</v>
      </c>
      <c r="F5989" s="126" t="s">
        <v>19231</v>
      </c>
      <c r="G5989" s="125" t="s">
        <v>19232</v>
      </c>
      <c r="H5989" s="126" t="s">
        <v>19233</v>
      </c>
      <c r="I5989" s="127">
        <v>335</v>
      </c>
      <c r="J5989" s="128">
        <v>11.4483</v>
      </c>
    </row>
    <row r="5990" spans="2:10" hidden="1" x14ac:dyDescent="0.25">
      <c r="B5990" s="124" t="s">
        <v>80</v>
      </c>
      <c r="C5990" s="125" t="s">
        <v>9641</v>
      </c>
      <c r="D5990" s="126" t="s">
        <v>19226</v>
      </c>
      <c r="E5990" s="125" t="s">
        <v>19230</v>
      </c>
      <c r="F5990" s="126" t="s">
        <v>19231</v>
      </c>
      <c r="G5990" s="125" t="s">
        <v>15940</v>
      </c>
      <c r="H5990" s="126" t="s">
        <v>19234</v>
      </c>
      <c r="I5990" s="127">
        <v>663</v>
      </c>
      <c r="J5990" s="128">
        <v>3.6852</v>
      </c>
    </row>
    <row r="5991" spans="2:10" hidden="1" x14ac:dyDescent="0.25">
      <c r="B5991" s="124" t="s">
        <v>80</v>
      </c>
      <c r="C5991" s="125" t="s">
        <v>9641</v>
      </c>
      <c r="D5991" s="126" t="s">
        <v>19226</v>
      </c>
      <c r="E5991" s="125" t="s">
        <v>19232</v>
      </c>
      <c r="F5991" s="126" t="s">
        <v>19233</v>
      </c>
      <c r="G5991" s="125" t="s">
        <v>19235</v>
      </c>
      <c r="H5991" s="126" t="s">
        <v>19236</v>
      </c>
      <c r="I5991" s="127">
        <v>1327</v>
      </c>
      <c r="J5991" s="128">
        <v>1.2038</v>
      </c>
    </row>
    <row r="5992" spans="2:10" hidden="1" x14ac:dyDescent="0.25">
      <c r="B5992" s="124" t="s">
        <v>80</v>
      </c>
      <c r="C5992" s="125" t="s">
        <v>9641</v>
      </c>
      <c r="D5992" s="126" t="s">
        <v>19226</v>
      </c>
      <c r="E5992" s="125" t="s">
        <v>19228</v>
      </c>
      <c r="F5992" s="126" t="s">
        <v>19229</v>
      </c>
      <c r="G5992" s="125" t="s">
        <v>19230</v>
      </c>
      <c r="H5992" s="126" t="s">
        <v>19231</v>
      </c>
      <c r="I5992" s="127">
        <v>473</v>
      </c>
      <c r="J5992" s="128">
        <v>16.486000000000001</v>
      </c>
    </row>
    <row r="5993" spans="2:10" hidden="1" x14ac:dyDescent="0.25">
      <c r="B5993" s="124" t="s">
        <v>80</v>
      </c>
      <c r="C5993" s="125" t="s">
        <v>418</v>
      </c>
      <c r="D5993" s="126" t="s">
        <v>19237</v>
      </c>
      <c r="E5993" s="125" t="s">
        <v>19238</v>
      </c>
      <c r="F5993" s="126" t="s">
        <v>19239</v>
      </c>
      <c r="G5993" s="125" t="s">
        <v>4607</v>
      </c>
      <c r="H5993" s="126" t="s">
        <v>19240</v>
      </c>
      <c r="I5993" s="127">
        <v>761</v>
      </c>
      <c r="J5993" s="128">
        <v>13.706300000000001</v>
      </c>
    </row>
    <row r="5994" spans="2:10" hidden="1" x14ac:dyDescent="0.25">
      <c r="B5994" s="124" t="s">
        <v>80</v>
      </c>
      <c r="C5994" s="125" t="s">
        <v>418</v>
      </c>
      <c r="D5994" s="126" t="s">
        <v>19237</v>
      </c>
      <c r="E5994" s="125" t="s">
        <v>418</v>
      </c>
      <c r="F5994" s="126" t="s">
        <v>19241</v>
      </c>
      <c r="G5994" s="125" t="s">
        <v>19238</v>
      </c>
      <c r="H5994" s="126" t="s">
        <v>19239</v>
      </c>
      <c r="I5994" s="127">
        <v>87</v>
      </c>
      <c r="J5994" s="128">
        <v>7.7368000000000006</v>
      </c>
    </row>
    <row r="5995" spans="2:10" hidden="1" x14ac:dyDescent="0.25">
      <c r="B5995" s="124" t="s">
        <v>80</v>
      </c>
      <c r="C5995" s="125" t="s">
        <v>19242</v>
      </c>
      <c r="D5995" s="126" t="s">
        <v>19243</v>
      </c>
      <c r="E5995" s="125" t="s">
        <v>19242</v>
      </c>
      <c r="F5995" s="126" t="s">
        <v>19244</v>
      </c>
      <c r="G5995" s="125" t="s">
        <v>702</v>
      </c>
      <c r="H5995" s="126" t="s">
        <v>19245</v>
      </c>
      <c r="I5995" s="127">
        <v>174</v>
      </c>
      <c r="J5995" s="128">
        <v>19.66190000000001</v>
      </c>
    </row>
    <row r="5996" spans="2:10" hidden="1" x14ac:dyDescent="0.25">
      <c r="B5996" s="124" t="s">
        <v>80</v>
      </c>
      <c r="C5996" s="125" t="s">
        <v>482</v>
      </c>
      <c r="D5996" s="126" t="s">
        <v>19246</v>
      </c>
      <c r="E5996" s="125" t="s">
        <v>482</v>
      </c>
      <c r="F5996" s="126" t="s">
        <v>19247</v>
      </c>
      <c r="G5996" s="125" t="s">
        <v>19248</v>
      </c>
      <c r="H5996" s="126" t="s">
        <v>19249</v>
      </c>
      <c r="I5996" s="127">
        <v>447</v>
      </c>
      <c r="J5996" s="128">
        <v>9.3823000000000025</v>
      </c>
    </row>
    <row r="5997" spans="2:10" hidden="1" x14ac:dyDescent="0.25">
      <c r="B5997" s="124" t="s">
        <v>80</v>
      </c>
      <c r="C5997" s="125" t="s">
        <v>482</v>
      </c>
      <c r="D5997" s="126" t="s">
        <v>19246</v>
      </c>
      <c r="E5997" s="125" t="s">
        <v>19248</v>
      </c>
      <c r="F5997" s="126" t="s">
        <v>19249</v>
      </c>
      <c r="G5997" s="125" t="s">
        <v>19250</v>
      </c>
      <c r="H5997" s="126" t="s">
        <v>19251</v>
      </c>
      <c r="I5997" s="127">
        <v>491</v>
      </c>
      <c r="J5997" s="128">
        <v>15.6622</v>
      </c>
    </row>
    <row r="5998" spans="2:10" hidden="1" x14ac:dyDescent="0.25">
      <c r="B5998" s="124" t="s">
        <v>80</v>
      </c>
      <c r="C5998" s="125" t="s">
        <v>542</v>
      </c>
      <c r="D5998" s="126" t="s">
        <v>19252</v>
      </c>
      <c r="E5998" s="125" t="s">
        <v>542</v>
      </c>
      <c r="F5998" s="126" t="s">
        <v>19253</v>
      </c>
      <c r="G5998" s="125" t="s">
        <v>19254</v>
      </c>
      <c r="H5998" s="126" t="s">
        <v>19255</v>
      </c>
      <c r="I5998" s="127">
        <v>340</v>
      </c>
      <c r="J5998" s="128">
        <v>12.4377</v>
      </c>
    </row>
    <row r="5999" spans="2:10" hidden="1" x14ac:dyDescent="0.25">
      <c r="B5999" s="124" t="s">
        <v>80</v>
      </c>
      <c r="C5999" s="125" t="s">
        <v>542</v>
      </c>
      <c r="D5999" s="126" t="s">
        <v>19252</v>
      </c>
      <c r="E5999" s="125" t="s">
        <v>17905</v>
      </c>
      <c r="F5999" s="126" t="s">
        <v>19256</v>
      </c>
      <c r="G5999" s="125" t="s">
        <v>19257</v>
      </c>
      <c r="H5999" s="126" t="s">
        <v>19258</v>
      </c>
      <c r="I5999" s="127">
        <v>333</v>
      </c>
      <c r="J5999" s="128">
        <v>10.465400000000001</v>
      </c>
    </row>
    <row r="6000" spans="2:10" hidden="1" x14ac:dyDescent="0.25">
      <c r="B6000" s="124" t="s">
        <v>80</v>
      </c>
      <c r="C6000" s="125" t="s">
        <v>542</v>
      </c>
      <c r="D6000" s="126" t="s">
        <v>19252</v>
      </c>
      <c r="E6000" s="125" t="s">
        <v>542</v>
      </c>
      <c r="F6000" s="126" t="s">
        <v>19253</v>
      </c>
      <c r="G6000" s="125" t="s">
        <v>17905</v>
      </c>
      <c r="H6000" s="126" t="s">
        <v>19256</v>
      </c>
      <c r="I6000" s="127">
        <v>205</v>
      </c>
      <c r="J6000" s="128">
        <v>17.897200000000009</v>
      </c>
    </row>
    <row r="6001" spans="2:10" hidden="1" x14ac:dyDescent="0.25">
      <c r="B6001" s="124" t="s">
        <v>80</v>
      </c>
      <c r="C6001" s="125" t="s">
        <v>542</v>
      </c>
      <c r="D6001" s="126" t="s">
        <v>19252</v>
      </c>
      <c r="E6001" s="125" t="s">
        <v>19259</v>
      </c>
      <c r="F6001" s="126" t="s">
        <v>19260</v>
      </c>
      <c r="G6001" s="125" t="s">
        <v>19261</v>
      </c>
      <c r="H6001" s="126" t="s">
        <v>19262</v>
      </c>
      <c r="I6001" s="127">
        <v>336</v>
      </c>
      <c r="J6001" s="128">
        <v>4.4211</v>
      </c>
    </row>
    <row r="6002" spans="2:10" hidden="1" x14ac:dyDescent="0.25">
      <c r="B6002" s="124" t="s">
        <v>80</v>
      </c>
      <c r="C6002" s="125" t="s">
        <v>542</v>
      </c>
      <c r="D6002" s="126" t="s">
        <v>19252</v>
      </c>
      <c r="E6002" s="125" t="s">
        <v>542</v>
      </c>
      <c r="F6002" s="126" t="s">
        <v>19253</v>
      </c>
      <c r="G6002" s="125" t="s">
        <v>19263</v>
      </c>
      <c r="H6002" s="126" t="s">
        <v>19264</v>
      </c>
      <c r="I6002" s="127">
        <v>1250</v>
      </c>
      <c r="J6002" s="128">
        <v>8.3321000000000005</v>
      </c>
    </row>
    <row r="6003" spans="2:10" hidden="1" x14ac:dyDescent="0.25">
      <c r="B6003" s="124" t="s">
        <v>80</v>
      </c>
      <c r="C6003" s="125" t="s">
        <v>542</v>
      </c>
      <c r="D6003" s="126" t="s">
        <v>19252</v>
      </c>
      <c r="E6003" s="125" t="s">
        <v>19254</v>
      </c>
      <c r="F6003" s="126" t="s">
        <v>19255</v>
      </c>
      <c r="G6003" s="125" t="s">
        <v>19259</v>
      </c>
      <c r="H6003" s="126" t="s">
        <v>19260</v>
      </c>
      <c r="I6003" s="127">
        <v>130</v>
      </c>
      <c r="J6003" s="128">
        <v>7.9966999999999997</v>
      </c>
    </row>
    <row r="6004" spans="2:10" hidden="1" x14ac:dyDescent="0.25">
      <c r="B6004" s="124" t="s">
        <v>80</v>
      </c>
      <c r="C6004" s="125" t="s">
        <v>542</v>
      </c>
      <c r="D6004" s="126" t="s">
        <v>19252</v>
      </c>
      <c r="E6004" s="125" t="s">
        <v>542</v>
      </c>
      <c r="F6004" s="126" t="s">
        <v>19253</v>
      </c>
      <c r="G6004" s="125" t="s">
        <v>19265</v>
      </c>
      <c r="H6004" s="126" t="s">
        <v>19266</v>
      </c>
      <c r="I6004" s="127">
        <v>140</v>
      </c>
      <c r="J6004" s="128">
        <v>12.653600000000001</v>
      </c>
    </row>
    <row r="6005" spans="2:10" hidden="1" x14ac:dyDescent="0.25">
      <c r="B6005" s="124" t="s">
        <v>80</v>
      </c>
      <c r="C6005" s="125" t="s">
        <v>623</v>
      </c>
      <c r="D6005" s="126" t="s">
        <v>19267</v>
      </c>
      <c r="E6005" s="125" t="s">
        <v>623</v>
      </c>
      <c r="F6005" s="126" t="s">
        <v>19268</v>
      </c>
      <c r="G6005" s="125" t="s">
        <v>19269</v>
      </c>
      <c r="H6005" s="126" t="s">
        <v>19270</v>
      </c>
      <c r="I6005" s="127">
        <v>305</v>
      </c>
      <c r="J6005" s="128">
        <v>2.0617999999999999</v>
      </c>
    </row>
    <row r="6006" spans="2:10" hidden="1" x14ac:dyDescent="0.25">
      <c r="B6006" s="124" t="s">
        <v>80</v>
      </c>
      <c r="C6006" s="125" t="s">
        <v>623</v>
      </c>
      <c r="D6006" s="126" t="s">
        <v>19267</v>
      </c>
      <c r="E6006" s="125" t="s">
        <v>623</v>
      </c>
      <c r="F6006" s="126" t="s">
        <v>19268</v>
      </c>
      <c r="G6006" s="125" t="s">
        <v>19271</v>
      </c>
      <c r="H6006" s="126" t="s">
        <v>19272</v>
      </c>
      <c r="I6006" s="127">
        <v>411</v>
      </c>
      <c r="J6006" s="128">
        <v>2.2307000000000001</v>
      </c>
    </row>
    <row r="6007" spans="2:10" hidden="1" x14ac:dyDescent="0.25">
      <c r="B6007" s="124" t="s">
        <v>80</v>
      </c>
      <c r="C6007" s="125" t="s">
        <v>623</v>
      </c>
      <c r="D6007" s="126" t="s">
        <v>19267</v>
      </c>
      <c r="E6007" s="125" t="s">
        <v>623</v>
      </c>
      <c r="F6007" s="126" t="s">
        <v>19268</v>
      </c>
      <c r="G6007" s="125" t="s">
        <v>19273</v>
      </c>
      <c r="H6007" s="126" t="s">
        <v>19274</v>
      </c>
      <c r="I6007" s="127">
        <v>20</v>
      </c>
      <c r="J6007" s="128">
        <v>10.0199</v>
      </c>
    </row>
    <row r="6008" spans="2:10" hidden="1" x14ac:dyDescent="0.25">
      <c r="B6008" s="124" t="s">
        <v>80</v>
      </c>
      <c r="C6008" s="125" t="s">
        <v>623</v>
      </c>
      <c r="D6008" s="126" t="s">
        <v>19267</v>
      </c>
      <c r="E6008" s="125" t="s">
        <v>19269</v>
      </c>
      <c r="F6008" s="126" t="s">
        <v>19270</v>
      </c>
      <c r="G6008" s="125" t="s">
        <v>19275</v>
      </c>
      <c r="H6008" s="126" t="s">
        <v>19276</v>
      </c>
      <c r="I6008" s="127">
        <v>332</v>
      </c>
      <c r="J6008" s="128">
        <v>1.4309000000000001</v>
      </c>
    </row>
    <row r="6009" spans="2:10" hidden="1" x14ac:dyDescent="0.25">
      <c r="B6009" s="124" t="s">
        <v>80</v>
      </c>
      <c r="C6009" s="125" t="s">
        <v>696</v>
      </c>
      <c r="D6009" s="126" t="s">
        <v>19277</v>
      </c>
      <c r="E6009" s="125" t="s">
        <v>696</v>
      </c>
      <c r="F6009" s="126" t="s">
        <v>19278</v>
      </c>
      <c r="G6009" s="125" t="s">
        <v>19279</v>
      </c>
      <c r="H6009" s="126" t="s">
        <v>19280</v>
      </c>
      <c r="I6009" s="127">
        <v>279</v>
      </c>
      <c r="J6009" s="128">
        <v>10.435499999999999</v>
      </c>
    </row>
    <row r="6010" spans="2:10" hidden="1" x14ac:dyDescent="0.25">
      <c r="B6010" s="124" t="s">
        <v>80</v>
      </c>
      <c r="C6010" s="125" t="s">
        <v>805</v>
      </c>
      <c r="D6010" s="126" t="s">
        <v>19281</v>
      </c>
      <c r="E6010" s="125" t="s">
        <v>805</v>
      </c>
      <c r="F6010" s="126" t="s">
        <v>19282</v>
      </c>
      <c r="G6010" s="125" t="s">
        <v>12031</v>
      </c>
      <c r="H6010" s="126" t="s">
        <v>19283</v>
      </c>
      <c r="I6010" s="127">
        <v>207</v>
      </c>
      <c r="J6010" s="128">
        <v>6.2388999999999983</v>
      </c>
    </row>
    <row r="6011" spans="2:10" hidden="1" x14ac:dyDescent="0.25">
      <c r="B6011" s="124" t="s">
        <v>80</v>
      </c>
      <c r="C6011" s="125" t="s">
        <v>19284</v>
      </c>
      <c r="D6011" s="126" t="s">
        <v>19285</v>
      </c>
      <c r="E6011" s="125" t="s">
        <v>19284</v>
      </c>
      <c r="F6011" s="126" t="s">
        <v>19286</v>
      </c>
      <c r="G6011" s="125" t="s">
        <v>1234</v>
      </c>
      <c r="H6011" s="126" t="s">
        <v>19287</v>
      </c>
      <c r="I6011" s="127">
        <v>435</v>
      </c>
      <c r="J6011" s="128">
        <v>27.342400000000001</v>
      </c>
    </row>
    <row r="6012" spans="2:10" hidden="1" x14ac:dyDescent="0.25">
      <c r="B6012" s="124" t="s">
        <v>80</v>
      </c>
      <c r="C6012" s="125" t="s">
        <v>1017</v>
      </c>
      <c r="D6012" s="126" t="s">
        <v>19288</v>
      </c>
      <c r="E6012" s="125" t="s">
        <v>1017</v>
      </c>
      <c r="F6012" s="126" t="s">
        <v>19289</v>
      </c>
      <c r="G6012" s="125" t="s">
        <v>9508</v>
      </c>
      <c r="H6012" s="126" t="s">
        <v>19290</v>
      </c>
      <c r="I6012" s="127">
        <v>397</v>
      </c>
      <c r="J6012" s="128">
        <v>8.3721000000000032</v>
      </c>
    </row>
    <row r="6013" spans="2:10" hidden="1" x14ac:dyDescent="0.25">
      <c r="B6013" s="124" t="s">
        <v>80</v>
      </c>
      <c r="C6013" s="125" t="s">
        <v>484</v>
      </c>
      <c r="D6013" s="126" t="s">
        <v>19291</v>
      </c>
      <c r="E6013" s="125" t="s">
        <v>19292</v>
      </c>
      <c r="F6013" s="126" t="s">
        <v>19293</v>
      </c>
      <c r="G6013" s="125" t="s">
        <v>19294</v>
      </c>
      <c r="H6013" s="126" t="s">
        <v>19295</v>
      </c>
      <c r="I6013" s="127">
        <v>319</v>
      </c>
      <c r="J6013" s="128">
        <v>12.678100000000001</v>
      </c>
    </row>
    <row r="6014" spans="2:10" hidden="1" x14ac:dyDescent="0.25">
      <c r="B6014" s="124" t="s">
        <v>80</v>
      </c>
      <c r="C6014" s="125" t="s">
        <v>1104</v>
      </c>
      <c r="D6014" s="126" t="s">
        <v>19296</v>
      </c>
      <c r="E6014" s="125" t="s">
        <v>1104</v>
      </c>
      <c r="F6014" s="126" t="s">
        <v>19297</v>
      </c>
      <c r="G6014" s="125" t="s">
        <v>14364</v>
      </c>
      <c r="H6014" s="126" t="s">
        <v>19298</v>
      </c>
      <c r="I6014" s="127">
        <v>238</v>
      </c>
      <c r="J6014" s="128">
        <v>19.078099999999999</v>
      </c>
    </row>
    <row r="6015" spans="2:10" hidden="1" x14ac:dyDescent="0.25">
      <c r="B6015" s="124" t="s">
        <v>80</v>
      </c>
      <c r="C6015" s="125" t="s">
        <v>1104</v>
      </c>
      <c r="D6015" s="126" t="s">
        <v>19296</v>
      </c>
      <c r="E6015" s="125" t="s">
        <v>1104</v>
      </c>
      <c r="F6015" s="126" t="s">
        <v>19297</v>
      </c>
      <c r="G6015" s="125" t="s">
        <v>3264</v>
      </c>
      <c r="H6015" s="126" t="s">
        <v>19299</v>
      </c>
      <c r="I6015" s="127">
        <v>190</v>
      </c>
      <c r="J6015" s="128">
        <v>21.155000000000001</v>
      </c>
    </row>
    <row r="6016" spans="2:10" hidden="1" x14ac:dyDescent="0.25">
      <c r="B6016" s="124" t="s">
        <v>80</v>
      </c>
      <c r="C6016" s="125" t="s">
        <v>19300</v>
      </c>
      <c r="D6016" s="126" t="s">
        <v>19301</v>
      </c>
      <c r="E6016" s="125" t="s">
        <v>19300</v>
      </c>
      <c r="F6016" s="126" t="s">
        <v>19302</v>
      </c>
      <c r="G6016" s="125" t="s">
        <v>19303</v>
      </c>
      <c r="H6016" s="126" t="s">
        <v>19304</v>
      </c>
      <c r="I6016" s="127">
        <v>386</v>
      </c>
      <c r="J6016" s="128">
        <v>11.3485</v>
      </c>
    </row>
    <row r="6017" spans="2:10" hidden="1" x14ac:dyDescent="0.25">
      <c r="B6017" s="124" t="s">
        <v>80</v>
      </c>
      <c r="C6017" s="125" t="s">
        <v>1136</v>
      </c>
      <c r="D6017" s="126" t="s">
        <v>19305</v>
      </c>
      <c r="E6017" s="125" t="s">
        <v>19306</v>
      </c>
      <c r="F6017" s="126" t="s">
        <v>19307</v>
      </c>
      <c r="G6017" s="125" t="s">
        <v>19308</v>
      </c>
      <c r="H6017" s="126" t="s">
        <v>19309</v>
      </c>
      <c r="I6017" s="127">
        <v>246</v>
      </c>
      <c r="J6017" s="128">
        <v>6.9048999999999996</v>
      </c>
    </row>
    <row r="6018" spans="2:10" hidden="1" x14ac:dyDescent="0.25">
      <c r="B6018" s="124" t="s">
        <v>80</v>
      </c>
      <c r="C6018" s="125" t="s">
        <v>1136</v>
      </c>
      <c r="D6018" s="126" t="s">
        <v>19305</v>
      </c>
      <c r="E6018" s="125" t="s">
        <v>7365</v>
      </c>
      <c r="F6018" s="126" t="s">
        <v>19310</v>
      </c>
      <c r="G6018" s="125" t="s">
        <v>19306</v>
      </c>
      <c r="H6018" s="126" t="s">
        <v>19307</v>
      </c>
      <c r="I6018" s="127">
        <v>267</v>
      </c>
      <c r="J6018" s="128">
        <v>31.290199999999999</v>
      </c>
    </row>
    <row r="6019" spans="2:10" hidden="1" x14ac:dyDescent="0.25">
      <c r="B6019" s="124" t="s">
        <v>80</v>
      </c>
      <c r="C6019" s="125" t="s">
        <v>1136</v>
      </c>
      <c r="D6019" s="126" t="s">
        <v>19305</v>
      </c>
      <c r="E6019" s="125" t="s">
        <v>1136</v>
      </c>
      <c r="F6019" s="126" t="s">
        <v>19311</v>
      </c>
      <c r="G6019" s="125" t="s">
        <v>7365</v>
      </c>
      <c r="H6019" s="126" t="s">
        <v>19310</v>
      </c>
      <c r="I6019" s="127">
        <v>816</v>
      </c>
      <c r="J6019" s="128">
        <v>9.269400000000001</v>
      </c>
    </row>
    <row r="6020" spans="2:10" hidden="1" x14ac:dyDescent="0.25">
      <c r="B6020" s="124" t="s">
        <v>80</v>
      </c>
      <c r="C6020" s="125" t="s">
        <v>3683</v>
      </c>
      <c r="D6020" s="126" t="s">
        <v>19312</v>
      </c>
      <c r="E6020" s="125" t="s">
        <v>3683</v>
      </c>
      <c r="F6020" s="126" t="s">
        <v>19313</v>
      </c>
      <c r="G6020" s="125" t="s">
        <v>6771</v>
      </c>
      <c r="H6020" s="126" t="s">
        <v>19314</v>
      </c>
      <c r="I6020" s="127">
        <v>659</v>
      </c>
      <c r="J6020" s="128">
        <v>7.4321999999999999</v>
      </c>
    </row>
    <row r="6021" spans="2:10" hidden="1" x14ac:dyDescent="0.25">
      <c r="B6021" s="124" t="s">
        <v>80</v>
      </c>
      <c r="C6021" s="125" t="s">
        <v>3683</v>
      </c>
      <c r="D6021" s="126" t="s">
        <v>19312</v>
      </c>
      <c r="E6021" s="125" t="s">
        <v>19315</v>
      </c>
      <c r="F6021" s="126" t="s">
        <v>19316</v>
      </c>
      <c r="G6021" s="125" t="s">
        <v>19317</v>
      </c>
      <c r="H6021" s="126" t="s">
        <v>19318</v>
      </c>
      <c r="I6021" s="127">
        <v>487</v>
      </c>
      <c r="J6021" s="128">
        <v>7.4321999999999999</v>
      </c>
    </row>
    <row r="6022" spans="2:10" hidden="1" x14ac:dyDescent="0.25">
      <c r="B6022" s="124" t="s">
        <v>80</v>
      </c>
      <c r="C6022" s="125" t="s">
        <v>3683</v>
      </c>
      <c r="D6022" s="126" t="s">
        <v>19312</v>
      </c>
      <c r="E6022" s="125" t="s">
        <v>19319</v>
      </c>
      <c r="F6022" s="126" t="s">
        <v>19320</v>
      </c>
      <c r="G6022" s="125" t="s">
        <v>19321</v>
      </c>
      <c r="H6022" s="126" t="s">
        <v>19322</v>
      </c>
      <c r="I6022" s="127">
        <v>233</v>
      </c>
      <c r="J6022" s="128">
        <v>4.2097000000000007</v>
      </c>
    </row>
    <row r="6023" spans="2:10" hidden="1" x14ac:dyDescent="0.25">
      <c r="B6023" s="124" t="s">
        <v>80</v>
      </c>
      <c r="C6023" s="125" t="s">
        <v>3683</v>
      </c>
      <c r="D6023" s="126" t="s">
        <v>19312</v>
      </c>
      <c r="E6023" s="125" t="s">
        <v>19323</v>
      </c>
      <c r="F6023" s="126" t="s">
        <v>19324</v>
      </c>
      <c r="G6023" s="125" t="s">
        <v>19325</v>
      </c>
      <c r="H6023" s="126" t="s">
        <v>19326</v>
      </c>
      <c r="I6023" s="127">
        <v>297</v>
      </c>
      <c r="J6023" s="128">
        <v>8.7173999999999996</v>
      </c>
    </row>
    <row r="6024" spans="2:10" hidden="1" x14ac:dyDescent="0.25">
      <c r="B6024" s="124" t="s">
        <v>80</v>
      </c>
      <c r="C6024" s="125" t="s">
        <v>3683</v>
      </c>
      <c r="D6024" s="126" t="s">
        <v>19312</v>
      </c>
      <c r="E6024" s="125" t="s">
        <v>19327</v>
      </c>
      <c r="F6024" s="126" t="s">
        <v>19328</v>
      </c>
      <c r="G6024" s="125" t="s">
        <v>19323</v>
      </c>
      <c r="H6024" s="126" t="s">
        <v>19324</v>
      </c>
      <c r="I6024" s="127">
        <v>585</v>
      </c>
      <c r="J6024" s="128">
        <v>8.2755000000000027</v>
      </c>
    </row>
    <row r="6025" spans="2:10" hidden="1" x14ac:dyDescent="0.25">
      <c r="B6025" s="124" t="s">
        <v>80</v>
      </c>
      <c r="C6025" s="125" t="s">
        <v>3683</v>
      </c>
      <c r="D6025" s="126" t="s">
        <v>19312</v>
      </c>
      <c r="E6025" s="125" t="s">
        <v>4367</v>
      </c>
      <c r="F6025" s="126" t="s">
        <v>19329</v>
      </c>
      <c r="G6025" s="125" t="s">
        <v>19315</v>
      </c>
      <c r="H6025" s="126" t="s">
        <v>19316</v>
      </c>
      <c r="I6025" s="127">
        <v>595</v>
      </c>
      <c r="J6025" s="128">
        <v>5.2873999999999999</v>
      </c>
    </row>
    <row r="6026" spans="2:10" hidden="1" x14ac:dyDescent="0.25">
      <c r="B6026" s="124" t="s">
        <v>80</v>
      </c>
      <c r="C6026" s="125" t="s">
        <v>3683</v>
      </c>
      <c r="D6026" s="126" t="s">
        <v>19312</v>
      </c>
      <c r="E6026" s="125" t="s">
        <v>19330</v>
      </c>
      <c r="F6026" s="126" t="s">
        <v>19331</v>
      </c>
      <c r="G6026" s="125" t="s">
        <v>19332</v>
      </c>
      <c r="H6026" s="126" t="s">
        <v>19333</v>
      </c>
      <c r="I6026" s="127">
        <v>389</v>
      </c>
      <c r="J6026" s="128">
        <v>2.4996999999999989</v>
      </c>
    </row>
    <row r="6027" spans="2:10" hidden="1" x14ac:dyDescent="0.25">
      <c r="B6027" s="124" t="s">
        <v>80</v>
      </c>
      <c r="C6027" s="125" t="s">
        <v>3683</v>
      </c>
      <c r="D6027" s="126" t="s">
        <v>19312</v>
      </c>
      <c r="E6027" s="125" t="s">
        <v>19334</v>
      </c>
      <c r="F6027" s="126" t="s">
        <v>19335</v>
      </c>
      <c r="G6027" s="125" t="s">
        <v>178</v>
      </c>
      <c r="H6027" s="126" t="s">
        <v>19336</v>
      </c>
      <c r="I6027" s="127">
        <v>680</v>
      </c>
      <c r="J6027" s="128">
        <v>1.8888</v>
      </c>
    </row>
    <row r="6028" spans="2:10" hidden="1" x14ac:dyDescent="0.25">
      <c r="B6028" s="124" t="s">
        <v>80</v>
      </c>
      <c r="C6028" s="125" t="s">
        <v>3683</v>
      </c>
      <c r="D6028" s="126" t="s">
        <v>19312</v>
      </c>
      <c r="E6028" s="125" t="s">
        <v>19337</v>
      </c>
      <c r="F6028" s="126" t="s">
        <v>19338</v>
      </c>
      <c r="G6028" s="125" t="s">
        <v>16307</v>
      </c>
      <c r="H6028" s="126" t="s">
        <v>19339</v>
      </c>
      <c r="I6028" s="127">
        <v>533</v>
      </c>
      <c r="J6028" s="128">
        <v>2.9474</v>
      </c>
    </row>
    <row r="6029" spans="2:10" hidden="1" x14ac:dyDescent="0.25">
      <c r="B6029" s="124" t="s">
        <v>80</v>
      </c>
      <c r="C6029" s="125" t="s">
        <v>3683</v>
      </c>
      <c r="D6029" s="126" t="s">
        <v>19312</v>
      </c>
      <c r="E6029" s="125" t="s">
        <v>3683</v>
      </c>
      <c r="F6029" s="126" t="s">
        <v>19313</v>
      </c>
      <c r="G6029" s="125" t="s">
        <v>6597</v>
      </c>
      <c r="H6029" s="126" t="s">
        <v>19340</v>
      </c>
      <c r="I6029" s="127">
        <v>633</v>
      </c>
      <c r="J6029" s="128">
        <v>6.234</v>
      </c>
    </row>
    <row r="6030" spans="2:10" hidden="1" x14ac:dyDescent="0.25">
      <c r="B6030" s="124" t="s">
        <v>80</v>
      </c>
      <c r="C6030" s="125" t="s">
        <v>3683</v>
      </c>
      <c r="D6030" s="126" t="s">
        <v>19312</v>
      </c>
      <c r="E6030" s="125" t="s">
        <v>6597</v>
      </c>
      <c r="F6030" s="126" t="s">
        <v>19340</v>
      </c>
      <c r="G6030" s="125" t="s">
        <v>19341</v>
      </c>
      <c r="H6030" s="126" t="s">
        <v>19342</v>
      </c>
      <c r="I6030" s="127">
        <v>463</v>
      </c>
      <c r="J6030" s="128">
        <v>4.6107999999999993</v>
      </c>
    </row>
    <row r="6031" spans="2:10" hidden="1" x14ac:dyDescent="0.25">
      <c r="B6031" s="124" t="s">
        <v>80</v>
      </c>
      <c r="C6031" s="125" t="s">
        <v>3683</v>
      </c>
      <c r="D6031" s="126" t="s">
        <v>19312</v>
      </c>
      <c r="E6031" s="125" t="s">
        <v>19315</v>
      </c>
      <c r="F6031" s="126" t="s">
        <v>19316</v>
      </c>
      <c r="G6031" s="125" t="s">
        <v>18964</v>
      </c>
      <c r="H6031" s="126" t="s">
        <v>19343</v>
      </c>
      <c r="I6031" s="127">
        <v>268</v>
      </c>
      <c r="J6031" s="128">
        <v>2.3746</v>
      </c>
    </row>
    <row r="6032" spans="2:10" hidden="1" x14ac:dyDescent="0.25">
      <c r="B6032" s="124" t="s">
        <v>80</v>
      </c>
      <c r="C6032" s="125" t="s">
        <v>3683</v>
      </c>
      <c r="D6032" s="126" t="s">
        <v>19312</v>
      </c>
      <c r="E6032" s="125" t="s">
        <v>19315</v>
      </c>
      <c r="F6032" s="126" t="s">
        <v>19316</v>
      </c>
      <c r="G6032" s="125" t="s">
        <v>6419</v>
      </c>
      <c r="H6032" s="126" t="s">
        <v>19344</v>
      </c>
      <c r="I6032" s="127">
        <v>225</v>
      </c>
      <c r="J6032" s="128">
        <v>2.2879</v>
      </c>
    </row>
    <row r="6033" spans="2:10" hidden="1" x14ac:dyDescent="0.25">
      <c r="B6033" s="124" t="s">
        <v>80</v>
      </c>
      <c r="C6033" s="125" t="s">
        <v>3683</v>
      </c>
      <c r="D6033" s="126" t="s">
        <v>19312</v>
      </c>
      <c r="E6033" s="125" t="s">
        <v>19317</v>
      </c>
      <c r="F6033" s="126" t="s">
        <v>19318</v>
      </c>
      <c r="G6033" s="125" t="s">
        <v>19327</v>
      </c>
      <c r="H6033" s="126" t="s">
        <v>19328</v>
      </c>
      <c r="I6033" s="127">
        <v>493</v>
      </c>
      <c r="J6033" s="128">
        <v>5.1334</v>
      </c>
    </row>
    <row r="6034" spans="2:10" hidden="1" x14ac:dyDescent="0.25">
      <c r="B6034" s="124" t="s">
        <v>80</v>
      </c>
      <c r="C6034" s="125" t="s">
        <v>3683</v>
      </c>
      <c r="D6034" s="126" t="s">
        <v>19312</v>
      </c>
      <c r="E6034" s="125" t="s">
        <v>6771</v>
      </c>
      <c r="F6034" s="126" t="s">
        <v>19314</v>
      </c>
      <c r="G6034" s="125" t="s">
        <v>19345</v>
      </c>
      <c r="H6034" s="126" t="s">
        <v>19346</v>
      </c>
      <c r="I6034" s="127">
        <v>524</v>
      </c>
      <c r="J6034" s="128">
        <v>3.6717</v>
      </c>
    </row>
    <row r="6035" spans="2:10" hidden="1" x14ac:dyDescent="0.25">
      <c r="B6035" s="124" t="s">
        <v>80</v>
      </c>
      <c r="C6035" s="125" t="s">
        <v>1214</v>
      </c>
      <c r="D6035" s="126" t="s">
        <v>19347</v>
      </c>
      <c r="E6035" s="125" t="s">
        <v>1214</v>
      </c>
      <c r="F6035" s="126" t="s">
        <v>19348</v>
      </c>
      <c r="G6035" s="125" t="s">
        <v>19349</v>
      </c>
      <c r="H6035" s="126" t="s">
        <v>19350</v>
      </c>
      <c r="I6035" s="127">
        <v>502</v>
      </c>
      <c r="J6035" s="128">
        <v>7.3333000000000004</v>
      </c>
    </row>
    <row r="6036" spans="2:10" hidden="1" x14ac:dyDescent="0.25">
      <c r="B6036" s="124" t="s">
        <v>80</v>
      </c>
      <c r="C6036" s="125" t="s">
        <v>4643</v>
      </c>
      <c r="D6036" s="126" t="s">
        <v>19351</v>
      </c>
      <c r="E6036" s="125" t="s">
        <v>4643</v>
      </c>
      <c r="F6036" s="126" t="s">
        <v>19352</v>
      </c>
      <c r="G6036" s="125" t="s">
        <v>6585</v>
      </c>
      <c r="H6036" s="126" t="s">
        <v>19353</v>
      </c>
      <c r="I6036" s="127">
        <v>481</v>
      </c>
      <c r="J6036" s="128">
        <v>7.0301999999999998</v>
      </c>
    </row>
    <row r="6037" spans="2:10" hidden="1" x14ac:dyDescent="0.25">
      <c r="B6037" s="124" t="s">
        <v>80</v>
      </c>
      <c r="C6037" s="125" t="s">
        <v>4250</v>
      </c>
      <c r="D6037" s="126" t="s">
        <v>19354</v>
      </c>
      <c r="E6037" s="125" t="s">
        <v>4250</v>
      </c>
      <c r="F6037" s="126" t="s">
        <v>19355</v>
      </c>
      <c r="G6037" s="125" t="s">
        <v>6496</v>
      </c>
      <c r="H6037" s="126" t="s">
        <v>19356</v>
      </c>
      <c r="I6037" s="127">
        <v>506</v>
      </c>
      <c r="J6037" s="128">
        <v>22.610400000000009</v>
      </c>
    </row>
    <row r="6038" spans="2:10" hidden="1" x14ac:dyDescent="0.25">
      <c r="B6038" s="124" t="s">
        <v>80</v>
      </c>
      <c r="C6038" s="125" t="s">
        <v>4250</v>
      </c>
      <c r="D6038" s="126" t="s">
        <v>19354</v>
      </c>
      <c r="E6038" s="125" t="s">
        <v>19357</v>
      </c>
      <c r="F6038" s="126" t="s">
        <v>19358</v>
      </c>
      <c r="G6038" s="125" t="s">
        <v>19359</v>
      </c>
      <c r="H6038" s="126" t="s">
        <v>19360</v>
      </c>
      <c r="I6038" s="127">
        <v>101</v>
      </c>
      <c r="J6038" s="128">
        <v>3.8828999999999998</v>
      </c>
    </row>
    <row r="6039" spans="2:10" hidden="1" x14ac:dyDescent="0.25">
      <c r="B6039" s="124" t="s">
        <v>80</v>
      </c>
      <c r="C6039" s="125" t="s">
        <v>4250</v>
      </c>
      <c r="D6039" s="126" t="s">
        <v>19354</v>
      </c>
      <c r="E6039" s="125" t="s">
        <v>4250</v>
      </c>
      <c r="F6039" s="126" t="s">
        <v>19355</v>
      </c>
      <c r="G6039" s="125" t="s">
        <v>19357</v>
      </c>
      <c r="H6039" s="126" t="s">
        <v>19358</v>
      </c>
      <c r="I6039" s="127">
        <v>183</v>
      </c>
      <c r="J6039" s="128">
        <v>10.4213</v>
      </c>
    </row>
    <row r="6040" spans="2:10" hidden="1" x14ac:dyDescent="0.25">
      <c r="B6040" s="124" t="s">
        <v>80</v>
      </c>
      <c r="C6040" s="125" t="s">
        <v>4250</v>
      </c>
      <c r="D6040" s="126" t="s">
        <v>19354</v>
      </c>
      <c r="E6040" s="125" t="s">
        <v>6496</v>
      </c>
      <c r="F6040" s="126" t="s">
        <v>19356</v>
      </c>
      <c r="G6040" s="125" t="s">
        <v>6500</v>
      </c>
      <c r="H6040" s="126" t="s">
        <v>19361</v>
      </c>
      <c r="I6040" s="127">
        <v>149</v>
      </c>
      <c r="J6040" s="128">
        <v>24.6769</v>
      </c>
    </row>
    <row r="6041" spans="2:10" hidden="1" x14ac:dyDescent="0.25">
      <c r="B6041" s="124" t="s">
        <v>80</v>
      </c>
      <c r="C6041" s="125" t="s">
        <v>19362</v>
      </c>
      <c r="D6041" s="126" t="s">
        <v>19363</v>
      </c>
      <c r="E6041" s="125" t="s">
        <v>19362</v>
      </c>
      <c r="F6041" s="126" t="s">
        <v>19364</v>
      </c>
      <c r="G6041" s="125" t="s">
        <v>19365</v>
      </c>
      <c r="H6041" s="126" t="s">
        <v>19366</v>
      </c>
      <c r="I6041" s="127">
        <v>1294</v>
      </c>
      <c r="J6041" s="128">
        <v>0.96599999999999997</v>
      </c>
    </row>
    <row r="6042" spans="2:10" hidden="1" x14ac:dyDescent="0.25">
      <c r="B6042" s="124" t="s">
        <v>80</v>
      </c>
      <c r="C6042" s="125" t="s">
        <v>5407</v>
      </c>
      <c r="D6042" s="126" t="s">
        <v>19367</v>
      </c>
      <c r="E6042" s="125" t="s">
        <v>5407</v>
      </c>
      <c r="F6042" s="126" t="s">
        <v>19368</v>
      </c>
      <c r="G6042" s="125" t="s">
        <v>19369</v>
      </c>
      <c r="H6042" s="126" t="s">
        <v>19370</v>
      </c>
      <c r="I6042" s="127">
        <v>662</v>
      </c>
      <c r="J6042" s="128">
        <v>7.9587000000000003</v>
      </c>
    </row>
    <row r="6043" spans="2:10" hidden="1" x14ac:dyDescent="0.25">
      <c r="B6043" s="124" t="s">
        <v>80</v>
      </c>
      <c r="C6043" s="125" t="s">
        <v>5407</v>
      </c>
      <c r="D6043" s="126" t="s">
        <v>19367</v>
      </c>
      <c r="E6043" s="125" t="s">
        <v>19369</v>
      </c>
      <c r="F6043" s="126" t="s">
        <v>19370</v>
      </c>
      <c r="G6043" s="125" t="s">
        <v>5756</v>
      </c>
      <c r="H6043" s="126" t="s">
        <v>19371</v>
      </c>
      <c r="I6043" s="127">
        <v>1251</v>
      </c>
      <c r="J6043" s="128">
        <v>2.7581000000000002</v>
      </c>
    </row>
    <row r="6044" spans="2:10" hidden="1" x14ac:dyDescent="0.25">
      <c r="B6044" s="124" t="s">
        <v>80</v>
      </c>
      <c r="C6044" s="125" t="s">
        <v>19372</v>
      </c>
      <c r="D6044" s="126" t="s">
        <v>19373</v>
      </c>
      <c r="E6044" s="125" t="s">
        <v>14294</v>
      </c>
      <c r="F6044" s="126" t="s">
        <v>19374</v>
      </c>
      <c r="G6044" s="125" t="s">
        <v>19375</v>
      </c>
      <c r="H6044" s="126" t="s">
        <v>19376</v>
      </c>
      <c r="I6044" s="127">
        <v>823</v>
      </c>
      <c r="J6044" s="128">
        <v>1.1004</v>
      </c>
    </row>
    <row r="6045" spans="2:10" hidden="1" x14ac:dyDescent="0.25">
      <c r="B6045" s="124" t="s">
        <v>80</v>
      </c>
      <c r="C6045" s="125" t="s">
        <v>19372</v>
      </c>
      <c r="D6045" s="126" t="s">
        <v>19373</v>
      </c>
      <c r="E6045" s="125" t="s">
        <v>19377</v>
      </c>
      <c r="F6045" s="126" t="s">
        <v>19378</v>
      </c>
      <c r="G6045" s="125" t="s">
        <v>19379</v>
      </c>
      <c r="H6045" s="126" t="s">
        <v>19380</v>
      </c>
      <c r="I6045" s="127">
        <v>319</v>
      </c>
      <c r="J6045" s="128">
        <v>4.0945999999999989</v>
      </c>
    </row>
    <row r="6046" spans="2:10" hidden="1" x14ac:dyDescent="0.25">
      <c r="B6046" s="124" t="s">
        <v>80</v>
      </c>
      <c r="C6046" s="125" t="s">
        <v>19372</v>
      </c>
      <c r="D6046" s="126" t="s">
        <v>19373</v>
      </c>
      <c r="E6046" s="125" t="s">
        <v>19377</v>
      </c>
      <c r="F6046" s="126" t="s">
        <v>19378</v>
      </c>
      <c r="G6046" s="125" t="s">
        <v>19381</v>
      </c>
      <c r="H6046" s="126" t="s">
        <v>19382</v>
      </c>
      <c r="I6046" s="127">
        <v>157</v>
      </c>
      <c r="J6046" s="128">
        <v>2.6013000000000002</v>
      </c>
    </row>
    <row r="6047" spans="2:10" hidden="1" x14ac:dyDescent="0.25">
      <c r="B6047" s="124" t="s">
        <v>80</v>
      </c>
      <c r="C6047" s="125" t="s">
        <v>19372</v>
      </c>
      <c r="D6047" s="126" t="s">
        <v>19373</v>
      </c>
      <c r="E6047" s="125" t="s">
        <v>19377</v>
      </c>
      <c r="F6047" s="126" t="s">
        <v>19378</v>
      </c>
      <c r="G6047" s="125" t="s">
        <v>19383</v>
      </c>
      <c r="H6047" s="126" t="s">
        <v>19384</v>
      </c>
      <c r="I6047" s="127">
        <v>431</v>
      </c>
      <c r="J6047" s="128">
        <v>6.0173999999999994</v>
      </c>
    </row>
    <row r="6048" spans="2:10" hidden="1" x14ac:dyDescent="0.25">
      <c r="B6048" s="124" t="s">
        <v>80</v>
      </c>
      <c r="C6048" s="125" t="s">
        <v>19372</v>
      </c>
      <c r="D6048" s="126" t="s">
        <v>19373</v>
      </c>
      <c r="E6048" s="125" t="s">
        <v>19379</v>
      </c>
      <c r="F6048" s="126" t="s">
        <v>19380</v>
      </c>
      <c r="G6048" s="125" t="s">
        <v>19385</v>
      </c>
      <c r="H6048" s="126" t="s">
        <v>19386</v>
      </c>
      <c r="I6048" s="127">
        <v>220</v>
      </c>
      <c r="J6048" s="128">
        <v>0.98709999999999998</v>
      </c>
    </row>
    <row r="6049" spans="2:10" hidden="1" x14ac:dyDescent="0.25">
      <c r="B6049" s="124" t="s">
        <v>80</v>
      </c>
      <c r="C6049" s="125" t="s">
        <v>19372</v>
      </c>
      <c r="D6049" s="126" t="s">
        <v>19373</v>
      </c>
      <c r="E6049" s="125" t="s">
        <v>19375</v>
      </c>
      <c r="F6049" s="126" t="s">
        <v>19376</v>
      </c>
      <c r="G6049" s="125" t="s">
        <v>2043</v>
      </c>
      <c r="H6049" s="126" t="s">
        <v>19387</v>
      </c>
      <c r="I6049" s="127">
        <v>697</v>
      </c>
      <c r="J6049" s="128">
        <v>1.6003000000000001</v>
      </c>
    </row>
    <row r="6050" spans="2:10" hidden="1" x14ac:dyDescent="0.25">
      <c r="B6050" s="124" t="s">
        <v>80</v>
      </c>
      <c r="C6050" s="125" t="s">
        <v>19372</v>
      </c>
      <c r="D6050" s="126" t="s">
        <v>19373</v>
      </c>
      <c r="E6050" s="125" t="s">
        <v>19377</v>
      </c>
      <c r="F6050" s="126" t="s">
        <v>19378</v>
      </c>
      <c r="G6050" s="125" t="s">
        <v>14294</v>
      </c>
      <c r="H6050" s="126" t="s">
        <v>19374</v>
      </c>
      <c r="I6050" s="127">
        <v>539</v>
      </c>
      <c r="J6050" s="128">
        <v>2.7117</v>
      </c>
    </row>
    <row r="6051" spans="2:10" hidden="1" x14ac:dyDescent="0.25">
      <c r="B6051" s="124" t="s">
        <v>80</v>
      </c>
      <c r="C6051" s="125" t="s">
        <v>1811</v>
      </c>
      <c r="D6051" s="126" t="s">
        <v>19388</v>
      </c>
      <c r="E6051" s="125" t="s">
        <v>1811</v>
      </c>
      <c r="F6051" s="126" t="s">
        <v>19389</v>
      </c>
      <c r="G6051" s="125" t="s">
        <v>19390</v>
      </c>
      <c r="H6051" s="126" t="s">
        <v>19391</v>
      </c>
      <c r="I6051" s="127">
        <v>173</v>
      </c>
      <c r="J6051" s="128">
        <v>6.1864999999999997</v>
      </c>
    </row>
    <row r="6052" spans="2:10" hidden="1" x14ac:dyDescent="0.25">
      <c r="B6052" s="124" t="s">
        <v>80</v>
      </c>
      <c r="C6052" s="125" t="s">
        <v>1819</v>
      </c>
      <c r="D6052" s="126" t="s">
        <v>19392</v>
      </c>
      <c r="E6052" s="125" t="s">
        <v>1819</v>
      </c>
      <c r="F6052" s="126" t="s">
        <v>19393</v>
      </c>
      <c r="G6052" s="125" t="s">
        <v>19394</v>
      </c>
      <c r="H6052" s="126" t="s">
        <v>19395</v>
      </c>
      <c r="I6052" s="127">
        <v>486</v>
      </c>
      <c r="J6052" s="128">
        <v>26.204999999999991</v>
      </c>
    </row>
    <row r="6053" spans="2:10" hidden="1" x14ac:dyDescent="0.25">
      <c r="B6053" s="124" t="s">
        <v>80</v>
      </c>
      <c r="C6053" s="125" t="s">
        <v>1819</v>
      </c>
      <c r="D6053" s="126" t="s">
        <v>19392</v>
      </c>
      <c r="E6053" s="125" t="s">
        <v>1819</v>
      </c>
      <c r="F6053" s="126" t="s">
        <v>19393</v>
      </c>
      <c r="G6053" s="125" t="s">
        <v>19396</v>
      </c>
      <c r="H6053" s="126" t="s">
        <v>19397</v>
      </c>
      <c r="I6053" s="127">
        <v>365</v>
      </c>
      <c r="J6053" s="128">
        <v>3.8377999999999992</v>
      </c>
    </row>
    <row r="6054" spans="2:10" hidden="1" x14ac:dyDescent="0.25">
      <c r="B6054" s="124" t="s">
        <v>80</v>
      </c>
      <c r="C6054" s="125" t="s">
        <v>19398</v>
      </c>
      <c r="D6054" s="126" t="s">
        <v>19399</v>
      </c>
      <c r="E6054" s="125" t="s">
        <v>16709</v>
      </c>
      <c r="F6054" s="126" t="s">
        <v>19400</v>
      </c>
      <c r="G6054" s="125" t="s">
        <v>19401</v>
      </c>
      <c r="H6054" s="126" t="s">
        <v>19402</v>
      </c>
      <c r="I6054" s="127">
        <v>579</v>
      </c>
      <c r="J6054" s="128">
        <v>1.1536</v>
      </c>
    </row>
    <row r="6055" spans="2:10" hidden="1" x14ac:dyDescent="0.25">
      <c r="B6055" s="124" t="s">
        <v>80</v>
      </c>
      <c r="C6055" s="125" t="s">
        <v>19398</v>
      </c>
      <c r="D6055" s="126" t="s">
        <v>19399</v>
      </c>
      <c r="E6055" s="125" t="s">
        <v>19401</v>
      </c>
      <c r="F6055" s="126" t="s">
        <v>19402</v>
      </c>
      <c r="G6055" s="125" t="s">
        <v>10409</v>
      </c>
      <c r="H6055" s="126" t="s">
        <v>19403</v>
      </c>
      <c r="I6055" s="127">
        <v>644</v>
      </c>
      <c r="J6055" s="128">
        <v>3.1349</v>
      </c>
    </row>
    <row r="6056" spans="2:10" hidden="1" x14ac:dyDescent="0.25">
      <c r="B6056" s="124" t="s">
        <v>80</v>
      </c>
      <c r="C6056" s="125" t="s">
        <v>19404</v>
      </c>
      <c r="D6056" s="126" t="s">
        <v>19405</v>
      </c>
      <c r="E6056" s="125" t="s">
        <v>19404</v>
      </c>
      <c r="F6056" s="126" t="s">
        <v>19406</v>
      </c>
      <c r="G6056" s="125" t="s">
        <v>19407</v>
      </c>
      <c r="H6056" s="126" t="s">
        <v>19408</v>
      </c>
      <c r="I6056" s="127">
        <v>143</v>
      </c>
      <c r="J6056" s="128">
        <v>15.5288</v>
      </c>
    </row>
    <row r="6057" spans="2:10" hidden="1" x14ac:dyDescent="0.25">
      <c r="B6057" s="124" t="s">
        <v>80</v>
      </c>
      <c r="C6057" s="125" t="s">
        <v>19404</v>
      </c>
      <c r="D6057" s="126" t="s">
        <v>19405</v>
      </c>
      <c r="E6057" s="125" t="s">
        <v>19407</v>
      </c>
      <c r="F6057" s="126" t="s">
        <v>19408</v>
      </c>
      <c r="G6057" s="125" t="s">
        <v>19409</v>
      </c>
      <c r="H6057" s="126" t="s">
        <v>19410</v>
      </c>
      <c r="I6057" s="127">
        <v>158</v>
      </c>
      <c r="J6057" s="128">
        <v>6.0781999999999998</v>
      </c>
    </row>
    <row r="6058" spans="2:10" hidden="1" x14ac:dyDescent="0.25">
      <c r="B6058" s="124" t="s">
        <v>80</v>
      </c>
      <c r="C6058" s="125" t="s">
        <v>19404</v>
      </c>
      <c r="D6058" s="126" t="s">
        <v>19405</v>
      </c>
      <c r="E6058" s="125" t="s">
        <v>19404</v>
      </c>
      <c r="F6058" s="126" t="s">
        <v>19406</v>
      </c>
      <c r="G6058" s="125" t="s">
        <v>19411</v>
      </c>
      <c r="H6058" s="126" t="s">
        <v>19412</v>
      </c>
      <c r="I6058" s="127">
        <v>118</v>
      </c>
      <c r="J6058" s="128">
        <v>13.398400000000001</v>
      </c>
    </row>
    <row r="6059" spans="2:10" hidden="1" x14ac:dyDescent="0.25">
      <c r="B6059" s="124" t="s">
        <v>80</v>
      </c>
      <c r="C6059" s="125" t="s">
        <v>1909</v>
      </c>
      <c r="D6059" s="126" t="s">
        <v>19413</v>
      </c>
      <c r="E6059" s="125" t="s">
        <v>19414</v>
      </c>
      <c r="F6059" s="126" t="s">
        <v>19415</v>
      </c>
      <c r="G6059" s="125" t="s">
        <v>19416</v>
      </c>
      <c r="H6059" s="126" t="s">
        <v>19417</v>
      </c>
      <c r="I6059" s="127">
        <v>306</v>
      </c>
      <c r="J6059" s="128">
        <v>10.1144</v>
      </c>
    </row>
    <row r="6060" spans="2:10" hidden="1" x14ac:dyDescent="0.25">
      <c r="B6060" s="124" t="s">
        <v>80</v>
      </c>
      <c r="C6060" s="125" t="s">
        <v>1909</v>
      </c>
      <c r="D6060" s="126" t="s">
        <v>19413</v>
      </c>
      <c r="E6060" s="125" t="s">
        <v>19418</v>
      </c>
      <c r="F6060" s="126" t="s">
        <v>19419</v>
      </c>
      <c r="G6060" s="125" t="s">
        <v>19414</v>
      </c>
      <c r="H6060" s="126" t="s">
        <v>19415</v>
      </c>
      <c r="I6060" s="127">
        <v>326</v>
      </c>
      <c r="J6060" s="128">
        <v>22.749099999999991</v>
      </c>
    </row>
    <row r="6061" spans="2:10" hidden="1" x14ac:dyDescent="0.25">
      <c r="B6061" s="124" t="s">
        <v>80</v>
      </c>
      <c r="C6061" s="125" t="s">
        <v>1909</v>
      </c>
      <c r="D6061" s="126" t="s">
        <v>19413</v>
      </c>
      <c r="E6061" s="125" t="s">
        <v>1909</v>
      </c>
      <c r="F6061" s="126" t="s">
        <v>19420</v>
      </c>
      <c r="G6061" s="125" t="s">
        <v>2732</v>
      </c>
      <c r="H6061" s="126" t="s">
        <v>19421</v>
      </c>
      <c r="I6061" s="127">
        <v>221</v>
      </c>
      <c r="J6061" s="128">
        <v>4.0156000000000001</v>
      </c>
    </row>
    <row r="6062" spans="2:10" hidden="1" x14ac:dyDescent="0.25">
      <c r="B6062" s="124" t="s">
        <v>80</v>
      </c>
      <c r="C6062" s="125" t="s">
        <v>1909</v>
      </c>
      <c r="D6062" s="126" t="s">
        <v>19413</v>
      </c>
      <c r="E6062" s="125" t="s">
        <v>1909</v>
      </c>
      <c r="F6062" s="126" t="s">
        <v>19420</v>
      </c>
      <c r="G6062" s="125" t="s">
        <v>19418</v>
      </c>
      <c r="H6062" s="126" t="s">
        <v>19419</v>
      </c>
      <c r="I6062" s="127">
        <v>724</v>
      </c>
      <c r="J6062" s="128">
        <v>4.3073000000000006</v>
      </c>
    </row>
    <row r="6063" spans="2:10" hidden="1" x14ac:dyDescent="0.25">
      <c r="B6063" s="124" t="s">
        <v>80</v>
      </c>
      <c r="C6063" s="125" t="s">
        <v>2041</v>
      </c>
      <c r="D6063" s="126" t="s">
        <v>19422</v>
      </c>
      <c r="E6063" s="125" t="s">
        <v>16709</v>
      </c>
      <c r="F6063" s="126" t="s">
        <v>19423</v>
      </c>
      <c r="G6063" s="125" t="s">
        <v>19424</v>
      </c>
      <c r="H6063" s="126" t="s">
        <v>19425</v>
      </c>
      <c r="I6063" s="127">
        <v>299</v>
      </c>
      <c r="J6063" s="128">
        <v>10.984500000000001</v>
      </c>
    </row>
    <row r="6064" spans="2:10" hidden="1" x14ac:dyDescent="0.25">
      <c r="B6064" s="124" t="s">
        <v>80</v>
      </c>
      <c r="C6064" s="125" t="s">
        <v>2041</v>
      </c>
      <c r="D6064" s="126" t="s">
        <v>19422</v>
      </c>
      <c r="E6064" s="125" t="s">
        <v>19426</v>
      </c>
      <c r="F6064" s="126" t="s">
        <v>19427</v>
      </c>
      <c r="G6064" s="125" t="s">
        <v>19332</v>
      </c>
      <c r="H6064" s="126" t="s">
        <v>19428</v>
      </c>
      <c r="I6064" s="127">
        <v>227</v>
      </c>
      <c r="J6064" s="128">
        <v>6.6417999999999999</v>
      </c>
    </row>
    <row r="6065" spans="2:10" hidden="1" x14ac:dyDescent="0.25">
      <c r="B6065" s="124" t="s">
        <v>80</v>
      </c>
      <c r="C6065" s="125" t="s">
        <v>2041</v>
      </c>
      <c r="D6065" s="126" t="s">
        <v>19422</v>
      </c>
      <c r="E6065" s="125" t="s">
        <v>2041</v>
      </c>
      <c r="F6065" s="126" t="s">
        <v>19429</v>
      </c>
      <c r="G6065" s="125" t="s">
        <v>178</v>
      </c>
      <c r="H6065" s="126" t="s">
        <v>19430</v>
      </c>
      <c r="I6065" s="127">
        <v>196</v>
      </c>
      <c r="J6065" s="128">
        <v>10.2836</v>
      </c>
    </row>
    <row r="6066" spans="2:10" hidden="1" x14ac:dyDescent="0.25">
      <c r="B6066" s="124" t="s">
        <v>80</v>
      </c>
      <c r="C6066" s="125" t="s">
        <v>2041</v>
      </c>
      <c r="D6066" s="126" t="s">
        <v>19422</v>
      </c>
      <c r="E6066" s="125" t="s">
        <v>16709</v>
      </c>
      <c r="F6066" s="126" t="s">
        <v>19423</v>
      </c>
      <c r="G6066" s="125" t="s">
        <v>19426</v>
      </c>
      <c r="H6066" s="126" t="s">
        <v>19427</v>
      </c>
      <c r="I6066" s="127">
        <v>1350</v>
      </c>
      <c r="J6066" s="128">
        <v>9.7611999999999988</v>
      </c>
    </row>
    <row r="6067" spans="2:10" hidden="1" x14ac:dyDescent="0.25">
      <c r="B6067" s="124" t="s">
        <v>80</v>
      </c>
      <c r="C6067" s="125" t="s">
        <v>2041</v>
      </c>
      <c r="D6067" s="126" t="s">
        <v>19422</v>
      </c>
      <c r="E6067" s="125" t="s">
        <v>2041</v>
      </c>
      <c r="F6067" s="126" t="s">
        <v>19429</v>
      </c>
      <c r="G6067" s="125" t="s">
        <v>16709</v>
      </c>
      <c r="H6067" s="126" t="s">
        <v>19423</v>
      </c>
      <c r="I6067" s="127">
        <v>1242</v>
      </c>
      <c r="J6067" s="128">
        <v>6.0463999999999984</v>
      </c>
    </row>
    <row r="6068" spans="2:10" hidden="1" x14ac:dyDescent="0.25">
      <c r="B6068" s="124" t="s">
        <v>80</v>
      </c>
      <c r="C6068" s="125" t="s">
        <v>19431</v>
      </c>
      <c r="D6068" s="126" t="s">
        <v>19432</v>
      </c>
      <c r="E6068" s="125" t="s">
        <v>399</v>
      </c>
      <c r="F6068" s="126" t="s">
        <v>19433</v>
      </c>
      <c r="G6068" s="125" t="s">
        <v>6414</v>
      </c>
      <c r="H6068" s="126" t="s">
        <v>19434</v>
      </c>
      <c r="I6068" s="127">
        <v>309</v>
      </c>
      <c r="J6068" s="128">
        <v>19.450500000000002</v>
      </c>
    </row>
    <row r="6069" spans="2:10" hidden="1" x14ac:dyDescent="0.25">
      <c r="B6069" s="124" t="s">
        <v>80</v>
      </c>
      <c r="C6069" s="125" t="s">
        <v>19431</v>
      </c>
      <c r="D6069" s="126" t="s">
        <v>19432</v>
      </c>
      <c r="E6069" s="125" t="s">
        <v>19431</v>
      </c>
      <c r="F6069" s="126" t="s">
        <v>19435</v>
      </c>
      <c r="G6069" s="125" t="s">
        <v>399</v>
      </c>
      <c r="H6069" s="126" t="s">
        <v>19433</v>
      </c>
      <c r="I6069" s="127">
        <v>1521</v>
      </c>
      <c r="J6069" s="128">
        <v>6.6829999999999989</v>
      </c>
    </row>
    <row r="6070" spans="2:10" hidden="1" x14ac:dyDescent="0.25">
      <c r="B6070" s="124" t="s">
        <v>80</v>
      </c>
      <c r="C6070" s="125" t="s">
        <v>19431</v>
      </c>
      <c r="D6070" s="126" t="s">
        <v>19432</v>
      </c>
      <c r="E6070" s="125" t="s">
        <v>3310</v>
      </c>
      <c r="F6070" s="126" t="s">
        <v>19436</v>
      </c>
      <c r="G6070" s="125" t="s">
        <v>19437</v>
      </c>
      <c r="H6070" s="126" t="s">
        <v>19438</v>
      </c>
      <c r="I6070" s="127">
        <v>321</v>
      </c>
      <c r="J6070" s="128">
        <v>5.7911999999999999</v>
      </c>
    </row>
    <row r="6071" spans="2:10" hidden="1" x14ac:dyDescent="0.25">
      <c r="B6071" s="124" t="s">
        <v>80</v>
      </c>
      <c r="C6071" s="125" t="s">
        <v>19431</v>
      </c>
      <c r="D6071" s="126" t="s">
        <v>19432</v>
      </c>
      <c r="E6071" s="125" t="s">
        <v>6414</v>
      </c>
      <c r="F6071" s="126" t="s">
        <v>19434</v>
      </c>
      <c r="G6071" s="125" t="s">
        <v>17827</v>
      </c>
      <c r="H6071" s="126" t="s">
        <v>19439</v>
      </c>
      <c r="I6071" s="127">
        <v>295</v>
      </c>
      <c r="J6071" s="128">
        <v>2.7330000000000001</v>
      </c>
    </row>
    <row r="6072" spans="2:10" hidden="1" x14ac:dyDescent="0.25">
      <c r="B6072" s="124" t="s">
        <v>80</v>
      </c>
      <c r="C6072" s="125" t="s">
        <v>19431</v>
      </c>
      <c r="D6072" s="126" t="s">
        <v>19432</v>
      </c>
      <c r="E6072" s="125" t="s">
        <v>19437</v>
      </c>
      <c r="F6072" s="126" t="s">
        <v>19438</v>
      </c>
      <c r="G6072" s="125" t="s">
        <v>19440</v>
      </c>
      <c r="H6072" s="126" t="s">
        <v>19441</v>
      </c>
      <c r="I6072" s="127">
        <v>1234</v>
      </c>
      <c r="J6072" s="128">
        <v>7.1032999999999999</v>
      </c>
    </row>
    <row r="6073" spans="2:10" hidden="1" x14ac:dyDescent="0.25">
      <c r="B6073" s="124" t="s">
        <v>80</v>
      </c>
      <c r="C6073" s="125" t="s">
        <v>19431</v>
      </c>
      <c r="D6073" s="126" t="s">
        <v>19432</v>
      </c>
      <c r="E6073" s="125" t="s">
        <v>19431</v>
      </c>
      <c r="F6073" s="126" t="s">
        <v>19435</v>
      </c>
      <c r="G6073" s="125" t="s">
        <v>3310</v>
      </c>
      <c r="H6073" s="126" t="s">
        <v>19436</v>
      </c>
      <c r="I6073" s="127">
        <v>886</v>
      </c>
      <c r="J6073" s="128">
        <v>9.1259000000000015</v>
      </c>
    </row>
    <row r="6074" spans="2:10" hidden="1" x14ac:dyDescent="0.25">
      <c r="B6074" s="124" t="s">
        <v>80</v>
      </c>
      <c r="C6074" s="125" t="s">
        <v>2475</v>
      </c>
      <c r="D6074" s="126" t="s">
        <v>19442</v>
      </c>
      <c r="E6074" s="125" t="s">
        <v>2475</v>
      </c>
      <c r="F6074" s="126" t="s">
        <v>19443</v>
      </c>
      <c r="G6074" s="125" t="s">
        <v>28</v>
      </c>
      <c r="H6074" s="126" t="s">
        <v>19444</v>
      </c>
      <c r="I6074" s="127">
        <v>318</v>
      </c>
      <c r="J6074" s="128">
        <v>4.6960999999999986</v>
      </c>
    </row>
    <row r="6075" spans="2:10" hidden="1" x14ac:dyDescent="0.25">
      <c r="B6075" s="124" t="s">
        <v>80</v>
      </c>
      <c r="C6075" s="125" t="s">
        <v>2238</v>
      </c>
      <c r="D6075" s="126" t="s">
        <v>19445</v>
      </c>
      <c r="E6075" s="125" t="s">
        <v>2238</v>
      </c>
      <c r="F6075" s="126" t="s">
        <v>19446</v>
      </c>
      <c r="G6075" s="125" t="s">
        <v>9508</v>
      </c>
      <c r="H6075" s="126" t="s">
        <v>19447</v>
      </c>
      <c r="I6075" s="127">
        <v>72</v>
      </c>
      <c r="J6075" s="128">
        <v>11.218299999999999</v>
      </c>
    </row>
    <row r="6076" spans="2:10" hidden="1" x14ac:dyDescent="0.25">
      <c r="B6076" s="124" t="s">
        <v>80</v>
      </c>
      <c r="C6076" s="125" t="s">
        <v>1911</v>
      </c>
      <c r="D6076" s="126" t="s">
        <v>19448</v>
      </c>
      <c r="E6076" s="125" t="s">
        <v>1911</v>
      </c>
      <c r="F6076" s="126" t="s">
        <v>19449</v>
      </c>
      <c r="G6076" s="125" t="s">
        <v>19450</v>
      </c>
      <c r="H6076" s="126" t="s">
        <v>19451</v>
      </c>
      <c r="I6076" s="127">
        <v>507</v>
      </c>
      <c r="J6076" s="128">
        <v>7.1443000000000003</v>
      </c>
    </row>
    <row r="6077" spans="2:10" hidden="1" x14ac:dyDescent="0.25">
      <c r="B6077" s="124" t="s">
        <v>80</v>
      </c>
      <c r="C6077" s="125" t="s">
        <v>1911</v>
      </c>
      <c r="D6077" s="126" t="s">
        <v>19448</v>
      </c>
      <c r="E6077" s="125" t="s">
        <v>1911</v>
      </c>
      <c r="F6077" s="126" t="s">
        <v>19449</v>
      </c>
      <c r="G6077" s="125" t="s">
        <v>19452</v>
      </c>
      <c r="H6077" s="126" t="s">
        <v>19453</v>
      </c>
      <c r="I6077" s="127">
        <v>575</v>
      </c>
      <c r="J6077" s="128">
        <v>6.4226999999999999</v>
      </c>
    </row>
    <row r="6078" spans="2:10" hidden="1" x14ac:dyDescent="0.25">
      <c r="B6078" s="124" t="s">
        <v>80</v>
      </c>
      <c r="C6078" s="125" t="s">
        <v>1911</v>
      </c>
      <c r="D6078" s="126" t="s">
        <v>19448</v>
      </c>
      <c r="E6078" s="125" t="s">
        <v>19450</v>
      </c>
      <c r="F6078" s="126" t="s">
        <v>19451</v>
      </c>
      <c r="G6078" s="125" t="s">
        <v>9959</v>
      </c>
      <c r="H6078" s="126" t="s">
        <v>19454</v>
      </c>
      <c r="I6078" s="127">
        <v>206</v>
      </c>
      <c r="J6078" s="128">
        <v>4.0780000000000003</v>
      </c>
    </row>
    <row r="6079" spans="2:10" hidden="1" x14ac:dyDescent="0.25">
      <c r="B6079" s="124" t="s">
        <v>80</v>
      </c>
      <c r="C6079" s="125" t="s">
        <v>1911</v>
      </c>
      <c r="D6079" s="126" t="s">
        <v>19448</v>
      </c>
      <c r="E6079" s="125" t="s">
        <v>19450</v>
      </c>
      <c r="F6079" s="126" t="s">
        <v>19451</v>
      </c>
      <c r="G6079" s="125" t="s">
        <v>19455</v>
      </c>
      <c r="H6079" s="126" t="s">
        <v>19456</v>
      </c>
      <c r="I6079" s="127">
        <v>703</v>
      </c>
      <c r="J6079" s="128">
        <v>9.394400000000001</v>
      </c>
    </row>
    <row r="6080" spans="2:10" hidden="1" x14ac:dyDescent="0.25">
      <c r="B6080" s="124" t="s">
        <v>80</v>
      </c>
      <c r="C6080" s="125" t="s">
        <v>19457</v>
      </c>
      <c r="D6080" s="126" t="s">
        <v>19458</v>
      </c>
      <c r="E6080" s="125" t="s">
        <v>19457</v>
      </c>
      <c r="F6080" s="126" t="s">
        <v>19459</v>
      </c>
      <c r="G6080" s="125" t="s">
        <v>19460</v>
      </c>
      <c r="H6080" s="126" t="s">
        <v>19461</v>
      </c>
      <c r="I6080" s="127">
        <v>1123</v>
      </c>
      <c r="J6080" s="128">
        <v>9.9725000000000019</v>
      </c>
    </row>
    <row r="6081" spans="2:10" hidden="1" x14ac:dyDescent="0.25">
      <c r="B6081" s="124" t="s">
        <v>80</v>
      </c>
      <c r="C6081" s="125" t="s">
        <v>19462</v>
      </c>
      <c r="D6081" s="126" t="s">
        <v>19463</v>
      </c>
      <c r="E6081" s="125" t="s">
        <v>19462</v>
      </c>
      <c r="F6081" s="126" t="s">
        <v>19464</v>
      </c>
      <c r="G6081" s="125" t="s">
        <v>19465</v>
      </c>
      <c r="H6081" s="126" t="s">
        <v>19466</v>
      </c>
      <c r="I6081" s="127">
        <v>53</v>
      </c>
      <c r="J6081" s="128">
        <v>15.063499999999999</v>
      </c>
    </row>
    <row r="6082" spans="2:10" hidden="1" x14ac:dyDescent="0.25">
      <c r="B6082" s="124" t="s">
        <v>80</v>
      </c>
      <c r="C6082" s="125" t="s">
        <v>3453</v>
      </c>
      <c r="D6082" s="126" t="s">
        <v>19467</v>
      </c>
      <c r="E6082" s="125" t="s">
        <v>8195</v>
      </c>
      <c r="F6082" s="126" t="s">
        <v>19468</v>
      </c>
      <c r="G6082" s="125" t="s">
        <v>19469</v>
      </c>
      <c r="H6082" s="126" t="s">
        <v>19470</v>
      </c>
      <c r="I6082" s="127">
        <v>293</v>
      </c>
      <c r="J6082" s="128">
        <v>6.2618</v>
      </c>
    </row>
    <row r="6083" spans="2:10" hidden="1" x14ac:dyDescent="0.25">
      <c r="B6083" s="124" t="s">
        <v>80</v>
      </c>
      <c r="C6083" s="125" t="s">
        <v>3453</v>
      </c>
      <c r="D6083" s="126" t="s">
        <v>19467</v>
      </c>
      <c r="E6083" s="125" t="s">
        <v>19471</v>
      </c>
      <c r="F6083" s="126" t="s">
        <v>19472</v>
      </c>
      <c r="G6083" s="125" t="s">
        <v>11626</v>
      </c>
      <c r="H6083" s="126" t="s">
        <v>19473</v>
      </c>
      <c r="I6083" s="127">
        <v>241</v>
      </c>
      <c r="J6083" s="128">
        <v>3.7690999999999999</v>
      </c>
    </row>
    <row r="6084" spans="2:10" hidden="1" x14ac:dyDescent="0.25">
      <c r="B6084" s="124" t="s">
        <v>80</v>
      </c>
      <c r="C6084" s="125" t="s">
        <v>3453</v>
      </c>
      <c r="D6084" s="126" t="s">
        <v>19467</v>
      </c>
      <c r="E6084" s="125" t="s">
        <v>12820</v>
      </c>
      <c r="F6084" s="126" t="s">
        <v>19474</v>
      </c>
      <c r="G6084" s="125" t="s">
        <v>19471</v>
      </c>
      <c r="H6084" s="126" t="s">
        <v>19472</v>
      </c>
      <c r="I6084" s="127">
        <v>292</v>
      </c>
      <c r="J6084" s="128">
        <v>6.0543999999999976</v>
      </c>
    </row>
    <row r="6085" spans="2:10" hidden="1" x14ac:dyDescent="0.25">
      <c r="B6085" s="124" t="s">
        <v>80</v>
      </c>
      <c r="C6085" s="125" t="s">
        <v>3453</v>
      </c>
      <c r="D6085" s="126" t="s">
        <v>19467</v>
      </c>
      <c r="E6085" s="125" t="s">
        <v>19469</v>
      </c>
      <c r="F6085" s="126" t="s">
        <v>19470</v>
      </c>
      <c r="G6085" s="125" t="s">
        <v>19475</v>
      </c>
      <c r="H6085" s="126" t="s">
        <v>19476</v>
      </c>
      <c r="I6085" s="127">
        <v>340</v>
      </c>
      <c r="J6085" s="128">
        <v>6.3295000000000003</v>
      </c>
    </row>
    <row r="6086" spans="2:10" hidden="1" x14ac:dyDescent="0.25">
      <c r="B6086" s="124" t="s">
        <v>80</v>
      </c>
      <c r="C6086" s="125" t="s">
        <v>3453</v>
      </c>
      <c r="D6086" s="126" t="s">
        <v>19467</v>
      </c>
      <c r="E6086" s="125" t="s">
        <v>12820</v>
      </c>
      <c r="F6086" s="126" t="s">
        <v>19474</v>
      </c>
      <c r="G6086" s="125" t="s">
        <v>19477</v>
      </c>
      <c r="H6086" s="126" t="s">
        <v>19478</v>
      </c>
      <c r="I6086" s="127">
        <v>723</v>
      </c>
      <c r="J6086" s="128">
        <v>6.367799999999999</v>
      </c>
    </row>
    <row r="6087" spans="2:10" hidden="1" x14ac:dyDescent="0.25">
      <c r="B6087" s="124" t="s">
        <v>80</v>
      </c>
      <c r="C6087" s="125" t="s">
        <v>3453</v>
      </c>
      <c r="D6087" s="126" t="s">
        <v>19467</v>
      </c>
      <c r="E6087" s="125" t="s">
        <v>11626</v>
      </c>
      <c r="F6087" s="126" t="s">
        <v>19473</v>
      </c>
      <c r="G6087" s="125" t="s">
        <v>19479</v>
      </c>
      <c r="H6087" s="126" t="s">
        <v>19480</v>
      </c>
      <c r="I6087" s="127">
        <v>296</v>
      </c>
      <c r="J6087" s="128">
        <v>3.3048999999999999</v>
      </c>
    </row>
    <row r="6088" spans="2:10" hidden="1" x14ac:dyDescent="0.25">
      <c r="B6088" s="124" t="s">
        <v>80</v>
      </c>
      <c r="C6088" s="125" t="s">
        <v>3453</v>
      </c>
      <c r="D6088" s="126" t="s">
        <v>19467</v>
      </c>
      <c r="E6088" s="125" t="s">
        <v>19477</v>
      </c>
      <c r="F6088" s="126" t="s">
        <v>19478</v>
      </c>
      <c r="G6088" s="125" t="s">
        <v>19481</v>
      </c>
      <c r="H6088" s="126" t="s">
        <v>19482</v>
      </c>
      <c r="I6088" s="127">
        <v>349</v>
      </c>
      <c r="J6088" s="128">
        <v>1.8846000000000001</v>
      </c>
    </row>
    <row r="6089" spans="2:10" hidden="1" x14ac:dyDescent="0.25">
      <c r="B6089" s="124" t="s">
        <v>80</v>
      </c>
      <c r="C6089" s="125" t="s">
        <v>3453</v>
      </c>
      <c r="D6089" s="126" t="s">
        <v>19467</v>
      </c>
      <c r="E6089" s="125" t="s">
        <v>3453</v>
      </c>
      <c r="F6089" s="126" t="s">
        <v>19483</v>
      </c>
      <c r="G6089" s="125" t="s">
        <v>438</v>
      </c>
      <c r="H6089" s="126" t="s">
        <v>19484</v>
      </c>
      <c r="I6089" s="127">
        <v>533</v>
      </c>
      <c r="J6089" s="128">
        <v>3.7945000000000002</v>
      </c>
    </row>
    <row r="6090" spans="2:10" hidden="1" x14ac:dyDescent="0.25">
      <c r="B6090" s="124" t="s">
        <v>80</v>
      </c>
      <c r="C6090" s="125" t="s">
        <v>3453</v>
      </c>
      <c r="D6090" s="126" t="s">
        <v>19467</v>
      </c>
      <c r="E6090" s="125" t="s">
        <v>11626</v>
      </c>
      <c r="F6090" s="126" t="s">
        <v>19473</v>
      </c>
      <c r="G6090" s="125" t="s">
        <v>19485</v>
      </c>
      <c r="H6090" s="126" t="s">
        <v>19486</v>
      </c>
      <c r="I6090" s="127">
        <v>189</v>
      </c>
      <c r="J6090" s="128">
        <v>4.5328999999999997</v>
      </c>
    </row>
    <row r="6091" spans="2:10" hidden="1" x14ac:dyDescent="0.25">
      <c r="B6091" s="124" t="s">
        <v>80</v>
      </c>
      <c r="C6091" s="125" t="s">
        <v>3453</v>
      </c>
      <c r="D6091" s="126" t="s">
        <v>19467</v>
      </c>
      <c r="E6091" s="125" t="s">
        <v>3453</v>
      </c>
      <c r="F6091" s="126" t="s">
        <v>19483</v>
      </c>
      <c r="G6091" s="125" t="s">
        <v>12820</v>
      </c>
      <c r="H6091" s="126" t="s">
        <v>19474</v>
      </c>
      <c r="I6091" s="127">
        <v>484</v>
      </c>
      <c r="J6091" s="128">
        <v>6.0225999999999997</v>
      </c>
    </row>
    <row r="6092" spans="2:10" hidden="1" x14ac:dyDescent="0.25">
      <c r="B6092" s="124" t="s">
        <v>80</v>
      </c>
      <c r="C6092" s="125" t="s">
        <v>3453</v>
      </c>
      <c r="D6092" s="126" t="s">
        <v>19467</v>
      </c>
      <c r="E6092" s="125" t="s">
        <v>19471</v>
      </c>
      <c r="F6092" s="126" t="s">
        <v>19472</v>
      </c>
      <c r="G6092" s="125" t="s">
        <v>8195</v>
      </c>
      <c r="H6092" s="126" t="s">
        <v>19468</v>
      </c>
      <c r="I6092" s="127">
        <v>836</v>
      </c>
      <c r="J6092" s="128">
        <v>13.6021</v>
      </c>
    </row>
    <row r="6093" spans="2:10" hidden="1" x14ac:dyDescent="0.25">
      <c r="B6093" s="124" t="s">
        <v>80</v>
      </c>
      <c r="C6093" s="125" t="s">
        <v>304</v>
      </c>
      <c r="D6093" s="126" t="s">
        <v>19487</v>
      </c>
      <c r="E6093" s="125" t="s">
        <v>304</v>
      </c>
      <c r="F6093" s="126" t="s">
        <v>19488</v>
      </c>
      <c r="G6093" s="125" t="s">
        <v>7611</v>
      </c>
      <c r="H6093" s="126" t="s">
        <v>19489</v>
      </c>
      <c r="I6093" s="127">
        <v>139</v>
      </c>
      <c r="J6093" s="128">
        <v>2.809699999999999</v>
      </c>
    </row>
    <row r="6094" spans="2:10" hidden="1" x14ac:dyDescent="0.25">
      <c r="B6094" s="124" t="s">
        <v>80</v>
      </c>
      <c r="C6094" s="125" t="s">
        <v>19490</v>
      </c>
      <c r="D6094" s="126" t="s">
        <v>19491</v>
      </c>
      <c r="E6094" s="125" t="s">
        <v>19490</v>
      </c>
      <c r="F6094" s="126" t="s">
        <v>19492</v>
      </c>
      <c r="G6094" s="125" t="s">
        <v>19493</v>
      </c>
      <c r="H6094" s="126" t="s">
        <v>19494</v>
      </c>
      <c r="I6094" s="127">
        <v>559</v>
      </c>
      <c r="J6094" s="128">
        <v>7.1035000000000004</v>
      </c>
    </row>
    <row r="6095" spans="2:10" hidden="1" x14ac:dyDescent="0.25">
      <c r="B6095" s="124" t="s">
        <v>80</v>
      </c>
      <c r="C6095" s="125" t="s">
        <v>2393</v>
      </c>
      <c r="D6095" s="126" t="s">
        <v>19495</v>
      </c>
      <c r="E6095" s="125" t="s">
        <v>2393</v>
      </c>
      <c r="F6095" s="126" t="s">
        <v>19496</v>
      </c>
      <c r="G6095" s="125" t="s">
        <v>19497</v>
      </c>
      <c r="H6095" s="126" t="s">
        <v>19498</v>
      </c>
      <c r="I6095" s="127">
        <v>622</v>
      </c>
      <c r="J6095" s="128">
        <v>17.8232</v>
      </c>
    </row>
    <row r="6096" spans="2:10" hidden="1" x14ac:dyDescent="0.25">
      <c r="B6096" s="124" t="s">
        <v>80</v>
      </c>
      <c r="C6096" s="125" t="s">
        <v>2393</v>
      </c>
      <c r="D6096" s="126" t="s">
        <v>19495</v>
      </c>
      <c r="E6096" s="125" t="s">
        <v>2393</v>
      </c>
      <c r="F6096" s="126" t="s">
        <v>19496</v>
      </c>
      <c r="G6096" s="125" t="s">
        <v>19499</v>
      </c>
      <c r="H6096" s="126" t="s">
        <v>19500</v>
      </c>
      <c r="I6096" s="127">
        <v>519</v>
      </c>
      <c r="J6096" s="128">
        <v>22.2393</v>
      </c>
    </row>
    <row r="6097" spans="2:10" hidden="1" x14ac:dyDescent="0.25">
      <c r="B6097" s="124" t="s">
        <v>80</v>
      </c>
      <c r="C6097" s="125" t="s">
        <v>17476</v>
      </c>
      <c r="D6097" s="126" t="s">
        <v>19501</v>
      </c>
      <c r="E6097" s="125" t="s">
        <v>17476</v>
      </c>
      <c r="F6097" s="126" t="s">
        <v>19502</v>
      </c>
      <c r="G6097" s="125" t="s">
        <v>19503</v>
      </c>
      <c r="H6097" s="126" t="s">
        <v>19504</v>
      </c>
      <c r="I6097" s="127">
        <v>351</v>
      </c>
      <c r="J6097" s="128">
        <v>3.5627</v>
      </c>
    </row>
    <row r="6098" spans="2:10" hidden="1" x14ac:dyDescent="0.25">
      <c r="B6098" s="124" t="s">
        <v>80</v>
      </c>
      <c r="C6098" s="125" t="s">
        <v>17476</v>
      </c>
      <c r="D6098" s="126" t="s">
        <v>19501</v>
      </c>
      <c r="E6098" s="125" t="s">
        <v>19503</v>
      </c>
      <c r="F6098" s="126" t="s">
        <v>19504</v>
      </c>
      <c r="G6098" s="125" t="s">
        <v>6233</v>
      </c>
      <c r="H6098" s="126" t="s">
        <v>19505</v>
      </c>
      <c r="I6098" s="127">
        <v>555</v>
      </c>
      <c r="J6098" s="128">
        <v>3.1426999999999992</v>
      </c>
    </row>
    <row r="6099" spans="2:10" hidden="1" x14ac:dyDescent="0.25">
      <c r="B6099" s="124" t="s">
        <v>80</v>
      </c>
      <c r="C6099" s="125" t="s">
        <v>19506</v>
      </c>
      <c r="D6099" s="126" t="s">
        <v>19507</v>
      </c>
      <c r="E6099" s="125" t="s">
        <v>19506</v>
      </c>
      <c r="F6099" s="126" t="s">
        <v>19508</v>
      </c>
      <c r="G6099" s="125" t="s">
        <v>19509</v>
      </c>
      <c r="H6099" s="126" t="s">
        <v>19510</v>
      </c>
      <c r="I6099" s="127">
        <v>674</v>
      </c>
      <c r="J6099" s="128">
        <v>4.2510000000000003</v>
      </c>
    </row>
    <row r="6100" spans="2:10" hidden="1" x14ac:dyDescent="0.25">
      <c r="B6100" s="124" t="s">
        <v>80</v>
      </c>
      <c r="C6100" s="125" t="s">
        <v>9556</v>
      </c>
      <c r="D6100" s="126" t="s">
        <v>19511</v>
      </c>
      <c r="E6100" s="125" t="s">
        <v>19512</v>
      </c>
      <c r="F6100" s="126" t="s">
        <v>19513</v>
      </c>
      <c r="G6100" s="125" t="s">
        <v>19514</v>
      </c>
      <c r="H6100" s="126" t="s">
        <v>19515</v>
      </c>
      <c r="I6100" s="127">
        <v>406</v>
      </c>
      <c r="J6100" s="128">
        <v>7.9123999999999999</v>
      </c>
    </row>
    <row r="6101" spans="2:10" hidden="1" x14ac:dyDescent="0.25">
      <c r="B6101" s="124" t="s">
        <v>80</v>
      </c>
      <c r="C6101" s="125" t="s">
        <v>9556</v>
      </c>
      <c r="D6101" s="126" t="s">
        <v>19511</v>
      </c>
      <c r="E6101" s="125" t="s">
        <v>9556</v>
      </c>
      <c r="F6101" s="126" t="s">
        <v>19516</v>
      </c>
      <c r="G6101" s="125" t="s">
        <v>19512</v>
      </c>
      <c r="H6101" s="126" t="s">
        <v>19513</v>
      </c>
      <c r="I6101" s="127">
        <v>427</v>
      </c>
      <c r="J6101" s="128">
        <v>1.2235</v>
      </c>
    </row>
    <row r="6102" spans="2:10" hidden="1" x14ac:dyDescent="0.25">
      <c r="B6102" s="124" t="s">
        <v>80</v>
      </c>
      <c r="C6102" s="125" t="s">
        <v>19517</v>
      </c>
      <c r="D6102" s="126" t="s">
        <v>19518</v>
      </c>
      <c r="E6102" s="125" t="s">
        <v>19517</v>
      </c>
      <c r="F6102" s="126" t="s">
        <v>19519</v>
      </c>
      <c r="G6102" s="125" t="s">
        <v>19520</v>
      </c>
      <c r="H6102" s="126" t="s">
        <v>19521</v>
      </c>
      <c r="I6102" s="127">
        <v>399</v>
      </c>
      <c r="J6102" s="128">
        <v>8.9221000000000004</v>
      </c>
    </row>
    <row r="6103" spans="2:10" hidden="1" x14ac:dyDescent="0.25">
      <c r="B6103" s="124" t="s">
        <v>80</v>
      </c>
      <c r="C6103" s="125" t="s">
        <v>698</v>
      </c>
      <c r="D6103" s="126" t="s">
        <v>19522</v>
      </c>
      <c r="E6103" s="125" t="s">
        <v>698</v>
      </c>
      <c r="F6103" s="126" t="s">
        <v>19523</v>
      </c>
      <c r="G6103" s="125" t="s">
        <v>15275</v>
      </c>
      <c r="H6103" s="126" t="s">
        <v>19524</v>
      </c>
      <c r="I6103" s="127">
        <v>250</v>
      </c>
      <c r="J6103" s="128">
        <v>13.7631</v>
      </c>
    </row>
    <row r="6104" spans="2:10" hidden="1" x14ac:dyDescent="0.25">
      <c r="B6104" s="124" t="s">
        <v>80</v>
      </c>
      <c r="C6104" s="125" t="s">
        <v>698</v>
      </c>
      <c r="D6104" s="126" t="s">
        <v>19522</v>
      </c>
      <c r="E6104" s="125" t="s">
        <v>698</v>
      </c>
      <c r="F6104" s="126" t="s">
        <v>19523</v>
      </c>
      <c r="G6104" s="125" t="s">
        <v>19525</v>
      </c>
      <c r="H6104" s="126" t="s">
        <v>19526</v>
      </c>
      <c r="I6104" s="127">
        <v>302</v>
      </c>
      <c r="J6104" s="128">
        <v>7.2888000000000002</v>
      </c>
    </row>
    <row r="6105" spans="2:10" hidden="1" x14ac:dyDescent="0.25">
      <c r="B6105" s="124" t="s">
        <v>80</v>
      </c>
      <c r="C6105" s="125" t="s">
        <v>698</v>
      </c>
      <c r="D6105" s="126" t="s">
        <v>19522</v>
      </c>
      <c r="E6105" s="125" t="s">
        <v>15275</v>
      </c>
      <c r="F6105" s="126" t="s">
        <v>19524</v>
      </c>
      <c r="G6105" s="125" t="s">
        <v>19527</v>
      </c>
      <c r="H6105" s="126" t="s">
        <v>19528</v>
      </c>
      <c r="I6105" s="127">
        <v>1330</v>
      </c>
      <c r="J6105" s="128">
        <v>2.2986</v>
      </c>
    </row>
    <row r="6106" spans="2:10" hidden="1" x14ac:dyDescent="0.25">
      <c r="B6106" s="124" t="s">
        <v>80</v>
      </c>
      <c r="C6106" s="125" t="s">
        <v>3300</v>
      </c>
      <c r="D6106" s="126" t="s">
        <v>19529</v>
      </c>
      <c r="E6106" s="125" t="s">
        <v>3300</v>
      </c>
      <c r="F6106" s="126" t="s">
        <v>19530</v>
      </c>
      <c r="G6106" s="125" t="s">
        <v>19531</v>
      </c>
      <c r="H6106" s="126" t="s">
        <v>19532</v>
      </c>
      <c r="I6106" s="127">
        <v>266</v>
      </c>
      <c r="J6106" s="128">
        <v>18.738199999999999</v>
      </c>
    </row>
    <row r="6107" spans="2:10" hidden="1" x14ac:dyDescent="0.25">
      <c r="B6107" s="124" t="s">
        <v>80</v>
      </c>
      <c r="C6107" s="125" t="s">
        <v>3300</v>
      </c>
      <c r="D6107" s="126" t="s">
        <v>19529</v>
      </c>
      <c r="E6107" s="125" t="s">
        <v>19533</v>
      </c>
      <c r="F6107" s="126" t="s">
        <v>19534</v>
      </c>
      <c r="G6107" s="125" t="s">
        <v>6670</v>
      </c>
      <c r="H6107" s="126" t="s">
        <v>19535</v>
      </c>
      <c r="I6107" s="127">
        <v>509</v>
      </c>
      <c r="J6107" s="128">
        <v>10.573</v>
      </c>
    </row>
    <row r="6108" spans="2:10" hidden="1" x14ac:dyDescent="0.25">
      <c r="B6108" s="124" t="s">
        <v>80</v>
      </c>
      <c r="C6108" s="125" t="s">
        <v>3300</v>
      </c>
      <c r="D6108" s="126" t="s">
        <v>19529</v>
      </c>
      <c r="E6108" s="125" t="s">
        <v>3300</v>
      </c>
      <c r="F6108" s="126" t="s">
        <v>19530</v>
      </c>
      <c r="G6108" s="125" t="s">
        <v>19533</v>
      </c>
      <c r="H6108" s="126" t="s">
        <v>19534</v>
      </c>
      <c r="I6108" s="127">
        <v>151</v>
      </c>
      <c r="J6108" s="128">
        <v>27.2803</v>
      </c>
    </row>
    <row r="6109" spans="2:10" hidden="1" x14ac:dyDescent="0.25">
      <c r="B6109" s="124" t="s">
        <v>80</v>
      </c>
      <c r="C6109" s="125" t="s">
        <v>2503</v>
      </c>
      <c r="D6109" s="126" t="s">
        <v>19536</v>
      </c>
      <c r="E6109" s="125" t="s">
        <v>2503</v>
      </c>
      <c r="F6109" s="126" t="s">
        <v>19537</v>
      </c>
      <c r="G6109" s="125" t="s">
        <v>13195</v>
      </c>
      <c r="H6109" s="126" t="s">
        <v>19538</v>
      </c>
      <c r="I6109" s="127">
        <v>464</v>
      </c>
      <c r="J6109" s="128">
        <v>3.4540999999999999</v>
      </c>
    </row>
    <row r="6110" spans="2:10" hidden="1" x14ac:dyDescent="0.25">
      <c r="B6110" s="124" t="s">
        <v>80</v>
      </c>
      <c r="C6110" s="125" t="s">
        <v>19539</v>
      </c>
      <c r="D6110" s="126" t="s">
        <v>19540</v>
      </c>
      <c r="E6110" s="125" t="s">
        <v>19541</v>
      </c>
      <c r="F6110" s="126" t="s">
        <v>19542</v>
      </c>
      <c r="G6110" s="125" t="s">
        <v>19543</v>
      </c>
      <c r="H6110" s="126" t="s">
        <v>19544</v>
      </c>
      <c r="I6110" s="127">
        <v>286</v>
      </c>
      <c r="J6110" s="128">
        <v>4.4219999999999997</v>
      </c>
    </row>
    <row r="6111" spans="2:10" hidden="1" x14ac:dyDescent="0.25">
      <c r="B6111" s="124" t="s">
        <v>80</v>
      </c>
      <c r="C6111" s="125" t="s">
        <v>19539</v>
      </c>
      <c r="D6111" s="126" t="s">
        <v>19540</v>
      </c>
      <c r="E6111" s="125" t="s">
        <v>19545</v>
      </c>
      <c r="F6111" s="126" t="s">
        <v>19546</v>
      </c>
      <c r="G6111" s="125" t="s">
        <v>6401</v>
      </c>
      <c r="H6111" s="126" t="s">
        <v>19547</v>
      </c>
      <c r="I6111" s="127">
        <v>394</v>
      </c>
      <c r="J6111" s="128">
        <v>7.4145000000000003</v>
      </c>
    </row>
    <row r="6112" spans="2:10" hidden="1" x14ac:dyDescent="0.25">
      <c r="B6112" s="124" t="s">
        <v>80</v>
      </c>
      <c r="C6112" s="125" t="s">
        <v>19539</v>
      </c>
      <c r="D6112" s="126" t="s">
        <v>19540</v>
      </c>
      <c r="E6112" s="125" t="s">
        <v>19548</v>
      </c>
      <c r="F6112" s="126" t="s">
        <v>19549</v>
      </c>
      <c r="G6112" s="125" t="s">
        <v>19541</v>
      </c>
      <c r="H6112" s="126" t="s">
        <v>19542</v>
      </c>
      <c r="I6112" s="127">
        <v>343</v>
      </c>
      <c r="J6112" s="128">
        <v>8.1881999999999984</v>
      </c>
    </row>
    <row r="6113" spans="2:10" hidden="1" x14ac:dyDescent="0.25">
      <c r="B6113" s="124" t="s">
        <v>80</v>
      </c>
      <c r="C6113" s="125" t="s">
        <v>19539</v>
      </c>
      <c r="D6113" s="126" t="s">
        <v>19540</v>
      </c>
      <c r="E6113" s="125" t="s">
        <v>18701</v>
      </c>
      <c r="F6113" s="126" t="s">
        <v>19550</v>
      </c>
      <c r="G6113" s="125" t="s">
        <v>19551</v>
      </c>
      <c r="H6113" s="126" t="s">
        <v>19552</v>
      </c>
      <c r="I6113" s="127">
        <v>212</v>
      </c>
      <c r="J6113" s="128">
        <v>1.5585</v>
      </c>
    </row>
    <row r="6114" spans="2:10" hidden="1" x14ac:dyDescent="0.25">
      <c r="B6114" s="124" t="s">
        <v>80</v>
      </c>
      <c r="C6114" s="125" t="s">
        <v>19539</v>
      </c>
      <c r="D6114" s="126" t="s">
        <v>19540</v>
      </c>
      <c r="E6114" s="125" t="s">
        <v>19545</v>
      </c>
      <c r="F6114" s="126" t="s">
        <v>19546</v>
      </c>
      <c r="G6114" s="125" t="s">
        <v>19553</v>
      </c>
      <c r="H6114" s="126" t="s">
        <v>19554</v>
      </c>
      <c r="I6114" s="127">
        <v>72</v>
      </c>
      <c r="J6114" s="128">
        <v>6.7108999999999996</v>
      </c>
    </row>
    <row r="6115" spans="2:10" hidden="1" x14ac:dyDescent="0.25">
      <c r="B6115" s="124" t="s">
        <v>80</v>
      </c>
      <c r="C6115" s="125" t="s">
        <v>19539</v>
      </c>
      <c r="D6115" s="126" t="s">
        <v>19540</v>
      </c>
      <c r="E6115" s="125" t="s">
        <v>17768</v>
      </c>
      <c r="F6115" s="126" t="s">
        <v>19555</v>
      </c>
      <c r="G6115" s="125" t="s">
        <v>19545</v>
      </c>
      <c r="H6115" s="126" t="s">
        <v>19546</v>
      </c>
      <c r="I6115" s="127">
        <v>613</v>
      </c>
      <c r="J6115" s="128">
        <v>3.0825</v>
      </c>
    </row>
    <row r="6116" spans="2:10" hidden="1" x14ac:dyDescent="0.25">
      <c r="B6116" s="124" t="s">
        <v>80</v>
      </c>
      <c r="C6116" s="125" t="s">
        <v>19539</v>
      </c>
      <c r="D6116" s="126" t="s">
        <v>19540</v>
      </c>
      <c r="E6116" s="125" t="s">
        <v>8518</v>
      </c>
      <c r="F6116" s="126" t="s">
        <v>19556</v>
      </c>
      <c r="G6116" s="125" t="s">
        <v>8040</v>
      </c>
      <c r="H6116" s="126" t="s">
        <v>19557</v>
      </c>
      <c r="I6116" s="127">
        <v>626</v>
      </c>
      <c r="J6116" s="128">
        <v>3.1243000000000012</v>
      </c>
    </row>
    <row r="6117" spans="2:10" hidden="1" x14ac:dyDescent="0.25">
      <c r="B6117" s="124" t="s">
        <v>80</v>
      </c>
      <c r="C6117" s="125" t="s">
        <v>19539</v>
      </c>
      <c r="D6117" s="126" t="s">
        <v>19540</v>
      </c>
      <c r="E6117" s="125" t="s">
        <v>19541</v>
      </c>
      <c r="F6117" s="126" t="s">
        <v>19542</v>
      </c>
      <c r="G6117" s="125" t="s">
        <v>12707</v>
      </c>
      <c r="H6117" s="126" t="s">
        <v>19558</v>
      </c>
      <c r="I6117" s="127">
        <v>200</v>
      </c>
      <c r="J6117" s="128">
        <v>9.955700000000002</v>
      </c>
    </row>
    <row r="6118" spans="2:10" hidden="1" x14ac:dyDescent="0.25">
      <c r="B6118" s="124" t="s">
        <v>80</v>
      </c>
      <c r="C6118" s="125" t="s">
        <v>19539</v>
      </c>
      <c r="D6118" s="126" t="s">
        <v>19540</v>
      </c>
      <c r="E6118" s="125" t="s">
        <v>6604</v>
      </c>
      <c r="F6118" s="126" t="s">
        <v>19559</v>
      </c>
      <c r="G6118" s="125" t="s">
        <v>18701</v>
      </c>
      <c r="H6118" s="126" t="s">
        <v>19550</v>
      </c>
      <c r="I6118" s="127">
        <v>342</v>
      </c>
      <c r="J6118" s="128">
        <v>2.7425000000000002</v>
      </c>
    </row>
    <row r="6119" spans="2:10" hidden="1" x14ac:dyDescent="0.25">
      <c r="B6119" s="124" t="s">
        <v>80</v>
      </c>
      <c r="C6119" s="125" t="s">
        <v>19539</v>
      </c>
      <c r="D6119" s="126" t="s">
        <v>19540</v>
      </c>
      <c r="E6119" s="125" t="s">
        <v>6604</v>
      </c>
      <c r="F6119" s="126" t="s">
        <v>19559</v>
      </c>
      <c r="G6119" s="125" t="s">
        <v>17768</v>
      </c>
      <c r="H6119" s="126" t="s">
        <v>19555</v>
      </c>
      <c r="I6119" s="127">
        <v>259</v>
      </c>
      <c r="J6119" s="128">
        <v>7.8977000000000004</v>
      </c>
    </row>
    <row r="6120" spans="2:10" hidden="1" x14ac:dyDescent="0.25">
      <c r="B6120" s="124" t="s">
        <v>80</v>
      </c>
      <c r="C6120" s="125" t="s">
        <v>19539</v>
      </c>
      <c r="D6120" s="126" t="s">
        <v>19540</v>
      </c>
      <c r="E6120" s="125" t="s">
        <v>18701</v>
      </c>
      <c r="F6120" s="126" t="s">
        <v>19550</v>
      </c>
      <c r="G6120" s="125" t="s">
        <v>8518</v>
      </c>
      <c r="H6120" s="126" t="s">
        <v>19556</v>
      </c>
      <c r="I6120" s="127">
        <v>159</v>
      </c>
      <c r="J6120" s="128">
        <v>2.3736000000000002</v>
      </c>
    </row>
    <row r="6121" spans="2:10" hidden="1" x14ac:dyDescent="0.25">
      <c r="B6121" s="124" t="s">
        <v>80</v>
      </c>
      <c r="C6121" s="125" t="s">
        <v>19539</v>
      </c>
      <c r="D6121" s="126" t="s">
        <v>19540</v>
      </c>
      <c r="E6121" s="125" t="s">
        <v>12707</v>
      </c>
      <c r="F6121" s="126" t="s">
        <v>19558</v>
      </c>
      <c r="G6121" s="125" t="s">
        <v>19560</v>
      </c>
      <c r="H6121" s="126" t="s">
        <v>19561</v>
      </c>
      <c r="I6121" s="127">
        <v>197</v>
      </c>
      <c r="J6121" s="128">
        <v>6.0983999999999998</v>
      </c>
    </row>
    <row r="6122" spans="2:10" hidden="1" x14ac:dyDescent="0.25">
      <c r="B6122" s="124" t="s">
        <v>80</v>
      </c>
      <c r="C6122" s="125" t="s">
        <v>2586</v>
      </c>
      <c r="D6122" s="126" t="s">
        <v>19562</v>
      </c>
      <c r="E6122" s="125" t="s">
        <v>19563</v>
      </c>
      <c r="F6122" s="126" t="s">
        <v>19564</v>
      </c>
      <c r="G6122" s="125" t="s">
        <v>19565</v>
      </c>
      <c r="H6122" s="126" t="s">
        <v>19566</v>
      </c>
      <c r="I6122" s="127">
        <v>173</v>
      </c>
      <c r="J6122" s="128">
        <v>9.0675000000000008</v>
      </c>
    </row>
    <row r="6123" spans="2:10" hidden="1" x14ac:dyDescent="0.25">
      <c r="B6123" s="124" t="s">
        <v>80</v>
      </c>
      <c r="C6123" s="125" t="s">
        <v>2586</v>
      </c>
      <c r="D6123" s="126" t="s">
        <v>19562</v>
      </c>
      <c r="E6123" s="125" t="s">
        <v>2586</v>
      </c>
      <c r="F6123" s="126" t="s">
        <v>19567</v>
      </c>
      <c r="G6123" s="125" t="s">
        <v>19563</v>
      </c>
      <c r="H6123" s="126" t="s">
        <v>19564</v>
      </c>
      <c r="I6123" s="127">
        <v>356</v>
      </c>
      <c r="J6123" s="128">
        <v>28.02109999999999</v>
      </c>
    </row>
    <row r="6124" spans="2:10" hidden="1" x14ac:dyDescent="0.25">
      <c r="B6124" s="124" t="s">
        <v>80</v>
      </c>
      <c r="C6124" s="125" t="s">
        <v>2586</v>
      </c>
      <c r="D6124" s="126" t="s">
        <v>19562</v>
      </c>
      <c r="E6124" s="125" t="s">
        <v>2586</v>
      </c>
      <c r="F6124" s="126" t="s">
        <v>19567</v>
      </c>
      <c r="G6124" s="125" t="s">
        <v>276</v>
      </c>
      <c r="H6124" s="126" t="s">
        <v>19568</v>
      </c>
      <c r="I6124" s="127">
        <v>1304</v>
      </c>
      <c r="J6124" s="128">
        <v>20.963899999999999</v>
      </c>
    </row>
    <row r="6125" spans="2:10" hidden="1" x14ac:dyDescent="0.25">
      <c r="B6125" s="124" t="s">
        <v>80</v>
      </c>
      <c r="C6125" s="125" t="s">
        <v>2586</v>
      </c>
      <c r="D6125" s="126" t="s">
        <v>19562</v>
      </c>
      <c r="E6125" s="125" t="s">
        <v>276</v>
      </c>
      <c r="F6125" s="126" t="s">
        <v>19568</v>
      </c>
      <c r="G6125" s="125" t="s">
        <v>19569</v>
      </c>
      <c r="H6125" s="126" t="s">
        <v>19570</v>
      </c>
      <c r="I6125" s="127">
        <v>2908</v>
      </c>
      <c r="J6125" s="128">
        <v>3.7406999999999999</v>
      </c>
    </row>
    <row r="6126" spans="2:10" hidden="1" x14ac:dyDescent="0.25">
      <c r="B6126" s="124" t="s">
        <v>80</v>
      </c>
      <c r="C6126" s="125" t="s">
        <v>2586</v>
      </c>
      <c r="D6126" s="126" t="s">
        <v>19562</v>
      </c>
      <c r="E6126" s="125" t="s">
        <v>2586</v>
      </c>
      <c r="F6126" s="126" t="s">
        <v>19567</v>
      </c>
      <c r="G6126" s="125" t="s">
        <v>19571</v>
      </c>
      <c r="H6126" s="126" t="s">
        <v>19572</v>
      </c>
      <c r="I6126" s="127">
        <v>137</v>
      </c>
      <c r="J6126" s="128">
        <v>13.856299999999999</v>
      </c>
    </row>
    <row r="6127" spans="2:10" hidden="1" x14ac:dyDescent="0.25">
      <c r="B6127" s="124" t="s">
        <v>80</v>
      </c>
      <c r="C6127" s="125" t="s">
        <v>2523</v>
      </c>
      <c r="D6127" s="126" t="s">
        <v>19573</v>
      </c>
      <c r="E6127" s="125" t="s">
        <v>2523</v>
      </c>
      <c r="F6127" s="126" t="s">
        <v>19574</v>
      </c>
      <c r="G6127" s="125" t="s">
        <v>178</v>
      </c>
      <c r="H6127" s="126" t="s">
        <v>19575</v>
      </c>
      <c r="I6127" s="127">
        <v>192</v>
      </c>
      <c r="J6127" s="128">
        <v>11.5596</v>
      </c>
    </row>
    <row r="6128" spans="2:10" hidden="1" x14ac:dyDescent="0.25">
      <c r="B6128" s="124" t="s">
        <v>80</v>
      </c>
      <c r="C6128" s="125" t="s">
        <v>2523</v>
      </c>
      <c r="D6128" s="126" t="s">
        <v>19573</v>
      </c>
      <c r="E6128" s="125" t="s">
        <v>178</v>
      </c>
      <c r="F6128" s="126" t="s">
        <v>19575</v>
      </c>
      <c r="G6128" s="125" t="s">
        <v>19576</v>
      </c>
      <c r="H6128" s="126" t="s">
        <v>19577</v>
      </c>
      <c r="I6128" s="127">
        <v>283</v>
      </c>
      <c r="J6128" s="128">
        <v>9.1870000000000012</v>
      </c>
    </row>
    <row r="6129" spans="2:10" hidden="1" x14ac:dyDescent="0.25">
      <c r="B6129" s="124" t="s">
        <v>80</v>
      </c>
      <c r="C6129" s="125" t="s">
        <v>19578</v>
      </c>
      <c r="D6129" s="126" t="s">
        <v>19579</v>
      </c>
      <c r="E6129" s="125" t="s">
        <v>19578</v>
      </c>
      <c r="F6129" s="126" t="s">
        <v>19580</v>
      </c>
      <c r="G6129" s="125" t="s">
        <v>698</v>
      </c>
      <c r="H6129" s="126" t="s">
        <v>19581</v>
      </c>
      <c r="I6129" s="127">
        <v>686</v>
      </c>
      <c r="J6129" s="128">
        <v>3.6953</v>
      </c>
    </row>
    <row r="6130" spans="2:10" hidden="1" x14ac:dyDescent="0.25">
      <c r="B6130" s="124" t="s">
        <v>80</v>
      </c>
      <c r="C6130" s="125" t="s">
        <v>19578</v>
      </c>
      <c r="D6130" s="126" t="s">
        <v>19579</v>
      </c>
      <c r="E6130" s="125" t="s">
        <v>698</v>
      </c>
      <c r="F6130" s="126" t="s">
        <v>19581</v>
      </c>
      <c r="G6130" s="125" t="s">
        <v>19582</v>
      </c>
      <c r="H6130" s="126" t="s">
        <v>19583</v>
      </c>
      <c r="I6130" s="127">
        <v>70</v>
      </c>
      <c r="J6130" s="128">
        <v>22.606200000000001</v>
      </c>
    </row>
    <row r="6131" spans="2:10" hidden="1" x14ac:dyDescent="0.25">
      <c r="B6131" s="124" t="s">
        <v>80</v>
      </c>
      <c r="C6131" s="125" t="s">
        <v>19584</v>
      </c>
      <c r="D6131" s="126" t="s">
        <v>19585</v>
      </c>
      <c r="E6131" s="125" t="s">
        <v>19586</v>
      </c>
      <c r="F6131" s="126" t="s">
        <v>19587</v>
      </c>
      <c r="G6131" s="125" t="s">
        <v>19588</v>
      </c>
      <c r="H6131" s="126" t="s">
        <v>19589</v>
      </c>
      <c r="I6131" s="127">
        <v>570</v>
      </c>
      <c r="J6131" s="128">
        <v>6.3369</v>
      </c>
    </row>
    <row r="6132" spans="2:10" hidden="1" x14ac:dyDescent="0.25">
      <c r="B6132" s="124" t="s">
        <v>80</v>
      </c>
      <c r="C6132" s="125" t="s">
        <v>19584</v>
      </c>
      <c r="D6132" s="126" t="s">
        <v>19585</v>
      </c>
      <c r="E6132" s="125" t="s">
        <v>19590</v>
      </c>
      <c r="F6132" s="126" t="s">
        <v>19591</v>
      </c>
      <c r="G6132" s="125" t="s">
        <v>19592</v>
      </c>
      <c r="H6132" s="126" t="s">
        <v>19593</v>
      </c>
      <c r="I6132" s="127">
        <v>345</v>
      </c>
      <c r="J6132" s="128">
        <v>10.7905</v>
      </c>
    </row>
    <row r="6133" spans="2:10" hidden="1" x14ac:dyDescent="0.25">
      <c r="B6133" s="124" t="s">
        <v>80</v>
      </c>
      <c r="C6133" s="125" t="s">
        <v>19584</v>
      </c>
      <c r="D6133" s="126" t="s">
        <v>19585</v>
      </c>
      <c r="E6133" s="125" t="s">
        <v>19594</v>
      </c>
      <c r="F6133" s="126" t="s">
        <v>19595</v>
      </c>
      <c r="G6133" s="125" t="s">
        <v>19586</v>
      </c>
      <c r="H6133" s="126" t="s">
        <v>19587</v>
      </c>
      <c r="I6133" s="127">
        <v>761</v>
      </c>
      <c r="J6133" s="128">
        <v>1.3747</v>
      </c>
    </row>
    <row r="6134" spans="2:10" hidden="1" x14ac:dyDescent="0.25">
      <c r="B6134" s="124" t="s">
        <v>80</v>
      </c>
      <c r="C6134" s="125" t="s">
        <v>19584</v>
      </c>
      <c r="D6134" s="126" t="s">
        <v>19585</v>
      </c>
      <c r="E6134" s="125" t="s">
        <v>19584</v>
      </c>
      <c r="F6134" s="126" t="s">
        <v>19596</v>
      </c>
      <c r="G6134" s="125" t="s">
        <v>19590</v>
      </c>
      <c r="H6134" s="126" t="s">
        <v>19591</v>
      </c>
      <c r="I6134" s="127">
        <v>2189</v>
      </c>
      <c r="J6134" s="128">
        <v>14.061999999999999</v>
      </c>
    </row>
    <row r="6135" spans="2:10" hidden="1" x14ac:dyDescent="0.25">
      <c r="B6135" s="124" t="s">
        <v>80</v>
      </c>
      <c r="C6135" s="125" t="s">
        <v>19584</v>
      </c>
      <c r="D6135" s="126" t="s">
        <v>19585</v>
      </c>
      <c r="E6135" s="125" t="s">
        <v>19592</v>
      </c>
      <c r="F6135" s="126" t="s">
        <v>19593</v>
      </c>
      <c r="G6135" s="125" t="s">
        <v>19594</v>
      </c>
      <c r="H6135" s="126" t="s">
        <v>19595</v>
      </c>
      <c r="I6135" s="127">
        <v>307</v>
      </c>
      <c r="J6135" s="128">
        <v>7.6321000000000003</v>
      </c>
    </row>
    <row r="6136" spans="2:10" hidden="1" x14ac:dyDescent="0.25">
      <c r="B6136" s="124" t="s">
        <v>80</v>
      </c>
      <c r="C6136" s="125" t="s">
        <v>2837</v>
      </c>
      <c r="D6136" s="126" t="s">
        <v>19597</v>
      </c>
      <c r="E6136" s="125" t="s">
        <v>9506</v>
      </c>
      <c r="F6136" s="126" t="s">
        <v>19598</v>
      </c>
      <c r="G6136" s="125" t="s">
        <v>19599</v>
      </c>
      <c r="H6136" s="126" t="s">
        <v>19600</v>
      </c>
      <c r="I6136" s="127">
        <v>622</v>
      </c>
      <c r="J6136" s="128">
        <v>4.2464000000000004</v>
      </c>
    </row>
    <row r="6137" spans="2:10" hidden="1" x14ac:dyDescent="0.25">
      <c r="B6137" s="124" t="s">
        <v>80</v>
      </c>
      <c r="C6137" s="125" t="s">
        <v>2837</v>
      </c>
      <c r="D6137" s="126" t="s">
        <v>19597</v>
      </c>
      <c r="E6137" s="125" t="s">
        <v>2582</v>
      </c>
      <c r="F6137" s="126" t="s">
        <v>19601</v>
      </c>
      <c r="G6137" s="125" t="s">
        <v>19602</v>
      </c>
      <c r="H6137" s="126" t="s">
        <v>19603</v>
      </c>
      <c r="I6137" s="127">
        <v>375</v>
      </c>
      <c r="J6137" s="128">
        <v>3.1758999999999999</v>
      </c>
    </row>
    <row r="6138" spans="2:10" hidden="1" x14ac:dyDescent="0.25">
      <c r="B6138" s="124" t="s">
        <v>80</v>
      </c>
      <c r="C6138" s="125" t="s">
        <v>2837</v>
      </c>
      <c r="D6138" s="126" t="s">
        <v>19597</v>
      </c>
      <c r="E6138" s="125" t="s">
        <v>2582</v>
      </c>
      <c r="F6138" s="126" t="s">
        <v>19601</v>
      </c>
      <c r="G6138" s="125" t="s">
        <v>9506</v>
      </c>
      <c r="H6138" s="126" t="s">
        <v>19598</v>
      </c>
      <c r="I6138" s="127">
        <v>828</v>
      </c>
      <c r="J6138" s="128">
        <v>7.2115</v>
      </c>
    </row>
    <row r="6139" spans="2:10" hidden="1" x14ac:dyDescent="0.25">
      <c r="B6139" s="124" t="s">
        <v>80</v>
      </c>
      <c r="C6139" s="125" t="s">
        <v>2837</v>
      </c>
      <c r="D6139" s="126" t="s">
        <v>19597</v>
      </c>
      <c r="E6139" s="125" t="s">
        <v>19599</v>
      </c>
      <c r="F6139" s="126" t="s">
        <v>19600</v>
      </c>
      <c r="G6139" s="125" t="s">
        <v>19604</v>
      </c>
      <c r="H6139" s="126" t="s">
        <v>19605</v>
      </c>
      <c r="I6139" s="127">
        <v>238</v>
      </c>
      <c r="J6139" s="128">
        <v>6.0343999999999998</v>
      </c>
    </row>
    <row r="6140" spans="2:10" hidden="1" x14ac:dyDescent="0.25">
      <c r="B6140" s="124" t="s">
        <v>80</v>
      </c>
      <c r="C6140" s="125" t="s">
        <v>2837</v>
      </c>
      <c r="D6140" s="126" t="s">
        <v>19597</v>
      </c>
      <c r="E6140" s="125" t="s">
        <v>19604</v>
      </c>
      <c r="F6140" s="126" t="s">
        <v>19605</v>
      </c>
      <c r="G6140" s="125" t="s">
        <v>19606</v>
      </c>
      <c r="H6140" s="126" t="s">
        <v>19607</v>
      </c>
      <c r="I6140" s="127">
        <v>269</v>
      </c>
      <c r="J6140" s="128">
        <v>18.421599999999991</v>
      </c>
    </row>
    <row r="6141" spans="2:10" hidden="1" x14ac:dyDescent="0.25">
      <c r="B6141" s="124" t="s">
        <v>80</v>
      </c>
      <c r="C6141" s="125" t="s">
        <v>2837</v>
      </c>
      <c r="D6141" s="126" t="s">
        <v>19597</v>
      </c>
      <c r="E6141" s="125" t="s">
        <v>19608</v>
      </c>
      <c r="F6141" s="126" t="s">
        <v>19609</v>
      </c>
      <c r="G6141" s="125" t="s">
        <v>19610</v>
      </c>
      <c r="H6141" s="126" t="s">
        <v>19611</v>
      </c>
      <c r="I6141" s="127">
        <v>441</v>
      </c>
      <c r="J6141" s="128">
        <v>0.90789999999999982</v>
      </c>
    </row>
    <row r="6142" spans="2:10" hidden="1" x14ac:dyDescent="0.25">
      <c r="B6142" s="124" t="s">
        <v>80</v>
      </c>
      <c r="C6142" s="125" t="s">
        <v>2837</v>
      </c>
      <c r="D6142" s="126" t="s">
        <v>19597</v>
      </c>
      <c r="E6142" s="125" t="s">
        <v>19604</v>
      </c>
      <c r="F6142" s="126" t="s">
        <v>19605</v>
      </c>
      <c r="G6142" s="125" t="s">
        <v>19608</v>
      </c>
      <c r="H6142" s="126" t="s">
        <v>19609</v>
      </c>
      <c r="I6142" s="127">
        <v>347</v>
      </c>
      <c r="J6142" s="128">
        <v>1.2745</v>
      </c>
    </row>
    <row r="6143" spans="2:10" hidden="1" x14ac:dyDescent="0.25">
      <c r="B6143" s="124" t="s">
        <v>80</v>
      </c>
      <c r="C6143" s="125" t="s">
        <v>2837</v>
      </c>
      <c r="D6143" s="126" t="s">
        <v>19597</v>
      </c>
      <c r="E6143" s="125" t="s">
        <v>2837</v>
      </c>
      <c r="F6143" s="126" t="s">
        <v>19612</v>
      </c>
      <c r="G6143" s="125" t="s">
        <v>2582</v>
      </c>
      <c r="H6143" s="126" t="s">
        <v>19601</v>
      </c>
      <c r="I6143" s="127">
        <v>393</v>
      </c>
      <c r="J6143" s="128">
        <v>3.3693</v>
      </c>
    </row>
    <row r="6144" spans="2:10" hidden="1" x14ac:dyDescent="0.25">
      <c r="B6144" s="124" t="s">
        <v>80</v>
      </c>
      <c r="C6144" s="125" t="s">
        <v>19613</v>
      </c>
      <c r="D6144" s="126" t="s">
        <v>19614</v>
      </c>
      <c r="E6144" s="125" t="s">
        <v>19615</v>
      </c>
      <c r="F6144" s="126" t="s">
        <v>19616</v>
      </c>
      <c r="G6144" s="125" t="s">
        <v>19617</v>
      </c>
      <c r="H6144" s="126" t="s">
        <v>19618</v>
      </c>
      <c r="I6144" s="127">
        <v>285</v>
      </c>
      <c r="J6144" s="128">
        <v>6.8215000000000003</v>
      </c>
    </row>
    <row r="6145" spans="2:10" hidden="1" x14ac:dyDescent="0.25">
      <c r="B6145" s="124" t="s">
        <v>80</v>
      </c>
      <c r="C6145" s="125" t="s">
        <v>19613</v>
      </c>
      <c r="D6145" s="126" t="s">
        <v>19614</v>
      </c>
      <c r="E6145" s="125" t="s">
        <v>19619</v>
      </c>
      <c r="F6145" s="126" t="s">
        <v>19620</v>
      </c>
      <c r="G6145" s="125" t="s">
        <v>19621</v>
      </c>
      <c r="H6145" s="126" t="s">
        <v>19622</v>
      </c>
      <c r="I6145" s="127">
        <v>201</v>
      </c>
      <c r="J6145" s="128">
        <v>10.3833</v>
      </c>
    </row>
    <row r="6146" spans="2:10" hidden="1" x14ac:dyDescent="0.25">
      <c r="B6146" s="124" t="s">
        <v>80</v>
      </c>
      <c r="C6146" s="125" t="s">
        <v>19613</v>
      </c>
      <c r="D6146" s="126" t="s">
        <v>19614</v>
      </c>
      <c r="E6146" s="125" t="s">
        <v>19623</v>
      </c>
      <c r="F6146" s="126" t="s">
        <v>19624</v>
      </c>
      <c r="G6146" s="125" t="s">
        <v>19625</v>
      </c>
      <c r="H6146" s="126" t="s">
        <v>19626</v>
      </c>
      <c r="I6146" s="127">
        <v>367</v>
      </c>
      <c r="J6146" s="128">
        <v>7.2086000000000006</v>
      </c>
    </row>
    <row r="6147" spans="2:10" hidden="1" x14ac:dyDescent="0.25">
      <c r="B6147" s="124" t="s">
        <v>80</v>
      </c>
      <c r="C6147" s="125" t="s">
        <v>19613</v>
      </c>
      <c r="D6147" s="126" t="s">
        <v>19614</v>
      </c>
      <c r="E6147" s="125" t="s">
        <v>19627</v>
      </c>
      <c r="F6147" s="126" t="s">
        <v>19628</v>
      </c>
      <c r="G6147" s="125" t="s">
        <v>19629</v>
      </c>
      <c r="H6147" s="126" t="s">
        <v>19630</v>
      </c>
      <c r="I6147" s="127">
        <v>355</v>
      </c>
      <c r="J6147" s="128">
        <v>6.1386000000000003</v>
      </c>
    </row>
    <row r="6148" spans="2:10" hidden="1" x14ac:dyDescent="0.25">
      <c r="B6148" s="124" t="s">
        <v>80</v>
      </c>
      <c r="C6148" s="125" t="s">
        <v>19613</v>
      </c>
      <c r="D6148" s="126" t="s">
        <v>19614</v>
      </c>
      <c r="E6148" s="125" t="s">
        <v>19619</v>
      </c>
      <c r="F6148" s="126" t="s">
        <v>19620</v>
      </c>
      <c r="G6148" s="125" t="s">
        <v>19631</v>
      </c>
      <c r="H6148" s="126" t="s">
        <v>19632</v>
      </c>
      <c r="I6148" s="127">
        <v>270</v>
      </c>
      <c r="J6148" s="128">
        <v>10.133100000000001</v>
      </c>
    </row>
    <row r="6149" spans="2:10" hidden="1" x14ac:dyDescent="0.25">
      <c r="B6149" s="124" t="s">
        <v>80</v>
      </c>
      <c r="C6149" s="125" t="s">
        <v>19613</v>
      </c>
      <c r="D6149" s="126" t="s">
        <v>19614</v>
      </c>
      <c r="E6149" s="125" t="s">
        <v>19633</v>
      </c>
      <c r="F6149" s="126" t="s">
        <v>19634</v>
      </c>
      <c r="G6149" s="125" t="s">
        <v>19635</v>
      </c>
      <c r="H6149" s="126" t="s">
        <v>19636</v>
      </c>
      <c r="I6149" s="127">
        <v>327</v>
      </c>
      <c r="J6149" s="128">
        <v>20.327000000000009</v>
      </c>
    </row>
    <row r="6150" spans="2:10" hidden="1" x14ac:dyDescent="0.25">
      <c r="B6150" s="124" t="s">
        <v>80</v>
      </c>
      <c r="C6150" s="125" t="s">
        <v>19613</v>
      </c>
      <c r="D6150" s="126" t="s">
        <v>19614</v>
      </c>
      <c r="E6150" s="125" t="s">
        <v>19637</v>
      </c>
      <c r="F6150" s="126" t="s">
        <v>19638</v>
      </c>
      <c r="G6150" s="125" t="s">
        <v>19254</v>
      </c>
      <c r="H6150" s="126" t="s">
        <v>19639</v>
      </c>
      <c r="I6150" s="127">
        <v>346</v>
      </c>
      <c r="J6150" s="128">
        <v>10.2041</v>
      </c>
    </row>
    <row r="6151" spans="2:10" hidden="1" x14ac:dyDescent="0.25">
      <c r="B6151" s="124" t="s">
        <v>80</v>
      </c>
      <c r="C6151" s="125" t="s">
        <v>19613</v>
      </c>
      <c r="D6151" s="126" t="s">
        <v>19614</v>
      </c>
      <c r="E6151" s="125" t="s">
        <v>19621</v>
      </c>
      <c r="F6151" s="126" t="s">
        <v>19622</v>
      </c>
      <c r="G6151" s="125" t="s">
        <v>19623</v>
      </c>
      <c r="H6151" s="126" t="s">
        <v>19624</v>
      </c>
      <c r="I6151" s="127">
        <v>369</v>
      </c>
      <c r="J6151" s="128">
        <v>10.1058</v>
      </c>
    </row>
    <row r="6152" spans="2:10" hidden="1" x14ac:dyDescent="0.25">
      <c r="B6152" s="124" t="s">
        <v>80</v>
      </c>
      <c r="C6152" s="125" t="s">
        <v>19613</v>
      </c>
      <c r="D6152" s="126" t="s">
        <v>19614</v>
      </c>
      <c r="E6152" s="125" t="s">
        <v>19633</v>
      </c>
      <c r="F6152" s="126" t="s">
        <v>19634</v>
      </c>
      <c r="G6152" s="125" t="s">
        <v>19637</v>
      </c>
      <c r="H6152" s="126" t="s">
        <v>19638</v>
      </c>
      <c r="I6152" s="127">
        <v>553</v>
      </c>
      <c r="J6152" s="128">
        <v>1.361</v>
      </c>
    </row>
    <row r="6153" spans="2:10" hidden="1" x14ac:dyDescent="0.25">
      <c r="B6153" s="124" t="s">
        <v>80</v>
      </c>
      <c r="C6153" s="125" t="s">
        <v>19613</v>
      </c>
      <c r="D6153" s="126" t="s">
        <v>19614</v>
      </c>
      <c r="E6153" s="125" t="s">
        <v>19613</v>
      </c>
      <c r="F6153" s="126" t="s">
        <v>19640</v>
      </c>
      <c r="G6153" s="125" t="s">
        <v>10072</v>
      </c>
      <c r="H6153" s="126" t="s">
        <v>19641</v>
      </c>
      <c r="I6153" s="127">
        <v>216</v>
      </c>
      <c r="J6153" s="128">
        <v>12.126899999999999</v>
      </c>
    </row>
    <row r="6154" spans="2:10" hidden="1" x14ac:dyDescent="0.25">
      <c r="B6154" s="124" t="s">
        <v>80</v>
      </c>
      <c r="C6154" s="125" t="s">
        <v>19613</v>
      </c>
      <c r="D6154" s="126" t="s">
        <v>19614</v>
      </c>
      <c r="E6154" s="125" t="s">
        <v>10072</v>
      </c>
      <c r="F6154" s="126" t="s">
        <v>19641</v>
      </c>
      <c r="G6154" s="125" t="s">
        <v>19619</v>
      </c>
      <c r="H6154" s="126" t="s">
        <v>19620</v>
      </c>
      <c r="I6154" s="127">
        <v>244</v>
      </c>
      <c r="J6154" s="128">
        <v>10.9369</v>
      </c>
    </row>
    <row r="6155" spans="2:10" hidden="1" x14ac:dyDescent="0.25">
      <c r="B6155" s="124" t="s">
        <v>80</v>
      </c>
      <c r="C6155" s="125" t="s">
        <v>19613</v>
      </c>
      <c r="D6155" s="126" t="s">
        <v>19614</v>
      </c>
      <c r="E6155" s="125" t="s">
        <v>19254</v>
      </c>
      <c r="F6155" s="126" t="s">
        <v>19639</v>
      </c>
      <c r="G6155" s="125" t="s">
        <v>19642</v>
      </c>
      <c r="H6155" s="126" t="s">
        <v>19643</v>
      </c>
      <c r="I6155" s="127">
        <v>297</v>
      </c>
      <c r="J6155" s="128">
        <v>7.859</v>
      </c>
    </row>
    <row r="6156" spans="2:10" hidden="1" x14ac:dyDescent="0.25">
      <c r="B6156" s="124" t="s">
        <v>80</v>
      </c>
      <c r="C6156" s="125" t="s">
        <v>19613</v>
      </c>
      <c r="D6156" s="126" t="s">
        <v>19614</v>
      </c>
      <c r="E6156" s="125" t="s">
        <v>19637</v>
      </c>
      <c r="F6156" s="126" t="s">
        <v>19638</v>
      </c>
      <c r="G6156" s="125" t="s">
        <v>19644</v>
      </c>
      <c r="H6156" s="126" t="s">
        <v>19645</v>
      </c>
      <c r="I6156" s="127">
        <v>483</v>
      </c>
      <c r="J6156" s="128">
        <v>5.1806999999999999</v>
      </c>
    </row>
    <row r="6157" spans="2:10" hidden="1" x14ac:dyDescent="0.25">
      <c r="B6157" s="124" t="s">
        <v>80</v>
      </c>
      <c r="C6157" s="125" t="s">
        <v>19613</v>
      </c>
      <c r="D6157" s="126" t="s">
        <v>19614</v>
      </c>
      <c r="E6157" s="125" t="s">
        <v>19615</v>
      </c>
      <c r="F6157" s="126" t="s">
        <v>19616</v>
      </c>
      <c r="G6157" s="125" t="s">
        <v>19646</v>
      </c>
      <c r="H6157" s="126" t="s">
        <v>19647</v>
      </c>
      <c r="I6157" s="127">
        <v>313</v>
      </c>
      <c r="J6157" s="128">
        <v>2.7925</v>
      </c>
    </row>
    <row r="6158" spans="2:10" hidden="1" x14ac:dyDescent="0.25">
      <c r="B6158" s="124" t="s">
        <v>80</v>
      </c>
      <c r="C6158" s="125" t="s">
        <v>19613</v>
      </c>
      <c r="D6158" s="126" t="s">
        <v>19614</v>
      </c>
      <c r="E6158" s="125" t="s">
        <v>19613</v>
      </c>
      <c r="F6158" s="126" t="s">
        <v>19640</v>
      </c>
      <c r="G6158" s="125" t="s">
        <v>8128</v>
      </c>
      <c r="H6158" s="126" t="s">
        <v>19648</v>
      </c>
      <c r="I6158" s="127">
        <v>775</v>
      </c>
      <c r="J6158" s="128">
        <v>11.392799999999999</v>
      </c>
    </row>
    <row r="6159" spans="2:10" hidden="1" x14ac:dyDescent="0.25">
      <c r="B6159" s="124" t="s">
        <v>80</v>
      </c>
      <c r="C6159" s="125" t="s">
        <v>19613</v>
      </c>
      <c r="D6159" s="126" t="s">
        <v>19614</v>
      </c>
      <c r="E6159" s="125" t="s">
        <v>19613</v>
      </c>
      <c r="F6159" s="126" t="s">
        <v>19640</v>
      </c>
      <c r="G6159" s="125" t="s">
        <v>19649</v>
      </c>
      <c r="H6159" s="126" t="s">
        <v>19650</v>
      </c>
      <c r="I6159" s="127">
        <v>471</v>
      </c>
      <c r="J6159" s="128">
        <v>12.860099999999999</v>
      </c>
    </row>
    <row r="6160" spans="2:10" hidden="1" x14ac:dyDescent="0.25">
      <c r="B6160" s="124" t="s">
        <v>80</v>
      </c>
      <c r="C6160" s="125" t="s">
        <v>19613</v>
      </c>
      <c r="D6160" s="126" t="s">
        <v>19614</v>
      </c>
      <c r="E6160" s="125" t="s">
        <v>19644</v>
      </c>
      <c r="F6160" s="126" t="s">
        <v>19645</v>
      </c>
      <c r="G6160" s="125" t="s">
        <v>19651</v>
      </c>
      <c r="H6160" s="126" t="s">
        <v>19652</v>
      </c>
      <c r="I6160" s="127">
        <v>522</v>
      </c>
      <c r="J6160" s="128">
        <v>1.5376000000000001</v>
      </c>
    </row>
    <row r="6161" spans="2:10" hidden="1" x14ac:dyDescent="0.25">
      <c r="B6161" s="124" t="s">
        <v>80</v>
      </c>
      <c r="C6161" s="125" t="s">
        <v>19613</v>
      </c>
      <c r="D6161" s="126" t="s">
        <v>19614</v>
      </c>
      <c r="E6161" s="125" t="s">
        <v>19615</v>
      </c>
      <c r="F6161" s="126" t="s">
        <v>19616</v>
      </c>
      <c r="G6161" s="125" t="s">
        <v>3286</v>
      </c>
      <c r="H6161" s="126" t="s">
        <v>19653</v>
      </c>
      <c r="I6161" s="127">
        <v>164</v>
      </c>
      <c r="J6161" s="128">
        <v>6.6141999999999976</v>
      </c>
    </row>
    <row r="6162" spans="2:10" hidden="1" x14ac:dyDescent="0.25">
      <c r="B6162" s="124" t="s">
        <v>80</v>
      </c>
      <c r="C6162" s="125" t="s">
        <v>19613</v>
      </c>
      <c r="D6162" s="126" t="s">
        <v>19614</v>
      </c>
      <c r="E6162" s="125" t="s">
        <v>8128</v>
      </c>
      <c r="F6162" s="126" t="s">
        <v>19648</v>
      </c>
      <c r="G6162" s="125" t="s">
        <v>19627</v>
      </c>
      <c r="H6162" s="126" t="s">
        <v>19628</v>
      </c>
      <c r="I6162" s="127">
        <v>420</v>
      </c>
      <c r="J6162" s="128">
        <v>4.1962000000000002</v>
      </c>
    </row>
    <row r="6163" spans="2:10" hidden="1" x14ac:dyDescent="0.25">
      <c r="B6163" s="124" t="s">
        <v>80</v>
      </c>
      <c r="C6163" s="125" t="s">
        <v>19654</v>
      </c>
      <c r="D6163" s="126" t="s">
        <v>19655</v>
      </c>
      <c r="E6163" s="125" t="s">
        <v>19656</v>
      </c>
      <c r="F6163" s="126" t="s">
        <v>19657</v>
      </c>
      <c r="G6163" s="125" t="s">
        <v>19658</v>
      </c>
      <c r="H6163" s="126" t="s">
        <v>19659</v>
      </c>
      <c r="I6163" s="127">
        <v>640</v>
      </c>
      <c r="J6163" s="128">
        <v>12.6783</v>
      </c>
    </row>
    <row r="6164" spans="2:10" hidden="1" x14ac:dyDescent="0.25">
      <c r="B6164" s="124" t="s">
        <v>80</v>
      </c>
      <c r="C6164" s="125" t="s">
        <v>19654</v>
      </c>
      <c r="D6164" s="126" t="s">
        <v>19655</v>
      </c>
      <c r="E6164" s="125" t="s">
        <v>19660</v>
      </c>
      <c r="F6164" s="126" t="s">
        <v>19661</v>
      </c>
      <c r="G6164" s="125" t="s">
        <v>19662</v>
      </c>
      <c r="H6164" s="126" t="s">
        <v>19663</v>
      </c>
      <c r="I6164" s="127">
        <v>679</v>
      </c>
      <c r="J6164" s="128">
        <v>2.2982</v>
      </c>
    </row>
    <row r="6165" spans="2:10" hidden="1" x14ac:dyDescent="0.25">
      <c r="B6165" s="124" t="s">
        <v>80</v>
      </c>
      <c r="C6165" s="125" t="s">
        <v>19654</v>
      </c>
      <c r="D6165" s="126" t="s">
        <v>19655</v>
      </c>
      <c r="E6165" s="125" t="s">
        <v>19654</v>
      </c>
      <c r="F6165" s="126" t="s">
        <v>19664</v>
      </c>
      <c r="G6165" s="125" t="s">
        <v>1488</v>
      </c>
      <c r="H6165" s="126" t="s">
        <v>19665</v>
      </c>
      <c r="I6165" s="127">
        <v>453</v>
      </c>
      <c r="J6165" s="128">
        <v>4.6384999999999996</v>
      </c>
    </row>
    <row r="6166" spans="2:10" hidden="1" x14ac:dyDescent="0.25">
      <c r="B6166" s="124" t="s">
        <v>80</v>
      </c>
      <c r="C6166" s="125" t="s">
        <v>19654</v>
      </c>
      <c r="D6166" s="126" t="s">
        <v>19655</v>
      </c>
      <c r="E6166" s="125" t="s">
        <v>1488</v>
      </c>
      <c r="F6166" s="126" t="s">
        <v>19665</v>
      </c>
      <c r="G6166" s="125" t="s">
        <v>19666</v>
      </c>
      <c r="H6166" s="126" t="s">
        <v>19667</v>
      </c>
      <c r="I6166" s="127">
        <v>255</v>
      </c>
      <c r="J6166" s="128">
        <v>1.4896</v>
      </c>
    </row>
    <row r="6167" spans="2:10" hidden="1" x14ac:dyDescent="0.25">
      <c r="B6167" s="124" t="s">
        <v>80</v>
      </c>
      <c r="C6167" s="125" t="s">
        <v>19654</v>
      </c>
      <c r="D6167" s="126" t="s">
        <v>19655</v>
      </c>
      <c r="E6167" s="125" t="s">
        <v>19658</v>
      </c>
      <c r="F6167" s="126" t="s">
        <v>19659</v>
      </c>
      <c r="G6167" s="125" t="s">
        <v>19660</v>
      </c>
      <c r="H6167" s="126" t="s">
        <v>19661</v>
      </c>
      <c r="I6167" s="127">
        <v>538</v>
      </c>
      <c r="J6167" s="128">
        <v>5.5627999999999993</v>
      </c>
    </row>
    <row r="6168" spans="2:10" hidden="1" x14ac:dyDescent="0.25">
      <c r="B6168" s="124" t="s">
        <v>80</v>
      </c>
      <c r="C6168" s="125" t="s">
        <v>19654</v>
      </c>
      <c r="D6168" s="126" t="s">
        <v>19655</v>
      </c>
      <c r="E6168" s="125" t="s">
        <v>1488</v>
      </c>
      <c r="F6168" s="126" t="s">
        <v>19665</v>
      </c>
      <c r="G6168" s="125" t="s">
        <v>11844</v>
      </c>
      <c r="H6168" s="126" t="s">
        <v>19668</v>
      </c>
      <c r="I6168" s="127">
        <v>542</v>
      </c>
      <c r="J6168" s="128">
        <v>2.8756999999999988</v>
      </c>
    </row>
    <row r="6169" spans="2:10" hidden="1" x14ac:dyDescent="0.25">
      <c r="B6169" s="124" t="s">
        <v>80</v>
      </c>
      <c r="C6169" s="125" t="s">
        <v>19654</v>
      </c>
      <c r="D6169" s="126" t="s">
        <v>19655</v>
      </c>
      <c r="E6169" s="125" t="s">
        <v>19654</v>
      </c>
      <c r="F6169" s="126" t="s">
        <v>19664</v>
      </c>
      <c r="G6169" s="125" t="s">
        <v>19669</v>
      </c>
      <c r="H6169" s="126" t="s">
        <v>19670</v>
      </c>
      <c r="I6169" s="127">
        <v>494</v>
      </c>
      <c r="J6169" s="128">
        <v>8.1927000000000003</v>
      </c>
    </row>
    <row r="6170" spans="2:10" hidden="1" x14ac:dyDescent="0.25">
      <c r="B6170" s="124" t="s">
        <v>80</v>
      </c>
      <c r="C6170" s="125" t="s">
        <v>19654</v>
      </c>
      <c r="D6170" s="126" t="s">
        <v>19655</v>
      </c>
      <c r="E6170" s="125" t="s">
        <v>13134</v>
      </c>
      <c r="F6170" s="126" t="s">
        <v>19671</v>
      </c>
      <c r="G6170" s="125" t="s">
        <v>5379</v>
      </c>
      <c r="H6170" s="126" t="s">
        <v>19672</v>
      </c>
      <c r="I6170" s="127">
        <v>388</v>
      </c>
      <c r="J6170" s="128">
        <v>1.7481</v>
      </c>
    </row>
    <row r="6171" spans="2:10" hidden="1" x14ac:dyDescent="0.25">
      <c r="B6171" s="124" t="s">
        <v>80</v>
      </c>
      <c r="C6171" s="125" t="s">
        <v>19654</v>
      </c>
      <c r="D6171" s="126" t="s">
        <v>19655</v>
      </c>
      <c r="E6171" s="125" t="s">
        <v>19673</v>
      </c>
      <c r="F6171" s="126" t="s">
        <v>19674</v>
      </c>
      <c r="G6171" s="125" t="s">
        <v>13134</v>
      </c>
      <c r="H6171" s="126" t="s">
        <v>19671</v>
      </c>
      <c r="I6171" s="127">
        <v>351</v>
      </c>
      <c r="J6171" s="128">
        <v>3.7387000000000001</v>
      </c>
    </row>
    <row r="6172" spans="2:10" hidden="1" x14ac:dyDescent="0.25">
      <c r="B6172" s="124" t="s">
        <v>80</v>
      </c>
      <c r="C6172" s="125" t="s">
        <v>19654</v>
      </c>
      <c r="D6172" s="126" t="s">
        <v>19655</v>
      </c>
      <c r="E6172" s="125" t="s">
        <v>19654</v>
      </c>
      <c r="F6172" s="126" t="s">
        <v>19664</v>
      </c>
      <c r="G6172" s="125" t="s">
        <v>7199</v>
      </c>
      <c r="H6172" s="126" t="s">
        <v>19675</v>
      </c>
      <c r="I6172" s="127">
        <v>624</v>
      </c>
      <c r="J6172" s="128">
        <v>5.4898999999999996</v>
      </c>
    </row>
    <row r="6173" spans="2:10" hidden="1" x14ac:dyDescent="0.25">
      <c r="B6173" s="124" t="s">
        <v>80</v>
      </c>
      <c r="C6173" s="125" t="s">
        <v>2988</v>
      </c>
      <c r="D6173" s="126" t="s">
        <v>19676</v>
      </c>
      <c r="E6173" s="125" t="s">
        <v>2988</v>
      </c>
      <c r="F6173" s="126" t="s">
        <v>19677</v>
      </c>
      <c r="G6173" s="125" t="s">
        <v>19678</v>
      </c>
      <c r="H6173" s="126" t="s">
        <v>19679</v>
      </c>
      <c r="I6173" s="127">
        <v>300</v>
      </c>
      <c r="J6173" s="128">
        <v>12.616300000000001</v>
      </c>
    </row>
    <row r="6174" spans="2:10" hidden="1" x14ac:dyDescent="0.25">
      <c r="B6174" s="124" t="s">
        <v>80</v>
      </c>
      <c r="C6174" s="125" t="s">
        <v>2988</v>
      </c>
      <c r="D6174" s="126" t="s">
        <v>19676</v>
      </c>
      <c r="E6174" s="125" t="s">
        <v>19678</v>
      </c>
      <c r="F6174" s="126" t="s">
        <v>19679</v>
      </c>
      <c r="G6174" s="125" t="s">
        <v>19680</v>
      </c>
      <c r="H6174" s="126" t="s">
        <v>19681</v>
      </c>
      <c r="I6174" s="127">
        <v>365</v>
      </c>
      <c r="J6174" s="128">
        <v>1.9777</v>
      </c>
    </row>
    <row r="6175" spans="2:10" hidden="1" x14ac:dyDescent="0.25">
      <c r="B6175" s="124" t="s">
        <v>80</v>
      </c>
      <c r="C6175" s="125" t="s">
        <v>2988</v>
      </c>
      <c r="D6175" s="126" t="s">
        <v>19676</v>
      </c>
      <c r="E6175" s="125" t="s">
        <v>19330</v>
      </c>
      <c r="F6175" s="126" t="s">
        <v>19682</v>
      </c>
      <c r="G6175" s="125" t="s">
        <v>19683</v>
      </c>
      <c r="H6175" s="126" t="s">
        <v>19684</v>
      </c>
      <c r="I6175" s="127">
        <v>119</v>
      </c>
      <c r="J6175" s="128">
        <v>6.5867000000000004</v>
      </c>
    </row>
    <row r="6176" spans="2:10" hidden="1" x14ac:dyDescent="0.25">
      <c r="B6176" s="124" t="s">
        <v>80</v>
      </c>
      <c r="C6176" s="125" t="s">
        <v>2988</v>
      </c>
      <c r="D6176" s="126" t="s">
        <v>19676</v>
      </c>
      <c r="E6176" s="125" t="s">
        <v>19683</v>
      </c>
      <c r="F6176" s="126" t="s">
        <v>19684</v>
      </c>
      <c r="G6176" s="125" t="s">
        <v>19685</v>
      </c>
      <c r="H6176" s="126" t="s">
        <v>19686</v>
      </c>
      <c r="I6176" s="127">
        <v>203</v>
      </c>
      <c r="J6176" s="128">
        <v>4.897899999999999</v>
      </c>
    </row>
    <row r="6177" spans="2:10" hidden="1" x14ac:dyDescent="0.25">
      <c r="B6177" s="124" t="s">
        <v>80</v>
      </c>
      <c r="C6177" s="125" t="s">
        <v>2988</v>
      </c>
      <c r="D6177" s="126" t="s">
        <v>19676</v>
      </c>
      <c r="E6177" s="125" t="s">
        <v>2988</v>
      </c>
      <c r="F6177" s="126" t="s">
        <v>19677</v>
      </c>
      <c r="G6177" s="125" t="s">
        <v>19687</v>
      </c>
      <c r="H6177" s="126" t="s">
        <v>19688</v>
      </c>
      <c r="I6177" s="127">
        <v>688</v>
      </c>
      <c r="J6177" s="128">
        <v>6.4808000000000003</v>
      </c>
    </row>
    <row r="6178" spans="2:10" hidden="1" x14ac:dyDescent="0.25">
      <c r="B6178" s="124" t="s">
        <v>80</v>
      </c>
      <c r="C6178" s="125" t="s">
        <v>2988</v>
      </c>
      <c r="D6178" s="126" t="s">
        <v>19676</v>
      </c>
      <c r="E6178" s="125" t="s">
        <v>2988</v>
      </c>
      <c r="F6178" s="126" t="s">
        <v>19677</v>
      </c>
      <c r="G6178" s="125" t="s">
        <v>2732</v>
      </c>
      <c r="H6178" s="126" t="s">
        <v>19689</v>
      </c>
      <c r="I6178" s="127">
        <v>246</v>
      </c>
      <c r="J6178" s="128">
        <v>3.9935999999999998</v>
      </c>
    </row>
    <row r="6179" spans="2:10" hidden="1" x14ac:dyDescent="0.25">
      <c r="B6179" s="124" t="s">
        <v>80</v>
      </c>
      <c r="C6179" s="125" t="s">
        <v>2988</v>
      </c>
      <c r="D6179" s="126" t="s">
        <v>19676</v>
      </c>
      <c r="E6179" s="125" t="s">
        <v>19680</v>
      </c>
      <c r="F6179" s="126" t="s">
        <v>19681</v>
      </c>
      <c r="G6179" s="125" t="s">
        <v>19690</v>
      </c>
      <c r="H6179" s="126" t="s">
        <v>19691</v>
      </c>
      <c r="I6179" s="127">
        <v>481</v>
      </c>
      <c r="J6179" s="128">
        <v>1.6167</v>
      </c>
    </row>
    <row r="6180" spans="2:10" hidden="1" x14ac:dyDescent="0.25">
      <c r="B6180" s="124" t="s">
        <v>80</v>
      </c>
      <c r="C6180" s="125" t="s">
        <v>2988</v>
      </c>
      <c r="D6180" s="126" t="s">
        <v>19676</v>
      </c>
      <c r="E6180" s="125" t="s">
        <v>2732</v>
      </c>
      <c r="F6180" s="126" t="s">
        <v>19689</v>
      </c>
      <c r="G6180" s="125" t="s">
        <v>19330</v>
      </c>
      <c r="H6180" s="126" t="s">
        <v>19682</v>
      </c>
      <c r="I6180" s="127">
        <v>392</v>
      </c>
      <c r="J6180" s="128">
        <v>6.9001999999999999</v>
      </c>
    </row>
    <row r="6181" spans="2:10" hidden="1" x14ac:dyDescent="0.25">
      <c r="B6181" s="124" t="s">
        <v>80</v>
      </c>
      <c r="C6181" s="125" t="s">
        <v>19692</v>
      </c>
      <c r="D6181" s="126" t="s">
        <v>19693</v>
      </c>
      <c r="E6181" s="125" t="s">
        <v>19692</v>
      </c>
      <c r="F6181" s="126" t="s">
        <v>19694</v>
      </c>
      <c r="G6181" s="125" t="s">
        <v>12094</v>
      </c>
      <c r="H6181" s="126" t="s">
        <v>19695</v>
      </c>
      <c r="I6181" s="127">
        <v>347</v>
      </c>
      <c r="J6181" s="128">
        <v>26.626799999999999</v>
      </c>
    </row>
    <row r="6182" spans="2:10" hidden="1" x14ac:dyDescent="0.25">
      <c r="B6182" s="124" t="s">
        <v>80</v>
      </c>
      <c r="C6182" s="125" t="s">
        <v>19604</v>
      </c>
      <c r="D6182" s="126" t="s">
        <v>19696</v>
      </c>
      <c r="E6182" s="125" t="s">
        <v>19604</v>
      </c>
      <c r="F6182" s="126" t="s">
        <v>19697</v>
      </c>
      <c r="G6182" s="125" t="s">
        <v>9544</v>
      </c>
      <c r="H6182" s="126" t="s">
        <v>19698</v>
      </c>
      <c r="I6182" s="127">
        <v>340</v>
      </c>
      <c r="J6182" s="128">
        <v>12.3018</v>
      </c>
    </row>
    <row r="6183" spans="2:10" hidden="1" x14ac:dyDescent="0.25">
      <c r="B6183" s="124" t="s">
        <v>80</v>
      </c>
      <c r="C6183" s="125" t="s">
        <v>19604</v>
      </c>
      <c r="D6183" s="126" t="s">
        <v>19696</v>
      </c>
      <c r="E6183" s="125" t="s">
        <v>9544</v>
      </c>
      <c r="F6183" s="126" t="s">
        <v>19698</v>
      </c>
      <c r="G6183" s="125" t="s">
        <v>19699</v>
      </c>
      <c r="H6183" s="126" t="s">
        <v>19700</v>
      </c>
      <c r="I6183" s="127">
        <v>564</v>
      </c>
      <c r="J6183" s="128">
        <v>7.9682000000000004</v>
      </c>
    </row>
    <row r="6184" spans="2:10" hidden="1" x14ac:dyDescent="0.25">
      <c r="B6184" s="124" t="s">
        <v>80</v>
      </c>
      <c r="C6184" s="125" t="s">
        <v>19701</v>
      </c>
      <c r="D6184" s="126" t="s">
        <v>19702</v>
      </c>
      <c r="E6184" s="125" t="s">
        <v>19701</v>
      </c>
      <c r="F6184" s="126" t="s">
        <v>19703</v>
      </c>
      <c r="G6184" s="125" t="s">
        <v>19683</v>
      </c>
      <c r="H6184" s="126" t="s">
        <v>19704</v>
      </c>
      <c r="I6184" s="127">
        <v>657</v>
      </c>
      <c r="J6184" s="128">
        <v>8.5737000000000005</v>
      </c>
    </row>
    <row r="6185" spans="2:10" hidden="1" x14ac:dyDescent="0.25">
      <c r="B6185" s="124" t="s">
        <v>80</v>
      </c>
      <c r="C6185" s="125" t="s">
        <v>19701</v>
      </c>
      <c r="D6185" s="126" t="s">
        <v>19702</v>
      </c>
      <c r="E6185" s="125" t="s">
        <v>19683</v>
      </c>
      <c r="F6185" s="126" t="s">
        <v>19704</v>
      </c>
      <c r="G6185" s="125" t="s">
        <v>19705</v>
      </c>
      <c r="H6185" s="126" t="s">
        <v>19706</v>
      </c>
      <c r="I6185" s="127">
        <v>267</v>
      </c>
      <c r="J6185" s="128">
        <v>1.3811</v>
      </c>
    </row>
    <row r="6186" spans="2:10" hidden="1" x14ac:dyDescent="0.25">
      <c r="B6186" s="124" t="s">
        <v>80</v>
      </c>
      <c r="C6186" s="125" t="s">
        <v>806</v>
      </c>
      <c r="D6186" s="126" t="s">
        <v>19707</v>
      </c>
      <c r="E6186" s="125" t="s">
        <v>806</v>
      </c>
      <c r="F6186" s="126" t="s">
        <v>19708</v>
      </c>
      <c r="G6186" s="125" t="s">
        <v>19709</v>
      </c>
      <c r="H6186" s="126" t="s">
        <v>19710</v>
      </c>
      <c r="I6186" s="127">
        <v>311</v>
      </c>
      <c r="J6186" s="128">
        <v>1.2624</v>
      </c>
    </row>
    <row r="6187" spans="2:10" hidden="1" x14ac:dyDescent="0.25">
      <c r="B6187" s="124" t="s">
        <v>80</v>
      </c>
      <c r="C6187" s="125" t="s">
        <v>806</v>
      </c>
      <c r="D6187" s="126" t="s">
        <v>19707</v>
      </c>
      <c r="E6187" s="125" t="s">
        <v>806</v>
      </c>
      <c r="F6187" s="126" t="s">
        <v>19708</v>
      </c>
      <c r="G6187" s="125" t="s">
        <v>19711</v>
      </c>
      <c r="H6187" s="126" t="s">
        <v>19712</v>
      </c>
      <c r="I6187" s="127">
        <v>224</v>
      </c>
      <c r="J6187" s="128">
        <v>5.2208999999999994</v>
      </c>
    </row>
    <row r="6188" spans="2:10" hidden="1" x14ac:dyDescent="0.25">
      <c r="B6188" s="124" t="s">
        <v>80</v>
      </c>
      <c r="C6188" s="125" t="s">
        <v>19713</v>
      </c>
      <c r="D6188" s="126" t="s">
        <v>19714</v>
      </c>
      <c r="E6188" s="125" t="s">
        <v>19713</v>
      </c>
      <c r="F6188" s="126" t="s">
        <v>19715</v>
      </c>
      <c r="G6188" s="125" t="s">
        <v>2319</v>
      </c>
      <c r="H6188" s="126" t="s">
        <v>19716</v>
      </c>
      <c r="I6188" s="127">
        <v>513</v>
      </c>
      <c r="J6188" s="128">
        <v>10.2744</v>
      </c>
    </row>
    <row r="6189" spans="2:10" hidden="1" x14ac:dyDescent="0.25">
      <c r="B6189" s="124" t="s">
        <v>80</v>
      </c>
      <c r="C6189" s="125" t="s">
        <v>3296</v>
      </c>
      <c r="D6189" s="126" t="s">
        <v>19717</v>
      </c>
      <c r="E6189" s="125" t="s">
        <v>3296</v>
      </c>
      <c r="F6189" s="126" t="s">
        <v>19718</v>
      </c>
      <c r="G6189" s="125" t="s">
        <v>19719</v>
      </c>
      <c r="H6189" s="126" t="s">
        <v>19720</v>
      </c>
      <c r="I6189" s="127">
        <v>182</v>
      </c>
      <c r="J6189" s="128">
        <v>6.2930000000000001</v>
      </c>
    </row>
    <row r="6190" spans="2:10" hidden="1" x14ac:dyDescent="0.25">
      <c r="B6190" s="124" t="s">
        <v>80</v>
      </c>
      <c r="C6190" s="125" t="s">
        <v>3296</v>
      </c>
      <c r="D6190" s="126" t="s">
        <v>19717</v>
      </c>
      <c r="E6190" s="125" t="s">
        <v>3296</v>
      </c>
      <c r="F6190" s="126" t="s">
        <v>19718</v>
      </c>
      <c r="G6190" s="125" t="s">
        <v>19721</v>
      </c>
      <c r="H6190" s="126" t="s">
        <v>19722</v>
      </c>
      <c r="I6190" s="127">
        <v>221</v>
      </c>
      <c r="J6190" s="128">
        <v>4.3376000000000001</v>
      </c>
    </row>
    <row r="6191" spans="2:10" hidden="1" x14ac:dyDescent="0.25">
      <c r="B6191" s="124" t="s">
        <v>80</v>
      </c>
      <c r="C6191" s="125" t="s">
        <v>3296</v>
      </c>
      <c r="D6191" s="126" t="s">
        <v>19717</v>
      </c>
      <c r="E6191" s="125" t="s">
        <v>19719</v>
      </c>
      <c r="F6191" s="126" t="s">
        <v>19720</v>
      </c>
      <c r="G6191" s="125" t="s">
        <v>19723</v>
      </c>
      <c r="H6191" s="126" t="s">
        <v>19724</v>
      </c>
      <c r="I6191" s="127">
        <v>1212</v>
      </c>
      <c r="J6191" s="128">
        <v>6.2581000000000024</v>
      </c>
    </row>
    <row r="6192" spans="2:10" hidden="1" x14ac:dyDescent="0.25">
      <c r="B6192" s="124" t="s">
        <v>80</v>
      </c>
      <c r="C6192" s="125" t="s">
        <v>3298</v>
      </c>
      <c r="D6192" s="126" t="s">
        <v>19725</v>
      </c>
      <c r="E6192" s="125" t="s">
        <v>3298</v>
      </c>
      <c r="F6192" s="126" t="s">
        <v>19726</v>
      </c>
      <c r="G6192" s="125" t="s">
        <v>6769</v>
      </c>
      <c r="H6192" s="126" t="s">
        <v>19727</v>
      </c>
      <c r="I6192" s="127">
        <v>314</v>
      </c>
      <c r="J6192" s="128">
        <v>6.4711000000000016</v>
      </c>
    </row>
    <row r="6193" spans="2:10" hidden="1" x14ac:dyDescent="0.25">
      <c r="B6193" s="124" t="s">
        <v>80</v>
      </c>
      <c r="C6193" s="125" t="s">
        <v>4877</v>
      </c>
      <c r="D6193" s="126" t="s">
        <v>19728</v>
      </c>
      <c r="E6193" s="125" t="s">
        <v>19729</v>
      </c>
      <c r="F6193" s="126" t="s">
        <v>19730</v>
      </c>
      <c r="G6193" s="125" t="s">
        <v>6759</v>
      </c>
      <c r="H6193" s="126" t="s">
        <v>19731</v>
      </c>
      <c r="I6193" s="127">
        <v>248</v>
      </c>
      <c r="J6193" s="128">
        <v>27.136200000000009</v>
      </c>
    </row>
    <row r="6194" spans="2:10" hidden="1" x14ac:dyDescent="0.25">
      <c r="B6194" s="124" t="s">
        <v>80</v>
      </c>
      <c r="C6194" s="125" t="s">
        <v>4877</v>
      </c>
      <c r="D6194" s="126" t="s">
        <v>19728</v>
      </c>
      <c r="E6194" s="125" t="s">
        <v>6759</v>
      </c>
      <c r="F6194" s="126" t="s">
        <v>19731</v>
      </c>
      <c r="G6194" s="125" t="s">
        <v>19732</v>
      </c>
      <c r="H6194" s="126" t="s">
        <v>19733</v>
      </c>
      <c r="I6194" s="127">
        <v>214</v>
      </c>
      <c r="J6194" s="128">
        <v>3.2121</v>
      </c>
    </row>
    <row r="6195" spans="2:10" hidden="1" x14ac:dyDescent="0.25">
      <c r="B6195" s="124" t="s">
        <v>80</v>
      </c>
      <c r="C6195" s="125" t="s">
        <v>4877</v>
      </c>
      <c r="D6195" s="126" t="s">
        <v>19728</v>
      </c>
      <c r="E6195" s="125" t="s">
        <v>4877</v>
      </c>
      <c r="F6195" s="126" t="s">
        <v>19734</v>
      </c>
      <c r="G6195" s="125" t="s">
        <v>8533</v>
      </c>
      <c r="H6195" s="126" t="s">
        <v>19735</v>
      </c>
      <c r="I6195" s="127">
        <v>284</v>
      </c>
      <c r="J6195" s="128">
        <v>34.456499999999998</v>
      </c>
    </row>
    <row r="6196" spans="2:10" hidden="1" x14ac:dyDescent="0.25">
      <c r="B6196" s="124" t="s">
        <v>80</v>
      </c>
      <c r="C6196" s="125" t="s">
        <v>4877</v>
      </c>
      <c r="D6196" s="126" t="s">
        <v>19728</v>
      </c>
      <c r="E6196" s="125" t="s">
        <v>8533</v>
      </c>
      <c r="F6196" s="126" t="s">
        <v>19735</v>
      </c>
      <c r="G6196" s="125" t="s">
        <v>19729</v>
      </c>
      <c r="H6196" s="126" t="s">
        <v>19730</v>
      </c>
      <c r="I6196" s="127">
        <v>519</v>
      </c>
      <c r="J6196" s="128">
        <v>6.8446000000000016</v>
      </c>
    </row>
    <row r="6197" spans="2:10" hidden="1" x14ac:dyDescent="0.25">
      <c r="B6197" s="124" t="s">
        <v>80</v>
      </c>
      <c r="C6197" s="125" t="s">
        <v>2278</v>
      </c>
      <c r="D6197" s="126" t="s">
        <v>19736</v>
      </c>
      <c r="E6197" s="125" t="s">
        <v>2278</v>
      </c>
      <c r="F6197" s="126" t="s">
        <v>19737</v>
      </c>
      <c r="G6197" s="125" t="s">
        <v>10359</v>
      </c>
      <c r="H6197" s="126" t="s">
        <v>19738</v>
      </c>
      <c r="I6197" s="127">
        <v>800</v>
      </c>
      <c r="J6197" s="128">
        <v>6.6126999999999976</v>
      </c>
    </row>
    <row r="6198" spans="2:10" hidden="1" x14ac:dyDescent="0.25">
      <c r="B6198" s="124" t="s">
        <v>80</v>
      </c>
      <c r="C6198" s="125" t="s">
        <v>2278</v>
      </c>
      <c r="D6198" s="126" t="s">
        <v>19736</v>
      </c>
      <c r="E6198" s="125" t="s">
        <v>2278</v>
      </c>
      <c r="F6198" s="126" t="s">
        <v>19737</v>
      </c>
      <c r="G6198" s="125" t="s">
        <v>16321</v>
      </c>
      <c r="H6198" s="126" t="s">
        <v>19739</v>
      </c>
      <c r="I6198" s="127">
        <v>589</v>
      </c>
      <c r="J6198" s="128">
        <v>8.866500000000002</v>
      </c>
    </row>
    <row r="6199" spans="2:10" hidden="1" x14ac:dyDescent="0.25">
      <c r="B6199" s="124" t="s">
        <v>80</v>
      </c>
      <c r="C6199" s="125" t="s">
        <v>2588</v>
      </c>
      <c r="D6199" s="126" t="s">
        <v>19740</v>
      </c>
      <c r="E6199" s="125" t="s">
        <v>2588</v>
      </c>
      <c r="F6199" s="126" t="s">
        <v>19741</v>
      </c>
      <c r="G6199" s="125" t="s">
        <v>19203</v>
      </c>
      <c r="H6199" s="126" t="s">
        <v>19742</v>
      </c>
      <c r="I6199" s="127">
        <v>381</v>
      </c>
      <c r="J6199" s="128">
        <v>18.802399999999999</v>
      </c>
    </row>
    <row r="6200" spans="2:10" hidden="1" x14ac:dyDescent="0.25">
      <c r="B6200" s="124" t="s">
        <v>80</v>
      </c>
      <c r="C6200" s="125" t="s">
        <v>2588</v>
      </c>
      <c r="D6200" s="126" t="s">
        <v>19740</v>
      </c>
      <c r="E6200" s="125" t="s">
        <v>2588</v>
      </c>
      <c r="F6200" s="126" t="s">
        <v>19741</v>
      </c>
      <c r="G6200" s="125" t="s">
        <v>19743</v>
      </c>
      <c r="H6200" s="126" t="s">
        <v>19744</v>
      </c>
      <c r="I6200" s="127">
        <v>552</v>
      </c>
      <c r="J6200" s="128">
        <v>8.588000000000001</v>
      </c>
    </row>
    <row r="6201" spans="2:10" hidden="1" x14ac:dyDescent="0.25">
      <c r="B6201" s="124" t="s">
        <v>80</v>
      </c>
      <c r="C6201" s="125" t="s">
        <v>2588</v>
      </c>
      <c r="D6201" s="126" t="s">
        <v>19740</v>
      </c>
      <c r="E6201" s="125" t="s">
        <v>2588</v>
      </c>
      <c r="F6201" s="126" t="s">
        <v>19741</v>
      </c>
      <c r="G6201" s="125" t="s">
        <v>19745</v>
      </c>
      <c r="H6201" s="126" t="s">
        <v>19746</v>
      </c>
      <c r="I6201" s="127">
        <v>133</v>
      </c>
      <c r="J6201" s="128">
        <v>24.385400000000001</v>
      </c>
    </row>
    <row r="6202" spans="2:10" hidden="1" x14ac:dyDescent="0.25">
      <c r="B6202" s="124" t="s">
        <v>80</v>
      </c>
      <c r="C6202" s="125" t="s">
        <v>2588</v>
      </c>
      <c r="D6202" s="126" t="s">
        <v>19740</v>
      </c>
      <c r="E6202" s="125" t="s">
        <v>19745</v>
      </c>
      <c r="F6202" s="126" t="s">
        <v>19746</v>
      </c>
      <c r="G6202" s="125" t="s">
        <v>12485</v>
      </c>
      <c r="H6202" s="126" t="s">
        <v>19747</v>
      </c>
      <c r="I6202" s="127">
        <v>1153</v>
      </c>
      <c r="J6202" s="128">
        <v>21.545500000000001</v>
      </c>
    </row>
    <row r="6203" spans="2:10" hidden="1" x14ac:dyDescent="0.25">
      <c r="B6203" s="124" t="s">
        <v>80</v>
      </c>
      <c r="C6203" s="125" t="s">
        <v>3451</v>
      </c>
      <c r="D6203" s="126" t="s">
        <v>19748</v>
      </c>
      <c r="E6203" s="125" t="s">
        <v>3451</v>
      </c>
      <c r="F6203" s="126" t="s">
        <v>19749</v>
      </c>
      <c r="G6203" s="125" t="s">
        <v>8380</v>
      </c>
      <c r="H6203" s="126" t="s">
        <v>19750</v>
      </c>
      <c r="I6203" s="127">
        <v>1120</v>
      </c>
      <c r="J6203" s="128">
        <v>5.5703999999999994</v>
      </c>
    </row>
    <row r="6204" spans="2:10" hidden="1" x14ac:dyDescent="0.25">
      <c r="B6204" s="124" t="s">
        <v>80</v>
      </c>
      <c r="C6204" s="125" t="s">
        <v>3451</v>
      </c>
      <c r="D6204" s="126" t="s">
        <v>19748</v>
      </c>
      <c r="E6204" s="125" t="s">
        <v>8380</v>
      </c>
      <c r="F6204" s="126" t="s">
        <v>19750</v>
      </c>
      <c r="G6204" s="125" t="s">
        <v>19751</v>
      </c>
      <c r="H6204" s="126" t="s">
        <v>19752</v>
      </c>
      <c r="I6204" s="127">
        <v>331</v>
      </c>
      <c r="J6204" s="128">
        <v>4.7001999999999997</v>
      </c>
    </row>
    <row r="6205" spans="2:10" hidden="1" x14ac:dyDescent="0.25">
      <c r="B6205" s="124" t="s">
        <v>80</v>
      </c>
      <c r="C6205" s="125" t="s">
        <v>19753</v>
      </c>
      <c r="D6205" s="126" t="s">
        <v>19754</v>
      </c>
      <c r="E6205" s="125" t="s">
        <v>19755</v>
      </c>
      <c r="F6205" s="126" t="s">
        <v>19756</v>
      </c>
      <c r="G6205" s="125" t="s">
        <v>13687</v>
      </c>
      <c r="H6205" s="126" t="s">
        <v>19757</v>
      </c>
      <c r="I6205" s="127">
        <v>39</v>
      </c>
      <c r="J6205" s="128">
        <v>16.353000000000009</v>
      </c>
    </row>
    <row r="6206" spans="2:10" hidden="1" x14ac:dyDescent="0.25">
      <c r="B6206" s="124" t="s">
        <v>80</v>
      </c>
      <c r="C6206" s="125" t="s">
        <v>19753</v>
      </c>
      <c r="D6206" s="126" t="s">
        <v>19754</v>
      </c>
      <c r="E6206" s="125" t="s">
        <v>13687</v>
      </c>
      <c r="F6206" s="126" t="s">
        <v>19757</v>
      </c>
      <c r="G6206" s="125" t="s">
        <v>19758</v>
      </c>
      <c r="H6206" s="126" t="s">
        <v>19759</v>
      </c>
      <c r="I6206" s="127">
        <v>301</v>
      </c>
      <c r="J6206" s="128">
        <v>7.1054999999999984</v>
      </c>
    </row>
    <row r="6207" spans="2:10" hidden="1" x14ac:dyDescent="0.25">
      <c r="B6207" s="124" t="s">
        <v>80</v>
      </c>
      <c r="C6207" s="125" t="s">
        <v>19753</v>
      </c>
      <c r="D6207" s="126" t="s">
        <v>19754</v>
      </c>
      <c r="E6207" s="125" t="s">
        <v>19753</v>
      </c>
      <c r="F6207" s="126" t="s">
        <v>19760</v>
      </c>
      <c r="G6207" s="125" t="s">
        <v>19755</v>
      </c>
      <c r="H6207" s="126" t="s">
        <v>19756</v>
      </c>
      <c r="I6207" s="127">
        <v>348</v>
      </c>
      <c r="J6207" s="128">
        <v>12.0107</v>
      </c>
    </row>
    <row r="6208" spans="2:10" hidden="1" x14ac:dyDescent="0.25">
      <c r="B6208" s="124" t="s">
        <v>80</v>
      </c>
      <c r="C6208" s="125" t="s">
        <v>19753</v>
      </c>
      <c r="D6208" s="126" t="s">
        <v>19754</v>
      </c>
      <c r="E6208" s="125" t="s">
        <v>19753</v>
      </c>
      <c r="F6208" s="126" t="s">
        <v>19760</v>
      </c>
      <c r="G6208" s="125" t="s">
        <v>19761</v>
      </c>
      <c r="H6208" s="126" t="s">
        <v>19762</v>
      </c>
      <c r="I6208" s="127">
        <v>488</v>
      </c>
      <c r="J6208" s="128">
        <v>10.1363</v>
      </c>
    </row>
    <row r="6209" spans="2:10" hidden="1" x14ac:dyDescent="0.25">
      <c r="B6209" s="124" t="s">
        <v>80</v>
      </c>
      <c r="C6209" s="125" t="s">
        <v>19753</v>
      </c>
      <c r="D6209" s="126" t="s">
        <v>19754</v>
      </c>
      <c r="E6209" s="125" t="s">
        <v>19755</v>
      </c>
      <c r="F6209" s="126" t="s">
        <v>19756</v>
      </c>
      <c r="G6209" s="125" t="s">
        <v>12555</v>
      </c>
      <c r="H6209" s="126" t="s">
        <v>19763</v>
      </c>
      <c r="I6209" s="127">
        <v>406</v>
      </c>
      <c r="J6209" s="128">
        <v>4.0486000000000004</v>
      </c>
    </row>
    <row r="6210" spans="2:10" hidden="1" x14ac:dyDescent="0.25">
      <c r="B6210" s="124" t="s">
        <v>80</v>
      </c>
      <c r="C6210" s="125" t="s">
        <v>3567</v>
      </c>
      <c r="D6210" s="126" t="s">
        <v>19764</v>
      </c>
      <c r="E6210" s="125" t="s">
        <v>3567</v>
      </c>
      <c r="F6210" s="126" t="s">
        <v>19765</v>
      </c>
      <c r="G6210" s="125" t="s">
        <v>19520</v>
      </c>
      <c r="H6210" s="126" t="s">
        <v>19766</v>
      </c>
      <c r="I6210" s="127">
        <v>217</v>
      </c>
      <c r="J6210" s="128">
        <v>14.1692</v>
      </c>
    </row>
    <row r="6211" spans="2:10" hidden="1" x14ac:dyDescent="0.25">
      <c r="B6211" s="124" t="s">
        <v>80</v>
      </c>
      <c r="C6211" s="125" t="s">
        <v>3567</v>
      </c>
      <c r="D6211" s="126" t="s">
        <v>19764</v>
      </c>
      <c r="E6211" s="125" t="s">
        <v>3567</v>
      </c>
      <c r="F6211" s="126" t="s">
        <v>19765</v>
      </c>
      <c r="G6211" s="125" t="s">
        <v>19767</v>
      </c>
      <c r="H6211" s="126" t="s">
        <v>19768</v>
      </c>
      <c r="I6211" s="127">
        <v>425</v>
      </c>
      <c r="J6211" s="128">
        <v>4.6557000000000004</v>
      </c>
    </row>
    <row r="6212" spans="2:10" hidden="1" x14ac:dyDescent="0.25">
      <c r="B6212" s="124" t="s">
        <v>80</v>
      </c>
      <c r="C6212" s="125" t="s">
        <v>19769</v>
      </c>
      <c r="D6212" s="126" t="s">
        <v>19770</v>
      </c>
      <c r="E6212" s="125" t="s">
        <v>19769</v>
      </c>
      <c r="F6212" s="126" t="s">
        <v>19771</v>
      </c>
      <c r="G6212" s="125" t="s">
        <v>6672</v>
      </c>
      <c r="H6212" s="126" t="s">
        <v>19772</v>
      </c>
      <c r="I6212" s="127">
        <v>321</v>
      </c>
      <c r="J6212" s="128">
        <v>4.8868</v>
      </c>
    </row>
    <row r="6213" spans="2:10" hidden="1" x14ac:dyDescent="0.25">
      <c r="B6213" s="124" t="s">
        <v>80</v>
      </c>
      <c r="C6213" s="125" t="s">
        <v>19769</v>
      </c>
      <c r="D6213" s="126" t="s">
        <v>19770</v>
      </c>
      <c r="E6213" s="125" t="s">
        <v>6672</v>
      </c>
      <c r="F6213" s="126" t="s">
        <v>19772</v>
      </c>
      <c r="G6213" s="125" t="s">
        <v>19773</v>
      </c>
      <c r="H6213" s="126" t="s">
        <v>19774</v>
      </c>
      <c r="I6213" s="127">
        <v>234</v>
      </c>
      <c r="J6213" s="128">
        <v>7.5632999999999999</v>
      </c>
    </row>
    <row r="6214" spans="2:10" hidden="1" x14ac:dyDescent="0.25">
      <c r="B6214" s="124" t="s">
        <v>80</v>
      </c>
      <c r="C6214" s="125" t="s">
        <v>19769</v>
      </c>
      <c r="D6214" s="126" t="s">
        <v>19770</v>
      </c>
      <c r="E6214" s="125" t="s">
        <v>19769</v>
      </c>
      <c r="F6214" s="126" t="s">
        <v>19771</v>
      </c>
      <c r="G6214" s="125" t="s">
        <v>19775</v>
      </c>
      <c r="H6214" s="126" t="s">
        <v>19776</v>
      </c>
      <c r="I6214" s="127">
        <v>863</v>
      </c>
      <c r="J6214" s="128">
        <v>17.70259999999999</v>
      </c>
    </row>
    <row r="6215" spans="2:10" hidden="1" x14ac:dyDescent="0.25">
      <c r="B6215" s="124" t="s">
        <v>80</v>
      </c>
      <c r="C6215" s="125" t="s">
        <v>19769</v>
      </c>
      <c r="D6215" s="126" t="s">
        <v>19770</v>
      </c>
      <c r="E6215" s="125" t="s">
        <v>19775</v>
      </c>
      <c r="F6215" s="126" t="s">
        <v>19776</v>
      </c>
      <c r="G6215" s="125" t="s">
        <v>19545</v>
      </c>
      <c r="H6215" s="126" t="s">
        <v>19777</v>
      </c>
      <c r="I6215" s="127">
        <v>670</v>
      </c>
      <c r="J6215" s="128">
        <v>7.8581000000000003</v>
      </c>
    </row>
    <row r="6216" spans="2:10" hidden="1" x14ac:dyDescent="0.25">
      <c r="B6216" s="124" t="s">
        <v>80</v>
      </c>
      <c r="C6216" s="125" t="s">
        <v>625</v>
      </c>
      <c r="D6216" s="126" t="s">
        <v>19778</v>
      </c>
      <c r="E6216" s="125" t="s">
        <v>625</v>
      </c>
      <c r="F6216" s="126" t="s">
        <v>19779</v>
      </c>
      <c r="G6216" s="125" t="s">
        <v>19780</v>
      </c>
      <c r="H6216" s="126" t="s">
        <v>19781</v>
      </c>
      <c r="I6216" s="127">
        <v>330</v>
      </c>
      <c r="J6216" s="128">
        <v>14.1975</v>
      </c>
    </row>
    <row r="6217" spans="2:10" hidden="1" x14ac:dyDescent="0.25">
      <c r="B6217" s="124" t="s">
        <v>80</v>
      </c>
      <c r="C6217" s="125" t="s">
        <v>625</v>
      </c>
      <c r="D6217" s="126" t="s">
        <v>19778</v>
      </c>
      <c r="E6217" s="125" t="s">
        <v>625</v>
      </c>
      <c r="F6217" s="126" t="s">
        <v>19779</v>
      </c>
      <c r="G6217" s="125" t="s">
        <v>19782</v>
      </c>
      <c r="H6217" s="126" t="s">
        <v>19783</v>
      </c>
      <c r="I6217" s="127">
        <v>571</v>
      </c>
      <c r="J6217" s="128">
        <v>14.910500000000001</v>
      </c>
    </row>
    <row r="6218" spans="2:10" hidden="1" x14ac:dyDescent="0.25">
      <c r="B6218" s="124" t="s">
        <v>80</v>
      </c>
      <c r="C6218" s="125" t="s">
        <v>19784</v>
      </c>
      <c r="D6218" s="126" t="s">
        <v>19785</v>
      </c>
      <c r="E6218" s="125" t="s">
        <v>19784</v>
      </c>
      <c r="F6218" s="126" t="s">
        <v>19786</v>
      </c>
      <c r="G6218" s="125" t="s">
        <v>19787</v>
      </c>
      <c r="H6218" s="126" t="s">
        <v>19788</v>
      </c>
      <c r="I6218" s="127">
        <v>317</v>
      </c>
      <c r="J6218" s="128">
        <v>2.1097000000000001</v>
      </c>
    </row>
    <row r="6219" spans="2:10" hidden="1" x14ac:dyDescent="0.25">
      <c r="B6219" s="124" t="s">
        <v>80</v>
      </c>
      <c r="C6219" s="125" t="s">
        <v>19784</v>
      </c>
      <c r="D6219" s="126" t="s">
        <v>19785</v>
      </c>
      <c r="E6219" s="125" t="s">
        <v>19789</v>
      </c>
      <c r="F6219" s="126" t="s">
        <v>19790</v>
      </c>
      <c r="G6219" s="125" t="s">
        <v>19791</v>
      </c>
      <c r="H6219" s="126" t="s">
        <v>19792</v>
      </c>
      <c r="I6219" s="127">
        <v>1259</v>
      </c>
      <c r="J6219" s="128">
        <v>1.4133</v>
      </c>
    </row>
    <row r="6220" spans="2:10" hidden="1" x14ac:dyDescent="0.25">
      <c r="B6220" s="124" t="s">
        <v>80</v>
      </c>
      <c r="C6220" s="125" t="s">
        <v>19784</v>
      </c>
      <c r="D6220" s="126" t="s">
        <v>19785</v>
      </c>
      <c r="E6220" s="125" t="s">
        <v>16098</v>
      </c>
      <c r="F6220" s="126" t="s">
        <v>19793</v>
      </c>
      <c r="G6220" s="125" t="s">
        <v>19794</v>
      </c>
      <c r="H6220" s="126" t="s">
        <v>19795</v>
      </c>
      <c r="I6220" s="127">
        <v>754</v>
      </c>
      <c r="J6220" s="128">
        <v>8.0814000000000004</v>
      </c>
    </row>
    <row r="6221" spans="2:10" hidden="1" x14ac:dyDescent="0.25">
      <c r="B6221" s="124" t="s">
        <v>80</v>
      </c>
      <c r="C6221" s="125" t="s">
        <v>19784</v>
      </c>
      <c r="D6221" s="126" t="s">
        <v>19785</v>
      </c>
      <c r="E6221" s="125" t="s">
        <v>16098</v>
      </c>
      <c r="F6221" s="126" t="s">
        <v>19793</v>
      </c>
      <c r="G6221" s="125" t="s">
        <v>19789</v>
      </c>
      <c r="H6221" s="126" t="s">
        <v>19790</v>
      </c>
      <c r="I6221" s="127">
        <v>1107</v>
      </c>
      <c r="J6221" s="128">
        <v>10.706300000000001</v>
      </c>
    </row>
    <row r="6222" spans="2:10" hidden="1" x14ac:dyDescent="0.25">
      <c r="B6222" s="124" t="s">
        <v>80</v>
      </c>
      <c r="C6222" s="125" t="s">
        <v>19784</v>
      </c>
      <c r="D6222" s="126" t="s">
        <v>19785</v>
      </c>
      <c r="E6222" s="125" t="s">
        <v>19787</v>
      </c>
      <c r="F6222" s="126" t="s">
        <v>19788</v>
      </c>
      <c r="G6222" s="125" t="s">
        <v>16098</v>
      </c>
      <c r="H6222" s="126" t="s">
        <v>19793</v>
      </c>
      <c r="I6222" s="127">
        <v>1686</v>
      </c>
      <c r="J6222" s="128">
        <v>7.8381000000000016</v>
      </c>
    </row>
    <row r="6223" spans="2:10" hidden="1" x14ac:dyDescent="0.25">
      <c r="B6223" s="124" t="s">
        <v>80</v>
      </c>
      <c r="C6223" s="125" t="s">
        <v>2043</v>
      </c>
      <c r="D6223" s="126" t="s">
        <v>19796</v>
      </c>
      <c r="E6223" s="125" t="s">
        <v>2043</v>
      </c>
      <c r="F6223" s="126" t="s">
        <v>19797</v>
      </c>
      <c r="G6223" s="125" t="s">
        <v>19798</v>
      </c>
      <c r="H6223" s="126" t="s">
        <v>19799</v>
      </c>
      <c r="I6223" s="127">
        <v>265</v>
      </c>
      <c r="J6223" s="128">
        <v>2.7869999999999999</v>
      </c>
    </row>
    <row r="6224" spans="2:10" hidden="1" x14ac:dyDescent="0.25">
      <c r="B6224" s="124" t="s">
        <v>80</v>
      </c>
      <c r="C6224" s="125" t="s">
        <v>19800</v>
      </c>
      <c r="D6224" s="126" t="s">
        <v>19801</v>
      </c>
      <c r="E6224" s="125" t="s">
        <v>19802</v>
      </c>
      <c r="F6224" s="126" t="s">
        <v>19803</v>
      </c>
      <c r="G6224" s="125" t="s">
        <v>8383</v>
      </c>
      <c r="H6224" s="126" t="s">
        <v>19804</v>
      </c>
      <c r="I6224" s="127">
        <v>192</v>
      </c>
      <c r="J6224" s="128">
        <v>4.4891000000000014</v>
      </c>
    </row>
    <row r="6225" spans="2:10" hidden="1" x14ac:dyDescent="0.25">
      <c r="B6225" s="124" t="s">
        <v>80</v>
      </c>
      <c r="C6225" s="125" t="s">
        <v>19800</v>
      </c>
      <c r="D6225" s="126" t="s">
        <v>19801</v>
      </c>
      <c r="E6225" s="125" t="s">
        <v>19800</v>
      </c>
      <c r="F6225" s="126" t="s">
        <v>19805</v>
      </c>
      <c r="G6225" s="125" t="s">
        <v>19806</v>
      </c>
      <c r="H6225" s="126" t="s">
        <v>19807</v>
      </c>
      <c r="I6225" s="127">
        <v>713</v>
      </c>
      <c r="J6225" s="128">
        <v>25.037200000000009</v>
      </c>
    </row>
    <row r="6226" spans="2:10" hidden="1" x14ac:dyDescent="0.25">
      <c r="B6226" s="124" t="s">
        <v>80</v>
      </c>
      <c r="C6226" s="125" t="s">
        <v>19800</v>
      </c>
      <c r="D6226" s="126" t="s">
        <v>19801</v>
      </c>
      <c r="E6226" s="125" t="s">
        <v>19800</v>
      </c>
      <c r="F6226" s="126" t="s">
        <v>19805</v>
      </c>
      <c r="G6226" s="125" t="s">
        <v>19802</v>
      </c>
      <c r="H6226" s="126" t="s">
        <v>19803</v>
      </c>
      <c r="I6226" s="127">
        <v>412</v>
      </c>
      <c r="J6226" s="128">
        <v>16.899999999999999</v>
      </c>
    </row>
    <row r="6227" spans="2:10" hidden="1" x14ac:dyDescent="0.25">
      <c r="B6227" s="124" t="s">
        <v>80</v>
      </c>
      <c r="C6227" s="125" t="s">
        <v>19800</v>
      </c>
      <c r="D6227" s="126" t="s">
        <v>19801</v>
      </c>
      <c r="E6227" s="125" t="s">
        <v>19800</v>
      </c>
      <c r="F6227" s="126" t="s">
        <v>19805</v>
      </c>
      <c r="G6227" s="125" t="s">
        <v>702</v>
      </c>
      <c r="H6227" s="126" t="s">
        <v>19808</v>
      </c>
      <c r="I6227" s="127">
        <v>261</v>
      </c>
      <c r="J6227" s="128">
        <v>8.6920000000000002</v>
      </c>
    </row>
    <row r="6228" spans="2:10" hidden="1" x14ac:dyDescent="0.25">
      <c r="B6228" s="124" t="s">
        <v>80</v>
      </c>
      <c r="C6228" s="125" t="s">
        <v>19800</v>
      </c>
      <c r="D6228" s="126" t="s">
        <v>19801</v>
      </c>
      <c r="E6228" s="125" t="s">
        <v>19800</v>
      </c>
      <c r="F6228" s="126" t="s">
        <v>19805</v>
      </c>
      <c r="G6228" s="125" t="s">
        <v>14816</v>
      </c>
      <c r="H6228" s="126" t="s">
        <v>19809</v>
      </c>
      <c r="I6228" s="127">
        <v>97</v>
      </c>
      <c r="J6228" s="128">
        <v>23.0044</v>
      </c>
    </row>
    <row r="6229" spans="2:10" hidden="1" x14ac:dyDescent="0.25">
      <c r="B6229" s="124" t="s">
        <v>80</v>
      </c>
      <c r="C6229" s="125" t="s">
        <v>19800</v>
      </c>
      <c r="D6229" s="126" t="s">
        <v>19801</v>
      </c>
      <c r="E6229" s="125" t="s">
        <v>702</v>
      </c>
      <c r="F6229" s="126" t="s">
        <v>19808</v>
      </c>
      <c r="G6229" s="125" t="s">
        <v>19810</v>
      </c>
      <c r="H6229" s="126" t="s">
        <v>19811</v>
      </c>
      <c r="I6229" s="127">
        <v>202</v>
      </c>
      <c r="J6229" s="128">
        <v>28.284099999999999</v>
      </c>
    </row>
    <row r="6230" spans="2:10" hidden="1" x14ac:dyDescent="0.25">
      <c r="B6230" s="124" t="s">
        <v>80</v>
      </c>
      <c r="C6230" s="125" t="s">
        <v>6863</v>
      </c>
      <c r="D6230" s="126" t="s">
        <v>19812</v>
      </c>
      <c r="E6230" s="125" t="s">
        <v>6863</v>
      </c>
      <c r="F6230" s="126" t="s">
        <v>19813</v>
      </c>
      <c r="G6230" s="125" t="s">
        <v>1480</v>
      </c>
      <c r="H6230" s="126" t="s">
        <v>19814</v>
      </c>
      <c r="I6230" s="127">
        <v>745</v>
      </c>
      <c r="J6230" s="128">
        <v>8.4313000000000002</v>
      </c>
    </row>
    <row r="6231" spans="2:10" hidden="1" x14ac:dyDescent="0.25">
      <c r="B6231" s="124" t="s">
        <v>80</v>
      </c>
      <c r="C6231" s="125" t="s">
        <v>6863</v>
      </c>
      <c r="D6231" s="126" t="s">
        <v>19812</v>
      </c>
      <c r="E6231" s="125" t="s">
        <v>6863</v>
      </c>
      <c r="F6231" s="126" t="s">
        <v>19813</v>
      </c>
      <c r="G6231" s="125" t="s">
        <v>2582</v>
      </c>
      <c r="H6231" s="126" t="s">
        <v>19815</v>
      </c>
      <c r="I6231" s="127">
        <v>136</v>
      </c>
      <c r="J6231" s="128">
        <v>8.9313000000000002</v>
      </c>
    </row>
    <row r="6232" spans="2:10" hidden="1" x14ac:dyDescent="0.25">
      <c r="B6232" s="124" t="s">
        <v>80</v>
      </c>
      <c r="C6232" s="125" t="s">
        <v>19816</v>
      </c>
      <c r="D6232" s="126" t="s">
        <v>19817</v>
      </c>
      <c r="E6232" s="125" t="s">
        <v>19818</v>
      </c>
      <c r="F6232" s="126" t="s">
        <v>19819</v>
      </c>
      <c r="G6232" s="125" t="s">
        <v>19820</v>
      </c>
      <c r="H6232" s="126" t="s">
        <v>19821</v>
      </c>
      <c r="I6232" s="127">
        <v>351</v>
      </c>
      <c r="J6232" s="128">
        <v>8.7040999999999986</v>
      </c>
    </row>
    <row r="6233" spans="2:10" hidden="1" x14ac:dyDescent="0.25">
      <c r="B6233" s="124" t="s">
        <v>80</v>
      </c>
      <c r="C6233" s="125" t="s">
        <v>19816</v>
      </c>
      <c r="D6233" s="126" t="s">
        <v>19817</v>
      </c>
      <c r="E6233" s="125" t="s">
        <v>19816</v>
      </c>
      <c r="F6233" s="126" t="s">
        <v>19822</v>
      </c>
      <c r="G6233" s="125" t="s">
        <v>19818</v>
      </c>
      <c r="H6233" s="126" t="s">
        <v>19819</v>
      </c>
      <c r="I6233" s="127">
        <v>264</v>
      </c>
      <c r="J6233" s="128">
        <v>5.8807</v>
      </c>
    </row>
    <row r="6234" spans="2:10" hidden="1" x14ac:dyDescent="0.25">
      <c r="B6234" s="124" t="s">
        <v>80</v>
      </c>
      <c r="C6234" s="125" t="s">
        <v>19816</v>
      </c>
      <c r="D6234" s="126" t="s">
        <v>19817</v>
      </c>
      <c r="E6234" s="125" t="s">
        <v>19820</v>
      </c>
      <c r="F6234" s="126" t="s">
        <v>19821</v>
      </c>
      <c r="G6234" s="125" t="s">
        <v>19823</v>
      </c>
      <c r="H6234" s="126" t="s">
        <v>19824</v>
      </c>
      <c r="I6234" s="127">
        <v>138</v>
      </c>
      <c r="J6234" s="128">
        <v>17.718900000000001</v>
      </c>
    </row>
    <row r="6235" spans="2:10" hidden="1" x14ac:dyDescent="0.25">
      <c r="B6235" s="124" t="s">
        <v>80</v>
      </c>
      <c r="C6235" s="125" t="s">
        <v>19816</v>
      </c>
      <c r="D6235" s="126" t="s">
        <v>19817</v>
      </c>
      <c r="E6235" s="125" t="s">
        <v>7874</v>
      </c>
      <c r="F6235" s="126" t="s">
        <v>19825</v>
      </c>
      <c r="G6235" s="125" t="s">
        <v>19826</v>
      </c>
      <c r="H6235" s="126" t="s">
        <v>19827</v>
      </c>
      <c r="I6235" s="127">
        <v>260</v>
      </c>
      <c r="J6235" s="128">
        <v>0.97399999999999998</v>
      </c>
    </row>
    <row r="6236" spans="2:10" hidden="1" x14ac:dyDescent="0.25">
      <c r="B6236" s="124" t="s">
        <v>80</v>
      </c>
      <c r="C6236" s="125" t="s">
        <v>19816</v>
      </c>
      <c r="D6236" s="126" t="s">
        <v>19817</v>
      </c>
      <c r="E6236" s="125" t="s">
        <v>19820</v>
      </c>
      <c r="F6236" s="126" t="s">
        <v>19821</v>
      </c>
      <c r="G6236" s="125" t="s">
        <v>7874</v>
      </c>
      <c r="H6236" s="126" t="s">
        <v>19825</v>
      </c>
      <c r="I6236" s="127">
        <v>131</v>
      </c>
      <c r="J6236" s="128">
        <v>11.0349</v>
      </c>
    </row>
    <row r="6237" spans="2:10" hidden="1" x14ac:dyDescent="0.25">
      <c r="B6237" s="124" t="s">
        <v>80</v>
      </c>
      <c r="C6237" s="125" t="s">
        <v>13216</v>
      </c>
      <c r="D6237" s="126" t="s">
        <v>19828</v>
      </c>
      <c r="E6237" s="125" t="s">
        <v>6727</v>
      </c>
      <c r="F6237" s="126" t="s">
        <v>19829</v>
      </c>
      <c r="G6237" s="125" t="s">
        <v>1096</v>
      </c>
      <c r="H6237" s="126" t="s">
        <v>19830</v>
      </c>
      <c r="I6237" s="127">
        <v>279</v>
      </c>
      <c r="J6237" s="128">
        <v>2.6126</v>
      </c>
    </row>
    <row r="6238" spans="2:10" hidden="1" x14ac:dyDescent="0.25">
      <c r="B6238" s="124" t="s">
        <v>80</v>
      </c>
      <c r="C6238" s="125" t="s">
        <v>13216</v>
      </c>
      <c r="D6238" s="126" t="s">
        <v>19828</v>
      </c>
      <c r="E6238" s="125" t="s">
        <v>1096</v>
      </c>
      <c r="F6238" s="126" t="s">
        <v>19830</v>
      </c>
      <c r="G6238" s="125" t="s">
        <v>11545</v>
      </c>
      <c r="H6238" s="126" t="s">
        <v>19831</v>
      </c>
      <c r="I6238" s="127">
        <v>251</v>
      </c>
      <c r="J6238" s="128">
        <v>1.6768000000000001</v>
      </c>
    </row>
    <row r="6239" spans="2:10" hidden="1" x14ac:dyDescent="0.25">
      <c r="B6239" s="124" t="s">
        <v>80</v>
      </c>
      <c r="C6239" s="125" t="s">
        <v>13216</v>
      </c>
      <c r="D6239" s="126" t="s">
        <v>19828</v>
      </c>
      <c r="E6239" s="125" t="s">
        <v>19832</v>
      </c>
      <c r="F6239" s="126" t="s">
        <v>19833</v>
      </c>
      <c r="G6239" s="125" t="s">
        <v>9844</v>
      </c>
      <c r="H6239" s="126" t="s">
        <v>19834</v>
      </c>
      <c r="I6239" s="127">
        <v>412</v>
      </c>
      <c r="J6239" s="128">
        <v>2.152099999999999</v>
      </c>
    </row>
    <row r="6240" spans="2:10" hidden="1" x14ac:dyDescent="0.25">
      <c r="B6240" s="124" t="s">
        <v>80</v>
      </c>
      <c r="C6240" s="125" t="s">
        <v>13216</v>
      </c>
      <c r="D6240" s="126" t="s">
        <v>19828</v>
      </c>
      <c r="E6240" s="125" t="s">
        <v>6727</v>
      </c>
      <c r="F6240" s="126" t="s">
        <v>19829</v>
      </c>
      <c r="G6240" s="125" t="s">
        <v>6623</v>
      </c>
      <c r="H6240" s="126" t="s">
        <v>19835</v>
      </c>
      <c r="I6240" s="127">
        <v>553</v>
      </c>
      <c r="J6240" s="128">
        <v>2.9949999999999992</v>
      </c>
    </row>
    <row r="6241" spans="2:10" hidden="1" x14ac:dyDescent="0.25">
      <c r="B6241" s="124" t="s">
        <v>80</v>
      </c>
      <c r="C6241" s="125" t="s">
        <v>13216</v>
      </c>
      <c r="D6241" s="126" t="s">
        <v>19828</v>
      </c>
      <c r="E6241" s="125" t="s">
        <v>6623</v>
      </c>
      <c r="F6241" s="126" t="s">
        <v>19835</v>
      </c>
      <c r="G6241" s="125" t="s">
        <v>12707</v>
      </c>
      <c r="H6241" s="126" t="s">
        <v>19836</v>
      </c>
      <c r="I6241" s="127">
        <v>239</v>
      </c>
      <c r="J6241" s="128">
        <v>5.3864999999999998</v>
      </c>
    </row>
    <row r="6242" spans="2:10" hidden="1" x14ac:dyDescent="0.25">
      <c r="B6242" s="124" t="s">
        <v>80</v>
      </c>
      <c r="C6242" s="125" t="s">
        <v>13216</v>
      </c>
      <c r="D6242" s="126" t="s">
        <v>19828</v>
      </c>
      <c r="E6242" s="125" t="s">
        <v>19560</v>
      </c>
      <c r="F6242" s="126" t="s">
        <v>19837</v>
      </c>
      <c r="G6242" s="125" t="s">
        <v>19838</v>
      </c>
      <c r="H6242" s="126" t="s">
        <v>19839</v>
      </c>
      <c r="I6242" s="127">
        <v>451</v>
      </c>
      <c r="J6242" s="128">
        <v>5.3974999999999991</v>
      </c>
    </row>
    <row r="6243" spans="2:10" hidden="1" x14ac:dyDescent="0.25">
      <c r="B6243" s="124" t="s">
        <v>80</v>
      </c>
      <c r="C6243" s="125" t="s">
        <v>13216</v>
      </c>
      <c r="D6243" s="126" t="s">
        <v>19828</v>
      </c>
      <c r="E6243" s="125" t="s">
        <v>19840</v>
      </c>
      <c r="F6243" s="126" t="s">
        <v>19841</v>
      </c>
      <c r="G6243" s="125" t="s">
        <v>19842</v>
      </c>
      <c r="H6243" s="126" t="s">
        <v>19843</v>
      </c>
      <c r="I6243" s="127">
        <v>266</v>
      </c>
      <c r="J6243" s="128">
        <v>1.7593000000000001</v>
      </c>
    </row>
    <row r="6244" spans="2:10" hidden="1" x14ac:dyDescent="0.25">
      <c r="B6244" s="124" t="s">
        <v>80</v>
      </c>
      <c r="C6244" s="125" t="s">
        <v>13216</v>
      </c>
      <c r="D6244" s="126" t="s">
        <v>19828</v>
      </c>
      <c r="E6244" s="125" t="s">
        <v>6623</v>
      </c>
      <c r="F6244" s="126" t="s">
        <v>19835</v>
      </c>
      <c r="G6244" s="125" t="s">
        <v>19560</v>
      </c>
      <c r="H6244" s="126" t="s">
        <v>19837</v>
      </c>
      <c r="I6244" s="127">
        <v>94</v>
      </c>
      <c r="J6244" s="128">
        <v>6.1649999999999991</v>
      </c>
    </row>
    <row r="6245" spans="2:10" hidden="1" x14ac:dyDescent="0.25">
      <c r="B6245" s="124" t="s">
        <v>80</v>
      </c>
      <c r="C6245" s="125" t="s">
        <v>13216</v>
      </c>
      <c r="D6245" s="126" t="s">
        <v>19828</v>
      </c>
      <c r="E6245" s="125" t="s">
        <v>19844</v>
      </c>
      <c r="F6245" s="126" t="s">
        <v>19845</v>
      </c>
      <c r="G6245" s="125" t="s">
        <v>19832</v>
      </c>
      <c r="H6245" s="126" t="s">
        <v>19833</v>
      </c>
      <c r="I6245" s="127">
        <v>826</v>
      </c>
      <c r="J6245" s="128">
        <v>2.2357</v>
      </c>
    </row>
    <row r="6246" spans="2:10" hidden="1" x14ac:dyDescent="0.25">
      <c r="B6246" s="124" t="s">
        <v>80</v>
      </c>
      <c r="C6246" s="125" t="s">
        <v>19846</v>
      </c>
      <c r="D6246" s="126" t="s">
        <v>19847</v>
      </c>
      <c r="E6246" s="125" t="s">
        <v>17555</v>
      </c>
      <c r="F6246" s="126" t="s">
        <v>19848</v>
      </c>
      <c r="G6246" s="125" t="s">
        <v>19849</v>
      </c>
      <c r="H6246" s="126" t="s">
        <v>19850</v>
      </c>
      <c r="I6246" s="127">
        <v>279</v>
      </c>
      <c r="J6246" s="128">
        <v>6.3844999999999983</v>
      </c>
    </row>
    <row r="6247" spans="2:10" hidden="1" x14ac:dyDescent="0.25">
      <c r="B6247" s="124" t="s">
        <v>80</v>
      </c>
      <c r="C6247" s="125" t="s">
        <v>19846</v>
      </c>
      <c r="D6247" s="126" t="s">
        <v>19847</v>
      </c>
      <c r="E6247" s="125" t="s">
        <v>19851</v>
      </c>
      <c r="F6247" s="126" t="s">
        <v>19852</v>
      </c>
      <c r="G6247" s="125" t="s">
        <v>19853</v>
      </c>
      <c r="H6247" s="126" t="s">
        <v>19854</v>
      </c>
      <c r="I6247" s="127">
        <v>472</v>
      </c>
      <c r="J6247" s="128">
        <v>1.9490000000000001</v>
      </c>
    </row>
    <row r="6248" spans="2:10" hidden="1" x14ac:dyDescent="0.25">
      <c r="B6248" s="124" t="s">
        <v>80</v>
      </c>
      <c r="C6248" s="125" t="s">
        <v>19846</v>
      </c>
      <c r="D6248" s="126" t="s">
        <v>19847</v>
      </c>
      <c r="E6248" s="125" t="s">
        <v>19851</v>
      </c>
      <c r="F6248" s="126" t="s">
        <v>19852</v>
      </c>
      <c r="G6248" s="125" t="s">
        <v>19855</v>
      </c>
      <c r="H6248" s="126" t="s">
        <v>19856</v>
      </c>
      <c r="I6248" s="127">
        <v>149</v>
      </c>
      <c r="J6248" s="128">
        <v>2.4</v>
      </c>
    </row>
    <row r="6249" spans="2:10" hidden="1" x14ac:dyDescent="0.25">
      <c r="B6249" s="124" t="s">
        <v>80</v>
      </c>
      <c r="C6249" s="125" t="s">
        <v>19846</v>
      </c>
      <c r="D6249" s="126" t="s">
        <v>19847</v>
      </c>
      <c r="E6249" s="125" t="s">
        <v>19853</v>
      </c>
      <c r="F6249" s="126" t="s">
        <v>19854</v>
      </c>
      <c r="G6249" s="125" t="s">
        <v>17555</v>
      </c>
      <c r="H6249" s="126" t="s">
        <v>19848</v>
      </c>
      <c r="I6249" s="127">
        <v>228</v>
      </c>
      <c r="J6249" s="128">
        <v>6.9773000000000014</v>
      </c>
    </row>
    <row r="6250" spans="2:10" hidden="1" x14ac:dyDescent="0.25">
      <c r="B6250" s="124" t="s">
        <v>80</v>
      </c>
      <c r="C6250" s="125" t="s">
        <v>19857</v>
      </c>
      <c r="D6250" s="126" t="s">
        <v>19858</v>
      </c>
      <c r="E6250" s="125" t="s">
        <v>6627</v>
      </c>
      <c r="F6250" s="126" t="s">
        <v>19859</v>
      </c>
      <c r="G6250" s="125" t="s">
        <v>17846</v>
      </c>
      <c r="H6250" s="126" t="s">
        <v>19860</v>
      </c>
      <c r="I6250" s="127">
        <v>213</v>
      </c>
      <c r="J6250" s="128">
        <v>6.1546000000000003</v>
      </c>
    </row>
    <row r="6251" spans="2:10" hidden="1" x14ac:dyDescent="0.25">
      <c r="B6251" s="124" t="s">
        <v>80</v>
      </c>
      <c r="C6251" s="125" t="s">
        <v>19857</v>
      </c>
      <c r="D6251" s="126" t="s">
        <v>19858</v>
      </c>
      <c r="E6251" s="125" t="s">
        <v>19857</v>
      </c>
      <c r="F6251" s="126" t="s">
        <v>19861</v>
      </c>
      <c r="G6251" s="125" t="s">
        <v>6627</v>
      </c>
      <c r="H6251" s="126" t="s">
        <v>19859</v>
      </c>
      <c r="I6251" s="127">
        <v>72</v>
      </c>
      <c r="J6251" s="128">
        <v>12.224299999999999</v>
      </c>
    </row>
    <row r="6252" spans="2:10" hidden="1" x14ac:dyDescent="0.25">
      <c r="B6252" s="124" t="s">
        <v>80</v>
      </c>
      <c r="C6252" s="125" t="s">
        <v>19862</v>
      </c>
      <c r="D6252" s="126" t="s">
        <v>19863</v>
      </c>
      <c r="E6252" s="125" t="s">
        <v>19862</v>
      </c>
      <c r="F6252" s="126" t="s">
        <v>19864</v>
      </c>
      <c r="G6252" s="125" t="s">
        <v>19865</v>
      </c>
      <c r="H6252" s="126" t="s">
        <v>19866</v>
      </c>
      <c r="I6252" s="127">
        <v>218</v>
      </c>
      <c r="J6252" s="128">
        <v>9.7909000000000006</v>
      </c>
    </row>
    <row r="6253" spans="2:10" hidden="1" x14ac:dyDescent="0.25">
      <c r="B6253" s="124" t="s">
        <v>80</v>
      </c>
      <c r="C6253" s="125" t="s">
        <v>19867</v>
      </c>
      <c r="D6253" s="126" t="s">
        <v>19868</v>
      </c>
      <c r="E6253" s="125" t="s">
        <v>19869</v>
      </c>
      <c r="F6253" s="126" t="s">
        <v>19870</v>
      </c>
      <c r="G6253" s="125" t="s">
        <v>8527</v>
      </c>
      <c r="H6253" s="126" t="s">
        <v>19871</v>
      </c>
      <c r="I6253" s="127">
        <v>766</v>
      </c>
      <c r="J6253" s="128">
        <v>8.1461999999999986</v>
      </c>
    </row>
    <row r="6254" spans="2:10" hidden="1" x14ac:dyDescent="0.25">
      <c r="B6254" s="124" t="s">
        <v>80</v>
      </c>
      <c r="C6254" s="125" t="s">
        <v>19867</v>
      </c>
      <c r="D6254" s="126" t="s">
        <v>19868</v>
      </c>
      <c r="E6254" s="125" t="s">
        <v>8527</v>
      </c>
      <c r="F6254" s="126" t="s">
        <v>19871</v>
      </c>
      <c r="G6254" s="125" t="s">
        <v>19872</v>
      </c>
      <c r="H6254" s="126" t="s">
        <v>19873</v>
      </c>
      <c r="I6254" s="127">
        <v>123</v>
      </c>
      <c r="J6254" s="128">
        <v>6.2270999999999983</v>
      </c>
    </row>
    <row r="6255" spans="2:10" hidden="1" x14ac:dyDescent="0.25">
      <c r="B6255" s="124" t="s">
        <v>80</v>
      </c>
      <c r="C6255" s="125" t="s">
        <v>19867</v>
      </c>
      <c r="D6255" s="126" t="s">
        <v>19868</v>
      </c>
      <c r="E6255" s="125" t="s">
        <v>19874</v>
      </c>
      <c r="F6255" s="126" t="s">
        <v>19875</v>
      </c>
      <c r="G6255" s="125" t="s">
        <v>19876</v>
      </c>
      <c r="H6255" s="126" t="s">
        <v>19877</v>
      </c>
      <c r="I6255" s="127">
        <v>199</v>
      </c>
      <c r="J6255" s="128">
        <v>1.0224</v>
      </c>
    </row>
    <row r="6256" spans="2:10" hidden="1" x14ac:dyDescent="0.25">
      <c r="B6256" s="124" t="s">
        <v>80</v>
      </c>
      <c r="C6256" s="125" t="s">
        <v>19867</v>
      </c>
      <c r="D6256" s="126" t="s">
        <v>19868</v>
      </c>
      <c r="E6256" s="125" t="s">
        <v>19878</v>
      </c>
      <c r="F6256" s="126" t="s">
        <v>19879</v>
      </c>
      <c r="G6256" s="125" t="s">
        <v>19880</v>
      </c>
      <c r="H6256" s="126" t="s">
        <v>19881</v>
      </c>
      <c r="I6256" s="127">
        <v>345</v>
      </c>
      <c r="J6256" s="128">
        <v>6.9947999999999997</v>
      </c>
    </row>
    <row r="6257" spans="2:10" hidden="1" x14ac:dyDescent="0.25">
      <c r="B6257" s="124" t="s">
        <v>80</v>
      </c>
      <c r="C6257" s="125" t="s">
        <v>19867</v>
      </c>
      <c r="D6257" s="126" t="s">
        <v>19868</v>
      </c>
      <c r="E6257" s="125" t="s">
        <v>19872</v>
      </c>
      <c r="F6257" s="126" t="s">
        <v>19873</v>
      </c>
      <c r="G6257" s="125" t="s">
        <v>19878</v>
      </c>
      <c r="H6257" s="126" t="s">
        <v>19879</v>
      </c>
      <c r="I6257" s="127">
        <v>185</v>
      </c>
      <c r="J6257" s="128">
        <v>13.283300000000001</v>
      </c>
    </row>
    <row r="6258" spans="2:10" hidden="1" x14ac:dyDescent="0.25">
      <c r="B6258" s="124" t="s">
        <v>80</v>
      </c>
      <c r="C6258" s="125" t="s">
        <v>19867</v>
      </c>
      <c r="D6258" s="126" t="s">
        <v>19868</v>
      </c>
      <c r="E6258" s="125" t="s">
        <v>19869</v>
      </c>
      <c r="F6258" s="126" t="s">
        <v>19870</v>
      </c>
      <c r="G6258" s="125" t="s">
        <v>19874</v>
      </c>
      <c r="H6258" s="126" t="s">
        <v>19875</v>
      </c>
      <c r="I6258" s="127">
        <v>337</v>
      </c>
      <c r="J6258" s="128">
        <v>14.2803</v>
      </c>
    </row>
    <row r="6259" spans="2:10" hidden="1" x14ac:dyDescent="0.25">
      <c r="B6259" s="124" t="s">
        <v>80</v>
      </c>
      <c r="C6259" s="125" t="s">
        <v>19867</v>
      </c>
      <c r="D6259" s="126" t="s">
        <v>19868</v>
      </c>
      <c r="E6259" s="125" t="s">
        <v>19867</v>
      </c>
      <c r="F6259" s="126" t="s">
        <v>19882</v>
      </c>
      <c r="G6259" s="125" t="s">
        <v>19869</v>
      </c>
      <c r="H6259" s="126" t="s">
        <v>19870</v>
      </c>
      <c r="I6259" s="127">
        <v>309</v>
      </c>
      <c r="J6259" s="128">
        <v>9.5389000000000017</v>
      </c>
    </row>
    <row r="6260" spans="2:10" hidden="1" x14ac:dyDescent="0.25">
      <c r="B6260" s="124" t="s">
        <v>80</v>
      </c>
      <c r="C6260" s="125" t="s">
        <v>19867</v>
      </c>
      <c r="D6260" s="126" t="s">
        <v>19868</v>
      </c>
      <c r="E6260" s="125" t="s">
        <v>19880</v>
      </c>
      <c r="F6260" s="126" t="s">
        <v>19881</v>
      </c>
      <c r="G6260" s="125" t="s">
        <v>19883</v>
      </c>
      <c r="H6260" s="126" t="s">
        <v>19884</v>
      </c>
      <c r="I6260" s="127">
        <v>142</v>
      </c>
      <c r="J6260" s="128">
        <v>5.7972000000000001</v>
      </c>
    </row>
    <row r="6261" spans="2:10" hidden="1" x14ac:dyDescent="0.25">
      <c r="B6261" s="124" t="s">
        <v>80</v>
      </c>
      <c r="C6261" s="125" t="s">
        <v>19885</v>
      </c>
      <c r="D6261" s="126" t="s">
        <v>19886</v>
      </c>
      <c r="E6261" s="125" t="s">
        <v>19885</v>
      </c>
      <c r="F6261" s="126" t="s">
        <v>19887</v>
      </c>
      <c r="G6261" s="125" t="s">
        <v>19888</v>
      </c>
      <c r="H6261" s="126" t="s">
        <v>19889</v>
      </c>
      <c r="I6261" s="127">
        <v>205</v>
      </c>
      <c r="J6261" s="128">
        <v>13.405200000000001</v>
      </c>
    </row>
    <row r="6262" spans="2:10" hidden="1" x14ac:dyDescent="0.25">
      <c r="B6262" s="124" t="s">
        <v>80</v>
      </c>
      <c r="C6262" s="125" t="s">
        <v>4197</v>
      </c>
      <c r="D6262" s="126" t="s">
        <v>19890</v>
      </c>
      <c r="E6262" s="125" t="s">
        <v>4197</v>
      </c>
      <c r="F6262" s="126" t="s">
        <v>19891</v>
      </c>
      <c r="G6262" s="125" t="s">
        <v>17253</v>
      </c>
      <c r="H6262" s="126" t="s">
        <v>19892</v>
      </c>
      <c r="I6262" s="127">
        <v>290</v>
      </c>
      <c r="J6262" s="128">
        <v>6.1973999999999991</v>
      </c>
    </row>
    <row r="6263" spans="2:10" hidden="1" x14ac:dyDescent="0.25">
      <c r="B6263" s="124" t="s">
        <v>80</v>
      </c>
      <c r="C6263" s="125" t="s">
        <v>4197</v>
      </c>
      <c r="D6263" s="126" t="s">
        <v>19890</v>
      </c>
      <c r="E6263" s="125" t="s">
        <v>4197</v>
      </c>
      <c r="F6263" s="126" t="s">
        <v>19891</v>
      </c>
      <c r="G6263" s="125" t="s">
        <v>3286</v>
      </c>
      <c r="H6263" s="126" t="s">
        <v>19893</v>
      </c>
      <c r="I6263" s="127">
        <v>170</v>
      </c>
      <c r="J6263" s="128">
        <v>2.0203000000000002</v>
      </c>
    </row>
    <row r="6264" spans="2:10" hidden="1" x14ac:dyDescent="0.25">
      <c r="B6264" s="124" t="s">
        <v>80</v>
      </c>
      <c r="C6264" s="125" t="s">
        <v>4209</v>
      </c>
      <c r="D6264" s="126" t="s">
        <v>19894</v>
      </c>
      <c r="E6264" s="125" t="s">
        <v>4209</v>
      </c>
      <c r="F6264" s="126" t="s">
        <v>19895</v>
      </c>
      <c r="G6264" s="125" t="s">
        <v>19896</v>
      </c>
      <c r="H6264" s="126" t="s">
        <v>19897</v>
      </c>
      <c r="I6264" s="127">
        <v>115</v>
      </c>
      <c r="J6264" s="128">
        <v>13.4466</v>
      </c>
    </row>
    <row r="6265" spans="2:10" hidden="1" x14ac:dyDescent="0.25">
      <c r="B6265" s="124" t="s">
        <v>80</v>
      </c>
      <c r="C6265" s="125" t="s">
        <v>4209</v>
      </c>
      <c r="D6265" s="126" t="s">
        <v>19894</v>
      </c>
      <c r="E6265" s="125" t="s">
        <v>4209</v>
      </c>
      <c r="F6265" s="126" t="s">
        <v>19895</v>
      </c>
      <c r="G6265" s="125" t="s">
        <v>19898</v>
      </c>
      <c r="H6265" s="126" t="s">
        <v>19899</v>
      </c>
      <c r="I6265" s="127">
        <v>252</v>
      </c>
      <c r="J6265" s="128">
        <v>10.8469</v>
      </c>
    </row>
    <row r="6266" spans="2:10" hidden="1" x14ac:dyDescent="0.25">
      <c r="B6266" s="124" t="s">
        <v>80</v>
      </c>
      <c r="C6266" s="125" t="s">
        <v>19900</v>
      </c>
      <c r="D6266" s="126" t="s">
        <v>19901</v>
      </c>
      <c r="E6266" s="125" t="s">
        <v>19900</v>
      </c>
      <c r="F6266" s="126" t="s">
        <v>19902</v>
      </c>
      <c r="G6266" s="125" t="s">
        <v>19903</v>
      </c>
      <c r="H6266" s="126" t="s">
        <v>19904</v>
      </c>
      <c r="I6266" s="127">
        <v>509</v>
      </c>
      <c r="J6266" s="128">
        <v>6.1208999999999989</v>
      </c>
    </row>
    <row r="6267" spans="2:10" hidden="1" x14ac:dyDescent="0.25">
      <c r="B6267" s="124" t="s">
        <v>80</v>
      </c>
      <c r="C6267" s="125" t="s">
        <v>19900</v>
      </c>
      <c r="D6267" s="126" t="s">
        <v>19901</v>
      </c>
      <c r="E6267" s="125" t="s">
        <v>19903</v>
      </c>
      <c r="F6267" s="126" t="s">
        <v>19904</v>
      </c>
      <c r="G6267" s="125" t="s">
        <v>19520</v>
      </c>
      <c r="H6267" s="126" t="s">
        <v>19905</v>
      </c>
      <c r="I6267" s="127">
        <v>113</v>
      </c>
      <c r="J6267" s="128">
        <v>6.0886000000000013</v>
      </c>
    </row>
    <row r="6268" spans="2:10" hidden="1" x14ac:dyDescent="0.25">
      <c r="B6268" s="124" t="s">
        <v>80</v>
      </c>
      <c r="C6268" s="125" t="s">
        <v>19900</v>
      </c>
      <c r="D6268" s="126" t="s">
        <v>19901</v>
      </c>
      <c r="E6268" s="125" t="s">
        <v>19900</v>
      </c>
      <c r="F6268" s="126" t="s">
        <v>19902</v>
      </c>
      <c r="G6268" s="125" t="s">
        <v>19906</v>
      </c>
      <c r="H6268" s="126" t="s">
        <v>19907</v>
      </c>
      <c r="I6268" s="127">
        <v>371</v>
      </c>
      <c r="J6268" s="128">
        <v>11.1874</v>
      </c>
    </row>
    <row r="6269" spans="2:10" hidden="1" x14ac:dyDescent="0.25">
      <c r="B6269" s="124" t="s">
        <v>80</v>
      </c>
      <c r="C6269" s="125" t="s">
        <v>19908</v>
      </c>
      <c r="D6269" s="126" t="s">
        <v>19909</v>
      </c>
      <c r="E6269" s="125" t="s">
        <v>19910</v>
      </c>
      <c r="F6269" s="126" t="s">
        <v>19911</v>
      </c>
      <c r="G6269" s="125" t="s">
        <v>19912</v>
      </c>
      <c r="H6269" s="126" t="s">
        <v>19913</v>
      </c>
      <c r="I6269" s="127">
        <v>116</v>
      </c>
      <c r="J6269" s="128">
        <v>7.0628999999999991</v>
      </c>
    </row>
    <row r="6270" spans="2:10" hidden="1" x14ac:dyDescent="0.25">
      <c r="B6270" s="124" t="s">
        <v>80</v>
      </c>
      <c r="C6270" s="125" t="s">
        <v>19908</v>
      </c>
      <c r="D6270" s="126" t="s">
        <v>19909</v>
      </c>
      <c r="E6270" s="125" t="s">
        <v>19914</v>
      </c>
      <c r="F6270" s="126" t="s">
        <v>19915</v>
      </c>
      <c r="G6270" s="125" t="s">
        <v>19916</v>
      </c>
      <c r="H6270" s="126" t="s">
        <v>19917</v>
      </c>
      <c r="I6270" s="127">
        <v>429</v>
      </c>
      <c r="J6270" s="128">
        <v>4.6334999999999997</v>
      </c>
    </row>
    <row r="6271" spans="2:10" hidden="1" x14ac:dyDescent="0.25">
      <c r="B6271" s="124" t="s">
        <v>80</v>
      </c>
      <c r="C6271" s="125" t="s">
        <v>19908</v>
      </c>
      <c r="D6271" s="126" t="s">
        <v>19909</v>
      </c>
      <c r="E6271" s="125" t="s">
        <v>19918</v>
      </c>
      <c r="F6271" s="126" t="s">
        <v>19919</v>
      </c>
      <c r="G6271" s="125" t="s">
        <v>19920</v>
      </c>
      <c r="H6271" s="126" t="s">
        <v>19921</v>
      </c>
      <c r="I6271" s="127">
        <v>300</v>
      </c>
      <c r="J6271" s="128">
        <v>6.1653999999999991</v>
      </c>
    </row>
    <row r="6272" spans="2:10" hidden="1" x14ac:dyDescent="0.25">
      <c r="B6272" s="124" t="s">
        <v>80</v>
      </c>
      <c r="C6272" s="125" t="s">
        <v>19908</v>
      </c>
      <c r="D6272" s="126" t="s">
        <v>19909</v>
      </c>
      <c r="E6272" s="125" t="s">
        <v>19922</v>
      </c>
      <c r="F6272" s="126" t="s">
        <v>19923</v>
      </c>
      <c r="G6272" s="125" t="s">
        <v>8496</v>
      </c>
      <c r="H6272" s="126" t="s">
        <v>19924</v>
      </c>
      <c r="I6272" s="127">
        <v>362</v>
      </c>
      <c r="J6272" s="128">
        <v>5.8532000000000002</v>
      </c>
    </row>
    <row r="6273" spans="2:10" hidden="1" x14ac:dyDescent="0.25">
      <c r="B6273" s="124" t="s">
        <v>80</v>
      </c>
      <c r="C6273" s="125" t="s">
        <v>19908</v>
      </c>
      <c r="D6273" s="126" t="s">
        <v>19909</v>
      </c>
      <c r="E6273" s="125" t="s">
        <v>19908</v>
      </c>
      <c r="F6273" s="126" t="s">
        <v>19925</v>
      </c>
      <c r="G6273" s="125" t="s">
        <v>19910</v>
      </c>
      <c r="H6273" s="126" t="s">
        <v>19911</v>
      </c>
      <c r="I6273" s="127">
        <v>387</v>
      </c>
      <c r="J6273" s="128">
        <v>8.915300000000002</v>
      </c>
    </row>
    <row r="6274" spans="2:10" hidden="1" x14ac:dyDescent="0.25">
      <c r="B6274" s="124" t="s">
        <v>80</v>
      </c>
      <c r="C6274" s="125" t="s">
        <v>19908</v>
      </c>
      <c r="D6274" s="126" t="s">
        <v>19909</v>
      </c>
      <c r="E6274" s="125" t="s">
        <v>19926</v>
      </c>
      <c r="F6274" s="126" t="s">
        <v>19927</v>
      </c>
      <c r="G6274" s="125" t="s">
        <v>19928</v>
      </c>
      <c r="H6274" s="126" t="s">
        <v>19929</v>
      </c>
      <c r="I6274" s="127">
        <v>329</v>
      </c>
      <c r="J6274" s="128">
        <v>6.0008999999999997</v>
      </c>
    </row>
    <row r="6275" spans="2:10" hidden="1" x14ac:dyDescent="0.25">
      <c r="B6275" s="124" t="s">
        <v>80</v>
      </c>
      <c r="C6275" s="125" t="s">
        <v>19908</v>
      </c>
      <c r="D6275" s="126" t="s">
        <v>19909</v>
      </c>
      <c r="E6275" s="125" t="s">
        <v>19908</v>
      </c>
      <c r="F6275" s="126" t="s">
        <v>19925</v>
      </c>
      <c r="G6275" s="125" t="s">
        <v>19930</v>
      </c>
      <c r="H6275" s="126" t="s">
        <v>19931</v>
      </c>
      <c r="I6275" s="127">
        <v>335</v>
      </c>
      <c r="J6275" s="128">
        <v>5.1516000000000002</v>
      </c>
    </row>
    <row r="6276" spans="2:10" hidden="1" x14ac:dyDescent="0.25">
      <c r="B6276" s="124" t="s">
        <v>80</v>
      </c>
      <c r="C6276" s="125" t="s">
        <v>19908</v>
      </c>
      <c r="D6276" s="126" t="s">
        <v>19909</v>
      </c>
      <c r="E6276" s="125" t="s">
        <v>19932</v>
      </c>
      <c r="F6276" s="126" t="s">
        <v>19933</v>
      </c>
      <c r="G6276" s="125" t="s">
        <v>19934</v>
      </c>
      <c r="H6276" s="126" t="s">
        <v>19935</v>
      </c>
      <c r="I6276" s="127">
        <v>542</v>
      </c>
      <c r="J6276" s="128">
        <v>6.0724999999999998</v>
      </c>
    </row>
    <row r="6277" spans="2:10" hidden="1" x14ac:dyDescent="0.25">
      <c r="B6277" s="124" t="s">
        <v>80</v>
      </c>
      <c r="C6277" s="125" t="s">
        <v>19908</v>
      </c>
      <c r="D6277" s="126" t="s">
        <v>19909</v>
      </c>
      <c r="E6277" s="125" t="s">
        <v>19912</v>
      </c>
      <c r="F6277" s="126" t="s">
        <v>19913</v>
      </c>
      <c r="G6277" s="125" t="s">
        <v>19936</v>
      </c>
      <c r="H6277" s="126" t="s">
        <v>19937</v>
      </c>
      <c r="I6277" s="127">
        <v>338</v>
      </c>
      <c r="J6277" s="128">
        <v>5.7111999999999998</v>
      </c>
    </row>
    <row r="6278" spans="2:10" hidden="1" x14ac:dyDescent="0.25">
      <c r="B6278" s="124" t="s">
        <v>80</v>
      </c>
      <c r="C6278" s="125" t="s">
        <v>19908</v>
      </c>
      <c r="D6278" s="126" t="s">
        <v>19909</v>
      </c>
      <c r="E6278" s="125" t="s">
        <v>19930</v>
      </c>
      <c r="F6278" s="126" t="s">
        <v>19931</v>
      </c>
      <c r="G6278" s="125" t="s">
        <v>19926</v>
      </c>
      <c r="H6278" s="126" t="s">
        <v>19927</v>
      </c>
      <c r="I6278" s="127">
        <v>474</v>
      </c>
      <c r="J6278" s="128">
        <v>5.8613999999999997</v>
      </c>
    </row>
    <row r="6279" spans="2:10" hidden="1" x14ac:dyDescent="0.25">
      <c r="B6279" s="124" t="s">
        <v>80</v>
      </c>
      <c r="C6279" s="125" t="s">
        <v>19908</v>
      </c>
      <c r="D6279" s="126" t="s">
        <v>19909</v>
      </c>
      <c r="E6279" s="125" t="s">
        <v>19930</v>
      </c>
      <c r="F6279" s="126" t="s">
        <v>19931</v>
      </c>
      <c r="G6279" s="125" t="s">
        <v>19938</v>
      </c>
      <c r="H6279" s="126" t="s">
        <v>19939</v>
      </c>
      <c r="I6279" s="127">
        <v>254</v>
      </c>
      <c r="J6279" s="128">
        <v>6.0386000000000024</v>
      </c>
    </row>
    <row r="6280" spans="2:10" hidden="1" x14ac:dyDescent="0.25">
      <c r="B6280" s="124" t="s">
        <v>80</v>
      </c>
      <c r="C6280" s="125" t="s">
        <v>19908</v>
      </c>
      <c r="D6280" s="126" t="s">
        <v>19909</v>
      </c>
      <c r="E6280" s="125" t="s">
        <v>19936</v>
      </c>
      <c r="F6280" s="126" t="s">
        <v>19937</v>
      </c>
      <c r="G6280" s="125" t="s">
        <v>19918</v>
      </c>
      <c r="H6280" s="126" t="s">
        <v>19919</v>
      </c>
      <c r="I6280" s="127">
        <v>219</v>
      </c>
      <c r="J6280" s="128">
        <v>5.7712000000000003</v>
      </c>
    </row>
    <row r="6281" spans="2:10" hidden="1" x14ac:dyDescent="0.25">
      <c r="B6281" s="124" t="s">
        <v>80</v>
      </c>
      <c r="C6281" s="125" t="s">
        <v>19908</v>
      </c>
      <c r="D6281" s="126" t="s">
        <v>19909</v>
      </c>
      <c r="E6281" s="125" t="s">
        <v>19910</v>
      </c>
      <c r="F6281" s="126" t="s">
        <v>19911</v>
      </c>
      <c r="G6281" s="125" t="s">
        <v>19940</v>
      </c>
      <c r="H6281" s="126" t="s">
        <v>19941</v>
      </c>
      <c r="I6281" s="127">
        <v>377</v>
      </c>
      <c r="J6281" s="128">
        <v>5.8642999999999983</v>
      </c>
    </row>
    <row r="6282" spans="2:10" hidden="1" x14ac:dyDescent="0.25">
      <c r="B6282" s="124" t="s">
        <v>80</v>
      </c>
      <c r="C6282" s="125" t="s">
        <v>19908</v>
      </c>
      <c r="D6282" s="126" t="s">
        <v>19909</v>
      </c>
      <c r="E6282" s="125" t="s">
        <v>19930</v>
      </c>
      <c r="F6282" s="126" t="s">
        <v>19931</v>
      </c>
      <c r="G6282" s="125" t="s">
        <v>19942</v>
      </c>
      <c r="H6282" s="126" t="s">
        <v>19943</v>
      </c>
      <c r="I6282" s="127">
        <v>509</v>
      </c>
      <c r="J6282" s="128">
        <v>6.4951999999999996</v>
      </c>
    </row>
    <row r="6283" spans="2:10" hidden="1" x14ac:dyDescent="0.25">
      <c r="B6283" s="124" t="s">
        <v>80</v>
      </c>
      <c r="C6283" s="125" t="s">
        <v>19908</v>
      </c>
      <c r="D6283" s="126" t="s">
        <v>19909</v>
      </c>
      <c r="E6283" s="125" t="s">
        <v>19908</v>
      </c>
      <c r="F6283" s="126" t="s">
        <v>19925</v>
      </c>
      <c r="G6283" s="125" t="s">
        <v>19922</v>
      </c>
      <c r="H6283" s="126" t="s">
        <v>19923</v>
      </c>
      <c r="I6283" s="127">
        <v>395</v>
      </c>
      <c r="J6283" s="128">
        <v>5.142199999999999</v>
      </c>
    </row>
    <row r="6284" spans="2:10" hidden="1" x14ac:dyDescent="0.25">
      <c r="B6284" s="124" t="s">
        <v>80</v>
      </c>
      <c r="C6284" s="125" t="s">
        <v>19908</v>
      </c>
      <c r="D6284" s="126" t="s">
        <v>19909</v>
      </c>
      <c r="E6284" s="125" t="s">
        <v>19910</v>
      </c>
      <c r="F6284" s="126" t="s">
        <v>19911</v>
      </c>
      <c r="G6284" s="125" t="s">
        <v>19944</v>
      </c>
      <c r="H6284" s="126" t="s">
        <v>19945</v>
      </c>
      <c r="I6284" s="127">
        <v>516</v>
      </c>
      <c r="J6284" s="128">
        <v>5.8739999999999997</v>
      </c>
    </row>
    <row r="6285" spans="2:10" hidden="1" x14ac:dyDescent="0.25">
      <c r="B6285" s="124" t="s">
        <v>80</v>
      </c>
      <c r="C6285" s="125" t="s">
        <v>19908</v>
      </c>
      <c r="D6285" s="126" t="s">
        <v>19909</v>
      </c>
      <c r="E6285" s="125" t="s">
        <v>19938</v>
      </c>
      <c r="F6285" s="126" t="s">
        <v>19939</v>
      </c>
      <c r="G6285" s="125" t="s">
        <v>19946</v>
      </c>
      <c r="H6285" s="126" t="s">
        <v>19947</v>
      </c>
      <c r="I6285" s="127">
        <v>365</v>
      </c>
      <c r="J6285" s="128">
        <v>5.9337999999999997</v>
      </c>
    </row>
    <row r="6286" spans="2:10" hidden="1" x14ac:dyDescent="0.25">
      <c r="B6286" s="124" t="s">
        <v>80</v>
      </c>
      <c r="C6286" s="125" t="s">
        <v>19908</v>
      </c>
      <c r="D6286" s="126" t="s">
        <v>19909</v>
      </c>
      <c r="E6286" s="125" t="s">
        <v>19948</v>
      </c>
      <c r="F6286" s="126" t="s">
        <v>19949</v>
      </c>
      <c r="G6286" s="125" t="s">
        <v>19950</v>
      </c>
      <c r="H6286" s="126" t="s">
        <v>19951</v>
      </c>
      <c r="I6286" s="127">
        <v>264</v>
      </c>
      <c r="J6286" s="128">
        <v>6.0709999999999997</v>
      </c>
    </row>
    <row r="6287" spans="2:10" hidden="1" x14ac:dyDescent="0.25">
      <c r="B6287" s="124" t="s">
        <v>80</v>
      </c>
      <c r="C6287" s="125" t="s">
        <v>19908</v>
      </c>
      <c r="D6287" s="126" t="s">
        <v>19909</v>
      </c>
      <c r="E6287" s="125" t="s">
        <v>19942</v>
      </c>
      <c r="F6287" s="126" t="s">
        <v>19943</v>
      </c>
      <c r="G6287" s="125" t="s">
        <v>19948</v>
      </c>
      <c r="H6287" s="126" t="s">
        <v>19949</v>
      </c>
      <c r="I6287" s="127">
        <v>322</v>
      </c>
      <c r="J6287" s="128">
        <v>5.9918999999999976</v>
      </c>
    </row>
    <row r="6288" spans="2:10" hidden="1" x14ac:dyDescent="0.25">
      <c r="B6288" s="124" t="s">
        <v>80</v>
      </c>
      <c r="C6288" s="125" t="s">
        <v>19908</v>
      </c>
      <c r="D6288" s="126" t="s">
        <v>19909</v>
      </c>
      <c r="E6288" s="125" t="s">
        <v>19942</v>
      </c>
      <c r="F6288" s="126" t="s">
        <v>19943</v>
      </c>
      <c r="G6288" s="125" t="s">
        <v>19932</v>
      </c>
      <c r="H6288" s="126" t="s">
        <v>19933</v>
      </c>
      <c r="I6288" s="127">
        <v>376</v>
      </c>
      <c r="J6288" s="128">
        <v>6.0555000000000003</v>
      </c>
    </row>
    <row r="6289" spans="2:10" hidden="1" x14ac:dyDescent="0.25">
      <c r="B6289" s="124" t="s">
        <v>80</v>
      </c>
      <c r="C6289" s="125" t="s">
        <v>19908</v>
      </c>
      <c r="D6289" s="126" t="s">
        <v>19909</v>
      </c>
      <c r="E6289" s="125" t="s">
        <v>19908</v>
      </c>
      <c r="F6289" s="126" t="s">
        <v>19925</v>
      </c>
      <c r="G6289" s="125" t="s">
        <v>19914</v>
      </c>
      <c r="H6289" s="126" t="s">
        <v>19915</v>
      </c>
      <c r="I6289" s="127">
        <v>292</v>
      </c>
      <c r="J6289" s="128">
        <v>6.1018999999999997</v>
      </c>
    </row>
    <row r="6290" spans="2:10" hidden="1" x14ac:dyDescent="0.25">
      <c r="B6290" s="124" t="s">
        <v>80</v>
      </c>
      <c r="C6290" s="125" t="s">
        <v>19952</v>
      </c>
      <c r="D6290" s="126" t="s">
        <v>19953</v>
      </c>
      <c r="E6290" s="125" t="s">
        <v>19952</v>
      </c>
      <c r="F6290" s="126" t="s">
        <v>19954</v>
      </c>
      <c r="G6290" s="125" t="s">
        <v>17664</v>
      </c>
      <c r="H6290" s="126" t="s">
        <v>19955</v>
      </c>
      <c r="I6290" s="127">
        <v>245</v>
      </c>
      <c r="J6290" s="128">
        <v>40.245700000000006</v>
      </c>
    </row>
    <row r="6291" spans="2:10" hidden="1" x14ac:dyDescent="0.25">
      <c r="B6291" s="124" t="s">
        <v>80</v>
      </c>
      <c r="C6291" s="125" t="s">
        <v>5243</v>
      </c>
      <c r="D6291" s="126" t="s">
        <v>19956</v>
      </c>
      <c r="E6291" s="125" t="s">
        <v>5243</v>
      </c>
      <c r="F6291" s="126" t="s">
        <v>19957</v>
      </c>
      <c r="G6291" s="125" t="s">
        <v>178</v>
      </c>
      <c r="H6291" s="126" t="s">
        <v>19958</v>
      </c>
      <c r="I6291" s="127">
        <v>291</v>
      </c>
      <c r="J6291" s="128">
        <v>2.8252000000000002</v>
      </c>
    </row>
    <row r="6292" spans="2:10" hidden="1" x14ac:dyDescent="0.25">
      <c r="B6292" s="124" t="s">
        <v>80</v>
      </c>
      <c r="C6292" s="125" t="s">
        <v>5243</v>
      </c>
      <c r="D6292" s="126" t="s">
        <v>19956</v>
      </c>
      <c r="E6292" s="125" t="s">
        <v>178</v>
      </c>
      <c r="F6292" s="126" t="s">
        <v>19958</v>
      </c>
      <c r="G6292" s="125" t="s">
        <v>19959</v>
      </c>
      <c r="H6292" s="126" t="s">
        <v>19960</v>
      </c>
      <c r="I6292" s="127">
        <v>591</v>
      </c>
      <c r="J6292" s="128">
        <v>7.1386000000000003</v>
      </c>
    </row>
    <row r="6293" spans="2:10" hidden="1" x14ac:dyDescent="0.25">
      <c r="B6293" s="124" t="s">
        <v>80</v>
      </c>
      <c r="C6293" s="125" t="s">
        <v>4349</v>
      </c>
      <c r="D6293" s="126" t="s">
        <v>19961</v>
      </c>
      <c r="E6293" s="125" t="s">
        <v>9508</v>
      </c>
      <c r="F6293" s="126" t="s">
        <v>19962</v>
      </c>
      <c r="G6293" s="125" t="s">
        <v>178</v>
      </c>
      <c r="H6293" s="126" t="s">
        <v>19963</v>
      </c>
      <c r="I6293" s="127">
        <v>397</v>
      </c>
      <c r="J6293" s="128">
        <v>5.7317000000000009</v>
      </c>
    </row>
    <row r="6294" spans="2:10" hidden="1" x14ac:dyDescent="0.25">
      <c r="B6294" s="124" t="s">
        <v>80</v>
      </c>
      <c r="C6294" s="125" t="s">
        <v>4349</v>
      </c>
      <c r="D6294" s="126" t="s">
        <v>19961</v>
      </c>
      <c r="E6294" s="125" t="s">
        <v>4349</v>
      </c>
      <c r="F6294" s="126" t="s">
        <v>19964</v>
      </c>
      <c r="G6294" s="125" t="s">
        <v>9508</v>
      </c>
      <c r="H6294" s="126" t="s">
        <v>19962</v>
      </c>
      <c r="I6294" s="127">
        <v>343</v>
      </c>
      <c r="J6294" s="128">
        <v>7.9156000000000004</v>
      </c>
    </row>
    <row r="6295" spans="2:10" hidden="1" x14ac:dyDescent="0.25">
      <c r="B6295" s="124" t="s">
        <v>80</v>
      </c>
      <c r="C6295" s="125" t="s">
        <v>4349</v>
      </c>
      <c r="D6295" s="126" t="s">
        <v>19961</v>
      </c>
      <c r="E6295" s="125" t="s">
        <v>4349</v>
      </c>
      <c r="F6295" s="126" t="s">
        <v>19964</v>
      </c>
      <c r="G6295" s="125" t="s">
        <v>6863</v>
      </c>
      <c r="H6295" s="126" t="s">
        <v>19965</v>
      </c>
      <c r="I6295" s="127">
        <v>803</v>
      </c>
      <c r="J6295" s="128">
        <v>9.0385000000000009</v>
      </c>
    </row>
    <row r="6296" spans="2:10" hidden="1" x14ac:dyDescent="0.25">
      <c r="B6296" s="124" t="s">
        <v>80</v>
      </c>
      <c r="C6296" s="125" t="s">
        <v>4373</v>
      </c>
      <c r="D6296" s="126" t="s">
        <v>19966</v>
      </c>
      <c r="E6296" s="125" t="s">
        <v>4373</v>
      </c>
      <c r="F6296" s="126" t="s">
        <v>19967</v>
      </c>
      <c r="G6296" s="125" t="s">
        <v>19968</v>
      </c>
      <c r="H6296" s="126" t="s">
        <v>19969</v>
      </c>
      <c r="I6296" s="127">
        <v>91</v>
      </c>
      <c r="J6296" s="128">
        <v>4.0734000000000004</v>
      </c>
    </row>
    <row r="6297" spans="2:10" hidden="1" x14ac:dyDescent="0.25">
      <c r="B6297" s="124" t="s">
        <v>80</v>
      </c>
      <c r="C6297" s="125" t="s">
        <v>4373</v>
      </c>
      <c r="D6297" s="126" t="s">
        <v>19966</v>
      </c>
      <c r="E6297" s="125" t="s">
        <v>4373</v>
      </c>
      <c r="F6297" s="126" t="s">
        <v>19967</v>
      </c>
      <c r="G6297" s="125" t="s">
        <v>19970</v>
      </c>
      <c r="H6297" s="126" t="s">
        <v>19971</v>
      </c>
      <c r="I6297" s="127">
        <v>606</v>
      </c>
      <c r="J6297" s="128">
        <v>7.0803000000000003</v>
      </c>
    </row>
    <row r="6298" spans="2:10" hidden="1" x14ac:dyDescent="0.25">
      <c r="B6298" s="124" t="s">
        <v>80</v>
      </c>
      <c r="C6298" s="125" t="s">
        <v>4419</v>
      </c>
      <c r="D6298" s="126" t="s">
        <v>19972</v>
      </c>
      <c r="E6298" s="125" t="s">
        <v>19973</v>
      </c>
      <c r="F6298" s="126" t="s">
        <v>19974</v>
      </c>
      <c r="G6298" s="125" t="s">
        <v>19975</v>
      </c>
      <c r="H6298" s="126" t="s">
        <v>19976</v>
      </c>
      <c r="I6298" s="127">
        <v>355</v>
      </c>
      <c r="J6298" s="128">
        <v>10.931100000000001</v>
      </c>
    </row>
    <row r="6299" spans="2:10" hidden="1" x14ac:dyDescent="0.25">
      <c r="B6299" s="124" t="s">
        <v>80</v>
      </c>
      <c r="C6299" s="125" t="s">
        <v>4419</v>
      </c>
      <c r="D6299" s="126" t="s">
        <v>19972</v>
      </c>
      <c r="E6299" s="125" t="s">
        <v>4419</v>
      </c>
      <c r="F6299" s="126" t="s">
        <v>19977</v>
      </c>
      <c r="G6299" s="125" t="s">
        <v>19973</v>
      </c>
      <c r="H6299" s="126" t="s">
        <v>19974</v>
      </c>
      <c r="I6299" s="127">
        <v>311</v>
      </c>
      <c r="J6299" s="128">
        <v>7.1249999999999991</v>
      </c>
    </row>
    <row r="6300" spans="2:10" hidden="1" x14ac:dyDescent="0.25">
      <c r="B6300" s="124" t="s">
        <v>80</v>
      </c>
      <c r="C6300" s="125" t="s">
        <v>4419</v>
      </c>
      <c r="D6300" s="126" t="s">
        <v>19972</v>
      </c>
      <c r="E6300" s="125" t="s">
        <v>7315</v>
      </c>
      <c r="F6300" s="126" t="s">
        <v>19978</v>
      </c>
      <c r="G6300" s="125" t="s">
        <v>19979</v>
      </c>
      <c r="H6300" s="126" t="s">
        <v>19980</v>
      </c>
      <c r="I6300" s="127">
        <v>350</v>
      </c>
      <c r="J6300" s="128">
        <v>8.3326000000000029</v>
      </c>
    </row>
    <row r="6301" spans="2:10" hidden="1" x14ac:dyDescent="0.25">
      <c r="B6301" s="124" t="s">
        <v>80</v>
      </c>
      <c r="C6301" s="125" t="s">
        <v>4419</v>
      </c>
      <c r="D6301" s="126" t="s">
        <v>19972</v>
      </c>
      <c r="E6301" s="125" t="s">
        <v>4419</v>
      </c>
      <c r="F6301" s="126" t="s">
        <v>19977</v>
      </c>
      <c r="G6301" s="125" t="s">
        <v>19981</v>
      </c>
      <c r="H6301" s="126" t="s">
        <v>19982</v>
      </c>
      <c r="I6301" s="127">
        <v>333</v>
      </c>
      <c r="J6301" s="128">
        <v>2.5939999999999999</v>
      </c>
    </row>
    <row r="6302" spans="2:10" hidden="1" x14ac:dyDescent="0.25">
      <c r="B6302" s="124" t="s">
        <v>80</v>
      </c>
      <c r="C6302" s="125" t="s">
        <v>4419</v>
      </c>
      <c r="D6302" s="126" t="s">
        <v>19972</v>
      </c>
      <c r="E6302" s="125" t="s">
        <v>19983</v>
      </c>
      <c r="F6302" s="126" t="s">
        <v>19984</v>
      </c>
      <c r="G6302" s="125" t="s">
        <v>7315</v>
      </c>
      <c r="H6302" s="126" t="s">
        <v>19978</v>
      </c>
      <c r="I6302" s="127">
        <v>67</v>
      </c>
      <c r="J6302" s="128">
        <v>3.756899999999999</v>
      </c>
    </row>
    <row r="6303" spans="2:10" hidden="1" x14ac:dyDescent="0.25">
      <c r="B6303" s="124" t="s">
        <v>80</v>
      </c>
      <c r="C6303" s="125" t="s">
        <v>4419</v>
      </c>
      <c r="D6303" s="126" t="s">
        <v>19972</v>
      </c>
      <c r="E6303" s="125" t="s">
        <v>19973</v>
      </c>
      <c r="F6303" s="126" t="s">
        <v>19974</v>
      </c>
      <c r="G6303" s="125" t="s">
        <v>19985</v>
      </c>
      <c r="H6303" s="126" t="s">
        <v>19986</v>
      </c>
      <c r="I6303" s="127">
        <v>207</v>
      </c>
      <c r="J6303" s="128">
        <v>9.3366000000000007</v>
      </c>
    </row>
    <row r="6304" spans="2:10" hidden="1" x14ac:dyDescent="0.25">
      <c r="B6304" s="124" t="s">
        <v>80</v>
      </c>
      <c r="C6304" s="125" t="s">
        <v>4419</v>
      </c>
      <c r="D6304" s="126" t="s">
        <v>19972</v>
      </c>
      <c r="E6304" s="125" t="s">
        <v>19981</v>
      </c>
      <c r="F6304" s="126" t="s">
        <v>19982</v>
      </c>
      <c r="G6304" s="125" t="s">
        <v>19983</v>
      </c>
      <c r="H6304" s="126" t="s">
        <v>19984</v>
      </c>
      <c r="I6304" s="127">
        <v>664</v>
      </c>
      <c r="J6304" s="128">
        <v>3.8241999999999998</v>
      </c>
    </row>
    <row r="6305" spans="2:10" hidden="1" x14ac:dyDescent="0.25">
      <c r="B6305" s="124" t="s">
        <v>80</v>
      </c>
      <c r="C6305" s="125" t="s">
        <v>4423</v>
      </c>
      <c r="D6305" s="126" t="s">
        <v>19987</v>
      </c>
      <c r="E6305" s="125" t="s">
        <v>13355</v>
      </c>
      <c r="F6305" s="126" t="s">
        <v>19988</v>
      </c>
      <c r="G6305" s="125" t="s">
        <v>17846</v>
      </c>
      <c r="H6305" s="126" t="s">
        <v>19989</v>
      </c>
      <c r="I6305" s="127">
        <v>284</v>
      </c>
      <c r="J6305" s="128">
        <v>11.3872</v>
      </c>
    </row>
    <row r="6306" spans="2:10" hidden="1" x14ac:dyDescent="0.25">
      <c r="B6306" s="124" t="s">
        <v>80</v>
      </c>
      <c r="C6306" s="125" t="s">
        <v>4423</v>
      </c>
      <c r="D6306" s="126" t="s">
        <v>19987</v>
      </c>
      <c r="E6306" s="125" t="s">
        <v>19990</v>
      </c>
      <c r="F6306" s="126" t="s">
        <v>19991</v>
      </c>
      <c r="G6306" s="125" t="s">
        <v>19767</v>
      </c>
      <c r="H6306" s="126" t="s">
        <v>19992</v>
      </c>
      <c r="I6306" s="127">
        <v>146</v>
      </c>
      <c r="J6306" s="128">
        <v>5.8967000000000001</v>
      </c>
    </row>
    <row r="6307" spans="2:10" hidden="1" x14ac:dyDescent="0.25">
      <c r="B6307" s="124" t="s">
        <v>80</v>
      </c>
      <c r="C6307" s="125" t="s">
        <v>4423</v>
      </c>
      <c r="D6307" s="126" t="s">
        <v>19987</v>
      </c>
      <c r="E6307" s="125" t="s">
        <v>4423</v>
      </c>
      <c r="F6307" s="126" t="s">
        <v>19993</v>
      </c>
      <c r="G6307" s="125" t="s">
        <v>19994</v>
      </c>
      <c r="H6307" s="126" t="s">
        <v>19995</v>
      </c>
      <c r="I6307" s="127">
        <v>131</v>
      </c>
      <c r="J6307" s="128">
        <v>5.1363000000000003</v>
      </c>
    </row>
    <row r="6308" spans="2:10" hidden="1" x14ac:dyDescent="0.25">
      <c r="B6308" s="124" t="s">
        <v>80</v>
      </c>
      <c r="C6308" s="125" t="s">
        <v>4423</v>
      </c>
      <c r="D6308" s="126" t="s">
        <v>19987</v>
      </c>
      <c r="E6308" s="125" t="s">
        <v>4423</v>
      </c>
      <c r="F6308" s="126" t="s">
        <v>19993</v>
      </c>
      <c r="G6308" s="125" t="s">
        <v>19996</v>
      </c>
      <c r="H6308" s="126" t="s">
        <v>19997</v>
      </c>
      <c r="I6308" s="127">
        <v>318</v>
      </c>
      <c r="J6308" s="128">
        <v>3.8621999999999992</v>
      </c>
    </row>
    <row r="6309" spans="2:10" hidden="1" x14ac:dyDescent="0.25">
      <c r="B6309" s="124" t="s">
        <v>80</v>
      </c>
      <c r="C6309" s="125" t="s">
        <v>4423</v>
      </c>
      <c r="D6309" s="126" t="s">
        <v>19987</v>
      </c>
      <c r="E6309" s="125" t="s">
        <v>4423</v>
      </c>
      <c r="F6309" s="126" t="s">
        <v>19993</v>
      </c>
      <c r="G6309" s="125" t="s">
        <v>19990</v>
      </c>
      <c r="H6309" s="126" t="s">
        <v>19991</v>
      </c>
      <c r="I6309" s="127">
        <v>395</v>
      </c>
      <c r="J6309" s="128">
        <v>8.0116000000000014</v>
      </c>
    </row>
    <row r="6310" spans="2:10" hidden="1" x14ac:dyDescent="0.25">
      <c r="B6310" s="124" t="s">
        <v>80</v>
      </c>
      <c r="C6310" s="125" t="s">
        <v>4423</v>
      </c>
      <c r="D6310" s="126" t="s">
        <v>19987</v>
      </c>
      <c r="E6310" s="125" t="s">
        <v>19994</v>
      </c>
      <c r="F6310" s="126" t="s">
        <v>19995</v>
      </c>
      <c r="G6310" s="125" t="s">
        <v>13355</v>
      </c>
      <c r="H6310" s="126" t="s">
        <v>19988</v>
      </c>
      <c r="I6310" s="127">
        <v>193</v>
      </c>
      <c r="J6310" s="128">
        <v>6.3659999999999988</v>
      </c>
    </row>
    <row r="6311" spans="2:10" hidden="1" x14ac:dyDescent="0.25">
      <c r="B6311" s="124" t="s">
        <v>80</v>
      </c>
      <c r="C6311" s="125" t="s">
        <v>19998</v>
      </c>
      <c r="D6311" s="126" t="s">
        <v>19999</v>
      </c>
      <c r="E6311" s="125" t="s">
        <v>20000</v>
      </c>
      <c r="F6311" s="126" t="s">
        <v>20001</v>
      </c>
      <c r="G6311" s="125" t="s">
        <v>1096</v>
      </c>
      <c r="H6311" s="126" t="s">
        <v>20002</v>
      </c>
      <c r="I6311" s="127">
        <v>1733</v>
      </c>
      <c r="J6311" s="128">
        <v>1.0325</v>
      </c>
    </row>
    <row r="6312" spans="2:10" hidden="1" x14ac:dyDescent="0.25">
      <c r="B6312" s="124" t="s">
        <v>80</v>
      </c>
      <c r="C6312" s="125" t="s">
        <v>19998</v>
      </c>
      <c r="D6312" s="126" t="s">
        <v>19999</v>
      </c>
      <c r="E6312" s="125" t="s">
        <v>19998</v>
      </c>
      <c r="F6312" s="126" t="s">
        <v>20003</v>
      </c>
      <c r="G6312" s="125" t="s">
        <v>20000</v>
      </c>
      <c r="H6312" s="126" t="s">
        <v>20001</v>
      </c>
      <c r="I6312" s="127">
        <v>670</v>
      </c>
      <c r="J6312" s="128">
        <v>6.5227999999999984</v>
      </c>
    </row>
    <row r="6313" spans="2:10" hidden="1" x14ac:dyDescent="0.25">
      <c r="B6313" s="124" t="s">
        <v>80</v>
      </c>
      <c r="C6313" s="125" t="s">
        <v>19998</v>
      </c>
      <c r="D6313" s="126" t="s">
        <v>19999</v>
      </c>
      <c r="E6313" s="125" t="s">
        <v>1096</v>
      </c>
      <c r="F6313" s="126" t="s">
        <v>20002</v>
      </c>
      <c r="G6313" s="125" t="s">
        <v>20004</v>
      </c>
      <c r="H6313" s="126" t="s">
        <v>20005</v>
      </c>
      <c r="I6313" s="127">
        <v>571</v>
      </c>
      <c r="J6313" s="128">
        <v>1.2694000000000001</v>
      </c>
    </row>
    <row r="6314" spans="2:10" hidden="1" x14ac:dyDescent="0.25">
      <c r="B6314" s="124" t="s">
        <v>80</v>
      </c>
      <c r="C6314" s="125" t="s">
        <v>19998</v>
      </c>
      <c r="D6314" s="126" t="s">
        <v>19999</v>
      </c>
      <c r="E6314" s="125" t="s">
        <v>20004</v>
      </c>
      <c r="F6314" s="126" t="s">
        <v>20005</v>
      </c>
      <c r="G6314" s="125" t="s">
        <v>20006</v>
      </c>
      <c r="H6314" s="126" t="s">
        <v>20007</v>
      </c>
      <c r="I6314" s="127">
        <v>842</v>
      </c>
      <c r="J6314" s="128">
        <v>2.3628</v>
      </c>
    </row>
    <row r="6315" spans="2:10" hidden="1" x14ac:dyDescent="0.25">
      <c r="B6315" s="124" t="s">
        <v>80</v>
      </c>
      <c r="C6315" s="125" t="s">
        <v>20008</v>
      </c>
      <c r="D6315" s="126" t="s">
        <v>20009</v>
      </c>
      <c r="E6315" s="125" t="s">
        <v>20010</v>
      </c>
      <c r="F6315" s="126" t="s">
        <v>20011</v>
      </c>
      <c r="G6315" s="125" t="s">
        <v>6845</v>
      </c>
      <c r="H6315" s="126" t="s">
        <v>20012</v>
      </c>
      <c r="I6315" s="127">
        <v>198</v>
      </c>
      <c r="J6315" s="128">
        <v>21.775700000000001</v>
      </c>
    </row>
    <row r="6316" spans="2:10" hidden="1" x14ac:dyDescent="0.25">
      <c r="B6316" s="124" t="s">
        <v>80</v>
      </c>
      <c r="C6316" s="125" t="s">
        <v>20008</v>
      </c>
      <c r="D6316" s="126" t="s">
        <v>20009</v>
      </c>
      <c r="E6316" s="125" t="s">
        <v>20013</v>
      </c>
      <c r="F6316" s="126" t="s">
        <v>20014</v>
      </c>
      <c r="G6316" s="125" t="s">
        <v>20015</v>
      </c>
      <c r="H6316" s="126" t="s">
        <v>20016</v>
      </c>
      <c r="I6316" s="127">
        <v>287</v>
      </c>
      <c r="J6316" s="128">
        <v>7.7679999999999989</v>
      </c>
    </row>
    <row r="6317" spans="2:10" hidden="1" x14ac:dyDescent="0.25">
      <c r="B6317" s="124" t="s">
        <v>80</v>
      </c>
      <c r="C6317" s="125" t="s">
        <v>20008</v>
      </c>
      <c r="D6317" s="126" t="s">
        <v>20009</v>
      </c>
      <c r="E6317" s="125" t="s">
        <v>20010</v>
      </c>
      <c r="F6317" s="126" t="s">
        <v>20011</v>
      </c>
      <c r="G6317" s="125" t="s">
        <v>20017</v>
      </c>
      <c r="H6317" s="126" t="s">
        <v>20018</v>
      </c>
      <c r="I6317" s="127">
        <v>1064</v>
      </c>
      <c r="J6317" s="128">
        <v>18.4008</v>
      </c>
    </row>
    <row r="6318" spans="2:10" hidden="1" x14ac:dyDescent="0.25">
      <c r="B6318" s="124" t="s">
        <v>80</v>
      </c>
      <c r="C6318" s="125" t="s">
        <v>20008</v>
      </c>
      <c r="D6318" s="126" t="s">
        <v>20009</v>
      </c>
      <c r="E6318" s="125" t="s">
        <v>20015</v>
      </c>
      <c r="F6318" s="126" t="s">
        <v>20016</v>
      </c>
      <c r="G6318" s="125" t="s">
        <v>20010</v>
      </c>
      <c r="H6318" s="126" t="s">
        <v>20011</v>
      </c>
      <c r="I6318" s="127">
        <v>509</v>
      </c>
      <c r="J6318" s="128">
        <v>8.0881999999999987</v>
      </c>
    </row>
    <row r="6319" spans="2:10" hidden="1" x14ac:dyDescent="0.25">
      <c r="B6319" s="124" t="s">
        <v>80</v>
      </c>
      <c r="C6319" s="125" t="s">
        <v>20008</v>
      </c>
      <c r="D6319" s="126" t="s">
        <v>20009</v>
      </c>
      <c r="E6319" s="125" t="s">
        <v>20019</v>
      </c>
      <c r="F6319" s="126" t="s">
        <v>20020</v>
      </c>
      <c r="G6319" s="125" t="s">
        <v>20013</v>
      </c>
      <c r="H6319" s="126" t="s">
        <v>20014</v>
      </c>
      <c r="I6319" s="127">
        <v>513</v>
      </c>
      <c r="J6319" s="128">
        <v>5.1557999999999993</v>
      </c>
    </row>
    <row r="6320" spans="2:10" hidden="1" x14ac:dyDescent="0.25">
      <c r="B6320" s="124" t="s">
        <v>80</v>
      </c>
      <c r="C6320" s="125" t="s">
        <v>20008</v>
      </c>
      <c r="D6320" s="126" t="s">
        <v>20009</v>
      </c>
      <c r="E6320" s="125" t="s">
        <v>20021</v>
      </c>
      <c r="F6320" s="126" t="s">
        <v>20022</v>
      </c>
      <c r="G6320" s="125" t="s">
        <v>20023</v>
      </c>
      <c r="H6320" s="126" t="s">
        <v>20024</v>
      </c>
      <c r="I6320" s="127">
        <v>1277</v>
      </c>
      <c r="J6320" s="128">
        <v>8.8330000000000002</v>
      </c>
    </row>
    <row r="6321" spans="2:10" hidden="1" x14ac:dyDescent="0.25">
      <c r="B6321" s="124" t="s">
        <v>80</v>
      </c>
      <c r="C6321" s="125" t="s">
        <v>20008</v>
      </c>
      <c r="D6321" s="126" t="s">
        <v>20009</v>
      </c>
      <c r="E6321" s="125" t="s">
        <v>20025</v>
      </c>
      <c r="F6321" s="126" t="s">
        <v>20026</v>
      </c>
      <c r="G6321" s="125" t="s">
        <v>759</v>
      </c>
      <c r="H6321" s="126" t="s">
        <v>20027</v>
      </c>
      <c r="I6321" s="127">
        <v>467</v>
      </c>
      <c r="J6321" s="128">
        <v>4.3024999999999993</v>
      </c>
    </row>
    <row r="6322" spans="2:10" hidden="1" x14ac:dyDescent="0.25">
      <c r="B6322" s="124" t="s">
        <v>80</v>
      </c>
      <c r="C6322" s="125" t="s">
        <v>20008</v>
      </c>
      <c r="D6322" s="126" t="s">
        <v>20009</v>
      </c>
      <c r="E6322" s="125" t="s">
        <v>20013</v>
      </c>
      <c r="F6322" s="126" t="s">
        <v>20014</v>
      </c>
      <c r="G6322" s="125" t="s">
        <v>20021</v>
      </c>
      <c r="H6322" s="126" t="s">
        <v>20022</v>
      </c>
      <c r="I6322" s="127">
        <v>1240</v>
      </c>
      <c r="J6322" s="128">
        <v>4.884199999999999</v>
      </c>
    </row>
    <row r="6323" spans="2:10" hidden="1" x14ac:dyDescent="0.25">
      <c r="B6323" s="124" t="s">
        <v>80</v>
      </c>
      <c r="C6323" s="125" t="s">
        <v>20008</v>
      </c>
      <c r="D6323" s="126" t="s">
        <v>20009</v>
      </c>
      <c r="E6323" s="125" t="s">
        <v>20028</v>
      </c>
      <c r="F6323" s="126" t="s">
        <v>20029</v>
      </c>
      <c r="G6323" s="125" t="s">
        <v>20025</v>
      </c>
      <c r="H6323" s="126" t="s">
        <v>20026</v>
      </c>
      <c r="I6323" s="127">
        <v>496</v>
      </c>
      <c r="J6323" s="128">
        <v>7.0372000000000003</v>
      </c>
    </row>
    <row r="6324" spans="2:10" hidden="1" x14ac:dyDescent="0.25">
      <c r="B6324" s="124" t="s">
        <v>80</v>
      </c>
      <c r="C6324" s="125" t="s">
        <v>20008</v>
      </c>
      <c r="D6324" s="126" t="s">
        <v>20009</v>
      </c>
      <c r="E6324" s="125" t="s">
        <v>20008</v>
      </c>
      <c r="F6324" s="126" t="s">
        <v>20030</v>
      </c>
      <c r="G6324" s="125" t="s">
        <v>6629</v>
      </c>
      <c r="H6324" s="126" t="s">
        <v>20031</v>
      </c>
      <c r="I6324" s="127">
        <v>1966</v>
      </c>
      <c r="J6324" s="128">
        <v>12.0983</v>
      </c>
    </row>
    <row r="6325" spans="2:10" hidden="1" x14ac:dyDescent="0.25">
      <c r="B6325" s="124" t="s">
        <v>80</v>
      </c>
      <c r="C6325" s="125" t="s">
        <v>20008</v>
      </c>
      <c r="D6325" s="126" t="s">
        <v>20009</v>
      </c>
      <c r="E6325" s="125" t="s">
        <v>20023</v>
      </c>
      <c r="F6325" s="126" t="s">
        <v>20024</v>
      </c>
      <c r="G6325" s="125" t="s">
        <v>19545</v>
      </c>
      <c r="H6325" s="126" t="s">
        <v>20032</v>
      </c>
      <c r="I6325" s="127">
        <v>220</v>
      </c>
      <c r="J6325" s="128">
        <v>3.6476999999999999</v>
      </c>
    </row>
    <row r="6326" spans="2:10" hidden="1" x14ac:dyDescent="0.25">
      <c r="B6326" s="124" t="s">
        <v>80</v>
      </c>
      <c r="C6326" s="125" t="s">
        <v>20008</v>
      </c>
      <c r="D6326" s="126" t="s">
        <v>20009</v>
      </c>
      <c r="E6326" s="125" t="s">
        <v>6629</v>
      </c>
      <c r="F6326" s="126" t="s">
        <v>20031</v>
      </c>
      <c r="G6326" s="125" t="s">
        <v>20028</v>
      </c>
      <c r="H6326" s="126" t="s">
        <v>20029</v>
      </c>
      <c r="I6326" s="127">
        <v>691</v>
      </c>
      <c r="J6326" s="128">
        <v>3.2056</v>
      </c>
    </row>
    <row r="6327" spans="2:10" hidden="1" x14ac:dyDescent="0.25">
      <c r="B6327" s="124" t="s">
        <v>80</v>
      </c>
      <c r="C6327" s="125" t="s">
        <v>20008</v>
      </c>
      <c r="D6327" s="126" t="s">
        <v>20009</v>
      </c>
      <c r="E6327" s="125" t="s">
        <v>20008</v>
      </c>
      <c r="F6327" s="126" t="s">
        <v>20030</v>
      </c>
      <c r="G6327" s="125" t="s">
        <v>20033</v>
      </c>
      <c r="H6327" s="126" t="s">
        <v>20034</v>
      </c>
      <c r="I6327" s="127">
        <v>483</v>
      </c>
      <c r="J6327" s="128">
        <v>10.6335</v>
      </c>
    </row>
    <row r="6328" spans="2:10" hidden="1" x14ac:dyDescent="0.25">
      <c r="B6328" s="124" t="s">
        <v>80</v>
      </c>
      <c r="C6328" s="125" t="s">
        <v>20008</v>
      </c>
      <c r="D6328" s="126" t="s">
        <v>20009</v>
      </c>
      <c r="E6328" s="125" t="s">
        <v>759</v>
      </c>
      <c r="F6328" s="126" t="s">
        <v>20027</v>
      </c>
      <c r="G6328" s="125" t="s">
        <v>2272</v>
      </c>
      <c r="H6328" s="126" t="s">
        <v>20035</v>
      </c>
      <c r="I6328" s="127">
        <v>2379</v>
      </c>
      <c r="J6328" s="128">
        <v>14.088699999999999</v>
      </c>
    </row>
    <row r="6329" spans="2:10" hidden="1" x14ac:dyDescent="0.25">
      <c r="B6329" s="124" t="s">
        <v>80</v>
      </c>
      <c r="C6329" s="125" t="s">
        <v>20008</v>
      </c>
      <c r="D6329" s="126" t="s">
        <v>20009</v>
      </c>
      <c r="E6329" s="125" t="s">
        <v>20028</v>
      </c>
      <c r="F6329" s="126" t="s">
        <v>20029</v>
      </c>
      <c r="G6329" s="125" t="s">
        <v>5166</v>
      </c>
      <c r="H6329" s="126" t="s">
        <v>20036</v>
      </c>
      <c r="I6329" s="127">
        <v>363</v>
      </c>
      <c r="J6329" s="128">
        <v>4.3611000000000004</v>
      </c>
    </row>
    <row r="6330" spans="2:10" hidden="1" x14ac:dyDescent="0.25">
      <c r="B6330" s="124" t="s">
        <v>80</v>
      </c>
      <c r="C6330" s="125" t="s">
        <v>20008</v>
      </c>
      <c r="D6330" s="126" t="s">
        <v>20009</v>
      </c>
      <c r="E6330" s="125" t="s">
        <v>20025</v>
      </c>
      <c r="F6330" s="126" t="s">
        <v>20026</v>
      </c>
      <c r="G6330" s="125" t="s">
        <v>20019</v>
      </c>
      <c r="H6330" s="126" t="s">
        <v>20020</v>
      </c>
      <c r="I6330" s="127">
        <v>505</v>
      </c>
      <c r="J6330" s="128">
        <v>6.0044999999999984</v>
      </c>
    </row>
    <row r="6331" spans="2:10" hidden="1" x14ac:dyDescent="0.25">
      <c r="B6331" s="124" t="s">
        <v>80</v>
      </c>
      <c r="C6331" s="125" t="s">
        <v>2555</v>
      </c>
      <c r="D6331" s="126" t="s">
        <v>20037</v>
      </c>
      <c r="E6331" s="125" t="s">
        <v>2555</v>
      </c>
      <c r="F6331" s="126" t="s">
        <v>20038</v>
      </c>
      <c r="G6331" s="125" t="s">
        <v>20039</v>
      </c>
      <c r="H6331" s="126" t="s">
        <v>20040</v>
      </c>
      <c r="I6331" s="127">
        <v>121</v>
      </c>
      <c r="J6331" s="128">
        <v>7.3544999999999989</v>
      </c>
    </row>
    <row r="6332" spans="2:10" hidden="1" x14ac:dyDescent="0.25">
      <c r="B6332" s="124" t="s">
        <v>80</v>
      </c>
      <c r="C6332" s="125" t="s">
        <v>4599</v>
      </c>
      <c r="D6332" s="126" t="s">
        <v>20041</v>
      </c>
      <c r="E6332" s="125" t="s">
        <v>4599</v>
      </c>
      <c r="F6332" s="126" t="s">
        <v>20042</v>
      </c>
      <c r="G6332" s="125" t="s">
        <v>19178</v>
      </c>
      <c r="H6332" s="126" t="s">
        <v>20043</v>
      </c>
      <c r="I6332" s="127">
        <v>387</v>
      </c>
      <c r="J6332" s="128">
        <v>17.5245</v>
      </c>
    </row>
    <row r="6333" spans="2:10" hidden="1" x14ac:dyDescent="0.25">
      <c r="B6333" s="124" t="s">
        <v>80</v>
      </c>
      <c r="C6333" s="125" t="s">
        <v>4599</v>
      </c>
      <c r="D6333" s="126" t="s">
        <v>20041</v>
      </c>
      <c r="E6333" s="125" t="s">
        <v>4599</v>
      </c>
      <c r="F6333" s="126" t="s">
        <v>20042</v>
      </c>
      <c r="G6333" s="125" t="s">
        <v>20044</v>
      </c>
      <c r="H6333" s="126" t="s">
        <v>20045</v>
      </c>
      <c r="I6333" s="127">
        <v>214</v>
      </c>
      <c r="J6333" s="128">
        <v>3.6775000000000002</v>
      </c>
    </row>
    <row r="6334" spans="2:10" hidden="1" x14ac:dyDescent="0.25">
      <c r="B6334" s="124" t="s">
        <v>80</v>
      </c>
      <c r="C6334" s="125" t="s">
        <v>4599</v>
      </c>
      <c r="D6334" s="126" t="s">
        <v>20041</v>
      </c>
      <c r="E6334" s="125" t="s">
        <v>20046</v>
      </c>
      <c r="F6334" s="126" t="s">
        <v>20047</v>
      </c>
      <c r="G6334" s="125" t="s">
        <v>20048</v>
      </c>
      <c r="H6334" s="126" t="s">
        <v>20049</v>
      </c>
      <c r="I6334" s="127">
        <v>400</v>
      </c>
      <c r="J6334" s="128">
        <v>8.6986999999999988</v>
      </c>
    </row>
    <row r="6335" spans="2:10" hidden="1" x14ac:dyDescent="0.25">
      <c r="B6335" s="124" t="s">
        <v>80</v>
      </c>
      <c r="C6335" s="125" t="s">
        <v>4599</v>
      </c>
      <c r="D6335" s="126" t="s">
        <v>20041</v>
      </c>
      <c r="E6335" s="125" t="s">
        <v>20048</v>
      </c>
      <c r="F6335" s="126" t="s">
        <v>20049</v>
      </c>
      <c r="G6335" s="125" t="s">
        <v>8031</v>
      </c>
      <c r="H6335" s="126" t="s">
        <v>20050</v>
      </c>
      <c r="I6335" s="127">
        <v>418</v>
      </c>
      <c r="J6335" s="128">
        <v>6.0576999999999996</v>
      </c>
    </row>
    <row r="6336" spans="2:10" hidden="1" x14ac:dyDescent="0.25">
      <c r="B6336" s="124" t="s">
        <v>80</v>
      </c>
      <c r="C6336" s="125" t="s">
        <v>4599</v>
      </c>
      <c r="D6336" s="126" t="s">
        <v>20041</v>
      </c>
      <c r="E6336" s="125" t="s">
        <v>20051</v>
      </c>
      <c r="F6336" s="126" t="s">
        <v>20052</v>
      </c>
      <c r="G6336" s="125" t="s">
        <v>20053</v>
      </c>
      <c r="H6336" s="126" t="s">
        <v>20054</v>
      </c>
      <c r="I6336" s="127">
        <v>607</v>
      </c>
      <c r="J6336" s="128">
        <v>25.196000000000009</v>
      </c>
    </row>
    <row r="6337" spans="2:10" hidden="1" x14ac:dyDescent="0.25">
      <c r="B6337" s="124" t="s">
        <v>80</v>
      </c>
      <c r="C6337" s="125" t="s">
        <v>4599</v>
      </c>
      <c r="D6337" s="126" t="s">
        <v>20041</v>
      </c>
      <c r="E6337" s="125" t="s">
        <v>20051</v>
      </c>
      <c r="F6337" s="126" t="s">
        <v>20052</v>
      </c>
      <c r="G6337" s="125" t="s">
        <v>20046</v>
      </c>
      <c r="H6337" s="126" t="s">
        <v>20047</v>
      </c>
      <c r="I6337" s="127">
        <v>227</v>
      </c>
      <c r="J6337" s="128">
        <v>5.1942999999999993</v>
      </c>
    </row>
    <row r="6338" spans="2:10" hidden="1" x14ac:dyDescent="0.25">
      <c r="B6338" s="124" t="s">
        <v>80</v>
      </c>
      <c r="C6338" s="125" t="s">
        <v>4599</v>
      </c>
      <c r="D6338" s="126" t="s">
        <v>20041</v>
      </c>
      <c r="E6338" s="125" t="s">
        <v>4599</v>
      </c>
      <c r="F6338" s="126" t="s">
        <v>20042</v>
      </c>
      <c r="G6338" s="125" t="s">
        <v>20051</v>
      </c>
      <c r="H6338" s="126" t="s">
        <v>20052</v>
      </c>
      <c r="I6338" s="127">
        <v>221</v>
      </c>
      <c r="J6338" s="128">
        <v>16.614799999999999</v>
      </c>
    </row>
    <row r="6339" spans="2:10" hidden="1" x14ac:dyDescent="0.25">
      <c r="B6339" s="124" t="s">
        <v>80</v>
      </c>
      <c r="C6339" s="125" t="s">
        <v>4599</v>
      </c>
      <c r="D6339" s="126" t="s">
        <v>20041</v>
      </c>
      <c r="E6339" s="125" t="s">
        <v>20051</v>
      </c>
      <c r="F6339" s="126" t="s">
        <v>20052</v>
      </c>
      <c r="G6339" s="125" t="s">
        <v>20055</v>
      </c>
      <c r="H6339" s="126" t="s">
        <v>20056</v>
      </c>
      <c r="I6339" s="127">
        <v>189</v>
      </c>
      <c r="J6339" s="128">
        <v>0.3836</v>
      </c>
    </row>
    <row r="6340" spans="2:10" hidden="1" x14ac:dyDescent="0.25">
      <c r="B6340" s="124" t="s">
        <v>80</v>
      </c>
      <c r="C6340" s="125" t="s">
        <v>4599</v>
      </c>
      <c r="D6340" s="126" t="s">
        <v>20041</v>
      </c>
      <c r="E6340" s="125" t="s">
        <v>20046</v>
      </c>
      <c r="F6340" s="126" t="s">
        <v>20047</v>
      </c>
      <c r="G6340" s="125" t="s">
        <v>20057</v>
      </c>
      <c r="H6340" s="126" t="s">
        <v>20058</v>
      </c>
      <c r="I6340" s="127">
        <v>182</v>
      </c>
      <c r="J6340" s="128">
        <v>0.39250000000000002</v>
      </c>
    </row>
    <row r="6341" spans="2:10" hidden="1" x14ac:dyDescent="0.25">
      <c r="B6341" s="124" t="s">
        <v>80</v>
      </c>
      <c r="C6341" s="125" t="s">
        <v>4599</v>
      </c>
      <c r="D6341" s="126" t="s">
        <v>20041</v>
      </c>
      <c r="E6341" s="125" t="s">
        <v>20044</v>
      </c>
      <c r="F6341" s="126" t="s">
        <v>20045</v>
      </c>
      <c r="G6341" s="125" t="s">
        <v>5756</v>
      </c>
      <c r="H6341" s="126" t="s">
        <v>20059</v>
      </c>
      <c r="I6341" s="127">
        <v>658</v>
      </c>
      <c r="J6341" s="128">
        <v>19.430399999999999</v>
      </c>
    </row>
    <row r="6342" spans="2:10" hidden="1" x14ac:dyDescent="0.25">
      <c r="B6342" s="124" t="s">
        <v>80</v>
      </c>
      <c r="C6342" s="125" t="s">
        <v>2443</v>
      </c>
      <c r="D6342" s="126" t="s">
        <v>20060</v>
      </c>
      <c r="E6342" s="125" t="s">
        <v>2443</v>
      </c>
      <c r="F6342" s="126" t="s">
        <v>20061</v>
      </c>
      <c r="G6342" s="125" t="s">
        <v>20062</v>
      </c>
      <c r="H6342" s="126" t="s">
        <v>20063</v>
      </c>
      <c r="I6342" s="127">
        <v>213</v>
      </c>
      <c r="J6342" s="128">
        <v>2.4845000000000002</v>
      </c>
    </row>
    <row r="6343" spans="2:10" hidden="1" x14ac:dyDescent="0.25">
      <c r="B6343" s="124" t="s">
        <v>80</v>
      </c>
      <c r="C6343" s="125" t="s">
        <v>2443</v>
      </c>
      <c r="D6343" s="126" t="s">
        <v>20060</v>
      </c>
      <c r="E6343" s="125" t="s">
        <v>20062</v>
      </c>
      <c r="F6343" s="126" t="s">
        <v>20063</v>
      </c>
      <c r="G6343" s="125" t="s">
        <v>20064</v>
      </c>
      <c r="H6343" s="126" t="s">
        <v>20065</v>
      </c>
      <c r="I6343" s="127">
        <v>344</v>
      </c>
      <c r="J6343" s="128">
        <v>1.5063</v>
      </c>
    </row>
    <row r="6344" spans="2:10" hidden="1" x14ac:dyDescent="0.25">
      <c r="B6344" s="124" t="s">
        <v>80</v>
      </c>
      <c r="C6344" s="125" t="s">
        <v>2443</v>
      </c>
      <c r="D6344" s="126" t="s">
        <v>20060</v>
      </c>
      <c r="E6344" s="125" t="s">
        <v>20062</v>
      </c>
      <c r="F6344" s="126" t="s">
        <v>20063</v>
      </c>
      <c r="G6344" s="125" t="s">
        <v>19606</v>
      </c>
      <c r="H6344" s="126" t="s">
        <v>20066</v>
      </c>
      <c r="I6344" s="127">
        <v>536</v>
      </c>
      <c r="J6344" s="128">
        <v>11.2911</v>
      </c>
    </row>
    <row r="6345" spans="2:10" hidden="1" x14ac:dyDescent="0.25">
      <c r="B6345" s="124" t="s">
        <v>816</v>
      </c>
      <c r="C6345" s="125" t="s">
        <v>20067</v>
      </c>
      <c r="D6345" s="126" t="s">
        <v>20068</v>
      </c>
      <c r="E6345" s="125" t="s">
        <v>20067</v>
      </c>
      <c r="F6345" s="126" t="s">
        <v>20069</v>
      </c>
      <c r="G6345" s="125" t="s">
        <v>20070</v>
      </c>
      <c r="H6345" s="126" t="s">
        <v>20071</v>
      </c>
      <c r="I6345" s="127">
        <v>74</v>
      </c>
      <c r="J6345" s="128">
        <v>2.9453</v>
      </c>
    </row>
    <row r="6346" spans="2:10" hidden="1" x14ac:dyDescent="0.25">
      <c r="B6346" s="124" t="s">
        <v>816</v>
      </c>
      <c r="C6346" s="125" t="s">
        <v>20067</v>
      </c>
      <c r="D6346" s="126" t="s">
        <v>20068</v>
      </c>
      <c r="E6346" s="125" t="s">
        <v>20072</v>
      </c>
      <c r="F6346" s="126" t="s">
        <v>20073</v>
      </c>
      <c r="G6346" s="125" t="s">
        <v>20074</v>
      </c>
      <c r="H6346" s="126" t="s">
        <v>20075</v>
      </c>
      <c r="I6346" s="127">
        <v>221</v>
      </c>
      <c r="J6346" s="128">
        <v>3.3673999999999999</v>
      </c>
    </row>
    <row r="6347" spans="2:10" hidden="1" x14ac:dyDescent="0.25">
      <c r="B6347" s="124" t="s">
        <v>816</v>
      </c>
      <c r="C6347" s="125" t="s">
        <v>20067</v>
      </c>
      <c r="D6347" s="126" t="s">
        <v>20068</v>
      </c>
      <c r="E6347" s="125" t="s">
        <v>20067</v>
      </c>
      <c r="F6347" s="126" t="s">
        <v>20069</v>
      </c>
      <c r="G6347" s="125" t="s">
        <v>20076</v>
      </c>
      <c r="H6347" s="126" t="s">
        <v>20077</v>
      </c>
      <c r="I6347" s="127">
        <v>531</v>
      </c>
      <c r="J6347" s="128">
        <v>5.6338999999999997</v>
      </c>
    </row>
    <row r="6348" spans="2:10" hidden="1" x14ac:dyDescent="0.25">
      <c r="B6348" s="124" t="s">
        <v>816</v>
      </c>
      <c r="C6348" s="125" t="s">
        <v>20067</v>
      </c>
      <c r="D6348" s="126" t="s">
        <v>20068</v>
      </c>
      <c r="E6348" s="125" t="s">
        <v>20078</v>
      </c>
      <c r="F6348" s="126" t="s">
        <v>20079</v>
      </c>
      <c r="G6348" s="125" t="s">
        <v>20080</v>
      </c>
      <c r="H6348" s="126" t="s">
        <v>20081</v>
      </c>
      <c r="I6348" s="127">
        <v>173</v>
      </c>
      <c r="J6348" s="128">
        <v>8.8739000000000026</v>
      </c>
    </row>
    <row r="6349" spans="2:10" hidden="1" x14ac:dyDescent="0.25">
      <c r="B6349" s="124" t="s">
        <v>816</v>
      </c>
      <c r="C6349" s="125" t="s">
        <v>20067</v>
      </c>
      <c r="D6349" s="126" t="s">
        <v>20068</v>
      </c>
      <c r="E6349" s="125" t="s">
        <v>20074</v>
      </c>
      <c r="F6349" s="126" t="s">
        <v>20075</v>
      </c>
      <c r="G6349" s="125" t="s">
        <v>6727</v>
      </c>
      <c r="H6349" s="126" t="s">
        <v>20082</v>
      </c>
      <c r="I6349" s="127">
        <v>160</v>
      </c>
      <c r="J6349" s="128">
        <v>3.3222999999999998</v>
      </c>
    </row>
    <row r="6350" spans="2:10" hidden="1" x14ac:dyDescent="0.25">
      <c r="B6350" s="124" t="s">
        <v>816</v>
      </c>
      <c r="C6350" s="125" t="s">
        <v>20067</v>
      </c>
      <c r="D6350" s="126" t="s">
        <v>20068</v>
      </c>
      <c r="E6350" s="125" t="s">
        <v>3884</v>
      </c>
      <c r="F6350" s="126" t="s">
        <v>20083</v>
      </c>
      <c r="G6350" s="125" t="s">
        <v>9506</v>
      </c>
      <c r="H6350" s="126" t="s">
        <v>20084</v>
      </c>
      <c r="I6350" s="127">
        <v>320</v>
      </c>
      <c r="J6350" s="128">
        <v>1.1813</v>
      </c>
    </row>
    <row r="6351" spans="2:10" hidden="1" x14ac:dyDescent="0.25">
      <c r="B6351" s="124" t="s">
        <v>816</v>
      </c>
      <c r="C6351" s="125" t="s">
        <v>20067</v>
      </c>
      <c r="D6351" s="126" t="s">
        <v>20068</v>
      </c>
      <c r="E6351" s="125" t="s">
        <v>2901</v>
      </c>
      <c r="F6351" s="126" t="s">
        <v>20085</v>
      </c>
      <c r="G6351" s="125" t="s">
        <v>20078</v>
      </c>
      <c r="H6351" s="126" t="s">
        <v>20079</v>
      </c>
      <c r="I6351" s="127">
        <v>146</v>
      </c>
      <c r="J6351" s="128">
        <v>6.8878000000000004</v>
      </c>
    </row>
    <row r="6352" spans="2:10" hidden="1" x14ac:dyDescent="0.25">
      <c r="B6352" s="124" t="s">
        <v>816</v>
      </c>
      <c r="C6352" s="125" t="s">
        <v>20067</v>
      </c>
      <c r="D6352" s="126" t="s">
        <v>20068</v>
      </c>
      <c r="E6352" s="125" t="s">
        <v>7461</v>
      </c>
      <c r="F6352" s="126" t="s">
        <v>20086</v>
      </c>
      <c r="G6352" s="125" t="s">
        <v>20087</v>
      </c>
      <c r="H6352" s="126" t="s">
        <v>20088</v>
      </c>
      <c r="I6352" s="127">
        <v>386</v>
      </c>
      <c r="J6352" s="128">
        <v>11.0419</v>
      </c>
    </row>
    <row r="6353" spans="2:10" hidden="1" x14ac:dyDescent="0.25">
      <c r="B6353" s="124" t="s">
        <v>816</v>
      </c>
      <c r="C6353" s="125" t="s">
        <v>20067</v>
      </c>
      <c r="D6353" s="126" t="s">
        <v>20068</v>
      </c>
      <c r="E6353" s="125" t="s">
        <v>20080</v>
      </c>
      <c r="F6353" s="126" t="s">
        <v>20081</v>
      </c>
      <c r="G6353" s="125" t="s">
        <v>7461</v>
      </c>
      <c r="H6353" s="126" t="s">
        <v>20086</v>
      </c>
      <c r="I6353" s="127">
        <v>270</v>
      </c>
      <c r="J6353" s="128">
        <v>4.915</v>
      </c>
    </row>
    <row r="6354" spans="2:10" hidden="1" x14ac:dyDescent="0.25">
      <c r="B6354" s="124" t="s">
        <v>816</v>
      </c>
      <c r="C6354" s="125" t="s">
        <v>20067</v>
      </c>
      <c r="D6354" s="126" t="s">
        <v>20068</v>
      </c>
      <c r="E6354" s="125" t="s">
        <v>3884</v>
      </c>
      <c r="F6354" s="126" t="s">
        <v>20083</v>
      </c>
      <c r="G6354" s="125" t="s">
        <v>2901</v>
      </c>
      <c r="H6354" s="126" t="s">
        <v>20085</v>
      </c>
      <c r="I6354" s="127">
        <v>280</v>
      </c>
      <c r="J6354" s="128">
        <v>4.5446999999999997</v>
      </c>
    </row>
    <row r="6355" spans="2:10" hidden="1" x14ac:dyDescent="0.25">
      <c r="B6355" s="124" t="s">
        <v>816</v>
      </c>
      <c r="C6355" s="125" t="s">
        <v>20067</v>
      </c>
      <c r="D6355" s="126" t="s">
        <v>20068</v>
      </c>
      <c r="E6355" s="125" t="s">
        <v>20076</v>
      </c>
      <c r="F6355" s="126" t="s">
        <v>20077</v>
      </c>
      <c r="G6355" s="125" t="s">
        <v>20089</v>
      </c>
      <c r="H6355" s="126" t="s">
        <v>20090</v>
      </c>
      <c r="I6355" s="127">
        <v>179</v>
      </c>
      <c r="J6355" s="128">
        <v>4.6123999999999992</v>
      </c>
    </row>
    <row r="6356" spans="2:10" hidden="1" x14ac:dyDescent="0.25">
      <c r="B6356" s="124" t="s">
        <v>816</v>
      </c>
      <c r="C6356" s="125" t="s">
        <v>20067</v>
      </c>
      <c r="D6356" s="126" t="s">
        <v>20068</v>
      </c>
      <c r="E6356" s="125" t="s">
        <v>20087</v>
      </c>
      <c r="F6356" s="126" t="s">
        <v>20088</v>
      </c>
      <c r="G6356" s="125" t="s">
        <v>20072</v>
      </c>
      <c r="H6356" s="126" t="s">
        <v>20073</v>
      </c>
      <c r="I6356" s="127">
        <v>176</v>
      </c>
      <c r="J6356" s="128">
        <v>5.0448000000000004</v>
      </c>
    </row>
    <row r="6357" spans="2:10" hidden="1" x14ac:dyDescent="0.25">
      <c r="B6357" s="124" t="s">
        <v>816</v>
      </c>
      <c r="C6357" s="125" t="s">
        <v>20067</v>
      </c>
      <c r="D6357" s="126" t="s">
        <v>20068</v>
      </c>
      <c r="E6357" s="125" t="s">
        <v>20076</v>
      </c>
      <c r="F6357" s="126" t="s">
        <v>20077</v>
      </c>
      <c r="G6357" s="125" t="s">
        <v>3884</v>
      </c>
      <c r="H6357" s="126" t="s">
        <v>20083</v>
      </c>
      <c r="I6357" s="127">
        <v>523</v>
      </c>
      <c r="J6357" s="128">
        <v>4.2314000000000007</v>
      </c>
    </row>
    <row r="6358" spans="2:10" hidden="1" x14ac:dyDescent="0.25">
      <c r="B6358" s="124" t="s">
        <v>816</v>
      </c>
      <c r="C6358" s="125" t="s">
        <v>20067</v>
      </c>
      <c r="D6358" s="126" t="s">
        <v>20068</v>
      </c>
      <c r="E6358" s="125" t="s">
        <v>20072</v>
      </c>
      <c r="F6358" s="126" t="s">
        <v>20073</v>
      </c>
      <c r="G6358" s="125" t="s">
        <v>4273</v>
      </c>
      <c r="H6358" s="126" t="s">
        <v>20091</v>
      </c>
      <c r="I6358" s="127">
        <v>235</v>
      </c>
      <c r="J6358" s="128">
        <v>4.2423000000000002</v>
      </c>
    </row>
    <row r="6359" spans="2:10" hidden="1" x14ac:dyDescent="0.25">
      <c r="B6359" s="124" t="s">
        <v>816</v>
      </c>
      <c r="C6359" s="125" t="s">
        <v>20092</v>
      </c>
      <c r="D6359" s="126" t="s">
        <v>20093</v>
      </c>
      <c r="E6359" s="125" t="s">
        <v>20092</v>
      </c>
      <c r="F6359" s="126" t="s">
        <v>20094</v>
      </c>
      <c r="G6359" s="125" t="s">
        <v>20095</v>
      </c>
      <c r="H6359" s="126" t="s">
        <v>20096</v>
      </c>
      <c r="I6359" s="127">
        <v>338</v>
      </c>
      <c r="J6359" s="128">
        <v>6.0694999999999997</v>
      </c>
    </row>
    <row r="6360" spans="2:10" hidden="1" x14ac:dyDescent="0.25">
      <c r="B6360" s="124" t="s">
        <v>816</v>
      </c>
      <c r="C6360" s="125" t="s">
        <v>20092</v>
      </c>
      <c r="D6360" s="126" t="s">
        <v>20093</v>
      </c>
      <c r="E6360" s="125" t="s">
        <v>4405</v>
      </c>
      <c r="F6360" s="126" t="s">
        <v>20097</v>
      </c>
      <c r="G6360" s="125" t="s">
        <v>20098</v>
      </c>
      <c r="H6360" s="126" t="s">
        <v>20099</v>
      </c>
      <c r="I6360" s="127">
        <v>429</v>
      </c>
      <c r="J6360" s="128">
        <v>6.5217000000000001</v>
      </c>
    </row>
    <row r="6361" spans="2:10" hidden="1" x14ac:dyDescent="0.25">
      <c r="B6361" s="124" t="s">
        <v>816</v>
      </c>
      <c r="C6361" s="125" t="s">
        <v>20092</v>
      </c>
      <c r="D6361" s="126" t="s">
        <v>20093</v>
      </c>
      <c r="E6361" s="125" t="s">
        <v>20095</v>
      </c>
      <c r="F6361" s="126" t="s">
        <v>20096</v>
      </c>
      <c r="G6361" s="125" t="s">
        <v>1134</v>
      </c>
      <c r="H6361" s="126" t="s">
        <v>20100</v>
      </c>
      <c r="I6361" s="127">
        <v>270</v>
      </c>
      <c r="J6361" s="128">
        <v>2.2014999999999998</v>
      </c>
    </row>
    <row r="6362" spans="2:10" hidden="1" x14ac:dyDescent="0.25">
      <c r="B6362" s="124" t="s">
        <v>816</v>
      </c>
      <c r="C6362" s="125" t="s">
        <v>20092</v>
      </c>
      <c r="D6362" s="126" t="s">
        <v>20093</v>
      </c>
      <c r="E6362" s="125" t="s">
        <v>20092</v>
      </c>
      <c r="F6362" s="126" t="s">
        <v>20094</v>
      </c>
      <c r="G6362" s="125" t="s">
        <v>20101</v>
      </c>
      <c r="H6362" s="126" t="s">
        <v>20102</v>
      </c>
      <c r="I6362" s="127">
        <v>794</v>
      </c>
      <c r="J6362" s="128">
        <v>9.6845000000000034</v>
      </c>
    </row>
    <row r="6363" spans="2:10" hidden="1" x14ac:dyDescent="0.25">
      <c r="B6363" s="124" t="s">
        <v>816</v>
      </c>
      <c r="C6363" s="125" t="s">
        <v>20092</v>
      </c>
      <c r="D6363" s="126" t="s">
        <v>20093</v>
      </c>
      <c r="E6363" s="125" t="s">
        <v>20103</v>
      </c>
      <c r="F6363" s="126" t="s">
        <v>20104</v>
      </c>
      <c r="G6363" s="125" t="s">
        <v>20105</v>
      </c>
      <c r="H6363" s="126" t="s">
        <v>20106</v>
      </c>
      <c r="I6363" s="127">
        <v>637</v>
      </c>
      <c r="J6363" s="128">
        <v>5.3432000000000004</v>
      </c>
    </row>
    <row r="6364" spans="2:10" hidden="1" x14ac:dyDescent="0.25">
      <c r="B6364" s="124" t="s">
        <v>816</v>
      </c>
      <c r="C6364" s="125" t="s">
        <v>20092</v>
      </c>
      <c r="D6364" s="126" t="s">
        <v>20093</v>
      </c>
      <c r="E6364" s="125" t="s">
        <v>4405</v>
      </c>
      <c r="F6364" s="126" t="s">
        <v>20097</v>
      </c>
      <c r="G6364" s="125" t="s">
        <v>20103</v>
      </c>
      <c r="H6364" s="126" t="s">
        <v>20104</v>
      </c>
      <c r="I6364" s="127">
        <v>236</v>
      </c>
      <c r="J6364" s="128">
        <v>3.9639000000000002</v>
      </c>
    </row>
    <row r="6365" spans="2:10" hidden="1" x14ac:dyDescent="0.25">
      <c r="B6365" s="124" t="s">
        <v>816</v>
      </c>
      <c r="C6365" s="125" t="s">
        <v>20092</v>
      </c>
      <c r="D6365" s="126" t="s">
        <v>20093</v>
      </c>
      <c r="E6365" s="125" t="s">
        <v>20105</v>
      </c>
      <c r="F6365" s="126" t="s">
        <v>20106</v>
      </c>
      <c r="G6365" s="125" t="s">
        <v>3589</v>
      </c>
      <c r="H6365" s="126" t="s">
        <v>20107</v>
      </c>
      <c r="I6365" s="127">
        <v>1104</v>
      </c>
      <c r="J6365" s="128">
        <v>6.0561999999999996</v>
      </c>
    </row>
    <row r="6366" spans="2:10" hidden="1" x14ac:dyDescent="0.25">
      <c r="B6366" s="124" t="s">
        <v>816</v>
      </c>
      <c r="C6366" s="125" t="s">
        <v>20092</v>
      </c>
      <c r="D6366" s="126" t="s">
        <v>20093</v>
      </c>
      <c r="E6366" s="125" t="s">
        <v>20092</v>
      </c>
      <c r="F6366" s="126" t="s">
        <v>20094</v>
      </c>
      <c r="G6366" s="125" t="s">
        <v>4405</v>
      </c>
      <c r="H6366" s="126" t="s">
        <v>20097</v>
      </c>
      <c r="I6366" s="127">
        <v>308</v>
      </c>
      <c r="J6366" s="128">
        <v>7.9283999999999999</v>
      </c>
    </row>
    <row r="6367" spans="2:10" hidden="1" x14ac:dyDescent="0.25">
      <c r="B6367" s="124" t="s">
        <v>816</v>
      </c>
      <c r="C6367" s="125" t="s">
        <v>20092</v>
      </c>
      <c r="D6367" s="126" t="s">
        <v>20093</v>
      </c>
      <c r="E6367" s="125" t="s">
        <v>20101</v>
      </c>
      <c r="F6367" s="126" t="s">
        <v>20102</v>
      </c>
      <c r="G6367" s="125" t="s">
        <v>20108</v>
      </c>
      <c r="H6367" s="126" t="s">
        <v>20109</v>
      </c>
      <c r="I6367" s="127">
        <v>192</v>
      </c>
      <c r="J6367" s="128">
        <v>7.884199999999999</v>
      </c>
    </row>
    <row r="6368" spans="2:10" hidden="1" x14ac:dyDescent="0.25">
      <c r="B6368" s="124" t="s">
        <v>816</v>
      </c>
      <c r="C6368" s="125" t="s">
        <v>9641</v>
      </c>
      <c r="D6368" s="126" t="s">
        <v>20110</v>
      </c>
      <c r="E6368" s="125" t="s">
        <v>20111</v>
      </c>
      <c r="F6368" s="126" t="s">
        <v>20112</v>
      </c>
      <c r="G6368" s="125" t="s">
        <v>4764</v>
      </c>
      <c r="H6368" s="126" t="s">
        <v>20113</v>
      </c>
      <c r="I6368" s="127">
        <v>391</v>
      </c>
      <c r="J6368" s="128">
        <v>4.0044999999999993</v>
      </c>
    </row>
    <row r="6369" spans="2:10" hidden="1" x14ac:dyDescent="0.25">
      <c r="B6369" s="124" t="s">
        <v>816</v>
      </c>
      <c r="C6369" s="125" t="s">
        <v>9641</v>
      </c>
      <c r="D6369" s="126" t="s">
        <v>20110</v>
      </c>
      <c r="E6369" s="125" t="s">
        <v>20114</v>
      </c>
      <c r="F6369" s="126" t="s">
        <v>20115</v>
      </c>
      <c r="G6369" s="125" t="s">
        <v>6629</v>
      </c>
      <c r="H6369" s="126" t="s">
        <v>20116</v>
      </c>
      <c r="I6369" s="127">
        <v>138</v>
      </c>
      <c r="J6369" s="128">
        <v>5.8634999999999984</v>
      </c>
    </row>
    <row r="6370" spans="2:10" hidden="1" x14ac:dyDescent="0.25">
      <c r="B6370" s="124" t="s">
        <v>816</v>
      </c>
      <c r="C6370" s="125" t="s">
        <v>9641</v>
      </c>
      <c r="D6370" s="126" t="s">
        <v>20110</v>
      </c>
      <c r="E6370" s="125" t="s">
        <v>9641</v>
      </c>
      <c r="F6370" s="126" t="s">
        <v>20117</v>
      </c>
      <c r="G6370" s="125" t="s">
        <v>20111</v>
      </c>
      <c r="H6370" s="126" t="s">
        <v>20112</v>
      </c>
      <c r="I6370" s="127">
        <v>286</v>
      </c>
      <c r="J6370" s="128">
        <v>4.7735000000000003</v>
      </c>
    </row>
    <row r="6371" spans="2:10" hidden="1" x14ac:dyDescent="0.25">
      <c r="B6371" s="124" t="s">
        <v>816</v>
      </c>
      <c r="C6371" s="125" t="s">
        <v>9641</v>
      </c>
      <c r="D6371" s="126" t="s">
        <v>20110</v>
      </c>
      <c r="E6371" s="125" t="s">
        <v>9641</v>
      </c>
      <c r="F6371" s="126" t="s">
        <v>20117</v>
      </c>
      <c r="G6371" s="125" t="s">
        <v>20118</v>
      </c>
      <c r="H6371" s="126" t="s">
        <v>20119</v>
      </c>
      <c r="I6371" s="127">
        <v>363</v>
      </c>
      <c r="J6371" s="128">
        <v>3.2650000000000001</v>
      </c>
    </row>
    <row r="6372" spans="2:10" hidden="1" x14ac:dyDescent="0.25">
      <c r="B6372" s="124" t="s">
        <v>816</v>
      </c>
      <c r="C6372" s="125" t="s">
        <v>9641</v>
      </c>
      <c r="D6372" s="126" t="s">
        <v>20110</v>
      </c>
      <c r="E6372" s="125" t="s">
        <v>20118</v>
      </c>
      <c r="F6372" s="126" t="s">
        <v>20119</v>
      </c>
      <c r="G6372" s="125" t="s">
        <v>20120</v>
      </c>
      <c r="H6372" s="126" t="s">
        <v>20121</v>
      </c>
      <c r="I6372" s="127">
        <v>304</v>
      </c>
      <c r="J6372" s="128">
        <v>1.4952000000000001</v>
      </c>
    </row>
    <row r="6373" spans="2:10" hidden="1" x14ac:dyDescent="0.25">
      <c r="B6373" s="124" t="s">
        <v>816</v>
      </c>
      <c r="C6373" s="125" t="s">
        <v>9641</v>
      </c>
      <c r="D6373" s="126" t="s">
        <v>20110</v>
      </c>
      <c r="E6373" s="125" t="s">
        <v>4764</v>
      </c>
      <c r="F6373" s="126" t="s">
        <v>20113</v>
      </c>
      <c r="G6373" s="125" t="s">
        <v>20114</v>
      </c>
      <c r="H6373" s="126" t="s">
        <v>20115</v>
      </c>
      <c r="I6373" s="127">
        <v>289</v>
      </c>
      <c r="J6373" s="128">
        <v>6.0753000000000004</v>
      </c>
    </row>
    <row r="6374" spans="2:10" hidden="1" x14ac:dyDescent="0.25">
      <c r="B6374" s="124" t="s">
        <v>816</v>
      </c>
      <c r="C6374" s="125" t="s">
        <v>20122</v>
      </c>
      <c r="D6374" s="126" t="s">
        <v>20123</v>
      </c>
      <c r="E6374" s="125" t="s">
        <v>20124</v>
      </c>
      <c r="F6374" s="126" t="s">
        <v>20125</v>
      </c>
      <c r="G6374" s="125" t="s">
        <v>20126</v>
      </c>
      <c r="H6374" s="126" t="s">
        <v>20127</v>
      </c>
      <c r="I6374" s="127">
        <v>16</v>
      </c>
      <c r="J6374" s="128">
        <v>1.9088000000000001</v>
      </c>
    </row>
    <row r="6375" spans="2:10" hidden="1" x14ac:dyDescent="0.25">
      <c r="B6375" s="124" t="s">
        <v>816</v>
      </c>
      <c r="C6375" s="125" t="s">
        <v>20122</v>
      </c>
      <c r="D6375" s="126" t="s">
        <v>20123</v>
      </c>
      <c r="E6375" s="125" t="s">
        <v>20122</v>
      </c>
      <c r="F6375" s="126" t="s">
        <v>20128</v>
      </c>
      <c r="G6375" s="125" t="s">
        <v>2319</v>
      </c>
      <c r="H6375" s="126" t="s">
        <v>20129</v>
      </c>
      <c r="I6375" s="127">
        <v>473</v>
      </c>
      <c r="J6375" s="128">
        <v>15.350199999999999</v>
      </c>
    </row>
    <row r="6376" spans="2:10" hidden="1" x14ac:dyDescent="0.25">
      <c r="B6376" s="124" t="s">
        <v>816</v>
      </c>
      <c r="C6376" s="125" t="s">
        <v>20122</v>
      </c>
      <c r="D6376" s="126" t="s">
        <v>20123</v>
      </c>
      <c r="E6376" s="125" t="s">
        <v>20122</v>
      </c>
      <c r="F6376" s="126" t="s">
        <v>20128</v>
      </c>
      <c r="G6376" s="125" t="s">
        <v>20130</v>
      </c>
      <c r="H6376" s="126" t="s">
        <v>20131</v>
      </c>
      <c r="I6376" s="127">
        <v>130</v>
      </c>
      <c r="J6376" s="128">
        <v>4.9154</v>
      </c>
    </row>
    <row r="6377" spans="2:10" hidden="1" x14ac:dyDescent="0.25">
      <c r="B6377" s="124" t="s">
        <v>816</v>
      </c>
      <c r="C6377" s="125" t="s">
        <v>20122</v>
      </c>
      <c r="D6377" s="126" t="s">
        <v>20123</v>
      </c>
      <c r="E6377" s="125" t="s">
        <v>2319</v>
      </c>
      <c r="F6377" s="126" t="s">
        <v>20129</v>
      </c>
      <c r="G6377" s="125" t="s">
        <v>20124</v>
      </c>
      <c r="H6377" s="126" t="s">
        <v>20125</v>
      </c>
      <c r="I6377" s="127">
        <v>138</v>
      </c>
      <c r="J6377" s="128">
        <v>4.0065999999999997</v>
      </c>
    </row>
    <row r="6378" spans="2:10" hidden="1" x14ac:dyDescent="0.25">
      <c r="B6378" s="124" t="s">
        <v>816</v>
      </c>
      <c r="C6378" s="125" t="s">
        <v>817</v>
      </c>
      <c r="D6378" s="126" t="s">
        <v>20132</v>
      </c>
      <c r="E6378" s="125" t="s">
        <v>817</v>
      </c>
      <c r="F6378" s="126" t="s">
        <v>20133</v>
      </c>
      <c r="G6378" s="125" t="s">
        <v>803</v>
      </c>
      <c r="H6378" s="126" t="s">
        <v>20134</v>
      </c>
      <c r="I6378" s="127">
        <v>1890</v>
      </c>
      <c r="J6378" s="128">
        <v>8.3947000000000003</v>
      </c>
    </row>
    <row r="6379" spans="2:10" hidden="1" x14ac:dyDescent="0.25">
      <c r="B6379" s="124" t="s">
        <v>816</v>
      </c>
      <c r="C6379" s="125" t="s">
        <v>817</v>
      </c>
      <c r="D6379" s="126" t="s">
        <v>20132</v>
      </c>
      <c r="E6379" s="125" t="s">
        <v>20135</v>
      </c>
      <c r="F6379" s="126" t="s">
        <v>20136</v>
      </c>
      <c r="G6379" s="125" t="s">
        <v>20137</v>
      </c>
      <c r="H6379" s="126" t="s">
        <v>20138</v>
      </c>
      <c r="I6379" s="127">
        <v>1</v>
      </c>
      <c r="J6379" s="128">
        <v>1.2017</v>
      </c>
    </row>
    <row r="6380" spans="2:10" hidden="1" x14ac:dyDescent="0.25">
      <c r="B6380" s="124" t="s">
        <v>816</v>
      </c>
      <c r="C6380" s="125" t="s">
        <v>817</v>
      </c>
      <c r="D6380" s="126" t="s">
        <v>20132</v>
      </c>
      <c r="E6380" s="125" t="s">
        <v>803</v>
      </c>
      <c r="F6380" s="126" t="s">
        <v>20134</v>
      </c>
      <c r="G6380" s="125" t="s">
        <v>20135</v>
      </c>
      <c r="H6380" s="126" t="s">
        <v>20136</v>
      </c>
      <c r="I6380" s="127">
        <v>564</v>
      </c>
      <c r="J6380" s="128">
        <v>7.5898000000000003</v>
      </c>
    </row>
    <row r="6381" spans="2:10" hidden="1" x14ac:dyDescent="0.25">
      <c r="B6381" s="124" t="s">
        <v>816</v>
      </c>
      <c r="C6381" s="125" t="s">
        <v>7485</v>
      </c>
      <c r="D6381" s="126" t="s">
        <v>20139</v>
      </c>
      <c r="E6381" s="125" t="s">
        <v>7485</v>
      </c>
      <c r="F6381" s="126" t="s">
        <v>20140</v>
      </c>
      <c r="G6381" s="125" t="s">
        <v>178</v>
      </c>
      <c r="H6381" s="126" t="s">
        <v>20141</v>
      </c>
      <c r="I6381" s="127">
        <v>185</v>
      </c>
      <c r="J6381" s="128">
        <v>3.7465999999999999</v>
      </c>
    </row>
    <row r="6382" spans="2:10" hidden="1" x14ac:dyDescent="0.25">
      <c r="B6382" s="124" t="s">
        <v>816</v>
      </c>
      <c r="C6382" s="125" t="s">
        <v>7485</v>
      </c>
      <c r="D6382" s="126" t="s">
        <v>20139</v>
      </c>
      <c r="E6382" s="125" t="s">
        <v>6891</v>
      </c>
      <c r="F6382" s="126" t="s">
        <v>20142</v>
      </c>
      <c r="G6382" s="125" t="s">
        <v>7315</v>
      </c>
      <c r="H6382" s="126" t="s">
        <v>20143</v>
      </c>
      <c r="I6382" s="127">
        <v>169</v>
      </c>
      <c r="J6382" s="128">
        <v>1.0848</v>
      </c>
    </row>
    <row r="6383" spans="2:10" hidden="1" x14ac:dyDescent="0.25">
      <c r="B6383" s="124" t="s">
        <v>816</v>
      </c>
      <c r="C6383" s="125" t="s">
        <v>7485</v>
      </c>
      <c r="D6383" s="126" t="s">
        <v>20139</v>
      </c>
      <c r="E6383" s="125" t="s">
        <v>178</v>
      </c>
      <c r="F6383" s="126" t="s">
        <v>20141</v>
      </c>
      <c r="G6383" s="125" t="s">
        <v>20144</v>
      </c>
      <c r="H6383" s="126" t="s">
        <v>20145</v>
      </c>
      <c r="I6383" s="127">
        <v>625</v>
      </c>
      <c r="J6383" s="128">
        <v>4.1282999999999994</v>
      </c>
    </row>
    <row r="6384" spans="2:10" hidden="1" x14ac:dyDescent="0.25">
      <c r="B6384" s="124" t="s">
        <v>816</v>
      </c>
      <c r="C6384" s="125" t="s">
        <v>7485</v>
      </c>
      <c r="D6384" s="126" t="s">
        <v>20139</v>
      </c>
      <c r="E6384" s="125" t="s">
        <v>20144</v>
      </c>
      <c r="F6384" s="126" t="s">
        <v>20145</v>
      </c>
      <c r="G6384" s="125" t="s">
        <v>6438</v>
      </c>
      <c r="H6384" s="126" t="s">
        <v>20146</v>
      </c>
      <c r="I6384" s="127">
        <v>204</v>
      </c>
      <c r="J6384" s="128">
        <v>1.2269000000000001</v>
      </c>
    </row>
    <row r="6385" spans="2:10" hidden="1" x14ac:dyDescent="0.25">
      <c r="B6385" s="124" t="s">
        <v>816</v>
      </c>
      <c r="C6385" s="125" t="s">
        <v>7485</v>
      </c>
      <c r="D6385" s="126" t="s">
        <v>20139</v>
      </c>
      <c r="E6385" s="125" t="s">
        <v>17184</v>
      </c>
      <c r="F6385" s="126" t="s">
        <v>20147</v>
      </c>
      <c r="G6385" s="125" t="s">
        <v>6891</v>
      </c>
      <c r="H6385" s="126" t="s">
        <v>20142</v>
      </c>
      <c r="I6385" s="127">
        <v>497</v>
      </c>
      <c r="J6385" s="128">
        <v>4.2468999999999992</v>
      </c>
    </row>
    <row r="6386" spans="2:10" hidden="1" x14ac:dyDescent="0.25">
      <c r="B6386" s="124" t="s">
        <v>816</v>
      </c>
      <c r="C6386" s="125" t="s">
        <v>7485</v>
      </c>
      <c r="D6386" s="126" t="s">
        <v>20139</v>
      </c>
      <c r="E6386" s="125" t="s">
        <v>20148</v>
      </c>
      <c r="F6386" s="126" t="s">
        <v>20149</v>
      </c>
      <c r="G6386" s="125" t="s">
        <v>6851</v>
      </c>
      <c r="H6386" s="126" t="s">
        <v>20150</v>
      </c>
      <c r="I6386" s="127">
        <v>227</v>
      </c>
      <c r="J6386" s="128">
        <v>3.2183000000000002</v>
      </c>
    </row>
    <row r="6387" spans="2:10" hidden="1" x14ac:dyDescent="0.25">
      <c r="B6387" s="124" t="s">
        <v>816</v>
      </c>
      <c r="C6387" s="125" t="s">
        <v>7485</v>
      </c>
      <c r="D6387" s="126" t="s">
        <v>20139</v>
      </c>
      <c r="E6387" s="125" t="s">
        <v>7485</v>
      </c>
      <c r="F6387" s="126" t="s">
        <v>20140</v>
      </c>
      <c r="G6387" s="125" t="s">
        <v>20148</v>
      </c>
      <c r="H6387" s="126" t="s">
        <v>20149</v>
      </c>
      <c r="I6387" s="127">
        <v>265</v>
      </c>
      <c r="J6387" s="128">
        <v>2.581</v>
      </c>
    </row>
    <row r="6388" spans="2:10" hidden="1" x14ac:dyDescent="0.25">
      <c r="B6388" s="124" t="s">
        <v>816</v>
      </c>
      <c r="C6388" s="125" t="s">
        <v>7485</v>
      </c>
      <c r="D6388" s="126" t="s">
        <v>20139</v>
      </c>
      <c r="E6388" s="125" t="s">
        <v>178</v>
      </c>
      <c r="F6388" s="126" t="s">
        <v>20141</v>
      </c>
      <c r="G6388" s="125" t="s">
        <v>20151</v>
      </c>
      <c r="H6388" s="126" t="s">
        <v>20152</v>
      </c>
      <c r="I6388" s="127">
        <v>180</v>
      </c>
      <c r="J6388" s="128">
        <v>1.6266</v>
      </c>
    </row>
    <row r="6389" spans="2:10" hidden="1" x14ac:dyDescent="0.25">
      <c r="B6389" s="124" t="s">
        <v>816</v>
      </c>
      <c r="C6389" s="125" t="s">
        <v>7485</v>
      </c>
      <c r="D6389" s="126" t="s">
        <v>20139</v>
      </c>
      <c r="E6389" s="125" t="s">
        <v>6438</v>
      </c>
      <c r="F6389" s="126" t="s">
        <v>20146</v>
      </c>
      <c r="G6389" s="125" t="s">
        <v>20153</v>
      </c>
      <c r="H6389" s="126" t="s">
        <v>20154</v>
      </c>
      <c r="I6389" s="127">
        <v>406</v>
      </c>
      <c r="J6389" s="128">
        <v>1.3507</v>
      </c>
    </row>
    <row r="6390" spans="2:10" hidden="1" x14ac:dyDescent="0.25">
      <c r="B6390" s="124" t="s">
        <v>816</v>
      </c>
      <c r="C6390" s="125" t="s">
        <v>7485</v>
      </c>
      <c r="D6390" s="126" t="s">
        <v>20139</v>
      </c>
      <c r="E6390" s="125" t="s">
        <v>20148</v>
      </c>
      <c r="F6390" s="126" t="s">
        <v>20149</v>
      </c>
      <c r="G6390" s="125" t="s">
        <v>17184</v>
      </c>
      <c r="H6390" s="126" t="s">
        <v>20147</v>
      </c>
      <c r="I6390" s="127">
        <v>398</v>
      </c>
      <c r="J6390" s="128">
        <v>6.3963000000000001</v>
      </c>
    </row>
    <row r="6391" spans="2:10" hidden="1" x14ac:dyDescent="0.25">
      <c r="B6391" s="124" t="s">
        <v>816</v>
      </c>
      <c r="C6391" s="125" t="s">
        <v>20155</v>
      </c>
      <c r="D6391" s="126" t="s">
        <v>20156</v>
      </c>
      <c r="E6391" s="125" t="s">
        <v>20155</v>
      </c>
      <c r="F6391" s="126" t="s">
        <v>20157</v>
      </c>
      <c r="G6391" s="125" t="s">
        <v>20158</v>
      </c>
      <c r="H6391" s="126" t="s">
        <v>20159</v>
      </c>
      <c r="I6391" s="127">
        <v>588</v>
      </c>
      <c r="J6391" s="128">
        <v>8.0489999999999995</v>
      </c>
    </row>
    <row r="6392" spans="2:10" hidden="1" x14ac:dyDescent="0.25">
      <c r="B6392" s="124" t="s">
        <v>816</v>
      </c>
      <c r="C6392" s="125" t="s">
        <v>20155</v>
      </c>
      <c r="D6392" s="126" t="s">
        <v>20156</v>
      </c>
      <c r="E6392" s="125" t="s">
        <v>20160</v>
      </c>
      <c r="F6392" s="126" t="s">
        <v>20161</v>
      </c>
      <c r="G6392" s="125" t="s">
        <v>608</v>
      </c>
      <c r="H6392" s="126" t="s">
        <v>20162</v>
      </c>
      <c r="I6392" s="127">
        <v>645</v>
      </c>
      <c r="J6392" s="128">
        <v>17.6493</v>
      </c>
    </row>
    <row r="6393" spans="2:10" hidden="1" x14ac:dyDescent="0.25">
      <c r="B6393" s="124" t="s">
        <v>816</v>
      </c>
      <c r="C6393" s="125" t="s">
        <v>20155</v>
      </c>
      <c r="D6393" s="126" t="s">
        <v>20156</v>
      </c>
      <c r="E6393" s="125" t="s">
        <v>20163</v>
      </c>
      <c r="F6393" s="126" t="s">
        <v>20164</v>
      </c>
      <c r="G6393" s="125" t="s">
        <v>20160</v>
      </c>
      <c r="H6393" s="126" t="s">
        <v>20161</v>
      </c>
      <c r="I6393" s="127">
        <v>177</v>
      </c>
      <c r="J6393" s="128">
        <v>2.6684999999999999</v>
      </c>
    </row>
    <row r="6394" spans="2:10" hidden="1" x14ac:dyDescent="0.25">
      <c r="B6394" s="124" t="s">
        <v>816</v>
      </c>
      <c r="C6394" s="125" t="s">
        <v>20155</v>
      </c>
      <c r="D6394" s="126" t="s">
        <v>20156</v>
      </c>
      <c r="E6394" s="125" t="s">
        <v>20155</v>
      </c>
      <c r="F6394" s="126" t="s">
        <v>20157</v>
      </c>
      <c r="G6394" s="125" t="s">
        <v>20163</v>
      </c>
      <c r="H6394" s="126" t="s">
        <v>20164</v>
      </c>
      <c r="I6394" s="127">
        <v>133</v>
      </c>
      <c r="J6394" s="128">
        <v>8.2929000000000013</v>
      </c>
    </row>
    <row r="6395" spans="2:10" hidden="1" x14ac:dyDescent="0.25">
      <c r="B6395" s="124" t="s">
        <v>816</v>
      </c>
      <c r="C6395" s="125" t="s">
        <v>20165</v>
      </c>
      <c r="D6395" s="126" t="s">
        <v>20166</v>
      </c>
      <c r="E6395" s="125" t="s">
        <v>20165</v>
      </c>
      <c r="F6395" s="126" t="s">
        <v>20167</v>
      </c>
      <c r="G6395" s="125" t="s">
        <v>20168</v>
      </c>
      <c r="H6395" s="126" t="s">
        <v>20169</v>
      </c>
      <c r="I6395" s="127">
        <v>1076</v>
      </c>
      <c r="J6395" s="128">
        <v>6.3922999999999996</v>
      </c>
    </row>
    <row r="6396" spans="2:10" hidden="1" x14ac:dyDescent="0.25">
      <c r="B6396" s="124" t="s">
        <v>816</v>
      </c>
      <c r="C6396" s="125" t="s">
        <v>20165</v>
      </c>
      <c r="D6396" s="126" t="s">
        <v>20166</v>
      </c>
      <c r="E6396" s="125" t="s">
        <v>20168</v>
      </c>
      <c r="F6396" s="126" t="s">
        <v>20169</v>
      </c>
      <c r="G6396" s="125" t="s">
        <v>20170</v>
      </c>
      <c r="H6396" s="126" t="s">
        <v>20171</v>
      </c>
      <c r="I6396" s="127">
        <v>2288</v>
      </c>
      <c r="J6396" s="128">
        <v>13.4148</v>
      </c>
    </row>
    <row r="6397" spans="2:10" hidden="1" x14ac:dyDescent="0.25">
      <c r="B6397" s="124" t="s">
        <v>816</v>
      </c>
      <c r="C6397" s="125" t="s">
        <v>20165</v>
      </c>
      <c r="D6397" s="126" t="s">
        <v>20166</v>
      </c>
      <c r="E6397" s="125" t="s">
        <v>20165</v>
      </c>
      <c r="F6397" s="126" t="s">
        <v>20167</v>
      </c>
      <c r="G6397" s="125" t="s">
        <v>20172</v>
      </c>
      <c r="H6397" s="126" t="s">
        <v>20173</v>
      </c>
      <c r="I6397" s="127">
        <v>412</v>
      </c>
      <c r="J6397" s="128">
        <v>4.7394000000000007</v>
      </c>
    </row>
    <row r="6398" spans="2:10" hidden="1" x14ac:dyDescent="0.25">
      <c r="B6398" s="124" t="s">
        <v>816</v>
      </c>
      <c r="C6398" s="125" t="s">
        <v>20165</v>
      </c>
      <c r="D6398" s="126" t="s">
        <v>20166</v>
      </c>
      <c r="E6398" s="125" t="s">
        <v>20168</v>
      </c>
      <c r="F6398" s="126" t="s">
        <v>20169</v>
      </c>
      <c r="G6398" s="125" t="s">
        <v>20174</v>
      </c>
      <c r="H6398" s="126" t="s">
        <v>20175</v>
      </c>
      <c r="I6398" s="127">
        <v>1238</v>
      </c>
      <c r="J6398" s="128">
        <v>14.837999999999999</v>
      </c>
    </row>
    <row r="6399" spans="2:10" hidden="1" x14ac:dyDescent="0.25">
      <c r="B6399" s="124" t="s">
        <v>816</v>
      </c>
      <c r="C6399" s="125" t="s">
        <v>4367</v>
      </c>
      <c r="D6399" s="126" t="s">
        <v>20176</v>
      </c>
      <c r="E6399" s="125" t="s">
        <v>20177</v>
      </c>
      <c r="F6399" s="126" t="s">
        <v>20178</v>
      </c>
      <c r="G6399" s="125" t="s">
        <v>14164</v>
      </c>
      <c r="H6399" s="126" t="s">
        <v>20179</v>
      </c>
      <c r="I6399" s="127">
        <v>217</v>
      </c>
      <c r="J6399" s="128">
        <v>1.7027000000000001</v>
      </c>
    </row>
    <row r="6400" spans="2:10" hidden="1" x14ac:dyDescent="0.25">
      <c r="B6400" s="124" t="s">
        <v>816</v>
      </c>
      <c r="C6400" s="125" t="s">
        <v>4367</v>
      </c>
      <c r="D6400" s="126" t="s">
        <v>20176</v>
      </c>
      <c r="E6400" s="125" t="s">
        <v>7856</v>
      </c>
      <c r="F6400" s="126" t="s">
        <v>20180</v>
      </c>
      <c r="G6400" s="125" t="s">
        <v>10452</v>
      </c>
      <c r="H6400" s="126" t="s">
        <v>20181</v>
      </c>
      <c r="I6400" s="127">
        <v>123</v>
      </c>
      <c r="J6400" s="128">
        <v>12.0832</v>
      </c>
    </row>
    <row r="6401" spans="2:10" hidden="1" x14ac:dyDescent="0.25">
      <c r="B6401" s="124" t="s">
        <v>816</v>
      </c>
      <c r="C6401" s="125" t="s">
        <v>4367</v>
      </c>
      <c r="D6401" s="126" t="s">
        <v>20176</v>
      </c>
      <c r="E6401" s="125" t="s">
        <v>4367</v>
      </c>
      <c r="F6401" s="126" t="s">
        <v>20182</v>
      </c>
      <c r="G6401" s="125" t="s">
        <v>20177</v>
      </c>
      <c r="H6401" s="126" t="s">
        <v>20178</v>
      </c>
      <c r="I6401" s="127">
        <v>383</v>
      </c>
      <c r="J6401" s="128">
        <v>7.1352000000000002</v>
      </c>
    </row>
    <row r="6402" spans="2:10" hidden="1" x14ac:dyDescent="0.25">
      <c r="B6402" s="124" t="s">
        <v>816</v>
      </c>
      <c r="C6402" s="125" t="s">
        <v>4367</v>
      </c>
      <c r="D6402" s="126" t="s">
        <v>20176</v>
      </c>
      <c r="E6402" s="125" t="s">
        <v>20183</v>
      </c>
      <c r="F6402" s="126" t="s">
        <v>20184</v>
      </c>
      <c r="G6402" s="125" t="s">
        <v>20185</v>
      </c>
      <c r="H6402" s="126" t="s">
        <v>20186</v>
      </c>
      <c r="I6402" s="127">
        <v>294</v>
      </c>
      <c r="J6402" s="128">
        <v>2.1541000000000001</v>
      </c>
    </row>
    <row r="6403" spans="2:10" hidden="1" x14ac:dyDescent="0.25">
      <c r="B6403" s="124" t="s">
        <v>816</v>
      </c>
      <c r="C6403" s="125" t="s">
        <v>4367</v>
      </c>
      <c r="D6403" s="126" t="s">
        <v>20176</v>
      </c>
      <c r="E6403" s="125" t="s">
        <v>20185</v>
      </c>
      <c r="F6403" s="126" t="s">
        <v>20186</v>
      </c>
      <c r="G6403" s="125" t="s">
        <v>955</v>
      </c>
      <c r="H6403" s="126" t="s">
        <v>20187</v>
      </c>
      <c r="I6403" s="127">
        <v>636</v>
      </c>
      <c r="J6403" s="128">
        <v>4.8426</v>
      </c>
    </row>
    <row r="6404" spans="2:10" hidden="1" x14ac:dyDescent="0.25">
      <c r="B6404" s="124" t="s">
        <v>816</v>
      </c>
      <c r="C6404" s="125" t="s">
        <v>4367</v>
      </c>
      <c r="D6404" s="126" t="s">
        <v>20176</v>
      </c>
      <c r="E6404" s="125" t="s">
        <v>20177</v>
      </c>
      <c r="F6404" s="126" t="s">
        <v>20178</v>
      </c>
      <c r="G6404" s="125" t="s">
        <v>20188</v>
      </c>
      <c r="H6404" s="126" t="s">
        <v>20189</v>
      </c>
      <c r="I6404" s="127">
        <v>435</v>
      </c>
      <c r="J6404" s="128">
        <v>8.3299000000000003</v>
      </c>
    </row>
    <row r="6405" spans="2:10" hidden="1" x14ac:dyDescent="0.25">
      <c r="B6405" s="124" t="s">
        <v>816</v>
      </c>
      <c r="C6405" s="125" t="s">
        <v>1390</v>
      </c>
      <c r="D6405" s="126" t="s">
        <v>20190</v>
      </c>
      <c r="E6405" s="125" t="s">
        <v>1390</v>
      </c>
      <c r="F6405" s="126" t="s">
        <v>20191</v>
      </c>
      <c r="G6405" s="125" t="s">
        <v>20192</v>
      </c>
      <c r="H6405" s="126" t="s">
        <v>20193</v>
      </c>
      <c r="I6405" s="127">
        <v>288</v>
      </c>
      <c r="J6405" s="128">
        <v>7.5676999999999994</v>
      </c>
    </row>
    <row r="6406" spans="2:10" hidden="1" x14ac:dyDescent="0.25">
      <c r="B6406" s="124" t="s">
        <v>816</v>
      </c>
      <c r="C6406" s="125" t="s">
        <v>1390</v>
      </c>
      <c r="D6406" s="126" t="s">
        <v>20190</v>
      </c>
      <c r="E6406" s="125" t="s">
        <v>8475</v>
      </c>
      <c r="F6406" s="126" t="s">
        <v>20194</v>
      </c>
      <c r="G6406" s="125" t="s">
        <v>20195</v>
      </c>
      <c r="H6406" s="126" t="s">
        <v>20196</v>
      </c>
      <c r="I6406" s="127">
        <v>875</v>
      </c>
      <c r="J6406" s="128">
        <v>7.3117000000000001</v>
      </c>
    </row>
    <row r="6407" spans="2:10" hidden="1" x14ac:dyDescent="0.25">
      <c r="B6407" s="124" t="s">
        <v>816</v>
      </c>
      <c r="C6407" s="125" t="s">
        <v>1390</v>
      </c>
      <c r="D6407" s="126" t="s">
        <v>20190</v>
      </c>
      <c r="E6407" s="125" t="s">
        <v>20192</v>
      </c>
      <c r="F6407" s="126" t="s">
        <v>20193</v>
      </c>
      <c r="G6407" s="125" t="s">
        <v>729</v>
      </c>
      <c r="H6407" s="126" t="s">
        <v>20197</v>
      </c>
      <c r="I6407" s="127">
        <v>208</v>
      </c>
      <c r="J6407" s="128">
        <v>7.9504999999999999</v>
      </c>
    </row>
    <row r="6408" spans="2:10" hidden="1" x14ac:dyDescent="0.25">
      <c r="B6408" s="124" t="s">
        <v>816</v>
      </c>
      <c r="C6408" s="125" t="s">
        <v>1390</v>
      </c>
      <c r="D6408" s="126" t="s">
        <v>20190</v>
      </c>
      <c r="E6408" s="125" t="s">
        <v>1390</v>
      </c>
      <c r="F6408" s="126" t="s">
        <v>20191</v>
      </c>
      <c r="G6408" s="125" t="s">
        <v>8343</v>
      </c>
      <c r="H6408" s="126" t="s">
        <v>20198</v>
      </c>
      <c r="I6408" s="127">
        <v>729</v>
      </c>
      <c r="J6408" s="128">
        <v>5.5750000000000002</v>
      </c>
    </row>
    <row r="6409" spans="2:10" hidden="1" x14ac:dyDescent="0.25">
      <c r="B6409" s="124" t="s">
        <v>816</v>
      </c>
      <c r="C6409" s="125" t="s">
        <v>1390</v>
      </c>
      <c r="D6409" s="126" t="s">
        <v>20190</v>
      </c>
      <c r="E6409" s="125" t="s">
        <v>11861</v>
      </c>
      <c r="F6409" s="126" t="s">
        <v>20199</v>
      </c>
      <c r="G6409" s="125" t="s">
        <v>8475</v>
      </c>
      <c r="H6409" s="126" t="s">
        <v>20194</v>
      </c>
      <c r="I6409" s="127">
        <v>317</v>
      </c>
      <c r="J6409" s="128">
        <v>11.996</v>
      </c>
    </row>
    <row r="6410" spans="2:10" hidden="1" x14ac:dyDescent="0.25">
      <c r="B6410" s="124" t="s">
        <v>816</v>
      </c>
      <c r="C6410" s="125" t="s">
        <v>1390</v>
      </c>
      <c r="D6410" s="126" t="s">
        <v>20190</v>
      </c>
      <c r="E6410" s="125" t="s">
        <v>1390</v>
      </c>
      <c r="F6410" s="126" t="s">
        <v>20191</v>
      </c>
      <c r="G6410" s="125" t="s">
        <v>11861</v>
      </c>
      <c r="H6410" s="126" t="s">
        <v>20199</v>
      </c>
      <c r="I6410" s="127">
        <v>189</v>
      </c>
      <c r="J6410" s="128">
        <v>10.668200000000001</v>
      </c>
    </row>
    <row r="6411" spans="2:10" hidden="1" x14ac:dyDescent="0.25">
      <c r="B6411" s="124" t="s">
        <v>816</v>
      </c>
      <c r="C6411" s="125" t="s">
        <v>20200</v>
      </c>
      <c r="D6411" s="126" t="s">
        <v>20201</v>
      </c>
      <c r="E6411" s="125" t="s">
        <v>20200</v>
      </c>
      <c r="F6411" s="126" t="s">
        <v>20202</v>
      </c>
      <c r="G6411" s="125" t="s">
        <v>20203</v>
      </c>
      <c r="H6411" s="126" t="s">
        <v>20204</v>
      </c>
      <c r="I6411" s="127">
        <v>430</v>
      </c>
      <c r="J6411" s="128">
        <v>6.3078999999999983</v>
      </c>
    </row>
    <row r="6412" spans="2:10" hidden="1" x14ac:dyDescent="0.25">
      <c r="B6412" s="124" t="s">
        <v>816</v>
      </c>
      <c r="C6412" s="125" t="s">
        <v>4840</v>
      </c>
      <c r="D6412" s="126" t="s">
        <v>20205</v>
      </c>
      <c r="E6412" s="125" t="s">
        <v>4840</v>
      </c>
      <c r="F6412" s="126" t="s">
        <v>20206</v>
      </c>
      <c r="G6412" s="125" t="s">
        <v>9548</v>
      </c>
      <c r="H6412" s="126" t="s">
        <v>20207</v>
      </c>
      <c r="I6412" s="127">
        <v>336</v>
      </c>
      <c r="J6412" s="128">
        <v>5.9078999999999997</v>
      </c>
    </row>
    <row r="6413" spans="2:10" hidden="1" x14ac:dyDescent="0.25">
      <c r="B6413" s="124" t="s">
        <v>816</v>
      </c>
      <c r="C6413" s="125" t="s">
        <v>4840</v>
      </c>
      <c r="D6413" s="126" t="s">
        <v>20205</v>
      </c>
      <c r="E6413" s="125" t="s">
        <v>9548</v>
      </c>
      <c r="F6413" s="126" t="s">
        <v>20207</v>
      </c>
      <c r="G6413" s="125" t="s">
        <v>20208</v>
      </c>
      <c r="H6413" s="126" t="s">
        <v>20209</v>
      </c>
      <c r="I6413" s="127">
        <v>327</v>
      </c>
      <c r="J6413" s="128">
        <v>7.4095000000000004</v>
      </c>
    </row>
    <row r="6414" spans="2:10" hidden="1" x14ac:dyDescent="0.25">
      <c r="B6414" s="124" t="s">
        <v>816</v>
      </c>
      <c r="C6414" s="125" t="s">
        <v>11964</v>
      </c>
      <c r="D6414" s="126" t="s">
        <v>20210</v>
      </c>
      <c r="E6414" s="125" t="s">
        <v>20211</v>
      </c>
      <c r="F6414" s="126" t="s">
        <v>20212</v>
      </c>
      <c r="G6414" s="125" t="s">
        <v>20213</v>
      </c>
      <c r="H6414" s="126" t="s">
        <v>20214</v>
      </c>
      <c r="I6414" s="127">
        <v>62</v>
      </c>
      <c r="J6414" s="128">
        <v>3.1212</v>
      </c>
    </row>
    <row r="6415" spans="2:10" hidden="1" x14ac:dyDescent="0.25">
      <c r="B6415" s="124" t="s">
        <v>816</v>
      </c>
      <c r="C6415" s="125" t="s">
        <v>11964</v>
      </c>
      <c r="D6415" s="126" t="s">
        <v>20210</v>
      </c>
      <c r="E6415" s="125" t="s">
        <v>20211</v>
      </c>
      <c r="F6415" s="126" t="s">
        <v>20212</v>
      </c>
      <c r="G6415" s="125" t="s">
        <v>5543</v>
      </c>
      <c r="H6415" s="126" t="s">
        <v>20215</v>
      </c>
      <c r="I6415" s="127">
        <v>285</v>
      </c>
      <c r="J6415" s="128">
        <v>4.7214</v>
      </c>
    </row>
    <row r="6416" spans="2:10" hidden="1" x14ac:dyDescent="0.25">
      <c r="B6416" s="124" t="s">
        <v>816</v>
      </c>
      <c r="C6416" s="125" t="s">
        <v>11964</v>
      </c>
      <c r="D6416" s="126" t="s">
        <v>20210</v>
      </c>
      <c r="E6416" s="125" t="s">
        <v>11964</v>
      </c>
      <c r="F6416" s="126" t="s">
        <v>20216</v>
      </c>
      <c r="G6416" s="125" t="s">
        <v>20211</v>
      </c>
      <c r="H6416" s="126" t="s">
        <v>20212</v>
      </c>
      <c r="I6416" s="127">
        <v>491</v>
      </c>
      <c r="J6416" s="128">
        <v>4.4148999999999976</v>
      </c>
    </row>
    <row r="6417" spans="2:10" hidden="1" x14ac:dyDescent="0.25">
      <c r="B6417" s="124" t="s">
        <v>816</v>
      </c>
      <c r="C6417" s="125" t="s">
        <v>11964</v>
      </c>
      <c r="D6417" s="126" t="s">
        <v>20210</v>
      </c>
      <c r="E6417" s="125" t="s">
        <v>20213</v>
      </c>
      <c r="F6417" s="126" t="s">
        <v>20214</v>
      </c>
      <c r="G6417" s="125" t="s">
        <v>7265</v>
      </c>
      <c r="H6417" s="126" t="s">
        <v>20217</v>
      </c>
      <c r="I6417" s="127">
        <v>65</v>
      </c>
      <c r="J6417" s="128">
        <v>2.9241999999999999</v>
      </c>
    </row>
    <row r="6418" spans="2:10" hidden="1" x14ac:dyDescent="0.25">
      <c r="B6418" s="124" t="s">
        <v>816</v>
      </c>
      <c r="C6418" s="125" t="s">
        <v>1561</v>
      </c>
      <c r="D6418" s="126" t="s">
        <v>20218</v>
      </c>
      <c r="E6418" s="125" t="s">
        <v>1561</v>
      </c>
      <c r="F6418" s="126" t="s">
        <v>20219</v>
      </c>
      <c r="G6418" s="125" t="s">
        <v>729</v>
      </c>
      <c r="H6418" s="126" t="s">
        <v>20220</v>
      </c>
      <c r="I6418" s="127">
        <v>1236</v>
      </c>
      <c r="J6418" s="128">
        <v>5.1701000000000006</v>
      </c>
    </row>
    <row r="6419" spans="2:10" hidden="1" x14ac:dyDescent="0.25">
      <c r="B6419" s="124" t="s">
        <v>816</v>
      </c>
      <c r="C6419" s="125" t="s">
        <v>1561</v>
      </c>
      <c r="D6419" s="126" t="s">
        <v>20218</v>
      </c>
      <c r="E6419" s="125" t="s">
        <v>1561</v>
      </c>
      <c r="F6419" s="126" t="s">
        <v>20219</v>
      </c>
      <c r="G6419" s="125" t="s">
        <v>17119</v>
      </c>
      <c r="H6419" s="126" t="s">
        <v>20221</v>
      </c>
      <c r="I6419" s="127">
        <v>574</v>
      </c>
      <c r="J6419" s="128">
        <v>7.847999999999999</v>
      </c>
    </row>
    <row r="6420" spans="2:10" hidden="1" x14ac:dyDescent="0.25">
      <c r="B6420" s="124" t="s">
        <v>816</v>
      </c>
      <c r="C6420" s="125" t="s">
        <v>5315</v>
      </c>
      <c r="D6420" s="126" t="s">
        <v>20222</v>
      </c>
      <c r="E6420" s="125" t="s">
        <v>5315</v>
      </c>
      <c r="F6420" s="126" t="s">
        <v>20223</v>
      </c>
      <c r="G6420" s="125" t="s">
        <v>20224</v>
      </c>
      <c r="H6420" s="126" t="s">
        <v>20225</v>
      </c>
      <c r="I6420" s="127">
        <v>683</v>
      </c>
      <c r="J6420" s="128">
        <v>10.0047</v>
      </c>
    </row>
    <row r="6421" spans="2:10" hidden="1" x14ac:dyDescent="0.25">
      <c r="B6421" s="124" t="s">
        <v>816</v>
      </c>
      <c r="C6421" s="125" t="s">
        <v>5315</v>
      </c>
      <c r="D6421" s="126" t="s">
        <v>20222</v>
      </c>
      <c r="E6421" s="125" t="s">
        <v>20224</v>
      </c>
      <c r="F6421" s="126" t="s">
        <v>20225</v>
      </c>
      <c r="G6421" s="125" t="s">
        <v>20226</v>
      </c>
      <c r="H6421" s="126" t="s">
        <v>20227</v>
      </c>
      <c r="I6421" s="127">
        <v>412</v>
      </c>
      <c r="J6421" s="128">
        <v>6.0037000000000003</v>
      </c>
    </row>
    <row r="6422" spans="2:10" hidden="1" x14ac:dyDescent="0.25">
      <c r="B6422" s="124" t="s">
        <v>816</v>
      </c>
      <c r="C6422" s="125" t="s">
        <v>5315</v>
      </c>
      <c r="D6422" s="126" t="s">
        <v>20222</v>
      </c>
      <c r="E6422" s="125" t="s">
        <v>20226</v>
      </c>
      <c r="F6422" s="126" t="s">
        <v>20227</v>
      </c>
      <c r="G6422" s="125" t="s">
        <v>20228</v>
      </c>
      <c r="H6422" s="126" t="s">
        <v>20229</v>
      </c>
      <c r="I6422" s="127">
        <v>147</v>
      </c>
      <c r="J6422" s="128">
        <v>9.5116000000000014</v>
      </c>
    </row>
    <row r="6423" spans="2:10" hidden="1" x14ac:dyDescent="0.25">
      <c r="B6423" s="124" t="s">
        <v>816</v>
      </c>
      <c r="C6423" s="125" t="s">
        <v>20230</v>
      </c>
      <c r="D6423" s="126" t="s">
        <v>20231</v>
      </c>
      <c r="E6423" s="125" t="s">
        <v>4329</v>
      </c>
      <c r="F6423" s="126" t="s">
        <v>20232</v>
      </c>
      <c r="G6423" s="125" t="s">
        <v>7938</v>
      </c>
      <c r="H6423" s="126" t="s">
        <v>20233</v>
      </c>
      <c r="I6423" s="127">
        <v>1448</v>
      </c>
      <c r="J6423" s="128">
        <v>9.9284000000000017</v>
      </c>
    </row>
    <row r="6424" spans="2:10" hidden="1" x14ac:dyDescent="0.25">
      <c r="B6424" s="124" t="s">
        <v>816</v>
      </c>
      <c r="C6424" s="125" t="s">
        <v>20230</v>
      </c>
      <c r="D6424" s="126" t="s">
        <v>20231</v>
      </c>
      <c r="E6424" s="125" t="s">
        <v>7938</v>
      </c>
      <c r="F6424" s="126" t="s">
        <v>20233</v>
      </c>
      <c r="G6424" s="125" t="s">
        <v>20234</v>
      </c>
      <c r="H6424" s="126" t="s">
        <v>20235</v>
      </c>
      <c r="I6424" s="127">
        <v>257</v>
      </c>
      <c r="J6424" s="128">
        <v>3.0531999999999999</v>
      </c>
    </row>
    <row r="6425" spans="2:10" hidden="1" x14ac:dyDescent="0.25">
      <c r="B6425" s="124" t="s">
        <v>816</v>
      </c>
      <c r="C6425" s="125" t="s">
        <v>20230</v>
      </c>
      <c r="D6425" s="126" t="s">
        <v>20231</v>
      </c>
      <c r="E6425" s="125" t="s">
        <v>20230</v>
      </c>
      <c r="F6425" s="126" t="s">
        <v>20236</v>
      </c>
      <c r="G6425" s="125" t="s">
        <v>7573</v>
      </c>
      <c r="H6425" s="126" t="s">
        <v>20237</v>
      </c>
      <c r="I6425" s="127">
        <v>1598</v>
      </c>
      <c r="J6425" s="128">
        <v>12.4892</v>
      </c>
    </row>
    <row r="6426" spans="2:10" hidden="1" x14ac:dyDescent="0.25">
      <c r="B6426" s="124" t="s">
        <v>816</v>
      </c>
      <c r="C6426" s="125" t="s">
        <v>20230</v>
      </c>
      <c r="D6426" s="126" t="s">
        <v>20231</v>
      </c>
      <c r="E6426" s="125" t="s">
        <v>20230</v>
      </c>
      <c r="F6426" s="126" t="s">
        <v>20236</v>
      </c>
      <c r="G6426" s="125" t="s">
        <v>4329</v>
      </c>
      <c r="H6426" s="126" t="s">
        <v>20232</v>
      </c>
      <c r="I6426" s="127">
        <v>341</v>
      </c>
      <c r="J6426" s="128">
        <v>5.3717000000000006</v>
      </c>
    </row>
    <row r="6427" spans="2:10" hidden="1" x14ac:dyDescent="0.25">
      <c r="B6427" s="124" t="s">
        <v>816</v>
      </c>
      <c r="C6427" s="125" t="s">
        <v>3499</v>
      </c>
      <c r="D6427" s="126" t="s">
        <v>20238</v>
      </c>
      <c r="E6427" s="125" t="s">
        <v>20239</v>
      </c>
      <c r="F6427" s="126" t="s">
        <v>20240</v>
      </c>
      <c r="G6427" s="125" t="s">
        <v>17444</v>
      </c>
      <c r="H6427" s="126" t="s">
        <v>20241</v>
      </c>
      <c r="I6427" s="127">
        <v>201</v>
      </c>
      <c r="J6427" s="128">
        <v>6.2239999999999984</v>
      </c>
    </row>
    <row r="6428" spans="2:10" hidden="1" x14ac:dyDescent="0.25">
      <c r="B6428" s="124" t="s">
        <v>816</v>
      </c>
      <c r="C6428" s="125" t="s">
        <v>3499</v>
      </c>
      <c r="D6428" s="126" t="s">
        <v>20238</v>
      </c>
      <c r="E6428" s="125" t="s">
        <v>3499</v>
      </c>
      <c r="F6428" s="126" t="s">
        <v>20242</v>
      </c>
      <c r="G6428" s="125" t="s">
        <v>20243</v>
      </c>
      <c r="H6428" s="126" t="s">
        <v>20244</v>
      </c>
      <c r="I6428" s="127">
        <v>243</v>
      </c>
      <c r="J6428" s="128">
        <v>7.3973999999999984</v>
      </c>
    </row>
    <row r="6429" spans="2:10" hidden="1" x14ac:dyDescent="0.25">
      <c r="B6429" s="124" t="s">
        <v>816</v>
      </c>
      <c r="C6429" s="125" t="s">
        <v>3499</v>
      </c>
      <c r="D6429" s="126" t="s">
        <v>20238</v>
      </c>
      <c r="E6429" s="125" t="s">
        <v>20243</v>
      </c>
      <c r="F6429" s="126" t="s">
        <v>20244</v>
      </c>
      <c r="G6429" s="125" t="s">
        <v>20245</v>
      </c>
      <c r="H6429" s="126" t="s">
        <v>20246</v>
      </c>
      <c r="I6429" s="127">
        <v>288</v>
      </c>
      <c r="J6429" s="128">
        <v>12.7934</v>
      </c>
    </row>
    <row r="6430" spans="2:10" hidden="1" x14ac:dyDescent="0.25">
      <c r="B6430" s="124" t="s">
        <v>816</v>
      </c>
      <c r="C6430" s="125" t="s">
        <v>3499</v>
      </c>
      <c r="D6430" s="126" t="s">
        <v>20238</v>
      </c>
      <c r="E6430" s="125" t="s">
        <v>3142</v>
      </c>
      <c r="F6430" s="126" t="s">
        <v>20247</v>
      </c>
      <c r="G6430" s="125" t="s">
        <v>7591</v>
      </c>
      <c r="H6430" s="126" t="s">
        <v>20248</v>
      </c>
      <c r="I6430" s="127">
        <v>142</v>
      </c>
      <c r="J6430" s="128">
        <v>35.566300000000012</v>
      </c>
    </row>
    <row r="6431" spans="2:10" hidden="1" x14ac:dyDescent="0.25">
      <c r="B6431" s="124" t="s">
        <v>816</v>
      </c>
      <c r="C6431" s="125" t="s">
        <v>3499</v>
      </c>
      <c r="D6431" s="126" t="s">
        <v>20238</v>
      </c>
      <c r="E6431" s="125" t="s">
        <v>3499</v>
      </c>
      <c r="F6431" s="126" t="s">
        <v>20242</v>
      </c>
      <c r="G6431" s="125" t="s">
        <v>20249</v>
      </c>
      <c r="H6431" s="126" t="s">
        <v>20250</v>
      </c>
      <c r="I6431" s="127">
        <v>450</v>
      </c>
      <c r="J6431" s="128">
        <v>2.7124000000000001</v>
      </c>
    </row>
    <row r="6432" spans="2:10" hidden="1" x14ac:dyDescent="0.25">
      <c r="B6432" s="124" t="s">
        <v>816</v>
      </c>
      <c r="C6432" s="125" t="s">
        <v>3499</v>
      </c>
      <c r="D6432" s="126" t="s">
        <v>20238</v>
      </c>
      <c r="E6432" s="125" t="s">
        <v>20245</v>
      </c>
      <c r="F6432" s="126" t="s">
        <v>20246</v>
      </c>
      <c r="G6432" s="125" t="s">
        <v>3142</v>
      </c>
      <c r="H6432" s="126" t="s">
        <v>20247</v>
      </c>
      <c r="I6432" s="127">
        <v>310</v>
      </c>
      <c r="J6432" s="128">
        <v>7.1557000000000004</v>
      </c>
    </row>
    <row r="6433" spans="2:10" hidden="1" x14ac:dyDescent="0.25">
      <c r="B6433" s="124" t="s">
        <v>816</v>
      </c>
      <c r="C6433" s="125" t="s">
        <v>3499</v>
      </c>
      <c r="D6433" s="126" t="s">
        <v>20238</v>
      </c>
      <c r="E6433" s="125" t="s">
        <v>3142</v>
      </c>
      <c r="F6433" s="126" t="s">
        <v>20247</v>
      </c>
      <c r="G6433" s="125" t="s">
        <v>20239</v>
      </c>
      <c r="H6433" s="126" t="s">
        <v>20240</v>
      </c>
      <c r="I6433" s="127">
        <v>840</v>
      </c>
      <c r="J6433" s="128">
        <v>14.8903</v>
      </c>
    </row>
    <row r="6434" spans="2:10" hidden="1" x14ac:dyDescent="0.25">
      <c r="B6434" s="124" t="s">
        <v>816</v>
      </c>
      <c r="C6434" s="125" t="s">
        <v>1831</v>
      </c>
      <c r="D6434" s="126" t="s">
        <v>20251</v>
      </c>
      <c r="E6434" s="125" t="s">
        <v>1831</v>
      </c>
      <c r="F6434" s="126" t="s">
        <v>20252</v>
      </c>
      <c r="G6434" s="125" t="s">
        <v>10269</v>
      </c>
      <c r="H6434" s="126" t="s">
        <v>20253</v>
      </c>
      <c r="I6434" s="127">
        <v>364</v>
      </c>
      <c r="J6434" s="128">
        <v>6.9598999999999984</v>
      </c>
    </row>
    <row r="6435" spans="2:10" hidden="1" x14ac:dyDescent="0.25">
      <c r="B6435" s="124" t="s">
        <v>816</v>
      </c>
      <c r="C6435" s="125" t="s">
        <v>20254</v>
      </c>
      <c r="D6435" s="126" t="s">
        <v>20255</v>
      </c>
      <c r="E6435" s="125" t="s">
        <v>20254</v>
      </c>
      <c r="F6435" s="126" t="s">
        <v>20256</v>
      </c>
      <c r="G6435" s="125" t="s">
        <v>428</v>
      </c>
      <c r="H6435" s="126" t="s">
        <v>20257</v>
      </c>
      <c r="I6435" s="127">
        <v>421</v>
      </c>
      <c r="J6435" s="128">
        <v>2.2383999999999999</v>
      </c>
    </row>
    <row r="6436" spans="2:10" hidden="1" x14ac:dyDescent="0.25">
      <c r="B6436" s="124" t="s">
        <v>816</v>
      </c>
      <c r="C6436" s="125" t="s">
        <v>20254</v>
      </c>
      <c r="D6436" s="126" t="s">
        <v>20255</v>
      </c>
      <c r="E6436" s="125" t="s">
        <v>20258</v>
      </c>
      <c r="F6436" s="126" t="s">
        <v>20259</v>
      </c>
      <c r="G6436" s="125" t="s">
        <v>6727</v>
      </c>
      <c r="H6436" s="126" t="s">
        <v>20260</v>
      </c>
      <c r="I6436" s="127">
        <v>246</v>
      </c>
      <c r="J6436" s="128">
        <v>7.0284999999999984</v>
      </c>
    </row>
    <row r="6437" spans="2:10" hidden="1" x14ac:dyDescent="0.25">
      <c r="B6437" s="124" t="s">
        <v>816</v>
      </c>
      <c r="C6437" s="125" t="s">
        <v>20254</v>
      </c>
      <c r="D6437" s="126" t="s">
        <v>20255</v>
      </c>
      <c r="E6437" s="125" t="s">
        <v>20254</v>
      </c>
      <c r="F6437" s="126" t="s">
        <v>20256</v>
      </c>
      <c r="G6437" s="125" t="s">
        <v>20258</v>
      </c>
      <c r="H6437" s="126" t="s">
        <v>20259</v>
      </c>
      <c r="I6437" s="127">
        <v>2082</v>
      </c>
      <c r="J6437" s="128">
        <v>4.1424999999999992</v>
      </c>
    </row>
    <row r="6438" spans="2:10" hidden="1" x14ac:dyDescent="0.25">
      <c r="B6438" s="124" t="s">
        <v>816</v>
      </c>
      <c r="C6438" s="125" t="s">
        <v>20261</v>
      </c>
      <c r="D6438" s="126" t="s">
        <v>20262</v>
      </c>
      <c r="E6438" s="125" t="s">
        <v>20261</v>
      </c>
      <c r="F6438" s="126" t="s">
        <v>20263</v>
      </c>
      <c r="G6438" s="125" t="s">
        <v>20264</v>
      </c>
      <c r="H6438" s="126" t="s">
        <v>20265</v>
      </c>
      <c r="I6438" s="127">
        <v>388</v>
      </c>
      <c r="J6438" s="128">
        <v>2.4499</v>
      </c>
    </row>
    <row r="6439" spans="2:10" hidden="1" x14ac:dyDescent="0.25">
      <c r="B6439" s="124" t="s">
        <v>816</v>
      </c>
      <c r="C6439" s="125" t="s">
        <v>20261</v>
      </c>
      <c r="D6439" s="126" t="s">
        <v>20262</v>
      </c>
      <c r="E6439" s="125" t="s">
        <v>20266</v>
      </c>
      <c r="F6439" s="126" t="s">
        <v>20267</v>
      </c>
      <c r="G6439" s="125" t="s">
        <v>20268</v>
      </c>
      <c r="H6439" s="126" t="s">
        <v>20269</v>
      </c>
      <c r="I6439" s="127">
        <v>50</v>
      </c>
      <c r="J6439" s="128">
        <v>11.653600000000001</v>
      </c>
    </row>
    <row r="6440" spans="2:10" hidden="1" x14ac:dyDescent="0.25">
      <c r="B6440" s="124" t="s">
        <v>816</v>
      </c>
      <c r="C6440" s="125" t="s">
        <v>20261</v>
      </c>
      <c r="D6440" s="126" t="s">
        <v>20262</v>
      </c>
      <c r="E6440" s="125" t="s">
        <v>20266</v>
      </c>
      <c r="F6440" s="126" t="s">
        <v>20267</v>
      </c>
      <c r="G6440" s="125" t="s">
        <v>20270</v>
      </c>
      <c r="H6440" s="126" t="s">
        <v>20271</v>
      </c>
      <c r="I6440" s="127">
        <v>481</v>
      </c>
      <c r="J6440" s="128">
        <v>7.7586000000000004</v>
      </c>
    </row>
    <row r="6441" spans="2:10" hidden="1" x14ac:dyDescent="0.25">
      <c r="B6441" s="124" t="s">
        <v>816</v>
      </c>
      <c r="C6441" s="125" t="s">
        <v>20261</v>
      </c>
      <c r="D6441" s="126" t="s">
        <v>20262</v>
      </c>
      <c r="E6441" s="125" t="s">
        <v>9197</v>
      </c>
      <c r="F6441" s="126" t="s">
        <v>20272</v>
      </c>
      <c r="G6441" s="125" t="s">
        <v>20273</v>
      </c>
      <c r="H6441" s="126" t="s">
        <v>20274</v>
      </c>
      <c r="I6441" s="127">
        <v>390</v>
      </c>
      <c r="J6441" s="128">
        <v>8.3030000000000008</v>
      </c>
    </row>
    <row r="6442" spans="2:10" hidden="1" x14ac:dyDescent="0.25">
      <c r="B6442" s="124" t="s">
        <v>816</v>
      </c>
      <c r="C6442" s="125" t="s">
        <v>20261</v>
      </c>
      <c r="D6442" s="126" t="s">
        <v>20262</v>
      </c>
      <c r="E6442" s="125" t="s">
        <v>20273</v>
      </c>
      <c r="F6442" s="126" t="s">
        <v>20274</v>
      </c>
      <c r="G6442" s="125" t="s">
        <v>15141</v>
      </c>
      <c r="H6442" s="126" t="s">
        <v>20275</v>
      </c>
      <c r="I6442" s="127">
        <v>627</v>
      </c>
      <c r="J6442" s="128">
        <v>3.4573</v>
      </c>
    </row>
    <row r="6443" spans="2:10" hidden="1" x14ac:dyDescent="0.25">
      <c r="B6443" s="124" t="s">
        <v>816</v>
      </c>
      <c r="C6443" s="125" t="s">
        <v>20261</v>
      </c>
      <c r="D6443" s="126" t="s">
        <v>20262</v>
      </c>
      <c r="E6443" s="125" t="s">
        <v>20273</v>
      </c>
      <c r="F6443" s="126" t="s">
        <v>20274</v>
      </c>
      <c r="G6443" s="125" t="s">
        <v>20276</v>
      </c>
      <c r="H6443" s="126" t="s">
        <v>20277</v>
      </c>
      <c r="I6443" s="127">
        <v>277</v>
      </c>
      <c r="J6443" s="128">
        <v>6.182199999999999</v>
      </c>
    </row>
    <row r="6444" spans="2:10" hidden="1" x14ac:dyDescent="0.25">
      <c r="B6444" s="124" t="s">
        <v>816</v>
      </c>
      <c r="C6444" s="125" t="s">
        <v>20261</v>
      </c>
      <c r="D6444" s="126" t="s">
        <v>20262</v>
      </c>
      <c r="E6444" s="125" t="s">
        <v>20273</v>
      </c>
      <c r="F6444" s="126" t="s">
        <v>20274</v>
      </c>
      <c r="G6444" s="125" t="s">
        <v>20278</v>
      </c>
      <c r="H6444" s="126" t="s">
        <v>20279</v>
      </c>
      <c r="I6444" s="127">
        <v>651</v>
      </c>
      <c r="J6444" s="128">
        <v>9.5554000000000023</v>
      </c>
    </row>
    <row r="6445" spans="2:10" hidden="1" x14ac:dyDescent="0.25">
      <c r="B6445" s="124" t="s">
        <v>816</v>
      </c>
      <c r="C6445" s="125" t="s">
        <v>16399</v>
      </c>
      <c r="D6445" s="126" t="s">
        <v>20280</v>
      </c>
      <c r="E6445" s="125" t="s">
        <v>4078</v>
      </c>
      <c r="F6445" s="126" t="s">
        <v>20281</v>
      </c>
      <c r="G6445" s="125" t="s">
        <v>15556</v>
      </c>
      <c r="H6445" s="126" t="s">
        <v>20282</v>
      </c>
      <c r="I6445" s="127">
        <v>590</v>
      </c>
      <c r="J6445" s="128">
        <v>5.2915000000000001</v>
      </c>
    </row>
    <row r="6446" spans="2:10" hidden="1" x14ac:dyDescent="0.25">
      <c r="B6446" s="124" t="s">
        <v>816</v>
      </c>
      <c r="C6446" s="125" t="s">
        <v>16399</v>
      </c>
      <c r="D6446" s="126" t="s">
        <v>20280</v>
      </c>
      <c r="E6446" s="125" t="s">
        <v>20283</v>
      </c>
      <c r="F6446" s="126" t="s">
        <v>20284</v>
      </c>
      <c r="G6446" s="125" t="s">
        <v>4078</v>
      </c>
      <c r="H6446" s="126" t="s">
        <v>20281</v>
      </c>
      <c r="I6446" s="127">
        <v>566</v>
      </c>
      <c r="J6446" s="128">
        <v>9.748899999999999</v>
      </c>
    </row>
    <row r="6447" spans="2:10" hidden="1" x14ac:dyDescent="0.25">
      <c r="B6447" s="124" t="s">
        <v>816</v>
      </c>
      <c r="C6447" s="125" t="s">
        <v>16399</v>
      </c>
      <c r="D6447" s="126" t="s">
        <v>20280</v>
      </c>
      <c r="E6447" s="125" t="s">
        <v>16399</v>
      </c>
      <c r="F6447" s="126" t="s">
        <v>20285</v>
      </c>
      <c r="G6447" s="125" t="s">
        <v>20286</v>
      </c>
      <c r="H6447" s="126" t="s">
        <v>20287</v>
      </c>
      <c r="I6447" s="127">
        <v>247</v>
      </c>
      <c r="J6447" s="128">
        <v>11.1119</v>
      </c>
    </row>
    <row r="6448" spans="2:10" hidden="1" x14ac:dyDescent="0.25">
      <c r="B6448" s="124" t="s">
        <v>816</v>
      </c>
      <c r="C6448" s="125" t="s">
        <v>16399</v>
      </c>
      <c r="D6448" s="126" t="s">
        <v>20280</v>
      </c>
      <c r="E6448" s="125" t="s">
        <v>18234</v>
      </c>
      <c r="F6448" s="126" t="s">
        <v>20288</v>
      </c>
      <c r="G6448" s="125" t="s">
        <v>7901</v>
      </c>
      <c r="H6448" s="126" t="s">
        <v>20289</v>
      </c>
      <c r="I6448" s="127">
        <v>634</v>
      </c>
      <c r="J6448" s="128">
        <v>1.8262</v>
      </c>
    </row>
    <row r="6449" spans="2:10" hidden="1" x14ac:dyDescent="0.25">
      <c r="B6449" s="124" t="s">
        <v>816</v>
      </c>
      <c r="C6449" s="125" t="s">
        <v>16399</v>
      </c>
      <c r="D6449" s="126" t="s">
        <v>20280</v>
      </c>
      <c r="E6449" s="125" t="s">
        <v>13877</v>
      </c>
      <c r="F6449" s="126" t="s">
        <v>20290</v>
      </c>
      <c r="G6449" s="125" t="s">
        <v>20283</v>
      </c>
      <c r="H6449" s="126" t="s">
        <v>20284</v>
      </c>
      <c r="I6449" s="127">
        <v>590</v>
      </c>
      <c r="J6449" s="128">
        <v>3.377899999999999</v>
      </c>
    </row>
    <row r="6450" spans="2:10" hidden="1" x14ac:dyDescent="0.25">
      <c r="B6450" s="124" t="s">
        <v>816</v>
      </c>
      <c r="C6450" s="125" t="s">
        <v>16399</v>
      </c>
      <c r="D6450" s="126" t="s">
        <v>20280</v>
      </c>
      <c r="E6450" s="125" t="s">
        <v>20291</v>
      </c>
      <c r="F6450" s="126" t="s">
        <v>20292</v>
      </c>
      <c r="G6450" s="125" t="s">
        <v>9948</v>
      </c>
      <c r="H6450" s="126" t="s">
        <v>20293</v>
      </c>
      <c r="I6450" s="127">
        <v>345</v>
      </c>
      <c r="J6450" s="128">
        <v>3.1804999999999999</v>
      </c>
    </row>
    <row r="6451" spans="2:10" hidden="1" x14ac:dyDescent="0.25">
      <c r="B6451" s="124" t="s">
        <v>816</v>
      </c>
      <c r="C6451" s="125" t="s">
        <v>16399</v>
      </c>
      <c r="D6451" s="126" t="s">
        <v>20280</v>
      </c>
      <c r="E6451" s="125" t="s">
        <v>9948</v>
      </c>
      <c r="F6451" s="126" t="s">
        <v>20293</v>
      </c>
      <c r="G6451" s="125" t="s">
        <v>18234</v>
      </c>
      <c r="H6451" s="126" t="s">
        <v>20288</v>
      </c>
      <c r="I6451" s="127">
        <v>723</v>
      </c>
      <c r="J6451" s="128">
        <v>3.6593</v>
      </c>
    </row>
    <row r="6452" spans="2:10" hidden="1" x14ac:dyDescent="0.25">
      <c r="B6452" s="124" t="s">
        <v>816</v>
      </c>
      <c r="C6452" s="125" t="s">
        <v>16399</v>
      </c>
      <c r="D6452" s="126" t="s">
        <v>20280</v>
      </c>
      <c r="E6452" s="125" t="s">
        <v>18234</v>
      </c>
      <c r="F6452" s="126" t="s">
        <v>20288</v>
      </c>
      <c r="G6452" s="125" t="s">
        <v>3663</v>
      </c>
      <c r="H6452" s="126" t="s">
        <v>20294</v>
      </c>
      <c r="I6452" s="127">
        <v>328</v>
      </c>
      <c r="J6452" s="128">
        <v>3.4150999999999989</v>
      </c>
    </row>
    <row r="6453" spans="2:10" hidden="1" x14ac:dyDescent="0.25">
      <c r="B6453" s="124" t="s">
        <v>816</v>
      </c>
      <c r="C6453" s="125" t="s">
        <v>16399</v>
      </c>
      <c r="D6453" s="126" t="s">
        <v>20280</v>
      </c>
      <c r="E6453" s="125" t="s">
        <v>13877</v>
      </c>
      <c r="F6453" s="126" t="s">
        <v>20290</v>
      </c>
      <c r="G6453" s="125" t="s">
        <v>5166</v>
      </c>
      <c r="H6453" s="126" t="s">
        <v>20295</v>
      </c>
      <c r="I6453" s="127">
        <v>326</v>
      </c>
      <c r="J6453" s="128">
        <v>2.3523000000000001</v>
      </c>
    </row>
    <row r="6454" spans="2:10" hidden="1" x14ac:dyDescent="0.25">
      <c r="B6454" s="124" t="s">
        <v>816</v>
      </c>
      <c r="C6454" s="125" t="s">
        <v>16399</v>
      </c>
      <c r="D6454" s="126" t="s">
        <v>20280</v>
      </c>
      <c r="E6454" s="125" t="s">
        <v>20286</v>
      </c>
      <c r="F6454" s="126" t="s">
        <v>20287</v>
      </c>
      <c r="G6454" s="125" t="s">
        <v>8153</v>
      </c>
      <c r="H6454" s="126" t="s">
        <v>20296</v>
      </c>
      <c r="I6454" s="127">
        <v>242</v>
      </c>
      <c r="J6454" s="128">
        <v>4.7122000000000002</v>
      </c>
    </row>
    <row r="6455" spans="2:10" hidden="1" x14ac:dyDescent="0.25">
      <c r="B6455" s="124" t="s">
        <v>816</v>
      </c>
      <c r="C6455" s="125" t="s">
        <v>16399</v>
      </c>
      <c r="D6455" s="126" t="s">
        <v>20280</v>
      </c>
      <c r="E6455" s="125" t="s">
        <v>20291</v>
      </c>
      <c r="F6455" s="126" t="s">
        <v>20292</v>
      </c>
      <c r="G6455" s="125" t="s">
        <v>13877</v>
      </c>
      <c r="H6455" s="126" t="s">
        <v>20290</v>
      </c>
      <c r="I6455" s="127">
        <v>367</v>
      </c>
      <c r="J6455" s="128">
        <v>4.0186000000000002</v>
      </c>
    </row>
    <row r="6456" spans="2:10" hidden="1" x14ac:dyDescent="0.25">
      <c r="B6456" s="124" t="s">
        <v>816</v>
      </c>
      <c r="C6456" s="125" t="s">
        <v>16399</v>
      </c>
      <c r="D6456" s="126" t="s">
        <v>20280</v>
      </c>
      <c r="E6456" s="125" t="s">
        <v>20286</v>
      </c>
      <c r="F6456" s="126" t="s">
        <v>20287</v>
      </c>
      <c r="G6456" s="125" t="s">
        <v>20188</v>
      </c>
      <c r="H6456" s="126" t="s">
        <v>20297</v>
      </c>
      <c r="I6456" s="127">
        <v>405</v>
      </c>
      <c r="J6456" s="128">
        <v>6.7247000000000003</v>
      </c>
    </row>
    <row r="6457" spans="2:10" hidden="1" x14ac:dyDescent="0.25">
      <c r="B6457" s="124" t="s">
        <v>816</v>
      </c>
      <c r="C6457" s="125" t="s">
        <v>20298</v>
      </c>
      <c r="D6457" s="126" t="s">
        <v>20299</v>
      </c>
      <c r="E6457" s="125" t="s">
        <v>11234</v>
      </c>
      <c r="F6457" s="126" t="s">
        <v>20300</v>
      </c>
      <c r="G6457" s="125" t="s">
        <v>20301</v>
      </c>
      <c r="H6457" s="126" t="s">
        <v>20302</v>
      </c>
      <c r="I6457" s="127">
        <v>940</v>
      </c>
      <c r="J6457" s="128">
        <v>9.8464000000000009</v>
      </c>
    </row>
    <row r="6458" spans="2:10" hidden="1" x14ac:dyDescent="0.25">
      <c r="B6458" s="124" t="s">
        <v>816</v>
      </c>
      <c r="C6458" s="125" t="s">
        <v>20298</v>
      </c>
      <c r="D6458" s="126" t="s">
        <v>20299</v>
      </c>
      <c r="E6458" s="125" t="s">
        <v>20303</v>
      </c>
      <c r="F6458" s="126" t="s">
        <v>20304</v>
      </c>
      <c r="G6458" s="125" t="s">
        <v>8215</v>
      </c>
      <c r="H6458" s="126" t="s">
        <v>20305</v>
      </c>
      <c r="I6458" s="127">
        <v>2090</v>
      </c>
      <c r="J6458" s="128">
        <v>6.9250999999999996</v>
      </c>
    </row>
    <row r="6459" spans="2:10" hidden="1" x14ac:dyDescent="0.25">
      <c r="B6459" s="124" t="s">
        <v>816</v>
      </c>
      <c r="C6459" s="125" t="s">
        <v>20298</v>
      </c>
      <c r="D6459" s="126" t="s">
        <v>20299</v>
      </c>
      <c r="E6459" s="125" t="s">
        <v>20298</v>
      </c>
      <c r="F6459" s="126" t="s">
        <v>20306</v>
      </c>
      <c r="G6459" s="125" t="s">
        <v>11234</v>
      </c>
      <c r="H6459" s="126" t="s">
        <v>20300</v>
      </c>
      <c r="I6459" s="127">
        <v>553</v>
      </c>
      <c r="J6459" s="128">
        <v>7.6939999999999991</v>
      </c>
    </row>
    <row r="6460" spans="2:10" hidden="1" x14ac:dyDescent="0.25">
      <c r="B6460" s="124" t="s">
        <v>816</v>
      </c>
      <c r="C6460" s="125" t="s">
        <v>20298</v>
      </c>
      <c r="D6460" s="126" t="s">
        <v>20299</v>
      </c>
      <c r="E6460" s="125" t="s">
        <v>20298</v>
      </c>
      <c r="F6460" s="126" t="s">
        <v>20306</v>
      </c>
      <c r="G6460" s="125" t="s">
        <v>20303</v>
      </c>
      <c r="H6460" s="126" t="s">
        <v>20304</v>
      </c>
      <c r="I6460" s="127">
        <v>482</v>
      </c>
      <c r="J6460" s="128">
        <v>7.9135</v>
      </c>
    </row>
    <row r="6461" spans="2:10" hidden="1" x14ac:dyDescent="0.25">
      <c r="B6461" s="124" t="s">
        <v>816</v>
      </c>
      <c r="C6461" s="125" t="s">
        <v>20298</v>
      </c>
      <c r="D6461" s="126" t="s">
        <v>20299</v>
      </c>
      <c r="E6461" s="125" t="s">
        <v>8215</v>
      </c>
      <c r="F6461" s="126" t="s">
        <v>20305</v>
      </c>
      <c r="G6461" s="125" t="s">
        <v>20307</v>
      </c>
      <c r="H6461" s="126" t="s">
        <v>20308</v>
      </c>
      <c r="I6461" s="127">
        <v>321</v>
      </c>
      <c r="J6461" s="128">
        <v>7.022899999999999</v>
      </c>
    </row>
    <row r="6462" spans="2:10" hidden="1" x14ac:dyDescent="0.25">
      <c r="B6462" s="124" t="s">
        <v>816</v>
      </c>
      <c r="C6462" s="125" t="s">
        <v>20309</v>
      </c>
      <c r="D6462" s="126" t="s">
        <v>20310</v>
      </c>
      <c r="E6462" s="125" t="s">
        <v>20309</v>
      </c>
      <c r="F6462" s="126" t="s">
        <v>20311</v>
      </c>
      <c r="G6462" s="125" t="s">
        <v>2094</v>
      </c>
      <c r="H6462" s="126" t="s">
        <v>20312</v>
      </c>
      <c r="I6462" s="127">
        <v>505</v>
      </c>
      <c r="J6462" s="128">
        <v>6.6870999999999992</v>
      </c>
    </row>
    <row r="6463" spans="2:10" hidden="1" x14ac:dyDescent="0.25">
      <c r="B6463" s="124" t="s">
        <v>816</v>
      </c>
      <c r="C6463" s="125" t="s">
        <v>20313</v>
      </c>
      <c r="D6463" s="126" t="s">
        <v>20314</v>
      </c>
      <c r="E6463" s="125" t="s">
        <v>7296</v>
      </c>
      <c r="F6463" s="126" t="s">
        <v>20315</v>
      </c>
      <c r="G6463" s="125" t="s">
        <v>20316</v>
      </c>
      <c r="H6463" s="126" t="s">
        <v>20317</v>
      </c>
      <c r="I6463" s="127">
        <v>445</v>
      </c>
      <c r="J6463" s="128">
        <v>7.7572999999999999</v>
      </c>
    </row>
    <row r="6464" spans="2:10" hidden="1" x14ac:dyDescent="0.25">
      <c r="B6464" s="124" t="s">
        <v>816</v>
      </c>
      <c r="C6464" s="125" t="s">
        <v>20313</v>
      </c>
      <c r="D6464" s="126" t="s">
        <v>20314</v>
      </c>
      <c r="E6464" s="125" t="s">
        <v>20318</v>
      </c>
      <c r="F6464" s="126" t="s">
        <v>20319</v>
      </c>
      <c r="G6464" s="125" t="s">
        <v>20320</v>
      </c>
      <c r="H6464" s="126" t="s">
        <v>20321</v>
      </c>
      <c r="I6464" s="127">
        <v>265</v>
      </c>
      <c r="J6464" s="128">
        <v>7.5733000000000006</v>
      </c>
    </row>
    <row r="6465" spans="2:10" hidden="1" x14ac:dyDescent="0.25">
      <c r="B6465" s="124" t="s">
        <v>816</v>
      </c>
      <c r="C6465" s="125" t="s">
        <v>20313</v>
      </c>
      <c r="D6465" s="126" t="s">
        <v>20314</v>
      </c>
      <c r="E6465" s="125" t="s">
        <v>20322</v>
      </c>
      <c r="F6465" s="126" t="s">
        <v>20323</v>
      </c>
      <c r="G6465" s="125" t="s">
        <v>20324</v>
      </c>
      <c r="H6465" s="126" t="s">
        <v>20325</v>
      </c>
      <c r="I6465" s="127">
        <v>279</v>
      </c>
      <c r="J6465" s="128">
        <v>1.7518</v>
      </c>
    </row>
    <row r="6466" spans="2:10" hidden="1" x14ac:dyDescent="0.25">
      <c r="B6466" s="124" t="s">
        <v>816</v>
      </c>
      <c r="C6466" s="125" t="s">
        <v>20313</v>
      </c>
      <c r="D6466" s="126" t="s">
        <v>20314</v>
      </c>
      <c r="E6466" s="125" t="s">
        <v>20324</v>
      </c>
      <c r="F6466" s="126" t="s">
        <v>20325</v>
      </c>
      <c r="G6466" s="125" t="s">
        <v>9558</v>
      </c>
      <c r="H6466" s="126" t="s">
        <v>20326</v>
      </c>
      <c r="I6466" s="127">
        <v>332</v>
      </c>
      <c r="J6466" s="128">
        <v>3.1362999999999999</v>
      </c>
    </row>
    <row r="6467" spans="2:10" hidden="1" x14ac:dyDescent="0.25">
      <c r="B6467" s="124" t="s">
        <v>816</v>
      </c>
      <c r="C6467" s="125" t="s">
        <v>20313</v>
      </c>
      <c r="D6467" s="126" t="s">
        <v>20314</v>
      </c>
      <c r="E6467" s="125" t="s">
        <v>20320</v>
      </c>
      <c r="F6467" s="126" t="s">
        <v>20321</v>
      </c>
      <c r="G6467" s="125" t="s">
        <v>20327</v>
      </c>
      <c r="H6467" s="126" t="s">
        <v>20328</v>
      </c>
      <c r="I6467" s="127">
        <v>696</v>
      </c>
      <c r="J6467" s="128">
        <v>14.778</v>
      </c>
    </row>
    <row r="6468" spans="2:10" hidden="1" x14ac:dyDescent="0.25">
      <c r="B6468" s="124" t="s">
        <v>816</v>
      </c>
      <c r="C6468" s="125" t="s">
        <v>20313</v>
      </c>
      <c r="D6468" s="126" t="s">
        <v>20314</v>
      </c>
      <c r="E6468" s="125" t="s">
        <v>20318</v>
      </c>
      <c r="F6468" s="126" t="s">
        <v>20319</v>
      </c>
      <c r="G6468" s="125" t="s">
        <v>20329</v>
      </c>
      <c r="H6468" s="126" t="s">
        <v>20330</v>
      </c>
      <c r="I6468" s="127">
        <v>352</v>
      </c>
      <c r="J6468" s="128">
        <v>9.4370000000000012</v>
      </c>
    </row>
    <row r="6469" spans="2:10" hidden="1" x14ac:dyDescent="0.25">
      <c r="B6469" s="124" t="s">
        <v>816</v>
      </c>
      <c r="C6469" s="125" t="s">
        <v>20313</v>
      </c>
      <c r="D6469" s="126" t="s">
        <v>20314</v>
      </c>
      <c r="E6469" s="125" t="s">
        <v>6312</v>
      </c>
      <c r="F6469" s="126" t="s">
        <v>20331</v>
      </c>
      <c r="G6469" s="125" t="s">
        <v>7296</v>
      </c>
      <c r="H6469" s="126" t="s">
        <v>20315</v>
      </c>
      <c r="I6469" s="127">
        <v>245</v>
      </c>
      <c r="J6469" s="128">
        <v>13.5091</v>
      </c>
    </row>
    <row r="6470" spans="2:10" hidden="1" x14ac:dyDescent="0.25">
      <c r="B6470" s="124" t="s">
        <v>816</v>
      </c>
      <c r="C6470" s="125" t="s">
        <v>20313</v>
      </c>
      <c r="D6470" s="126" t="s">
        <v>20314</v>
      </c>
      <c r="E6470" s="125" t="s">
        <v>20313</v>
      </c>
      <c r="F6470" s="126" t="s">
        <v>20332</v>
      </c>
      <c r="G6470" s="125" t="s">
        <v>20333</v>
      </c>
      <c r="H6470" s="126" t="s">
        <v>20334</v>
      </c>
      <c r="I6470" s="127">
        <v>254</v>
      </c>
      <c r="J6470" s="128">
        <v>2.0427</v>
      </c>
    </row>
    <row r="6471" spans="2:10" hidden="1" x14ac:dyDescent="0.25">
      <c r="B6471" s="124" t="s">
        <v>816</v>
      </c>
      <c r="C6471" s="125" t="s">
        <v>20313</v>
      </c>
      <c r="D6471" s="126" t="s">
        <v>20314</v>
      </c>
      <c r="E6471" s="125" t="s">
        <v>20335</v>
      </c>
      <c r="F6471" s="126" t="s">
        <v>20336</v>
      </c>
      <c r="G6471" s="125" t="s">
        <v>20318</v>
      </c>
      <c r="H6471" s="126" t="s">
        <v>20319</v>
      </c>
      <c r="I6471" s="127">
        <v>641</v>
      </c>
      <c r="J6471" s="128">
        <v>9.063500000000003</v>
      </c>
    </row>
    <row r="6472" spans="2:10" hidden="1" x14ac:dyDescent="0.25">
      <c r="B6472" s="124" t="s">
        <v>816</v>
      </c>
      <c r="C6472" s="125" t="s">
        <v>20313</v>
      </c>
      <c r="D6472" s="126" t="s">
        <v>20314</v>
      </c>
      <c r="E6472" s="125" t="s">
        <v>20333</v>
      </c>
      <c r="F6472" s="126" t="s">
        <v>20334</v>
      </c>
      <c r="G6472" s="125" t="s">
        <v>20322</v>
      </c>
      <c r="H6472" s="126" t="s">
        <v>20323</v>
      </c>
      <c r="I6472" s="127">
        <v>287</v>
      </c>
      <c r="J6472" s="128">
        <v>3.6095000000000002</v>
      </c>
    </row>
    <row r="6473" spans="2:10" hidden="1" x14ac:dyDescent="0.25">
      <c r="B6473" s="124" t="s">
        <v>816</v>
      </c>
      <c r="C6473" s="125" t="s">
        <v>20313</v>
      </c>
      <c r="D6473" s="126" t="s">
        <v>20314</v>
      </c>
      <c r="E6473" s="125" t="s">
        <v>9558</v>
      </c>
      <c r="F6473" s="126" t="s">
        <v>20326</v>
      </c>
      <c r="G6473" s="125" t="s">
        <v>6312</v>
      </c>
      <c r="H6473" s="126" t="s">
        <v>20331</v>
      </c>
      <c r="I6473" s="127">
        <v>355</v>
      </c>
      <c r="J6473" s="128">
        <v>5.0008999999999997</v>
      </c>
    </row>
    <row r="6474" spans="2:10" hidden="1" x14ac:dyDescent="0.25">
      <c r="B6474" s="124" t="s">
        <v>816</v>
      </c>
      <c r="C6474" s="125" t="s">
        <v>20313</v>
      </c>
      <c r="D6474" s="126" t="s">
        <v>20314</v>
      </c>
      <c r="E6474" s="125" t="s">
        <v>20313</v>
      </c>
      <c r="F6474" s="126" t="s">
        <v>20332</v>
      </c>
      <c r="G6474" s="125" t="s">
        <v>20335</v>
      </c>
      <c r="H6474" s="126" t="s">
        <v>20336</v>
      </c>
      <c r="I6474" s="127">
        <v>103</v>
      </c>
      <c r="J6474" s="128">
        <v>8.8423000000000016</v>
      </c>
    </row>
    <row r="6475" spans="2:10" hidden="1" x14ac:dyDescent="0.25">
      <c r="B6475" s="124" t="s">
        <v>816</v>
      </c>
      <c r="C6475" s="125" t="s">
        <v>20337</v>
      </c>
      <c r="D6475" s="126" t="s">
        <v>20338</v>
      </c>
      <c r="E6475" s="125" t="s">
        <v>20339</v>
      </c>
      <c r="F6475" s="126" t="s">
        <v>20340</v>
      </c>
      <c r="G6475" s="125" t="s">
        <v>20341</v>
      </c>
      <c r="H6475" s="126" t="s">
        <v>20342</v>
      </c>
      <c r="I6475" s="127">
        <v>411</v>
      </c>
      <c r="J6475" s="128">
        <v>8.6729000000000003</v>
      </c>
    </row>
    <row r="6476" spans="2:10" hidden="1" x14ac:dyDescent="0.25">
      <c r="B6476" s="124" t="s">
        <v>816</v>
      </c>
      <c r="C6476" s="125" t="s">
        <v>20337</v>
      </c>
      <c r="D6476" s="126" t="s">
        <v>20338</v>
      </c>
      <c r="E6476" s="125" t="s">
        <v>20343</v>
      </c>
      <c r="F6476" s="126" t="s">
        <v>20344</v>
      </c>
      <c r="G6476" s="125" t="s">
        <v>1643</v>
      </c>
      <c r="H6476" s="126" t="s">
        <v>20345</v>
      </c>
      <c r="I6476" s="127">
        <v>208</v>
      </c>
      <c r="J6476" s="128">
        <v>4.7157999999999998</v>
      </c>
    </row>
    <row r="6477" spans="2:10" hidden="1" x14ac:dyDescent="0.25">
      <c r="B6477" s="124" t="s">
        <v>816</v>
      </c>
      <c r="C6477" s="125" t="s">
        <v>20337</v>
      </c>
      <c r="D6477" s="126" t="s">
        <v>20338</v>
      </c>
      <c r="E6477" s="125" t="s">
        <v>20337</v>
      </c>
      <c r="F6477" s="126" t="s">
        <v>20346</v>
      </c>
      <c r="G6477" s="125" t="s">
        <v>14490</v>
      </c>
      <c r="H6477" s="126" t="s">
        <v>20347</v>
      </c>
      <c r="I6477" s="127">
        <v>500</v>
      </c>
      <c r="J6477" s="128">
        <v>8.1855000000000029</v>
      </c>
    </row>
    <row r="6478" spans="2:10" hidden="1" x14ac:dyDescent="0.25">
      <c r="B6478" s="124" t="s">
        <v>816</v>
      </c>
      <c r="C6478" s="125" t="s">
        <v>20337</v>
      </c>
      <c r="D6478" s="126" t="s">
        <v>20338</v>
      </c>
      <c r="E6478" s="125" t="s">
        <v>20337</v>
      </c>
      <c r="F6478" s="126" t="s">
        <v>20346</v>
      </c>
      <c r="G6478" s="125" t="s">
        <v>6352</v>
      </c>
      <c r="H6478" s="126" t="s">
        <v>20348</v>
      </c>
      <c r="I6478" s="127">
        <v>287</v>
      </c>
      <c r="J6478" s="128">
        <v>6.2308999999999983</v>
      </c>
    </row>
    <row r="6479" spans="2:10" hidden="1" x14ac:dyDescent="0.25">
      <c r="B6479" s="124" t="s">
        <v>816</v>
      </c>
      <c r="C6479" s="125" t="s">
        <v>20337</v>
      </c>
      <c r="D6479" s="126" t="s">
        <v>20338</v>
      </c>
      <c r="E6479" s="125" t="s">
        <v>20337</v>
      </c>
      <c r="F6479" s="126" t="s">
        <v>20346</v>
      </c>
      <c r="G6479" s="125" t="s">
        <v>20343</v>
      </c>
      <c r="H6479" s="126" t="s">
        <v>20344</v>
      </c>
      <c r="I6479" s="127">
        <v>358</v>
      </c>
      <c r="J6479" s="128">
        <v>10.930899999999999</v>
      </c>
    </row>
    <row r="6480" spans="2:10" hidden="1" x14ac:dyDescent="0.25">
      <c r="B6480" s="124" t="s">
        <v>816</v>
      </c>
      <c r="C6480" s="125" t="s">
        <v>20337</v>
      </c>
      <c r="D6480" s="126" t="s">
        <v>20338</v>
      </c>
      <c r="E6480" s="125" t="s">
        <v>1643</v>
      </c>
      <c r="F6480" s="126" t="s">
        <v>20345</v>
      </c>
      <c r="G6480" s="125" t="s">
        <v>20339</v>
      </c>
      <c r="H6480" s="126" t="s">
        <v>20340</v>
      </c>
      <c r="I6480" s="127">
        <v>355</v>
      </c>
      <c r="J6480" s="128">
        <v>5.1824999999999992</v>
      </c>
    </row>
    <row r="6481" spans="2:10" hidden="1" x14ac:dyDescent="0.25">
      <c r="B6481" s="124" t="s">
        <v>816</v>
      </c>
      <c r="C6481" s="125" t="s">
        <v>20349</v>
      </c>
      <c r="D6481" s="126" t="s">
        <v>20350</v>
      </c>
      <c r="E6481" s="125" t="s">
        <v>20351</v>
      </c>
      <c r="F6481" s="126" t="s">
        <v>20352</v>
      </c>
      <c r="G6481" s="125" t="s">
        <v>20353</v>
      </c>
      <c r="H6481" s="126" t="s">
        <v>20354</v>
      </c>
      <c r="I6481" s="127">
        <v>1049</v>
      </c>
      <c r="J6481" s="128">
        <v>6.8173999999999984</v>
      </c>
    </row>
    <row r="6482" spans="2:10" hidden="1" x14ac:dyDescent="0.25">
      <c r="B6482" s="124" t="s">
        <v>816</v>
      </c>
      <c r="C6482" s="125" t="s">
        <v>20349</v>
      </c>
      <c r="D6482" s="126" t="s">
        <v>20350</v>
      </c>
      <c r="E6482" s="125" t="s">
        <v>20349</v>
      </c>
      <c r="F6482" s="126" t="s">
        <v>20355</v>
      </c>
      <c r="G6482" s="125" t="s">
        <v>20356</v>
      </c>
      <c r="H6482" s="126" t="s">
        <v>20357</v>
      </c>
      <c r="I6482" s="127">
        <v>581</v>
      </c>
      <c r="J6482" s="128">
        <v>8.6748000000000012</v>
      </c>
    </row>
    <row r="6483" spans="2:10" hidden="1" x14ac:dyDescent="0.25">
      <c r="B6483" s="124" t="s">
        <v>816</v>
      </c>
      <c r="C6483" s="125" t="s">
        <v>20349</v>
      </c>
      <c r="D6483" s="126" t="s">
        <v>20350</v>
      </c>
      <c r="E6483" s="125" t="s">
        <v>6983</v>
      </c>
      <c r="F6483" s="126" t="s">
        <v>20358</v>
      </c>
      <c r="G6483" s="125" t="s">
        <v>20359</v>
      </c>
      <c r="H6483" s="126" t="s">
        <v>20360</v>
      </c>
      <c r="I6483" s="127">
        <v>112</v>
      </c>
      <c r="J6483" s="128">
        <v>7.5952999999999999</v>
      </c>
    </row>
    <row r="6484" spans="2:10" hidden="1" x14ac:dyDescent="0.25">
      <c r="B6484" s="124" t="s">
        <v>816</v>
      </c>
      <c r="C6484" s="125" t="s">
        <v>20349</v>
      </c>
      <c r="D6484" s="126" t="s">
        <v>20350</v>
      </c>
      <c r="E6484" s="125" t="s">
        <v>7579</v>
      </c>
      <c r="F6484" s="126" t="s">
        <v>20361</v>
      </c>
      <c r="G6484" s="125" t="s">
        <v>20351</v>
      </c>
      <c r="H6484" s="126" t="s">
        <v>20352</v>
      </c>
      <c r="I6484" s="127">
        <v>820</v>
      </c>
      <c r="J6484" s="128">
        <v>7.3720999999999997</v>
      </c>
    </row>
    <row r="6485" spans="2:10" hidden="1" x14ac:dyDescent="0.25">
      <c r="B6485" s="124" t="s">
        <v>816</v>
      </c>
      <c r="C6485" s="125" t="s">
        <v>20349</v>
      </c>
      <c r="D6485" s="126" t="s">
        <v>20350</v>
      </c>
      <c r="E6485" s="125" t="s">
        <v>20356</v>
      </c>
      <c r="F6485" s="126" t="s">
        <v>20357</v>
      </c>
      <c r="G6485" s="125" t="s">
        <v>6480</v>
      </c>
      <c r="H6485" s="126" t="s">
        <v>20362</v>
      </c>
      <c r="I6485" s="127">
        <v>870</v>
      </c>
      <c r="J6485" s="128">
        <v>7.478600000000001</v>
      </c>
    </row>
    <row r="6486" spans="2:10" hidden="1" x14ac:dyDescent="0.25">
      <c r="B6486" s="124" t="s">
        <v>816</v>
      </c>
      <c r="C6486" s="125" t="s">
        <v>20349</v>
      </c>
      <c r="D6486" s="126" t="s">
        <v>20350</v>
      </c>
      <c r="E6486" s="125" t="s">
        <v>20349</v>
      </c>
      <c r="F6486" s="126" t="s">
        <v>20355</v>
      </c>
      <c r="G6486" s="125" t="s">
        <v>7579</v>
      </c>
      <c r="H6486" s="126" t="s">
        <v>20361</v>
      </c>
      <c r="I6486" s="127">
        <v>1628</v>
      </c>
      <c r="J6486" s="128">
        <v>5.7353999999999994</v>
      </c>
    </row>
    <row r="6487" spans="2:10" hidden="1" x14ac:dyDescent="0.25">
      <c r="B6487" s="124" t="s">
        <v>816</v>
      </c>
      <c r="C6487" s="125" t="s">
        <v>20349</v>
      </c>
      <c r="D6487" s="126" t="s">
        <v>20350</v>
      </c>
      <c r="E6487" s="125" t="s">
        <v>20353</v>
      </c>
      <c r="F6487" s="126" t="s">
        <v>20354</v>
      </c>
      <c r="G6487" s="125" t="s">
        <v>6983</v>
      </c>
      <c r="H6487" s="126" t="s">
        <v>20358</v>
      </c>
      <c r="I6487" s="127">
        <v>380</v>
      </c>
      <c r="J6487" s="128">
        <v>11.573600000000001</v>
      </c>
    </row>
    <row r="6488" spans="2:10" hidden="1" x14ac:dyDescent="0.25">
      <c r="B6488" s="124" t="s">
        <v>816</v>
      </c>
      <c r="C6488" s="125" t="s">
        <v>20363</v>
      </c>
      <c r="D6488" s="126" t="s">
        <v>20364</v>
      </c>
      <c r="E6488" s="125" t="s">
        <v>20365</v>
      </c>
      <c r="F6488" s="126" t="s">
        <v>20366</v>
      </c>
      <c r="G6488" s="125" t="s">
        <v>20367</v>
      </c>
      <c r="H6488" s="126" t="s">
        <v>20368</v>
      </c>
      <c r="I6488" s="127">
        <v>144</v>
      </c>
      <c r="J6488" s="128">
        <v>6.7213000000000003</v>
      </c>
    </row>
    <row r="6489" spans="2:10" hidden="1" x14ac:dyDescent="0.25">
      <c r="B6489" s="124" t="s">
        <v>816</v>
      </c>
      <c r="C6489" s="125" t="s">
        <v>20363</v>
      </c>
      <c r="D6489" s="126" t="s">
        <v>20364</v>
      </c>
      <c r="E6489" s="125" t="s">
        <v>20369</v>
      </c>
      <c r="F6489" s="126" t="s">
        <v>20370</v>
      </c>
      <c r="G6489" s="125" t="s">
        <v>20371</v>
      </c>
      <c r="H6489" s="126" t="s">
        <v>20372</v>
      </c>
      <c r="I6489" s="127">
        <v>163</v>
      </c>
      <c r="J6489" s="128">
        <v>2.2746</v>
      </c>
    </row>
    <row r="6490" spans="2:10" hidden="1" x14ac:dyDescent="0.25">
      <c r="B6490" s="124" t="s">
        <v>816</v>
      </c>
      <c r="C6490" s="125" t="s">
        <v>20363</v>
      </c>
      <c r="D6490" s="126" t="s">
        <v>20364</v>
      </c>
      <c r="E6490" s="125" t="s">
        <v>20363</v>
      </c>
      <c r="F6490" s="126" t="s">
        <v>20373</v>
      </c>
      <c r="G6490" s="125" t="s">
        <v>20369</v>
      </c>
      <c r="H6490" s="126" t="s">
        <v>20370</v>
      </c>
      <c r="I6490" s="127">
        <v>354</v>
      </c>
      <c r="J6490" s="128">
        <v>4.8673999999999991</v>
      </c>
    </row>
    <row r="6491" spans="2:10" hidden="1" x14ac:dyDescent="0.25">
      <c r="B6491" s="124" t="s">
        <v>816</v>
      </c>
      <c r="C6491" s="125" t="s">
        <v>20363</v>
      </c>
      <c r="D6491" s="126" t="s">
        <v>20364</v>
      </c>
      <c r="E6491" s="125" t="s">
        <v>20369</v>
      </c>
      <c r="F6491" s="126" t="s">
        <v>20370</v>
      </c>
      <c r="G6491" s="125" t="s">
        <v>20374</v>
      </c>
      <c r="H6491" s="126" t="s">
        <v>20375</v>
      </c>
      <c r="I6491" s="127">
        <v>199</v>
      </c>
      <c r="J6491" s="128">
        <v>10.4008</v>
      </c>
    </row>
    <row r="6492" spans="2:10" hidden="1" x14ac:dyDescent="0.25">
      <c r="B6492" s="124" t="s">
        <v>816</v>
      </c>
      <c r="C6492" s="125" t="s">
        <v>20363</v>
      </c>
      <c r="D6492" s="126" t="s">
        <v>20364</v>
      </c>
      <c r="E6492" s="125" t="s">
        <v>15395</v>
      </c>
      <c r="F6492" s="126" t="s">
        <v>20376</v>
      </c>
      <c r="G6492" s="125" t="s">
        <v>19375</v>
      </c>
      <c r="H6492" s="126" t="s">
        <v>20377</v>
      </c>
      <c r="I6492" s="127">
        <v>645</v>
      </c>
      <c r="J6492" s="128">
        <v>4.8906999999999998</v>
      </c>
    </row>
    <row r="6493" spans="2:10" hidden="1" x14ac:dyDescent="0.25">
      <c r="B6493" s="124" t="s">
        <v>816</v>
      </c>
      <c r="C6493" s="125" t="s">
        <v>20363</v>
      </c>
      <c r="D6493" s="126" t="s">
        <v>20364</v>
      </c>
      <c r="E6493" s="125" t="s">
        <v>20363</v>
      </c>
      <c r="F6493" s="126" t="s">
        <v>20373</v>
      </c>
      <c r="G6493" s="125" t="s">
        <v>1009</v>
      </c>
      <c r="H6493" s="126" t="s">
        <v>20378</v>
      </c>
      <c r="I6493" s="127">
        <v>280</v>
      </c>
      <c r="J6493" s="128">
        <v>7.8728999999999996</v>
      </c>
    </row>
    <row r="6494" spans="2:10" hidden="1" x14ac:dyDescent="0.25">
      <c r="B6494" s="124" t="s">
        <v>816</v>
      </c>
      <c r="C6494" s="125" t="s">
        <v>20363</v>
      </c>
      <c r="D6494" s="126" t="s">
        <v>20364</v>
      </c>
      <c r="E6494" s="125" t="s">
        <v>6899</v>
      </c>
      <c r="F6494" s="126" t="s">
        <v>20379</v>
      </c>
      <c r="G6494" s="125" t="s">
        <v>20365</v>
      </c>
      <c r="H6494" s="126" t="s">
        <v>20366</v>
      </c>
      <c r="I6494" s="127">
        <v>532</v>
      </c>
      <c r="J6494" s="128">
        <v>6.9762000000000004</v>
      </c>
    </row>
    <row r="6495" spans="2:10" hidden="1" x14ac:dyDescent="0.25">
      <c r="B6495" s="124" t="s">
        <v>816</v>
      </c>
      <c r="C6495" s="125" t="s">
        <v>20363</v>
      </c>
      <c r="D6495" s="126" t="s">
        <v>20364</v>
      </c>
      <c r="E6495" s="125" t="s">
        <v>19375</v>
      </c>
      <c r="F6495" s="126" t="s">
        <v>20377</v>
      </c>
      <c r="G6495" s="125" t="s">
        <v>20380</v>
      </c>
      <c r="H6495" s="126" t="s">
        <v>20381</v>
      </c>
      <c r="I6495" s="127">
        <v>331</v>
      </c>
      <c r="J6495" s="128">
        <v>5.8680000000000003</v>
      </c>
    </row>
    <row r="6496" spans="2:10" hidden="1" x14ac:dyDescent="0.25">
      <c r="B6496" s="124" t="s">
        <v>816</v>
      </c>
      <c r="C6496" s="125" t="s">
        <v>20363</v>
      </c>
      <c r="D6496" s="126" t="s">
        <v>20364</v>
      </c>
      <c r="E6496" s="125" t="s">
        <v>20380</v>
      </c>
      <c r="F6496" s="126" t="s">
        <v>20381</v>
      </c>
      <c r="G6496" s="125" t="s">
        <v>10134</v>
      </c>
      <c r="H6496" s="126" t="s">
        <v>20382</v>
      </c>
      <c r="I6496" s="127">
        <v>326</v>
      </c>
      <c r="J6496" s="128">
        <v>2.7772000000000001</v>
      </c>
    </row>
    <row r="6497" spans="2:10" hidden="1" x14ac:dyDescent="0.25">
      <c r="B6497" s="124" t="s">
        <v>816</v>
      </c>
      <c r="C6497" s="125" t="s">
        <v>20363</v>
      </c>
      <c r="D6497" s="126" t="s">
        <v>20364</v>
      </c>
      <c r="E6497" s="125" t="s">
        <v>11344</v>
      </c>
      <c r="F6497" s="126" t="s">
        <v>20383</v>
      </c>
      <c r="G6497" s="125" t="s">
        <v>20384</v>
      </c>
      <c r="H6497" s="126" t="s">
        <v>20385</v>
      </c>
      <c r="I6497" s="127">
        <v>145</v>
      </c>
      <c r="J6497" s="128">
        <v>1.6936</v>
      </c>
    </row>
    <row r="6498" spans="2:10" hidden="1" x14ac:dyDescent="0.25">
      <c r="B6498" s="124" t="s">
        <v>816</v>
      </c>
      <c r="C6498" s="125" t="s">
        <v>20363</v>
      </c>
      <c r="D6498" s="126" t="s">
        <v>20364</v>
      </c>
      <c r="E6498" s="125" t="s">
        <v>11344</v>
      </c>
      <c r="F6498" s="126" t="s">
        <v>20383</v>
      </c>
      <c r="G6498" s="125" t="s">
        <v>20386</v>
      </c>
      <c r="H6498" s="126" t="s">
        <v>20387</v>
      </c>
      <c r="I6498" s="127">
        <v>189</v>
      </c>
      <c r="J6498" s="128">
        <v>4.1366999999999994</v>
      </c>
    </row>
    <row r="6499" spans="2:10" hidden="1" x14ac:dyDescent="0.25">
      <c r="B6499" s="124" t="s">
        <v>816</v>
      </c>
      <c r="C6499" s="125" t="s">
        <v>20363</v>
      </c>
      <c r="D6499" s="126" t="s">
        <v>20364</v>
      </c>
      <c r="E6499" s="125" t="s">
        <v>20367</v>
      </c>
      <c r="F6499" s="126" t="s">
        <v>20368</v>
      </c>
      <c r="G6499" s="125" t="s">
        <v>20388</v>
      </c>
      <c r="H6499" s="126" t="s">
        <v>20389</v>
      </c>
      <c r="I6499" s="127">
        <v>205</v>
      </c>
      <c r="J6499" s="128">
        <v>6.424199999999999</v>
      </c>
    </row>
    <row r="6500" spans="2:10" hidden="1" x14ac:dyDescent="0.25">
      <c r="B6500" s="124" t="s">
        <v>816</v>
      </c>
      <c r="C6500" s="125" t="s">
        <v>20363</v>
      </c>
      <c r="D6500" s="126" t="s">
        <v>20364</v>
      </c>
      <c r="E6500" s="125" t="s">
        <v>20386</v>
      </c>
      <c r="F6500" s="126" t="s">
        <v>20387</v>
      </c>
      <c r="G6500" s="125" t="s">
        <v>7440</v>
      </c>
      <c r="H6500" s="126" t="s">
        <v>20390</v>
      </c>
      <c r="I6500" s="127">
        <v>629</v>
      </c>
      <c r="J6500" s="128">
        <v>3.4258999999999999</v>
      </c>
    </row>
    <row r="6501" spans="2:10" hidden="1" x14ac:dyDescent="0.25">
      <c r="B6501" s="124" t="s">
        <v>816</v>
      </c>
      <c r="C6501" s="125" t="s">
        <v>20363</v>
      </c>
      <c r="D6501" s="126" t="s">
        <v>20364</v>
      </c>
      <c r="E6501" s="125" t="s">
        <v>20365</v>
      </c>
      <c r="F6501" s="126" t="s">
        <v>20366</v>
      </c>
      <c r="G6501" s="125" t="s">
        <v>3377</v>
      </c>
      <c r="H6501" s="126" t="s">
        <v>20391</v>
      </c>
      <c r="I6501" s="127">
        <v>170</v>
      </c>
      <c r="J6501" s="128">
        <v>10.8253</v>
      </c>
    </row>
    <row r="6502" spans="2:10" hidden="1" x14ac:dyDescent="0.25">
      <c r="B6502" s="124" t="s">
        <v>816</v>
      </c>
      <c r="C6502" s="125" t="s">
        <v>20363</v>
      </c>
      <c r="D6502" s="126" t="s">
        <v>20364</v>
      </c>
      <c r="E6502" s="125" t="s">
        <v>20388</v>
      </c>
      <c r="F6502" s="126" t="s">
        <v>20389</v>
      </c>
      <c r="G6502" s="125" t="s">
        <v>20392</v>
      </c>
      <c r="H6502" s="126" t="s">
        <v>20393</v>
      </c>
      <c r="I6502" s="127">
        <v>449</v>
      </c>
      <c r="J6502" s="128">
        <v>7.7418999999999976</v>
      </c>
    </row>
    <row r="6503" spans="2:10" hidden="1" x14ac:dyDescent="0.25">
      <c r="B6503" s="124" t="s">
        <v>816</v>
      </c>
      <c r="C6503" s="125" t="s">
        <v>20363</v>
      </c>
      <c r="D6503" s="126" t="s">
        <v>20364</v>
      </c>
      <c r="E6503" s="125" t="s">
        <v>20371</v>
      </c>
      <c r="F6503" s="126" t="s">
        <v>20372</v>
      </c>
      <c r="G6503" s="125" t="s">
        <v>11344</v>
      </c>
      <c r="H6503" s="126" t="s">
        <v>20383</v>
      </c>
      <c r="I6503" s="127">
        <v>431</v>
      </c>
      <c r="J6503" s="128">
        <v>9.7866</v>
      </c>
    </row>
    <row r="6504" spans="2:10" hidden="1" x14ac:dyDescent="0.25">
      <c r="B6504" s="124" t="s">
        <v>816</v>
      </c>
      <c r="C6504" s="125" t="s">
        <v>20363</v>
      </c>
      <c r="D6504" s="126" t="s">
        <v>20364</v>
      </c>
      <c r="E6504" s="125" t="s">
        <v>20363</v>
      </c>
      <c r="F6504" s="126" t="s">
        <v>20373</v>
      </c>
      <c r="G6504" s="125" t="s">
        <v>6899</v>
      </c>
      <c r="H6504" s="126" t="s">
        <v>20379</v>
      </c>
      <c r="I6504" s="127">
        <v>354</v>
      </c>
      <c r="J6504" s="128">
        <v>11.029400000000001</v>
      </c>
    </row>
    <row r="6505" spans="2:10" hidden="1" x14ac:dyDescent="0.25">
      <c r="B6505" s="124" t="s">
        <v>816</v>
      </c>
      <c r="C6505" s="125" t="s">
        <v>11896</v>
      </c>
      <c r="D6505" s="126" t="s">
        <v>20394</v>
      </c>
      <c r="E6505" s="125" t="s">
        <v>11896</v>
      </c>
      <c r="F6505" s="126" t="s">
        <v>20395</v>
      </c>
      <c r="G6505" s="125" t="s">
        <v>20396</v>
      </c>
      <c r="H6505" s="126" t="s">
        <v>20397</v>
      </c>
      <c r="I6505" s="127">
        <v>174</v>
      </c>
      <c r="J6505" s="128">
        <v>10.451000000000001</v>
      </c>
    </row>
    <row r="6506" spans="2:10" hidden="1" x14ac:dyDescent="0.25">
      <c r="B6506" s="124" t="s">
        <v>816</v>
      </c>
      <c r="C6506" s="125" t="s">
        <v>2576</v>
      </c>
      <c r="D6506" s="126" t="s">
        <v>20398</v>
      </c>
      <c r="E6506" s="125" t="s">
        <v>2576</v>
      </c>
      <c r="F6506" s="126" t="s">
        <v>20399</v>
      </c>
      <c r="G6506" s="125" t="s">
        <v>13195</v>
      </c>
      <c r="H6506" s="126" t="s">
        <v>20400</v>
      </c>
      <c r="I6506" s="127">
        <v>386</v>
      </c>
      <c r="J6506" s="128">
        <v>2.397899999999999</v>
      </c>
    </row>
    <row r="6507" spans="2:10" hidden="1" x14ac:dyDescent="0.25">
      <c r="B6507" s="124" t="s">
        <v>816</v>
      </c>
      <c r="C6507" s="125" t="s">
        <v>8282</v>
      </c>
      <c r="D6507" s="126" t="s">
        <v>20401</v>
      </c>
      <c r="E6507" s="125" t="s">
        <v>8282</v>
      </c>
      <c r="F6507" s="126" t="s">
        <v>20402</v>
      </c>
      <c r="G6507" s="125" t="s">
        <v>20403</v>
      </c>
      <c r="H6507" s="126" t="s">
        <v>20404</v>
      </c>
      <c r="I6507" s="127">
        <v>186</v>
      </c>
      <c r="J6507" s="128">
        <v>2.4470999999999998</v>
      </c>
    </row>
    <row r="6508" spans="2:10" hidden="1" x14ac:dyDescent="0.25">
      <c r="B6508" s="124" t="s">
        <v>816</v>
      </c>
      <c r="C6508" s="125" t="s">
        <v>8282</v>
      </c>
      <c r="D6508" s="126" t="s">
        <v>20401</v>
      </c>
      <c r="E6508" s="125" t="s">
        <v>20403</v>
      </c>
      <c r="F6508" s="126" t="s">
        <v>20404</v>
      </c>
      <c r="G6508" s="125" t="s">
        <v>20405</v>
      </c>
      <c r="H6508" s="126" t="s">
        <v>20406</v>
      </c>
      <c r="I6508" s="127">
        <v>269</v>
      </c>
      <c r="J6508" s="128">
        <v>2.5491000000000001</v>
      </c>
    </row>
    <row r="6509" spans="2:10" hidden="1" x14ac:dyDescent="0.25">
      <c r="B6509" s="124" t="s">
        <v>816</v>
      </c>
      <c r="C6509" s="125" t="s">
        <v>8282</v>
      </c>
      <c r="D6509" s="126" t="s">
        <v>20401</v>
      </c>
      <c r="E6509" s="125" t="s">
        <v>20407</v>
      </c>
      <c r="F6509" s="126" t="s">
        <v>20408</v>
      </c>
      <c r="G6509" s="125" t="s">
        <v>7457</v>
      </c>
      <c r="H6509" s="126" t="s">
        <v>20409</v>
      </c>
      <c r="I6509" s="127">
        <v>272</v>
      </c>
      <c r="J6509" s="128">
        <v>7.2187999999999999</v>
      </c>
    </row>
    <row r="6510" spans="2:10" hidden="1" x14ac:dyDescent="0.25">
      <c r="B6510" s="124" t="s">
        <v>816</v>
      </c>
      <c r="C6510" s="125" t="s">
        <v>20410</v>
      </c>
      <c r="D6510" s="126" t="s">
        <v>20411</v>
      </c>
      <c r="E6510" s="125" t="s">
        <v>20410</v>
      </c>
      <c r="F6510" s="126" t="s">
        <v>20412</v>
      </c>
      <c r="G6510" s="125" t="s">
        <v>6662</v>
      </c>
      <c r="H6510" s="126" t="s">
        <v>20413</v>
      </c>
      <c r="I6510" s="127">
        <v>221</v>
      </c>
      <c r="J6510" s="128">
        <v>7.0011000000000001</v>
      </c>
    </row>
    <row r="6511" spans="2:10" hidden="1" x14ac:dyDescent="0.25">
      <c r="B6511" s="124" t="s">
        <v>816</v>
      </c>
      <c r="C6511" s="125" t="s">
        <v>20410</v>
      </c>
      <c r="D6511" s="126" t="s">
        <v>20411</v>
      </c>
      <c r="E6511" s="125" t="s">
        <v>6662</v>
      </c>
      <c r="F6511" s="126" t="s">
        <v>20413</v>
      </c>
      <c r="G6511" s="125" t="s">
        <v>20414</v>
      </c>
      <c r="H6511" s="126" t="s">
        <v>20415</v>
      </c>
      <c r="I6511" s="127">
        <v>596</v>
      </c>
      <c r="J6511" s="128">
        <v>5.6303999999999998</v>
      </c>
    </row>
    <row r="6512" spans="2:10" hidden="1" x14ac:dyDescent="0.25">
      <c r="B6512" s="124" t="s">
        <v>816</v>
      </c>
      <c r="C6512" s="125" t="s">
        <v>20410</v>
      </c>
      <c r="D6512" s="126" t="s">
        <v>20411</v>
      </c>
      <c r="E6512" s="125" t="s">
        <v>20410</v>
      </c>
      <c r="F6512" s="126" t="s">
        <v>20412</v>
      </c>
      <c r="G6512" s="125" t="s">
        <v>20388</v>
      </c>
      <c r="H6512" s="126" t="s">
        <v>20416</v>
      </c>
      <c r="I6512" s="127">
        <v>298</v>
      </c>
      <c r="J6512" s="128">
        <v>5.4095000000000004</v>
      </c>
    </row>
    <row r="6513" spans="2:10" hidden="1" x14ac:dyDescent="0.25">
      <c r="B6513" s="124" t="s">
        <v>816</v>
      </c>
      <c r="C6513" s="125" t="s">
        <v>20417</v>
      </c>
      <c r="D6513" s="126" t="s">
        <v>20418</v>
      </c>
      <c r="E6513" s="125" t="s">
        <v>20417</v>
      </c>
      <c r="F6513" s="126" t="s">
        <v>20419</v>
      </c>
      <c r="G6513" s="125" t="s">
        <v>8001</v>
      </c>
      <c r="H6513" s="126" t="s">
        <v>20420</v>
      </c>
      <c r="I6513" s="127">
        <v>799</v>
      </c>
      <c r="J6513" s="128">
        <v>6.6506000000000016</v>
      </c>
    </row>
    <row r="6514" spans="2:10" hidden="1" x14ac:dyDescent="0.25">
      <c r="B6514" s="124" t="s">
        <v>816</v>
      </c>
      <c r="C6514" s="125" t="s">
        <v>20421</v>
      </c>
      <c r="D6514" s="126" t="s">
        <v>20422</v>
      </c>
      <c r="E6514" s="125" t="s">
        <v>20421</v>
      </c>
      <c r="F6514" s="126" t="s">
        <v>20423</v>
      </c>
      <c r="G6514" s="125" t="s">
        <v>20424</v>
      </c>
      <c r="H6514" s="126" t="s">
        <v>20425</v>
      </c>
      <c r="I6514" s="127">
        <v>81</v>
      </c>
      <c r="J6514" s="128">
        <v>8.7590000000000003</v>
      </c>
    </row>
    <row r="6515" spans="2:10" hidden="1" x14ac:dyDescent="0.25">
      <c r="B6515" s="124" t="s">
        <v>816</v>
      </c>
      <c r="C6515" s="125" t="s">
        <v>20421</v>
      </c>
      <c r="D6515" s="126" t="s">
        <v>20422</v>
      </c>
      <c r="E6515" s="125" t="s">
        <v>20424</v>
      </c>
      <c r="F6515" s="126" t="s">
        <v>20425</v>
      </c>
      <c r="G6515" s="125" t="s">
        <v>20426</v>
      </c>
      <c r="H6515" s="126" t="s">
        <v>20427</v>
      </c>
      <c r="I6515" s="127">
        <v>271</v>
      </c>
      <c r="J6515" s="128">
        <v>6.0564999999999998</v>
      </c>
    </row>
    <row r="6516" spans="2:10" hidden="1" x14ac:dyDescent="0.25">
      <c r="B6516" s="124" t="s">
        <v>816</v>
      </c>
      <c r="C6516" s="125" t="s">
        <v>20421</v>
      </c>
      <c r="D6516" s="126" t="s">
        <v>20422</v>
      </c>
      <c r="E6516" s="125" t="s">
        <v>20421</v>
      </c>
      <c r="F6516" s="126" t="s">
        <v>20423</v>
      </c>
      <c r="G6516" s="125" t="s">
        <v>10003</v>
      </c>
      <c r="H6516" s="126" t="s">
        <v>20428</v>
      </c>
      <c r="I6516" s="127">
        <v>172</v>
      </c>
      <c r="J6516" s="128">
        <v>26.755099999999999</v>
      </c>
    </row>
    <row r="6517" spans="2:10" hidden="1" x14ac:dyDescent="0.25">
      <c r="B6517" s="124" t="s">
        <v>816</v>
      </c>
      <c r="C6517" s="125" t="s">
        <v>13177</v>
      </c>
      <c r="D6517" s="126" t="s">
        <v>20429</v>
      </c>
      <c r="E6517" s="125" t="s">
        <v>20430</v>
      </c>
      <c r="F6517" s="126" t="s">
        <v>20431</v>
      </c>
      <c r="G6517" s="125" t="s">
        <v>20070</v>
      </c>
      <c r="H6517" s="126" t="s">
        <v>20432</v>
      </c>
      <c r="I6517" s="127">
        <v>113</v>
      </c>
      <c r="J6517" s="128">
        <v>7.5543999999999976</v>
      </c>
    </row>
    <row r="6518" spans="2:10" hidden="1" x14ac:dyDescent="0.25">
      <c r="B6518" s="124" t="s">
        <v>816</v>
      </c>
      <c r="C6518" s="125" t="s">
        <v>13177</v>
      </c>
      <c r="D6518" s="126" t="s">
        <v>20429</v>
      </c>
      <c r="E6518" s="125" t="s">
        <v>20433</v>
      </c>
      <c r="F6518" s="126" t="s">
        <v>20434</v>
      </c>
      <c r="G6518" s="125" t="s">
        <v>20435</v>
      </c>
      <c r="H6518" s="126" t="s">
        <v>20436</v>
      </c>
      <c r="I6518" s="127">
        <v>378</v>
      </c>
      <c r="J6518" s="128">
        <v>1.0087999999999999</v>
      </c>
    </row>
    <row r="6519" spans="2:10" hidden="1" x14ac:dyDescent="0.25">
      <c r="B6519" s="124" t="s">
        <v>816</v>
      </c>
      <c r="C6519" s="125" t="s">
        <v>13177</v>
      </c>
      <c r="D6519" s="126" t="s">
        <v>20429</v>
      </c>
      <c r="E6519" s="125" t="s">
        <v>20433</v>
      </c>
      <c r="F6519" s="126" t="s">
        <v>20434</v>
      </c>
      <c r="G6519" s="125" t="s">
        <v>20430</v>
      </c>
      <c r="H6519" s="126" t="s">
        <v>20431</v>
      </c>
      <c r="I6519" s="127">
        <v>351</v>
      </c>
      <c r="J6519" s="128">
        <v>1.4232</v>
      </c>
    </row>
    <row r="6520" spans="2:10" hidden="1" x14ac:dyDescent="0.25">
      <c r="B6520" s="124" t="s">
        <v>816</v>
      </c>
      <c r="C6520" s="125" t="s">
        <v>13177</v>
      </c>
      <c r="D6520" s="126" t="s">
        <v>20429</v>
      </c>
      <c r="E6520" s="125" t="s">
        <v>13177</v>
      </c>
      <c r="F6520" s="126" t="s">
        <v>20437</v>
      </c>
      <c r="G6520" s="125" t="s">
        <v>7856</v>
      </c>
      <c r="H6520" s="126" t="s">
        <v>20438</v>
      </c>
      <c r="I6520" s="127">
        <v>595</v>
      </c>
      <c r="J6520" s="128">
        <v>3.9045000000000001</v>
      </c>
    </row>
    <row r="6521" spans="2:10" hidden="1" x14ac:dyDescent="0.25">
      <c r="B6521" s="124" t="s">
        <v>816</v>
      </c>
      <c r="C6521" s="125" t="s">
        <v>13177</v>
      </c>
      <c r="D6521" s="126" t="s">
        <v>20429</v>
      </c>
      <c r="E6521" s="125" t="s">
        <v>7856</v>
      </c>
      <c r="F6521" s="126" t="s">
        <v>20438</v>
      </c>
      <c r="G6521" s="125" t="s">
        <v>20433</v>
      </c>
      <c r="H6521" s="126" t="s">
        <v>20434</v>
      </c>
      <c r="I6521" s="127">
        <v>739</v>
      </c>
      <c r="J6521" s="128">
        <v>4.2591999999999999</v>
      </c>
    </row>
    <row r="6522" spans="2:10" hidden="1" x14ac:dyDescent="0.25">
      <c r="B6522" s="124" t="s">
        <v>816</v>
      </c>
      <c r="C6522" s="125" t="s">
        <v>2936</v>
      </c>
      <c r="D6522" s="126" t="s">
        <v>20439</v>
      </c>
      <c r="E6522" s="125" t="s">
        <v>20440</v>
      </c>
      <c r="F6522" s="126" t="s">
        <v>20441</v>
      </c>
      <c r="G6522" s="125" t="s">
        <v>20442</v>
      </c>
      <c r="H6522" s="126" t="s">
        <v>20443</v>
      </c>
      <c r="I6522" s="127">
        <v>859</v>
      </c>
      <c r="J6522" s="128">
        <v>1.6298999999999999</v>
      </c>
    </row>
    <row r="6523" spans="2:10" hidden="1" x14ac:dyDescent="0.25">
      <c r="B6523" s="124" t="s">
        <v>816</v>
      </c>
      <c r="C6523" s="125" t="s">
        <v>2936</v>
      </c>
      <c r="D6523" s="126" t="s">
        <v>20439</v>
      </c>
      <c r="E6523" s="125" t="s">
        <v>2936</v>
      </c>
      <c r="F6523" s="126" t="s">
        <v>20444</v>
      </c>
      <c r="G6523" s="125" t="s">
        <v>20440</v>
      </c>
      <c r="H6523" s="126" t="s">
        <v>20441</v>
      </c>
      <c r="I6523" s="127">
        <v>736</v>
      </c>
      <c r="J6523" s="128">
        <v>10.6313</v>
      </c>
    </row>
    <row r="6524" spans="2:10" hidden="1" x14ac:dyDescent="0.25">
      <c r="B6524" s="124" t="s">
        <v>816</v>
      </c>
      <c r="C6524" s="125" t="s">
        <v>2936</v>
      </c>
      <c r="D6524" s="126" t="s">
        <v>20439</v>
      </c>
      <c r="E6524" s="125" t="s">
        <v>20442</v>
      </c>
      <c r="F6524" s="126" t="s">
        <v>20443</v>
      </c>
      <c r="G6524" s="125" t="s">
        <v>8475</v>
      </c>
      <c r="H6524" s="126" t="s">
        <v>20445</v>
      </c>
      <c r="I6524" s="127">
        <v>252</v>
      </c>
      <c r="J6524" s="128">
        <v>5.9707000000000017</v>
      </c>
    </row>
    <row r="6525" spans="2:10" hidden="1" x14ac:dyDescent="0.25">
      <c r="B6525" s="124" t="s">
        <v>816</v>
      </c>
      <c r="C6525" s="125" t="s">
        <v>2936</v>
      </c>
      <c r="D6525" s="126" t="s">
        <v>20439</v>
      </c>
      <c r="E6525" s="125" t="s">
        <v>8475</v>
      </c>
      <c r="F6525" s="126" t="s">
        <v>20445</v>
      </c>
      <c r="G6525" s="125" t="s">
        <v>20446</v>
      </c>
      <c r="H6525" s="126" t="s">
        <v>20447</v>
      </c>
      <c r="I6525" s="127">
        <v>374</v>
      </c>
      <c r="J6525" s="128">
        <v>4.3663999999999996</v>
      </c>
    </row>
    <row r="6526" spans="2:10" hidden="1" x14ac:dyDescent="0.25">
      <c r="B6526" s="124" t="s">
        <v>816</v>
      </c>
      <c r="C6526" s="125" t="s">
        <v>2936</v>
      </c>
      <c r="D6526" s="126" t="s">
        <v>20439</v>
      </c>
      <c r="E6526" s="125" t="s">
        <v>20446</v>
      </c>
      <c r="F6526" s="126" t="s">
        <v>20447</v>
      </c>
      <c r="G6526" s="125" t="s">
        <v>20448</v>
      </c>
      <c r="H6526" s="126" t="s">
        <v>20449</v>
      </c>
      <c r="I6526" s="127">
        <v>464</v>
      </c>
      <c r="J6526" s="128">
        <v>4.9613000000000014</v>
      </c>
    </row>
    <row r="6527" spans="2:10" hidden="1" x14ac:dyDescent="0.25">
      <c r="B6527" s="124" t="s">
        <v>816</v>
      </c>
      <c r="C6527" s="125" t="s">
        <v>2936</v>
      </c>
      <c r="D6527" s="126" t="s">
        <v>20439</v>
      </c>
      <c r="E6527" s="125" t="s">
        <v>3377</v>
      </c>
      <c r="F6527" s="126" t="s">
        <v>20450</v>
      </c>
      <c r="G6527" s="125" t="s">
        <v>20451</v>
      </c>
      <c r="H6527" s="126" t="s">
        <v>20452</v>
      </c>
      <c r="I6527" s="127">
        <v>1043</v>
      </c>
      <c r="J6527" s="128">
        <v>8.2526000000000028</v>
      </c>
    </row>
    <row r="6528" spans="2:10" hidden="1" x14ac:dyDescent="0.25">
      <c r="B6528" s="124" t="s">
        <v>816</v>
      </c>
      <c r="C6528" s="125" t="s">
        <v>2936</v>
      </c>
      <c r="D6528" s="126" t="s">
        <v>20439</v>
      </c>
      <c r="E6528" s="125" t="s">
        <v>20448</v>
      </c>
      <c r="F6528" s="126" t="s">
        <v>20449</v>
      </c>
      <c r="G6528" s="125" t="s">
        <v>7787</v>
      </c>
      <c r="H6528" s="126" t="s">
        <v>20453</v>
      </c>
      <c r="I6528" s="127">
        <v>333</v>
      </c>
      <c r="J6528" s="128">
        <v>9.3507000000000033</v>
      </c>
    </row>
    <row r="6529" spans="2:10" hidden="1" x14ac:dyDescent="0.25">
      <c r="B6529" s="124" t="s">
        <v>816</v>
      </c>
      <c r="C6529" s="125" t="s">
        <v>2936</v>
      </c>
      <c r="D6529" s="126" t="s">
        <v>20439</v>
      </c>
      <c r="E6529" s="125" t="s">
        <v>7787</v>
      </c>
      <c r="F6529" s="126" t="s">
        <v>20453</v>
      </c>
      <c r="G6529" s="125" t="s">
        <v>3377</v>
      </c>
      <c r="H6529" s="126" t="s">
        <v>20450</v>
      </c>
      <c r="I6529" s="127">
        <v>1043</v>
      </c>
      <c r="J6529" s="128">
        <v>8.0496000000000034</v>
      </c>
    </row>
    <row r="6530" spans="2:10" hidden="1" x14ac:dyDescent="0.25">
      <c r="B6530" s="124" t="s">
        <v>816</v>
      </c>
      <c r="C6530" s="125" t="s">
        <v>2936</v>
      </c>
      <c r="D6530" s="126" t="s">
        <v>20439</v>
      </c>
      <c r="E6530" s="125" t="s">
        <v>20440</v>
      </c>
      <c r="F6530" s="126" t="s">
        <v>20441</v>
      </c>
      <c r="G6530" s="125" t="s">
        <v>6312</v>
      </c>
      <c r="H6530" s="126" t="s">
        <v>20454</v>
      </c>
      <c r="I6530" s="127">
        <v>291</v>
      </c>
      <c r="J6530" s="128">
        <v>3.7429999999999999</v>
      </c>
    </row>
    <row r="6531" spans="2:10" hidden="1" x14ac:dyDescent="0.25">
      <c r="B6531" s="124" t="s">
        <v>816</v>
      </c>
      <c r="C6531" s="125" t="s">
        <v>2936</v>
      </c>
      <c r="D6531" s="126" t="s">
        <v>20439</v>
      </c>
      <c r="E6531" s="125" t="s">
        <v>20448</v>
      </c>
      <c r="F6531" s="126" t="s">
        <v>20449</v>
      </c>
      <c r="G6531" s="125" t="s">
        <v>20455</v>
      </c>
      <c r="H6531" s="126" t="s">
        <v>20456</v>
      </c>
      <c r="I6531" s="127">
        <v>347</v>
      </c>
      <c r="J6531" s="128">
        <v>9.7432999999999996</v>
      </c>
    </row>
    <row r="6532" spans="2:10" hidden="1" x14ac:dyDescent="0.25">
      <c r="B6532" s="124" t="s">
        <v>816</v>
      </c>
      <c r="C6532" s="125" t="s">
        <v>16962</v>
      </c>
      <c r="D6532" s="126" t="s">
        <v>20457</v>
      </c>
      <c r="E6532" s="125" t="s">
        <v>3300</v>
      </c>
      <c r="F6532" s="126" t="s">
        <v>20458</v>
      </c>
      <c r="G6532" s="125" t="s">
        <v>20459</v>
      </c>
      <c r="H6532" s="126" t="s">
        <v>20460</v>
      </c>
      <c r="I6532" s="127">
        <v>597</v>
      </c>
      <c r="J6532" s="128">
        <v>7.0703000000000014</v>
      </c>
    </row>
    <row r="6533" spans="2:10" hidden="1" x14ac:dyDescent="0.25">
      <c r="B6533" s="124" t="s">
        <v>816</v>
      </c>
      <c r="C6533" s="125" t="s">
        <v>16962</v>
      </c>
      <c r="D6533" s="126" t="s">
        <v>20457</v>
      </c>
      <c r="E6533" s="125" t="s">
        <v>16962</v>
      </c>
      <c r="F6533" s="126" t="s">
        <v>20461</v>
      </c>
      <c r="G6533" s="125" t="s">
        <v>3300</v>
      </c>
      <c r="H6533" s="126" t="s">
        <v>20458</v>
      </c>
      <c r="I6533" s="127">
        <v>409</v>
      </c>
      <c r="J6533" s="128">
        <v>6.6485000000000003</v>
      </c>
    </row>
    <row r="6534" spans="2:10" hidden="1" x14ac:dyDescent="0.25">
      <c r="B6534" s="124" t="s">
        <v>816</v>
      </c>
      <c r="C6534" s="125" t="s">
        <v>20462</v>
      </c>
      <c r="D6534" s="126" t="s">
        <v>20463</v>
      </c>
      <c r="E6534" s="125" t="s">
        <v>11493</v>
      </c>
      <c r="F6534" s="126" t="s">
        <v>20464</v>
      </c>
      <c r="G6534" s="125" t="s">
        <v>20465</v>
      </c>
      <c r="H6534" s="126" t="s">
        <v>20466</v>
      </c>
      <c r="I6534" s="127">
        <v>229</v>
      </c>
      <c r="J6534" s="128">
        <v>25.188400000000001</v>
      </c>
    </row>
    <row r="6535" spans="2:10" hidden="1" x14ac:dyDescent="0.25">
      <c r="B6535" s="124" t="s">
        <v>816</v>
      </c>
      <c r="C6535" s="125" t="s">
        <v>20462</v>
      </c>
      <c r="D6535" s="126" t="s">
        <v>20463</v>
      </c>
      <c r="E6535" s="125" t="s">
        <v>20465</v>
      </c>
      <c r="F6535" s="126" t="s">
        <v>20466</v>
      </c>
      <c r="G6535" s="125" t="s">
        <v>20467</v>
      </c>
      <c r="H6535" s="126" t="s">
        <v>20468</v>
      </c>
      <c r="I6535" s="127">
        <v>235</v>
      </c>
      <c r="J6535" s="128">
        <v>8.2369999999999983</v>
      </c>
    </row>
    <row r="6536" spans="2:10" hidden="1" x14ac:dyDescent="0.25">
      <c r="B6536" s="124" t="s">
        <v>816</v>
      </c>
      <c r="C6536" s="125" t="s">
        <v>20462</v>
      </c>
      <c r="D6536" s="126" t="s">
        <v>20463</v>
      </c>
      <c r="E6536" s="125" t="s">
        <v>20462</v>
      </c>
      <c r="F6536" s="126" t="s">
        <v>20469</v>
      </c>
      <c r="G6536" s="125" t="s">
        <v>2928</v>
      </c>
      <c r="H6536" s="126" t="s">
        <v>20470</v>
      </c>
      <c r="I6536" s="127">
        <v>368</v>
      </c>
      <c r="J6536" s="128">
        <v>18.376999999999999</v>
      </c>
    </row>
    <row r="6537" spans="2:10" hidden="1" x14ac:dyDescent="0.25">
      <c r="B6537" s="124" t="s">
        <v>816</v>
      </c>
      <c r="C6537" s="125" t="s">
        <v>20462</v>
      </c>
      <c r="D6537" s="126" t="s">
        <v>20463</v>
      </c>
      <c r="E6537" s="125" t="s">
        <v>2928</v>
      </c>
      <c r="F6537" s="126" t="s">
        <v>20470</v>
      </c>
      <c r="G6537" s="125" t="s">
        <v>11493</v>
      </c>
      <c r="H6537" s="126" t="s">
        <v>20464</v>
      </c>
      <c r="I6537" s="127">
        <v>461</v>
      </c>
      <c r="J6537" s="128">
        <v>10.619300000000001</v>
      </c>
    </row>
    <row r="6538" spans="2:10" hidden="1" x14ac:dyDescent="0.25">
      <c r="B6538" s="124" t="s">
        <v>816</v>
      </c>
      <c r="C6538" s="125" t="s">
        <v>20462</v>
      </c>
      <c r="D6538" s="126" t="s">
        <v>20463</v>
      </c>
      <c r="E6538" s="125" t="s">
        <v>20462</v>
      </c>
      <c r="F6538" s="126" t="s">
        <v>20469</v>
      </c>
      <c r="G6538" s="125" t="s">
        <v>20471</v>
      </c>
      <c r="H6538" s="126" t="s">
        <v>20472</v>
      </c>
      <c r="I6538" s="127">
        <v>401</v>
      </c>
      <c r="J6538" s="128">
        <v>18.055799999999991</v>
      </c>
    </row>
    <row r="6539" spans="2:10" hidden="1" x14ac:dyDescent="0.25">
      <c r="B6539" s="124" t="s">
        <v>816</v>
      </c>
      <c r="C6539" s="125" t="s">
        <v>20473</v>
      </c>
      <c r="D6539" s="126" t="s">
        <v>20474</v>
      </c>
      <c r="E6539" s="125" t="s">
        <v>4836</v>
      </c>
      <c r="F6539" s="126" t="s">
        <v>20475</v>
      </c>
      <c r="G6539" s="125" t="s">
        <v>20476</v>
      </c>
      <c r="H6539" s="126" t="s">
        <v>20477</v>
      </c>
      <c r="I6539" s="127">
        <v>447</v>
      </c>
      <c r="J6539" s="128">
        <v>6.9040999999999997</v>
      </c>
    </row>
    <row r="6540" spans="2:10" hidden="1" x14ac:dyDescent="0.25">
      <c r="B6540" s="124" t="s">
        <v>816</v>
      </c>
      <c r="C6540" s="125" t="s">
        <v>20473</v>
      </c>
      <c r="D6540" s="126" t="s">
        <v>20474</v>
      </c>
      <c r="E6540" s="125" t="s">
        <v>7464</v>
      </c>
      <c r="F6540" s="126" t="s">
        <v>20478</v>
      </c>
      <c r="G6540" s="125" t="s">
        <v>20213</v>
      </c>
      <c r="H6540" s="126" t="s">
        <v>20479</v>
      </c>
      <c r="I6540" s="127">
        <v>246</v>
      </c>
      <c r="J6540" s="128">
        <v>2.9855999999999998</v>
      </c>
    </row>
    <row r="6541" spans="2:10" hidden="1" x14ac:dyDescent="0.25">
      <c r="B6541" s="124" t="s">
        <v>816</v>
      </c>
      <c r="C6541" s="125" t="s">
        <v>20473</v>
      </c>
      <c r="D6541" s="126" t="s">
        <v>20474</v>
      </c>
      <c r="E6541" s="125" t="s">
        <v>20473</v>
      </c>
      <c r="F6541" s="126" t="s">
        <v>20480</v>
      </c>
      <c r="G6541" s="125" t="s">
        <v>1003</v>
      </c>
      <c r="H6541" s="126" t="s">
        <v>20481</v>
      </c>
      <c r="I6541" s="127">
        <v>252</v>
      </c>
      <c r="J6541" s="128">
        <v>13.610200000000001</v>
      </c>
    </row>
    <row r="6542" spans="2:10" hidden="1" x14ac:dyDescent="0.25">
      <c r="B6542" s="124" t="s">
        <v>816</v>
      </c>
      <c r="C6542" s="125" t="s">
        <v>20473</v>
      </c>
      <c r="D6542" s="126" t="s">
        <v>20474</v>
      </c>
      <c r="E6542" s="125" t="s">
        <v>20473</v>
      </c>
      <c r="F6542" s="126" t="s">
        <v>20480</v>
      </c>
      <c r="G6542" s="125" t="s">
        <v>20482</v>
      </c>
      <c r="H6542" s="126" t="s">
        <v>20483</v>
      </c>
      <c r="I6542" s="127">
        <v>333</v>
      </c>
      <c r="J6542" s="128">
        <v>6.1666999999999996</v>
      </c>
    </row>
    <row r="6543" spans="2:10" hidden="1" x14ac:dyDescent="0.25">
      <c r="B6543" s="124" t="s">
        <v>816</v>
      </c>
      <c r="C6543" s="125" t="s">
        <v>20473</v>
      </c>
      <c r="D6543" s="126" t="s">
        <v>20474</v>
      </c>
      <c r="E6543" s="125" t="s">
        <v>20482</v>
      </c>
      <c r="F6543" s="126" t="s">
        <v>20483</v>
      </c>
      <c r="G6543" s="125" t="s">
        <v>7124</v>
      </c>
      <c r="H6543" s="126" t="s">
        <v>20484</v>
      </c>
      <c r="I6543" s="127">
        <v>391</v>
      </c>
      <c r="J6543" s="128">
        <v>2.2808999999999999</v>
      </c>
    </row>
    <row r="6544" spans="2:10" hidden="1" x14ac:dyDescent="0.25">
      <c r="B6544" s="124" t="s">
        <v>816</v>
      </c>
      <c r="C6544" s="125" t="s">
        <v>20473</v>
      </c>
      <c r="D6544" s="126" t="s">
        <v>20474</v>
      </c>
      <c r="E6544" s="125" t="s">
        <v>20473</v>
      </c>
      <c r="F6544" s="126" t="s">
        <v>20480</v>
      </c>
      <c r="G6544" s="125" t="s">
        <v>20485</v>
      </c>
      <c r="H6544" s="126" t="s">
        <v>20486</v>
      </c>
      <c r="I6544" s="127">
        <v>216</v>
      </c>
      <c r="J6544" s="128">
        <v>17.203599999999991</v>
      </c>
    </row>
    <row r="6545" spans="2:10" hidden="1" x14ac:dyDescent="0.25">
      <c r="B6545" s="124" t="s">
        <v>816</v>
      </c>
      <c r="C6545" s="125" t="s">
        <v>20473</v>
      </c>
      <c r="D6545" s="126" t="s">
        <v>20474</v>
      </c>
      <c r="E6545" s="125" t="s">
        <v>20485</v>
      </c>
      <c r="F6545" s="126" t="s">
        <v>20486</v>
      </c>
      <c r="G6545" s="125" t="s">
        <v>4836</v>
      </c>
      <c r="H6545" s="126" t="s">
        <v>20475</v>
      </c>
      <c r="I6545" s="127">
        <v>257</v>
      </c>
      <c r="J6545" s="128">
        <v>6.0541999999999989</v>
      </c>
    </row>
    <row r="6546" spans="2:10" hidden="1" x14ac:dyDescent="0.25">
      <c r="B6546" s="124" t="s">
        <v>816</v>
      </c>
      <c r="C6546" s="125" t="s">
        <v>20473</v>
      </c>
      <c r="D6546" s="126" t="s">
        <v>20474</v>
      </c>
      <c r="E6546" s="125" t="s">
        <v>20482</v>
      </c>
      <c r="F6546" s="126" t="s">
        <v>20483</v>
      </c>
      <c r="G6546" s="125" t="s">
        <v>7464</v>
      </c>
      <c r="H6546" s="126" t="s">
        <v>20478</v>
      </c>
      <c r="I6546" s="127">
        <v>684</v>
      </c>
      <c r="J6546" s="128">
        <v>5.3342999999999998</v>
      </c>
    </row>
    <row r="6547" spans="2:10" hidden="1" x14ac:dyDescent="0.25">
      <c r="B6547" s="124" t="s">
        <v>816</v>
      </c>
      <c r="C6547" s="125" t="s">
        <v>20473</v>
      </c>
      <c r="D6547" s="126" t="s">
        <v>20474</v>
      </c>
      <c r="E6547" s="125" t="s">
        <v>20213</v>
      </c>
      <c r="F6547" s="126" t="s">
        <v>20479</v>
      </c>
      <c r="G6547" s="125" t="s">
        <v>7265</v>
      </c>
      <c r="H6547" s="126" t="s">
        <v>20487</v>
      </c>
      <c r="I6547" s="127">
        <v>648</v>
      </c>
      <c r="J6547" s="128">
        <v>5.0650000000000004</v>
      </c>
    </row>
    <row r="6548" spans="2:10" hidden="1" x14ac:dyDescent="0.25">
      <c r="B6548" s="124" t="s">
        <v>816</v>
      </c>
      <c r="C6548" s="125" t="s">
        <v>20473</v>
      </c>
      <c r="D6548" s="126" t="s">
        <v>20474</v>
      </c>
      <c r="E6548" s="125" t="s">
        <v>20485</v>
      </c>
      <c r="F6548" s="126" t="s">
        <v>20486</v>
      </c>
      <c r="G6548" s="125" t="s">
        <v>13877</v>
      </c>
      <c r="H6548" s="126" t="s">
        <v>20488</v>
      </c>
      <c r="I6548" s="127">
        <v>238</v>
      </c>
      <c r="J6548" s="128">
        <v>6.6534000000000004</v>
      </c>
    </row>
    <row r="6549" spans="2:10" hidden="1" x14ac:dyDescent="0.25">
      <c r="B6549" s="124" t="s">
        <v>816</v>
      </c>
      <c r="C6549" s="125" t="s">
        <v>20489</v>
      </c>
      <c r="D6549" s="126" t="s">
        <v>20490</v>
      </c>
      <c r="E6549" s="125" t="s">
        <v>20489</v>
      </c>
      <c r="F6549" s="126" t="s">
        <v>20491</v>
      </c>
      <c r="G6549" s="125" t="s">
        <v>20482</v>
      </c>
      <c r="H6549" s="126" t="s">
        <v>20492</v>
      </c>
      <c r="I6549" s="127">
        <v>229</v>
      </c>
      <c r="J6549" s="128">
        <v>9.0756000000000032</v>
      </c>
    </row>
    <row r="6550" spans="2:10" hidden="1" x14ac:dyDescent="0.25">
      <c r="B6550" s="124" t="s">
        <v>816</v>
      </c>
      <c r="C6550" s="125" t="s">
        <v>20489</v>
      </c>
      <c r="D6550" s="126" t="s">
        <v>20490</v>
      </c>
      <c r="E6550" s="125" t="s">
        <v>20482</v>
      </c>
      <c r="F6550" s="126" t="s">
        <v>20492</v>
      </c>
      <c r="G6550" s="125" t="s">
        <v>20493</v>
      </c>
      <c r="H6550" s="126" t="s">
        <v>20494</v>
      </c>
      <c r="I6550" s="127">
        <v>1111</v>
      </c>
      <c r="J6550" s="128">
        <v>4.8113000000000001</v>
      </c>
    </row>
    <row r="6551" spans="2:10" hidden="1" x14ac:dyDescent="0.25">
      <c r="B6551" s="124" t="s">
        <v>816</v>
      </c>
      <c r="C6551" s="125" t="s">
        <v>20495</v>
      </c>
      <c r="D6551" s="126" t="s">
        <v>20496</v>
      </c>
      <c r="E6551" s="125" t="s">
        <v>20495</v>
      </c>
      <c r="F6551" s="126" t="s">
        <v>20497</v>
      </c>
      <c r="G6551" s="125" t="s">
        <v>16453</v>
      </c>
      <c r="H6551" s="126" t="s">
        <v>20498</v>
      </c>
      <c r="I6551" s="127">
        <v>270</v>
      </c>
      <c r="J6551" s="128">
        <v>26.7682</v>
      </c>
    </row>
    <row r="6552" spans="2:10" hidden="1" x14ac:dyDescent="0.25">
      <c r="B6552" s="124" t="s">
        <v>816</v>
      </c>
      <c r="C6552" s="125" t="s">
        <v>20499</v>
      </c>
      <c r="D6552" s="126" t="s">
        <v>20500</v>
      </c>
      <c r="E6552" s="125" t="s">
        <v>20501</v>
      </c>
      <c r="F6552" s="126" t="s">
        <v>20502</v>
      </c>
      <c r="G6552" s="125" t="s">
        <v>20503</v>
      </c>
      <c r="H6552" s="126" t="s">
        <v>20504</v>
      </c>
      <c r="I6552" s="127">
        <v>502</v>
      </c>
      <c r="J6552" s="128">
        <v>2.0036</v>
      </c>
    </row>
    <row r="6553" spans="2:10" hidden="1" x14ac:dyDescent="0.25">
      <c r="B6553" s="124" t="s">
        <v>816</v>
      </c>
      <c r="C6553" s="125" t="s">
        <v>20499</v>
      </c>
      <c r="D6553" s="126" t="s">
        <v>20500</v>
      </c>
      <c r="E6553" s="125" t="s">
        <v>20499</v>
      </c>
      <c r="F6553" s="126" t="s">
        <v>20505</v>
      </c>
      <c r="G6553" s="125" t="s">
        <v>20506</v>
      </c>
      <c r="H6553" s="126" t="s">
        <v>20507</v>
      </c>
      <c r="I6553" s="127">
        <v>257</v>
      </c>
      <c r="J6553" s="128">
        <v>7.3249999999999984</v>
      </c>
    </row>
    <row r="6554" spans="2:10" hidden="1" x14ac:dyDescent="0.25">
      <c r="B6554" s="124" t="s">
        <v>816</v>
      </c>
      <c r="C6554" s="125" t="s">
        <v>20499</v>
      </c>
      <c r="D6554" s="126" t="s">
        <v>20500</v>
      </c>
      <c r="E6554" s="125" t="s">
        <v>1707</v>
      </c>
      <c r="F6554" s="126" t="s">
        <v>20508</v>
      </c>
      <c r="G6554" s="125" t="s">
        <v>20509</v>
      </c>
      <c r="H6554" s="126" t="s">
        <v>20510</v>
      </c>
      <c r="I6554" s="127">
        <v>297</v>
      </c>
      <c r="J6554" s="128">
        <v>6.3238000000000003</v>
      </c>
    </row>
    <row r="6555" spans="2:10" hidden="1" x14ac:dyDescent="0.25">
      <c r="B6555" s="124" t="s">
        <v>816</v>
      </c>
      <c r="C6555" s="125" t="s">
        <v>20499</v>
      </c>
      <c r="D6555" s="126" t="s">
        <v>20500</v>
      </c>
      <c r="E6555" s="125" t="s">
        <v>20499</v>
      </c>
      <c r="F6555" s="126" t="s">
        <v>20505</v>
      </c>
      <c r="G6555" s="125" t="s">
        <v>20511</v>
      </c>
      <c r="H6555" s="126" t="s">
        <v>20512</v>
      </c>
      <c r="I6555" s="127">
        <v>800</v>
      </c>
      <c r="J6555" s="128">
        <v>2.4085999999999999</v>
      </c>
    </row>
    <row r="6556" spans="2:10" hidden="1" x14ac:dyDescent="0.25">
      <c r="B6556" s="124" t="s">
        <v>816</v>
      </c>
      <c r="C6556" s="125" t="s">
        <v>20499</v>
      </c>
      <c r="D6556" s="126" t="s">
        <v>20500</v>
      </c>
      <c r="E6556" s="125" t="s">
        <v>20506</v>
      </c>
      <c r="F6556" s="126" t="s">
        <v>20507</v>
      </c>
      <c r="G6556" s="125" t="s">
        <v>1707</v>
      </c>
      <c r="H6556" s="126" t="s">
        <v>20508</v>
      </c>
      <c r="I6556" s="127">
        <v>394</v>
      </c>
      <c r="J6556" s="128">
        <v>4.0225999999999988</v>
      </c>
    </row>
    <row r="6557" spans="2:10" hidden="1" x14ac:dyDescent="0.25">
      <c r="B6557" s="124" t="s">
        <v>816</v>
      </c>
      <c r="C6557" s="125" t="s">
        <v>20499</v>
      </c>
      <c r="D6557" s="126" t="s">
        <v>20500</v>
      </c>
      <c r="E6557" s="125" t="s">
        <v>20509</v>
      </c>
      <c r="F6557" s="126" t="s">
        <v>20510</v>
      </c>
      <c r="G6557" s="125" t="s">
        <v>20501</v>
      </c>
      <c r="H6557" s="126" t="s">
        <v>20502</v>
      </c>
      <c r="I6557" s="127">
        <v>279</v>
      </c>
      <c r="J6557" s="128">
        <v>3.0684999999999998</v>
      </c>
    </row>
    <row r="6558" spans="2:10" hidden="1" x14ac:dyDescent="0.25">
      <c r="B6558" s="124" t="s">
        <v>816</v>
      </c>
      <c r="C6558" s="125" t="s">
        <v>20499</v>
      </c>
      <c r="D6558" s="126" t="s">
        <v>20500</v>
      </c>
      <c r="E6558" s="125" t="s">
        <v>20513</v>
      </c>
      <c r="F6558" s="126" t="s">
        <v>20514</v>
      </c>
      <c r="G6558" s="125" t="s">
        <v>13512</v>
      </c>
      <c r="H6558" s="126" t="s">
        <v>20515</v>
      </c>
      <c r="I6558" s="127">
        <v>894</v>
      </c>
      <c r="J6558" s="128">
        <v>0.82890000000000008</v>
      </c>
    </row>
    <row r="6559" spans="2:10" hidden="1" x14ac:dyDescent="0.25">
      <c r="B6559" s="124" t="s">
        <v>816</v>
      </c>
      <c r="C6559" s="125" t="s">
        <v>20499</v>
      </c>
      <c r="D6559" s="126" t="s">
        <v>20500</v>
      </c>
      <c r="E6559" s="125" t="s">
        <v>20513</v>
      </c>
      <c r="F6559" s="126" t="s">
        <v>20514</v>
      </c>
      <c r="G6559" s="125" t="s">
        <v>20516</v>
      </c>
      <c r="H6559" s="126" t="s">
        <v>20517</v>
      </c>
      <c r="I6559" s="127">
        <v>641</v>
      </c>
      <c r="J6559" s="128">
        <v>20.95409999999999</v>
      </c>
    </row>
    <row r="6560" spans="2:10" hidden="1" x14ac:dyDescent="0.25">
      <c r="B6560" s="124" t="s">
        <v>816</v>
      </c>
      <c r="C6560" s="125" t="s">
        <v>20499</v>
      </c>
      <c r="D6560" s="126" t="s">
        <v>20500</v>
      </c>
      <c r="E6560" s="125" t="s">
        <v>20511</v>
      </c>
      <c r="F6560" s="126" t="s">
        <v>20512</v>
      </c>
      <c r="G6560" s="125" t="s">
        <v>6583</v>
      </c>
      <c r="H6560" s="126" t="s">
        <v>20518</v>
      </c>
      <c r="I6560" s="127">
        <v>418</v>
      </c>
      <c r="J6560" s="128">
        <v>4.843</v>
      </c>
    </row>
    <row r="6561" spans="2:10" hidden="1" x14ac:dyDescent="0.25">
      <c r="B6561" s="124" t="s">
        <v>816</v>
      </c>
      <c r="C6561" s="125" t="s">
        <v>20499</v>
      </c>
      <c r="D6561" s="126" t="s">
        <v>20500</v>
      </c>
      <c r="E6561" s="125" t="s">
        <v>20499</v>
      </c>
      <c r="F6561" s="126" t="s">
        <v>20505</v>
      </c>
      <c r="G6561" s="125" t="s">
        <v>20513</v>
      </c>
      <c r="H6561" s="126" t="s">
        <v>20514</v>
      </c>
      <c r="I6561" s="127">
        <v>227</v>
      </c>
      <c r="J6561" s="128">
        <v>5.9551999999999996</v>
      </c>
    </row>
    <row r="6562" spans="2:10" hidden="1" x14ac:dyDescent="0.25">
      <c r="B6562" s="124" t="s">
        <v>816</v>
      </c>
      <c r="C6562" s="125" t="s">
        <v>20499</v>
      </c>
      <c r="D6562" s="126" t="s">
        <v>20500</v>
      </c>
      <c r="E6562" s="125" t="s">
        <v>1707</v>
      </c>
      <c r="F6562" s="126" t="s">
        <v>20508</v>
      </c>
      <c r="G6562" s="125" t="s">
        <v>7199</v>
      </c>
      <c r="H6562" s="126" t="s">
        <v>20519</v>
      </c>
      <c r="I6562" s="127">
        <v>339</v>
      </c>
      <c r="J6562" s="128">
        <v>4.3451000000000004</v>
      </c>
    </row>
    <row r="6563" spans="2:10" hidden="1" x14ac:dyDescent="0.25">
      <c r="B6563" s="124" t="s">
        <v>816</v>
      </c>
      <c r="C6563" s="125" t="s">
        <v>4873</v>
      </c>
      <c r="D6563" s="126" t="s">
        <v>20520</v>
      </c>
      <c r="E6563" s="125" t="s">
        <v>20521</v>
      </c>
      <c r="F6563" s="126" t="s">
        <v>20522</v>
      </c>
      <c r="G6563" s="125" t="s">
        <v>10134</v>
      </c>
      <c r="H6563" s="126" t="s">
        <v>20523</v>
      </c>
      <c r="I6563" s="127">
        <v>213</v>
      </c>
      <c r="J6563" s="128">
        <v>3.8527999999999989</v>
      </c>
    </row>
    <row r="6564" spans="2:10" hidden="1" x14ac:dyDescent="0.25">
      <c r="B6564" s="124" t="s">
        <v>816</v>
      </c>
      <c r="C6564" s="125" t="s">
        <v>4873</v>
      </c>
      <c r="D6564" s="126" t="s">
        <v>20520</v>
      </c>
      <c r="E6564" s="125" t="s">
        <v>10134</v>
      </c>
      <c r="F6564" s="126" t="s">
        <v>20523</v>
      </c>
      <c r="G6564" s="125" t="s">
        <v>20524</v>
      </c>
      <c r="H6564" s="126" t="s">
        <v>20525</v>
      </c>
      <c r="I6564" s="127">
        <v>142</v>
      </c>
      <c r="J6564" s="128">
        <v>7.1999000000000004</v>
      </c>
    </row>
    <row r="6565" spans="2:10" hidden="1" x14ac:dyDescent="0.25">
      <c r="B6565" s="124" t="s">
        <v>816</v>
      </c>
      <c r="C6565" s="125" t="s">
        <v>4873</v>
      </c>
      <c r="D6565" s="126" t="s">
        <v>20520</v>
      </c>
      <c r="E6565" s="125" t="s">
        <v>4873</v>
      </c>
      <c r="F6565" s="126" t="s">
        <v>20526</v>
      </c>
      <c r="G6565" s="125" t="s">
        <v>20521</v>
      </c>
      <c r="H6565" s="126" t="s">
        <v>20522</v>
      </c>
      <c r="I6565" s="127">
        <v>387</v>
      </c>
      <c r="J6565" s="128">
        <v>3.5479000000000012</v>
      </c>
    </row>
    <row r="6566" spans="2:10" hidden="1" x14ac:dyDescent="0.25">
      <c r="B6566" s="124" t="s">
        <v>816</v>
      </c>
      <c r="C6566" s="125" t="s">
        <v>4875</v>
      </c>
      <c r="D6566" s="126" t="s">
        <v>20527</v>
      </c>
      <c r="E6566" s="125" t="s">
        <v>4875</v>
      </c>
      <c r="F6566" s="126" t="s">
        <v>20528</v>
      </c>
      <c r="G6566" s="125" t="s">
        <v>20529</v>
      </c>
      <c r="H6566" s="126" t="s">
        <v>20530</v>
      </c>
      <c r="I6566" s="127">
        <v>351</v>
      </c>
      <c r="J6566" s="128">
        <v>6.0500999999999996</v>
      </c>
    </row>
    <row r="6567" spans="2:10" hidden="1" x14ac:dyDescent="0.25">
      <c r="B6567" s="124" t="s">
        <v>816</v>
      </c>
      <c r="C6567" s="125" t="s">
        <v>20531</v>
      </c>
      <c r="D6567" s="126" t="s">
        <v>20532</v>
      </c>
      <c r="E6567" s="125" t="s">
        <v>20531</v>
      </c>
      <c r="F6567" s="126" t="s">
        <v>20533</v>
      </c>
      <c r="G6567" s="125" t="s">
        <v>20534</v>
      </c>
      <c r="H6567" s="126" t="s">
        <v>20535</v>
      </c>
      <c r="I6567" s="127">
        <v>210</v>
      </c>
      <c r="J6567" s="128">
        <v>4.5368999999999993</v>
      </c>
    </row>
    <row r="6568" spans="2:10" hidden="1" x14ac:dyDescent="0.25">
      <c r="B6568" s="124" t="s">
        <v>816</v>
      </c>
      <c r="C6568" s="125" t="s">
        <v>20531</v>
      </c>
      <c r="D6568" s="126" t="s">
        <v>20532</v>
      </c>
      <c r="E6568" s="125" t="s">
        <v>3821</v>
      </c>
      <c r="F6568" s="126" t="s">
        <v>20536</v>
      </c>
      <c r="G6568" s="125" t="s">
        <v>20537</v>
      </c>
      <c r="H6568" s="126" t="s">
        <v>20538</v>
      </c>
      <c r="I6568" s="127">
        <v>435</v>
      </c>
      <c r="J6568" s="128">
        <v>3.5548999999999999</v>
      </c>
    </row>
    <row r="6569" spans="2:10" hidden="1" x14ac:dyDescent="0.25">
      <c r="B6569" s="124" t="s">
        <v>816</v>
      </c>
      <c r="C6569" s="125" t="s">
        <v>20531</v>
      </c>
      <c r="D6569" s="126" t="s">
        <v>20532</v>
      </c>
      <c r="E6569" s="125" t="s">
        <v>15393</v>
      </c>
      <c r="F6569" s="126" t="s">
        <v>20539</v>
      </c>
      <c r="G6569" s="125" t="s">
        <v>12378</v>
      </c>
      <c r="H6569" s="126" t="s">
        <v>20540</v>
      </c>
      <c r="I6569" s="127">
        <v>189</v>
      </c>
      <c r="J6569" s="128">
        <v>11.5646</v>
      </c>
    </row>
    <row r="6570" spans="2:10" hidden="1" x14ac:dyDescent="0.25">
      <c r="B6570" s="124" t="s">
        <v>816</v>
      </c>
      <c r="C6570" s="125" t="s">
        <v>20531</v>
      </c>
      <c r="D6570" s="126" t="s">
        <v>20532</v>
      </c>
      <c r="E6570" s="125" t="s">
        <v>20541</v>
      </c>
      <c r="F6570" s="126" t="s">
        <v>20542</v>
      </c>
      <c r="G6570" s="125" t="s">
        <v>15393</v>
      </c>
      <c r="H6570" s="126" t="s">
        <v>20539</v>
      </c>
      <c r="I6570" s="127">
        <v>257</v>
      </c>
      <c r="J6570" s="128">
        <v>0.39910000000000001</v>
      </c>
    </row>
    <row r="6571" spans="2:10" hidden="1" x14ac:dyDescent="0.25">
      <c r="B6571" s="124" t="s">
        <v>816</v>
      </c>
      <c r="C6571" s="125" t="s">
        <v>20531</v>
      </c>
      <c r="D6571" s="126" t="s">
        <v>20532</v>
      </c>
      <c r="E6571" s="125" t="s">
        <v>20534</v>
      </c>
      <c r="F6571" s="126" t="s">
        <v>20535</v>
      </c>
      <c r="G6571" s="125" t="s">
        <v>20541</v>
      </c>
      <c r="H6571" s="126" t="s">
        <v>20542</v>
      </c>
      <c r="I6571" s="127">
        <v>295</v>
      </c>
      <c r="J6571" s="128">
        <v>0.85440000000000005</v>
      </c>
    </row>
    <row r="6572" spans="2:10" hidden="1" x14ac:dyDescent="0.25">
      <c r="B6572" s="124" t="s">
        <v>816</v>
      </c>
      <c r="C6572" s="125" t="s">
        <v>20531</v>
      </c>
      <c r="D6572" s="126" t="s">
        <v>20532</v>
      </c>
      <c r="E6572" s="125" t="s">
        <v>12378</v>
      </c>
      <c r="F6572" s="126" t="s">
        <v>20540</v>
      </c>
      <c r="G6572" s="125" t="s">
        <v>8503</v>
      </c>
      <c r="H6572" s="126" t="s">
        <v>20543</v>
      </c>
      <c r="I6572" s="127">
        <v>351</v>
      </c>
      <c r="J6572" s="128">
        <v>1.5114000000000001</v>
      </c>
    </row>
    <row r="6573" spans="2:10" hidden="1" x14ac:dyDescent="0.25">
      <c r="B6573" s="124" t="s">
        <v>816</v>
      </c>
      <c r="C6573" s="125" t="s">
        <v>20531</v>
      </c>
      <c r="D6573" s="126" t="s">
        <v>20532</v>
      </c>
      <c r="E6573" s="125" t="s">
        <v>20541</v>
      </c>
      <c r="F6573" s="126" t="s">
        <v>20542</v>
      </c>
      <c r="G6573" s="125" t="s">
        <v>20544</v>
      </c>
      <c r="H6573" s="126" t="s">
        <v>20545</v>
      </c>
      <c r="I6573" s="127">
        <v>410</v>
      </c>
      <c r="J6573" s="128">
        <v>8.5267000000000035</v>
      </c>
    </row>
    <row r="6574" spans="2:10" hidden="1" x14ac:dyDescent="0.25">
      <c r="B6574" s="124" t="s">
        <v>816</v>
      </c>
      <c r="C6574" s="125" t="s">
        <v>20531</v>
      </c>
      <c r="D6574" s="126" t="s">
        <v>20532</v>
      </c>
      <c r="E6574" s="125" t="s">
        <v>12378</v>
      </c>
      <c r="F6574" s="126" t="s">
        <v>20540</v>
      </c>
      <c r="G6574" s="125" t="s">
        <v>3821</v>
      </c>
      <c r="H6574" s="126" t="s">
        <v>20536</v>
      </c>
      <c r="I6574" s="127">
        <v>175</v>
      </c>
      <c r="J6574" s="128">
        <v>9.751100000000001</v>
      </c>
    </row>
    <row r="6575" spans="2:10" hidden="1" x14ac:dyDescent="0.25">
      <c r="B6575" s="124" t="s">
        <v>816</v>
      </c>
      <c r="C6575" s="125" t="s">
        <v>3320</v>
      </c>
      <c r="D6575" s="126" t="s">
        <v>20546</v>
      </c>
      <c r="E6575" s="125" t="s">
        <v>20547</v>
      </c>
      <c r="F6575" s="126" t="s">
        <v>20548</v>
      </c>
      <c r="G6575" s="125" t="s">
        <v>20549</v>
      </c>
      <c r="H6575" s="126" t="s">
        <v>20550</v>
      </c>
      <c r="I6575" s="127">
        <v>468</v>
      </c>
      <c r="J6575" s="128">
        <v>6.7897000000000016</v>
      </c>
    </row>
    <row r="6576" spans="2:10" hidden="1" x14ac:dyDescent="0.25">
      <c r="B6576" s="124" t="s">
        <v>816</v>
      </c>
      <c r="C6576" s="125" t="s">
        <v>3320</v>
      </c>
      <c r="D6576" s="126" t="s">
        <v>20546</v>
      </c>
      <c r="E6576" s="125" t="s">
        <v>3320</v>
      </c>
      <c r="F6576" s="126" t="s">
        <v>20551</v>
      </c>
      <c r="G6576" s="125" t="s">
        <v>20552</v>
      </c>
      <c r="H6576" s="126" t="s">
        <v>20553</v>
      </c>
      <c r="I6576" s="127">
        <v>240</v>
      </c>
      <c r="J6576" s="128">
        <v>16.859099999999991</v>
      </c>
    </row>
    <row r="6577" spans="2:10" hidden="1" x14ac:dyDescent="0.25">
      <c r="B6577" s="124" t="s">
        <v>816</v>
      </c>
      <c r="C6577" s="125" t="s">
        <v>3320</v>
      </c>
      <c r="D6577" s="126" t="s">
        <v>20546</v>
      </c>
      <c r="E6577" s="125" t="s">
        <v>3320</v>
      </c>
      <c r="F6577" s="126" t="s">
        <v>20551</v>
      </c>
      <c r="G6577" s="125" t="s">
        <v>20554</v>
      </c>
      <c r="H6577" s="126" t="s">
        <v>20555</v>
      </c>
      <c r="I6577" s="127">
        <v>728</v>
      </c>
      <c r="J6577" s="128">
        <v>7.2041000000000004</v>
      </c>
    </row>
    <row r="6578" spans="2:10" hidden="1" x14ac:dyDescent="0.25">
      <c r="B6578" s="124" t="s">
        <v>816</v>
      </c>
      <c r="C6578" s="125" t="s">
        <v>3320</v>
      </c>
      <c r="D6578" s="126" t="s">
        <v>20546</v>
      </c>
      <c r="E6578" s="125" t="s">
        <v>20549</v>
      </c>
      <c r="F6578" s="126" t="s">
        <v>20550</v>
      </c>
      <c r="G6578" s="125" t="s">
        <v>9802</v>
      </c>
      <c r="H6578" s="126" t="s">
        <v>20556</v>
      </c>
      <c r="I6578" s="127">
        <v>473</v>
      </c>
      <c r="J6578" s="128">
        <v>7.8628999999999989</v>
      </c>
    </row>
    <row r="6579" spans="2:10" hidden="1" x14ac:dyDescent="0.25">
      <c r="B6579" s="124" t="s">
        <v>816</v>
      </c>
      <c r="C6579" s="125" t="s">
        <v>3320</v>
      </c>
      <c r="D6579" s="126" t="s">
        <v>20546</v>
      </c>
      <c r="E6579" s="125" t="s">
        <v>3320</v>
      </c>
      <c r="F6579" s="126" t="s">
        <v>20551</v>
      </c>
      <c r="G6579" s="125" t="s">
        <v>1498</v>
      </c>
      <c r="H6579" s="126" t="s">
        <v>20557</v>
      </c>
      <c r="I6579" s="127">
        <v>351</v>
      </c>
      <c r="J6579" s="128">
        <v>13.9056</v>
      </c>
    </row>
    <row r="6580" spans="2:10" hidden="1" x14ac:dyDescent="0.25">
      <c r="B6580" s="124" t="s">
        <v>816</v>
      </c>
      <c r="C6580" s="125" t="s">
        <v>3320</v>
      </c>
      <c r="D6580" s="126" t="s">
        <v>20546</v>
      </c>
      <c r="E6580" s="125" t="s">
        <v>20558</v>
      </c>
      <c r="F6580" s="126" t="s">
        <v>20559</v>
      </c>
      <c r="G6580" s="125" t="s">
        <v>12014</v>
      </c>
      <c r="H6580" s="126" t="s">
        <v>20560</v>
      </c>
      <c r="I6580" s="127">
        <v>244</v>
      </c>
      <c r="J6580" s="128">
        <v>15.5589</v>
      </c>
    </row>
    <row r="6581" spans="2:10" hidden="1" x14ac:dyDescent="0.25">
      <c r="B6581" s="124" t="s">
        <v>816</v>
      </c>
      <c r="C6581" s="125" t="s">
        <v>3320</v>
      </c>
      <c r="D6581" s="126" t="s">
        <v>20546</v>
      </c>
      <c r="E6581" s="125" t="s">
        <v>20163</v>
      </c>
      <c r="F6581" s="126" t="s">
        <v>20561</v>
      </c>
      <c r="G6581" s="125" t="s">
        <v>20558</v>
      </c>
      <c r="H6581" s="126" t="s">
        <v>20559</v>
      </c>
      <c r="I6581" s="127">
        <v>2351</v>
      </c>
      <c r="J6581" s="128">
        <v>21.586400000000001</v>
      </c>
    </row>
    <row r="6582" spans="2:10" hidden="1" x14ac:dyDescent="0.25">
      <c r="B6582" s="124" t="s">
        <v>816</v>
      </c>
      <c r="C6582" s="125" t="s">
        <v>3320</v>
      </c>
      <c r="D6582" s="126" t="s">
        <v>20546</v>
      </c>
      <c r="E6582" s="125" t="s">
        <v>20554</v>
      </c>
      <c r="F6582" s="126" t="s">
        <v>20555</v>
      </c>
      <c r="G6582" s="125" t="s">
        <v>20163</v>
      </c>
      <c r="H6582" s="126" t="s">
        <v>20561</v>
      </c>
      <c r="I6582" s="127">
        <v>2162</v>
      </c>
      <c r="J6582" s="128">
        <v>8.6621000000000006</v>
      </c>
    </row>
    <row r="6583" spans="2:10" hidden="1" x14ac:dyDescent="0.25">
      <c r="B6583" s="124" t="s">
        <v>816</v>
      </c>
      <c r="C6583" s="125" t="s">
        <v>3320</v>
      </c>
      <c r="D6583" s="126" t="s">
        <v>20546</v>
      </c>
      <c r="E6583" s="125" t="s">
        <v>20554</v>
      </c>
      <c r="F6583" s="126" t="s">
        <v>20555</v>
      </c>
      <c r="G6583" s="125" t="s">
        <v>20547</v>
      </c>
      <c r="H6583" s="126" t="s">
        <v>20548</v>
      </c>
      <c r="I6583" s="127">
        <v>101</v>
      </c>
      <c r="J6583" s="128">
        <v>18.119</v>
      </c>
    </row>
    <row r="6584" spans="2:10" hidden="1" x14ac:dyDescent="0.25">
      <c r="B6584" s="124" t="s">
        <v>816</v>
      </c>
      <c r="C6584" s="125" t="s">
        <v>12850</v>
      </c>
      <c r="D6584" s="126" t="s">
        <v>20562</v>
      </c>
      <c r="E6584" s="125" t="s">
        <v>10711</v>
      </c>
      <c r="F6584" s="126" t="s">
        <v>20563</v>
      </c>
      <c r="G6584" s="125" t="s">
        <v>8561</v>
      </c>
      <c r="H6584" s="126" t="s">
        <v>20564</v>
      </c>
      <c r="I6584" s="127">
        <v>287</v>
      </c>
      <c r="J6584" s="128">
        <v>18.082799999999992</v>
      </c>
    </row>
    <row r="6585" spans="2:10" hidden="1" x14ac:dyDescent="0.25">
      <c r="B6585" s="124" t="s">
        <v>816</v>
      </c>
      <c r="C6585" s="125" t="s">
        <v>12850</v>
      </c>
      <c r="D6585" s="126" t="s">
        <v>20562</v>
      </c>
      <c r="E6585" s="125" t="s">
        <v>12850</v>
      </c>
      <c r="F6585" s="126" t="s">
        <v>20565</v>
      </c>
      <c r="G6585" s="125" t="s">
        <v>10711</v>
      </c>
      <c r="H6585" s="126" t="s">
        <v>20563</v>
      </c>
      <c r="I6585" s="127">
        <v>441</v>
      </c>
      <c r="J6585" s="128">
        <v>13.506500000000001</v>
      </c>
    </row>
    <row r="6586" spans="2:10" hidden="1" x14ac:dyDescent="0.25">
      <c r="B6586" s="124" t="s">
        <v>816</v>
      </c>
      <c r="C6586" s="125" t="s">
        <v>12850</v>
      </c>
      <c r="D6586" s="126" t="s">
        <v>20562</v>
      </c>
      <c r="E6586" s="125" t="s">
        <v>5166</v>
      </c>
      <c r="F6586" s="126" t="s">
        <v>20566</v>
      </c>
      <c r="G6586" s="125" t="s">
        <v>20567</v>
      </c>
      <c r="H6586" s="126" t="s">
        <v>20568</v>
      </c>
      <c r="I6586" s="127">
        <v>443</v>
      </c>
      <c r="J6586" s="128">
        <v>6.5901999999999994</v>
      </c>
    </row>
    <row r="6587" spans="2:10" hidden="1" x14ac:dyDescent="0.25">
      <c r="B6587" s="124" t="s">
        <v>816</v>
      </c>
      <c r="C6587" s="125" t="s">
        <v>12850</v>
      </c>
      <c r="D6587" s="126" t="s">
        <v>20562</v>
      </c>
      <c r="E6587" s="125" t="s">
        <v>12850</v>
      </c>
      <c r="F6587" s="126" t="s">
        <v>20565</v>
      </c>
      <c r="G6587" s="125" t="s">
        <v>5166</v>
      </c>
      <c r="H6587" s="126" t="s">
        <v>20566</v>
      </c>
      <c r="I6587" s="127">
        <v>1192</v>
      </c>
      <c r="J6587" s="128">
        <v>12.6769</v>
      </c>
    </row>
    <row r="6588" spans="2:10" hidden="1" x14ac:dyDescent="0.25">
      <c r="B6588" s="124" t="s">
        <v>816</v>
      </c>
      <c r="C6588" s="125" t="s">
        <v>12850</v>
      </c>
      <c r="D6588" s="126" t="s">
        <v>20562</v>
      </c>
      <c r="E6588" s="125" t="s">
        <v>20567</v>
      </c>
      <c r="F6588" s="126" t="s">
        <v>20568</v>
      </c>
      <c r="G6588" s="125" t="s">
        <v>20569</v>
      </c>
      <c r="H6588" s="126" t="s">
        <v>20570</v>
      </c>
      <c r="I6588" s="127">
        <v>507</v>
      </c>
      <c r="J6588" s="128">
        <v>6.7789999999999999</v>
      </c>
    </row>
    <row r="6589" spans="2:10" hidden="1" x14ac:dyDescent="0.25">
      <c r="B6589" s="124" t="s">
        <v>816</v>
      </c>
      <c r="C6589" s="125" t="s">
        <v>20571</v>
      </c>
      <c r="D6589" s="126" t="s">
        <v>20572</v>
      </c>
      <c r="E6589" s="125" t="s">
        <v>20571</v>
      </c>
      <c r="F6589" s="126" t="s">
        <v>20573</v>
      </c>
      <c r="G6589" s="125" t="s">
        <v>20574</v>
      </c>
      <c r="H6589" s="126" t="s">
        <v>20575</v>
      </c>
      <c r="I6589" s="127">
        <v>642</v>
      </c>
      <c r="J6589" s="128">
        <v>7.4074999999999998</v>
      </c>
    </row>
    <row r="6590" spans="2:10" hidden="1" x14ac:dyDescent="0.25">
      <c r="B6590" s="124" t="s">
        <v>816</v>
      </c>
      <c r="C6590" s="125" t="s">
        <v>20571</v>
      </c>
      <c r="D6590" s="126" t="s">
        <v>20572</v>
      </c>
      <c r="E6590" s="125" t="s">
        <v>20571</v>
      </c>
      <c r="F6590" s="126" t="s">
        <v>20573</v>
      </c>
      <c r="G6590" s="125" t="s">
        <v>20576</v>
      </c>
      <c r="H6590" s="126" t="s">
        <v>20577</v>
      </c>
      <c r="I6590" s="127">
        <v>2326</v>
      </c>
      <c r="J6590" s="128">
        <v>16.787400000000002</v>
      </c>
    </row>
    <row r="6591" spans="2:10" hidden="1" x14ac:dyDescent="0.25">
      <c r="B6591" s="124" t="s">
        <v>816</v>
      </c>
      <c r="C6591" s="125" t="s">
        <v>20571</v>
      </c>
      <c r="D6591" s="126" t="s">
        <v>20572</v>
      </c>
      <c r="E6591" s="125" t="s">
        <v>20578</v>
      </c>
      <c r="F6591" s="126" t="s">
        <v>20579</v>
      </c>
      <c r="G6591" s="125" t="s">
        <v>20580</v>
      </c>
      <c r="H6591" s="126" t="s">
        <v>20581</v>
      </c>
      <c r="I6591" s="127">
        <v>1164</v>
      </c>
      <c r="J6591" s="128">
        <v>10.018599999999999</v>
      </c>
    </row>
    <row r="6592" spans="2:10" hidden="1" x14ac:dyDescent="0.25">
      <c r="B6592" s="124" t="s">
        <v>816</v>
      </c>
      <c r="C6592" s="125" t="s">
        <v>20571</v>
      </c>
      <c r="D6592" s="126" t="s">
        <v>20572</v>
      </c>
      <c r="E6592" s="125" t="s">
        <v>20578</v>
      </c>
      <c r="F6592" s="126" t="s">
        <v>20579</v>
      </c>
      <c r="G6592" s="125" t="s">
        <v>8503</v>
      </c>
      <c r="H6592" s="126" t="s">
        <v>20582</v>
      </c>
      <c r="I6592" s="127">
        <v>1775</v>
      </c>
      <c r="J6592" s="128">
        <v>16.947399999999998</v>
      </c>
    </row>
    <row r="6593" spans="2:10" hidden="1" x14ac:dyDescent="0.25">
      <c r="B6593" s="124" t="s">
        <v>816</v>
      </c>
      <c r="C6593" s="125" t="s">
        <v>20571</v>
      </c>
      <c r="D6593" s="126" t="s">
        <v>20572</v>
      </c>
      <c r="E6593" s="125" t="s">
        <v>20576</v>
      </c>
      <c r="F6593" s="126" t="s">
        <v>20577</v>
      </c>
      <c r="G6593" s="125" t="s">
        <v>20578</v>
      </c>
      <c r="H6593" s="126" t="s">
        <v>20579</v>
      </c>
      <c r="I6593" s="127">
        <v>987</v>
      </c>
      <c r="J6593" s="128">
        <v>8.0350000000000001</v>
      </c>
    </row>
    <row r="6594" spans="2:10" hidden="1" x14ac:dyDescent="0.25">
      <c r="B6594" s="124" t="s">
        <v>816</v>
      </c>
      <c r="C6594" s="125" t="s">
        <v>20571</v>
      </c>
      <c r="D6594" s="126" t="s">
        <v>20572</v>
      </c>
      <c r="E6594" s="125" t="s">
        <v>20583</v>
      </c>
      <c r="F6594" s="126" t="s">
        <v>20584</v>
      </c>
      <c r="G6594" s="125" t="s">
        <v>7461</v>
      </c>
      <c r="H6594" s="126" t="s">
        <v>20585</v>
      </c>
      <c r="I6594" s="127">
        <v>444</v>
      </c>
      <c r="J6594" s="128">
        <v>4.2731000000000003</v>
      </c>
    </row>
    <row r="6595" spans="2:10" hidden="1" x14ac:dyDescent="0.25">
      <c r="B6595" s="124" t="s">
        <v>816</v>
      </c>
      <c r="C6595" s="125" t="s">
        <v>20571</v>
      </c>
      <c r="D6595" s="126" t="s">
        <v>20572</v>
      </c>
      <c r="E6595" s="125" t="s">
        <v>20576</v>
      </c>
      <c r="F6595" s="126" t="s">
        <v>20577</v>
      </c>
      <c r="G6595" s="125" t="s">
        <v>20583</v>
      </c>
      <c r="H6595" s="126" t="s">
        <v>20584</v>
      </c>
      <c r="I6595" s="127">
        <v>459</v>
      </c>
      <c r="J6595" s="128">
        <v>17.648199999999999</v>
      </c>
    </row>
    <row r="6596" spans="2:10" hidden="1" x14ac:dyDescent="0.25">
      <c r="B6596" s="124" t="s">
        <v>816</v>
      </c>
      <c r="C6596" s="125" t="s">
        <v>20571</v>
      </c>
      <c r="D6596" s="126" t="s">
        <v>20572</v>
      </c>
      <c r="E6596" s="125" t="s">
        <v>20578</v>
      </c>
      <c r="F6596" s="126" t="s">
        <v>20579</v>
      </c>
      <c r="G6596" s="125" t="s">
        <v>20547</v>
      </c>
      <c r="H6596" s="126" t="s">
        <v>20586</v>
      </c>
      <c r="I6596" s="127">
        <v>276</v>
      </c>
      <c r="J6596" s="128">
        <v>11.7697</v>
      </c>
    </row>
    <row r="6597" spans="2:10" hidden="1" x14ac:dyDescent="0.25">
      <c r="B6597" s="124" t="s">
        <v>816</v>
      </c>
      <c r="C6597" s="125" t="s">
        <v>20587</v>
      </c>
      <c r="D6597" s="126" t="s">
        <v>20588</v>
      </c>
      <c r="E6597" s="125" t="s">
        <v>4248</v>
      </c>
      <c r="F6597" s="126" t="s">
        <v>20589</v>
      </c>
      <c r="G6597" s="125" t="s">
        <v>19321</v>
      </c>
      <c r="H6597" s="126" t="s">
        <v>20590</v>
      </c>
      <c r="I6597" s="127">
        <v>269</v>
      </c>
      <c r="J6597" s="128">
        <v>1.5741000000000001</v>
      </c>
    </row>
    <row r="6598" spans="2:10" hidden="1" x14ac:dyDescent="0.25">
      <c r="B6598" s="124" t="s">
        <v>816</v>
      </c>
      <c r="C6598" s="125" t="s">
        <v>20587</v>
      </c>
      <c r="D6598" s="126" t="s">
        <v>20588</v>
      </c>
      <c r="E6598" s="125" t="s">
        <v>2505</v>
      </c>
      <c r="F6598" s="126" t="s">
        <v>20591</v>
      </c>
      <c r="G6598" s="125" t="s">
        <v>661</v>
      </c>
      <c r="H6598" s="126" t="s">
        <v>20592</v>
      </c>
      <c r="I6598" s="127">
        <v>279</v>
      </c>
      <c r="J6598" s="128">
        <v>1.8660000000000001</v>
      </c>
    </row>
    <row r="6599" spans="2:10" hidden="1" x14ac:dyDescent="0.25">
      <c r="B6599" s="124" t="s">
        <v>816</v>
      </c>
      <c r="C6599" s="125" t="s">
        <v>20587</v>
      </c>
      <c r="D6599" s="126" t="s">
        <v>20588</v>
      </c>
      <c r="E6599" s="125" t="s">
        <v>4248</v>
      </c>
      <c r="F6599" s="126" t="s">
        <v>20589</v>
      </c>
      <c r="G6599" s="125" t="s">
        <v>2505</v>
      </c>
      <c r="H6599" s="126" t="s">
        <v>20591</v>
      </c>
      <c r="I6599" s="127">
        <v>477</v>
      </c>
      <c r="J6599" s="128">
        <v>4.8573000000000004</v>
      </c>
    </row>
    <row r="6600" spans="2:10" hidden="1" x14ac:dyDescent="0.25">
      <c r="B6600" s="124" t="s">
        <v>816</v>
      </c>
      <c r="C6600" s="125" t="s">
        <v>20587</v>
      </c>
      <c r="D6600" s="126" t="s">
        <v>20588</v>
      </c>
      <c r="E6600" s="125" t="s">
        <v>20587</v>
      </c>
      <c r="F6600" s="126" t="s">
        <v>20593</v>
      </c>
      <c r="G6600" s="125" t="s">
        <v>4248</v>
      </c>
      <c r="H6600" s="126" t="s">
        <v>20589</v>
      </c>
      <c r="I6600" s="127">
        <v>715</v>
      </c>
      <c r="J6600" s="128">
        <v>5.1157999999999992</v>
      </c>
    </row>
    <row r="6601" spans="2:10" hidden="1" x14ac:dyDescent="0.25">
      <c r="B6601" s="124" t="s">
        <v>816</v>
      </c>
      <c r="C6601" s="125" t="s">
        <v>20594</v>
      </c>
      <c r="D6601" s="126" t="s">
        <v>20595</v>
      </c>
      <c r="E6601" s="125" t="s">
        <v>4431</v>
      </c>
      <c r="F6601" s="126" t="s">
        <v>20596</v>
      </c>
      <c r="G6601" s="125" t="s">
        <v>729</v>
      </c>
      <c r="H6601" s="126" t="s">
        <v>20597</v>
      </c>
      <c r="I6601" s="127">
        <v>824</v>
      </c>
      <c r="J6601" s="128">
        <v>8.3471000000000011</v>
      </c>
    </row>
    <row r="6602" spans="2:10" hidden="1" x14ac:dyDescent="0.25">
      <c r="B6602" s="124" t="s">
        <v>816</v>
      </c>
      <c r="C6602" s="125" t="s">
        <v>20594</v>
      </c>
      <c r="D6602" s="126" t="s">
        <v>20595</v>
      </c>
      <c r="E6602" s="125" t="s">
        <v>729</v>
      </c>
      <c r="F6602" s="126" t="s">
        <v>20597</v>
      </c>
      <c r="G6602" s="125" t="s">
        <v>20598</v>
      </c>
      <c r="H6602" s="126" t="s">
        <v>20599</v>
      </c>
      <c r="I6602" s="127">
        <v>479</v>
      </c>
      <c r="J6602" s="128">
        <v>13.558299999999999</v>
      </c>
    </row>
    <row r="6603" spans="2:10" hidden="1" x14ac:dyDescent="0.25">
      <c r="B6603" s="124" t="s">
        <v>816</v>
      </c>
      <c r="C6603" s="125" t="s">
        <v>20594</v>
      </c>
      <c r="D6603" s="126" t="s">
        <v>20595</v>
      </c>
      <c r="E6603" s="125" t="s">
        <v>20598</v>
      </c>
      <c r="F6603" s="126" t="s">
        <v>20599</v>
      </c>
      <c r="G6603" s="125" t="s">
        <v>7491</v>
      </c>
      <c r="H6603" s="126" t="s">
        <v>20600</v>
      </c>
      <c r="I6603" s="127">
        <v>562</v>
      </c>
      <c r="J6603" s="128">
        <v>7.7038000000000002</v>
      </c>
    </row>
    <row r="6604" spans="2:10" hidden="1" x14ac:dyDescent="0.25">
      <c r="B6604" s="124" t="s">
        <v>816</v>
      </c>
      <c r="C6604" s="125" t="s">
        <v>20594</v>
      </c>
      <c r="D6604" s="126" t="s">
        <v>20595</v>
      </c>
      <c r="E6604" s="125" t="s">
        <v>20594</v>
      </c>
      <c r="F6604" s="126" t="s">
        <v>20601</v>
      </c>
      <c r="G6604" s="125" t="s">
        <v>4431</v>
      </c>
      <c r="H6604" s="126" t="s">
        <v>20596</v>
      </c>
      <c r="I6604" s="127">
        <v>2363</v>
      </c>
      <c r="J6604" s="128">
        <v>11.0783</v>
      </c>
    </row>
    <row r="6605" spans="2:10" hidden="1" x14ac:dyDescent="0.25">
      <c r="B6605" s="124" t="s">
        <v>816</v>
      </c>
      <c r="C6605" s="125" t="s">
        <v>625</v>
      </c>
      <c r="D6605" s="126" t="s">
        <v>20602</v>
      </c>
      <c r="E6605" s="125" t="s">
        <v>2166</v>
      </c>
      <c r="F6605" s="126" t="s">
        <v>20603</v>
      </c>
      <c r="G6605" s="125" t="s">
        <v>20604</v>
      </c>
      <c r="H6605" s="126" t="s">
        <v>20605</v>
      </c>
      <c r="I6605" s="127">
        <v>282</v>
      </c>
      <c r="J6605" s="128">
        <v>10.1739</v>
      </c>
    </row>
    <row r="6606" spans="2:10" hidden="1" x14ac:dyDescent="0.25">
      <c r="B6606" s="124" t="s">
        <v>816</v>
      </c>
      <c r="C6606" s="125" t="s">
        <v>625</v>
      </c>
      <c r="D6606" s="126" t="s">
        <v>20602</v>
      </c>
      <c r="E6606" s="125" t="s">
        <v>625</v>
      </c>
      <c r="F6606" s="126" t="s">
        <v>20606</v>
      </c>
      <c r="G6606" s="125" t="s">
        <v>2166</v>
      </c>
      <c r="H6606" s="126" t="s">
        <v>20603</v>
      </c>
      <c r="I6606" s="127">
        <v>413</v>
      </c>
      <c r="J6606" s="128">
        <v>4.1156999999999986</v>
      </c>
    </row>
    <row r="6607" spans="2:10" hidden="1" x14ac:dyDescent="0.25">
      <c r="B6607" s="124" t="s">
        <v>816</v>
      </c>
      <c r="C6607" s="125" t="s">
        <v>20607</v>
      </c>
      <c r="D6607" s="126" t="s">
        <v>20608</v>
      </c>
      <c r="E6607" s="125" t="s">
        <v>20609</v>
      </c>
      <c r="F6607" s="126" t="s">
        <v>20610</v>
      </c>
      <c r="G6607" s="125" t="s">
        <v>20611</v>
      </c>
      <c r="H6607" s="126" t="s">
        <v>20612</v>
      </c>
      <c r="I6607" s="127">
        <v>262</v>
      </c>
      <c r="J6607" s="128">
        <v>1.6014999999999999</v>
      </c>
    </row>
    <row r="6608" spans="2:10" hidden="1" x14ac:dyDescent="0.25">
      <c r="B6608" s="124" t="s">
        <v>816</v>
      </c>
      <c r="C6608" s="125" t="s">
        <v>20607</v>
      </c>
      <c r="D6608" s="126" t="s">
        <v>20608</v>
      </c>
      <c r="E6608" s="125" t="s">
        <v>20611</v>
      </c>
      <c r="F6608" s="126" t="s">
        <v>20612</v>
      </c>
      <c r="G6608" s="125" t="s">
        <v>8475</v>
      </c>
      <c r="H6608" s="126" t="s">
        <v>20613</v>
      </c>
      <c r="I6608" s="127">
        <v>264</v>
      </c>
      <c r="J6608" s="128">
        <v>3.7040999999999999</v>
      </c>
    </row>
    <row r="6609" spans="2:10" hidden="1" x14ac:dyDescent="0.25">
      <c r="B6609" s="124" t="s">
        <v>816</v>
      </c>
      <c r="C6609" s="125" t="s">
        <v>20607</v>
      </c>
      <c r="D6609" s="126" t="s">
        <v>20608</v>
      </c>
      <c r="E6609" s="125" t="s">
        <v>18857</v>
      </c>
      <c r="F6609" s="126" t="s">
        <v>20614</v>
      </c>
      <c r="G6609" s="125" t="s">
        <v>20615</v>
      </c>
      <c r="H6609" s="126" t="s">
        <v>20616</v>
      </c>
      <c r="I6609" s="127">
        <v>189</v>
      </c>
      <c r="J6609" s="128">
        <v>2.6499000000000001</v>
      </c>
    </row>
    <row r="6610" spans="2:10" hidden="1" x14ac:dyDescent="0.25">
      <c r="B6610" s="124" t="s">
        <v>816</v>
      </c>
      <c r="C6610" s="125" t="s">
        <v>20607</v>
      </c>
      <c r="D6610" s="126" t="s">
        <v>20608</v>
      </c>
      <c r="E6610" s="125" t="s">
        <v>20607</v>
      </c>
      <c r="F6610" s="126" t="s">
        <v>20617</v>
      </c>
      <c r="G6610" s="125" t="s">
        <v>18857</v>
      </c>
      <c r="H6610" s="126" t="s">
        <v>20614</v>
      </c>
      <c r="I6610" s="127">
        <v>146</v>
      </c>
      <c r="J6610" s="128">
        <v>4.8906999999999998</v>
      </c>
    </row>
    <row r="6611" spans="2:10" hidden="1" x14ac:dyDescent="0.25">
      <c r="B6611" s="124" t="s">
        <v>816</v>
      </c>
      <c r="C6611" s="125" t="s">
        <v>20607</v>
      </c>
      <c r="D6611" s="126" t="s">
        <v>20608</v>
      </c>
      <c r="E6611" s="125" t="s">
        <v>20615</v>
      </c>
      <c r="F6611" s="126" t="s">
        <v>20616</v>
      </c>
      <c r="G6611" s="125" t="s">
        <v>20609</v>
      </c>
      <c r="H6611" s="126" t="s">
        <v>20610</v>
      </c>
      <c r="I6611" s="127">
        <v>631</v>
      </c>
      <c r="J6611" s="128">
        <v>4.0811999999999999</v>
      </c>
    </row>
    <row r="6612" spans="2:10" hidden="1" x14ac:dyDescent="0.25">
      <c r="B6612" s="124" t="s">
        <v>816</v>
      </c>
      <c r="C6612" s="125" t="s">
        <v>6504</v>
      </c>
      <c r="D6612" s="126" t="s">
        <v>20618</v>
      </c>
      <c r="E6612" s="125" t="s">
        <v>20619</v>
      </c>
      <c r="F6612" s="126" t="s">
        <v>20620</v>
      </c>
      <c r="G6612" s="125" t="s">
        <v>20621</v>
      </c>
      <c r="H6612" s="126" t="s">
        <v>20622</v>
      </c>
      <c r="I6612" s="127">
        <v>369</v>
      </c>
      <c r="J6612" s="128">
        <v>1.7121</v>
      </c>
    </row>
    <row r="6613" spans="2:10" hidden="1" x14ac:dyDescent="0.25">
      <c r="B6613" s="124" t="s">
        <v>816</v>
      </c>
      <c r="C6613" s="125" t="s">
        <v>6504</v>
      </c>
      <c r="D6613" s="126" t="s">
        <v>20618</v>
      </c>
      <c r="E6613" s="125" t="s">
        <v>20623</v>
      </c>
      <c r="F6613" s="126" t="s">
        <v>20624</v>
      </c>
      <c r="G6613" s="125" t="s">
        <v>20625</v>
      </c>
      <c r="H6613" s="126" t="s">
        <v>20626</v>
      </c>
      <c r="I6613" s="127">
        <v>288</v>
      </c>
      <c r="J6613" s="128">
        <v>3.4698000000000002</v>
      </c>
    </row>
    <row r="6614" spans="2:10" hidden="1" x14ac:dyDescent="0.25">
      <c r="B6614" s="124" t="s">
        <v>816</v>
      </c>
      <c r="C6614" s="125" t="s">
        <v>6504</v>
      </c>
      <c r="D6614" s="126" t="s">
        <v>20618</v>
      </c>
      <c r="E6614" s="125" t="s">
        <v>20627</v>
      </c>
      <c r="F6614" s="126" t="s">
        <v>20628</v>
      </c>
      <c r="G6614" s="125" t="s">
        <v>20629</v>
      </c>
      <c r="H6614" s="126" t="s">
        <v>20630</v>
      </c>
      <c r="I6614" s="127">
        <v>181</v>
      </c>
      <c r="J6614" s="128">
        <v>2.3086000000000002</v>
      </c>
    </row>
    <row r="6615" spans="2:10" hidden="1" x14ac:dyDescent="0.25">
      <c r="B6615" s="124" t="s">
        <v>816</v>
      </c>
      <c r="C6615" s="125" t="s">
        <v>6504</v>
      </c>
      <c r="D6615" s="126" t="s">
        <v>20618</v>
      </c>
      <c r="E6615" s="125" t="s">
        <v>6504</v>
      </c>
      <c r="F6615" s="126" t="s">
        <v>20631</v>
      </c>
      <c r="G6615" s="125" t="s">
        <v>20619</v>
      </c>
      <c r="H6615" s="126" t="s">
        <v>20620</v>
      </c>
      <c r="I6615" s="127">
        <v>213</v>
      </c>
      <c r="J6615" s="128">
        <v>4.2622999999999998</v>
      </c>
    </row>
    <row r="6616" spans="2:10" hidden="1" x14ac:dyDescent="0.25">
      <c r="B6616" s="124" t="s">
        <v>816</v>
      </c>
      <c r="C6616" s="125" t="s">
        <v>6504</v>
      </c>
      <c r="D6616" s="126" t="s">
        <v>20618</v>
      </c>
      <c r="E6616" s="125" t="s">
        <v>20619</v>
      </c>
      <c r="F6616" s="126" t="s">
        <v>20620</v>
      </c>
      <c r="G6616" s="125" t="s">
        <v>20627</v>
      </c>
      <c r="H6616" s="126" t="s">
        <v>20628</v>
      </c>
      <c r="I6616" s="127">
        <v>257</v>
      </c>
      <c r="J6616" s="128">
        <v>2.2690999999999999</v>
      </c>
    </row>
    <row r="6617" spans="2:10" hidden="1" x14ac:dyDescent="0.25">
      <c r="B6617" s="124" t="s">
        <v>816</v>
      </c>
      <c r="C6617" s="125" t="s">
        <v>6504</v>
      </c>
      <c r="D6617" s="126" t="s">
        <v>20618</v>
      </c>
      <c r="E6617" s="125" t="s">
        <v>6504</v>
      </c>
      <c r="F6617" s="126" t="s">
        <v>20631</v>
      </c>
      <c r="G6617" s="125" t="s">
        <v>20623</v>
      </c>
      <c r="H6617" s="126" t="s">
        <v>20624</v>
      </c>
      <c r="I6617" s="127">
        <v>350</v>
      </c>
      <c r="J6617" s="128">
        <v>3.7846000000000002</v>
      </c>
    </row>
    <row r="6618" spans="2:10" hidden="1" x14ac:dyDescent="0.25">
      <c r="B6618" s="124" t="s">
        <v>816</v>
      </c>
      <c r="C6618" s="125" t="s">
        <v>20632</v>
      </c>
      <c r="D6618" s="126" t="s">
        <v>20633</v>
      </c>
      <c r="E6618" s="125" t="s">
        <v>20268</v>
      </c>
      <c r="F6618" s="126" t="s">
        <v>20634</v>
      </c>
      <c r="G6618" s="125" t="s">
        <v>20635</v>
      </c>
      <c r="H6618" s="126" t="s">
        <v>20636</v>
      </c>
      <c r="I6618" s="127">
        <v>210</v>
      </c>
      <c r="J6618" s="128">
        <v>2.9097</v>
      </c>
    </row>
    <row r="6619" spans="2:10" hidden="1" x14ac:dyDescent="0.25">
      <c r="B6619" s="124" t="s">
        <v>816</v>
      </c>
      <c r="C6619" s="125" t="s">
        <v>20632</v>
      </c>
      <c r="D6619" s="126" t="s">
        <v>20633</v>
      </c>
      <c r="E6619" s="125" t="s">
        <v>20632</v>
      </c>
      <c r="F6619" s="126" t="s">
        <v>20637</v>
      </c>
      <c r="G6619" s="125" t="s">
        <v>20638</v>
      </c>
      <c r="H6619" s="126" t="s">
        <v>20639</v>
      </c>
      <c r="I6619" s="127">
        <v>318</v>
      </c>
      <c r="J6619" s="128">
        <v>9.3268000000000022</v>
      </c>
    </row>
    <row r="6620" spans="2:10" hidden="1" x14ac:dyDescent="0.25">
      <c r="B6620" s="124" t="s">
        <v>816</v>
      </c>
      <c r="C6620" s="125" t="s">
        <v>20632</v>
      </c>
      <c r="D6620" s="126" t="s">
        <v>20633</v>
      </c>
      <c r="E6620" s="125" t="s">
        <v>20635</v>
      </c>
      <c r="F6620" s="126" t="s">
        <v>20636</v>
      </c>
      <c r="G6620" s="125" t="s">
        <v>9641</v>
      </c>
      <c r="H6620" s="126" t="s">
        <v>20640</v>
      </c>
      <c r="I6620" s="127">
        <v>321</v>
      </c>
      <c r="J6620" s="128">
        <v>8.9682000000000013</v>
      </c>
    </row>
    <row r="6621" spans="2:10" hidden="1" x14ac:dyDescent="0.25">
      <c r="B6621" s="124" t="s">
        <v>816</v>
      </c>
      <c r="C6621" s="125" t="s">
        <v>20632</v>
      </c>
      <c r="D6621" s="126" t="s">
        <v>20633</v>
      </c>
      <c r="E6621" s="125" t="s">
        <v>20641</v>
      </c>
      <c r="F6621" s="126" t="s">
        <v>20642</v>
      </c>
      <c r="G6621" s="125" t="s">
        <v>20268</v>
      </c>
      <c r="H6621" s="126" t="s">
        <v>20634</v>
      </c>
      <c r="I6621" s="127">
        <v>450</v>
      </c>
      <c r="J6621" s="128">
        <v>8.9072000000000013</v>
      </c>
    </row>
    <row r="6622" spans="2:10" hidden="1" x14ac:dyDescent="0.25">
      <c r="B6622" s="124" t="s">
        <v>816</v>
      </c>
      <c r="C6622" s="125" t="s">
        <v>20632</v>
      </c>
      <c r="D6622" s="126" t="s">
        <v>20633</v>
      </c>
      <c r="E6622" s="125" t="s">
        <v>20643</v>
      </c>
      <c r="F6622" s="126" t="s">
        <v>20644</v>
      </c>
      <c r="G6622" s="125" t="s">
        <v>910</v>
      </c>
      <c r="H6622" s="126" t="s">
        <v>20645</v>
      </c>
      <c r="I6622" s="127">
        <v>245</v>
      </c>
      <c r="J6622" s="128">
        <v>2.4366999999999992</v>
      </c>
    </row>
    <row r="6623" spans="2:10" hidden="1" x14ac:dyDescent="0.25">
      <c r="B6623" s="124" t="s">
        <v>816</v>
      </c>
      <c r="C6623" s="125" t="s">
        <v>20632</v>
      </c>
      <c r="D6623" s="126" t="s">
        <v>20633</v>
      </c>
      <c r="E6623" s="125" t="s">
        <v>20646</v>
      </c>
      <c r="F6623" s="126" t="s">
        <v>20647</v>
      </c>
      <c r="G6623" s="125" t="s">
        <v>4804</v>
      </c>
      <c r="H6623" s="126" t="s">
        <v>20648</v>
      </c>
      <c r="I6623" s="127">
        <v>0</v>
      </c>
      <c r="J6623" s="128">
        <v>0.82729999999999992</v>
      </c>
    </row>
    <row r="6624" spans="2:10" hidden="1" x14ac:dyDescent="0.25">
      <c r="B6624" s="124" t="s">
        <v>816</v>
      </c>
      <c r="C6624" s="125" t="s">
        <v>20632</v>
      </c>
      <c r="D6624" s="126" t="s">
        <v>20633</v>
      </c>
      <c r="E6624" s="125" t="s">
        <v>20638</v>
      </c>
      <c r="F6624" s="126" t="s">
        <v>20639</v>
      </c>
      <c r="G6624" s="125" t="s">
        <v>20641</v>
      </c>
      <c r="H6624" s="126" t="s">
        <v>20642</v>
      </c>
      <c r="I6624" s="127">
        <v>138</v>
      </c>
      <c r="J6624" s="128">
        <v>4.6113</v>
      </c>
    </row>
    <row r="6625" spans="2:10" hidden="1" x14ac:dyDescent="0.25">
      <c r="B6625" s="124" t="s">
        <v>816</v>
      </c>
      <c r="C6625" s="125" t="s">
        <v>20632</v>
      </c>
      <c r="D6625" s="126" t="s">
        <v>20633</v>
      </c>
      <c r="E6625" s="125" t="s">
        <v>20649</v>
      </c>
      <c r="F6625" s="126" t="s">
        <v>20650</v>
      </c>
      <c r="G6625" s="125" t="s">
        <v>20646</v>
      </c>
      <c r="H6625" s="126" t="s">
        <v>20647</v>
      </c>
      <c r="I6625" s="127">
        <v>424</v>
      </c>
      <c r="J6625" s="128">
        <v>2.0583</v>
      </c>
    </row>
    <row r="6626" spans="2:10" hidden="1" x14ac:dyDescent="0.25">
      <c r="B6626" s="124" t="s">
        <v>816</v>
      </c>
      <c r="C6626" s="125" t="s">
        <v>20632</v>
      </c>
      <c r="D6626" s="126" t="s">
        <v>20633</v>
      </c>
      <c r="E6626" s="125" t="s">
        <v>9641</v>
      </c>
      <c r="F6626" s="126" t="s">
        <v>20640</v>
      </c>
      <c r="G6626" s="125" t="s">
        <v>20649</v>
      </c>
      <c r="H6626" s="126" t="s">
        <v>20650</v>
      </c>
      <c r="I6626" s="127">
        <v>468</v>
      </c>
      <c r="J6626" s="128">
        <v>7.4115000000000002</v>
      </c>
    </row>
    <row r="6627" spans="2:10" hidden="1" x14ac:dyDescent="0.25">
      <c r="B6627" s="124" t="s">
        <v>816</v>
      </c>
      <c r="C6627" s="125" t="s">
        <v>20632</v>
      </c>
      <c r="D6627" s="126" t="s">
        <v>20633</v>
      </c>
      <c r="E6627" s="125" t="s">
        <v>20638</v>
      </c>
      <c r="F6627" s="126" t="s">
        <v>20639</v>
      </c>
      <c r="G6627" s="125" t="s">
        <v>20643</v>
      </c>
      <c r="H6627" s="126" t="s">
        <v>20644</v>
      </c>
      <c r="I6627" s="127">
        <v>224</v>
      </c>
      <c r="J6627" s="128">
        <v>5.6545999999999994</v>
      </c>
    </row>
    <row r="6628" spans="2:10" hidden="1" x14ac:dyDescent="0.25">
      <c r="B6628" s="124" t="s">
        <v>816</v>
      </c>
      <c r="C6628" s="125" t="s">
        <v>20651</v>
      </c>
      <c r="D6628" s="126" t="s">
        <v>20652</v>
      </c>
      <c r="E6628" s="125" t="s">
        <v>20653</v>
      </c>
      <c r="F6628" s="126" t="s">
        <v>20654</v>
      </c>
      <c r="G6628" s="125" t="s">
        <v>4764</v>
      </c>
      <c r="H6628" s="126" t="s">
        <v>20655</v>
      </c>
      <c r="I6628" s="127">
        <v>423</v>
      </c>
      <c r="J6628" s="128">
        <v>2.1777000000000002</v>
      </c>
    </row>
    <row r="6629" spans="2:10" hidden="1" x14ac:dyDescent="0.25">
      <c r="B6629" s="124" t="s">
        <v>816</v>
      </c>
      <c r="C6629" s="125" t="s">
        <v>20651</v>
      </c>
      <c r="D6629" s="126" t="s">
        <v>20652</v>
      </c>
      <c r="E6629" s="125" t="s">
        <v>20651</v>
      </c>
      <c r="F6629" s="126" t="s">
        <v>20656</v>
      </c>
      <c r="G6629" s="125" t="s">
        <v>19545</v>
      </c>
      <c r="H6629" s="126" t="s">
        <v>20657</v>
      </c>
      <c r="I6629" s="127">
        <v>602</v>
      </c>
      <c r="J6629" s="128">
        <v>8.2160999999999991</v>
      </c>
    </row>
    <row r="6630" spans="2:10" hidden="1" x14ac:dyDescent="0.25">
      <c r="B6630" s="124" t="s">
        <v>816</v>
      </c>
      <c r="C6630" s="125" t="s">
        <v>20651</v>
      </c>
      <c r="D6630" s="126" t="s">
        <v>20652</v>
      </c>
      <c r="E6630" s="125" t="s">
        <v>19545</v>
      </c>
      <c r="F6630" s="126" t="s">
        <v>20657</v>
      </c>
      <c r="G6630" s="125" t="s">
        <v>20653</v>
      </c>
      <c r="H6630" s="126" t="s">
        <v>20654</v>
      </c>
      <c r="I6630" s="127">
        <v>193</v>
      </c>
      <c r="J6630" s="128">
        <v>3.1274000000000002</v>
      </c>
    </row>
    <row r="6631" spans="2:10" hidden="1" x14ac:dyDescent="0.25">
      <c r="B6631" s="124" t="s">
        <v>816</v>
      </c>
      <c r="C6631" s="125" t="s">
        <v>20658</v>
      </c>
      <c r="D6631" s="126" t="s">
        <v>20659</v>
      </c>
      <c r="E6631" s="125" t="s">
        <v>20658</v>
      </c>
      <c r="F6631" s="126" t="s">
        <v>20660</v>
      </c>
      <c r="G6631" s="125" t="s">
        <v>20661</v>
      </c>
      <c r="H6631" s="126" t="s">
        <v>20662</v>
      </c>
      <c r="I6631" s="127">
        <v>268</v>
      </c>
      <c r="J6631" s="128">
        <v>4.0869999999999997</v>
      </c>
    </row>
    <row r="6632" spans="2:10" hidden="1" x14ac:dyDescent="0.25">
      <c r="B6632" s="124" t="s">
        <v>816</v>
      </c>
      <c r="C6632" s="125" t="s">
        <v>20658</v>
      </c>
      <c r="D6632" s="126" t="s">
        <v>20659</v>
      </c>
      <c r="E6632" s="125" t="s">
        <v>20658</v>
      </c>
      <c r="F6632" s="126" t="s">
        <v>20660</v>
      </c>
      <c r="G6632" s="125" t="s">
        <v>955</v>
      </c>
      <c r="H6632" s="126" t="s">
        <v>20663</v>
      </c>
      <c r="I6632" s="127">
        <v>2087</v>
      </c>
      <c r="J6632" s="128">
        <v>5.5829000000000004</v>
      </c>
    </row>
    <row r="6633" spans="2:10" hidden="1" x14ac:dyDescent="0.25">
      <c r="B6633" s="124" t="s">
        <v>816</v>
      </c>
      <c r="C6633" s="125" t="s">
        <v>20664</v>
      </c>
      <c r="D6633" s="126" t="s">
        <v>20665</v>
      </c>
      <c r="E6633" s="125" t="s">
        <v>20666</v>
      </c>
      <c r="F6633" s="126" t="s">
        <v>20667</v>
      </c>
      <c r="G6633" s="125" t="s">
        <v>11081</v>
      </c>
      <c r="H6633" s="126" t="s">
        <v>20668</v>
      </c>
      <c r="I6633" s="127">
        <v>394</v>
      </c>
      <c r="J6633" s="128">
        <v>3.1591</v>
      </c>
    </row>
    <row r="6634" spans="2:10" hidden="1" x14ac:dyDescent="0.25">
      <c r="B6634" s="124" t="s">
        <v>816</v>
      </c>
      <c r="C6634" s="125" t="s">
        <v>20664</v>
      </c>
      <c r="D6634" s="126" t="s">
        <v>20665</v>
      </c>
      <c r="E6634" s="125" t="s">
        <v>20666</v>
      </c>
      <c r="F6634" s="126" t="s">
        <v>20667</v>
      </c>
      <c r="G6634" s="125" t="s">
        <v>20669</v>
      </c>
      <c r="H6634" s="126" t="s">
        <v>20670</v>
      </c>
      <c r="I6634" s="127">
        <v>393</v>
      </c>
      <c r="J6634" s="128">
        <v>16.247499999999999</v>
      </c>
    </row>
    <row r="6635" spans="2:10" hidden="1" x14ac:dyDescent="0.25">
      <c r="B6635" s="124" t="s">
        <v>816</v>
      </c>
      <c r="C6635" s="125" t="s">
        <v>20664</v>
      </c>
      <c r="D6635" s="126" t="s">
        <v>20665</v>
      </c>
      <c r="E6635" s="125" t="s">
        <v>20664</v>
      </c>
      <c r="F6635" s="126" t="s">
        <v>20671</v>
      </c>
      <c r="G6635" s="125" t="s">
        <v>20666</v>
      </c>
      <c r="H6635" s="126" t="s">
        <v>20667</v>
      </c>
      <c r="I6635" s="127">
        <v>283</v>
      </c>
      <c r="J6635" s="128">
        <v>10.741300000000001</v>
      </c>
    </row>
    <row r="6636" spans="2:10" hidden="1" x14ac:dyDescent="0.25">
      <c r="B6636" s="124" t="s">
        <v>816</v>
      </c>
      <c r="C6636" s="125" t="s">
        <v>6595</v>
      </c>
      <c r="D6636" s="126" t="s">
        <v>20672</v>
      </c>
      <c r="E6636" s="125" t="s">
        <v>6595</v>
      </c>
      <c r="F6636" s="126" t="s">
        <v>20673</v>
      </c>
      <c r="G6636" s="125" t="s">
        <v>20674</v>
      </c>
      <c r="H6636" s="126" t="s">
        <v>20675</v>
      </c>
      <c r="I6636" s="127">
        <v>594</v>
      </c>
      <c r="J6636" s="128">
        <v>13.8163</v>
      </c>
    </row>
    <row r="6637" spans="2:10" hidden="1" x14ac:dyDescent="0.25">
      <c r="B6637" s="124" t="s">
        <v>816</v>
      </c>
      <c r="C6637" s="125" t="s">
        <v>6595</v>
      </c>
      <c r="D6637" s="126" t="s">
        <v>20672</v>
      </c>
      <c r="E6637" s="125" t="s">
        <v>20676</v>
      </c>
      <c r="F6637" s="126" t="s">
        <v>20677</v>
      </c>
      <c r="G6637" s="125" t="s">
        <v>20678</v>
      </c>
      <c r="H6637" s="126" t="s">
        <v>20679</v>
      </c>
      <c r="I6637" s="127">
        <v>145</v>
      </c>
      <c r="J6637" s="128">
        <v>1.6378999999999999</v>
      </c>
    </row>
    <row r="6638" spans="2:10" hidden="1" x14ac:dyDescent="0.25">
      <c r="B6638" s="124" t="s">
        <v>816</v>
      </c>
      <c r="C6638" s="125" t="s">
        <v>6595</v>
      </c>
      <c r="D6638" s="126" t="s">
        <v>20672</v>
      </c>
      <c r="E6638" s="125" t="s">
        <v>20680</v>
      </c>
      <c r="F6638" s="126" t="s">
        <v>20681</v>
      </c>
      <c r="G6638" s="125" t="s">
        <v>1498</v>
      </c>
      <c r="H6638" s="126" t="s">
        <v>20682</v>
      </c>
      <c r="I6638" s="127">
        <v>149</v>
      </c>
      <c r="J6638" s="128">
        <v>11.902200000000001</v>
      </c>
    </row>
    <row r="6639" spans="2:10" hidden="1" x14ac:dyDescent="0.25">
      <c r="B6639" s="124" t="s">
        <v>816</v>
      </c>
      <c r="C6639" s="125" t="s">
        <v>6595</v>
      </c>
      <c r="D6639" s="126" t="s">
        <v>20672</v>
      </c>
      <c r="E6639" s="125" t="s">
        <v>20678</v>
      </c>
      <c r="F6639" s="126" t="s">
        <v>20679</v>
      </c>
      <c r="G6639" s="125" t="s">
        <v>20680</v>
      </c>
      <c r="H6639" s="126" t="s">
        <v>20681</v>
      </c>
      <c r="I6639" s="127">
        <v>730</v>
      </c>
      <c r="J6639" s="128">
        <v>1.8411999999999999</v>
      </c>
    </row>
    <row r="6640" spans="2:10" hidden="1" x14ac:dyDescent="0.25">
      <c r="B6640" s="124" t="s">
        <v>816</v>
      </c>
      <c r="C6640" s="125" t="s">
        <v>6595</v>
      </c>
      <c r="D6640" s="126" t="s">
        <v>20672</v>
      </c>
      <c r="E6640" s="125" t="s">
        <v>20683</v>
      </c>
      <c r="F6640" s="126" t="s">
        <v>20684</v>
      </c>
      <c r="G6640" s="125" t="s">
        <v>10366</v>
      </c>
      <c r="H6640" s="126" t="s">
        <v>20685</v>
      </c>
      <c r="I6640" s="127">
        <v>575</v>
      </c>
      <c r="J6640" s="128">
        <v>2.4287999999999998</v>
      </c>
    </row>
    <row r="6641" spans="2:10" hidden="1" x14ac:dyDescent="0.25">
      <c r="B6641" s="124" t="s">
        <v>816</v>
      </c>
      <c r="C6641" s="125" t="s">
        <v>6595</v>
      </c>
      <c r="D6641" s="126" t="s">
        <v>20672</v>
      </c>
      <c r="E6641" s="125" t="s">
        <v>6595</v>
      </c>
      <c r="F6641" s="126" t="s">
        <v>20673</v>
      </c>
      <c r="G6641" s="125" t="s">
        <v>20676</v>
      </c>
      <c r="H6641" s="126" t="s">
        <v>20677</v>
      </c>
      <c r="I6641" s="127">
        <v>229</v>
      </c>
      <c r="J6641" s="128">
        <v>6.0293000000000001</v>
      </c>
    </row>
    <row r="6642" spans="2:10" hidden="1" x14ac:dyDescent="0.25">
      <c r="B6642" s="124" t="s">
        <v>816</v>
      </c>
      <c r="C6642" s="125" t="s">
        <v>6595</v>
      </c>
      <c r="D6642" s="126" t="s">
        <v>20672</v>
      </c>
      <c r="E6642" s="125" t="s">
        <v>6595</v>
      </c>
      <c r="F6642" s="126" t="s">
        <v>20673</v>
      </c>
      <c r="G6642" s="125" t="s">
        <v>20683</v>
      </c>
      <c r="H6642" s="126" t="s">
        <v>20684</v>
      </c>
      <c r="I6642" s="127">
        <v>291</v>
      </c>
      <c r="J6642" s="128">
        <v>5.9812000000000003</v>
      </c>
    </row>
    <row r="6643" spans="2:10" hidden="1" x14ac:dyDescent="0.25">
      <c r="B6643" s="124" t="s">
        <v>816</v>
      </c>
      <c r="C6643" s="125" t="s">
        <v>20686</v>
      </c>
      <c r="D6643" s="126" t="s">
        <v>20687</v>
      </c>
      <c r="E6643" s="125" t="s">
        <v>20686</v>
      </c>
      <c r="F6643" s="126" t="s">
        <v>20688</v>
      </c>
      <c r="G6643" s="125" t="s">
        <v>20689</v>
      </c>
      <c r="H6643" s="126" t="s">
        <v>20690</v>
      </c>
      <c r="I6643" s="127">
        <v>242</v>
      </c>
      <c r="J6643" s="128">
        <v>3.1032000000000002</v>
      </c>
    </row>
    <row r="6644" spans="2:10" hidden="1" x14ac:dyDescent="0.25">
      <c r="B6644" s="124" t="s">
        <v>816</v>
      </c>
      <c r="C6644" s="125" t="s">
        <v>20686</v>
      </c>
      <c r="D6644" s="126" t="s">
        <v>20687</v>
      </c>
      <c r="E6644" s="125" t="s">
        <v>20689</v>
      </c>
      <c r="F6644" s="126" t="s">
        <v>20690</v>
      </c>
      <c r="G6644" s="125" t="s">
        <v>20691</v>
      </c>
      <c r="H6644" s="126" t="s">
        <v>20692</v>
      </c>
      <c r="I6644" s="127">
        <v>219</v>
      </c>
      <c r="J6644" s="128">
        <v>11.085599999999999</v>
      </c>
    </row>
    <row r="6645" spans="2:10" hidden="1" x14ac:dyDescent="0.25">
      <c r="B6645" s="124" t="s">
        <v>816</v>
      </c>
      <c r="C6645" s="125" t="s">
        <v>20693</v>
      </c>
      <c r="D6645" s="126" t="s">
        <v>20694</v>
      </c>
      <c r="E6645" s="125" t="s">
        <v>20693</v>
      </c>
      <c r="F6645" s="126" t="s">
        <v>20695</v>
      </c>
      <c r="G6645" s="125" t="s">
        <v>20696</v>
      </c>
      <c r="H6645" s="126" t="s">
        <v>20697</v>
      </c>
      <c r="I6645" s="127">
        <v>295</v>
      </c>
      <c r="J6645" s="128">
        <v>11.558299999999999</v>
      </c>
    </row>
    <row r="6646" spans="2:10" hidden="1" x14ac:dyDescent="0.25">
      <c r="B6646" s="124" t="s">
        <v>816</v>
      </c>
      <c r="C6646" s="125" t="s">
        <v>20693</v>
      </c>
      <c r="D6646" s="126" t="s">
        <v>20694</v>
      </c>
      <c r="E6646" s="125" t="s">
        <v>20698</v>
      </c>
      <c r="F6646" s="126" t="s">
        <v>20699</v>
      </c>
      <c r="G6646" s="125" t="s">
        <v>20700</v>
      </c>
      <c r="H6646" s="126" t="s">
        <v>20701</v>
      </c>
      <c r="I6646" s="127">
        <v>532</v>
      </c>
      <c r="J6646" s="128">
        <v>5.7560000000000002</v>
      </c>
    </row>
    <row r="6647" spans="2:10" hidden="1" x14ac:dyDescent="0.25">
      <c r="B6647" s="124" t="s">
        <v>816</v>
      </c>
      <c r="C6647" s="125" t="s">
        <v>20693</v>
      </c>
      <c r="D6647" s="126" t="s">
        <v>20694</v>
      </c>
      <c r="E6647" s="125" t="s">
        <v>20698</v>
      </c>
      <c r="F6647" s="126" t="s">
        <v>20699</v>
      </c>
      <c r="G6647" s="125" t="s">
        <v>8333</v>
      </c>
      <c r="H6647" s="126" t="s">
        <v>20702</v>
      </c>
      <c r="I6647" s="127">
        <v>216</v>
      </c>
      <c r="J6647" s="128">
        <v>2.319399999999999</v>
      </c>
    </row>
    <row r="6648" spans="2:10" hidden="1" x14ac:dyDescent="0.25">
      <c r="B6648" s="124" t="s">
        <v>816</v>
      </c>
      <c r="C6648" s="125" t="s">
        <v>20693</v>
      </c>
      <c r="D6648" s="126" t="s">
        <v>20694</v>
      </c>
      <c r="E6648" s="125" t="s">
        <v>3979</v>
      </c>
      <c r="F6648" s="126" t="s">
        <v>20703</v>
      </c>
      <c r="G6648" s="125" t="s">
        <v>20704</v>
      </c>
      <c r="H6648" s="126" t="s">
        <v>20705</v>
      </c>
      <c r="I6648" s="127">
        <v>581</v>
      </c>
      <c r="J6648" s="128">
        <v>14.0886</v>
      </c>
    </row>
    <row r="6649" spans="2:10" hidden="1" x14ac:dyDescent="0.25">
      <c r="B6649" s="124" t="s">
        <v>816</v>
      </c>
      <c r="C6649" s="125" t="s">
        <v>20693</v>
      </c>
      <c r="D6649" s="126" t="s">
        <v>20694</v>
      </c>
      <c r="E6649" s="125" t="s">
        <v>20693</v>
      </c>
      <c r="F6649" s="126" t="s">
        <v>20695</v>
      </c>
      <c r="G6649" s="125" t="s">
        <v>20698</v>
      </c>
      <c r="H6649" s="126" t="s">
        <v>20699</v>
      </c>
      <c r="I6649" s="127">
        <v>399</v>
      </c>
      <c r="J6649" s="128">
        <v>6.1890000000000001</v>
      </c>
    </row>
    <row r="6650" spans="2:10" hidden="1" x14ac:dyDescent="0.25">
      <c r="B6650" s="124" t="s">
        <v>816</v>
      </c>
      <c r="C6650" s="125" t="s">
        <v>20693</v>
      </c>
      <c r="D6650" s="126" t="s">
        <v>20694</v>
      </c>
      <c r="E6650" s="125" t="s">
        <v>20698</v>
      </c>
      <c r="F6650" s="126" t="s">
        <v>20699</v>
      </c>
      <c r="G6650" s="125" t="s">
        <v>20706</v>
      </c>
      <c r="H6650" s="126" t="s">
        <v>20707</v>
      </c>
      <c r="I6650" s="127">
        <v>267</v>
      </c>
      <c r="J6650" s="128">
        <v>7.5029000000000003</v>
      </c>
    </row>
    <row r="6651" spans="2:10" hidden="1" x14ac:dyDescent="0.25">
      <c r="B6651" s="124" t="s">
        <v>816</v>
      </c>
      <c r="C6651" s="125" t="s">
        <v>20693</v>
      </c>
      <c r="D6651" s="126" t="s">
        <v>20694</v>
      </c>
      <c r="E6651" s="125" t="s">
        <v>20693</v>
      </c>
      <c r="F6651" s="126" t="s">
        <v>20695</v>
      </c>
      <c r="G6651" s="125" t="s">
        <v>20708</v>
      </c>
      <c r="H6651" s="126" t="s">
        <v>20709</v>
      </c>
      <c r="I6651" s="127">
        <v>371</v>
      </c>
      <c r="J6651" s="128">
        <v>8.3532000000000028</v>
      </c>
    </row>
    <row r="6652" spans="2:10" hidden="1" x14ac:dyDescent="0.25">
      <c r="B6652" s="124" t="s">
        <v>816</v>
      </c>
      <c r="C6652" s="125" t="s">
        <v>20693</v>
      </c>
      <c r="D6652" s="126" t="s">
        <v>20694</v>
      </c>
      <c r="E6652" s="125" t="s">
        <v>8333</v>
      </c>
      <c r="F6652" s="126" t="s">
        <v>20702</v>
      </c>
      <c r="G6652" s="125" t="s">
        <v>3979</v>
      </c>
      <c r="H6652" s="126" t="s">
        <v>20703</v>
      </c>
      <c r="I6652" s="127">
        <v>914</v>
      </c>
      <c r="J6652" s="128">
        <v>5.7347999999999999</v>
      </c>
    </row>
    <row r="6653" spans="2:10" hidden="1" x14ac:dyDescent="0.25">
      <c r="B6653" s="124" t="s">
        <v>816</v>
      </c>
      <c r="C6653" s="125" t="s">
        <v>4365</v>
      </c>
      <c r="D6653" s="126" t="s">
        <v>20710</v>
      </c>
      <c r="E6653" s="125" t="s">
        <v>4365</v>
      </c>
      <c r="F6653" s="126" t="s">
        <v>20711</v>
      </c>
      <c r="G6653" s="125" t="s">
        <v>4492</v>
      </c>
      <c r="H6653" s="126" t="s">
        <v>20712</v>
      </c>
      <c r="I6653" s="127">
        <v>442</v>
      </c>
      <c r="J6653" s="128">
        <v>4.8058000000000014</v>
      </c>
    </row>
    <row r="6654" spans="2:10" hidden="1" x14ac:dyDescent="0.25">
      <c r="B6654" s="124" t="s">
        <v>816</v>
      </c>
      <c r="C6654" s="125" t="s">
        <v>4365</v>
      </c>
      <c r="D6654" s="126" t="s">
        <v>20710</v>
      </c>
      <c r="E6654" s="125" t="s">
        <v>4365</v>
      </c>
      <c r="F6654" s="126" t="s">
        <v>20711</v>
      </c>
      <c r="G6654" s="125" t="s">
        <v>20713</v>
      </c>
      <c r="H6654" s="126" t="s">
        <v>20714</v>
      </c>
      <c r="I6654" s="127">
        <v>363</v>
      </c>
      <c r="J6654" s="128">
        <v>7.9728000000000003</v>
      </c>
    </row>
    <row r="6655" spans="2:10" hidden="1" x14ac:dyDescent="0.25">
      <c r="B6655" s="124" t="s">
        <v>816</v>
      </c>
      <c r="C6655" s="125" t="s">
        <v>4365</v>
      </c>
      <c r="D6655" s="126" t="s">
        <v>20710</v>
      </c>
      <c r="E6655" s="125" t="s">
        <v>4365</v>
      </c>
      <c r="F6655" s="126" t="s">
        <v>20711</v>
      </c>
      <c r="G6655" s="125" t="s">
        <v>6597</v>
      </c>
      <c r="H6655" s="126" t="s">
        <v>20715</v>
      </c>
      <c r="I6655" s="127">
        <v>554</v>
      </c>
      <c r="J6655" s="128">
        <v>3.6888000000000001</v>
      </c>
    </row>
    <row r="6656" spans="2:10" hidden="1" x14ac:dyDescent="0.25">
      <c r="B6656" s="124" t="s">
        <v>816</v>
      </c>
      <c r="C6656" s="125" t="s">
        <v>4365</v>
      </c>
      <c r="D6656" s="126" t="s">
        <v>20710</v>
      </c>
      <c r="E6656" s="125" t="s">
        <v>4492</v>
      </c>
      <c r="F6656" s="126" t="s">
        <v>20712</v>
      </c>
      <c r="G6656" s="125" t="s">
        <v>20716</v>
      </c>
      <c r="H6656" s="126" t="s">
        <v>20717</v>
      </c>
      <c r="I6656" s="127">
        <v>639</v>
      </c>
      <c r="J6656" s="128">
        <v>3.9631999999999992</v>
      </c>
    </row>
    <row r="6657" spans="2:10" hidden="1" x14ac:dyDescent="0.25">
      <c r="B6657" s="124" t="s">
        <v>816</v>
      </c>
      <c r="C6657" s="125" t="s">
        <v>4474</v>
      </c>
      <c r="D6657" s="126" t="s">
        <v>20718</v>
      </c>
      <c r="E6657" s="125" t="s">
        <v>4474</v>
      </c>
      <c r="F6657" s="126" t="s">
        <v>20719</v>
      </c>
      <c r="G6657" s="125" t="s">
        <v>20720</v>
      </c>
      <c r="H6657" s="126" t="s">
        <v>20721</v>
      </c>
      <c r="I6657" s="127">
        <v>765</v>
      </c>
      <c r="J6657" s="128">
        <v>3.6707999999999998</v>
      </c>
    </row>
    <row r="6658" spans="2:10" hidden="1" x14ac:dyDescent="0.25">
      <c r="B6658" s="124" t="s">
        <v>816</v>
      </c>
      <c r="C6658" s="125" t="s">
        <v>20722</v>
      </c>
      <c r="D6658" s="126" t="s">
        <v>20723</v>
      </c>
      <c r="E6658" s="125" t="s">
        <v>20724</v>
      </c>
      <c r="F6658" s="126" t="s">
        <v>20725</v>
      </c>
      <c r="G6658" s="125" t="s">
        <v>15556</v>
      </c>
      <c r="H6658" s="126" t="s">
        <v>20726</v>
      </c>
      <c r="I6658" s="127">
        <v>521</v>
      </c>
      <c r="J6658" s="128">
        <v>5.9169999999999998</v>
      </c>
    </row>
    <row r="6659" spans="2:10" hidden="1" x14ac:dyDescent="0.25">
      <c r="B6659" s="124" t="s">
        <v>816</v>
      </c>
      <c r="C6659" s="125" t="s">
        <v>20722</v>
      </c>
      <c r="D6659" s="126" t="s">
        <v>20723</v>
      </c>
      <c r="E6659" s="125" t="s">
        <v>20727</v>
      </c>
      <c r="F6659" s="126" t="s">
        <v>20728</v>
      </c>
      <c r="G6659" s="125" t="s">
        <v>7258</v>
      </c>
      <c r="H6659" s="126" t="s">
        <v>20729</v>
      </c>
      <c r="I6659" s="127">
        <v>223</v>
      </c>
      <c r="J6659" s="128">
        <v>4.5926999999999998</v>
      </c>
    </row>
    <row r="6660" spans="2:10" hidden="1" x14ac:dyDescent="0.25">
      <c r="B6660" s="124" t="s">
        <v>816</v>
      </c>
      <c r="C6660" s="125" t="s">
        <v>20722</v>
      </c>
      <c r="D6660" s="126" t="s">
        <v>20723</v>
      </c>
      <c r="E6660" s="125" t="s">
        <v>20730</v>
      </c>
      <c r="F6660" s="126" t="s">
        <v>20731</v>
      </c>
      <c r="G6660" s="125" t="s">
        <v>20732</v>
      </c>
      <c r="H6660" s="126" t="s">
        <v>20733</v>
      </c>
      <c r="I6660" s="127">
        <v>552</v>
      </c>
      <c r="J6660" s="128">
        <v>3.276899999999999</v>
      </c>
    </row>
    <row r="6661" spans="2:10" hidden="1" x14ac:dyDescent="0.25">
      <c r="B6661" s="124" t="s">
        <v>816</v>
      </c>
      <c r="C6661" s="125" t="s">
        <v>20722</v>
      </c>
      <c r="D6661" s="126" t="s">
        <v>20723</v>
      </c>
      <c r="E6661" s="125" t="s">
        <v>20732</v>
      </c>
      <c r="F6661" s="126" t="s">
        <v>20733</v>
      </c>
      <c r="G6661" s="125" t="s">
        <v>20734</v>
      </c>
      <c r="H6661" s="126" t="s">
        <v>20735</v>
      </c>
      <c r="I6661" s="127">
        <v>388</v>
      </c>
      <c r="J6661" s="128">
        <v>7.8200999999999992</v>
      </c>
    </row>
    <row r="6662" spans="2:10" hidden="1" x14ac:dyDescent="0.25">
      <c r="B6662" s="124" t="s">
        <v>816</v>
      </c>
      <c r="C6662" s="125" t="s">
        <v>20722</v>
      </c>
      <c r="D6662" s="126" t="s">
        <v>20723</v>
      </c>
      <c r="E6662" s="125" t="s">
        <v>15556</v>
      </c>
      <c r="F6662" s="126" t="s">
        <v>20726</v>
      </c>
      <c r="G6662" s="125" t="s">
        <v>20736</v>
      </c>
      <c r="H6662" s="126" t="s">
        <v>20737</v>
      </c>
      <c r="I6662" s="127">
        <v>206</v>
      </c>
      <c r="J6662" s="128">
        <v>6.0534999999999997</v>
      </c>
    </row>
    <row r="6663" spans="2:10" hidden="1" x14ac:dyDescent="0.25">
      <c r="B6663" s="124" t="s">
        <v>816</v>
      </c>
      <c r="C6663" s="125" t="s">
        <v>20722</v>
      </c>
      <c r="D6663" s="126" t="s">
        <v>20723</v>
      </c>
      <c r="E6663" s="125" t="s">
        <v>20736</v>
      </c>
      <c r="F6663" s="126" t="s">
        <v>20737</v>
      </c>
      <c r="G6663" s="125" t="s">
        <v>20738</v>
      </c>
      <c r="H6663" s="126" t="s">
        <v>20739</v>
      </c>
      <c r="I6663" s="127">
        <v>287</v>
      </c>
      <c r="J6663" s="128">
        <v>2.2486999999999999</v>
      </c>
    </row>
    <row r="6664" spans="2:10" hidden="1" x14ac:dyDescent="0.25">
      <c r="B6664" s="124" t="s">
        <v>816</v>
      </c>
      <c r="C6664" s="125" t="s">
        <v>20722</v>
      </c>
      <c r="D6664" s="126" t="s">
        <v>20723</v>
      </c>
      <c r="E6664" s="125" t="s">
        <v>20736</v>
      </c>
      <c r="F6664" s="126" t="s">
        <v>20737</v>
      </c>
      <c r="G6664" s="125" t="s">
        <v>8001</v>
      </c>
      <c r="H6664" s="126" t="s">
        <v>20740</v>
      </c>
      <c r="I6664" s="127">
        <v>232</v>
      </c>
      <c r="J6664" s="128">
        <v>6.1650999999999998</v>
      </c>
    </row>
    <row r="6665" spans="2:10" hidden="1" x14ac:dyDescent="0.25">
      <c r="B6665" s="124" t="s">
        <v>816</v>
      </c>
      <c r="C6665" s="125" t="s">
        <v>20722</v>
      </c>
      <c r="D6665" s="126" t="s">
        <v>20723</v>
      </c>
      <c r="E6665" s="125" t="s">
        <v>20732</v>
      </c>
      <c r="F6665" s="126" t="s">
        <v>20733</v>
      </c>
      <c r="G6665" s="125" t="s">
        <v>20741</v>
      </c>
      <c r="H6665" s="126" t="s">
        <v>20742</v>
      </c>
      <c r="I6665" s="127">
        <v>643</v>
      </c>
      <c r="J6665" s="128">
        <v>5.9760000000000009</v>
      </c>
    </row>
    <row r="6666" spans="2:10" hidden="1" x14ac:dyDescent="0.25">
      <c r="B6666" s="124" t="s">
        <v>816</v>
      </c>
      <c r="C6666" s="125" t="s">
        <v>20722</v>
      </c>
      <c r="D6666" s="126" t="s">
        <v>20723</v>
      </c>
      <c r="E6666" s="125" t="s">
        <v>20743</v>
      </c>
      <c r="F6666" s="126" t="s">
        <v>20744</v>
      </c>
      <c r="G6666" s="125" t="s">
        <v>12729</v>
      </c>
      <c r="H6666" s="126" t="s">
        <v>20745</v>
      </c>
      <c r="I6666" s="127">
        <v>234</v>
      </c>
      <c r="J6666" s="128">
        <v>6.2427999999999999</v>
      </c>
    </row>
    <row r="6667" spans="2:10" hidden="1" x14ac:dyDescent="0.25">
      <c r="B6667" s="124" t="s">
        <v>816</v>
      </c>
      <c r="C6667" s="125" t="s">
        <v>20722</v>
      </c>
      <c r="D6667" s="126" t="s">
        <v>20723</v>
      </c>
      <c r="E6667" s="125" t="s">
        <v>20722</v>
      </c>
      <c r="F6667" s="126" t="s">
        <v>20746</v>
      </c>
      <c r="G6667" s="125" t="s">
        <v>20730</v>
      </c>
      <c r="H6667" s="126" t="s">
        <v>20731</v>
      </c>
      <c r="I6667" s="127">
        <v>169</v>
      </c>
      <c r="J6667" s="128">
        <v>10.3612</v>
      </c>
    </row>
    <row r="6668" spans="2:10" hidden="1" x14ac:dyDescent="0.25">
      <c r="B6668" s="124" t="s">
        <v>816</v>
      </c>
      <c r="C6668" s="125" t="s">
        <v>20722</v>
      </c>
      <c r="D6668" s="126" t="s">
        <v>20723</v>
      </c>
      <c r="E6668" s="125" t="s">
        <v>20732</v>
      </c>
      <c r="F6668" s="126" t="s">
        <v>20733</v>
      </c>
      <c r="G6668" s="125" t="s">
        <v>20724</v>
      </c>
      <c r="H6668" s="126" t="s">
        <v>20725</v>
      </c>
      <c r="I6668" s="127">
        <v>870</v>
      </c>
      <c r="J6668" s="128">
        <v>9.7769000000000013</v>
      </c>
    </row>
    <row r="6669" spans="2:10" hidden="1" x14ac:dyDescent="0.25">
      <c r="B6669" s="124" t="s">
        <v>816</v>
      </c>
      <c r="C6669" s="125" t="s">
        <v>20722</v>
      </c>
      <c r="D6669" s="126" t="s">
        <v>20723</v>
      </c>
      <c r="E6669" s="125" t="s">
        <v>7258</v>
      </c>
      <c r="F6669" s="126" t="s">
        <v>20729</v>
      </c>
      <c r="G6669" s="125" t="s">
        <v>20747</v>
      </c>
      <c r="H6669" s="126" t="s">
        <v>20748</v>
      </c>
      <c r="I6669" s="127">
        <v>1186</v>
      </c>
      <c r="J6669" s="128">
        <v>3.1267999999999998</v>
      </c>
    </row>
    <row r="6670" spans="2:10" hidden="1" x14ac:dyDescent="0.25">
      <c r="B6670" s="124" t="s">
        <v>816</v>
      </c>
      <c r="C6670" s="125" t="s">
        <v>20722</v>
      </c>
      <c r="D6670" s="126" t="s">
        <v>20723</v>
      </c>
      <c r="E6670" s="125" t="s">
        <v>20741</v>
      </c>
      <c r="F6670" s="126" t="s">
        <v>20742</v>
      </c>
      <c r="G6670" s="125" t="s">
        <v>7609</v>
      </c>
      <c r="H6670" s="126" t="s">
        <v>20749</v>
      </c>
      <c r="I6670" s="127">
        <v>512</v>
      </c>
      <c r="J6670" s="128">
        <v>1.6369</v>
      </c>
    </row>
    <row r="6671" spans="2:10" hidden="1" x14ac:dyDescent="0.25">
      <c r="B6671" s="124" t="s">
        <v>816</v>
      </c>
      <c r="C6671" s="125" t="s">
        <v>20722</v>
      </c>
      <c r="D6671" s="126" t="s">
        <v>20723</v>
      </c>
      <c r="E6671" s="125" t="s">
        <v>20743</v>
      </c>
      <c r="F6671" s="126" t="s">
        <v>20744</v>
      </c>
      <c r="G6671" s="125" t="s">
        <v>20750</v>
      </c>
      <c r="H6671" s="126" t="s">
        <v>20751</v>
      </c>
      <c r="I6671" s="127">
        <v>258</v>
      </c>
      <c r="J6671" s="128">
        <v>2.6179000000000001</v>
      </c>
    </row>
    <row r="6672" spans="2:10" hidden="1" x14ac:dyDescent="0.25">
      <c r="B6672" s="124" t="s">
        <v>816</v>
      </c>
      <c r="C6672" s="125" t="s">
        <v>20722</v>
      </c>
      <c r="D6672" s="126" t="s">
        <v>20723</v>
      </c>
      <c r="E6672" s="125" t="s">
        <v>20752</v>
      </c>
      <c r="F6672" s="126" t="s">
        <v>20753</v>
      </c>
      <c r="G6672" s="125" t="s">
        <v>20743</v>
      </c>
      <c r="H6672" s="126" t="s">
        <v>20744</v>
      </c>
      <c r="I6672" s="127">
        <v>209</v>
      </c>
      <c r="J6672" s="128">
        <v>6.4081999999999999</v>
      </c>
    </row>
    <row r="6673" spans="2:10" hidden="1" x14ac:dyDescent="0.25">
      <c r="B6673" s="124" t="s">
        <v>816</v>
      </c>
      <c r="C6673" s="125" t="s">
        <v>20722</v>
      </c>
      <c r="D6673" s="126" t="s">
        <v>20723</v>
      </c>
      <c r="E6673" s="125" t="s">
        <v>7609</v>
      </c>
      <c r="F6673" s="126" t="s">
        <v>20749</v>
      </c>
      <c r="G6673" s="125" t="s">
        <v>20727</v>
      </c>
      <c r="H6673" s="126" t="s">
        <v>20728</v>
      </c>
      <c r="I6673" s="127">
        <v>289</v>
      </c>
      <c r="J6673" s="128">
        <v>8.9888000000000012</v>
      </c>
    </row>
    <row r="6674" spans="2:10" hidden="1" x14ac:dyDescent="0.25">
      <c r="B6674" s="124" t="s">
        <v>816</v>
      </c>
      <c r="C6674" s="125" t="s">
        <v>20722</v>
      </c>
      <c r="D6674" s="126" t="s">
        <v>20723</v>
      </c>
      <c r="E6674" s="125" t="s">
        <v>20747</v>
      </c>
      <c r="F6674" s="126" t="s">
        <v>20748</v>
      </c>
      <c r="G6674" s="125" t="s">
        <v>20752</v>
      </c>
      <c r="H6674" s="126" t="s">
        <v>20753</v>
      </c>
      <c r="I6674" s="127">
        <v>338</v>
      </c>
      <c r="J6674" s="128">
        <v>9.4340000000000011</v>
      </c>
    </row>
    <row r="6675" spans="2:10" hidden="1" x14ac:dyDescent="0.25">
      <c r="B6675" s="124" t="s">
        <v>816</v>
      </c>
      <c r="C6675" s="125" t="s">
        <v>20722</v>
      </c>
      <c r="D6675" s="126" t="s">
        <v>20723</v>
      </c>
      <c r="E6675" s="125" t="s">
        <v>16175</v>
      </c>
      <c r="F6675" s="126" t="s">
        <v>20754</v>
      </c>
      <c r="G6675" s="125" t="s">
        <v>16197</v>
      </c>
      <c r="H6675" s="126" t="s">
        <v>20755</v>
      </c>
      <c r="I6675" s="127">
        <v>170</v>
      </c>
      <c r="J6675" s="128">
        <v>4.9682000000000004</v>
      </c>
    </row>
    <row r="6676" spans="2:10" hidden="1" x14ac:dyDescent="0.25">
      <c r="B6676" s="124" t="s">
        <v>816</v>
      </c>
      <c r="C6676" s="125" t="s">
        <v>20722</v>
      </c>
      <c r="D6676" s="126" t="s">
        <v>20723</v>
      </c>
      <c r="E6676" s="125" t="s">
        <v>20722</v>
      </c>
      <c r="F6676" s="126" t="s">
        <v>20746</v>
      </c>
      <c r="G6676" s="125" t="s">
        <v>16175</v>
      </c>
      <c r="H6676" s="126" t="s">
        <v>20754</v>
      </c>
      <c r="I6676" s="127">
        <v>374</v>
      </c>
      <c r="J6676" s="128">
        <v>8.3663000000000025</v>
      </c>
    </row>
    <row r="6677" spans="2:10" hidden="1" x14ac:dyDescent="0.25">
      <c r="B6677" s="124" t="s">
        <v>816</v>
      </c>
      <c r="C6677" s="125" t="s">
        <v>20722</v>
      </c>
      <c r="D6677" s="126" t="s">
        <v>20723</v>
      </c>
      <c r="E6677" s="125" t="s">
        <v>20750</v>
      </c>
      <c r="F6677" s="126" t="s">
        <v>20751</v>
      </c>
      <c r="G6677" s="125" t="s">
        <v>16662</v>
      </c>
      <c r="H6677" s="126" t="s">
        <v>20756</v>
      </c>
      <c r="I6677" s="127">
        <v>1110</v>
      </c>
      <c r="J6677" s="128">
        <v>4.0574999999999992</v>
      </c>
    </row>
    <row r="6678" spans="2:10" hidden="1" x14ac:dyDescent="0.25">
      <c r="B6678" s="124" t="s">
        <v>816</v>
      </c>
      <c r="C6678" s="125" t="s">
        <v>20722</v>
      </c>
      <c r="D6678" s="126" t="s">
        <v>20723</v>
      </c>
      <c r="E6678" s="125" t="s">
        <v>20738</v>
      </c>
      <c r="F6678" s="126" t="s">
        <v>20739</v>
      </c>
      <c r="G6678" s="125" t="s">
        <v>12621</v>
      </c>
      <c r="H6678" s="126" t="s">
        <v>20757</v>
      </c>
      <c r="I6678" s="127">
        <v>196</v>
      </c>
      <c r="J6678" s="128">
        <v>5.6675999999999993</v>
      </c>
    </row>
    <row r="6679" spans="2:10" hidden="1" x14ac:dyDescent="0.25">
      <c r="B6679" s="124" t="s">
        <v>816</v>
      </c>
      <c r="C6679" s="125" t="s">
        <v>20758</v>
      </c>
      <c r="D6679" s="126" t="s">
        <v>20759</v>
      </c>
      <c r="E6679" s="125" t="s">
        <v>20758</v>
      </c>
      <c r="F6679" s="126" t="s">
        <v>20760</v>
      </c>
      <c r="G6679" s="125" t="s">
        <v>20761</v>
      </c>
      <c r="H6679" s="126" t="s">
        <v>20762</v>
      </c>
      <c r="I6679" s="127">
        <v>200</v>
      </c>
      <c r="J6679" s="128">
        <v>16.294599999999999</v>
      </c>
    </row>
    <row r="6680" spans="2:10" hidden="1" x14ac:dyDescent="0.25">
      <c r="B6680" s="124" t="s">
        <v>816</v>
      </c>
      <c r="C6680" s="125" t="s">
        <v>20758</v>
      </c>
      <c r="D6680" s="126" t="s">
        <v>20759</v>
      </c>
      <c r="E6680" s="125" t="s">
        <v>20761</v>
      </c>
      <c r="F6680" s="126" t="s">
        <v>20762</v>
      </c>
      <c r="G6680" s="125" t="s">
        <v>1003</v>
      </c>
      <c r="H6680" s="126" t="s">
        <v>20763</v>
      </c>
      <c r="I6680" s="127">
        <v>414</v>
      </c>
      <c r="J6680" s="128">
        <v>13.5829</v>
      </c>
    </row>
    <row r="6681" spans="2:10" hidden="1" x14ac:dyDescent="0.25">
      <c r="B6681" s="124" t="s">
        <v>816</v>
      </c>
      <c r="C6681" s="125" t="s">
        <v>10698</v>
      </c>
      <c r="D6681" s="126" t="s">
        <v>20764</v>
      </c>
      <c r="E6681" s="125" t="s">
        <v>7494</v>
      </c>
      <c r="F6681" s="126" t="s">
        <v>20765</v>
      </c>
      <c r="G6681" s="125" t="s">
        <v>20766</v>
      </c>
      <c r="H6681" s="126" t="s">
        <v>20767</v>
      </c>
      <c r="I6681" s="127">
        <v>261</v>
      </c>
      <c r="J6681" s="128">
        <v>1.8260000000000001</v>
      </c>
    </row>
    <row r="6682" spans="2:10" hidden="1" x14ac:dyDescent="0.25">
      <c r="B6682" s="124" t="s">
        <v>816</v>
      </c>
      <c r="C6682" s="125" t="s">
        <v>10698</v>
      </c>
      <c r="D6682" s="126" t="s">
        <v>20764</v>
      </c>
      <c r="E6682" s="125" t="s">
        <v>2728</v>
      </c>
      <c r="F6682" s="126" t="s">
        <v>20768</v>
      </c>
      <c r="G6682" s="125" t="s">
        <v>4514</v>
      </c>
      <c r="H6682" s="126" t="s">
        <v>20769</v>
      </c>
      <c r="I6682" s="127">
        <v>667</v>
      </c>
      <c r="J6682" s="128">
        <v>2.8576000000000001</v>
      </c>
    </row>
    <row r="6683" spans="2:10" hidden="1" x14ac:dyDescent="0.25">
      <c r="B6683" s="124" t="s">
        <v>816</v>
      </c>
      <c r="C6683" s="125" t="s">
        <v>10698</v>
      </c>
      <c r="D6683" s="126" t="s">
        <v>20764</v>
      </c>
      <c r="E6683" s="125" t="s">
        <v>13310</v>
      </c>
      <c r="F6683" s="126" t="s">
        <v>20770</v>
      </c>
      <c r="G6683" s="125" t="s">
        <v>2728</v>
      </c>
      <c r="H6683" s="126" t="s">
        <v>20768</v>
      </c>
      <c r="I6683" s="127">
        <v>726</v>
      </c>
      <c r="J6683" s="128">
        <v>2.1690999999999998</v>
      </c>
    </row>
    <row r="6684" spans="2:10" hidden="1" x14ac:dyDescent="0.25">
      <c r="B6684" s="124" t="s">
        <v>816</v>
      </c>
      <c r="C6684" s="125" t="s">
        <v>10698</v>
      </c>
      <c r="D6684" s="126" t="s">
        <v>20764</v>
      </c>
      <c r="E6684" s="125" t="s">
        <v>10698</v>
      </c>
      <c r="F6684" s="126" t="s">
        <v>20771</v>
      </c>
      <c r="G6684" s="125" t="s">
        <v>7494</v>
      </c>
      <c r="H6684" s="126" t="s">
        <v>20765</v>
      </c>
      <c r="I6684" s="127">
        <v>252</v>
      </c>
      <c r="J6684" s="128">
        <v>4.0446999999999997</v>
      </c>
    </row>
    <row r="6685" spans="2:10" hidden="1" x14ac:dyDescent="0.25">
      <c r="B6685" s="124" t="s">
        <v>816</v>
      </c>
      <c r="C6685" s="125" t="s">
        <v>10698</v>
      </c>
      <c r="D6685" s="126" t="s">
        <v>20764</v>
      </c>
      <c r="E6685" s="125" t="s">
        <v>10698</v>
      </c>
      <c r="F6685" s="126" t="s">
        <v>20771</v>
      </c>
      <c r="G6685" s="125" t="s">
        <v>13310</v>
      </c>
      <c r="H6685" s="126" t="s">
        <v>20770</v>
      </c>
      <c r="I6685" s="127">
        <v>313</v>
      </c>
      <c r="J6685" s="128">
        <v>2.9547999999999992</v>
      </c>
    </row>
    <row r="6686" spans="2:10" x14ac:dyDescent="0.25">
      <c r="B6686" s="124" t="s">
        <v>691</v>
      </c>
      <c r="C6686" s="125" t="s">
        <v>20772</v>
      </c>
      <c r="D6686" s="126" t="s">
        <v>20773</v>
      </c>
      <c r="E6686" s="125" t="s">
        <v>20772</v>
      </c>
      <c r="F6686" s="126" t="s">
        <v>20774</v>
      </c>
      <c r="G6686" s="125" t="s">
        <v>1480</v>
      </c>
      <c r="H6686" s="126" t="s">
        <v>20775</v>
      </c>
      <c r="I6686" s="127">
        <v>182</v>
      </c>
      <c r="J6686" s="128">
        <v>8.4792000000000005</v>
      </c>
    </row>
    <row r="6687" spans="2:10" x14ac:dyDescent="0.25">
      <c r="B6687" s="124" t="s">
        <v>691</v>
      </c>
      <c r="C6687" s="125" t="s">
        <v>4816</v>
      </c>
      <c r="D6687" s="126" t="s">
        <v>20776</v>
      </c>
      <c r="E6687" s="125" t="s">
        <v>4816</v>
      </c>
      <c r="F6687" s="126" t="s">
        <v>20777</v>
      </c>
      <c r="G6687" s="125" t="s">
        <v>20778</v>
      </c>
      <c r="H6687" s="126" t="s">
        <v>20779</v>
      </c>
      <c r="I6687" s="127">
        <v>249</v>
      </c>
      <c r="J6687" s="128">
        <v>26.6037</v>
      </c>
    </row>
    <row r="6688" spans="2:10" x14ac:dyDescent="0.25">
      <c r="B6688" s="124" t="s">
        <v>691</v>
      </c>
      <c r="C6688" s="125" t="s">
        <v>8847</v>
      </c>
      <c r="D6688" s="126" t="s">
        <v>20780</v>
      </c>
      <c r="E6688" s="125" t="s">
        <v>8847</v>
      </c>
      <c r="F6688" s="126" t="s">
        <v>20781</v>
      </c>
      <c r="G6688" s="125" t="s">
        <v>20782</v>
      </c>
      <c r="H6688" s="126" t="s">
        <v>20783</v>
      </c>
      <c r="I6688" s="127">
        <v>210</v>
      </c>
      <c r="J6688" s="128">
        <v>16.415299999999991</v>
      </c>
    </row>
    <row r="6689" spans="2:10" x14ac:dyDescent="0.25">
      <c r="B6689" s="124" t="s">
        <v>691</v>
      </c>
      <c r="C6689" s="125" t="s">
        <v>11556</v>
      </c>
      <c r="D6689" s="126" t="s">
        <v>20784</v>
      </c>
      <c r="E6689" s="125" t="s">
        <v>5204</v>
      </c>
      <c r="F6689" s="126" t="s">
        <v>20785</v>
      </c>
      <c r="G6689" s="125" t="s">
        <v>14386</v>
      </c>
      <c r="H6689" s="126" t="s">
        <v>20786</v>
      </c>
      <c r="I6689" s="127">
        <v>241</v>
      </c>
      <c r="J6689" s="128">
        <v>10.2782</v>
      </c>
    </row>
    <row r="6690" spans="2:10" x14ac:dyDescent="0.25">
      <c r="B6690" s="124" t="s">
        <v>691</v>
      </c>
      <c r="C6690" s="125" t="s">
        <v>4725</v>
      </c>
      <c r="D6690" s="126" t="s">
        <v>20787</v>
      </c>
      <c r="E6690" s="125" t="s">
        <v>20788</v>
      </c>
      <c r="F6690" s="126" t="s">
        <v>20789</v>
      </c>
      <c r="G6690" s="125" t="s">
        <v>20790</v>
      </c>
      <c r="H6690" s="126" t="s">
        <v>20791</v>
      </c>
      <c r="I6690" s="127">
        <v>225</v>
      </c>
      <c r="J6690" s="128">
        <v>19.816800000000001</v>
      </c>
    </row>
    <row r="6691" spans="2:10" x14ac:dyDescent="0.25">
      <c r="B6691" s="124" t="s">
        <v>691</v>
      </c>
      <c r="C6691" s="125" t="s">
        <v>3522</v>
      </c>
      <c r="D6691" s="126" t="s">
        <v>20792</v>
      </c>
      <c r="E6691" s="125" t="s">
        <v>3522</v>
      </c>
      <c r="F6691" s="126" t="s">
        <v>20793</v>
      </c>
      <c r="G6691" s="125" t="s">
        <v>20794</v>
      </c>
      <c r="H6691" s="126" t="s">
        <v>20795</v>
      </c>
      <c r="I6691" s="127">
        <v>316</v>
      </c>
      <c r="J6691" s="128">
        <v>0</v>
      </c>
    </row>
    <row r="6692" spans="2:10" x14ac:dyDescent="0.25">
      <c r="B6692" s="124" t="s">
        <v>691</v>
      </c>
      <c r="C6692" s="125" t="s">
        <v>3675</v>
      </c>
      <c r="D6692" s="126" t="s">
        <v>20796</v>
      </c>
      <c r="E6692" s="125" t="s">
        <v>3776</v>
      </c>
      <c r="F6692" s="126" t="s">
        <v>20797</v>
      </c>
      <c r="G6692" s="125" t="s">
        <v>20798</v>
      </c>
      <c r="H6692" s="126" t="s">
        <v>20799</v>
      </c>
      <c r="I6692" s="127">
        <v>283</v>
      </c>
      <c r="J6692" s="128">
        <v>12.3345</v>
      </c>
    </row>
    <row r="6693" spans="2:10" x14ac:dyDescent="0.25">
      <c r="B6693" s="124" t="s">
        <v>691</v>
      </c>
      <c r="C6693" s="125" t="s">
        <v>3675</v>
      </c>
      <c r="D6693" s="126" t="s">
        <v>20796</v>
      </c>
      <c r="E6693" s="125" t="s">
        <v>20800</v>
      </c>
      <c r="F6693" s="126" t="s">
        <v>20801</v>
      </c>
      <c r="G6693" s="125" t="s">
        <v>20802</v>
      </c>
      <c r="H6693" s="126" t="s">
        <v>20803</v>
      </c>
      <c r="I6693" s="127">
        <v>251</v>
      </c>
      <c r="J6693" s="128">
        <v>3.9627999999999992</v>
      </c>
    </row>
    <row r="6694" spans="2:10" x14ac:dyDescent="0.25">
      <c r="B6694" s="124" t="s">
        <v>691</v>
      </c>
      <c r="C6694" s="125" t="s">
        <v>20804</v>
      </c>
      <c r="D6694" s="126" t="s">
        <v>20805</v>
      </c>
      <c r="E6694" s="125" t="s">
        <v>20804</v>
      </c>
      <c r="F6694" s="126" t="s">
        <v>20806</v>
      </c>
      <c r="G6694" s="125" t="s">
        <v>20807</v>
      </c>
      <c r="H6694" s="126" t="s">
        <v>20808</v>
      </c>
      <c r="I6694" s="127">
        <v>243</v>
      </c>
      <c r="J6694" s="128">
        <v>32.516000000000012</v>
      </c>
    </row>
    <row r="6695" spans="2:10" x14ac:dyDescent="0.25">
      <c r="B6695" s="124" t="s">
        <v>691</v>
      </c>
      <c r="C6695" s="125" t="s">
        <v>20804</v>
      </c>
      <c r="D6695" s="126" t="s">
        <v>20805</v>
      </c>
      <c r="E6695" s="125" t="s">
        <v>20807</v>
      </c>
      <c r="F6695" s="126" t="s">
        <v>20808</v>
      </c>
      <c r="G6695" s="125" t="s">
        <v>20809</v>
      </c>
      <c r="H6695" s="126" t="s">
        <v>20810</v>
      </c>
      <c r="I6695" s="127">
        <v>89</v>
      </c>
      <c r="J6695" s="128">
        <v>39.449000000000012</v>
      </c>
    </row>
    <row r="6696" spans="2:10" hidden="1" x14ac:dyDescent="0.25">
      <c r="B6696" s="124" t="s">
        <v>213</v>
      </c>
      <c r="C6696" s="125" t="s">
        <v>214</v>
      </c>
      <c r="D6696" s="126" t="s">
        <v>20811</v>
      </c>
      <c r="E6696" s="125" t="s">
        <v>214</v>
      </c>
      <c r="F6696" s="126" t="s">
        <v>20812</v>
      </c>
      <c r="G6696" s="125" t="s">
        <v>20813</v>
      </c>
      <c r="H6696" s="126" t="s">
        <v>20814</v>
      </c>
      <c r="I6696" s="127">
        <v>446</v>
      </c>
      <c r="J6696" s="128">
        <v>13.038</v>
      </c>
    </row>
    <row r="6697" spans="2:10" hidden="1" x14ac:dyDescent="0.25">
      <c r="B6697" s="124" t="s">
        <v>213</v>
      </c>
      <c r="C6697" s="125" t="s">
        <v>238</v>
      </c>
      <c r="D6697" s="126" t="s">
        <v>20815</v>
      </c>
      <c r="E6697" s="125" t="s">
        <v>238</v>
      </c>
      <c r="F6697" s="126" t="s">
        <v>20816</v>
      </c>
      <c r="G6697" s="125" t="s">
        <v>20817</v>
      </c>
      <c r="H6697" s="126" t="s">
        <v>20818</v>
      </c>
      <c r="I6697" s="127">
        <v>1037</v>
      </c>
      <c r="J6697" s="128">
        <v>4.8545999999999996</v>
      </c>
    </row>
    <row r="6698" spans="2:10" hidden="1" x14ac:dyDescent="0.25">
      <c r="B6698" s="124" t="s">
        <v>213</v>
      </c>
      <c r="C6698" s="125" t="s">
        <v>4717</v>
      </c>
      <c r="D6698" s="126" t="s">
        <v>20819</v>
      </c>
      <c r="E6698" s="125" t="s">
        <v>4717</v>
      </c>
      <c r="F6698" s="126" t="s">
        <v>20820</v>
      </c>
      <c r="G6698" s="125" t="s">
        <v>20821</v>
      </c>
      <c r="H6698" s="126" t="s">
        <v>20822</v>
      </c>
      <c r="I6698" s="127">
        <v>512</v>
      </c>
      <c r="J6698" s="128">
        <v>1.0931</v>
      </c>
    </row>
    <row r="6699" spans="2:10" hidden="1" x14ac:dyDescent="0.25">
      <c r="B6699" s="124" t="s">
        <v>213</v>
      </c>
      <c r="C6699" s="125" t="s">
        <v>4717</v>
      </c>
      <c r="D6699" s="126" t="s">
        <v>20819</v>
      </c>
      <c r="E6699" s="125" t="s">
        <v>4717</v>
      </c>
      <c r="F6699" s="126" t="s">
        <v>20820</v>
      </c>
      <c r="G6699" s="125" t="s">
        <v>20823</v>
      </c>
      <c r="H6699" s="126" t="s">
        <v>20824</v>
      </c>
      <c r="I6699" s="127">
        <v>408</v>
      </c>
      <c r="J6699" s="128">
        <v>1.8004</v>
      </c>
    </row>
    <row r="6700" spans="2:10" hidden="1" x14ac:dyDescent="0.25">
      <c r="B6700" s="124" t="s">
        <v>213</v>
      </c>
      <c r="C6700" s="125" t="s">
        <v>337</v>
      </c>
      <c r="D6700" s="126" t="s">
        <v>20825</v>
      </c>
      <c r="E6700" s="125" t="s">
        <v>337</v>
      </c>
      <c r="F6700" s="126" t="s">
        <v>20826</v>
      </c>
      <c r="G6700" s="125" t="s">
        <v>20827</v>
      </c>
      <c r="H6700" s="126" t="s">
        <v>20828</v>
      </c>
      <c r="I6700" s="127">
        <v>765</v>
      </c>
      <c r="J6700" s="128">
        <v>108.6626</v>
      </c>
    </row>
    <row r="6701" spans="2:10" hidden="1" x14ac:dyDescent="0.25">
      <c r="B6701" s="124" t="s">
        <v>213</v>
      </c>
      <c r="C6701" s="125" t="s">
        <v>20829</v>
      </c>
      <c r="D6701" s="126" t="s">
        <v>20830</v>
      </c>
      <c r="E6701" s="125" t="s">
        <v>20829</v>
      </c>
      <c r="F6701" s="126" t="s">
        <v>20831</v>
      </c>
      <c r="G6701" s="125" t="s">
        <v>20832</v>
      </c>
      <c r="H6701" s="126" t="s">
        <v>20833</v>
      </c>
      <c r="I6701" s="127">
        <v>425</v>
      </c>
      <c r="J6701" s="128">
        <v>1.5521</v>
      </c>
    </row>
    <row r="6702" spans="2:10" hidden="1" x14ac:dyDescent="0.25">
      <c r="B6702" s="124" t="s">
        <v>213</v>
      </c>
      <c r="C6702" s="125" t="s">
        <v>20829</v>
      </c>
      <c r="D6702" s="126" t="s">
        <v>20830</v>
      </c>
      <c r="E6702" s="125" t="s">
        <v>20829</v>
      </c>
      <c r="F6702" s="126" t="s">
        <v>20831</v>
      </c>
      <c r="G6702" s="125" t="s">
        <v>20834</v>
      </c>
      <c r="H6702" s="126" t="s">
        <v>20835</v>
      </c>
      <c r="I6702" s="127">
        <v>257</v>
      </c>
      <c r="J6702" s="128">
        <v>3712.4780000000001</v>
      </c>
    </row>
    <row r="6703" spans="2:10" hidden="1" x14ac:dyDescent="0.25">
      <c r="B6703" s="124" t="s">
        <v>213</v>
      </c>
      <c r="C6703" s="125" t="s">
        <v>458</v>
      </c>
      <c r="D6703" s="126" t="s">
        <v>20836</v>
      </c>
      <c r="E6703" s="125" t="s">
        <v>458</v>
      </c>
      <c r="F6703" s="126" t="s">
        <v>20837</v>
      </c>
      <c r="G6703" s="125" t="s">
        <v>3760</v>
      </c>
      <c r="H6703" s="126" t="s">
        <v>20838</v>
      </c>
      <c r="I6703" s="127">
        <v>617</v>
      </c>
      <c r="J6703" s="128">
        <v>33.5869</v>
      </c>
    </row>
    <row r="6704" spans="2:10" hidden="1" x14ac:dyDescent="0.25">
      <c r="B6704" s="124" t="s">
        <v>213</v>
      </c>
      <c r="C6704" s="125" t="s">
        <v>524</v>
      </c>
      <c r="D6704" s="126" t="s">
        <v>20839</v>
      </c>
      <c r="E6704" s="125" t="s">
        <v>524</v>
      </c>
      <c r="F6704" s="126" t="s">
        <v>20840</v>
      </c>
      <c r="G6704" s="125" t="s">
        <v>20841</v>
      </c>
      <c r="H6704" s="126" t="s">
        <v>20842</v>
      </c>
      <c r="I6704" s="127">
        <v>415</v>
      </c>
      <c r="J6704" s="128">
        <v>128.11619999999999</v>
      </c>
    </row>
    <row r="6705" spans="2:10" hidden="1" x14ac:dyDescent="0.25">
      <c r="B6705" s="124" t="s">
        <v>213</v>
      </c>
      <c r="C6705" s="125" t="s">
        <v>20843</v>
      </c>
      <c r="D6705" s="126" t="s">
        <v>20844</v>
      </c>
      <c r="E6705" s="125" t="s">
        <v>973</v>
      </c>
      <c r="F6705" s="126" t="s">
        <v>20845</v>
      </c>
      <c r="G6705" s="125" t="s">
        <v>20846</v>
      </c>
      <c r="H6705" s="126" t="s">
        <v>20847</v>
      </c>
      <c r="I6705" s="127">
        <v>588</v>
      </c>
      <c r="J6705" s="128">
        <v>36.8063</v>
      </c>
    </row>
    <row r="6706" spans="2:10" hidden="1" x14ac:dyDescent="0.25">
      <c r="B6706" s="124" t="s">
        <v>213</v>
      </c>
      <c r="C6706" s="125" t="s">
        <v>20843</v>
      </c>
      <c r="D6706" s="126" t="s">
        <v>20844</v>
      </c>
      <c r="E6706" s="125" t="s">
        <v>20848</v>
      </c>
      <c r="F6706" s="126" t="s">
        <v>20849</v>
      </c>
      <c r="G6706" s="125" t="s">
        <v>20850</v>
      </c>
      <c r="H6706" s="126" t="s">
        <v>20851</v>
      </c>
      <c r="I6706" s="127">
        <v>522</v>
      </c>
      <c r="J6706" s="128">
        <v>58.309399999999997</v>
      </c>
    </row>
    <row r="6707" spans="2:10" hidden="1" x14ac:dyDescent="0.25">
      <c r="B6707" s="124" t="s">
        <v>213</v>
      </c>
      <c r="C6707" s="125" t="s">
        <v>20843</v>
      </c>
      <c r="D6707" s="126" t="s">
        <v>20844</v>
      </c>
      <c r="E6707" s="125" t="s">
        <v>20848</v>
      </c>
      <c r="F6707" s="126" t="s">
        <v>20849</v>
      </c>
      <c r="G6707" s="125" t="s">
        <v>973</v>
      </c>
      <c r="H6707" s="126" t="s">
        <v>20845</v>
      </c>
      <c r="I6707" s="127">
        <v>1179</v>
      </c>
      <c r="J6707" s="128">
        <v>91.738100000000003</v>
      </c>
    </row>
    <row r="6708" spans="2:10" hidden="1" x14ac:dyDescent="0.25">
      <c r="B6708" s="124" t="s">
        <v>213</v>
      </c>
      <c r="C6708" s="125" t="s">
        <v>20843</v>
      </c>
      <c r="D6708" s="126" t="s">
        <v>20844</v>
      </c>
      <c r="E6708" s="125" t="s">
        <v>20843</v>
      </c>
      <c r="F6708" s="126" t="s">
        <v>20852</v>
      </c>
      <c r="G6708" s="125" t="s">
        <v>20853</v>
      </c>
      <c r="H6708" s="126" t="s">
        <v>20854</v>
      </c>
      <c r="I6708" s="127">
        <v>860</v>
      </c>
      <c r="J6708" s="128">
        <v>1.3729</v>
      </c>
    </row>
    <row r="6709" spans="2:10" hidden="1" x14ac:dyDescent="0.25">
      <c r="B6709" s="124" t="s">
        <v>213</v>
      </c>
      <c r="C6709" s="125" t="s">
        <v>20843</v>
      </c>
      <c r="D6709" s="126" t="s">
        <v>20844</v>
      </c>
      <c r="E6709" s="125" t="s">
        <v>20848</v>
      </c>
      <c r="F6709" s="126" t="s">
        <v>20849</v>
      </c>
      <c r="G6709" s="125" t="s">
        <v>7856</v>
      </c>
      <c r="H6709" s="126" t="s">
        <v>20855</v>
      </c>
      <c r="I6709" s="127">
        <v>972</v>
      </c>
      <c r="J6709" s="128">
        <v>0</v>
      </c>
    </row>
    <row r="6710" spans="2:10" hidden="1" x14ac:dyDescent="0.25">
      <c r="B6710" s="124" t="s">
        <v>213</v>
      </c>
      <c r="C6710" s="125" t="s">
        <v>20843</v>
      </c>
      <c r="D6710" s="126" t="s">
        <v>20844</v>
      </c>
      <c r="E6710" s="125" t="s">
        <v>973</v>
      </c>
      <c r="F6710" s="126" t="s">
        <v>20845</v>
      </c>
      <c r="G6710" s="125" t="s">
        <v>20856</v>
      </c>
      <c r="H6710" s="126" t="s">
        <v>20857</v>
      </c>
      <c r="I6710" s="127">
        <v>513</v>
      </c>
      <c r="J6710" s="128">
        <v>2.0880000000000001</v>
      </c>
    </row>
    <row r="6711" spans="2:10" hidden="1" x14ac:dyDescent="0.25">
      <c r="B6711" s="124" t="s">
        <v>213</v>
      </c>
      <c r="C6711" s="125" t="s">
        <v>20843</v>
      </c>
      <c r="D6711" s="126" t="s">
        <v>20844</v>
      </c>
      <c r="E6711" s="125" t="s">
        <v>7856</v>
      </c>
      <c r="F6711" s="126" t="s">
        <v>20855</v>
      </c>
      <c r="G6711" s="125" t="s">
        <v>20858</v>
      </c>
      <c r="H6711" s="126" t="s">
        <v>20859</v>
      </c>
      <c r="I6711" s="127">
        <v>178</v>
      </c>
      <c r="J6711" s="128">
        <v>0.48060000000000008</v>
      </c>
    </row>
    <row r="6712" spans="2:10" hidden="1" x14ac:dyDescent="0.25">
      <c r="B6712" s="124" t="s">
        <v>213</v>
      </c>
      <c r="C6712" s="125" t="s">
        <v>20843</v>
      </c>
      <c r="D6712" s="126" t="s">
        <v>20844</v>
      </c>
      <c r="E6712" s="125" t="s">
        <v>20843</v>
      </c>
      <c r="F6712" s="126" t="s">
        <v>20852</v>
      </c>
      <c r="G6712" s="125" t="s">
        <v>20848</v>
      </c>
      <c r="H6712" s="126" t="s">
        <v>20849</v>
      </c>
      <c r="I6712" s="127">
        <v>1080</v>
      </c>
      <c r="J6712" s="128">
        <v>1.2733000000000001</v>
      </c>
    </row>
    <row r="6713" spans="2:10" hidden="1" x14ac:dyDescent="0.25">
      <c r="B6713" s="124" t="s">
        <v>213</v>
      </c>
      <c r="C6713" s="125" t="s">
        <v>621</v>
      </c>
      <c r="D6713" s="126" t="s">
        <v>20860</v>
      </c>
      <c r="E6713" s="125" t="s">
        <v>621</v>
      </c>
      <c r="F6713" s="126" t="s">
        <v>20861</v>
      </c>
      <c r="G6713" s="125" t="s">
        <v>20862</v>
      </c>
      <c r="H6713" s="126" t="s">
        <v>20863</v>
      </c>
      <c r="I6713" s="127">
        <v>383</v>
      </c>
      <c r="J6713" s="128">
        <v>66.211400000000012</v>
      </c>
    </row>
    <row r="6714" spans="2:10" hidden="1" x14ac:dyDescent="0.25">
      <c r="B6714" s="124" t="s">
        <v>213</v>
      </c>
      <c r="C6714" s="125" t="s">
        <v>647</v>
      </c>
      <c r="D6714" s="126" t="s">
        <v>20864</v>
      </c>
      <c r="E6714" s="125" t="s">
        <v>647</v>
      </c>
      <c r="F6714" s="126" t="s">
        <v>20865</v>
      </c>
      <c r="G6714" s="125" t="s">
        <v>20866</v>
      </c>
      <c r="H6714" s="126" t="s">
        <v>20867</v>
      </c>
      <c r="I6714" s="127">
        <v>397</v>
      </c>
      <c r="J6714" s="128">
        <v>7.3276999999999983</v>
      </c>
    </row>
    <row r="6715" spans="2:10" hidden="1" x14ac:dyDescent="0.25">
      <c r="B6715" s="124" t="s">
        <v>213</v>
      </c>
      <c r="C6715" s="125" t="s">
        <v>647</v>
      </c>
      <c r="D6715" s="126" t="s">
        <v>20864</v>
      </c>
      <c r="E6715" s="125" t="s">
        <v>20866</v>
      </c>
      <c r="F6715" s="126" t="s">
        <v>20867</v>
      </c>
      <c r="G6715" s="125" t="s">
        <v>20868</v>
      </c>
      <c r="H6715" s="126" t="s">
        <v>20869</v>
      </c>
      <c r="I6715" s="127">
        <v>1056</v>
      </c>
      <c r="J6715" s="128">
        <v>0.41660000000000008</v>
      </c>
    </row>
    <row r="6716" spans="2:10" hidden="1" x14ac:dyDescent="0.25">
      <c r="B6716" s="124" t="s">
        <v>213</v>
      </c>
      <c r="C6716" s="125" t="s">
        <v>20870</v>
      </c>
      <c r="D6716" s="126" t="s">
        <v>20871</v>
      </c>
      <c r="E6716" s="125" t="s">
        <v>20870</v>
      </c>
      <c r="F6716" s="126" t="s">
        <v>20872</v>
      </c>
      <c r="G6716" s="125" t="s">
        <v>20873</v>
      </c>
      <c r="H6716" s="126" t="s">
        <v>20874</v>
      </c>
      <c r="I6716" s="127">
        <v>104</v>
      </c>
      <c r="J6716" s="128">
        <v>8.0621000000000027</v>
      </c>
    </row>
    <row r="6717" spans="2:10" hidden="1" x14ac:dyDescent="0.25">
      <c r="B6717" s="124" t="s">
        <v>213</v>
      </c>
      <c r="C6717" s="125" t="s">
        <v>20870</v>
      </c>
      <c r="D6717" s="126" t="s">
        <v>20871</v>
      </c>
      <c r="E6717" s="125" t="s">
        <v>20870</v>
      </c>
      <c r="F6717" s="126" t="s">
        <v>20872</v>
      </c>
      <c r="G6717" s="125" t="s">
        <v>20875</v>
      </c>
      <c r="H6717" s="126" t="s">
        <v>20876</v>
      </c>
      <c r="I6717" s="127">
        <v>76</v>
      </c>
      <c r="J6717" s="128">
        <v>822.9049</v>
      </c>
    </row>
    <row r="6718" spans="2:10" hidden="1" x14ac:dyDescent="0.25">
      <c r="B6718" s="124" t="s">
        <v>213</v>
      </c>
      <c r="C6718" s="125" t="s">
        <v>20870</v>
      </c>
      <c r="D6718" s="126" t="s">
        <v>20871</v>
      </c>
      <c r="E6718" s="125" t="s">
        <v>20870</v>
      </c>
      <c r="F6718" s="126" t="s">
        <v>20872</v>
      </c>
      <c r="G6718" s="125" t="s">
        <v>20877</v>
      </c>
      <c r="H6718" s="126" t="s">
        <v>20878</v>
      </c>
      <c r="I6718" s="127">
        <v>357</v>
      </c>
      <c r="J6718" s="128">
        <v>13.179399999999999</v>
      </c>
    </row>
    <row r="6719" spans="2:10" hidden="1" x14ac:dyDescent="0.25">
      <c r="B6719" s="124" t="s">
        <v>213</v>
      </c>
      <c r="C6719" s="125" t="s">
        <v>20879</v>
      </c>
      <c r="D6719" s="126" t="s">
        <v>20880</v>
      </c>
      <c r="E6719" s="125" t="s">
        <v>20879</v>
      </c>
      <c r="F6719" s="126" t="s">
        <v>20881</v>
      </c>
      <c r="G6719" s="125" t="s">
        <v>20882</v>
      </c>
      <c r="H6719" s="126" t="s">
        <v>20883</v>
      </c>
      <c r="I6719" s="127">
        <v>117</v>
      </c>
      <c r="J6719" s="128">
        <v>55.090900000000012</v>
      </c>
    </row>
    <row r="6720" spans="2:10" hidden="1" x14ac:dyDescent="0.25">
      <c r="B6720" s="124" t="s">
        <v>213</v>
      </c>
      <c r="C6720" s="125" t="s">
        <v>20879</v>
      </c>
      <c r="D6720" s="126" t="s">
        <v>20880</v>
      </c>
      <c r="E6720" s="125" t="s">
        <v>20879</v>
      </c>
      <c r="F6720" s="126" t="s">
        <v>20881</v>
      </c>
      <c r="G6720" s="125" t="s">
        <v>11398</v>
      </c>
      <c r="H6720" s="126" t="s">
        <v>20884</v>
      </c>
      <c r="I6720" s="127">
        <v>583</v>
      </c>
      <c r="J6720" s="128">
        <v>9.3677000000000028</v>
      </c>
    </row>
    <row r="6721" spans="2:10" hidden="1" x14ac:dyDescent="0.25">
      <c r="B6721" s="124" t="s">
        <v>213</v>
      </c>
      <c r="C6721" s="125" t="s">
        <v>4724</v>
      </c>
      <c r="D6721" s="126" t="s">
        <v>20885</v>
      </c>
      <c r="E6721" s="125" t="s">
        <v>4724</v>
      </c>
      <c r="F6721" s="126" t="s">
        <v>20886</v>
      </c>
      <c r="G6721" s="125" t="s">
        <v>20887</v>
      </c>
      <c r="H6721" s="126" t="s">
        <v>20888</v>
      </c>
      <c r="I6721" s="127">
        <v>1588</v>
      </c>
      <c r="J6721" s="128">
        <v>96.487499999999997</v>
      </c>
    </row>
    <row r="6722" spans="2:10" hidden="1" x14ac:dyDescent="0.25">
      <c r="B6722" s="124" t="s">
        <v>213</v>
      </c>
      <c r="C6722" s="125" t="s">
        <v>4724</v>
      </c>
      <c r="D6722" s="126" t="s">
        <v>20885</v>
      </c>
      <c r="E6722" s="125" t="s">
        <v>4724</v>
      </c>
      <c r="F6722" s="126" t="s">
        <v>20886</v>
      </c>
      <c r="G6722" s="125" t="s">
        <v>20889</v>
      </c>
      <c r="H6722" s="126" t="s">
        <v>20890</v>
      </c>
      <c r="I6722" s="127">
        <v>295</v>
      </c>
      <c r="J6722" s="128">
        <v>15.947900000000001</v>
      </c>
    </row>
    <row r="6723" spans="2:10" hidden="1" x14ac:dyDescent="0.25">
      <c r="B6723" s="124" t="s">
        <v>213</v>
      </c>
      <c r="C6723" s="125" t="s">
        <v>4724</v>
      </c>
      <c r="D6723" s="126" t="s">
        <v>20885</v>
      </c>
      <c r="E6723" s="125" t="s">
        <v>20887</v>
      </c>
      <c r="F6723" s="126" t="s">
        <v>20888</v>
      </c>
      <c r="G6723" s="125" t="s">
        <v>20891</v>
      </c>
      <c r="H6723" s="126" t="s">
        <v>20892</v>
      </c>
      <c r="I6723" s="127">
        <v>328</v>
      </c>
      <c r="J6723" s="128">
        <v>0.93110000000000004</v>
      </c>
    </row>
    <row r="6724" spans="2:10" hidden="1" x14ac:dyDescent="0.25">
      <c r="B6724" s="124" t="s">
        <v>213</v>
      </c>
      <c r="C6724" s="125" t="s">
        <v>4715</v>
      </c>
      <c r="D6724" s="126" t="s">
        <v>20893</v>
      </c>
      <c r="E6724" s="125" t="s">
        <v>4715</v>
      </c>
      <c r="F6724" s="126" t="s">
        <v>20894</v>
      </c>
      <c r="G6724" s="125" t="s">
        <v>20895</v>
      </c>
      <c r="H6724" s="126" t="s">
        <v>20896</v>
      </c>
      <c r="I6724" s="127">
        <v>1074</v>
      </c>
      <c r="J6724" s="128">
        <v>0</v>
      </c>
    </row>
    <row r="6725" spans="2:10" hidden="1" x14ac:dyDescent="0.25">
      <c r="B6725" s="124" t="s">
        <v>213</v>
      </c>
      <c r="C6725" s="125" t="s">
        <v>4715</v>
      </c>
      <c r="D6725" s="126" t="s">
        <v>20893</v>
      </c>
      <c r="E6725" s="125" t="s">
        <v>20895</v>
      </c>
      <c r="F6725" s="126" t="s">
        <v>20896</v>
      </c>
      <c r="G6725" s="125" t="s">
        <v>20897</v>
      </c>
      <c r="H6725" s="126" t="s">
        <v>20898</v>
      </c>
      <c r="I6725" s="127">
        <v>1051</v>
      </c>
      <c r="J6725" s="128">
        <v>408.23099999999988</v>
      </c>
    </row>
    <row r="6726" spans="2:10" hidden="1" x14ac:dyDescent="0.25">
      <c r="B6726" s="124" t="s">
        <v>213</v>
      </c>
      <c r="C6726" s="125" t="s">
        <v>20899</v>
      </c>
      <c r="D6726" s="126" t="s">
        <v>20900</v>
      </c>
      <c r="E6726" s="125" t="s">
        <v>20899</v>
      </c>
      <c r="F6726" s="126" t="s">
        <v>20901</v>
      </c>
      <c r="G6726" s="125" t="s">
        <v>20902</v>
      </c>
      <c r="H6726" s="126" t="s">
        <v>20903</v>
      </c>
      <c r="I6726" s="127">
        <v>251</v>
      </c>
      <c r="J6726" s="128">
        <v>339.31819999999988</v>
      </c>
    </row>
    <row r="6727" spans="2:10" hidden="1" x14ac:dyDescent="0.25">
      <c r="B6727" s="124" t="s">
        <v>213</v>
      </c>
      <c r="C6727" s="125" t="s">
        <v>1102</v>
      </c>
      <c r="D6727" s="126" t="s">
        <v>20904</v>
      </c>
      <c r="E6727" s="125" t="s">
        <v>1102</v>
      </c>
      <c r="F6727" s="126" t="s">
        <v>20905</v>
      </c>
      <c r="G6727" s="125" t="s">
        <v>20906</v>
      </c>
      <c r="H6727" s="126" t="s">
        <v>20907</v>
      </c>
      <c r="I6727" s="127">
        <v>509</v>
      </c>
      <c r="J6727" s="128">
        <v>9.2065000000000001</v>
      </c>
    </row>
    <row r="6728" spans="2:10" hidden="1" x14ac:dyDescent="0.25">
      <c r="B6728" s="124" t="s">
        <v>213</v>
      </c>
      <c r="C6728" s="125" t="s">
        <v>1102</v>
      </c>
      <c r="D6728" s="126" t="s">
        <v>20904</v>
      </c>
      <c r="E6728" s="125" t="s">
        <v>1102</v>
      </c>
      <c r="F6728" s="126" t="s">
        <v>20905</v>
      </c>
      <c r="G6728" s="125" t="s">
        <v>20908</v>
      </c>
      <c r="H6728" s="126" t="s">
        <v>20909</v>
      </c>
      <c r="I6728" s="127">
        <v>457</v>
      </c>
      <c r="J6728" s="128">
        <v>3.6692999999999998</v>
      </c>
    </row>
    <row r="6729" spans="2:10" hidden="1" x14ac:dyDescent="0.25">
      <c r="B6729" s="124" t="s">
        <v>213</v>
      </c>
      <c r="C6729" s="125" t="s">
        <v>2640</v>
      </c>
      <c r="D6729" s="126" t="s">
        <v>20910</v>
      </c>
      <c r="E6729" s="125" t="s">
        <v>20911</v>
      </c>
      <c r="F6729" s="126" t="s">
        <v>20912</v>
      </c>
      <c r="G6729" s="125" t="s">
        <v>19375</v>
      </c>
      <c r="H6729" s="126" t="s">
        <v>20913</v>
      </c>
      <c r="I6729" s="127">
        <v>1190</v>
      </c>
      <c r="J6729" s="128">
        <v>33.105100000000007</v>
      </c>
    </row>
    <row r="6730" spans="2:10" hidden="1" x14ac:dyDescent="0.25">
      <c r="B6730" s="124" t="s">
        <v>213</v>
      </c>
      <c r="C6730" s="125" t="s">
        <v>2640</v>
      </c>
      <c r="D6730" s="126" t="s">
        <v>20910</v>
      </c>
      <c r="E6730" s="125" t="s">
        <v>19375</v>
      </c>
      <c r="F6730" s="126" t="s">
        <v>20913</v>
      </c>
      <c r="G6730" s="125" t="s">
        <v>20914</v>
      </c>
      <c r="H6730" s="126" t="s">
        <v>20915</v>
      </c>
      <c r="I6730" s="127">
        <v>1571</v>
      </c>
      <c r="J6730" s="128">
        <v>62.868600000000001</v>
      </c>
    </row>
    <row r="6731" spans="2:10" hidden="1" x14ac:dyDescent="0.25">
      <c r="B6731" s="124" t="s">
        <v>213</v>
      </c>
      <c r="C6731" s="125" t="s">
        <v>2640</v>
      </c>
      <c r="D6731" s="126" t="s">
        <v>20910</v>
      </c>
      <c r="E6731" s="125" t="s">
        <v>19375</v>
      </c>
      <c r="F6731" s="126" t="s">
        <v>20913</v>
      </c>
      <c r="G6731" s="125" t="s">
        <v>20916</v>
      </c>
      <c r="H6731" s="126" t="s">
        <v>20917</v>
      </c>
      <c r="I6731" s="127">
        <v>681</v>
      </c>
      <c r="J6731" s="128">
        <v>30.581299999999999</v>
      </c>
    </row>
    <row r="6732" spans="2:10" hidden="1" x14ac:dyDescent="0.25">
      <c r="B6732" s="124" t="s">
        <v>213</v>
      </c>
      <c r="C6732" s="125" t="s">
        <v>2640</v>
      </c>
      <c r="D6732" s="126" t="s">
        <v>20910</v>
      </c>
      <c r="E6732" s="125" t="s">
        <v>2640</v>
      </c>
      <c r="F6732" s="126" t="s">
        <v>20918</v>
      </c>
      <c r="G6732" s="125" t="s">
        <v>20911</v>
      </c>
      <c r="H6732" s="126" t="s">
        <v>20912</v>
      </c>
      <c r="I6732" s="127">
        <v>543</v>
      </c>
      <c r="J6732" s="128">
        <v>42.865600000000001</v>
      </c>
    </row>
    <row r="6733" spans="2:10" hidden="1" x14ac:dyDescent="0.25">
      <c r="B6733" s="124" t="s">
        <v>213</v>
      </c>
      <c r="C6733" s="125" t="s">
        <v>20919</v>
      </c>
      <c r="D6733" s="126" t="s">
        <v>20920</v>
      </c>
      <c r="E6733" s="125" t="s">
        <v>20919</v>
      </c>
      <c r="F6733" s="126" t="s">
        <v>20921</v>
      </c>
      <c r="G6733" s="125" t="s">
        <v>20922</v>
      </c>
      <c r="H6733" s="126" t="s">
        <v>20923</v>
      </c>
      <c r="I6733" s="127">
        <v>1841</v>
      </c>
      <c r="J6733" s="128">
        <v>0.44500000000000001</v>
      </c>
    </row>
    <row r="6734" spans="2:10" hidden="1" x14ac:dyDescent="0.25">
      <c r="B6734" s="124" t="s">
        <v>213</v>
      </c>
      <c r="C6734" s="125" t="s">
        <v>20924</v>
      </c>
      <c r="D6734" s="126" t="s">
        <v>20925</v>
      </c>
      <c r="E6734" s="125" t="s">
        <v>20924</v>
      </c>
      <c r="F6734" s="126" t="s">
        <v>20926</v>
      </c>
      <c r="G6734" s="125" t="s">
        <v>20927</v>
      </c>
      <c r="H6734" s="126" t="s">
        <v>20928</v>
      </c>
      <c r="I6734" s="127">
        <v>267</v>
      </c>
      <c r="J6734" s="128">
        <v>20.4587</v>
      </c>
    </row>
    <row r="6735" spans="2:10" hidden="1" x14ac:dyDescent="0.25">
      <c r="B6735" s="124" t="s">
        <v>213</v>
      </c>
      <c r="C6735" s="125" t="s">
        <v>20924</v>
      </c>
      <c r="D6735" s="126" t="s">
        <v>20925</v>
      </c>
      <c r="E6735" s="125" t="s">
        <v>20927</v>
      </c>
      <c r="F6735" s="126" t="s">
        <v>20928</v>
      </c>
      <c r="G6735" s="125" t="s">
        <v>20929</v>
      </c>
      <c r="H6735" s="126" t="s">
        <v>20930</v>
      </c>
      <c r="I6735" s="127">
        <v>619</v>
      </c>
      <c r="J6735" s="128">
        <v>0.6974999999999999</v>
      </c>
    </row>
    <row r="6736" spans="2:10" hidden="1" x14ac:dyDescent="0.25">
      <c r="B6736" s="124" t="s">
        <v>213</v>
      </c>
      <c r="C6736" s="125" t="s">
        <v>20924</v>
      </c>
      <c r="D6736" s="126" t="s">
        <v>20925</v>
      </c>
      <c r="E6736" s="125" t="s">
        <v>20924</v>
      </c>
      <c r="F6736" s="126" t="s">
        <v>20926</v>
      </c>
      <c r="G6736" s="125" t="s">
        <v>20931</v>
      </c>
      <c r="H6736" s="126" t="s">
        <v>20932</v>
      </c>
      <c r="I6736" s="127">
        <v>271</v>
      </c>
      <c r="J6736" s="128">
        <v>22.919799999999999</v>
      </c>
    </row>
    <row r="6737" spans="2:10" hidden="1" x14ac:dyDescent="0.25">
      <c r="B6737" s="124" t="s">
        <v>213</v>
      </c>
      <c r="C6737" s="125" t="s">
        <v>20933</v>
      </c>
      <c r="D6737" s="126" t="s">
        <v>20934</v>
      </c>
      <c r="E6737" s="125" t="s">
        <v>20933</v>
      </c>
      <c r="F6737" s="126" t="s">
        <v>20935</v>
      </c>
      <c r="G6737" s="125" t="s">
        <v>20341</v>
      </c>
      <c r="H6737" s="126" t="s">
        <v>20936</v>
      </c>
      <c r="I6737" s="127">
        <v>344</v>
      </c>
      <c r="J6737" s="128">
        <v>292.10659999999979</v>
      </c>
    </row>
    <row r="6738" spans="2:10" hidden="1" x14ac:dyDescent="0.25">
      <c r="B6738" s="124" t="s">
        <v>213</v>
      </c>
      <c r="C6738" s="125" t="s">
        <v>20933</v>
      </c>
      <c r="D6738" s="126" t="s">
        <v>20934</v>
      </c>
      <c r="E6738" s="125" t="s">
        <v>20933</v>
      </c>
      <c r="F6738" s="126" t="s">
        <v>20935</v>
      </c>
      <c r="G6738" s="125" t="s">
        <v>20937</v>
      </c>
      <c r="H6738" s="126" t="s">
        <v>20938</v>
      </c>
      <c r="I6738" s="127">
        <v>574</v>
      </c>
      <c r="J6738" s="128">
        <v>3.9235000000000002</v>
      </c>
    </row>
    <row r="6739" spans="2:10" hidden="1" x14ac:dyDescent="0.25">
      <c r="B6739" s="124" t="s">
        <v>213</v>
      </c>
      <c r="C6739" s="125" t="s">
        <v>1637</v>
      </c>
      <c r="D6739" s="126" t="s">
        <v>20939</v>
      </c>
      <c r="E6739" s="125" t="s">
        <v>1637</v>
      </c>
      <c r="F6739" s="126" t="s">
        <v>20940</v>
      </c>
      <c r="G6739" s="125" t="s">
        <v>20941</v>
      </c>
      <c r="H6739" s="126" t="s">
        <v>20942</v>
      </c>
      <c r="I6739" s="127">
        <v>240</v>
      </c>
      <c r="J6739" s="128">
        <v>76.249399999999994</v>
      </c>
    </row>
    <row r="6740" spans="2:10" hidden="1" x14ac:dyDescent="0.25">
      <c r="B6740" s="124" t="s">
        <v>213</v>
      </c>
      <c r="C6740" s="125" t="s">
        <v>339</v>
      </c>
      <c r="D6740" s="126" t="s">
        <v>20943</v>
      </c>
      <c r="E6740" s="125" t="s">
        <v>339</v>
      </c>
      <c r="F6740" s="126" t="s">
        <v>20944</v>
      </c>
      <c r="G6740" s="125" t="s">
        <v>20945</v>
      </c>
      <c r="H6740" s="126" t="s">
        <v>20946</v>
      </c>
      <c r="I6740" s="127">
        <v>572</v>
      </c>
      <c r="J6740" s="128">
        <v>430.27440000000001</v>
      </c>
    </row>
    <row r="6741" spans="2:10" hidden="1" x14ac:dyDescent="0.25">
      <c r="B6741" s="124" t="s">
        <v>213</v>
      </c>
      <c r="C6741" s="125" t="s">
        <v>2112</v>
      </c>
      <c r="D6741" s="126" t="s">
        <v>20947</v>
      </c>
      <c r="E6741" s="125" t="s">
        <v>2112</v>
      </c>
      <c r="F6741" s="126" t="s">
        <v>20948</v>
      </c>
      <c r="G6741" s="125" t="s">
        <v>20949</v>
      </c>
      <c r="H6741" s="126" t="s">
        <v>20950</v>
      </c>
      <c r="I6741" s="127">
        <v>756</v>
      </c>
      <c r="J6741" s="128">
        <v>9.6254000000000008</v>
      </c>
    </row>
    <row r="6742" spans="2:10" hidden="1" x14ac:dyDescent="0.25">
      <c r="B6742" s="124" t="s">
        <v>213</v>
      </c>
      <c r="C6742" s="125" t="s">
        <v>20951</v>
      </c>
      <c r="D6742" s="126" t="s">
        <v>20952</v>
      </c>
      <c r="E6742" s="125" t="s">
        <v>20953</v>
      </c>
      <c r="F6742" s="126" t="s">
        <v>20954</v>
      </c>
      <c r="G6742" s="125" t="s">
        <v>20955</v>
      </c>
      <c r="H6742" s="126" t="s">
        <v>20956</v>
      </c>
      <c r="I6742" s="127">
        <v>1048</v>
      </c>
      <c r="J6742" s="128">
        <v>10.5297</v>
      </c>
    </row>
    <row r="6743" spans="2:10" hidden="1" x14ac:dyDescent="0.25">
      <c r="B6743" s="124" t="s">
        <v>213</v>
      </c>
      <c r="C6743" s="125" t="s">
        <v>20951</v>
      </c>
      <c r="D6743" s="126" t="s">
        <v>20952</v>
      </c>
      <c r="E6743" s="125" t="s">
        <v>6500</v>
      </c>
      <c r="F6743" s="126" t="s">
        <v>20957</v>
      </c>
      <c r="G6743" s="125" t="s">
        <v>20958</v>
      </c>
      <c r="H6743" s="126" t="s">
        <v>20959</v>
      </c>
      <c r="I6743" s="127">
        <v>10956</v>
      </c>
      <c r="J6743" s="128">
        <v>18.116099999999999</v>
      </c>
    </row>
    <row r="6744" spans="2:10" hidden="1" x14ac:dyDescent="0.25">
      <c r="B6744" s="124" t="s">
        <v>213</v>
      </c>
      <c r="C6744" s="125" t="s">
        <v>20951</v>
      </c>
      <c r="D6744" s="126" t="s">
        <v>20952</v>
      </c>
      <c r="E6744" s="125" t="s">
        <v>6500</v>
      </c>
      <c r="F6744" s="126" t="s">
        <v>20957</v>
      </c>
      <c r="G6744" s="125" t="s">
        <v>20960</v>
      </c>
      <c r="H6744" s="126" t="s">
        <v>20961</v>
      </c>
      <c r="I6744" s="127">
        <v>428</v>
      </c>
      <c r="J6744" s="128">
        <v>19.559200000000001</v>
      </c>
    </row>
    <row r="6745" spans="2:10" hidden="1" x14ac:dyDescent="0.25">
      <c r="B6745" s="124" t="s">
        <v>213</v>
      </c>
      <c r="C6745" s="125" t="s">
        <v>20951</v>
      </c>
      <c r="D6745" s="126" t="s">
        <v>20952</v>
      </c>
      <c r="E6745" s="125" t="s">
        <v>20962</v>
      </c>
      <c r="F6745" s="126" t="s">
        <v>20963</v>
      </c>
      <c r="G6745" s="125" t="s">
        <v>20953</v>
      </c>
      <c r="H6745" s="126" t="s">
        <v>20954</v>
      </c>
      <c r="I6745" s="127">
        <v>1015</v>
      </c>
      <c r="J6745" s="128">
        <v>11.372199999999999</v>
      </c>
    </row>
    <row r="6746" spans="2:10" hidden="1" x14ac:dyDescent="0.25">
      <c r="B6746" s="124" t="s">
        <v>213</v>
      </c>
      <c r="C6746" s="125" t="s">
        <v>20951</v>
      </c>
      <c r="D6746" s="126" t="s">
        <v>20952</v>
      </c>
      <c r="E6746" s="125" t="s">
        <v>6500</v>
      </c>
      <c r="F6746" s="126" t="s">
        <v>20957</v>
      </c>
      <c r="G6746" s="125" t="s">
        <v>20964</v>
      </c>
      <c r="H6746" s="126" t="s">
        <v>20965</v>
      </c>
      <c r="I6746" s="127">
        <v>629</v>
      </c>
      <c r="J6746" s="128">
        <v>27.971599999999999</v>
      </c>
    </row>
    <row r="6747" spans="2:10" hidden="1" x14ac:dyDescent="0.25">
      <c r="B6747" s="124" t="s">
        <v>213</v>
      </c>
      <c r="C6747" s="125" t="s">
        <v>20951</v>
      </c>
      <c r="D6747" s="126" t="s">
        <v>20952</v>
      </c>
      <c r="E6747" s="125" t="s">
        <v>20951</v>
      </c>
      <c r="F6747" s="126" t="s">
        <v>20966</v>
      </c>
      <c r="G6747" s="125" t="s">
        <v>6500</v>
      </c>
      <c r="H6747" s="126" t="s">
        <v>20957</v>
      </c>
      <c r="I6747" s="127">
        <v>632</v>
      </c>
      <c r="J6747" s="128">
        <v>5.4643000000000006</v>
      </c>
    </row>
    <row r="6748" spans="2:10" hidden="1" x14ac:dyDescent="0.25">
      <c r="B6748" s="124" t="s">
        <v>213</v>
      </c>
      <c r="C6748" s="125" t="s">
        <v>20951</v>
      </c>
      <c r="D6748" s="126" t="s">
        <v>20952</v>
      </c>
      <c r="E6748" s="125" t="s">
        <v>20964</v>
      </c>
      <c r="F6748" s="126" t="s">
        <v>20965</v>
      </c>
      <c r="G6748" s="125" t="s">
        <v>20962</v>
      </c>
      <c r="H6748" s="126" t="s">
        <v>20963</v>
      </c>
      <c r="I6748" s="127">
        <v>252</v>
      </c>
      <c r="J6748" s="128">
        <v>22.6432</v>
      </c>
    </row>
    <row r="6749" spans="2:10" hidden="1" x14ac:dyDescent="0.25">
      <c r="B6749" s="124" t="s">
        <v>213</v>
      </c>
      <c r="C6749" s="125" t="s">
        <v>20967</v>
      </c>
      <c r="D6749" s="126" t="s">
        <v>20968</v>
      </c>
      <c r="E6749" s="125" t="s">
        <v>20967</v>
      </c>
      <c r="F6749" s="126" t="s">
        <v>20969</v>
      </c>
      <c r="G6749" s="125" t="s">
        <v>20970</v>
      </c>
      <c r="H6749" s="126" t="s">
        <v>20971</v>
      </c>
      <c r="I6749" s="127">
        <v>80</v>
      </c>
      <c r="J6749" s="128">
        <v>7.9855</v>
      </c>
    </row>
    <row r="6750" spans="2:10" hidden="1" x14ac:dyDescent="0.25">
      <c r="B6750" s="124" t="s">
        <v>213</v>
      </c>
      <c r="C6750" s="125" t="s">
        <v>20967</v>
      </c>
      <c r="D6750" s="126" t="s">
        <v>20968</v>
      </c>
      <c r="E6750" s="125" t="s">
        <v>20972</v>
      </c>
      <c r="F6750" s="126" t="s">
        <v>20973</v>
      </c>
      <c r="G6750" s="125" t="s">
        <v>20974</v>
      </c>
      <c r="H6750" s="126" t="s">
        <v>20975</v>
      </c>
      <c r="I6750" s="127">
        <v>196</v>
      </c>
      <c r="J6750" s="128">
        <v>9.7916999999999987</v>
      </c>
    </row>
    <row r="6751" spans="2:10" hidden="1" x14ac:dyDescent="0.25">
      <c r="B6751" s="124" t="s">
        <v>213</v>
      </c>
      <c r="C6751" s="125" t="s">
        <v>20967</v>
      </c>
      <c r="D6751" s="126" t="s">
        <v>20968</v>
      </c>
      <c r="E6751" s="125" t="s">
        <v>20970</v>
      </c>
      <c r="F6751" s="126" t="s">
        <v>20971</v>
      </c>
      <c r="G6751" s="125" t="s">
        <v>10706</v>
      </c>
      <c r="H6751" s="126" t="s">
        <v>20976</v>
      </c>
      <c r="I6751" s="127">
        <v>354</v>
      </c>
      <c r="J6751" s="128">
        <v>0.78509999999999991</v>
      </c>
    </row>
    <row r="6752" spans="2:10" hidden="1" x14ac:dyDescent="0.25">
      <c r="B6752" s="124" t="s">
        <v>213</v>
      </c>
      <c r="C6752" s="125" t="s">
        <v>20967</v>
      </c>
      <c r="D6752" s="126" t="s">
        <v>20968</v>
      </c>
      <c r="E6752" s="125" t="s">
        <v>20974</v>
      </c>
      <c r="F6752" s="126" t="s">
        <v>20975</v>
      </c>
      <c r="G6752" s="125" t="s">
        <v>621</v>
      </c>
      <c r="H6752" s="126" t="s">
        <v>20977</v>
      </c>
      <c r="I6752" s="127">
        <v>234</v>
      </c>
      <c r="J6752" s="128">
        <v>4.8920999999999992</v>
      </c>
    </row>
    <row r="6753" spans="2:10" hidden="1" x14ac:dyDescent="0.25">
      <c r="B6753" s="124" t="s">
        <v>213</v>
      </c>
      <c r="C6753" s="125" t="s">
        <v>20967</v>
      </c>
      <c r="D6753" s="126" t="s">
        <v>20968</v>
      </c>
      <c r="E6753" s="125" t="s">
        <v>20967</v>
      </c>
      <c r="F6753" s="126" t="s">
        <v>20969</v>
      </c>
      <c r="G6753" s="125" t="s">
        <v>206</v>
      </c>
      <c r="H6753" s="126" t="s">
        <v>20978</v>
      </c>
      <c r="I6753" s="127">
        <v>588</v>
      </c>
      <c r="J6753" s="128">
        <v>54.368200000000009</v>
      </c>
    </row>
    <row r="6754" spans="2:10" hidden="1" x14ac:dyDescent="0.25">
      <c r="B6754" s="124" t="s">
        <v>213</v>
      </c>
      <c r="C6754" s="125" t="s">
        <v>20967</v>
      </c>
      <c r="D6754" s="126" t="s">
        <v>20968</v>
      </c>
      <c r="E6754" s="125" t="s">
        <v>20979</v>
      </c>
      <c r="F6754" s="126" t="s">
        <v>20980</v>
      </c>
      <c r="G6754" s="125" t="s">
        <v>20972</v>
      </c>
      <c r="H6754" s="126" t="s">
        <v>20973</v>
      </c>
      <c r="I6754" s="127">
        <v>3439</v>
      </c>
      <c r="J6754" s="128">
        <v>33.505300000000013</v>
      </c>
    </row>
    <row r="6755" spans="2:10" hidden="1" x14ac:dyDescent="0.25">
      <c r="B6755" s="124" t="s">
        <v>213</v>
      </c>
      <c r="C6755" s="125" t="s">
        <v>20967</v>
      </c>
      <c r="D6755" s="126" t="s">
        <v>20968</v>
      </c>
      <c r="E6755" s="125" t="s">
        <v>20981</v>
      </c>
      <c r="F6755" s="126" t="s">
        <v>20982</v>
      </c>
      <c r="G6755" s="125" t="s">
        <v>20979</v>
      </c>
      <c r="H6755" s="126" t="s">
        <v>20980</v>
      </c>
      <c r="I6755" s="127">
        <v>751</v>
      </c>
      <c r="J6755" s="128">
        <v>49.998700000000007</v>
      </c>
    </row>
    <row r="6756" spans="2:10" hidden="1" x14ac:dyDescent="0.25">
      <c r="B6756" s="124" t="s">
        <v>213</v>
      </c>
      <c r="C6756" s="125" t="s">
        <v>20967</v>
      </c>
      <c r="D6756" s="126" t="s">
        <v>20968</v>
      </c>
      <c r="E6756" s="125" t="s">
        <v>206</v>
      </c>
      <c r="F6756" s="126" t="s">
        <v>20978</v>
      </c>
      <c r="G6756" s="125" t="s">
        <v>20981</v>
      </c>
      <c r="H6756" s="126" t="s">
        <v>20982</v>
      </c>
      <c r="I6756" s="127">
        <v>1280</v>
      </c>
      <c r="J6756" s="128">
        <v>68.859799999999993</v>
      </c>
    </row>
    <row r="6757" spans="2:10" hidden="1" x14ac:dyDescent="0.25">
      <c r="B6757" s="124" t="s">
        <v>213</v>
      </c>
      <c r="C6757" s="125" t="s">
        <v>2305</v>
      </c>
      <c r="D6757" s="126" t="s">
        <v>20983</v>
      </c>
      <c r="E6757" s="125" t="s">
        <v>2305</v>
      </c>
      <c r="F6757" s="126" t="s">
        <v>20984</v>
      </c>
      <c r="G6757" s="125" t="s">
        <v>20985</v>
      </c>
      <c r="H6757" s="126" t="s">
        <v>20986</v>
      </c>
      <c r="I6757" s="127">
        <v>367</v>
      </c>
      <c r="J6757" s="128">
        <v>135.27629999999999</v>
      </c>
    </row>
    <row r="6758" spans="2:10" hidden="1" x14ac:dyDescent="0.25">
      <c r="B6758" s="124" t="s">
        <v>213</v>
      </c>
      <c r="C6758" s="125" t="s">
        <v>2305</v>
      </c>
      <c r="D6758" s="126" t="s">
        <v>20983</v>
      </c>
      <c r="E6758" s="125" t="s">
        <v>2305</v>
      </c>
      <c r="F6758" s="126" t="s">
        <v>20984</v>
      </c>
      <c r="G6758" s="125" t="s">
        <v>20987</v>
      </c>
      <c r="H6758" s="126" t="s">
        <v>20988</v>
      </c>
      <c r="I6758" s="127">
        <v>481</v>
      </c>
      <c r="J6758" s="128">
        <v>332.82729999999992</v>
      </c>
    </row>
    <row r="6759" spans="2:10" hidden="1" x14ac:dyDescent="0.25">
      <c r="B6759" s="124" t="s">
        <v>213</v>
      </c>
      <c r="C6759" s="125" t="s">
        <v>2403</v>
      </c>
      <c r="D6759" s="126" t="s">
        <v>20989</v>
      </c>
      <c r="E6759" s="125" t="s">
        <v>2403</v>
      </c>
      <c r="F6759" s="126" t="s">
        <v>20990</v>
      </c>
      <c r="G6759" s="125" t="s">
        <v>20991</v>
      </c>
      <c r="H6759" s="126" t="s">
        <v>20992</v>
      </c>
      <c r="I6759" s="127">
        <v>301</v>
      </c>
      <c r="J6759" s="128">
        <v>6.7910000000000004</v>
      </c>
    </row>
    <row r="6760" spans="2:10" hidden="1" x14ac:dyDescent="0.25">
      <c r="B6760" s="124" t="s">
        <v>213</v>
      </c>
      <c r="C6760" s="125" t="s">
        <v>2403</v>
      </c>
      <c r="D6760" s="126" t="s">
        <v>20989</v>
      </c>
      <c r="E6760" s="125" t="s">
        <v>2403</v>
      </c>
      <c r="F6760" s="126" t="s">
        <v>20990</v>
      </c>
      <c r="G6760" s="125" t="s">
        <v>20993</v>
      </c>
      <c r="H6760" s="126" t="s">
        <v>20994</v>
      </c>
      <c r="I6760" s="127">
        <v>546</v>
      </c>
      <c r="J6760" s="128">
        <v>12.8536</v>
      </c>
    </row>
    <row r="6761" spans="2:10" hidden="1" x14ac:dyDescent="0.25">
      <c r="B6761" s="124" t="s">
        <v>213</v>
      </c>
      <c r="C6761" s="125" t="s">
        <v>2409</v>
      </c>
      <c r="D6761" s="126" t="s">
        <v>20995</v>
      </c>
      <c r="E6761" s="125" t="s">
        <v>2409</v>
      </c>
      <c r="F6761" s="126" t="s">
        <v>20996</v>
      </c>
      <c r="G6761" s="125" t="s">
        <v>20997</v>
      </c>
      <c r="H6761" s="126" t="s">
        <v>20998</v>
      </c>
      <c r="I6761" s="127">
        <v>758</v>
      </c>
      <c r="J6761" s="128">
        <v>4.3916000000000004</v>
      </c>
    </row>
    <row r="6762" spans="2:10" hidden="1" x14ac:dyDescent="0.25">
      <c r="B6762" s="124" t="s">
        <v>213</v>
      </c>
      <c r="C6762" s="125" t="s">
        <v>3050</v>
      </c>
      <c r="D6762" s="126" t="s">
        <v>20999</v>
      </c>
      <c r="E6762" s="125" t="s">
        <v>21000</v>
      </c>
      <c r="F6762" s="126" t="s">
        <v>21001</v>
      </c>
      <c r="G6762" s="125" t="s">
        <v>10872</v>
      </c>
      <c r="H6762" s="126" t="s">
        <v>21002</v>
      </c>
      <c r="I6762" s="127">
        <v>923</v>
      </c>
      <c r="J6762" s="128">
        <v>31.097200000000001</v>
      </c>
    </row>
    <row r="6763" spans="2:10" hidden="1" x14ac:dyDescent="0.25">
      <c r="B6763" s="124" t="s">
        <v>213</v>
      </c>
      <c r="C6763" s="125" t="s">
        <v>3050</v>
      </c>
      <c r="D6763" s="126" t="s">
        <v>20999</v>
      </c>
      <c r="E6763" s="125" t="s">
        <v>3050</v>
      </c>
      <c r="F6763" s="126" t="s">
        <v>21003</v>
      </c>
      <c r="G6763" s="125" t="s">
        <v>21004</v>
      </c>
      <c r="H6763" s="126" t="s">
        <v>21005</v>
      </c>
      <c r="I6763" s="127">
        <v>602</v>
      </c>
      <c r="J6763" s="128">
        <v>40.022900000000007</v>
      </c>
    </row>
    <row r="6764" spans="2:10" hidden="1" x14ac:dyDescent="0.25">
      <c r="B6764" s="124" t="s">
        <v>213</v>
      </c>
      <c r="C6764" s="125" t="s">
        <v>3050</v>
      </c>
      <c r="D6764" s="126" t="s">
        <v>20999</v>
      </c>
      <c r="E6764" s="125" t="s">
        <v>10872</v>
      </c>
      <c r="F6764" s="126" t="s">
        <v>21002</v>
      </c>
      <c r="G6764" s="125" t="s">
        <v>21006</v>
      </c>
      <c r="H6764" s="126" t="s">
        <v>21007</v>
      </c>
      <c r="I6764" s="127">
        <v>237</v>
      </c>
      <c r="J6764" s="128">
        <v>18.63</v>
      </c>
    </row>
    <row r="6765" spans="2:10" hidden="1" x14ac:dyDescent="0.25">
      <c r="B6765" s="124" t="s">
        <v>213</v>
      </c>
      <c r="C6765" s="125" t="s">
        <v>3050</v>
      </c>
      <c r="D6765" s="126" t="s">
        <v>20999</v>
      </c>
      <c r="E6765" s="125" t="s">
        <v>3050</v>
      </c>
      <c r="F6765" s="126" t="s">
        <v>21003</v>
      </c>
      <c r="G6765" s="125" t="s">
        <v>21000</v>
      </c>
      <c r="H6765" s="126" t="s">
        <v>21001</v>
      </c>
      <c r="I6765" s="127">
        <v>316</v>
      </c>
      <c r="J6765" s="128">
        <v>16.6813</v>
      </c>
    </row>
    <row r="6766" spans="2:10" hidden="1" x14ac:dyDescent="0.25">
      <c r="B6766" s="124" t="s">
        <v>213</v>
      </c>
      <c r="C6766" s="125" t="s">
        <v>3050</v>
      </c>
      <c r="D6766" s="126" t="s">
        <v>20999</v>
      </c>
      <c r="E6766" s="125" t="s">
        <v>21000</v>
      </c>
      <c r="F6766" s="126" t="s">
        <v>21001</v>
      </c>
      <c r="G6766" s="125" t="s">
        <v>21008</v>
      </c>
      <c r="H6766" s="126" t="s">
        <v>21009</v>
      </c>
      <c r="I6766" s="127">
        <v>232</v>
      </c>
      <c r="J6766" s="128">
        <v>1.8893</v>
      </c>
    </row>
    <row r="6767" spans="2:10" hidden="1" x14ac:dyDescent="0.25">
      <c r="B6767" s="124" t="s">
        <v>213</v>
      </c>
      <c r="C6767" s="125" t="s">
        <v>3050</v>
      </c>
      <c r="D6767" s="126" t="s">
        <v>20999</v>
      </c>
      <c r="E6767" s="125" t="s">
        <v>21010</v>
      </c>
      <c r="F6767" s="126" t="s">
        <v>21011</v>
      </c>
      <c r="G6767" s="125" t="s">
        <v>7808</v>
      </c>
      <c r="H6767" s="126" t="s">
        <v>21012</v>
      </c>
      <c r="I6767" s="127">
        <v>1033</v>
      </c>
      <c r="J6767" s="128">
        <v>200.7124</v>
      </c>
    </row>
    <row r="6768" spans="2:10" hidden="1" x14ac:dyDescent="0.25">
      <c r="B6768" s="124" t="s">
        <v>213</v>
      </c>
      <c r="C6768" s="125" t="s">
        <v>3050</v>
      </c>
      <c r="D6768" s="126" t="s">
        <v>20999</v>
      </c>
      <c r="E6768" s="125" t="s">
        <v>21004</v>
      </c>
      <c r="F6768" s="126" t="s">
        <v>21005</v>
      </c>
      <c r="G6768" s="125" t="s">
        <v>21013</v>
      </c>
      <c r="H6768" s="126" t="s">
        <v>21014</v>
      </c>
      <c r="I6768" s="127">
        <v>945</v>
      </c>
      <c r="J6768" s="128">
        <v>0</v>
      </c>
    </row>
    <row r="6769" spans="2:10" hidden="1" x14ac:dyDescent="0.25">
      <c r="B6769" s="124" t="s">
        <v>213</v>
      </c>
      <c r="C6769" s="125" t="s">
        <v>3050</v>
      </c>
      <c r="D6769" s="126" t="s">
        <v>20999</v>
      </c>
      <c r="E6769" s="125" t="s">
        <v>21010</v>
      </c>
      <c r="F6769" s="126" t="s">
        <v>21011</v>
      </c>
      <c r="G6769" s="125" t="s">
        <v>21015</v>
      </c>
      <c r="H6769" s="126" t="s">
        <v>21016</v>
      </c>
      <c r="I6769" s="127">
        <v>579</v>
      </c>
      <c r="J6769" s="128">
        <v>322.25990000000002</v>
      </c>
    </row>
    <row r="6770" spans="2:10" hidden="1" x14ac:dyDescent="0.25">
      <c r="B6770" s="124" t="s">
        <v>213</v>
      </c>
      <c r="C6770" s="125" t="s">
        <v>3050</v>
      </c>
      <c r="D6770" s="126" t="s">
        <v>20999</v>
      </c>
      <c r="E6770" s="125" t="s">
        <v>21006</v>
      </c>
      <c r="F6770" s="126" t="s">
        <v>21007</v>
      </c>
      <c r="G6770" s="125" t="s">
        <v>21010</v>
      </c>
      <c r="H6770" s="126" t="s">
        <v>21011</v>
      </c>
      <c r="I6770" s="127">
        <v>295</v>
      </c>
      <c r="J6770" s="128">
        <v>9.844199999999999</v>
      </c>
    </row>
    <row r="6771" spans="2:10" hidden="1" x14ac:dyDescent="0.25">
      <c r="B6771" s="124" t="s">
        <v>213</v>
      </c>
      <c r="C6771" s="125" t="s">
        <v>2638</v>
      </c>
      <c r="D6771" s="126" t="s">
        <v>21017</v>
      </c>
      <c r="E6771" s="125" t="s">
        <v>2638</v>
      </c>
      <c r="F6771" s="126" t="s">
        <v>21018</v>
      </c>
      <c r="G6771" s="125" t="s">
        <v>581</v>
      </c>
      <c r="H6771" s="126" t="s">
        <v>21019</v>
      </c>
      <c r="I6771" s="127">
        <v>417</v>
      </c>
      <c r="J6771" s="128">
        <v>27.420099999999991</v>
      </c>
    </row>
    <row r="6772" spans="2:10" hidden="1" x14ac:dyDescent="0.25">
      <c r="B6772" s="124" t="s">
        <v>213</v>
      </c>
      <c r="C6772" s="125" t="s">
        <v>2638</v>
      </c>
      <c r="D6772" s="126" t="s">
        <v>21017</v>
      </c>
      <c r="E6772" s="125" t="s">
        <v>2638</v>
      </c>
      <c r="F6772" s="126" t="s">
        <v>21018</v>
      </c>
      <c r="G6772" s="125" t="s">
        <v>21020</v>
      </c>
      <c r="H6772" s="126" t="s">
        <v>21021</v>
      </c>
      <c r="I6772" s="127">
        <v>303</v>
      </c>
      <c r="J6772" s="128">
        <v>93.015799999999999</v>
      </c>
    </row>
    <row r="6773" spans="2:10" hidden="1" x14ac:dyDescent="0.25">
      <c r="B6773" s="124" t="s">
        <v>213</v>
      </c>
      <c r="C6773" s="125" t="s">
        <v>14903</v>
      </c>
      <c r="D6773" s="126" t="s">
        <v>21022</v>
      </c>
      <c r="E6773" s="125" t="s">
        <v>6500</v>
      </c>
      <c r="F6773" s="126" t="s">
        <v>21023</v>
      </c>
      <c r="G6773" s="125" t="s">
        <v>21024</v>
      </c>
      <c r="H6773" s="126" t="s">
        <v>21025</v>
      </c>
      <c r="I6773" s="127">
        <v>220</v>
      </c>
      <c r="J6773" s="128">
        <v>0.37519999999999998</v>
      </c>
    </row>
    <row r="6774" spans="2:10" hidden="1" x14ac:dyDescent="0.25">
      <c r="B6774" s="124" t="s">
        <v>213</v>
      </c>
      <c r="C6774" s="125" t="s">
        <v>14903</v>
      </c>
      <c r="D6774" s="126" t="s">
        <v>21022</v>
      </c>
      <c r="E6774" s="125" t="s">
        <v>2970</v>
      </c>
      <c r="F6774" s="126" t="s">
        <v>21026</v>
      </c>
      <c r="G6774" s="125" t="s">
        <v>140</v>
      </c>
      <c r="H6774" s="126" t="s">
        <v>21027</v>
      </c>
      <c r="I6774" s="127">
        <v>150</v>
      </c>
      <c r="J6774" s="128">
        <v>145.75579999999999</v>
      </c>
    </row>
    <row r="6775" spans="2:10" hidden="1" x14ac:dyDescent="0.25">
      <c r="B6775" s="124" t="s">
        <v>213</v>
      </c>
      <c r="C6775" s="125" t="s">
        <v>14903</v>
      </c>
      <c r="D6775" s="126" t="s">
        <v>21022</v>
      </c>
      <c r="E6775" s="125" t="s">
        <v>21028</v>
      </c>
      <c r="F6775" s="126" t="s">
        <v>21029</v>
      </c>
      <c r="G6775" s="125" t="s">
        <v>12517</v>
      </c>
      <c r="H6775" s="126" t="s">
        <v>21030</v>
      </c>
      <c r="I6775" s="127">
        <v>386</v>
      </c>
      <c r="J6775" s="128">
        <v>0.73080000000000001</v>
      </c>
    </row>
    <row r="6776" spans="2:10" hidden="1" x14ac:dyDescent="0.25">
      <c r="B6776" s="124" t="s">
        <v>213</v>
      </c>
      <c r="C6776" s="125" t="s">
        <v>14903</v>
      </c>
      <c r="D6776" s="126" t="s">
        <v>21022</v>
      </c>
      <c r="E6776" s="125" t="s">
        <v>6500</v>
      </c>
      <c r="F6776" s="126" t="s">
        <v>21023</v>
      </c>
      <c r="G6776" s="125" t="s">
        <v>21028</v>
      </c>
      <c r="H6776" s="126" t="s">
        <v>21029</v>
      </c>
      <c r="I6776" s="127">
        <v>737</v>
      </c>
      <c r="J6776" s="128">
        <v>12.8233</v>
      </c>
    </row>
    <row r="6777" spans="2:10" hidden="1" x14ac:dyDescent="0.25">
      <c r="B6777" s="124" t="s">
        <v>213</v>
      </c>
      <c r="C6777" s="125" t="s">
        <v>14903</v>
      </c>
      <c r="D6777" s="126" t="s">
        <v>21022</v>
      </c>
      <c r="E6777" s="125" t="s">
        <v>14903</v>
      </c>
      <c r="F6777" s="126" t="s">
        <v>21031</v>
      </c>
      <c r="G6777" s="125" t="s">
        <v>2970</v>
      </c>
      <c r="H6777" s="126" t="s">
        <v>21026</v>
      </c>
      <c r="I6777" s="127">
        <v>332</v>
      </c>
      <c r="J6777" s="128">
        <v>49.887999999999998</v>
      </c>
    </row>
    <row r="6778" spans="2:10" hidden="1" x14ac:dyDescent="0.25">
      <c r="B6778" s="124" t="s">
        <v>213</v>
      </c>
      <c r="C6778" s="125" t="s">
        <v>14903</v>
      </c>
      <c r="D6778" s="126" t="s">
        <v>21022</v>
      </c>
      <c r="E6778" s="125" t="s">
        <v>2970</v>
      </c>
      <c r="F6778" s="126" t="s">
        <v>21026</v>
      </c>
      <c r="G6778" s="125" t="s">
        <v>6500</v>
      </c>
      <c r="H6778" s="126" t="s">
        <v>21023</v>
      </c>
      <c r="I6778" s="127">
        <v>147</v>
      </c>
      <c r="J6778" s="128">
        <v>62.134400000000007</v>
      </c>
    </row>
    <row r="6779" spans="2:10" hidden="1" x14ac:dyDescent="0.25">
      <c r="B6779" s="124" t="s">
        <v>213</v>
      </c>
      <c r="C6779" s="125" t="s">
        <v>4997</v>
      </c>
      <c r="D6779" s="126" t="s">
        <v>21032</v>
      </c>
      <c r="E6779" s="125" t="s">
        <v>4997</v>
      </c>
      <c r="F6779" s="126" t="s">
        <v>21033</v>
      </c>
      <c r="G6779" s="125" t="s">
        <v>21034</v>
      </c>
      <c r="H6779" s="126" t="s">
        <v>21035</v>
      </c>
      <c r="I6779" s="127">
        <v>3606</v>
      </c>
      <c r="J6779" s="128">
        <v>641.01969999999983</v>
      </c>
    </row>
    <row r="6780" spans="2:10" hidden="1" x14ac:dyDescent="0.25">
      <c r="B6780" s="124" t="s">
        <v>213</v>
      </c>
      <c r="C6780" s="125" t="s">
        <v>4997</v>
      </c>
      <c r="D6780" s="126" t="s">
        <v>21032</v>
      </c>
      <c r="E6780" s="125" t="s">
        <v>4997</v>
      </c>
      <c r="F6780" s="126" t="s">
        <v>21033</v>
      </c>
      <c r="G6780" s="125" t="s">
        <v>581</v>
      </c>
      <c r="H6780" s="126" t="s">
        <v>21036</v>
      </c>
      <c r="I6780" s="127">
        <v>374</v>
      </c>
      <c r="J6780" s="128">
        <v>22.202099999999991</v>
      </c>
    </row>
    <row r="6781" spans="2:10" hidden="1" x14ac:dyDescent="0.25">
      <c r="B6781" s="124" t="s">
        <v>213</v>
      </c>
      <c r="C6781" s="125" t="s">
        <v>4997</v>
      </c>
      <c r="D6781" s="126" t="s">
        <v>21032</v>
      </c>
      <c r="E6781" s="125" t="s">
        <v>21034</v>
      </c>
      <c r="F6781" s="126" t="s">
        <v>21035</v>
      </c>
      <c r="G6781" s="125" t="s">
        <v>5853</v>
      </c>
      <c r="H6781" s="126" t="s">
        <v>21037</v>
      </c>
      <c r="I6781" s="127">
        <v>292</v>
      </c>
      <c r="J6781" s="128">
        <v>419.83</v>
      </c>
    </row>
    <row r="6782" spans="2:10" hidden="1" x14ac:dyDescent="0.25">
      <c r="B6782" s="124" t="s">
        <v>213</v>
      </c>
      <c r="C6782" s="125" t="s">
        <v>21038</v>
      </c>
      <c r="D6782" s="126" t="s">
        <v>21039</v>
      </c>
      <c r="E6782" s="125" t="s">
        <v>21038</v>
      </c>
      <c r="F6782" s="126" t="s">
        <v>21040</v>
      </c>
      <c r="G6782" s="125" t="s">
        <v>702</v>
      </c>
      <c r="H6782" s="126" t="s">
        <v>21041</v>
      </c>
      <c r="I6782" s="127">
        <v>412</v>
      </c>
      <c r="J6782" s="128">
        <v>1.9678</v>
      </c>
    </row>
    <row r="6783" spans="2:10" hidden="1" x14ac:dyDescent="0.25">
      <c r="B6783" s="124" t="s">
        <v>213</v>
      </c>
      <c r="C6783" s="125" t="s">
        <v>21038</v>
      </c>
      <c r="D6783" s="126" t="s">
        <v>21039</v>
      </c>
      <c r="E6783" s="125" t="s">
        <v>21038</v>
      </c>
      <c r="F6783" s="126" t="s">
        <v>21040</v>
      </c>
      <c r="G6783" s="125" t="s">
        <v>21042</v>
      </c>
      <c r="H6783" s="126" t="s">
        <v>21043</v>
      </c>
      <c r="I6783" s="127">
        <v>795</v>
      </c>
      <c r="J6783" s="128">
        <v>883.10140000000001</v>
      </c>
    </row>
    <row r="6784" spans="2:10" hidden="1" x14ac:dyDescent="0.25">
      <c r="B6784" s="124" t="s">
        <v>213</v>
      </c>
      <c r="C6784" s="125" t="s">
        <v>21038</v>
      </c>
      <c r="D6784" s="126" t="s">
        <v>21039</v>
      </c>
      <c r="E6784" s="125" t="s">
        <v>21042</v>
      </c>
      <c r="F6784" s="126" t="s">
        <v>21043</v>
      </c>
      <c r="G6784" s="125" t="s">
        <v>21044</v>
      </c>
      <c r="H6784" s="126" t="s">
        <v>21045</v>
      </c>
      <c r="I6784" s="127">
        <v>108</v>
      </c>
      <c r="J6784" s="128">
        <v>13.4498</v>
      </c>
    </row>
    <row r="6785" spans="2:10" hidden="1" x14ac:dyDescent="0.25">
      <c r="B6785" s="124" t="s">
        <v>213</v>
      </c>
      <c r="C6785" s="125" t="s">
        <v>21038</v>
      </c>
      <c r="D6785" s="126" t="s">
        <v>21039</v>
      </c>
      <c r="E6785" s="125" t="s">
        <v>21038</v>
      </c>
      <c r="F6785" s="126" t="s">
        <v>21040</v>
      </c>
      <c r="G6785" s="125" t="s">
        <v>21046</v>
      </c>
      <c r="H6785" s="126" t="s">
        <v>21047</v>
      </c>
      <c r="I6785" s="127">
        <v>0</v>
      </c>
      <c r="J6785" s="128">
        <v>16.86559999999999</v>
      </c>
    </row>
    <row r="6786" spans="2:10" hidden="1" x14ac:dyDescent="0.25">
      <c r="B6786" s="124" t="s">
        <v>213</v>
      </c>
      <c r="C6786" s="125" t="s">
        <v>21038</v>
      </c>
      <c r="D6786" s="126" t="s">
        <v>21039</v>
      </c>
      <c r="E6786" s="125" t="s">
        <v>21042</v>
      </c>
      <c r="F6786" s="126" t="s">
        <v>21043</v>
      </c>
      <c r="G6786" s="125" t="s">
        <v>21048</v>
      </c>
      <c r="H6786" s="126" t="s">
        <v>21049</v>
      </c>
      <c r="I6786" s="127">
        <v>132</v>
      </c>
      <c r="J6786" s="128">
        <v>0</v>
      </c>
    </row>
    <row r="6787" spans="2:10" hidden="1" x14ac:dyDescent="0.25">
      <c r="B6787" s="124" t="s">
        <v>213</v>
      </c>
      <c r="C6787" s="125" t="s">
        <v>21050</v>
      </c>
      <c r="D6787" s="126" t="s">
        <v>21051</v>
      </c>
      <c r="E6787" s="125" t="s">
        <v>21050</v>
      </c>
      <c r="F6787" s="126" t="s">
        <v>21052</v>
      </c>
      <c r="G6787" s="125" t="s">
        <v>21053</v>
      </c>
      <c r="H6787" s="126" t="s">
        <v>21054</v>
      </c>
      <c r="I6787" s="127">
        <v>460</v>
      </c>
      <c r="J6787" s="128">
        <v>2.1078999999999999</v>
      </c>
    </row>
    <row r="6788" spans="2:10" hidden="1" x14ac:dyDescent="0.25">
      <c r="B6788" s="124" t="s">
        <v>213</v>
      </c>
      <c r="C6788" s="125" t="s">
        <v>21050</v>
      </c>
      <c r="D6788" s="126" t="s">
        <v>21051</v>
      </c>
      <c r="E6788" s="125" t="s">
        <v>21055</v>
      </c>
      <c r="F6788" s="126" t="s">
        <v>21056</v>
      </c>
      <c r="G6788" s="125" t="s">
        <v>21057</v>
      </c>
      <c r="H6788" s="126" t="s">
        <v>21058</v>
      </c>
      <c r="I6788" s="127">
        <v>289</v>
      </c>
      <c r="J6788" s="128">
        <v>0.4919</v>
      </c>
    </row>
    <row r="6789" spans="2:10" hidden="1" x14ac:dyDescent="0.25">
      <c r="B6789" s="124" t="s">
        <v>213</v>
      </c>
      <c r="C6789" s="125" t="s">
        <v>21050</v>
      </c>
      <c r="D6789" s="126" t="s">
        <v>21051</v>
      </c>
      <c r="E6789" s="125" t="s">
        <v>21053</v>
      </c>
      <c r="F6789" s="126" t="s">
        <v>21054</v>
      </c>
      <c r="G6789" s="125" t="s">
        <v>21055</v>
      </c>
      <c r="H6789" s="126" t="s">
        <v>21056</v>
      </c>
      <c r="I6789" s="127">
        <v>305</v>
      </c>
      <c r="J6789" s="128">
        <v>0.3846</v>
      </c>
    </row>
    <row r="6790" spans="2:10" hidden="1" x14ac:dyDescent="0.25">
      <c r="B6790" s="124" t="s">
        <v>213</v>
      </c>
      <c r="C6790" s="125" t="s">
        <v>21059</v>
      </c>
      <c r="D6790" s="126" t="s">
        <v>21060</v>
      </c>
      <c r="E6790" s="125" t="s">
        <v>21059</v>
      </c>
      <c r="F6790" s="126" t="s">
        <v>21061</v>
      </c>
      <c r="G6790" s="125" t="s">
        <v>21062</v>
      </c>
      <c r="H6790" s="126" t="s">
        <v>21063</v>
      </c>
      <c r="I6790" s="127">
        <v>239</v>
      </c>
      <c r="J6790" s="128">
        <v>24.144400000000001</v>
      </c>
    </row>
    <row r="6791" spans="2:10" hidden="1" x14ac:dyDescent="0.25">
      <c r="B6791" s="124" t="s">
        <v>213</v>
      </c>
      <c r="C6791" s="125" t="s">
        <v>21064</v>
      </c>
      <c r="D6791" s="126" t="s">
        <v>21065</v>
      </c>
      <c r="E6791" s="125" t="s">
        <v>21066</v>
      </c>
      <c r="F6791" s="126" t="s">
        <v>21067</v>
      </c>
      <c r="G6791" s="125" t="s">
        <v>21068</v>
      </c>
      <c r="H6791" s="126" t="s">
        <v>21069</v>
      </c>
      <c r="I6791" s="127">
        <v>438</v>
      </c>
      <c r="J6791" s="128">
        <v>44.964300000000001</v>
      </c>
    </row>
    <row r="6792" spans="2:10" hidden="1" x14ac:dyDescent="0.25">
      <c r="B6792" s="124" t="s">
        <v>213</v>
      </c>
      <c r="C6792" s="125" t="s">
        <v>21064</v>
      </c>
      <c r="D6792" s="126" t="s">
        <v>21065</v>
      </c>
      <c r="E6792" s="125" t="s">
        <v>21064</v>
      </c>
      <c r="F6792" s="126" t="s">
        <v>21070</v>
      </c>
      <c r="G6792" s="125" t="s">
        <v>21071</v>
      </c>
      <c r="H6792" s="126" t="s">
        <v>21072</v>
      </c>
      <c r="I6792" s="127">
        <v>310</v>
      </c>
      <c r="J6792" s="128">
        <v>4.3280999999999992</v>
      </c>
    </row>
    <row r="6793" spans="2:10" hidden="1" x14ac:dyDescent="0.25">
      <c r="B6793" s="124" t="s">
        <v>213</v>
      </c>
      <c r="C6793" s="125" t="s">
        <v>21064</v>
      </c>
      <c r="D6793" s="126" t="s">
        <v>21065</v>
      </c>
      <c r="E6793" s="125" t="s">
        <v>21064</v>
      </c>
      <c r="F6793" s="126" t="s">
        <v>21070</v>
      </c>
      <c r="G6793" s="125" t="s">
        <v>21066</v>
      </c>
      <c r="H6793" s="126" t="s">
        <v>21067</v>
      </c>
      <c r="I6793" s="127">
        <v>2135</v>
      </c>
      <c r="J6793" s="128">
        <v>6.3342000000000001</v>
      </c>
    </row>
    <row r="6794" spans="2:10" hidden="1" x14ac:dyDescent="0.25">
      <c r="B6794" s="124" t="s">
        <v>213</v>
      </c>
      <c r="C6794" s="125" t="s">
        <v>21064</v>
      </c>
      <c r="D6794" s="126" t="s">
        <v>21065</v>
      </c>
      <c r="E6794" s="125" t="s">
        <v>21064</v>
      </c>
      <c r="F6794" s="126" t="s">
        <v>21070</v>
      </c>
      <c r="G6794" s="125" t="s">
        <v>21073</v>
      </c>
      <c r="H6794" s="126" t="s">
        <v>21074</v>
      </c>
      <c r="I6794" s="127">
        <v>832</v>
      </c>
      <c r="J6794" s="128">
        <v>6.1237000000000004</v>
      </c>
    </row>
    <row r="6795" spans="2:10" hidden="1" x14ac:dyDescent="0.25">
      <c r="B6795" s="124" t="s">
        <v>213</v>
      </c>
      <c r="C6795" s="125" t="s">
        <v>21064</v>
      </c>
      <c r="D6795" s="126" t="s">
        <v>21065</v>
      </c>
      <c r="E6795" s="125" t="s">
        <v>21075</v>
      </c>
      <c r="F6795" s="126" t="s">
        <v>21076</v>
      </c>
      <c r="G6795" s="125" t="s">
        <v>21077</v>
      </c>
      <c r="H6795" s="126" t="s">
        <v>21078</v>
      </c>
      <c r="I6795" s="127">
        <v>2032</v>
      </c>
      <c r="J6795" s="128">
        <v>2.8485</v>
      </c>
    </row>
    <row r="6796" spans="2:10" hidden="1" x14ac:dyDescent="0.25">
      <c r="B6796" s="124" t="s">
        <v>213</v>
      </c>
      <c r="C6796" s="125" t="s">
        <v>21064</v>
      </c>
      <c r="D6796" s="126" t="s">
        <v>21065</v>
      </c>
      <c r="E6796" s="125" t="s">
        <v>21077</v>
      </c>
      <c r="F6796" s="126" t="s">
        <v>21078</v>
      </c>
      <c r="G6796" s="125" t="s">
        <v>7573</v>
      </c>
      <c r="H6796" s="126" t="s">
        <v>21079</v>
      </c>
      <c r="I6796" s="127">
        <v>2235</v>
      </c>
      <c r="J6796" s="128">
        <v>2.8485</v>
      </c>
    </row>
    <row r="6797" spans="2:10" hidden="1" x14ac:dyDescent="0.25">
      <c r="B6797" s="124" t="s">
        <v>213</v>
      </c>
      <c r="C6797" s="125" t="s">
        <v>21064</v>
      </c>
      <c r="D6797" s="126" t="s">
        <v>21065</v>
      </c>
      <c r="E6797" s="125" t="s">
        <v>21066</v>
      </c>
      <c r="F6797" s="126" t="s">
        <v>21067</v>
      </c>
      <c r="G6797" s="125" t="s">
        <v>21075</v>
      </c>
      <c r="H6797" s="126" t="s">
        <v>21076</v>
      </c>
      <c r="I6797" s="127">
        <v>279</v>
      </c>
      <c r="J6797" s="128">
        <v>50.393000000000001</v>
      </c>
    </row>
    <row r="6798" spans="2:10" hidden="1" x14ac:dyDescent="0.25">
      <c r="B6798" s="124" t="s">
        <v>213</v>
      </c>
      <c r="C6798" s="125" t="s">
        <v>3260</v>
      </c>
      <c r="D6798" s="126" t="s">
        <v>21080</v>
      </c>
      <c r="E6798" s="125" t="s">
        <v>3260</v>
      </c>
      <c r="F6798" s="126" t="s">
        <v>21081</v>
      </c>
      <c r="G6798" s="125" t="s">
        <v>21082</v>
      </c>
      <c r="H6798" s="126" t="s">
        <v>21083</v>
      </c>
      <c r="I6798" s="127">
        <v>933</v>
      </c>
      <c r="J6798" s="128">
        <v>94.542000000000002</v>
      </c>
    </row>
    <row r="6799" spans="2:10" hidden="1" x14ac:dyDescent="0.25">
      <c r="B6799" s="124" t="s">
        <v>213</v>
      </c>
      <c r="C6799" s="125" t="s">
        <v>21084</v>
      </c>
      <c r="D6799" s="126" t="s">
        <v>21085</v>
      </c>
      <c r="E6799" s="125" t="s">
        <v>4492</v>
      </c>
      <c r="F6799" s="126" t="s">
        <v>21086</v>
      </c>
      <c r="G6799" s="125" t="s">
        <v>21087</v>
      </c>
      <c r="H6799" s="126" t="s">
        <v>21088</v>
      </c>
      <c r="I6799" s="127">
        <v>347</v>
      </c>
      <c r="J6799" s="128">
        <v>16.253399999999999</v>
      </c>
    </row>
    <row r="6800" spans="2:10" hidden="1" x14ac:dyDescent="0.25">
      <c r="B6800" s="124" t="s">
        <v>213</v>
      </c>
      <c r="C6800" s="125" t="s">
        <v>21084</v>
      </c>
      <c r="D6800" s="126" t="s">
        <v>21085</v>
      </c>
      <c r="E6800" s="125" t="s">
        <v>21089</v>
      </c>
      <c r="F6800" s="126" t="s">
        <v>21090</v>
      </c>
      <c r="G6800" s="125" t="s">
        <v>16874</v>
      </c>
      <c r="H6800" s="126" t="s">
        <v>21091</v>
      </c>
      <c r="I6800" s="127">
        <v>301</v>
      </c>
      <c r="J6800" s="128">
        <v>15.798400000000001</v>
      </c>
    </row>
    <row r="6801" spans="2:10" hidden="1" x14ac:dyDescent="0.25">
      <c r="B6801" s="124" t="s">
        <v>213</v>
      </c>
      <c r="C6801" s="125" t="s">
        <v>21084</v>
      </c>
      <c r="D6801" s="126" t="s">
        <v>21085</v>
      </c>
      <c r="E6801" s="125" t="s">
        <v>21084</v>
      </c>
      <c r="F6801" s="126" t="s">
        <v>21092</v>
      </c>
      <c r="G6801" s="125" t="s">
        <v>21089</v>
      </c>
      <c r="H6801" s="126" t="s">
        <v>21090</v>
      </c>
      <c r="I6801" s="127">
        <v>281</v>
      </c>
      <c r="J6801" s="128">
        <v>12.4467</v>
      </c>
    </row>
    <row r="6802" spans="2:10" hidden="1" x14ac:dyDescent="0.25">
      <c r="B6802" s="124" t="s">
        <v>213</v>
      </c>
      <c r="C6802" s="125" t="s">
        <v>21084</v>
      </c>
      <c r="D6802" s="126" t="s">
        <v>21085</v>
      </c>
      <c r="E6802" s="125" t="s">
        <v>21093</v>
      </c>
      <c r="F6802" s="126" t="s">
        <v>21094</v>
      </c>
      <c r="G6802" s="125" t="s">
        <v>661</v>
      </c>
      <c r="H6802" s="126" t="s">
        <v>21095</v>
      </c>
      <c r="I6802" s="127">
        <v>278</v>
      </c>
      <c r="J6802" s="128">
        <v>16.1692</v>
      </c>
    </row>
    <row r="6803" spans="2:10" hidden="1" x14ac:dyDescent="0.25">
      <c r="B6803" s="124" t="s">
        <v>213</v>
      </c>
      <c r="C6803" s="125" t="s">
        <v>21084</v>
      </c>
      <c r="D6803" s="126" t="s">
        <v>21085</v>
      </c>
      <c r="E6803" s="125" t="s">
        <v>21093</v>
      </c>
      <c r="F6803" s="126" t="s">
        <v>21094</v>
      </c>
      <c r="G6803" s="125" t="s">
        <v>4492</v>
      </c>
      <c r="H6803" s="126" t="s">
        <v>21086</v>
      </c>
      <c r="I6803" s="127">
        <v>88</v>
      </c>
      <c r="J6803" s="128">
        <v>11.3489</v>
      </c>
    </row>
    <row r="6804" spans="2:10" hidden="1" x14ac:dyDescent="0.25">
      <c r="B6804" s="124" t="s">
        <v>213</v>
      </c>
      <c r="C6804" s="125" t="s">
        <v>21084</v>
      </c>
      <c r="D6804" s="126" t="s">
        <v>21085</v>
      </c>
      <c r="E6804" s="125" t="s">
        <v>21096</v>
      </c>
      <c r="F6804" s="126" t="s">
        <v>21097</v>
      </c>
      <c r="G6804" s="125" t="s">
        <v>21098</v>
      </c>
      <c r="H6804" s="126" t="s">
        <v>21099</v>
      </c>
      <c r="I6804" s="127">
        <v>49</v>
      </c>
      <c r="J6804" s="128">
        <v>14.4368</v>
      </c>
    </row>
    <row r="6805" spans="2:10" hidden="1" x14ac:dyDescent="0.25">
      <c r="B6805" s="124" t="s">
        <v>213</v>
      </c>
      <c r="C6805" s="125" t="s">
        <v>21084</v>
      </c>
      <c r="D6805" s="126" t="s">
        <v>21085</v>
      </c>
      <c r="E6805" s="125" t="s">
        <v>21084</v>
      </c>
      <c r="F6805" s="126" t="s">
        <v>21092</v>
      </c>
      <c r="G6805" s="125" t="s">
        <v>21093</v>
      </c>
      <c r="H6805" s="126" t="s">
        <v>21094</v>
      </c>
      <c r="I6805" s="127">
        <v>228</v>
      </c>
      <c r="J6805" s="128">
        <v>22.0562</v>
      </c>
    </row>
    <row r="6806" spans="2:10" hidden="1" x14ac:dyDescent="0.25">
      <c r="B6806" s="124" t="s">
        <v>213</v>
      </c>
      <c r="C6806" s="125" t="s">
        <v>21084</v>
      </c>
      <c r="D6806" s="126" t="s">
        <v>21085</v>
      </c>
      <c r="E6806" s="125" t="s">
        <v>6038</v>
      </c>
      <c r="F6806" s="126" t="s">
        <v>21100</v>
      </c>
      <c r="G6806" s="125" t="s">
        <v>21101</v>
      </c>
      <c r="H6806" s="126" t="s">
        <v>21102</v>
      </c>
      <c r="I6806" s="127">
        <v>323</v>
      </c>
      <c r="J6806" s="128">
        <v>20.253399999999999</v>
      </c>
    </row>
    <row r="6807" spans="2:10" hidden="1" x14ac:dyDescent="0.25">
      <c r="B6807" s="124" t="s">
        <v>213</v>
      </c>
      <c r="C6807" s="125" t="s">
        <v>21084</v>
      </c>
      <c r="D6807" s="126" t="s">
        <v>21085</v>
      </c>
      <c r="E6807" s="125" t="s">
        <v>4492</v>
      </c>
      <c r="F6807" s="126" t="s">
        <v>21086</v>
      </c>
      <c r="G6807" s="125" t="s">
        <v>21103</v>
      </c>
      <c r="H6807" s="126" t="s">
        <v>21104</v>
      </c>
      <c r="I6807" s="127">
        <v>37</v>
      </c>
      <c r="J6807" s="128">
        <v>15.7737</v>
      </c>
    </row>
    <row r="6808" spans="2:10" hidden="1" x14ac:dyDescent="0.25">
      <c r="B6808" s="124" t="s">
        <v>213</v>
      </c>
      <c r="C6808" s="125" t="s">
        <v>21084</v>
      </c>
      <c r="D6808" s="126" t="s">
        <v>21085</v>
      </c>
      <c r="E6808" s="125" t="s">
        <v>6038</v>
      </c>
      <c r="F6808" s="126" t="s">
        <v>21100</v>
      </c>
      <c r="G6808" s="125" t="s">
        <v>21105</v>
      </c>
      <c r="H6808" s="126" t="s">
        <v>21106</v>
      </c>
      <c r="I6808" s="127">
        <v>260</v>
      </c>
      <c r="J6808" s="128">
        <v>5.9453999999999976</v>
      </c>
    </row>
    <row r="6809" spans="2:10" hidden="1" x14ac:dyDescent="0.25">
      <c r="B6809" s="124" t="s">
        <v>213</v>
      </c>
      <c r="C6809" s="125" t="s">
        <v>21084</v>
      </c>
      <c r="D6809" s="126" t="s">
        <v>21085</v>
      </c>
      <c r="E6809" s="125" t="s">
        <v>21107</v>
      </c>
      <c r="F6809" s="126" t="s">
        <v>21108</v>
      </c>
      <c r="G6809" s="125" t="s">
        <v>21109</v>
      </c>
      <c r="H6809" s="126" t="s">
        <v>21110</v>
      </c>
      <c r="I6809" s="127">
        <v>71</v>
      </c>
      <c r="J6809" s="128">
        <v>13.5449</v>
      </c>
    </row>
    <row r="6810" spans="2:10" hidden="1" x14ac:dyDescent="0.25">
      <c r="B6810" s="124" t="s">
        <v>213</v>
      </c>
      <c r="C6810" s="125" t="s">
        <v>21084</v>
      </c>
      <c r="D6810" s="126" t="s">
        <v>21085</v>
      </c>
      <c r="E6810" s="125" t="s">
        <v>21098</v>
      </c>
      <c r="F6810" s="126" t="s">
        <v>21099</v>
      </c>
      <c r="G6810" s="125" t="s">
        <v>21107</v>
      </c>
      <c r="H6810" s="126" t="s">
        <v>21108</v>
      </c>
      <c r="I6810" s="127">
        <v>229</v>
      </c>
      <c r="J6810" s="128">
        <v>16.247199999999999</v>
      </c>
    </row>
    <row r="6811" spans="2:10" hidden="1" x14ac:dyDescent="0.25">
      <c r="B6811" s="124" t="s">
        <v>213</v>
      </c>
      <c r="C6811" s="125" t="s">
        <v>21084</v>
      </c>
      <c r="D6811" s="126" t="s">
        <v>21085</v>
      </c>
      <c r="E6811" s="125" t="s">
        <v>21098</v>
      </c>
      <c r="F6811" s="126" t="s">
        <v>21099</v>
      </c>
      <c r="G6811" s="125" t="s">
        <v>21111</v>
      </c>
      <c r="H6811" s="126" t="s">
        <v>21112</v>
      </c>
      <c r="I6811" s="127">
        <v>314</v>
      </c>
      <c r="J6811" s="128">
        <v>18.421399999999998</v>
      </c>
    </row>
    <row r="6812" spans="2:10" hidden="1" x14ac:dyDescent="0.25">
      <c r="B6812" s="124" t="s">
        <v>213</v>
      </c>
      <c r="C6812" s="125" t="s">
        <v>21113</v>
      </c>
      <c r="D6812" s="126" t="s">
        <v>21114</v>
      </c>
      <c r="E6812" s="125" t="s">
        <v>21113</v>
      </c>
      <c r="F6812" s="126" t="s">
        <v>21115</v>
      </c>
      <c r="G6812" s="125" t="s">
        <v>5324</v>
      </c>
      <c r="H6812" s="126" t="s">
        <v>21116</v>
      </c>
      <c r="I6812" s="127">
        <v>2715</v>
      </c>
      <c r="J6812" s="128">
        <v>8.4829000000000025</v>
      </c>
    </row>
    <row r="6813" spans="2:10" hidden="1" x14ac:dyDescent="0.25">
      <c r="B6813" s="124" t="s">
        <v>213</v>
      </c>
      <c r="C6813" s="125" t="s">
        <v>21113</v>
      </c>
      <c r="D6813" s="126" t="s">
        <v>21114</v>
      </c>
      <c r="E6813" s="125" t="s">
        <v>21117</v>
      </c>
      <c r="F6813" s="126" t="s">
        <v>21118</v>
      </c>
      <c r="G6813" s="125" t="s">
        <v>6627</v>
      </c>
      <c r="H6813" s="126" t="s">
        <v>21119</v>
      </c>
      <c r="I6813" s="127">
        <v>489</v>
      </c>
      <c r="J6813" s="128">
        <v>7.3213999999999997</v>
      </c>
    </row>
    <row r="6814" spans="2:10" hidden="1" x14ac:dyDescent="0.25">
      <c r="B6814" s="124" t="s">
        <v>213</v>
      </c>
      <c r="C6814" s="125" t="s">
        <v>21113</v>
      </c>
      <c r="D6814" s="126" t="s">
        <v>21114</v>
      </c>
      <c r="E6814" s="125" t="s">
        <v>21113</v>
      </c>
      <c r="F6814" s="126" t="s">
        <v>21115</v>
      </c>
      <c r="G6814" s="125" t="s">
        <v>21117</v>
      </c>
      <c r="H6814" s="126" t="s">
        <v>21118</v>
      </c>
      <c r="I6814" s="127">
        <v>1683</v>
      </c>
      <c r="J6814" s="128">
        <v>153.01750000000001</v>
      </c>
    </row>
    <row r="6815" spans="2:10" hidden="1" x14ac:dyDescent="0.25">
      <c r="B6815" s="124" t="s">
        <v>213</v>
      </c>
      <c r="C6815" s="125" t="s">
        <v>21120</v>
      </c>
      <c r="D6815" s="126" t="s">
        <v>21121</v>
      </c>
      <c r="E6815" s="125" t="s">
        <v>21120</v>
      </c>
      <c r="F6815" s="126" t="s">
        <v>21122</v>
      </c>
      <c r="G6815" s="125" t="s">
        <v>21123</v>
      </c>
      <c r="H6815" s="126" t="s">
        <v>21124</v>
      </c>
      <c r="I6815" s="127">
        <v>216</v>
      </c>
      <c r="J6815" s="128">
        <v>10.263299999999999</v>
      </c>
    </row>
    <row r="6816" spans="2:10" hidden="1" x14ac:dyDescent="0.25">
      <c r="B6816" s="124" t="s">
        <v>213</v>
      </c>
      <c r="C6816" s="125" t="s">
        <v>21120</v>
      </c>
      <c r="D6816" s="126" t="s">
        <v>21121</v>
      </c>
      <c r="E6816" s="125" t="s">
        <v>21120</v>
      </c>
      <c r="F6816" s="126" t="s">
        <v>21122</v>
      </c>
      <c r="G6816" s="125" t="s">
        <v>21125</v>
      </c>
      <c r="H6816" s="126" t="s">
        <v>21126</v>
      </c>
      <c r="I6816" s="127">
        <v>421</v>
      </c>
      <c r="J6816" s="128">
        <v>197.2791</v>
      </c>
    </row>
    <row r="6817" spans="2:10" hidden="1" x14ac:dyDescent="0.25">
      <c r="B6817" s="124" t="s">
        <v>213</v>
      </c>
      <c r="C6817" s="125" t="s">
        <v>21120</v>
      </c>
      <c r="D6817" s="126" t="s">
        <v>21121</v>
      </c>
      <c r="E6817" s="125" t="s">
        <v>21127</v>
      </c>
      <c r="F6817" s="126" t="s">
        <v>21128</v>
      </c>
      <c r="G6817" s="125" t="s">
        <v>21129</v>
      </c>
      <c r="H6817" s="126" t="s">
        <v>21130</v>
      </c>
      <c r="I6817" s="127">
        <v>2038</v>
      </c>
      <c r="J6817" s="128">
        <v>0.15630000000000011</v>
      </c>
    </row>
    <row r="6818" spans="2:10" hidden="1" x14ac:dyDescent="0.25">
      <c r="B6818" s="124" t="s">
        <v>213</v>
      </c>
      <c r="C6818" s="125" t="s">
        <v>21120</v>
      </c>
      <c r="D6818" s="126" t="s">
        <v>21121</v>
      </c>
      <c r="E6818" s="125" t="s">
        <v>21125</v>
      </c>
      <c r="F6818" s="126" t="s">
        <v>21126</v>
      </c>
      <c r="G6818" s="125" t="s">
        <v>21131</v>
      </c>
      <c r="H6818" s="126" t="s">
        <v>21132</v>
      </c>
      <c r="I6818" s="127">
        <v>383</v>
      </c>
      <c r="J6818" s="128">
        <v>2.0851000000000002</v>
      </c>
    </row>
    <row r="6819" spans="2:10" hidden="1" x14ac:dyDescent="0.25">
      <c r="B6819" s="124" t="s">
        <v>213</v>
      </c>
      <c r="C6819" s="125" t="s">
        <v>21120</v>
      </c>
      <c r="D6819" s="126" t="s">
        <v>21121</v>
      </c>
      <c r="E6819" s="125" t="s">
        <v>21120</v>
      </c>
      <c r="F6819" s="126" t="s">
        <v>21122</v>
      </c>
      <c r="G6819" s="125" t="s">
        <v>21127</v>
      </c>
      <c r="H6819" s="126" t="s">
        <v>21128</v>
      </c>
      <c r="I6819" s="127">
        <v>607</v>
      </c>
      <c r="J6819" s="128">
        <v>15.194100000000001</v>
      </c>
    </row>
    <row r="6820" spans="2:10" hidden="1" x14ac:dyDescent="0.25">
      <c r="B6820" s="124" t="s">
        <v>213</v>
      </c>
      <c r="C6820" s="125" t="s">
        <v>21120</v>
      </c>
      <c r="D6820" s="126" t="s">
        <v>21121</v>
      </c>
      <c r="E6820" s="125" t="s">
        <v>21127</v>
      </c>
      <c r="F6820" s="126" t="s">
        <v>21128</v>
      </c>
      <c r="G6820" s="125" t="s">
        <v>2043</v>
      </c>
      <c r="H6820" s="126" t="s">
        <v>21133</v>
      </c>
      <c r="I6820" s="127">
        <v>442</v>
      </c>
      <c r="J6820" s="128">
        <v>0.15630000000000011</v>
      </c>
    </row>
    <row r="6821" spans="2:10" hidden="1" x14ac:dyDescent="0.25">
      <c r="B6821" s="124" t="s">
        <v>213</v>
      </c>
      <c r="C6821" s="125" t="s">
        <v>21120</v>
      </c>
      <c r="D6821" s="126" t="s">
        <v>21121</v>
      </c>
      <c r="E6821" s="125" t="s">
        <v>21127</v>
      </c>
      <c r="F6821" s="126" t="s">
        <v>21128</v>
      </c>
      <c r="G6821" s="125" t="s">
        <v>10917</v>
      </c>
      <c r="H6821" s="126" t="s">
        <v>21134</v>
      </c>
      <c r="I6821" s="127">
        <v>24</v>
      </c>
      <c r="J6821" s="128">
        <v>5.6733000000000002</v>
      </c>
    </row>
    <row r="6822" spans="2:10" hidden="1" x14ac:dyDescent="0.25">
      <c r="B6822" s="124" t="s">
        <v>213</v>
      </c>
      <c r="C6822" s="125" t="s">
        <v>21120</v>
      </c>
      <c r="D6822" s="126" t="s">
        <v>21121</v>
      </c>
      <c r="E6822" s="125" t="s">
        <v>21127</v>
      </c>
      <c r="F6822" s="126" t="s">
        <v>21128</v>
      </c>
      <c r="G6822" s="125" t="s">
        <v>21135</v>
      </c>
      <c r="H6822" s="126" t="s">
        <v>21136</v>
      </c>
      <c r="I6822" s="127">
        <v>454</v>
      </c>
      <c r="J6822" s="128">
        <v>0</v>
      </c>
    </row>
    <row r="6823" spans="2:10" hidden="1" x14ac:dyDescent="0.25">
      <c r="B6823" s="124" t="s">
        <v>213</v>
      </c>
      <c r="C6823" s="125" t="s">
        <v>21137</v>
      </c>
      <c r="D6823" s="126" t="s">
        <v>21138</v>
      </c>
      <c r="E6823" s="125" t="s">
        <v>21137</v>
      </c>
      <c r="F6823" s="126" t="s">
        <v>21139</v>
      </c>
      <c r="G6823" s="125" t="s">
        <v>5271</v>
      </c>
      <c r="H6823" s="126" t="s">
        <v>21140</v>
      </c>
      <c r="I6823" s="127">
        <v>1250</v>
      </c>
      <c r="J6823" s="128">
        <v>6.4249999999999989</v>
      </c>
    </row>
    <row r="6824" spans="2:10" hidden="1" x14ac:dyDescent="0.25">
      <c r="B6824" s="124" t="s">
        <v>213</v>
      </c>
      <c r="C6824" s="125" t="s">
        <v>21141</v>
      </c>
      <c r="D6824" s="126" t="s">
        <v>21142</v>
      </c>
      <c r="E6824" s="125" t="s">
        <v>21141</v>
      </c>
      <c r="F6824" s="126" t="s">
        <v>21143</v>
      </c>
      <c r="G6824" s="125" t="s">
        <v>21144</v>
      </c>
      <c r="H6824" s="126" t="s">
        <v>21145</v>
      </c>
      <c r="I6824" s="127">
        <v>825</v>
      </c>
      <c r="J6824" s="128">
        <v>0.45429999999999998</v>
      </c>
    </row>
    <row r="6825" spans="2:10" hidden="1" x14ac:dyDescent="0.25">
      <c r="B6825" s="124" t="s">
        <v>213</v>
      </c>
      <c r="C6825" s="125" t="s">
        <v>21146</v>
      </c>
      <c r="D6825" s="126" t="s">
        <v>21147</v>
      </c>
      <c r="E6825" s="125" t="s">
        <v>21146</v>
      </c>
      <c r="F6825" s="126" t="s">
        <v>21148</v>
      </c>
      <c r="G6825" s="125" t="s">
        <v>21149</v>
      </c>
      <c r="H6825" s="126" t="s">
        <v>21150</v>
      </c>
      <c r="I6825" s="127">
        <v>46</v>
      </c>
      <c r="J6825" s="128">
        <v>147.7389</v>
      </c>
    </row>
    <row r="6826" spans="2:10" hidden="1" x14ac:dyDescent="0.25">
      <c r="B6826" s="124" t="s">
        <v>213</v>
      </c>
      <c r="C6826" s="125" t="s">
        <v>21151</v>
      </c>
      <c r="D6826" s="126" t="s">
        <v>21152</v>
      </c>
      <c r="E6826" s="125" t="s">
        <v>21151</v>
      </c>
      <c r="F6826" s="126" t="s">
        <v>21153</v>
      </c>
      <c r="G6826" s="125" t="s">
        <v>610</v>
      </c>
      <c r="H6826" s="126" t="s">
        <v>21154</v>
      </c>
      <c r="I6826" s="127">
        <v>812</v>
      </c>
      <c r="J6826" s="128">
        <v>775.57950000000005</v>
      </c>
    </row>
    <row r="6827" spans="2:10" hidden="1" x14ac:dyDescent="0.25">
      <c r="B6827" s="124" t="s">
        <v>213</v>
      </c>
      <c r="C6827" s="125" t="s">
        <v>21151</v>
      </c>
      <c r="D6827" s="126" t="s">
        <v>21152</v>
      </c>
      <c r="E6827" s="125" t="s">
        <v>21151</v>
      </c>
      <c r="F6827" s="126" t="s">
        <v>21153</v>
      </c>
      <c r="G6827" s="125" t="s">
        <v>21155</v>
      </c>
      <c r="H6827" s="126" t="s">
        <v>21156</v>
      </c>
      <c r="I6827" s="127">
        <v>576</v>
      </c>
      <c r="J6827" s="128">
        <v>0.94640000000000002</v>
      </c>
    </row>
    <row r="6828" spans="2:10" hidden="1" x14ac:dyDescent="0.25">
      <c r="B6828" s="124" t="s">
        <v>213</v>
      </c>
      <c r="C6828" s="125" t="s">
        <v>4712</v>
      </c>
      <c r="D6828" s="126" t="s">
        <v>21157</v>
      </c>
      <c r="E6828" s="125" t="s">
        <v>21158</v>
      </c>
      <c r="F6828" s="126" t="s">
        <v>21159</v>
      </c>
      <c r="G6828" s="125" t="s">
        <v>729</v>
      </c>
      <c r="H6828" s="126" t="s">
        <v>21160</v>
      </c>
      <c r="I6828" s="127">
        <v>220</v>
      </c>
      <c r="J6828" s="128">
        <v>1.4152</v>
      </c>
    </row>
    <row r="6829" spans="2:10" hidden="1" x14ac:dyDescent="0.25">
      <c r="B6829" s="124" t="s">
        <v>213</v>
      </c>
      <c r="C6829" s="125" t="s">
        <v>4712</v>
      </c>
      <c r="D6829" s="126" t="s">
        <v>21157</v>
      </c>
      <c r="E6829" s="125" t="s">
        <v>729</v>
      </c>
      <c r="F6829" s="126" t="s">
        <v>21160</v>
      </c>
      <c r="G6829" s="125" t="s">
        <v>21161</v>
      </c>
      <c r="H6829" s="126" t="s">
        <v>21162</v>
      </c>
      <c r="I6829" s="127">
        <v>1805</v>
      </c>
      <c r="J6829" s="128">
        <v>0</v>
      </c>
    </row>
    <row r="6830" spans="2:10" hidden="1" x14ac:dyDescent="0.25">
      <c r="B6830" s="124" t="s">
        <v>213</v>
      </c>
      <c r="C6830" s="125" t="s">
        <v>4712</v>
      </c>
      <c r="D6830" s="126" t="s">
        <v>21157</v>
      </c>
      <c r="E6830" s="125" t="s">
        <v>21161</v>
      </c>
      <c r="F6830" s="126" t="s">
        <v>21162</v>
      </c>
      <c r="G6830" s="125" t="s">
        <v>21163</v>
      </c>
      <c r="H6830" s="126" t="s">
        <v>21164</v>
      </c>
      <c r="I6830" s="127">
        <v>320</v>
      </c>
      <c r="J6830" s="128">
        <v>0</v>
      </c>
    </row>
    <row r="6831" spans="2:10" hidden="1" x14ac:dyDescent="0.25">
      <c r="B6831" s="124" t="s">
        <v>213</v>
      </c>
      <c r="C6831" s="125" t="s">
        <v>4712</v>
      </c>
      <c r="D6831" s="126" t="s">
        <v>21157</v>
      </c>
      <c r="E6831" s="125" t="s">
        <v>21158</v>
      </c>
      <c r="F6831" s="126" t="s">
        <v>21159</v>
      </c>
      <c r="G6831" s="125" t="s">
        <v>21165</v>
      </c>
      <c r="H6831" s="126" t="s">
        <v>21166</v>
      </c>
      <c r="I6831" s="127">
        <v>250</v>
      </c>
      <c r="J6831" s="128">
        <v>6.5491000000000001</v>
      </c>
    </row>
    <row r="6832" spans="2:10" hidden="1" x14ac:dyDescent="0.25">
      <c r="B6832" s="124" t="s">
        <v>213</v>
      </c>
      <c r="C6832" s="125" t="s">
        <v>4712</v>
      </c>
      <c r="D6832" s="126" t="s">
        <v>21157</v>
      </c>
      <c r="E6832" s="125" t="s">
        <v>4712</v>
      </c>
      <c r="F6832" s="126" t="s">
        <v>21167</v>
      </c>
      <c r="G6832" s="125" t="s">
        <v>21158</v>
      </c>
      <c r="H6832" s="126" t="s">
        <v>21159</v>
      </c>
      <c r="I6832" s="127">
        <v>329</v>
      </c>
      <c r="J6832" s="128">
        <v>28.926200000000001</v>
      </c>
    </row>
    <row r="6833" spans="2:10" hidden="1" x14ac:dyDescent="0.25">
      <c r="B6833" s="124" t="s">
        <v>213</v>
      </c>
      <c r="C6833" s="125" t="s">
        <v>4516</v>
      </c>
      <c r="D6833" s="126" t="s">
        <v>21168</v>
      </c>
      <c r="E6833" s="125" t="s">
        <v>4516</v>
      </c>
      <c r="F6833" s="126" t="s">
        <v>21169</v>
      </c>
      <c r="G6833" s="125" t="s">
        <v>21170</v>
      </c>
      <c r="H6833" s="126" t="s">
        <v>21171</v>
      </c>
      <c r="I6833" s="127">
        <v>969</v>
      </c>
      <c r="J6833" s="128">
        <v>7.3022</v>
      </c>
    </row>
    <row r="6834" spans="2:10" hidden="1" x14ac:dyDescent="0.25">
      <c r="B6834" s="124" t="s">
        <v>213</v>
      </c>
      <c r="C6834" s="125" t="s">
        <v>4559</v>
      </c>
      <c r="D6834" s="126" t="s">
        <v>21172</v>
      </c>
      <c r="E6834" s="125" t="s">
        <v>4559</v>
      </c>
      <c r="F6834" s="126" t="s">
        <v>21173</v>
      </c>
      <c r="G6834" s="125" t="s">
        <v>21174</v>
      </c>
      <c r="H6834" s="126" t="s">
        <v>21175</v>
      </c>
      <c r="I6834" s="127">
        <v>518</v>
      </c>
      <c r="J6834" s="128">
        <v>1.0195000000000001</v>
      </c>
    </row>
    <row r="6835" spans="2:10" hidden="1" x14ac:dyDescent="0.25">
      <c r="B6835" s="124" t="s">
        <v>213</v>
      </c>
      <c r="C6835" s="125" t="s">
        <v>4607</v>
      </c>
      <c r="D6835" s="126" t="s">
        <v>21176</v>
      </c>
      <c r="E6835" s="125" t="s">
        <v>21177</v>
      </c>
      <c r="F6835" s="126" t="s">
        <v>21178</v>
      </c>
      <c r="G6835" s="125" t="s">
        <v>21179</v>
      </c>
      <c r="H6835" s="126" t="s">
        <v>21180</v>
      </c>
      <c r="I6835" s="127">
        <v>207</v>
      </c>
      <c r="J6835" s="128">
        <v>0</v>
      </c>
    </row>
    <row r="6836" spans="2:10" hidden="1" x14ac:dyDescent="0.25">
      <c r="B6836" s="124" t="s">
        <v>213</v>
      </c>
      <c r="C6836" s="125" t="s">
        <v>4607</v>
      </c>
      <c r="D6836" s="126" t="s">
        <v>21176</v>
      </c>
      <c r="E6836" s="125" t="s">
        <v>21181</v>
      </c>
      <c r="F6836" s="126" t="s">
        <v>21182</v>
      </c>
      <c r="G6836" s="125" t="s">
        <v>4492</v>
      </c>
      <c r="H6836" s="126" t="s">
        <v>21183</v>
      </c>
      <c r="I6836" s="127">
        <v>981</v>
      </c>
      <c r="J6836" s="128">
        <v>0</v>
      </c>
    </row>
    <row r="6837" spans="2:10" hidden="1" x14ac:dyDescent="0.25">
      <c r="B6837" s="124" t="s">
        <v>213</v>
      </c>
      <c r="C6837" s="125" t="s">
        <v>4607</v>
      </c>
      <c r="D6837" s="126" t="s">
        <v>21176</v>
      </c>
      <c r="E6837" s="125" t="s">
        <v>21181</v>
      </c>
      <c r="F6837" s="126" t="s">
        <v>21182</v>
      </c>
      <c r="G6837" s="125" t="s">
        <v>21177</v>
      </c>
      <c r="H6837" s="126" t="s">
        <v>21178</v>
      </c>
      <c r="I6837" s="127">
        <v>281</v>
      </c>
      <c r="J6837" s="128">
        <v>0</v>
      </c>
    </row>
    <row r="6838" spans="2:10" hidden="1" x14ac:dyDescent="0.25">
      <c r="B6838" s="124" t="s">
        <v>213</v>
      </c>
      <c r="C6838" s="125" t="s">
        <v>4607</v>
      </c>
      <c r="D6838" s="126" t="s">
        <v>21176</v>
      </c>
      <c r="E6838" s="125" t="s">
        <v>4607</v>
      </c>
      <c r="F6838" s="126" t="s">
        <v>21184</v>
      </c>
      <c r="G6838" s="125" t="s">
        <v>21181</v>
      </c>
      <c r="H6838" s="126" t="s">
        <v>21182</v>
      </c>
      <c r="I6838" s="127">
        <v>103</v>
      </c>
      <c r="J6838" s="128">
        <v>0</v>
      </c>
    </row>
    <row r="6839" spans="2:10" hidden="1" x14ac:dyDescent="0.25">
      <c r="B6839" s="124" t="s">
        <v>213</v>
      </c>
      <c r="C6839" s="125" t="s">
        <v>4607</v>
      </c>
      <c r="D6839" s="126" t="s">
        <v>21176</v>
      </c>
      <c r="E6839" s="125" t="s">
        <v>21177</v>
      </c>
      <c r="F6839" s="126" t="s">
        <v>21178</v>
      </c>
      <c r="G6839" s="125" t="s">
        <v>5921</v>
      </c>
      <c r="H6839" s="126" t="s">
        <v>21185</v>
      </c>
      <c r="I6839" s="127">
        <v>277</v>
      </c>
      <c r="J6839" s="128">
        <v>0</v>
      </c>
    </row>
    <row r="6840" spans="2:10" hidden="1" x14ac:dyDescent="0.25">
      <c r="B6840" s="124" t="s">
        <v>213</v>
      </c>
      <c r="C6840" s="125" t="s">
        <v>21186</v>
      </c>
      <c r="D6840" s="126" t="s">
        <v>21187</v>
      </c>
      <c r="E6840" s="125" t="s">
        <v>21188</v>
      </c>
      <c r="F6840" s="126" t="s">
        <v>21189</v>
      </c>
      <c r="G6840" s="125" t="s">
        <v>21190</v>
      </c>
      <c r="H6840" s="126" t="s">
        <v>21191</v>
      </c>
      <c r="I6840" s="127">
        <v>925</v>
      </c>
      <c r="J6840" s="128">
        <v>48.084499999999998</v>
      </c>
    </row>
    <row r="6841" spans="2:10" hidden="1" x14ac:dyDescent="0.25">
      <c r="B6841" s="124" t="s">
        <v>213</v>
      </c>
      <c r="C6841" s="125" t="s">
        <v>21186</v>
      </c>
      <c r="D6841" s="126" t="s">
        <v>21187</v>
      </c>
      <c r="E6841" s="125" t="s">
        <v>21186</v>
      </c>
      <c r="F6841" s="126" t="s">
        <v>21192</v>
      </c>
      <c r="G6841" s="125" t="s">
        <v>21188</v>
      </c>
      <c r="H6841" s="126" t="s">
        <v>21189</v>
      </c>
      <c r="I6841" s="127">
        <v>1460</v>
      </c>
      <c r="J6841" s="128">
        <v>155.72980000000001</v>
      </c>
    </row>
    <row r="6842" spans="2:10" hidden="1" x14ac:dyDescent="0.25">
      <c r="B6842" s="124" t="s">
        <v>1508</v>
      </c>
      <c r="C6842" s="125" t="s">
        <v>21193</v>
      </c>
      <c r="D6842" s="126" t="s">
        <v>21194</v>
      </c>
      <c r="E6842" s="125" t="s">
        <v>21193</v>
      </c>
      <c r="F6842" s="126" t="s">
        <v>21195</v>
      </c>
      <c r="G6842" s="125" t="s">
        <v>21196</v>
      </c>
      <c r="H6842" s="126" t="s">
        <v>21197</v>
      </c>
      <c r="I6842" s="127">
        <v>565</v>
      </c>
      <c r="J6842" s="128">
        <v>129.12360000000001</v>
      </c>
    </row>
    <row r="6843" spans="2:10" hidden="1" x14ac:dyDescent="0.25">
      <c r="B6843" s="124" t="s">
        <v>1508</v>
      </c>
      <c r="C6843" s="125" t="s">
        <v>21198</v>
      </c>
      <c r="D6843" s="126" t="s">
        <v>21199</v>
      </c>
      <c r="E6843" s="125" t="s">
        <v>21198</v>
      </c>
      <c r="F6843" s="126" t="s">
        <v>21200</v>
      </c>
      <c r="G6843" s="125" t="s">
        <v>21201</v>
      </c>
      <c r="H6843" s="126" t="s">
        <v>21202</v>
      </c>
      <c r="I6843" s="127">
        <v>736</v>
      </c>
      <c r="J6843" s="128">
        <v>68.024999999999991</v>
      </c>
    </row>
    <row r="6844" spans="2:10" hidden="1" x14ac:dyDescent="0.25">
      <c r="B6844" s="124" t="s">
        <v>1508</v>
      </c>
      <c r="C6844" s="125" t="s">
        <v>21198</v>
      </c>
      <c r="D6844" s="126" t="s">
        <v>21199</v>
      </c>
      <c r="E6844" s="125" t="s">
        <v>21198</v>
      </c>
      <c r="F6844" s="126" t="s">
        <v>21200</v>
      </c>
      <c r="G6844" s="125" t="s">
        <v>21203</v>
      </c>
      <c r="H6844" s="126" t="s">
        <v>21204</v>
      </c>
      <c r="I6844" s="127">
        <v>44</v>
      </c>
      <c r="J6844" s="128">
        <v>51.998200000000011</v>
      </c>
    </row>
    <row r="6845" spans="2:10" hidden="1" x14ac:dyDescent="0.25">
      <c r="B6845" s="124" t="s">
        <v>1508</v>
      </c>
      <c r="C6845" s="125" t="s">
        <v>21198</v>
      </c>
      <c r="D6845" s="126" t="s">
        <v>21199</v>
      </c>
      <c r="E6845" s="125" t="s">
        <v>21205</v>
      </c>
      <c r="F6845" s="126" t="s">
        <v>21206</v>
      </c>
      <c r="G6845" s="125" t="s">
        <v>21207</v>
      </c>
      <c r="H6845" s="126" t="s">
        <v>21208</v>
      </c>
      <c r="I6845" s="127">
        <v>136</v>
      </c>
      <c r="J6845" s="128">
        <v>3.923</v>
      </c>
    </row>
    <row r="6846" spans="2:10" hidden="1" x14ac:dyDescent="0.25">
      <c r="B6846" s="124" t="s">
        <v>1508</v>
      </c>
      <c r="C6846" s="125" t="s">
        <v>1509</v>
      </c>
      <c r="D6846" s="126" t="s">
        <v>21209</v>
      </c>
      <c r="E6846" s="125" t="s">
        <v>1509</v>
      </c>
      <c r="F6846" s="126" t="s">
        <v>21210</v>
      </c>
      <c r="G6846" s="125" t="s">
        <v>21211</v>
      </c>
      <c r="H6846" s="126" t="s">
        <v>21212</v>
      </c>
      <c r="I6846" s="127">
        <v>752</v>
      </c>
      <c r="J6846" s="128">
        <v>9.0121000000000002</v>
      </c>
    </row>
    <row r="6847" spans="2:10" hidden="1" x14ac:dyDescent="0.25">
      <c r="B6847" s="124" t="s">
        <v>1508</v>
      </c>
      <c r="C6847" s="125" t="s">
        <v>21213</v>
      </c>
      <c r="D6847" s="126" t="s">
        <v>21214</v>
      </c>
      <c r="E6847" s="125" t="s">
        <v>21213</v>
      </c>
      <c r="F6847" s="126" t="s">
        <v>21215</v>
      </c>
      <c r="G6847" s="125" t="s">
        <v>21216</v>
      </c>
      <c r="H6847" s="126" t="s">
        <v>21217</v>
      </c>
      <c r="I6847" s="127">
        <v>419</v>
      </c>
      <c r="J6847" s="128">
        <v>13.4405</v>
      </c>
    </row>
    <row r="6848" spans="2:10" hidden="1" x14ac:dyDescent="0.25">
      <c r="B6848" s="124" t="s">
        <v>1508</v>
      </c>
      <c r="C6848" s="125" t="s">
        <v>2242</v>
      </c>
      <c r="D6848" s="126" t="s">
        <v>21218</v>
      </c>
      <c r="E6848" s="125" t="s">
        <v>2242</v>
      </c>
      <c r="F6848" s="126" t="s">
        <v>21219</v>
      </c>
      <c r="G6848" s="125" t="s">
        <v>21220</v>
      </c>
      <c r="H6848" s="126" t="s">
        <v>21221</v>
      </c>
      <c r="I6848" s="127">
        <v>559</v>
      </c>
      <c r="J6848" s="128">
        <v>12.3589</v>
      </c>
    </row>
    <row r="6849" spans="2:10" hidden="1" x14ac:dyDescent="0.25">
      <c r="B6849" s="124" t="s">
        <v>1508</v>
      </c>
      <c r="C6849" s="125" t="s">
        <v>2242</v>
      </c>
      <c r="D6849" s="126" t="s">
        <v>21218</v>
      </c>
      <c r="E6849" s="125" t="s">
        <v>2242</v>
      </c>
      <c r="F6849" s="126" t="s">
        <v>21219</v>
      </c>
      <c r="G6849" s="125" t="s">
        <v>21222</v>
      </c>
      <c r="H6849" s="126" t="s">
        <v>21223</v>
      </c>
      <c r="I6849" s="127">
        <v>309</v>
      </c>
      <c r="J6849" s="128">
        <v>14.2402</v>
      </c>
    </row>
    <row r="6850" spans="2:10" hidden="1" x14ac:dyDescent="0.25">
      <c r="B6850" s="124" t="s">
        <v>1508</v>
      </c>
      <c r="C6850" s="125" t="s">
        <v>21224</v>
      </c>
      <c r="D6850" s="126" t="s">
        <v>21225</v>
      </c>
      <c r="E6850" s="125" t="s">
        <v>21224</v>
      </c>
      <c r="F6850" s="126" t="s">
        <v>21226</v>
      </c>
      <c r="G6850" s="125" t="s">
        <v>21227</v>
      </c>
      <c r="H6850" s="126" t="s">
        <v>21228</v>
      </c>
      <c r="I6850" s="127">
        <v>332</v>
      </c>
      <c r="J6850" s="128">
        <v>60.3247</v>
      </c>
    </row>
    <row r="6851" spans="2:10" hidden="1" x14ac:dyDescent="0.25">
      <c r="B6851" s="124" t="s">
        <v>1508</v>
      </c>
      <c r="C6851" s="125" t="s">
        <v>1511</v>
      </c>
      <c r="D6851" s="126" t="s">
        <v>21229</v>
      </c>
      <c r="E6851" s="125" t="s">
        <v>1511</v>
      </c>
      <c r="F6851" s="126" t="s">
        <v>21230</v>
      </c>
      <c r="G6851" s="125" t="s">
        <v>21231</v>
      </c>
      <c r="H6851" s="126" t="s">
        <v>21232</v>
      </c>
      <c r="I6851" s="127">
        <v>230</v>
      </c>
      <c r="J6851" s="128">
        <v>42.805200000000013</v>
      </c>
    </row>
    <row r="6852" spans="2:10" hidden="1" x14ac:dyDescent="0.25">
      <c r="B6852" s="124" t="s">
        <v>1508</v>
      </c>
      <c r="C6852" s="125" t="s">
        <v>1511</v>
      </c>
      <c r="D6852" s="126" t="s">
        <v>21229</v>
      </c>
      <c r="E6852" s="125" t="s">
        <v>21233</v>
      </c>
      <c r="F6852" s="126" t="s">
        <v>21234</v>
      </c>
      <c r="G6852" s="125" t="s">
        <v>13041</v>
      </c>
      <c r="H6852" s="126" t="s">
        <v>21235</v>
      </c>
      <c r="I6852" s="127">
        <v>151</v>
      </c>
      <c r="J6852" s="128">
        <v>0</v>
      </c>
    </row>
    <row r="6853" spans="2:10" hidden="1" x14ac:dyDescent="0.25">
      <c r="B6853" s="124" t="s">
        <v>1508</v>
      </c>
      <c r="C6853" s="125" t="s">
        <v>1511</v>
      </c>
      <c r="D6853" s="126" t="s">
        <v>21229</v>
      </c>
      <c r="E6853" s="125" t="s">
        <v>21231</v>
      </c>
      <c r="F6853" s="126" t="s">
        <v>21232</v>
      </c>
      <c r="G6853" s="125" t="s">
        <v>21236</v>
      </c>
      <c r="H6853" s="126" t="s">
        <v>21237</v>
      </c>
      <c r="I6853" s="127">
        <v>190</v>
      </c>
      <c r="J6853" s="128">
        <v>1.6155999999999999</v>
      </c>
    </row>
    <row r="6854" spans="2:10" hidden="1" x14ac:dyDescent="0.25">
      <c r="B6854" s="124" t="s">
        <v>1508</v>
      </c>
      <c r="C6854" s="125" t="s">
        <v>1511</v>
      </c>
      <c r="D6854" s="126" t="s">
        <v>21229</v>
      </c>
      <c r="E6854" s="125" t="s">
        <v>21238</v>
      </c>
      <c r="F6854" s="126" t="s">
        <v>21239</v>
      </c>
      <c r="G6854" s="125" t="s">
        <v>21240</v>
      </c>
      <c r="H6854" s="126" t="s">
        <v>21241</v>
      </c>
      <c r="I6854" s="127">
        <v>458</v>
      </c>
      <c r="J6854" s="128">
        <v>54.757800000000003</v>
      </c>
    </row>
    <row r="6855" spans="2:10" hidden="1" x14ac:dyDescent="0.25">
      <c r="B6855" s="124" t="s">
        <v>1508</v>
      </c>
      <c r="C6855" s="125" t="s">
        <v>1511</v>
      </c>
      <c r="D6855" s="126" t="s">
        <v>21229</v>
      </c>
      <c r="E6855" s="125" t="s">
        <v>21233</v>
      </c>
      <c r="F6855" s="126" t="s">
        <v>21234</v>
      </c>
      <c r="G6855" s="125" t="s">
        <v>21242</v>
      </c>
      <c r="H6855" s="126" t="s">
        <v>21243</v>
      </c>
      <c r="I6855" s="127">
        <v>371</v>
      </c>
      <c r="J6855" s="128">
        <v>0</v>
      </c>
    </row>
    <row r="6856" spans="2:10" hidden="1" x14ac:dyDescent="0.25">
      <c r="B6856" s="124" t="s">
        <v>1508</v>
      </c>
      <c r="C6856" s="125" t="s">
        <v>1511</v>
      </c>
      <c r="D6856" s="126" t="s">
        <v>21229</v>
      </c>
      <c r="E6856" s="125" t="s">
        <v>21244</v>
      </c>
      <c r="F6856" s="126" t="s">
        <v>21245</v>
      </c>
      <c r="G6856" s="125" t="s">
        <v>21246</v>
      </c>
      <c r="H6856" s="126" t="s">
        <v>21247</v>
      </c>
      <c r="I6856" s="127">
        <v>340</v>
      </c>
      <c r="J6856" s="128">
        <v>10.2233</v>
      </c>
    </row>
    <row r="6857" spans="2:10" hidden="1" x14ac:dyDescent="0.25">
      <c r="B6857" s="124" t="s">
        <v>1508</v>
      </c>
      <c r="C6857" s="125" t="s">
        <v>1511</v>
      </c>
      <c r="D6857" s="126" t="s">
        <v>21229</v>
      </c>
      <c r="E6857" s="125" t="s">
        <v>21233</v>
      </c>
      <c r="F6857" s="126" t="s">
        <v>21234</v>
      </c>
      <c r="G6857" s="125" t="s">
        <v>21248</v>
      </c>
      <c r="H6857" s="126" t="s">
        <v>21249</v>
      </c>
      <c r="I6857" s="127">
        <v>143</v>
      </c>
      <c r="J6857" s="128">
        <v>0</v>
      </c>
    </row>
    <row r="6858" spans="2:10" hidden="1" x14ac:dyDescent="0.25">
      <c r="B6858" s="124" t="s">
        <v>1508</v>
      </c>
      <c r="C6858" s="125" t="s">
        <v>1511</v>
      </c>
      <c r="D6858" s="126" t="s">
        <v>21229</v>
      </c>
      <c r="E6858" s="125" t="s">
        <v>21250</v>
      </c>
      <c r="F6858" s="126" t="s">
        <v>21251</v>
      </c>
      <c r="G6858" s="125" t="s">
        <v>21233</v>
      </c>
      <c r="H6858" s="126" t="s">
        <v>21234</v>
      </c>
      <c r="I6858" s="127">
        <v>325</v>
      </c>
      <c r="J6858" s="128">
        <v>15.419600000000001</v>
      </c>
    </row>
    <row r="6859" spans="2:10" hidden="1" x14ac:dyDescent="0.25">
      <c r="B6859" s="124" t="s">
        <v>1508</v>
      </c>
      <c r="C6859" s="125" t="s">
        <v>1511</v>
      </c>
      <c r="D6859" s="126" t="s">
        <v>21229</v>
      </c>
      <c r="E6859" s="125" t="s">
        <v>21233</v>
      </c>
      <c r="F6859" s="126" t="s">
        <v>21234</v>
      </c>
      <c r="G6859" s="125" t="s">
        <v>21252</v>
      </c>
      <c r="H6859" s="126" t="s">
        <v>21253</v>
      </c>
      <c r="I6859" s="127">
        <v>135</v>
      </c>
      <c r="J6859" s="128">
        <v>0</v>
      </c>
    </row>
    <row r="6860" spans="2:10" hidden="1" x14ac:dyDescent="0.25">
      <c r="B6860" s="124" t="s">
        <v>1508</v>
      </c>
      <c r="C6860" s="125" t="s">
        <v>1511</v>
      </c>
      <c r="D6860" s="126" t="s">
        <v>21229</v>
      </c>
      <c r="E6860" s="125" t="s">
        <v>21233</v>
      </c>
      <c r="F6860" s="126" t="s">
        <v>21234</v>
      </c>
      <c r="G6860" s="125" t="s">
        <v>9534</v>
      </c>
      <c r="H6860" s="126" t="s">
        <v>21254</v>
      </c>
      <c r="I6860" s="127">
        <v>669</v>
      </c>
      <c r="J6860" s="128">
        <v>0</v>
      </c>
    </row>
    <row r="6861" spans="2:10" hidden="1" x14ac:dyDescent="0.25">
      <c r="B6861" s="124" t="s">
        <v>1508</v>
      </c>
      <c r="C6861" s="125" t="s">
        <v>1511</v>
      </c>
      <c r="D6861" s="126" t="s">
        <v>21229</v>
      </c>
      <c r="E6861" s="125" t="s">
        <v>21240</v>
      </c>
      <c r="F6861" s="126" t="s">
        <v>21241</v>
      </c>
      <c r="G6861" s="125" t="s">
        <v>11551</v>
      </c>
      <c r="H6861" s="126" t="s">
        <v>21255</v>
      </c>
      <c r="I6861" s="127">
        <v>218</v>
      </c>
      <c r="J6861" s="128">
        <v>6.1824999999999983</v>
      </c>
    </row>
    <row r="6862" spans="2:10" hidden="1" x14ac:dyDescent="0.25">
      <c r="B6862" s="124" t="s">
        <v>1508</v>
      </c>
      <c r="C6862" s="125" t="s">
        <v>1511</v>
      </c>
      <c r="D6862" s="126" t="s">
        <v>21229</v>
      </c>
      <c r="E6862" s="125" t="s">
        <v>21246</v>
      </c>
      <c r="F6862" s="126" t="s">
        <v>21247</v>
      </c>
      <c r="G6862" s="125" t="s">
        <v>21250</v>
      </c>
      <c r="H6862" s="126" t="s">
        <v>21251</v>
      </c>
      <c r="I6862" s="127">
        <v>547</v>
      </c>
      <c r="J6862" s="128">
        <v>9.0953000000000035</v>
      </c>
    </row>
    <row r="6863" spans="2:10" hidden="1" x14ac:dyDescent="0.25">
      <c r="B6863" s="124" t="s">
        <v>1508</v>
      </c>
      <c r="C6863" s="125" t="s">
        <v>1511</v>
      </c>
      <c r="D6863" s="126" t="s">
        <v>21229</v>
      </c>
      <c r="E6863" s="125" t="s">
        <v>21231</v>
      </c>
      <c r="F6863" s="126" t="s">
        <v>21232</v>
      </c>
      <c r="G6863" s="125" t="s">
        <v>21238</v>
      </c>
      <c r="H6863" s="126" t="s">
        <v>21239</v>
      </c>
      <c r="I6863" s="127">
        <v>248</v>
      </c>
      <c r="J6863" s="128">
        <v>11.0123</v>
      </c>
    </row>
    <row r="6864" spans="2:10" hidden="1" x14ac:dyDescent="0.25">
      <c r="B6864" s="124" t="s">
        <v>1508</v>
      </c>
      <c r="C6864" s="125" t="s">
        <v>1511</v>
      </c>
      <c r="D6864" s="126" t="s">
        <v>21229</v>
      </c>
      <c r="E6864" s="125" t="s">
        <v>21240</v>
      </c>
      <c r="F6864" s="126" t="s">
        <v>21241</v>
      </c>
      <c r="G6864" s="125" t="s">
        <v>21244</v>
      </c>
      <c r="H6864" s="126" t="s">
        <v>21245</v>
      </c>
      <c r="I6864" s="127">
        <v>774</v>
      </c>
      <c r="J6864" s="128">
        <v>10.623200000000001</v>
      </c>
    </row>
    <row r="6865" spans="2:10" hidden="1" x14ac:dyDescent="0.25">
      <c r="B6865" s="124" t="s">
        <v>1508</v>
      </c>
      <c r="C6865" s="125" t="s">
        <v>1511</v>
      </c>
      <c r="D6865" s="126" t="s">
        <v>21229</v>
      </c>
      <c r="E6865" s="125" t="s">
        <v>21250</v>
      </c>
      <c r="F6865" s="126" t="s">
        <v>21251</v>
      </c>
      <c r="G6865" s="125" t="s">
        <v>21256</v>
      </c>
      <c r="H6865" s="126" t="s">
        <v>21257</v>
      </c>
      <c r="I6865" s="127">
        <v>274</v>
      </c>
      <c r="J6865" s="128">
        <v>4.5942999999999996</v>
      </c>
    </row>
    <row r="6866" spans="2:10" hidden="1" x14ac:dyDescent="0.25">
      <c r="B6866" s="124" t="s">
        <v>1508</v>
      </c>
      <c r="C6866" s="125" t="s">
        <v>1511</v>
      </c>
      <c r="D6866" s="126" t="s">
        <v>21229</v>
      </c>
      <c r="E6866" s="125" t="s">
        <v>21246</v>
      </c>
      <c r="F6866" s="126" t="s">
        <v>21247</v>
      </c>
      <c r="G6866" s="125" t="s">
        <v>21258</v>
      </c>
      <c r="H6866" s="126" t="s">
        <v>21259</v>
      </c>
      <c r="I6866" s="127">
        <v>289</v>
      </c>
      <c r="J6866" s="128">
        <v>10.983700000000001</v>
      </c>
    </row>
    <row r="6867" spans="2:10" hidden="1" x14ac:dyDescent="0.25">
      <c r="B6867" s="124" t="s">
        <v>1508</v>
      </c>
      <c r="C6867" s="125" t="s">
        <v>2760</v>
      </c>
      <c r="D6867" s="126" t="s">
        <v>21260</v>
      </c>
      <c r="E6867" s="125" t="s">
        <v>2760</v>
      </c>
      <c r="F6867" s="126" t="s">
        <v>21261</v>
      </c>
      <c r="G6867" s="125" t="s">
        <v>21262</v>
      </c>
      <c r="H6867" s="126" t="s">
        <v>21263</v>
      </c>
      <c r="I6867" s="127">
        <v>583</v>
      </c>
      <c r="J6867" s="128">
        <v>15.9391</v>
      </c>
    </row>
    <row r="6868" spans="2:10" hidden="1" x14ac:dyDescent="0.25">
      <c r="B6868" s="124" t="s">
        <v>1508</v>
      </c>
      <c r="C6868" s="125" t="s">
        <v>2760</v>
      </c>
      <c r="D6868" s="126" t="s">
        <v>21260</v>
      </c>
      <c r="E6868" s="125" t="s">
        <v>21262</v>
      </c>
      <c r="F6868" s="126" t="s">
        <v>21263</v>
      </c>
      <c r="G6868" s="125" t="s">
        <v>21264</v>
      </c>
      <c r="H6868" s="126" t="s">
        <v>21265</v>
      </c>
      <c r="I6868" s="127">
        <v>823</v>
      </c>
      <c r="J6868" s="128">
        <v>19.144400000000001</v>
      </c>
    </row>
    <row r="6869" spans="2:10" hidden="1" x14ac:dyDescent="0.25">
      <c r="B6869" s="124" t="s">
        <v>1508</v>
      </c>
      <c r="C6869" s="125" t="s">
        <v>21266</v>
      </c>
      <c r="D6869" s="126" t="s">
        <v>21267</v>
      </c>
      <c r="E6869" s="125" t="s">
        <v>21266</v>
      </c>
      <c r="F6869" s="126" t="s">
        <v>21268</v>
      </c>
      <c r="G6869" s="125" t="s">
        <v>21269</v>
      </c>
      <c r="H6869" s="126" t="s">
        <v>21270</v>
      </c>
      <c r="I6869" s="127">
        <v>656</v>
      </c>
      <c r="J6869" s="128">
        <v>7.0622999999999996</v>
      </c>
    </row>
    <row r="6870" spans="2:10" hidden="1" x14ac:dyDescent="0.25">
      <c r="B6870" s="124" t="s">
        <v>1508</v>
      </c>
      <c r="C6870" s="125" t="s">
        <v>21266</v>
      </c>
      <c r="D6870" s="126" t="s">
        <v>21267</v>
      </c>
      <c r="E6870" s="125" t="s">
        <v>21266</v>
      </c>
      <c r="F6870" s="126" t="s">
        <v>21268</v>
      </c>
      <c r="G6870" s="125" t="s">
        <v>11468</v>
      </c>
      <c r="H6870" s="126" t="s">
        <v>21271</v>
      </c>
      <c r="I6870" s="127">
        <v>168</v>
      </c>
      <c r="J6870" s="128">
        <v>55.954500000000003</v>
      </c>
    </row>
    <row r="6871" spans="2:10" hidden="1" x14ac:dyDescent="0.25">
      <c r="B6871" s="124" t="s">
        <v>1508</v>
      </c>
      <c r="C6871" s="125" t="s">
        <v>21266</v>
      </c>
      <c r="D6871" s="126" t="s">
        <v>21267</v>
      </c>
      <c r="E6871" s="125" t="s">
        <v>11468</v>
      </c>
      <c r="F6871" s="126" t="s">
        <v>21271</v>
      </c>
      <c r="G6871" s="125" t="s">
        <v>9298</v>
      </c>
      <c r="H6871" s="126" t="s">
        <v>21272</v>
      </c>
      <c r="I6871" s="127">
        <v>226</v>
      </c>
      <c r="J6871" s="128">
        <v>55.009600000000013</v>
      </c>
    </row>
    <row r="6872" spans="2:10" hidden="1" x14ac:dyDescent="0.25">
      <c r="B6872" s="124" t="s">
        <v>1508</v>
      </c>
      <c r="C6872" s="125" t="s">
        <v>21266</v>
      </c>
      <c r="D6872" s="126" t="s">
        <v>21267</v>
      </c>
      <c r="E6872" s="125" t="s">
        <v>21266</v>
      </c>
      <c r="F6872" s="126" t="s">
        <v>21268</v>
      </c>
      <c r="G6872" s="125" t="s">
        <v>21273</v>
      </c>
      <c r="H6872" s="126" t="s">
        <v>21274</v>
      </c>
      <c r="I6872" s="127">
        <v>502</v>
      </c>
      <c r="J6872" s="128">
        <v>6.5738000000000003</v>
      </c>
    </row>
    <row r="6873" spans="2:10" hidden="1" x14ac:dyDescent="0.25">
      <c r="B6873" s="124" t="s">
        <v>1508</v>
      </c>
      <c r="C6873" s="125" t="s">
        <v>21275</v>
      </c>
      <c r="D6873" s="126" t="s">
        <v>21276</v>
      </c>
      <c r="E6873" s="125" t="s">
        <v>21277</v>
      </c>
      <c r="F6873" s="126" t="s">
        <v>21278</v>
      </c>
      <c r="G6873" s="125" t="s">
        <v>5909</v>
      </c>
      <c r="H6873" s="126" t="s">
        <v>21279</v>
      </c>
      <c r="I6873" s="127">
        <v>712</v>
      </c>
      <c r="J6873" s="128">
        <v>5.1193</v>
      </c>
    </row>
    <row r="6874" spans="2:10" hidden="1" x14ac:dyDescent="0.25">
      <c r="B6874" s="124" t="s">
        <v>1508</v>
      </c>
      <c r="C6874" s="125" t="s">
        <v>3290</v>
      </c>
      <c r="D6874" s="126" t="s">
        <v>21280</v>
      </c>
      <c r="E6874" s="125" t="s">
        <v>3290</v>
      </c>
      <c r="F6874" s="126" t="s">
        <v>21281</v>
      </c>
      <c r="G6874" s="125" t="s">
        <v>21282</v>
      </c>
      <c r="H6874" s="126" t="s">
        <v>21283</v>
      </c>
      <c r="I6874" s="127">
        <v>512</v>
      </c>
      <c r="J6874" s="128">
        <v>45.9529</v>
      </c>
    </row>
    <row r="6875" spans="2:10" hidden="1" x14ac:dyDescent="0.25">
      <c r="B6875" s="124" t="s">
        <v>1508</v>
      </c>
      <c r="C6875" s="125" t="s">
        <v>3532</v>
      </c>
      <c r="D6875" s="126" t="s">
        <v>21284</v>
      </c>
      <c r="E6875" s="125" t="s">
        <v>21285</v>
      </c>
      <c r="F6875" s="126" t="s">
        <v>21286</v>
      </c>
      <c r="G6875" s="125" t="s">
        <v>21287</v>
      </c>
      <c r="H6875" s="126" t="s">
        <v>21288</v>
      </c>
      <c r="I6875" s="127">
        <v>463</v>
      </c>
      <c r="J6875" s="128">
        <v>10.3386</v>
      </c>
    </row>
    <row r="6876" spans="2:10" hidden="1" x14ac:dyDescent="0.25">
      <c r="B6876" s="124" t="s">
        <v>1508</v>
      </c>
      <c r="C6876" s="125" t="s">
        <v>3532</v>
      </c>
      <c r="D6876" s="126" t="s">
        <v>21284</v>
      </c>
      <c r="E6876" s="125" t="s">
        <v>3532</v>
      </c>
      <c r="F6876" s="126" t="s">
        <v>21289</v>
      </c>
      <c r="G6876" s="125" t="s">
        <v>21285</v>
      </c>
      <c r="H6876" s="126" t="s">
        <v>21286</v>
      </c>
      <c r="I6876" s="127">
        <v>386</v>
      </c>
      <c r="J6876" s="128">
        <v>15.087899999999999</v>
      </c>
    </row>
    <row r="6877" spans="2:10" hidden="1" x14ac:dyDescent="0.25">
      <c r="B6877" s="124" t="s">
        <v>1508</v>
      </c>
      <c r="C6877" s="125" t="s">
        <v>1037</v>
      </c>
      <c r="D6877" s="126" t="s">
        <v>21290</v>
      </c>
      <c r="E6877" s="125" t="s">
        <v>21291</v>
      </c>
      <c r="F6877" s="126" t="s">
        <v>21292</v>
      </c>
      <c r="G6877" s="125" t="s">
        <v>21293</v>
      </c>
      <c r="H6877" s="126" t="s">
        <v>21294</v>
      </c>
      <c r="I6877" s="127">
        <v>257</v>
      </c>
      <c r="J6877" s="128">
        <v>15.244400000000001</v>
      </c>
    </row>
    <row r="6878" spans="2:10" hidden="1" x14ac:dyDescent="0.25">
      <c r="B6878" s="124" t="s">
        <v>1508</v>
      </c>
      <c r="C6878" s="125" t="s">
        <v>1037</v>
      </c>
      <c r="D6878" s="126" t="s">
        <v>21290</v>
      </c>
      <c r="E6878" s="125" t="s">
        <v>1037</v>
      </c>
      <c r="F6878" s="126" t="s">
        <v>21295</v>
      </c>
      <c r="G6878" s="125" t="s">
        <v>21296</v>
      </c>
      <c r="H6878" s="126" t="s">
        <v>21297</v>
      </c>
      <c r="I6878" s="127">
        <v>36</v>
      </c>
      <c r="J6878" s="128">
        <v>89.775299999999987</v>
      </c>
    </row>
    <row r="6879" spans="2:10" hidden="1" x14ac:dyDescent="0.25">
      <c r="B6879" s="124" t="s">
        <v>1508</v>
      </c>
      <c r="C6879" s="125" t="s">
        <v>1037</v>
      </c>
      <c r="D6879" s="126" t="s">
        <v>21290</v>
      </c>
      <c r="E6879" s="125" t="s">
        <v>21296</v>
      </c>
      <c r="F6879" s="126" t="s">
        <v>21297</v>
      </c>
      <c r="G6879" s="125" t="s">
        <v>21291</v>
      </c>
      <c r="H6879" s="126" t="s">
        <v>21292</v>
      </c>
      <c r="I6879" s="127">
        <v>99</v>
      </c>
      <c r="J6879" s="128">
        <v>37.204500000000003</v>
      </c>
    </row>
    <row r="6880" spans="2:10" hidden="1" x14ac:dyDescent="0.25">
      <c r="B6880" s="124" t="s">
        <v>1508</v>
      </c>
      <c r="C6880" s="125" t="s">
        <v>21298</v>
      </c>
      <c r="D6880" s="126" t="s">
        <v>21299</v>
      </c>
      <c r="E6880" s="125" t="s">
        <v>21298</v>
      </c>
      <c r="F6880" s="126" t="s">
        <v>21300</v>
      </c>
      <c r="G6880" s="125" t="s">
        <v>55</v>
      </c>
      <c r="H6880" s="126" t="s">
        <v>21301</v>
      </c>
      <c r="I6880" s="127">
        <v>882</v>
      </c>
      <c r="J6880" s="128">
        <v>6.5534999999999997</v>
      </c>
    </row>
    <row r="6881" spans="2:10" hidden="1" x14ac:dyDescent="0.25">
      <c r="B6881" s="124" t="s">
        <v>1508</v>
      </c>
      <c r="C6881" s="125" t="s">
        <v>21298</v>
      </c>
      <c r="D6881" s="126" t="s">
        <v>21299</v>
      </c>
      <c r="E6881" s="125" t="s">
        <v>21298</v>
      </c>
      <c r="F6881" s="126" t="s">
        <v>21300</v>
      </c>
      <c r="G6881" s="125" t="s">
        <v>21302</v>
      </c>
      <c r="H6881" s="126" t="s">
        <v>21303</v>
      </c>
      <c r="I6881" s="127">
        <v>704</v>
      </c>
      <c r="J6881" s="128">
        <v>6.3582999999999998</v>
      </c>
    </row>
    <row r="6882" spans="2:10" hidden="1" x14ac:dyDescent="0.25">
      <c r="B6882" s="124" t="s">
        <v>1508</v>
      </c>
      <c r="C6882" s="125" t="s">
        <v>3534</v>
      </c>
      <c r="D6882" s="126" t="s">
        <v>21304</v>
      </c>
      <c r="E6882" s="125" t="s">
        <v>3534</v>
      </c>
      <c r="F6882" s="126" t="s">
        <v>21305</v>
      </c>
      <c r="G6882" s="125" t="s">
        <v>6759</v>
      </c>
      <c r="H6882" s="126" t="s">
        <v>21306</v>
      </c>
      <c r="I6882" s="127">
        <v>443</v>
      </c>
      <c r="J6882" s="128">
        <v>29.415900000000001</v>
      </c>
    </row>
    <row r="6883" spans="2:10" hidden="1" x14ac:dyDescent="0.25">
      <c r="B6883" s="124" t="s">
        <v>1508</v>
      </c>
      <c r="C6883" s="125" t="s">
        <v>3534</v>
      </c>
      <c r="D6883" s="126" t="s">
        <v>21304</v>
      </c>
      <c r="E6883" s="125" t="s">
        <v>6759</v>
      </c>
      <c r="F6883" s="126" t="s">
        <v>21306</v>
      </c>
      <c r="G6883" s="125" t="s">
        <v>21307</v>
      </c>
      <c r="H6883" s="126" t="s">
        <v>21308</v>
      </c>
      <c r="I6883" s="127">
        <v>357</v>
      </c>
      <c r="J6883" s="128">
        <v>80.266100000000023</v>
      </c>
    </row>
    <row r="6884" spans="2:10" hidden="1" x14ac:dyDescent="0.25">
      <c r="B6884" s="124" t="s">
        <v>1508</v>
      </c>
      <c r="C6884" s="125" t="s">
        <v>3534</v>
      </c>
      <c r="D6884" s="126" t="s">
        <v>21304</v>
      </c>
      <c r="E6884" s="125" t="s">
        <v>3534</v>
      </c>
      <c r="F6884" s="126" t="s">
        <v>21305</v>
      </c>
      <c r="G6884" s="125" t="s">
        <v>2242</v>
      </c>
      <c r="H6884" s="126" t="s">
        <v>21309</v>
      </c>
      <c r="I6884" s="127">
        <v>476</v>
      </c>
      <c r="J6884" s="128">
        <v>9.6039000000000012</v>
      </c>
    </row>
    <row r="6885" spans="2:10" hidden="1" x14ac:dyDescent="0.25">
      <c r="B6885" s="124" t="s">
        <v>1508</v>
      </c>
      <c r="C6885" s="125" t="s">
        <v>3534</v>
      </c>
      <c r="D6885" s="126" t="s">
        <v>21304</v>
      </c>
      <c r="E6885" s="125" t="s">
        <v>6759</v>
      </c>
      <c r="F6885" s="126" t="s">
        <v>21306</v>
      </c>
      <c r="G6885" s="125" t="s">
        <v>21310</v>
      </c>
      <c r="H6885" s="126" t="s">
        <v>21311</v>
      </c>
      <c r="I6885" s="127">
        <v>353</v>
      </c>
      <c r="J6885" s="128">
        <v>53.1738</v>
      </c>
    </row>
    <row r="6886" spans="2:10" hidden="1" x14ac:dyDescent="0.25">
      <c r="B6886" s="124" t="s">
        <v>1508</v>
      </c>
      <c r="C6886" s="125" t="s">
        <v>21312</v>
      </c>
      <c r="D6886" s="126" t="s">
        <v>21313</v>
      </c>
      <c r="E6886" s="125" t="s">
        <v>21312</v>
      </c>
      <c r="F6886" s="126" t="s">
        <v>21314</v>
      </c>
      <c r="G6886" s="125" t="s">
        <v>21315</v>
      </c>
      <c r="H6886" s="126" t="s">
        <v>21316</v>
      </c>
      <c r="I6886" s="127">
        <v>435</v>
      </c>
      <c r="J6886" s="128">
        <v>11.997</v>
      </c>
    </row>
    <row r="6887" spans="2:10" hidden="1" x14ac:dyDescent="0.25">
      <c r="B6887" s="124" t="s">
        <v>14</v>
      </c>
      <c r="C6887" s="125" t="s">
        <v>4751</v>
      </c>
      <c r="D6887" s="126" t="s">
        <v>21317</v>
      </c>
      <c r="E6887" s="125" t="s">
        <v>21318</v>
      </c>
      <c r="F6887" s="126" t="s">
        <v>21319</v>
      </c>
      <c r="G6887" s="125" t="s">
        <v>21320</v>
      </c>
      <c r="H6887" s="126" t="s">
        <v>21321</v>
      </c>
      <c r="I6887" s="127">
        <v>511</v>
      </c>
      <c r="J6887" s="128">
        <v>117.4063</v>
      </c>
    </row>
    <row r="6888" spans="2:10" hidden="1" x14ac:dyDescent="0.25">
      <c r="B6888" s="124" t="s">
        <v>14</v>
      </c>
      <c r="C6888" s="125" t="s">
        <v>4751</v>
      </c>
      <c r="D6888" s="126" t="s">
        <v>21317</v>
      </c>
      <c r="E6888" s="125" t="s">
        <v>21318</v>
      </c>
      <c r="F6888" s="126" t="s">
        <v>21319</v>
      </c>
      <c r="G6888" s="125" t="s">
        <v>21322</v>
      </c>
      <c r="H6888" s="126" t="s">
        <v>21323</v>
      </c>
      <c r="I6888" s="127">
        <v>370</v>
      </c>
      <c r="J6888" s="128">
        <v>30.790599999999991</v>
      </c>
    </row>
    <row r="6889" spans="2:10" hidden="1" x14ac:dyDescent="0.25">
      <c r="B6889" s="124" t="s">
        <v>14</v>
      </c>
      <c r="C6889" s="125" t="s">
        <v>4751</v>
      </c>
      <c r="D6889" s="126" t="s">
        <v>21317</v>
      </c>
      <c r="E6889" s="125" t="s">
        <v>21322</v>
      </c>
      <c r="F6889" s="126" t="s">
        <v>21323</v>
      </c>
      <c r="G6889" s="125" t="s">
        <v>21324</v>
      </c>
      <c r="H6889" s="126" t="s">
        <v>21325</v>
      </c>
      <c r="I6889" s="127">
        <v>177</v>
      </c>
      <c r="J6889" s="128">
        <v>47.713099999999997</v>
      </c>
    </row>
    <row r="6890" spans="2:10" hidden="1" x14ac:dyDescent="0.25">
      <c r="B6890" s="124" t="s">
        <v>14</v>
      </c>
      <c r="C6890" s="125" t="s">
        <v>4751</v>
      </c>
      <c r="D6890" s="126" t="s">
        <v>21317</v>
      </c>
      <c r="E6890" s="125" t="s">
        <v>4751</v>
      </c>
      <c r="F6890" s="126" t="s">
        <v>21326</v>
      </c>
      <c r="G6890" s="125" t="s">
        <v>21318</v>
      </c>
      <c r="H6890" s="126" t="s">
        <v>21319</v>
      </c>
      <c r="I6890" s="127">
        <v>1217</v>
      </c>
      <c r="J6890" s="128">
        <v>17.727499999999999</v>
      </c>
    </row>
    <row r="6891" spans="2:10" hidden="1" x14ac:dyDescent="0.25">
      <c r="B6891" s="124" t="s">
        <v>14</v>
      </c>
      <c r="C6891" s="125" t="s">
        <v>51</v>
      </c>
      <c r="D6891" s="126" t="s">
        <v>21327</v>
      </c>
      <c r="E6891" s="125" t="s">
        <v>51</v>
      </c>
      <c r="F6891" s="126" t="s">
        <v>21328</v>
      </c>
      <c r="G6891" s="125" t="s">
        <v>21329</v>
      </c>
      <c r="H6891" s="126" t="s">
        <v>21330</v>
      </c>
      <c r="I6891" s="127">
        <v>179</v>
      </c>
      <c r="J6891" s="128">
        <v>0.5252</v>
      </c>
    </row>
    <row r="6892" spans="2:10" hidden="1" x14ac:dyDescent="0.25">
      <c r="B6892" s="124" t="s">
        <v>14</v>
      </c>
      <c r="C6892" s="125" t="s">
        <v>21331</v>
      </c>
      <c r="D6892" s="126" t="s">
        <v>21332</v>
      </c>
      <c r="E6892" s="125" t="s">
        <v>21333</v>
      </c>
      <c r="F6892" s="126" t="s">
        <v>21334</v>
      </c>
      <c r="G6892" s="125" t="s">
        <v>9233</v>
      </c>
      <c r="H6892" s="126" t="s">
        <v>21335</v>
      </c>
      <c r="I6892" s="127">
        <v>205</v>
      </c>
      <c r="J6892" s="128">
        <v>38.171900000000001</v>
      </c>
    </row>
    <row r="6893" spans="2:10" hidden="1" x14ac:dyDescent="0.25">
      <c r="B6893" s="124" t="s">
        <v>14</v>
      </c>
      <c r="C6893" s="125" t="s">
        <v>2839</v>
      </c>
      <c r="D6893" s="126" t="s">
        <v>21336</v>
      </c>
      <c r="E6893" s="125" t="s">
        <v>21337</v>
      </c>
      <c r="F6893" s="126" t="s">
        <v>21338</v>
      </c>
      <c r="G6893" s="125" t="s">
        <v>21339</v>
      </c>
      <c r="H6893" s="126" t="s">
        <v>21340</v>
      </c>
      <c r="I6893" s="127">
        <v>523</v>
      </c>
      <c r="J6893" s="128">
        <v>27.953900000000001</v>
      </c>
    </row>
    <row r="6894" spans="2:10" hidden="1" x14ac:dyDescent="0.25">
      <c r="B6894" s="124" t="s">
        <v>14</v>
      </c>
      <c r="C6894" s="125" t="s">
        <v>2839</v>
      </c>
      <c r="D6894" s="126" t="s">
        <v>21336</v>
      </c>
      <c r="E6894" s="125" t="s">
        <v>21341</v>
      </c>
      <c r="F6894" s="126" t="s">
        <v>21342</v>
      </c>
      <c r="G6894" s="125" t="s">
        <v>21343</v>
      </c>
      <c r="H6894" s="126" t="s">
        <v>21344</v>
      </c>
      <c r="I6894" s="127">
        <v>103</v>
      </c>
      <c r="J6894" s="128">
        <v>98.945000000000007</v>
      </c>
    </row>
    <row r="6895" spans="2:10" hidden="1" x14ac:dyDescent="0.25">
      <c r="B6895" s="124" t="s">
        <v>14</v>
      </c>
      <c r="C6895" s="125" t="s">
        <v>2839</v>
      </c>
      <c r="D6895" s="126" t="s">
        <v>21336</v>
      </c>
      <c r="E6895" s="125" t="s">
        <v>21337</v>
      </c>
      <c r="F6895" s="126" t="s">
        <v>21338</v>
      </c>
      <c r="G6895" s="125" t="s">
        <v>21341</v>
      </c>
      <c r="H6895" s="126" t="s">
        <v>21342</v>
      </c>
      <c r="I6895" s="127">
        <v>392</v>
      </c>
      <c r="J6895" s="128">
        <v>29.841699999999989</v>
      </c>
    </row>
    <row r="6896" spans="2:10" hidden="1" x14ac:dyDescent="0.25">
      <c r="B6896" s="124" t="s">
        <v>14</v>
      </c>
      <c r="C6896" s="125" t="s">
        <v>4694</v>
      </c>
      <c r="D6896" s="126" t="s">
        <v>21345</v>
      </c>
      <c r="E6896" s="125" t="s">
        <v>4694</v>
      </c>
      <c r="F6896" s="126" t="s">
        <v>21346</v>
      </c>
      <c r="G6896" s="125" t="s">
        <v>21347</v>
      </c>
      <c r="H6896" s="126" t="s">
        <v>21348</v>
      </c>
      <c r="I6896" s="127">
        <v>236</v>
      </c>
      <c r="J6896" s="128">
        <v>17.704699999999999</v>
      </c>
    </row>
    <row r="6897" spans="2:10" hidden="1" x14ac:dyDescent="0.25">
      <c r="B6897" s="124" t="s">
        <v>14</v>
      </c>
      <c r="C6897" s="125" t="s">
        <v>4694</v>
      </c>
      <c r="D6897" s="126" t="s">
        <v>21345</v>
      </c>
      <c r="E6897" s="125" t="s">
        <v>13868</v>
      </c>
      <c r="F6897" s="126" t="s">
        <v>21349</v>
      </c>
      <c r="G6897" s="125" t="s">
        <v>500</v>
      </c>
      <c r="H6897" s="126" t="s">
        <v>21350</v>
      </c>
      <c r="I6897" s="127">
        <v>215</v>
      </c>
      <c r="J6897" s="128">
        <v>9.015500000000003</v>
      </c>
    </row>
    <row r="6898" spans="2:10" hidden="1" x14ac:dyDescent="0.25">
      <c r="B6898" s="124" t="s">
        <v>14</v>
      </c>
      <c r="C6898" s="125" t="s">
        <v>4694</v>
      </c>
      <c r="D6898" s="126" t="s">
        <v>21345</v>
      </c>
      <c r="E6898" s="125" t="s">
        <v>4694</v>
      </c>
      <c r="F6898" s="126" t="s">
        <v>21346</v>
      </c>
      <c r="G6898" s="125" t="s">
        <v>276</v>
      </c>
      <c r="H6898" s="126" t="s">
        <v>21351</v>
      </c>
      <c r="I6898" s="127">
        <v>329</v>
      </c>
      <c r="J6898" s="128">
        <v>607.31080000000009</v>
      </c>
    </row>
    <row r="6899" spans="2:10" hidden="1" x14ac:dyDescent="0.25">
      <c r="B6899" s="124" t="s">
        <v>14</v>
      </c>
      <c r="C6899" s="125" t="s">
        <v>4694</v>
      </c>
      <c r="D6899" s="126" t="s">
        <v>21345</v>
      </c>
      <c r="E6899" s="125" t="s">
        <v>21352</v>
      </c>
      <c r="F6899" s="126" t="s">
        <v>21353</v>
      </c>
      <c r="G6899" s="125" t="s">
        <v>13868</v>
      </c>
      <c r="H6899" s="126" t="s">
        <v>21349</v>
      </c>
      <c r="I6899" s="127">
        <v>338</v>
      </c>
      <c r="J6899" s="128">
        <v>36.813499999999998</v>
      </c>
    </row>
    <row r="6900" spans="2:10" hidden="1" x14ac:dyDescent="0.25">
      <c r="B6900" s="124" t="s">
        <v>14</v>
      </c>
      <c r="C6900" s="125" t="s">
        <v>4694</v>
      </c>
      <c r="D6900" s="126" t="s">
        <v>21345</v>
      </c>
      <c r="E6900" s="125" t="s">
        <v>13868</v>
      </c>
      <c r="F6900" s="126" t="s">
        <v>21349</v>
      </c>
      <c r="G6900" s="125" t="s">
        <v>7874</v>
      </c>
      <c r="H6900" s="126" t="s">
        <v>21354</v>
      </c>
      <c r="I6900" s="127">
        <v>463</v>
      </c>
      <c r="J6900" s="128">
        <v>11.4213</v>
      </c>
    </row>
    <row r="6901" spans="2:10" hidden="1" x14ac:dyDescent="0.25">
      <c r="B6901" s="124" t="s">
        <v>14</v>
      </c>
      <c r="C6901" s="125" t="s">
        <v>4694</v>
      </c>
      <c r="D6901" s="126" t="s">
        <v>21345</v>
      </c>
      <c r="E6901" s="125" t="s">
        <v>4694</v>
      </c>
      <c r="F6901" s="126" t="s">
        <v>21346</v>
      </c>
      <c r="G6901" s="125" t="s">
        <v>21355</v>
      </c>
      <c r="H6901" s="126" t="s">
        <v>21356</v>
      </c>
      <c r="I6901" s="127">
        <v>79</v>
      </c>
      <c r="J6901" s="128">
        <v>58.141100000000002</v>
      </c>
    </row>
    <row r="6902" spans="2:10" hidden="1" x14ac:dyDescent="0.25">
      <c r="B6902" s="124" t="s">
        <v>14</v>
      </c>
      <c r="C6902" s="125" t="s">
        <v>7812</v>
      </c>
      <c r="D6902" s="126" t="s">
        <v>21357</v>
      </c>
      <c r="E6902" s="125" t="s">
        <v>7812</v>
      </c>
      <c r="F6902" s="126" t="s">
        <v>21358</v>
      </c>
      <c r="G6902" s="125" t="s">
        <v>21359</v>
      </c>
      <c r="H6902" s="126" t="s">
        <v>21360</v>
      </c>
      <c r="I6902" s="127">
        <v>329</v>
      </c>
      <c r="J6902" s="128">
        <v>26.788499999999988</v>
      </c>
    </row>
    <row r="6903" spans="2:10" hidden="1" x14ac:dyDescent="0.25">
      <c r="B6903" s="124" t="s">
        <v>14</v>
      </c>
      <c r="C6903" s="125" t="s">
        <v>7812</v>
      </c>
      <c r="D6903" s="126" t="s">
        <v>21357</v>
      </c>
      <c r="E6903" s="125" t="s">
        <v>21361</v>
      </c>
      <c r="F6903" s="126" t="s">
        <v>21362</v>
      </c>
      <c r="G6903" s="125" t="s">
        <v>21363</v>
      </c>
      <c r="H6903" s="126" t="s">
        <v>21364</v>
      </c>
      <c r="I6903" s="127">
        <v>235</v>
      </c>
      <c r="J6903" s="128">
        <v>191.29040000000001</v>
      </c>
    </row>
    <row r="6904" spans="2:10" hidden="1" x14ac:dyDescent="0.25">
      <c r="B6904" s="124" t="s">
        <v>14</v>
      </c>
      <c r="C6904" s="125" t="s">
        <v>7812</v>
      </c>
      <c r="D6904" s="126" t="s">
        <v>21357</v>
      </c>
      <c r="E6904" s="125" t="s">
        <v>21359</v>
      </c>
      <c r="F6904" s="126" t="s">
        <v>21360</v>
      </c>
      <c r="G6904" s="125" t="s">
        <v>21365</v>
      </c>
      <c r="H6904" s="126" t="s">
        <v>21366</v>
      </c>
      <c r="I6904" s="127">
        <v>159</v>
      </c>
      <c r="J6904" s="128">
        <v>27.717500000000001</v>
      </c>
    </row>
    <row r="6905" spans="2:10" hidden="1" x14ac:dyDescent="0.25">
      <c r="B6905" s="124" t="s">
        <v>14</v>
      </c>
      <c r="C6905" s="125" t="s">
        <v>7812</v>
      </c>
      <c r="D6905" s="126" t="s">
        <v>21357</v>
      </c>
      <c r="E6905" s="125" t="s">
        <v>21361</v>
      </c>
      <c r="F6905" s="126" t="s">
        <v>21362</v>
      </c>
      <c r="G6905" s="125" t="s">
        <v>21367</v>
      </c>
      <c r="H6905" s="126" t="s">
        <v>21368</v>
      </c>
      <c r="I6905" s="127">
        <v>17</v>
      </c>
      <c r="J6905" s="128">
        <v>51.12660000000001</v>
      </c>
    </row>
    <row r="6906" spans="2:10" hidden="1" x14ac:dyDescent="0.25">
      <c r="B6906" s="124" t="s">
        <v>14</v>
      </c>
      <c r="C6906" s="125" t="s">
        <v>7812</v>
      </c>
      <c r="D6906" s="126" t="s">
        <v>21357</v>
      </c>
      <c r="E6906" s="125" t="s">
        <v>7812</v>
      </c>
      <c r="F6906" s="126" t="s">
        <v>21358</v>
      </c>
      <c r="G6906" s="125" t="s">
        <v>5921</v>
      </c>
      <c r="H6906" s="126" t="s">
        <v>21369</v>
      </c>
      <c r="I6906" s="127">
        <v>132</v>
      </c>
      <c r="J6906" s="128">
        <v>33.871399999999987</v>
      </c>
    </row>
    <row r="6907" spans="2:10" hidden="1" x14ac:dyDescent="0.25">
      <c r="B6907" s="124" t="s">
        <v>14</v>
      </c>
      <c r="C6907" s="125" t="s">
        <v>4727</v>
      </c>
      <c r="D6907" s="126" t="s">
        <v>21370</v>
      </c>
      <c r="E6907" s="125" t="s">
        <v>4727</v>
      </c>
      <c r="F6907" s="126" t="s">
        <v>21371</v>
      </c>
      <c r="G6907" s="125" t="s">
        <v>21372</v>
      </c>
      <c r="H6907" s="126" t="s">
        <v>21373</v>
      </c>
      <c r="I6907" s="127">
        <v>427</v>
      </c>
      <c r="J6907" s="128">
        <v>3.8950999999999989</v>
      </c>
    </row>
    <row r="6908" spans="2:10" hidden="1" x14ac:dyDescent="0.25">
      <c r="B6908" s="124" t="s">
        <v>14</v>
      </c>
      <c r="C6908" s="125" t="s">
        <v>4727</v>
      </c>
      <c r="D6908" s="126" t="s">
        <v>21370</v>
      </c>
      <c r="E6908" s="125" t="s">
        <v>9769</v>
      </c>
      <c r="F6908" s="126" t="s">
        <v>21374</v>
      </c>
      <c r="G6908" s="125" t="s">
        <v>21375</v>
      </c>
      <c r="H6908" s="126" t="s">
        <v>21376</v>
      </c>
      <c r="I6908" s="127">
        <v>657</v>
      </c>
      <c r="J6908" s="128">
        <v>13.5678</v>
      </c>
    </row>
    <row r="6909" spans="2:10" hidden="1" x14ac:dyDescent="0.25">
      <c r="B6909" s="124" t="s">
        <v>14</v>
      </c>
      <c r="C6909" s="125" t="s">
        <v>4727</v>
      </c>
      <c r="D6909" s="126" t="s">
        <v>21370</v>
      </c>
      <c r="E6909" s="125" t="s">
        <v>4727</v>
      </c>
      <c r="F6909" s="126" t="s">
        <v>21371</v>
      </c>
      <c r="G6909" s="125" t="s">
        <v>21377</v>
      </c>
      <c r="H6909" s="126" t="s">
        <v>21378</v>
      </c>
      <c r="I6909" s="127">
        <v>163</v>
      </c>
      <c r="J6909" s="128">
        <v>16.7103</v>
      </c>
    </row>
    <row r="6910" spans="2:10" hidden="1" x14ac:dyDescent="0.25">
      <c r="B6910" s="124" t="s">
        <v>14</v>
      </c>
      <c r="C6910" s="125" t="s">
        <v>4727</v>
      </c>
      <c r="D6910" s="126" t="s">
        <v>21370</v>
      </c>
      <c r="E6910" s="125" t="s">
        <v>21377</v>
      </c>
      <c r="F6910" s="126" t="s">
        <v>21378</v>
      </c>
      <c r="G6910" s="125" t="s">
        <v>1166</v>
      </c>
      <c r="H6910" s="126" t="s">
        <v>21379</v>
      </c>
      <c r="I6910" s="127">
        <v>230</v>
      </c>
      <c r="J6910" s="128">
        <v>25.0562</v>
      </c>
    </row>
    <row r="6911" spans="2:10" hidden="1" x14ac:dyDescent="0.25">
      <c r="B6911" s="124" t="s">
        <v>14</v>
      </c>
      <c r="C6911" s="125" t="s">
        <v>4727</v>
      </c>
      <c r="D6911" s="126" t="s">
        <v>21370</v>
      </c>
      <c r="E6911" s="125" t="s">
        <v>1166</v>
      </c>
      <c r="F6911" s="126" t="s">
        <v>21379</v>
      </c>
      <c r="G6911" s="125" t="s">
        <v>9769</v>
      </c>
      <c r="H6911" s="126" t="s">
        <v>21374</v>
      </c>
      <c r="I6911" s="127">
        <v>181</v>
      </c>
      <c r="J6911" s="128">
        <v>28.718900000000001</v>
      </c>
    </row>
    <row r="6912" spans="2:10" hidden="1" x14ac:dyDescent="0.25">
      <c r="B6912" s="124" t="s">
        <v>14</v>
      </c>
      <c r="C6912" s="125" t="s">
        <v>448</v>
      </c>
      <c r="D6912" s="126" t="s">
        <v>21380</v>
      </c>
      <c r="E6912" s="125" t="s">
        <v>21381</v>
      </c>
      <c r="F6912" s="126" t="s">
        <v>21382</v>
      </c>
      <c r="G6912" s="125" t="s">
        <v>5162</v>
      </c>
      <c r="H6912" s="126" t="s">
        <v>21383</v>
      </c>
      <c r="I6912" s="127">
        <v>2131</v>
      </c>
      <c r="J6912" s="128">
        <v>8.4224000000000014</v>
      </c>
    </row>
    <row r="6913" spans="2:10" hidden="1" x14ac:dyDescent="0.25">
      <c r="B6913" s="124" t="s">
        <v>14</v>
      </c>
      <c r="C6913" s="125" t="s">
        <v>448</v>
      </c>
      <c r="D6913" s="126" t="s">
        <v>21380</v>
      </c>
      <c r="E6913" s="125" t="s">
        <v>5340</v>
      </c>
      <c r="F6913" s="126" t="s">
        <v>21384</v>
      </c>
      <c r="G6913" s="125" t="s">
        <v>21385</v>
      </c>
      <c r="H6913" s="126" t="s">
        <v>21386</v>
      </c>
      <c r="I6913" s="127">
        <v>2985</v>
      </c>
      <c r="J6913" s="128">
        <v>5.8897000000000004</v>
      </c>
    </row>
    <row r="6914" spans="2:10" hidden="1" x14ac:dyDescent="0.25">
      <c r="B6914" s="124" t="s">
        <v>14</v>
      </c>
      <c r="C6914" s="125" t="s">
        <v>448</v>
      </c>
      <c r="D6914" s="126" t="s">
        <v>21380</v>
      </c>
      <c r="E6914" s="125" t="s">
        <v>21385</v>
      </c>
      <c r="F6914" s="126" t="s">
        <v>21386</v>
      </c>
      <c r="G6914" s="125" t="s">
        <v>21387</v>
      </c>
      <c r="H6914" s="126" t="s">
        <v>21388</v>
      </c>
      <c r="I6914" s="127">
        <v>2689</v>
      </c>
      <c r="J6914" s="128">
        <v>14.684699999999999</v>
      </c>
    </row>
    <row r="6915" spans="2:10" hidden="1" x14ac:dyDescent="0.25">
      <c r="B6915" s="124" t="s">
        <v>14</v>
      </c>
      <c r="C6915" s="125" t="s">
        <v>448</v>
      </c>
      <c r="D6915" s="126" t="s">
        <v>21380</v>
      </c>
      <c r="E6915" s="125" t="s">
        <v>21389</v>
      </c>
      <c r="F6915" s="126" t="s">
        <v>21390</v>
      </c>
      <c r="G6915" s="125" t="s">
        <v>21391</v>
      </c>
      <c r="H6915" s="126" t="s">
        <v>21392</v>
      </c>
      <c r="I6915" s="127">
        <v>90</v>
      </c>
      <c r="J6915" s="128">
        <v>0.55180000000000007</v>
      </c>
    </row>
    <row r="6916" spans="2:10" hidden="1" x14ac:dyDescent="0.25">
      <c r="B6916" s="124" t="s">
        <v>14</v>
      </c>
      <c r="C6916" s="125" t="s">
        <v>448</v>
      </c>
      <c r="D6916" s="126" t="s">
        <v>21380</v>
      </c>
      <c r="E6916" s="125" t="s">
        <v>21387</v>
      </c>
      <c r="F6916" s="126" t="s">
        <v>21388</v>
      </c>
      <c r="G6916" s="125" t="s">
        <v>21381</v>
      </c>
      <c r="H6916" s="126" t="s">
        <v>21382</v>
      </c>
      <c r="I6916" s="127">
        <v>993</v>
      </c>
      <c r="J6916" s="128">
        <v>17.436199999999999</v>
      </c>
    </row>
    <row r="6917" spans="2:10" hidden="1" x14ac:dyDescent="0.25">
      <c r="B6917" s="124" t="s">
        <v>14</v>
      </c>
      <c r="C6917" s="125" t="s">
        <v>448</v>
      </c>
      <c r="D6917" s="126" t="s">
        <v>21380</v>
      </c>
      <c r="E6917" s="125" t="s">
        <v>448</v>
      </c>
      <c r="F6917" s="126" t="s">
        <v>21393</v>
      </c>
      <c r="G6917" s="125" t="s">
        <v>21394</v>
      </c>
      <c r="H6917" s="126" t="s">
        <v>21395</v>
      </c>
      <c r="I6917" s="127">
        <v>1031</v>
      </c>
      <c r="J6917" s="128">
        <v>8.1834000000000024</v>
      </c>
    </row>
    <row r="6918" spans="2:10" hidden="1" x14ac:dyDescent="0.25">
      <c r="B6918" s="124" t="s">
        <v>14</v>
      </c>
      <c r="C6918" s="125" t="s">
        <v>448</v>
      </c>
      <c r="D6918" s="126" t="s">
        <v>21380</v>
      </c>
      <c r="E6918" s="125" t="s">
        <v>448</v>
      </c>
      <c r="F6918" s="126" t="s">
        <v>21393</v>
      </c>
      <c r="G6918" s="125" t="s">
        <v>21389</v>
      </c>
      <c r="H6918" s="126" t="s">
        <v>21390</v>
      </c>
      <c r="I6918" s="127">
        <v>1082</v>
      </c>
      <c r="J6918" s="128">
        <v>9.9739000000000004</v>
      </c>
    </row>
    <row r="6919" spans="2:10" hidden="1" x14ac:dyDescent="0.25">
      <c r="B6919" s="124" t="s">
        <v>14</v>
      </c>
      <c r="C6919" s="125" t="s">
        <v>448</v>
      </c>
      <c r="D6919" s="126" t="s">
        <v>21380</v>
      </c>
      <c r="E6919" s="125" t="s">
        <v>21385</v>
      </c>
      <c r="F6919" s="126" t="s">
        <v>21386</v>
      </c>
      <c r="G6919" s="125" t="s">
        <v>21396</v>
      </c>
      <c r="H6919" s="126" t="s">
        <v>21397</v>
      </c>
      <c r="I6919" s="127">
        <v>663</v>
      </c>
      <c r="J6919" s="128">
        <v>9.4355000000000029</v>
      </c>
    </row>
    <row r="6920" spans="2:10" hidden="1" x14ac:dyDescent="0.25">
      <c r="B6920" s="124" t="s">
        <v>14</v>
      </c>
      <c r="C6920" s="125" t="s">
        <v>448</v>
      </c>
      <c r="D6920" s="126" t="s">
        <v>21380</v>
      </c>
      <c r="E6920" s="125" t="s">
        <v>21394</v>
      </c>
      <c r="F6920" s="126" t="s">
        <v>21395</v>
      </c>
      <c r="G6920" s="125" t="s">
        <v>5340</v>
      </c>
      <c r="H6920" s="126" t="s">
        <v>21384</v>
      </c>
      <c r="I6920" s="127">
        <v>675</v>
      </c>
      <c r="J6920" s="128">
        <v>4.9023000000000003</v>
      </c>
    </row>
    <row r="6921" spans="2:10" hidden="1" x14ac:dyDescent="0.25">
      <c r="B6921" s="124" t="s">
        <v>14</v>
      </c>
      <c r="C6921" s="125" t="s">
        <v>21398</v>
      </c>
      <c r="D6921" s="126" t="s">
        <v>21399</v>
      </c>
      <c r="E6921" s="125" t="s">
        <v>21398</v>
      </c>
      <c r="F6921" s="126" t="s">
        <v>21400</v>
      </c>
      <c r="G6921" s="125" t="s">
        <v>21046</v>
      </c>
      <c r="H6921" s="126" t="s">
        <v>21401</v>
      </c>
      <c r="I6921" s="127">
        <v>800</v>
      </c>
      <c r="J6921" s="128">
        <v>15.0372</v>
      </c>
    </row>
    <row r="6922" spans="2:10" hidden="1" x14ac:dyDescent="0.25">
      <c r="B6922" s="124" t="s">
        <v>14</v>
      </c>
      <c r="C6922" s="125" t="s">
        <v>21398</v>
      </c>
      <c r="D6922" s="126" t="s">
        <v>21399</v>
      </c>
      <c r="E6922" s="125" t="s">
        <v>21402</v>
      </c>
      <c r="F6922" s="126" t="s">
        <v>21403</v>
      </c>
      <c r="G6922" s="125" t="s">
        <v>21404</v>
      </c>
      <c r="H6922" s="126" t="s">
        <v>21405</v>
      </c>
      <c r="I6922" s="127">
        <v>743</v>
      </c>
      <c r="J6922" s="128">
        <v>1.5842000000000001</v>
      </c>
    </row>
    <row r="6923" spans="2:10" hidden="1" x14ac:dyDescent="0.25">
      <c r="B6923" s="124" t="s">
        <v>14</v>
      </c>
      <c r="C6923" s="125" t="s">
        <v>21398</v>
      </c>
      <c r="D6923" s="126" t="s">
        <v>21399</v>
      </c>
      <c r="E6923" s="125" t="s">
        <v>21046</v>
      </c>
      <c r="F6923" s="126" t="s">
        <v>21401</v>
      </c>
      <c r="G6923" s="125" t="s">
        <v>21406</v>
      </c>
      <c r="H6923" s="126" t="s">
        <v>21407</v>
      </c>
      <c r="I6923" s="127">
        <v>677</v>
      </c>
      <c r="J6923" s="128">
        <v>10.1852</v>
      </c>
    </row>
    <row r="6924" spans="2:10" hidden="1" x14ac:dyDescent="0.25">
      <c r="B6924" s="124" t="s">
        <v>14</v>
      </c>
      <c r="C6924" s="125" t="s">
        <v>460</v>
      </c>
      <c r="D6924" s="126" t="s">
        <v>21408</v>
      </c>
      <c r="E6924" s="125" t="s">
        <v>21409</v>
      </c>
      <c r="F6924" s="126" t="s">
        <v>21410</v>
      </c>
      <c r="G6924" s="125" t="s">
        <v>21411</v>
      </c>
      <c r="H6924" s="126" t="s">
        <v>21412</v>
      </c>
      <c r="I6924" s="127">
        <v>742</v>
      </c>
      <c r="J6924" s="128">
        <v>37.773700000000012</v>
      </c>
    </row>
    <row r="6925" spans="2:10" hidden="1" x14ac:dyDescent="0.25">
      <c r="B6925" s="124" t="s">
        <v>14</v>
      </c>
      <c r="C6925" s="125" t="s">
        <v>460</v>
      </c>
      <c r="D6925" s="126" t="s">
        <v>21408</v>
      </c>
      <c r="E6925" s="125" t="s">
        <v>460</v>
      </c>
      <c r="F6925" s="126" t="s">
        <v>21413</v>
      </c>
      <c r="G6925" s="125" t="s">
        <v>21414</v>
      </c>
      <c r="H6925" s="126" t="s">
        <v>21415</v>
      </c>
      <c r="I6925" s="127">
        <v>1172</v>
      </c>
      <c r="J6925" s="128">
        <v>19.6174</v>
      </c>
    </row>
    <row r="6926" spans="2:10" hidden="1" x14ac:dyDescent="0.25">
      <c r="B6926" s="124" t="s">
        <v>14</v>
      </c>
      <c r="C6926" s="125" t="s">
        <v>460</v>
      </c>
      <c r="D6926" s="126" t="s">
        <v>21408</v>
      </c>
      <c r="E6926" s="125" t="s">
        <v>21414</v>
      </c>
      <c r="F6926" s="126" t="s">
        <v>21415</v>
      </c>
      <c r="G6926" s="125" t="s">
        <v>21416</v>
      </c>
      <c r="H6926" s="126" t="s">
        <v>21417</v>
      </c>
      <c r="I6926" s="127">
        <v>258</v>
      </c>
      <c r="J6926" s="128">
        <v>255.48220000000001</v>
      </c>
    </row>
    <row r="6927" spans="2:10" hidden="1" x14ac:dyDescent="0.25">
      <c r="B6927" s="124" t="s">
        <v>14</v>
      </c>
      <c r="C6927" s="125" t="s">
        <v>460</v>
      </c>
      <c r="D6927" s="126" t="s">
        <v>21408</v>
      </c>
      <c r="E6927" s="125" t="s">
        <v>460</v>
      </c>
      <c r="F6927" s="126" t="s">
        <v>21413</v>
      </c>
      <c r="G6927" s="125" t="s">
        <v>2505</v>
      </c>
      <c r="H6927" s="126" t="s">
        <v>21418</v>
      </c>
      <c r="I6927" s="127">
        <v>770</v>
      </c>
      <c r="J6927" s="128">
        <v>0</v>
      </c>
    </row>
    <row r="6928" spans="2:10" hidden="1" x14ac:dyDescent="0.25">
      <c r="B6928" s="124" t="s">
        <v>14</v>
      </c>
      <c r="C6928" s="125" t="s">
        <v>460</v>
      </c>
      <c r="D6928" s="126" t="s">
        <v>21408</v>
      </c>
      <c r="E6928" s="125" t="s">
        <v>21414</v>
      </c>
      <c r="F6928" s="126" t="s">
        <v>21415</v>
      </c>
      <c r="G6928" s="125" t="s">
        <v>21409</v>
      </c>
      <c r="H6928" s="126" t="s">
        <v>21410</v>
      </c>
      <c r="I6928" s="127">
        <v>193</v>
      </c>
      <c r="J6928" s="128">
        <v>183.79179999999999</v>
      </c>
    </row>
    <row r="6929" spans="2:10" hidden="1" x14ac:dyDescent="0.25">
      <c r="B6929" s="124" t="s">
        <v>14</v>
      </c>
      <c r="C6929" s="125" t="s">
        <v>488</v>
      </c>
      <c r="D6929" s="126" t="s">
        <v>21419</v>
      </c>
      <c r="E6929" s="125" t="s">
        <v>21420</v>
      </c>
      <c r="F6929" s="126" t="s">
        <v>21421</v>
      </c>
      <c r="G6929" s="125" t="s">
        <v>21422</v>
      </c>
      <c r="H6929" s="126" t="s">
        <v>21423</v>
      </c>
      <c r="I6929" s="127">
        <v>280</v>
      </c>
      <c r="J6929" s="128">
        <v>34.243100000000013</v>
      </c>
    </row>
    <row r="6930" spans="2:10" hidden="1" x14ac:dyDescent="0.25">
      <c r="B6930" s="124" t="s">
        <v>14</v>
      </c>
      <c r="C6930" s="125" t="s">
        <v>488</v>
      </c>
      <c r="D6930" s="126" t="s">
        <v>21419</v>
      </c>
      <c r="E6930" s="125" t="s">
        <v>488</v>
      </c>
      <c r="F6930" s="126" t="s">
        <v>21424</v>
      </c>
      <c r="G6930" s="125" t="s">
        <v>21425</v>
      </c>
      <c r="H6930" s="126" t="s">
        <v>21426</v>
      </c>
      <c r="I6930" s="127">
        <v>594</v>
      </c>
      <c r="J6930" s="128">
        <v>184.79140000000001</v>
      </c>
    </row>
    <row r="6931" spans="2:10" hidden="1" x14ac:dyDescent="0.25">
      <c r="B6931" s="124" t="s">
        <v>14</v>
      </c>
      <c r="C6931" s="125" t="s">
        <v>488</v>
      </c>
      <c r="D6931" s="126" t="s">
        <v>21419</v>
      </c>
      <c r="E6931" s="125" t="s">
        <v>488</v>
      </c>
      <c r="F6931" s="126" t="s">
        <v>21424</v>
      </c>
      <c r="G6931" s="125" t="s">
        <v>21427</v>
      </c>
      <c r="H6931" s="126" t="s">
        <v>21428</v>
      </c>
      <c r="I6931" s="127">
        <v>613</v>
      </c>
      <c r="J6931" s="128">
        <v>39.593100000000007</v>
      </c>
    </row>
    <row r="6932" spans="2:10" hidden="1" x14ac:dyDescent="0.25">
      <c r="B6932" s="124" t="s">
        <v>14</v>
      </c>
      <c r="C6932" s="125" t="s">
        <v>488</v>
      </c>
      <c r="D6932" s="126" t="s">
        <v>21419</v>
      </c>
      <c r="E6932" s="125" t="s">
        <v>21429</v>
      </c>
      <c r="F6932" s="126" t="s">
        <v>21430</v>
      </c>
      <c r="G6932" s="125" t="s">
        <v>21420</v>
      </c>
      <c r="H6932" s="126" t="s">
        <v>21421</v>
      </c>
      <c r="I6932" s="127">
        <v>1145</v>
      </c>
      <c r="J6932" s="128">
        <v>27.315200000000001</v>
      </c>
    </row>
    <row r="6933" spans="2:10" hidden="1" x14ac:dyDescent="0.25">
      <c r="B6933" s="124" t="s">
        <v>14</v>
      </c>
      <c r="C6933" s="125" t="s">
        <v>488</v>
      </c>
      <c r="D6933" s="126" t="s">
        <v>21419</v>
      </c>
      <c r="E6933" s="125" t="s">
        <v>21427</v>
      </c>
      <c r="F6933" s="126" t="s">
        <v>21428</v>
      </c>
      <c r="G6933" s="125" t="s">
        <v>21431</v>
      </c>
      <c r="H6933" s="126" t="s">
        <v>21432</v>
      </c>
      <c r="I6933" s="127">
        <v>3120</v>
      </c>
      <c r="J6933" s="128">
        <v>40.689700000000002</v>
      </c>
    </row>
    <row r="6934" spans="2:10" hidden="1" x14ac:dyDescent="0.25">
      <c r="B6934" s="124" t="s">
        <v>14</v>
      </c>
      <c r="C6934" s="125" t="s">
        <v>488</v>
      </c>
      <c r="D6934" s="126" t="s">
        <v>21419</v>
      </c>
      <c r="E6934" s="125" t="s">
        <v>488</v>
      </c>
      <c r="F6934" s="126" t="s">
        <v>21424</v>
      </c>
      <c r="G6934" s="125" t="s">
        <v>21433</v>
      </c>
      <c r="H6934" s="126" t="s">
        <v>21434</v>
      </c>
      <c r="I6934" s="127">
        <v>199</v>
      </c>
      <c r="J6934" s="128">
        <v>16.281099999999999</v>
      </c>
    </row>
    <row r="6935" spans="2:10" hidden="1" x14ac:dyDescent="0.25">
      <c r="B6935" s="124" t="s">
        <v>14</v>
      </c>
      <c r="C6935" s="125" t="s">
        <v>488</v>
      </c>
      <c r="D6935" s="126" t="s">
        <v>21419</v>
      </c>
      <c r="E6935" s="125" t="s">
        <v>21425</v>
      </c>
      <c r="F6935" s="126" t="s">
        <v>21426</v>
      </c>
      <c r="G6935" s="125" t="s">
        <v>21429</v>
      </c>
      <c r="H6935" s="126" t="s">
        <v>21430</v>
      </c>
      <c r="I6935" s="127">
        <v>1311</v>
      </c>
      <c r="J6935" s="128">
        <v>34.088900000000002</v>
      </c>
    </row>
    <row r="6936" spans="2:10" hidden="1" x14ac:dyDescent="0.25">
      <c r="B6936" s="124" t="s">
        <v>14</v>
      </c>
      <c r="C6936" s="125" t="s">
        <v>590</v>
      </c>
      <c r="D6936" s="126" t="s">
        <v>21435</v>
      </c>
      <c r="E6936" s="125" t="s">
        <v>21436</v>
      </c>
      <c r="F6936" s="126" t="s">
        <v>21437</v>
      </c>
      <c r="G6936" s="125" t="s">
        <v>1693</v>
      </c>
      <c r="H6936" s="126" t="s">
        <v>21438</v>
      </c>
      <c r="I6936" s="127">
        <v>448</v>
      </c>
      <c r="J6936" s="128">
        <v>1.1015999999999999</v>
      </c>
    </row>
    <row r="6937" spans="2:10" hidden="1" x14ac:dyDescent="0.25">
      <c r="B6937" s="124" t="s">
        <v>14</v>
      </c>
      <c r="C6937" s="125" t="s">
        <v>590</v>
      </c>
      <c r="D6937" s="126" t="s">
        <v>21435</v>
      </c>
      <c r="E6937" s="125" t="s">
        <v>590</v>
      </c>
      <c r="F6937" s="126" t="s">
        <v>21439</v>
      </c>
      <c r="G6937" s="125" t="s">
        <v>21440</v>
      </c>
      <c r="H6937" s="126" t="s">
        <v>21441</v>
      </c>
      <c r="I6937" s="127">
        <v>585</v>
      </c>
      <c r="J6937" s="128">
        <v>54.988500000000002</v>
      </c>
    </row>
    <row r="6938" spans="2:10" hidden="1" x14ac:dyDescent="0.25">
      <c r="B6938" s="124" t="s">
        <v>14</v>
      </c>
      <c r="C6938" s="125" t="s">
        <v>590</v>
      </c>
      <c r="D6938" s="126" t="s">
        <v>21435</v>
      </c>
      <c r="E6938" s="125" t="s">
        <v>21440</v>
      </c>
      <c r="F6938" s="126" t="s">
        <v>21441</v>
      </c>
      <c r="G6938" s="125" t="s">
        <v>21442</v>
      </c>
      <c r="H6938" s="126" t="s">
        <v>21443</v>
      </c>
      <c r="I6938" s="127">
        <v>83</v>
      </c>
      <c r="J6938" s="128">
        <v>8.4260000000000002</v>
      </c>
    </row>
    <row r="6939" spans="2:10" hidden="1" x14ac:dyDescent="0.25">
      <c r="B6939" s="124" t="s">
        <v>14</v>
      </c>
      <c r="C6939" s="125" t="s">
        <v>590</v>
      </c>
      <c r="D6939" s="126" t="s">
        <v>21435</v>
      </c>
      <c r="E6939" s="125" t="s">
        <v>21444</v>
      </c>
      <c r="F6939" s="126" t="s">
        <v>21445</v>
      </c>
      <c r="G6939" s="125" t="s">
        <v>21436</v>
      </c>
      <c r="H6939" s="126" t="s">
        <v>21437</v>
      </c>
      <c r="I6939" s="127">
        <v>379</v>
      </c>
      <c r="J6939" s="128">
        <v>5.8522999999999996</v>
      </c>
    </row>
    <row r="6940" spans="2:10" hidden="1" x14ac:dyDescent="0.25">
      <c r="B6940" s="124" t="s">
        <v>14</v>
      </c>
      <c r="C6940" s="125" t="s">
        <v>21446</v>
      </c>
      <c r="D6940" s="126" t="s">
        <v>21447</v>
      </c>
      <c r="E6940" s="125" t="s">
        <v>21446</v>
      </c>
      <c r="F6940" s="126" t="s">
        <v>21448</v>
      </c>
      <c r="G6940" s="125" t="s">
        <v>21449</v>
      </c>
      <c r="H6940" s="126" t="s">
        <v>21450</v>
      </c>
      <c r="I6940" s="127">
        <v>219</v>
      </c>
      <c r="J6940" s="128">
        <v>14.0428</v>
      </c>
    </row>
    <row r="6941" spans="2:10" hidden="1" x14ac:dyDescent="0.25">
      <c r="B6941" s="124" t="s">
        <v>14</v>
      </c>
      <c r="C6941" s="125" t="s">
        <v>21451</v>
      </c>
      <c r="D6941" s="126" t="s">
        <v>21452</v>
      </c>
      <c r="E6941" s="125" t="s">
        <v>20899</v>
      </c>
      <c r="F6941" s="126" t="s">
        <v>21453</v>
      </c>
      <c r="G6941" s="125" t="s">
        <v>15961</v>
      </c>
      <c r="H6941" s="126" t="s">
        <v>21454</v>
      </c>
      <c r="I6941" s="127">
        <v>526</v>
      </c>
      <c r="J6941" s="128">
        <v>8.4325000000000028</v>
      </c>
    </row>
    <row r="6942" spans="2:10" hidden="1" x14ac:dyDescent="0.25">
      <c r="B6942" s="124" t="s">
        <v>14</v>
      </c>
      <c r="C6942" s="125" t="s">
        <v>21451</v>
      </c>
      <c r="D6942" s="126" t="s">
        <v>21452</v>
      </c>
      <c r="E6942" s="125" t="s">
        <v>2043</v>
      </c>
      <c r="F6942" s="126" t="s">
        <v>21455</v>
      </c>
      <c r="G6942" s="125" t="s">
        <v>11024</v>
      </c>
      <c r="H6942" s="126" t="s">
        <v>21456</v>
      </c>
      <c r="I6942" s="127">
        <v>487</v>
      </c>
      <c r="J6942" s="128">
        <v>4.7646999999999986</v>
      </c>
    </row>
    <row r="6943" spans="2:10" hidden="1" x14ac:dyDescent="0.25">
      <c r="B6943" s="124" t="s">
        <v>14</v>
      </c>
      <c r="C6943" s="125" t="s">
        <v>21457</v>
      </c>
      <c r="D6943" s="126" t="s">
        <v>21458</v>
      </c>
      <c r="E6943" s="125" t="s">
        <v>21457</v>
      </c>
      <c r="F6943" s="126" t="s">
        <v>21459</v>
      </c>
      <c r="G6943" s="125" t="s">
        <v>7037</v>
      </c>
      <c r="H6943" s="126" t="s">
        <v>21460</v>
      </c>
      <c r="I6943" s="127">
        <v>650</v>
      </c>
      <c r="J6943" s="128">
        <v>25.763999999999999</v>
      </c>
    </row>
    <row r="6944" spans="2:10" hidden="1" x14ac:dyDescent="0.25">
      <c r="B6944" s="124" t="s">
        <v>14</v>
      </c>
      <c r="C6944" s="125" t="s">
        <v>745</v>
      </c>
      <c r="D6944" s="126" t="s">
        <v>21461</v>
      </c>
      <c r="E6944" s="125" t="s">
        <v>745</v>
      </c>
      <c r="F6944" s="126" t="s">
        <v>21462</v>
      </c>
      <c r="G6944" s="125" t="s">
        <v>21463</v>
      </c>
      <c r="H6944" s="126" t="s">
        <v>21464</v>
      </c>
      <c r="I6944" s="127">
        <v>2190</v>
      </c>
      <c r="J6944" s="128">
        <v>7.4991000000000003</v>
      </c>
    </row>
    <row r="6945" spans="2:10" hidden="1" x14ac:dyDescent="0.25">
      <c r="B6945" s="124" t="s">
        <v>14</v>
      </c>
      <c r="C6945" s="125" t="s">
        <v>745</v>
      </c>
      <c r="D6945" s="126" t="s">
        <v>21461</v>
      </c>
      <c r="E6945" s="125" t="s">
        <v>21463</v>
      </c>
      <c r="F6945" s="126" t="s">
        <v>21464</v>
      </c>
      <c r="G6945" s="125" t="s">
        <v>21465</v>
      </c>
      <c r="H6945" s="126" t="s">
        <v>21466</v>
      </c>
      <c r="I6945" s="127">
        <v>332</v>
      </c>
      <c r="J6945" s="128">
        <v>12.231999999999999</v>
      </c>
    </row>
    <row r="6946" spans="2:10" hidden="1" x14ac:dyDescent="0.25">
      <c r="B6946" s="124" t="s">
        <v>14</v>
      </c>
      <c r="C6946" s="125" t="s">
        <v>450</v>
      </c>
      <c r="D6946" s="126" t="s">
        <v>21467</v>
      </c>
      <c r="E6946" s="125" t="s">
        <v>21468</v>
      </c>
      <c r="F6946" s="126" t="s">
        <v>21469</v>
      </c>
      <c r="G6946" s="125" t="s">
        <v>21470</v>
      </c>
      <c r="H6946" s="126" t="s">
        <v>21471</v>
      </c>
      <c r="I6946" s="127">
        <v>451</v>
      </c>
      <c r="J6946" s="128">
        <v>1.5543</v>
      </c>
    </row>
    <row r="6947" spans="2:10" hidden="1" x14ac:dyDescent="0.25">
      <c r="B6947" s="124" t="s">
        <v>14</v>
      </c>
      <c r="C6947" s="125" t="s">
        <v>450</v>
      </c>
      <c r="D6947" s="126" t="s">
        <v>21467</v>
      </c>
      <c r="E6947" s="125" t="s">
        <v>21472</v>
      </c>
      <c r="F6947" s="126" t="s">
        <v>21473</v>
      </c>
      <c r="G6947" s="125" t="s">
        <v>21474</v>
      </c>
      <c r="H6947" s="126" t="s">
        <v>21475</v>
      </c>
      <c r="I6947" s="127">
        <v>111</v>
      </c>
      <c r="J6947" s="128">
        <v>33.451500000000003</v>
      </c>
    </row>
    <row r="6948" spans="2:10" hidden="1" x14ac:dyDescent="0.25">
      <c r="B6948" s="124" t="s">
        <v>14</v>
      </c>
      <c r="C6948" s="125" t="s">
        <v>450</v>
      </c>
      <c r="D6948" s="126" t="s">
        <v>21467</v>
      </c>
      <c r="E6948" s="125" t="s">
        <v>450</v>
      </c>
      <c r="F6948" s="126" t="s">
        <v>21476</v>
      </c>
      <c r="G6948" s="125" t="s">
        <v>21477</v>
      </c>
      <c r="H6948" s="126" t="s">
        <v>21478</v>
      </c>
      <c r="I6948" s="127">
        <v>172</v>
      </c>
      <c r="J6948" s="128">
        <v>9.220699999999999</v>
      </c>
    </row>
    <row r="6949" spans="2:10" hidden="1" x14ac:dyDescent="0.25">
      <c r="B6949" s="124" t="s">
        <v>14</v>
      </c>
      <c r="C6949" s="125" t="s">
        <v>450</v>
      </c>
      <c r="D6949" s="126" t="s">
        <v>21467</v>
      </c>
      <c r="E6949" s="125" t="s">
        <v>10537</v>
      </c>
      <c r="F6949" s="126" t="s">
        <v>21479</v>
      </c>
      <c r="G6949" s="125" t="s">
        <v>7214</v>
      </c>
      <c r="H6949" s="126" t="s">
        <v>21480</v>
      </c>
      <c r="I6949" s="127">
        <v>459</v>
      </c>
      <c r="J6949" s="128">
        <v>4.9348000000000001</v>
      </c>
    </row>
    <row r="6950" spans="2:10" hidden="1" x14ac:dyDescent="0.25">
      <c r="B6950" s="124" t="s">
        <v>14</v>
      </c>
      <c r="C6950" s="125" t="s">
        <v>450</v>
      </c>
      <c r="D6950" s="126" t="s">
        <v>21467</v>
      </c>
      <c r="E6950" s="125" t="s">
        <v>21481</v>
      </c>
      <c r="F6950" s="126" t="s">
        <v>21482</v>
      </c>
      <c r="G6950" s="125" t="s">
        <v>21483</v>
      </c>
      <c r="H6950" s="126" t="s">
        <v>21484</v>
      </c>
      <c r="I6950" s="127">
        <v>753</v>
      </c>
      <c r="J6950" s="128">
        <v>4.3113999999999999</v>
      </c>
    </row>
    <row r="6951" spans="2:10" hidden="1" x14ac:dyDescent="0.25">
      <c r="B6951" s="124" t="s">
        <v>14</v>
      </c>
      <c r="C6951" s="125" t="s">
        <v>450</v>
      </c>
      <c r="D6951" s="126" t="s">
        <v>21467</v>
      </c>
      <c r="E6951" s="125" t="s">
        <v>21485</v>
      </c>
      <c r="F6951" s="126" t="s">
        <v>21486</v>
      </c>
      <c r="G6951" s="125" t="s">
        <v>21487</v>
      </c>
      <c r="H6951" s="126" t="s">
        <v>21488</v>
      </c>
      <c r="I6951" s="127">
        <v>339</v>
      </c>
      <c r="J6951" s="128">
        <v>4.7637</v>
      </c>
    </row>
    <row r="6952" spans="2:10" hidden="1" x14ac:dyDescent="0.25">
      <c r="B6952" s="124" t="s">
        <v>14</v>
      </c>
      <c r="C6952" s="125" t="s">
        <v>450</v>
      </c>
      <c r="D6952" s="126" t="s">
        <v>21467</v>
      </c>
      <c r="E6952" s="125" t="s">
        <v>450</v>
      </c>
      <c r="F6952" s="126" t="s">
        <v>21476</v>
      </c>
      <c r="G6952" s="125" t="s">
        <v>13676</v>
      </c>
      <c r="H6952" s="126" t="s">
        <v>21489</v>
      </c>
      <c r="I6952" s="127">
        <v>739</v>
      </c>
      <c r="J6952" s="128">
        <v>4.5861000000000001</v>
      </c>
    </row>
    <row r="6953" spans="2:10" hidden="1" x14ac:dyDescent="0.25">
      <c r="B6953" s="124" t="s">
        <v>14</v>
      </c>
      <c r="C6953" s="125" t="s">
        <v>450</v>
      </c>
      <c r="D6953" s="126" t="s">
        <v>21467</v>
      </c>
      <c r="E6953" s="125" t="s">
        <v>21487</v>
      </c>
      <c r="F6953" s="126" t="s">
        <v>21488</v>
      </c>
      <c r="G6953" s="125" t="s">
        <v>21490</v>
      </c>
      <c r="H6953" s="126" t="s">
        <v>21491</v>
      </c>
      <c r="I6953" s="127">
        <v>477</v>
      </c>
      <c r="J6953" s="128">
        <v>6.0555000000000003</v>
      </c>
    </row>
    <row r="6954" spans="2:10" hidden="1" x14ac:dyDescent="0.25">
      <c r="B6954" s="124" t="s">
        <v>14</v>
      </c>
      <c r="C6954" s="125" t="s">
        <v>450</v>
      </c>
      <c r="D6954" s="126" t="s">
        <v>21467</v>
      </c>
      <c r="E6954" s="125" t="s">
        <v>450</v>
      </c>
      <c r="F6954" s="126" t="s">
        <v>21476</v>
      </c>
      <c r="G6954" s="125" t="s">
        <v>21485</v>
      </c>
      <c r="H6954" s="126" t="s">
        <v>21486</v>
      </c>
      <c r="I6954" s="127">
        <v>657</v>
      </c>
      <c r="J6954" s="128">
        <v>30.616900000000001</v>
      </c>
    </row>
    <row r="6955" spans="2:10" hidden="1" x14ac:dyDescent="0.25">
      <c r="B6955" s="124" t="s">
        <v>14</v>
      </c>
      <c r="C6955" s="125" t="s">
        <v>450</v>
      </c>
      <c r="D6955" s="126" t="s">
        <v>21467</v>
      </c>
      <c r="E6955" s="125" t="s">
        <v>21477</v>
      </c>
      <c r="F6955" s="126" t="s">
        <v>21478</v>
      </c>
      <c r="G6955" s="125" t="s">
        <v>21472</v>
      </c>
      <c r="H6955" s="126" t="s">
        <v>21473</v>
      </c>
      <c r="I6955" s="127">
        <v>333</v>
      </c>
      <c r="J6955" s="128">
        <v>1.6372</v>
      </c>
    </row>
    <row r="6956" spans="2:10" hidden="1" x14ac:dyDescent="0.25">
      <c r="B6956" s="124" t="s">
        <v>14</v>
      </c>
      <c r="C6956" s="125" t="s">
        <v>450</v>
      </c>
      <c r="D6956" s="126" t="s">
        <v>21467</v>
      </c>
      <c r="E6956" s="125" t="s">
        <v>21492</v>
      </c>
      <c r="F6956" s="126" t="s">
        <v>21493</v>
      </c>
      <c r="G6956" s="125" t="s">
        <v>21494</v>
      </c>
      <c r="H6956" s="126" t="s">
        <v>21495</v>
      </c>
      <c r="I6956" s="127">
        <v>516</v>
      </c>
      <c r="J6956" s="128">
        <v>1.2833000000000001</v>
      </c>
    </row>
    <row r="6957" spans="2:10" hidden="1" x14ac:dyDescent="0.25">
      <c r="B6957" s="124" t="s">
        <v>14</v>
      </c>
      <c r="C6957" s="125" t="s">
        <v>450</v>
      </c>
      <c r="D6957" s="126" t="s">
        <v>21467</v>
      </c>
      <c r="E6957" s="125" t="s">
        <v>21496</v>
      </c>
      <c r="F6957" s="126" t="s">
        <v>21497</v>
      </c>
      <c r="G6957" s="125" t="s">
        <v>21481</v>
      </c>
      <c r="H6957" s="126" t="s">
        <v>21482</v>
      </c>
      <c r="I6957" s="127">
        <v>423</v>
      </c>
      <c r="J6957" s="128">
        <v>1.0764</v>
      </c>
    </row>
    <row r="6958" spans="2:10" hidden="1" x14ac:dyDescent="0.25">
      <c r="B6958" s="124" t="s">
        <v>14</v>
      </c>
      <c r="C6958" s="125" t="s">
        <v>450</v>
      </c>
      <c r="D6958" s="126" t="s">
        <v>21467</v>
      </c>
      <c r="E6958" s="125" t="s">
        <v>13676</v>
      </c>
      <c r="F6958" s="126" t="s">
        <v>21489</v>
      </c>
      <c r="G6958" s="125" t="s">
        <v>21498</v>
      </c>
      <c r="H6958" s="126" t="s">
        <v>21499</v>
      </c>
      <c r="I6958" s="127">
        <v>190</v>
      </c>
      <c r="J6958" s="128">
        <v>15.3773</v>
      </c>
    </row>
    <row r="6959" spans="2:10" hidden="1" x14ac:dyDescent="0.25">
      <c r="B6959" s="124" t="s">
        <v>14</v>
      </c>
      <c r="C6959" s="125" t="s">
        <v>450</v>
      </c>
      <c r="D6959" s="126" t="s">
        <v>21467</v>
      </c>
      <c r="E6959" s="125" t="s">
        <v>21492</v>
      </c>
      <c r="F6959" s="126" t="s">
        <v>21493</v>
      </c>
      <c r="G6959" s="125" t="s">
        <v>4674</v>
      </c>
      <c r="H6959" s="126" t="s">
        <v>21500</v>
      </c>
      <c r="I6959" s="127">
        <v>605</v>
      </c>
      <c r="J6959" s="128">
        <v>3.857499999999999</v>
      </c>
    </row>
    <row r="6960" spans="2:10" hidden="1" x14ac:dyDescent="0.25">
      <c r="B6960" s="124" t="s">
        <v>14</v>
      </c>
      <c r="C6960" s="125" t="s">
        <v>450</v>
      </c>
      <c r="D6960" s="126" t="s">
        <v>21467</v>
      </c>
      <c r="E6960" s="125" t="s">
        <v>4674</v>
      </c>
      <c r="F6960" s="126" t="s">
        <v>21500</v>
      </c>
      <c r="G6960" s="125" t="s">
        <v>21501</v>
      </c>
      <c r="H6960" s="126" t="s">
        <v>21502</v>
      </c>
      <c r="I6960" s="127">
        <v>781</v>
      </c>
      <c r="J6960" s="128">
        <v>1.056</v>
      </c>
    </row>
    <row r="6961" spans="2:10" hidden="1" x14ac:dyDescent="0.25">
      <c r="B6961" s="124" t="s">
        <v>14</v>
      </c>
      <c r="C6961" s="125" t="s">
        <v>21503</v>
      </c>
      <c r="D6961" s="126" t="s">
        <v>21504</v>
      </c>
      <c r="E6961" s="125" t="s">
        <v>21505</v>
      </c>
      <c r="F6961" s="126" t="s">
        <v>21506</v>
      </c>
      <c r="G6961" s="125" t="s">
        <v>21507</v>
      </c>
      <c r="H6961" s="126" t="s">
        <v>21508</v>
      </c>
      <c r="I6961" s="127">
        <v>289</v>
      </c>
      <c r="J6961" s="128">
        <v>13.2516</v>
      </c>
    </row>
    <row r="6962" spans="2:10" hidden="1" x14ac:dyDescent="0.25">
      <c r="B6962" s="124" t="s">
        <v>14</v>
      </c>
      <c r="C6962" s="125" t="s">
        <v>21503</v>
      </c>
      <c r="D6962" s="126" t="s">
        <v>21504</v>
      </c>
      <c r="E6962" s="125" t="s">
        <v>21365</v>
      </c>
      <c r="F6962" s="126" t="s">
        <v>21509</v>
      </c>
      <c r="G6962" s="125" t="s">
        <v>21510</v>
      </c>
      <c r="H6962" s="126" t="s">
        <v>21511</v>
      </c>
      <c r="I6962" s="127">
        <v>149</v>
      </c>
      <c r="J6962" s="128">
        <v>16.059000000000001</v>
      </c>
    </row>
    <row r="6963" spans="2:10" hidden="1" x14ac:dyDescent="0.25">
      <c r="B6963" s="124" t="s">
        <v>14</v>
      </c>
      <c r="C6963" s="125" t="s">
        <v>21503</v>
      </c>
      <c r="D6963" s="126" t="s">
        <v>21504</v>
      </c>
      <c r="E6963" s="125" t="s">
        <v>21503</v>
      </c>
      <c r="F6963" s="126" t="s">
        <v>21512</v>
      </c>
      <c r="G6963" s="125" t="s">
        <v>21365</v>
      </c>
      <c r="H6963" s="126" t="s">
        <v>21509</v>
      </c>
      <c r="I6963" s="127">
        <v>273</v>
      </c>
      <c r="J6963" s="128">
        <v>7.5111999999999997</v>
      </c>
    </row>
    <row r="6964" spans="2:10" hidden="1" x14ac:dyDescent="0.25">
      <c r="B6964" s="124" t="s">
        <v>14</v>
      </c>
      <c r="C6964" s="125" t="s">
        <v>21503</v>
      </c>
      <c r="D6964" s="126" t="s">
        <v>21504</v>
      </c>
      <c r="E6964" s="125" t="s">
        <v>21503</v>
      </c>
      <c r="F6964" s="126" t="s">
        <v>21512</v>
      </c>
      <c r="G6964" s="125" t="s">
        <v>21505</v>
      </c>
      <c r="H6964" s="126" t="s">
        <v>21506</v>
      </c>
      <c r="I6964" s="127">
        <v>319</v>
      </c>
      <c r="J6964" s="128">
        <v>13.4247</v>
      </c>
    </row>
    <row r="6965" spans="2:10" hidden="1" x14ac:dyDescent="0.25">
      <c r="B6965" s="124" t="s">
        <v>14</v>
      </c>
      <c r="C6965" s="125" t="s">
        <v>21513</v>
      </c>
      <c r="D6965" s="126" t="s">
        <v>21514</v>
      </c>
      <c r="E6965" s="125" t="s">
        <v>21513</v>
      </c>
      <c r="F6965" s="126" t="s">
        <v>21515</v>
      </c>
      <c r="G6965" s="125" t="s">
        <v>5271</v>
      </c>
      <c r="H6965" s="126" t="s">
        <v>21516</v>
      </c>
      <c r="I6965" s="127">
        <v>394</v>
      </c>
      <c r="J6965" s="128">
        <v>14.240500000000001</v>
      </c>
    </row>
    <row r="6966" spans="2:10" hidden="1" x14ac:dyDescent="0.25">
      <c r="B6966" s="124" t="s">
        <v>14</v>
      </c>
      <c r="C6966" s="125" t="s">
        <v>21513</v>
      </c>
      <c r="D6966" s="126" t="s">
        <v>21514</v>
      </c>
      <c r="E6966" s="125" t="s">
        <v>5271</v>
      </c>
      <c r="F6966" s="126" t="s">
        <v>21516</v>
      </c>
      <c r="G6966" s="125" t="s">
        <v>21517</v>
      </c>
      <c r="H6966" s="126" t="s">
        <v>21518</v>
      </c>
      <c r="I6966" s="127">
        <v>701</v>
      </c>
      <c r="J6966" s="128">
        <v>19.043399999999998</v>
      </c>
    </row>
    <row r="6967" spans="2:10" hidden="1" x14ac:dyDescent="0.25">
      <c r="B6967" s="124" t="s">
        <v>14</v>
      </c>
      <c r="C6967" s="125" t="s">
        <v>21519</v>
      </c>
      <c r="D6967" s="126" t="s">
        <v>21520</v>
      </c>
      <c r="E6967" s="125" t="s">
        <v>21521</v>
      </c>
      <c r="F6967" s="126" t="s">
        <v>21522</v>
      </c>
      <c r="G6967" s="125" t="s">
        <v>21523</v>
      </c>
      <c r="H6967" s="126" t="s">
        <v>21524</v>
      </c>
      <c r="I6967" s="127">
        <v>1102</v>
      </c>
      <c r="J6967" s="128">
        <v>11.0724</v>
      </c>
    </row>
    <row r="6968" spans="2:10" hidden="1" x14ac:dyDescent="0.25">
      <c r="B6968" s="124" t="s">
        <v>14</v>
      </c>
      <c r="C6968" s="125" t="s">
        <v>21519</v>
      </c>
      <c r="D6968" s="126" t="s">
        <v>21520</v>
      </c>
      <c r="E6968" s="125" t="s">
        <v>21521</v>
      </c>
      <c r="F6968" s="126" t="s">
        <v>21522</v>
      </c>
      <c r="G6968" s="125" t="s">
        <v>21525</v>
      </c>
      <c r="H6968" s="126" t="s">
        <v>21526</v>
      </c>
      <c r="I6968" s="127">
        <v>1837</v>
      </c>
      <c r="J6968" s="128">
        <v>13.4849</v>
      </c>
    </row>
    <row r="6969" spans="2:10" hidden="1" x14ac:dyDescent="0.25">
      <c r="B6969" s="124" t="s">
        <v>14</v>
      </c>
      <c r="C6969" s="125" t="s">
        <v>21519</v>
      </c>
      <c r="D6969" s="126" t="s">
        <v>21520</v>
      </c>
      <c r="E6969" s="125" t="s">
        <v>21525</v>
      </c>
      <c r="F6969" s="126" t="s">
        <v>21526</v>
      </c>
      <c r="G6969" s="125" t="s">
        <v>21527</v>
      </c>
      <c r="H6969" s="126" t="s">
        <v>21528</v>
      </c>
      <c r="I6969" s="127">
        <v>794</v>
      </c>
      <c r="J6969" s="128">
        <v>3.4105999999999992</v>
      </c>
    </row>
    <row r="6970" spans="2:10" hidden="1" x14ac:dyDescent="0.25">
      <c r="B6970" s="124" t="s">
        <v>14</v>
      </c>
      <c r="C6970" s="125" t="s">
        <v>21519</v>
      </c>
      <c r="D6970" s="126" t="s">
        <v>21520</v>
      </c>
      <c r="E6970" s="125" t="s">
        <v>14678</v>
      </c>
      <c r="F6970" s="126" t="s">
        <v>21529</v>
      </c>
      <c r="G6970" s="125" t="s">
        <v>3435</v>
      </c>
      <c r="H6970" s="126" t="s">
        <v>21530</v>
      </c>
      <c r="I6970" s="127">
        <v>1427</v>
      </c>
      <c r="J6970" s="128">
        <v>41.105700000000013</v>
      </c>
    </row>
    <row r="6971" spans="2:10" hidden="1" x14ac:dyDescent="0.25">
      <c r="B6971" s="124" t="s">
        <v>14</v>
      </c>
      <c r="C6971" s="125" t="s">
        <v>21519</v>
      </c>
      <c r="D6971" s="126" t="s">
        <v>21520</v>
      </c>
      <c r="E6971" s="125" t="s">
        <v>14678</v>
      </c>
      <c r="F6971" s="126" t="s">
        <v>21529</v>
      </c>
      <c r="G6971" s="125" t="s">
        <v>21531</v>
      </c>
      <c r="H6971" s="126" t="s">
        <v>21532</v>
      </c>
      <c r="I6971" s="127">
        <v>175</v>
      </c>
      <c r="J6971" s="128">
        <v>34.155000000000001</v>
      </c>
    </row>
    <row r="6972" spans="2:10" hidden="1" x14ac:dyDescent="0.25">
      <c r="B6972" s="124" t="s">
        <v>14</v>
      </c>
      <c r="C6972" s="125" t="s">
        <v>21519</v>
      </c>
      <c r="D6972" s="126" t="s">
        <v>21520</v>
      </c>
      <c r="E6972" s="125" t="s">
        <v>21519</v>
      </c>
      <c r="F6972" s="126" t="s">
        <v>21533</v>
      </c>
      <c r="G6972" s="125" t="s">
        <v>21521</v>
      </c>
      <c r="H6972" s="126" t="s">
        <v>21522</v>
      </c>
      <c r="I6972" s="127">
        <v>753</v>
      </c>
      <c r="J6972" s="128">
        <v>31.49</v>
      </c>
    </row>
    <row r="6973" spans="2:10" hidden="1" x14ac:dyDescent="0.25">
      <c r="B6973" s="124" t="s">
        <v>14</v>
      </c>
      <c r="C6973" s="125" t="s">
        <v>21519</v>
      </c>
      <c r="D6973" s="126" t="s">
        <v>21520</v>
      </c>
      <c r="E6973" s="125" t="s">
        <v>21519</v>
      </c>
      <c r="F6973" s="126" t="s">
        <v>21533</v>
      </c>
      <c r="G6973" s="125" t="s">
        <v>14678</v>
      </c>
      <c r="H6973" s="126" t="s">
        <v>21529</v>
      </c>
      <c r="I6973" s="127">
        <v>326</v>
      </c>
      <c r="J6973" s="128">
        <v>21.897299999999991</v>
      </c>
    </row>
    <row r="6974" spans="2:10" hidden="1" x14ac:dyDescent="0.25">
      <c r="B6974" s="124" t="s">
        <v>14</v>
      </c>
      <c r="C6974" s="125" t="s">
        <v>825</v>
      </c>
      <c r="D6974" s="126" t="s">
        <v>21534</v>
      </c>
      <c r="E6974" s="125" t="s">
        <v>21535</v>
      </c>
      <c r="F6974" s="126" t="s">
        <v>21536</v>
      </c>
      <c r="G6974" s="125" t="s">
        <v>21537</v>
      </c>
      <c r="H6974" s="126" t="s">
        <v>21538</v>
      </c>
      <c r="I6974" s="127">
        <v>162</v>
      </c>
      <c r="J6974" s="128">
        <v>5.3800000000000001E-2</v>
      </c>
    </row>
    <row r="6975" spans="2:10" hidden="1" x14ac:dyDescent="0.25">
      <c r="B6975" s="124" t="s">
        <v>14</v>
      </c>
      <c r="C6975" s="125" t="s">
        <v>825</v>
      </c>
      <c r="D6975" s="126" t="s">
        <v>21534</v>
      </c>
      <c r="E6975" s="125" t="s">
        <v>825</v>
      </c>
      <c r="F6975" s="126" t="s">
        <v>21539</v>
      </c>
      <c r="G6975" s="125" t="s">
        <v>21540</v>
      </c>
      <c r="H6975" s="126" t="s">
        <v>21541</v>
      </c>
      <c r="I6975" s="127">
        <v>193</v>
      </c>
      <c r="J6975" s="128">
        <v>27.380500000000001</v>
      </c>
    </row>
    <row r="6976" spans="2:10" hidden="1" x14ac:dyDescent="0.25">
      <c r="B6976" s="124" t="s">
        <v>14</v>
      </c>
      <c r="C6976" s="125" t="s">
        <v>825</v>
      </c>
      <c r="D6976" s="126" t="s">
        <v>21534</v>
      </c>
      <c r="E6976" s="125" t="s">
        <v>21535</v>
      </c>
      <c r="F6976" s="126" t="s">
        <v>21536</v>
      </c>
      <c r="G6976" s="125" t="s">
        <v>21542</v>
      </c>
      <c r="H6976" s="126" t="s">
        <v>21543</v>
      </c>
      <c r="I6976" s="127">
        <v>179</v>
      </c>
      <c r="J6976" s="128">
        <v>5.3800000000000001E-2</v>
      </c>
    </row>
    <row r="6977" spans="2:10" hidden="1" x14ac:dyDescent="0.25">
      <c r="B6977" s="124" t="s">
        <v>14</v>
      </c>
      <c r="C6977" s="125" t="s">
        <v>825</v>
      </c>
      <c r="D6977" s="126" t="s">
        <v>21534</v>
      </c>
      <c r="E6977" s="125" t="s">
        <v>825</v>
      </c>
      <c r="F6977" s="126" t="s">
        <v>21539</v>
      </c>
      <c r="G6977" s="125" t="s">
        <v>21544</v>
      </c>
      <c r="H6977" s="126" t="s">
        <v>21545</v>
      </c>
      <c r="I6977" s="127">
        <v>144</v>
      </c>
      <c r="J6977" s="128">
        <v>18.8582</v>
      </c>
    </row>
    <row r="6978" spans="2:10" hidden="1" x14ac:dyDescent="0.25">
      <c r="B6978" s="124" t="s">
        <v>14</v>
      </c>
      <c r="C6978" s="125" t="s">
        <v>825</v>
      </c>
      <c r="D6978" s="126" t="s">
        <v>21534</v>
      </c>
      <c r="E6978" s="125" t="s">
        <v>21535</v>
      </c>
      <c r="F6978" s="126" t="s">
        <v>21536</v>
      </c>
      <c r="G6978" s="125" t="s">
        <v>21546</v>
      </c>
      <c r="H6978" s="126" t="s">
        <v>21547</v>
      </c>
      <c r="I6978" s="127">
        <v>869</v>
      </c>
      <c r="J6978" s="128">
        <v>5.3800000000000001E-2</v>
      </c>
    </row>
    <row r="6979" spans="2:10" hidden="1" x14ac:dyDescent="0.25">
      <c r="B6979" s="124" t="s">
        <v>14</v>
      </c>
      <c r="C6979" s="125" t="s">
        <v>825</v>
      </c>
      <c r="D6979" s="126" t="s">
        <v>21534</v>
      </c>
      <c r="E6979" s="125" t="s">
        <v>825</v>
      </c>
      <c r="F6979" s="126" t="s">
        <v>21539</v>
      </c>
      <c r="G6979" s="125" t="s">
        <v>21548</v>
      </c>
      <c r="H6979" s="126" t="s">
        <v>21549</v>
      </c>
      <c r="I6979" s="127">
        <v>127</v>
      </c>
      <c r="J6979" s="128">
        <v>24.438800000000001</v>
      </c>
    </row>
    <row r="6980" spans="2:10" hidden="1" x14ac:dyDescent="0.25">
      <c r="B6980" s="124" t="s">
        <v>14</v>
      </c>
      <c r="C6980" s="125" t="s">
        <v>825</v>
      </c>
      <c r="D6980" s="126" t="s">
        <v>21534</v>
      </c>
      <c r="E6980" s="125" t="s">
        <v>21544</v>
      </c>
      <c r="F6980" s="126" t="s">
        <v>21545</v>
      </c>
      <c r="G6980" s="125" t="s">
        <v>21535</v>
      </c>
      <c r="H6980" s="126" t="s">
        <v>21536</v>
      </c>
      <c r="I6980" s="127">
        <v>367</v>
      </c>
      <c r="J6980" s="128">
        <v>1.4249000000000001</v>
      </c>
    </row>
    <row r="6981" spans="2:10" hidden="1" x14ac:dyDescent="0.25">
      <c r="B6981" s="124" t="s">
        <v>14</v>
      </c>
      <c r="C6981" s="125" t="s">
        <v>825</v>
      </c>
      <c r="D6981" s="126" t="s">
        <v>21534</v>
      </c>
      <c r="E6981" s="125" t="s">
        <v>825</v>
      </c>
      <c r="F6981" s="126" t="s">
        <v>21539</v>
      </c>
      <c r="G6981" s="125" t="s">
        <v>21550</v>
      </c>
      <c r="H6981" s="126" t="s">
        <v>21551</v>
      </c>
      <c r="I6981" s="127">
        <v>229</v>
      </c>
      <c r="J6981" s="128">
        <v>27.380500000000001</v>
      </c>
    </row>
    <row r="6982" spans="2:10" hidden="1" x14ac:dyDescent="0.25">
      <c r="B6982" s="124" t="s">
        <v>14</v>
      </c>
      <c r="C6982" s="125" t="s">
        <v>835</v>
      </c>
      <c r="D6982" s="126" t="s">
        <v>21552</v>
      </c>
      <c r="E6982" s="125" t="s">
        <v>835</v>
      </c>
      <c r="F6982" s="126" t="s">
        <v>21553</v>
      </c>
      <c r="G6982" s="125" t="s">
        <v>21554</v>
      </c>
      <c r="H6982" s="126" t="s">
        <v>21555</v>
      </c>
      <c r="I6982" s="127">
        <v>94</v>
      </c>
      <c r="J6982" s="128">
        <v>34.767600000000002</v>
      </c>
    </row>
    <row r="6983" spans="2:10" hidden="1" x14ac:dyDescent="0.25">
      <c r="B6983" s="124" t="s">
        <v>14</v>
      </c>
      <c r="C6983" s="125" t="s">
        <v>21556</v>
      </c>
      <c r="D6983" s="126" t="s">
        <v>21557</v>
      </c>
      <c r="E6983" s="125" t="s">
        <v>21558</v>
      </c>
      <c r="F6983" s="126" t="s">
        <v>21559</v>
      </c>
      <c r="G6983" s="125" t="s">
        <v>21560</v>
      </c>
      <c r="H6983" s="126" t="s">
        <v>21561</v>
      </c>
      <c r="I6983" s="127">
        <v>1386</v>
      </c>
      <c r="J6983" s="128">
        <v>11.9002</v>
      </c>
    </row>
    <row r="6984" spans="2:10" hidden="1" x14ac:dyDescent="0.25">
      <c r="B6984" s="124" t="s">
        <v>14</v>
      </c>
      <c r="C6984" s="125" t="s">
        <v>21556</v>
      </c>
      <c r="D6984" s="126" t="s">
        <v>21557</v>
      </c>
      <c r="E6984" s="125" t="s">
        <v>21556</v>
      </c>
      <c r="F6984" s="126" t="s">
        <v>21562</v>
      </c>
      <c r="G6984" s="125" t="s">
        <v>21558</v>
      </c>
      <c r="H6984" s="126" t="s">
        <v>21559</v>
      </c>
      <c r="I6984" s="127">
        <v>1190</v>
      </c>
      <c r="J6984" s="128">
        <v>29.093900000000001</v>
      </c>
    </row>
    <row r="6985" spans="2:10" hidden="1" x14ac:dyDescent="0.25">
      <c r="B6985" s="124" t="s">
        <v>14</v>
      </c>
      <c r="C6985" s="125" t="s">
        <v>21563</v>
      </c>
      <c r="D6985" s="126" t="s">
        <v>21564</v>
      </c>
      <c r="E6985" s="125" t="s">
        <v>7736</v>
      </c>
      <c r="F6985" s="126" t="s">
        <v>21565</v>
      </c>
      <c r="G6985" s="125" t="s">
        <v>21566</v>
      </c>
      <c r="H6985" s="126" t="s">
        <v>21567</v>
      </c>
      <c r="I6985" s="127">
        <v>385</v>
      </c>
      <c r="J6985" s="128">
        <v>11.748900000000001</v>
      </c>
    </row>
    <row r="6986" spans="2:10" hidden="1" x14ac:dyDescent="0.25">
      <c r="B6986" s="124" t="s">
        <v>14</v>
      </c>
      <c r="C6986" s="125" t="s">
        <v>21563</v>
      </c>
      <c r="D6986" s="126" t="s">
        <v>21564</v>
      </c>
      <c r="E6986" s="125" t="s">
        <v>21568</v>
      </c>
      <c r="F6986" s="126" t="s">
        <v>21569</v>
      </c>
      <c r="G6986" s="125" t="s">
        <v>7736</v>
      </c>
      <c r="H6986" s="126" t="s">
        <v>21565</v>
      </c>
      <c r="I6986" s="127">
        <v>763</v>
      </c>
      <c r="J6986" s="128">
        <v>10.8789</v>
      </c>
    </row>
    <row r="6987" spans="2:10" hidden="1" x14ac:dyDescent="0.25">
      <c r="B6987" s="124" t="s">
        <v>14</v>
      </c>
      <c r="C6987" s="125" t="s">
        <v>21563</v>
      </c>
      <c r="D6987" s="126" t="s">
        <v>21564</v>
      </c>
      <c r="E6987" s="125" t="s">
        <v>21570</v>
      </c>
      <c r="F6987" s="126" t="s">
        <v>21571</v>
      </c>
      <c r="G6987" s="125" t="s">
        <v>21572</v>
      </c>
      <c r="H6987" s="126" t="s">
        <v>21573</v>
      </c>
      <c r="I6987" s="127">
        <v>618</v>
      </c>
      <c r="J6987" s="128">
        <v>10.867599999999999</v>
      </c>
    </row>
    <row r="6988" spans="2:10" hidden="1" x14ac:dyDescent="0.25">
      <c r="B6988" s="124" t="s">
        <v>14</v>
      </c>
      <c r="C6988" s="125" t="s">
        <v>21563</v>
      </c>
      <c r="D6988" s="126" t="s">
        <v>21564</v>
      </c>
      <c r="E6988" s="125" t="s">
        <v>21574</v>
      </c>
      <c r="F6988" s="126" t="s">
        <v>21575</v>
      </c>
      <c r="G6988" s="125" t="s">
        <v>21576</v>
      </c>
      <c r="H6988" s="126" t="s">
        <v>21577</v>
      </c>
      <c r="I6988" s="127">
        <v>411</v>
      </c>
      <c r="J6988" s="128">
        <v>16.604200000000009</v>
      </c>
    </row>
    <row r="6989" spans="2:10" hidden="1" x14ac:dyDescent="0.25">
      <c r="B6989" s="124" t="s">
        <v>14</v>
      </c>
      <c r="C6989" s="125" t="s">
        <v>21563</v>
      </c>
      <c r="D6989" s="126" t="s">
        <v>21564</v>
      </c>
      <c r="E6989" s="125" t="s">
        <v>21563</v>
      </c>
      <c r="F6989" s="126" t="s">
        <v>21578</v>
      </c>
      <c r="G6989" s="125" t="s">
        <v>21570</v>
      </c>
      <c r="H6989" s="126" t="s">
        <v>21571</v>
      </c>
      <c r="I6989" s="127">
        <v>300</v>
      </c>
      <c r="J6989" s="128">
        <v>10.279299999999999</v>
      </c>
    </row>
    <row r="6990" spans="2:10" hidden="1" x14ac:dyDescent="0.25">
      <c r="B6990" s="124" t="s">
        <v>14</v>
      </c>
      <c r="C6990" s="125" t="s">
        <v>21563</v>
      </c>
      <c r="D6990" s="126" t="s">
        <v>21564</v>
      </c>
      <c r="E6990" s="125" t="s">
        <v>21576</v>
      </c>
      <c r="F6990" s="126" t="s">
        <v>21577</v>
      </c>
      <c r="G6990" s="125" t="s">
        <v>21568</v>
      </c>
      <c r="H6990" s="126" t="s">
        <v>21569</v>
      </c>
      <c r="I6990" s="127">
        <v>736</v>
      </c>
      <c r="J6990" s="128">
        <v>16.927799999999991</v>
      </c>
    </row>
    <row r="6991" spans="2:10" hidden="1" x14ac:dyDescent="0.25">
      <c r="B6991" s="124" t="s">
        <v>14</v>
      </c>
      <c r="C6991" s="125" t="s">
        <v>21563</v>
      </c>
      <c r="D6991" s="126" t="s">
        <v>21564</v>
      </c>
      <c r="E6991" s="125" t="s">
        <v>7736</v>
      </c>
      <c r="F6991" s="126" t="s">
        <v>21565</v>
      </c>
      <c r="G6991" s="125" t="s">
        <v>10605</v>
      </c>
      <c r="H6991" s="126" t="s">
        <v>21579</v>
      </c>
      <c r="I6991" s="127">
        <v>279</v>
      </c>
      <c r="J6991" s="128">
        <v>114.2379</v>
      </c>
    </row>
    <row r="6992" spans="2:10" hidden="1" x14ac:dyDescent="0.25">
      <c r="B6992" s="124" t="s">
        <v>14</v>
      </c>
      <c r="C6992" s="125" t="s">
        <v>21563</v>
      </c>
      <c r="D6992" s="126" t="s">
        <v>21564</v>
      </c>
      <c r="E6992" s="125" t="s">
        <v>21572</v>
      </c>
      <c r="F6992" s="126" t="s">
        <v>21573</v>
      </c>
      <c r="G6992" s="125" t="s">
        <v>21580</v>
      </c>
      <c r="H6992" s="126" t="s">
        <v>21581</v>
      </c>
      <c r="I6992" s="127">
        <v>383</v>
      </c>
      <c r="J6992" s="128">
        <v>15.0907</v>
      </c>
    </row>
    <row r="6993" spans="2:10" hidden="1" x14ac:dyDescent="0.25">
      <c r="B6993" s="124" t="s">
        <v>14</v>
      </c>
      <c r="C6993" s="125" t="s">
        <v>21563</v>
      </c>
      <c r="D6993" s="126" t="s">
        <v>21564</v>
      </c>
      <c r="E6993" s="125" t="s">
        <v>21568</v>
      </c>
      <c r="F6993" s="126" t="s">
        <v>21569</v>
      </c>
      <c r="G6993" s="125" t="s">
        <v>7014</v>
      </c>
      <c r="H6993" s="126" t="s">
        <v>21582</v>
      </c>
      <c r="I6993" s="127">
        <v>504</v>
      </c>
      <c r="J6993" s="128">
        <v>23.434699999999999</v>
      </c>
    </row>
    <row r="6994" spans="2:10" hidden="1" x14ac:dyDescent="0.25">
      <c r="B6994" s="124" t="s">
        <v>14</v>
      </c>
      <c r="C6994" s="125" t="s">
        <v>21563</v>
      </c>
      <c r="D6994" s="126" t="s">
        <v>21564</v>
      </c>
      <c r="E6994" s="125" t="s">
        <v>7736</v>
      </c>
      <c r="F6994" s="126" t="s">
        <v>21565</v>
      </c>
      <c r="G6994" s="125" t="s">
        <v>2505</v>
      </c>
      <c r="H6994" s="126" t="s">
        <v>21583</v>
      </c>
      <c r="I6994" s="127">
        <v>328</v>
      </c>
      <c r="J6994" s="128">
        <v>10.2949</v>
      </c>
    </row>
    <row r="6995" spans="2:10" hidden="1" x14ac:dyDescent="0.25">
      <c r="B6995" s="124" t="s">
        <v>14</v>
      </c>
      <c r="C6995" s="125" t="s">
        <v>21563</v>
      </c>
      <c r="D6995" s="126" t="s">
        <v>21564</v>
      </c>
      <c r="E6995" s="125" t="s">
        <v>2505</v>
      </c>
      <c r="F6995" s="126" t="s">
        <v>21583</v>
      </c>
      <c r="G6995" s="125" t="s">
        <v>21584</v>
      </c>
      <c r="H6995" s="126" t="s">
        <v>21585</v>
      </c>
      <c r="I6995" s="127">
        <v>757</v>
      </c>
      <c r="J6995" s="128">
        <v>14.602</v>
      </c>
    </row>
    <row r="6996" spans="2:10" hidden="1" x14ac:dyDescent="0.25">
      <c r="B6996" s="124" t="s">
        <v>14</v>
      </c>
      <c r="C6996" s="125" t="s">
        <v>973</v>
      </c>
      <c r="D6996" s="126" t="s">
        <v>21586</v>
      </c>
      <c r="E6996" s="125" t="s">
        <v>973</v>
      </c>
      <c r="F6996" s="126" t="s">
        <v>21587</v>
      </c>
      <c r="G6996" s="125" t="s">
        <v>21588</v>
      </c>
      <c r="H6996" s="126" t="s">
        <v>21589</v>
      </c>
      <c r="I6996" s="127">
        <v>221</v>
      </c>
      <c r="J6996" s="128">
        <v>4.3523999999999976</v>
      </c>
    </row>
    <row r="6997" spans="2:10" hidden="1" x14ac:dyDescent="0.25">
      <c r="B6997" s="124" t="s">
        <v>14</v>
      </c>
      <c r="C6997" s="125" t="s">
        <v>973</v>
      </c>
      <c r="D6997" s="126" t="s">
        <v>21586</v>
      </c>
      <c r="E6997" s="125" t="s">
        <v>3290</v>
      </c>
      <c r="F6997" s="126" t="s">
        <v>21590</v>
      </c>
      <c r="G6997" s="125" t="s">
        <v>9969</v>
      </c>
      <c r="H6997" s="126" t="s">
        <v>21591</v>
      </c>
      <c r="I6997" s="127">
        <v>2014</v>
      </c>
      <c r="J6997" s="128">
        <v>34.151599999999988</v>
      </c>
    </row>
    <row r="6998" spans="2:10" hidden="1" x14ac:dyDescent="0.25">
      <c r="B6998" s="124" t="s">
        <v>14</v>
      </c>
      <c r="C6998" s="125" t="s">
        <v>973</v>
      </c>
      <c r="D6998" s="126" t="s">
        <v>21586</v>
      </c>
      <c r="E6998" s="125" t="s">
        <v>21592</v>
      </c>
      <c r="F6998" s="126" t="s">
        <v>21593</v>
      </c>
      <c r="G6998" s="125" t="s">
        <v>4078</v>
      </c>
      <c r="H6998" s="126" t="s">
        <v>21594</v>
      </c>
      <c r="I6998" s="127">
        <v>1362</v>
      </c>
      <c r="J6998" s="128">
        <v>6.0833000000000004</v>
      </c>
    </row>
    <row r="6999" spans="2:10" hidden="1" x14ac:dyDescent="0.25">
      <c r="B6999" s="124" t="s">
        <v>14</v>
      </c>
      <c r="C6999" s="125" t="s">
        <v>973</v>
      </c>
      <c r="D6999" s="126" t="s">
        <v>21586</v>
      </c>
      <c r="E6999" s="125" t="s">
        <v>973</v>
      </c>
      <c r="F6999" s="126" t="s">
        <v>21587</v>
      </c>
      <c r="G6999" s="125" t="s">
        <v>21595</v>
      </c>
      <c r="H6999" s="126" t="s">
        <v>21596</v>
      </c>
      <c r="I6999" s="127">
        <v>752</v>
      </c>
      <c r="J6999" s="128">
        <v>11.3498</v>
      </c>
    </row>
    <row r="7000" spans="2:10" hidden="1" x14ac:dyDescent="0.25">
      <c r="B7000" s="124" t="s">
        <v>14</v>
      </c>
      <c r="C7000" s="125" t="s">
        <v>973</v>
      </c>
      <c r="D7000" s="126" t="s">
        <v>21586</v>
      </c>
      <c r="E7000" s="125" t="s">
        <v>973</v>
      </c>
      <c r="F7000" s="126" t="s">
        <v>21587</v>
      </c>
      <c r="G7000" s="125" t="s">
        <v>21592</v>
      </c>
      <c r="H7000" s="126" t="s">
        <v>21593</v>
      </c>
      <c r="I7000" s="127">
        <v>1984</v>
      </c>
      <c r="J7000" s="128">
        <v>21.6524</v>
      </c>
    </row>
    <row r="7001" spans="2:10" hidden="1" x14ac:dyDescent="0.25">
      <c r="B7001" s="124" t="s">
        <v>14</v>
      </c>
      <c r="C7001" s="125" t="s">
        <v>973</v>
      </c>
      <c r="D7001" s="126" t="s">
        <v>21586</v>
      </c>
      <c r="E7001" s="125" t="s">
        <v>21597</v>
      </c>
      <c r="F7001" s="126" t="s">
        <v>21598</v>
      </c>
      <c r="G7001" s="125" t="s">
        <v>21599</v>
      </c>
      <c r="H7001" s="126" t="s">
        <v>21600</v>
      </c>
      <c r="I7001" s="127">
        <v>2122</v>
      </c>
      <c r="J7001" s="128">
        <v>9.1718000000000011</v>
      </c>
    </row>
    <row r="7002" spans="2:10" hidden="1" x14ac:dyDescent="0.25">
      <c r="B7002" s="124" t="s">
        <v>14</v>
      </c>
      <c r="C7002" s="125" t="s">
        <v>973</v>
      </c>
      <c r="D7002" s="126" t="s">
        <v>21586</v>
      </c>
      <c r="E7002" s="125" t="s">
        <v>21601</v>
      </c>
      <c r="F7002" s="126" t="s">
        <v>21602</v>
      </c>
      <c r="G7002" s="125" t="s">
        <v>21603</v>
      </c>
      <c r="H7002" s="126" t="s">
        <v>21604</v>
      </c>
      <c r="I7002" s="127">
        <v>277</v>
      </c>
      <c r="J7002" s="128">
        <v>28.3245</v>
      </c>
    </row>
    <row r="7003" spans="2:10" hidden="1" x14ac:dyDescent="0.25">
      <c r="B7003" s="124" t="s">
        <v>14</v>
      </c>
      <c r="C7003" s="125" t="s">
        <v>973</v>
      </c>
      <c r="D7003" s="126" t="s">
        <v>21586</v>
      </c>
      <c r="E7003" s="125" t="s">
        <v>21588</v>
      </c>
      <c r="F7003" s="126" t="s">
        <v>21589</v>
      </c>
      <c r="G7003" s="125" t="s">
        <v>21605</v>
      </c>
      <c r="H7003" s="126" t="s">
        <v>21606</v>
      </c>
      <c r="I7003" s="127">
        <v>2250</v>
      </c>
      <c r="J7003" s="128">
        <v>22.190200000000001</v>
      </c>
    </row>
    <row r="7004" spans="2:10" hidden="1" x14ac:dyDescent="0.25">
      <c r="B7004" s="124" t="s">
        <v>14</v>
      </c>
      <c r="C7004" s="125" t="s">
        <v>973</v>
      </c>
      <c r="D7004" s="126" t="s">
        <v>21586</v>
      </c>
      <c r="E7004" s="125" t="s">
        <v>4078</v>
      </c>
      <c r="F7004" s="126" t="s">
        <v>21594</v>
      </c>
      <c r="G7004" s="125" t="s">
        <v>21597</v>
      </c>
      <c r="H7004" s="126" t="s">
        <v>21598</v>
      </c>
      <c r="I7004" s="127">
        <v>610</v>
      </c>
      <c r="J7004" s="128">
        <v>8.4617000000000004</v>
      </c>
    </row>
    <row r="7005" spans="2:10" hidden="1" x14ac:dyDescent="0.25">
      <c r="B7005" s="124" t="s">
        <v>14</v>
      </c>
      <c r="C7005" s="125" t="s">
        <v>973</v>
      </c>
      <c r="D7005" s="126" t="s">
        <v>21586</v>
      </c>
      <c r="E7005" s="125" t="s">
        <v>21607</v>
      </c>
      <c r="F7005" s="126" t="s">
        <v>21608</v>
      </c>
      <c r="G7005" s="125" t="s">
        <v>21609</v>
      </c>
      <c r="H7005" s="126" t="s">
        <v>21610</v>
      </c>
      <c r="I7005" s="127">
        <v>598</v>
      </c>
      <c r="J7005" s="128">
        <v>1.8583000000000001</v>
      </c>
    </row>
    <row r="7006" spans="2:10" hidden="1" x14ac:dyDescent="0.25">
      <c r="B7006" s="124" t="s">
        <v>14</v>
      </c>
      <c r="C7006" s="125" t="s">
        <v>973</v>
      </c>
      <c r="D7006" s="126" t="s">
        <v>21586</v>
      </c>
      <c r="E7006" s="125" t="s">
        <v>21588</v>
      </c>
      <c r="F7006" s="126" t="s">
        <v>21589</v>
      </c>
      <c r="G7006" s="125" t="s">
        <v>9839</v>
      </c>
      <c r="H7006" s="126" t="s">
        <v>21611</v>
      </c>
      <c r="I7006" s="127">
        <v>248</v>
      </c>
      <c r="J7006" s="128">
        <v>45.843999999999987</v>
      </c>
    </row>
    <row r="7007" spans="2:10" hidden="1" x14ac:dyDescent="0.25">
      <c r="B7007" s="124" t="s">
        <v>14</v>
      </c>
      <c r="C7007" s="125" t="s">
        <v>973</v>
      </c>
      <c r="D7007" s="126" t="s">
        <v>21586</v>
      </c>
      <c r="E7007" s="125" t="s">
        <v>21592</v>
      </c>
      <c r="F7007" s="126" t="s">
        <v>21593</v>
      </c>
      <c r="G7007" s="125" t="s">
        <v>3290</v>
      </c>
      <c r="H7007" s="126" t="s">
        <v>21590</v>
      </c>
      <c r="I7007" s="127">
        <v>2073</v>
      </c>
      <c r="J7007" s="128">
        <v>6.9828999999999999</v>
      </c>
    </row>
    <row r="7008" spans="2:10" hidden="1" x14ac:dyDescent="0.25">
      <c r="B7008" s="124" t="s">
        <v>14</v>
      </c>
      <c r="C7008" s="125" t="s">
        <v>973</v>
      </c>
      <c r="D7008" s="126" t="s">
        <v>21586</v>
      </c>
      <c r="E7008" s="125" t="s">
        <v>21595</v>
      </c>
      <c r="F7008" s="126" t="s">
        <v>21596</v>
      </c>
      <c r="G7008" s="125" t="s">
        <v>21601</v>
      </c>
      <c r="H7008" s="126" t="s">
        <v>21602</v>
      </c>
      <c r="I7008" s="127">
        <v>682</v>
      </c>
      <c r="J7008" s="128">
        <v>13.3002</v>
      </c>
    </row>
    <row r="7009" spans="2:10" hidden="1" x14ac:dyDescent="0.25">
      <c r="B7009" s="124" t="s">
        <v>14</v>
      </c>
      <c r="C7009" s="125" t="s">
        <v>973</v>
      </c>
      <c r="D7009" s="126" t="s">
        <v>21586</v>
      </c>
      <c r="E7009" s="125" t="s">
        <v>21588</v>
      </c>
      <c r="F7009" s="126" t="s">
        <v>21589</v>
      </c>
      <c r="G7009" s="125" t="s">
        <v>21612</v>
      </c>
      <c r="H7009" s="126" t="s">
        <v>21613</v>
      </c>
      <c r="I7009" s="127">
        <v>329</v>
      </c>
      <c r="J7009" s="128">
        <v>18.023399999999999</v>
      </c>
    </row>
    <row r="7010" spans="2:10" hidden="1" x14ac:dyDescent="0.25">
      <c r="B7010" s="124" t="s">
        <v>14</v>
      </c>
      <c r="C7010" s="125" t="s">
        <v>973</v>
      </c>
      <c r="D7010" s="126" t="s">
        <v>21586</v>
      </c>
      <c r="E7010" s="125" t="s">
        <v>9969</v>
      </c>
      <c r="F7010" s="126" t="s">
        <v>21591</v>
      </c>
      <c r="G7010" s="125" t="s">
        <v>21607</v>
      </c>
      <c r="H7010" s="126" t="s">
        <v>21608</v>
      </c>
      <c r="I7010" s="127">
        <v>3281</v>
      </c>
      <c r="J7010" s="128">
        <v>16.4495</v>
      </c>
    </row>
    <row r="7011" spans="2:10" hidden="1" x14ac:dyDescent="0.25">
      <c r="B7011" s="124" t="s">
        <v>14</v>
      </c>
      <c r="C7011" s="125" t="s">
        <v>21614</v>
      </c>
      <c r="D7011" s="126" t="s">
        <v>21615</v>
      </c>
      <c r="E7011" s="125" t="s">
        <v>21616</v>
      </c>
      <c r="F7011" s="126" t="s">
        <v>21617</v>
      </c>
      <c r="G7011" s="125" t="s">
        <v>21618</v>
      </c>
      <c r="H7011" s="126" t="s">
        <v>21619</v>
      </c>
      <c r="I7011" s="127">
        <v>302</v>
      </c>
      <c r="J7011" s="128">
        <v>20.627099999999999</v>
      </c>
    </row>
    <row r="7012" spans="2:10" hidden="1" x14ac:dyDescent="0.25">
      <c r="B7012" s="124" t="s">
        <v>14</v>
      </c>
      <c r="C7012" s="125" t="s">
        <v>21614</v>
      </c>
      <c r="D7012" s="126" t="s">
        <v>21615</v>
      </c>
      <c r="E7012" s="125" t="s">
        <v>21620</v>
      </c>
      <c r="F7012" s="126" t="s">
        <v>21621</v>
      </c>
      <c r="G7012" s="125" t="s">
        <v>21622</v>
      </c>
      <c r="H7012" s="126" t="s">
        <v>21623</v>
      </c>
      <c r="I7012" s="127">
        <v>694</v>
      </c>
      <c r="J7012" s="128">
        <v>20.59409999999999</v>
      </c>
    </row>
    <row r="7013" spans="2:10" hidden="1" x14ac:dyDescent="0.25">
      <c r="B7013" s="124" t="s">
        <v>14</v>
      </c>
      <c r="C7013" s="125" t="s">
        <v>21614</v>
      </c>
      <c r="D7013" s="126" t="s">
        <v>21615</v>
      </c>
      <c r="E7013" s="125" t="s">
        <v>21622</v>
      </c>
      <c r="F7013" s="126" t="s">
        <v>21623</v>
      </c>
      <c r="G7013" s="125" t="s">
        <v>21616</v>
      </c>
      <c r="H7013" s="126" t="s">
        <v>21617</v>
      </c>
      <c r="I7013" s="127">
        <v>180</v>
      </c>
      <c r="J7013" s="128">
        <v>25.922699999999988</v>
      </c>
    </row>
    <row r="7014" spans="2:10" hidden="1" x14ac:dyDescent="0.25">
      <c r="B7014" s="124" t="s">
        <v>14</v>
      </c>
      <c r="C7014" s="125" t="s">
        <v>21614</v>
      </c>
      <c r="D7014" s="126" t="s">
        <v>21615</v>
      </c>
      <c r="E7014" s="125" t="s">
        <v>21614</v>
      </c>
      <c r="F7014" s="126" t="s">
        <v>21624</v>
      </c>
      <c r="G7014" s="125" t="s">
        <v>21620</v>
      </c>
      <c r="H7014" s="126" t="s">
        <v>21621</v>
      </c>
      <c r="I7014" s="127">
        <v>763</v>
      </c>
      <c r="J7014" s="128">
        <v>16.9741</v>
      </c>
    </row>
    <row r="7015" spans="2:10" hidden="1" x14ac:dyDescent="0.25">
      <c r="B7015" s="124" t="s">
        <v>14</v>
      </c>
      <c r="C7015" s="125" t="s">
        <v>4884</v>
      </c>
      <c r="D7015" s="126" t="s">
        <v>21625</v>
      </c>
      <c r="E7015" s="125" t="s">
        <v>21626</v>
      </c>
      <c r="F7015" s="126" t="s">
        <v>21627</v>
      </c>
      <c r="G7015" s="125" t="s">
        <v>4273</v>
      </c>
      <c r="H7015" s="126" t="s">
        <v>21628</v>
      </c>
      <c r="I7015" s="127">
        <v>301</v>
      </c>
      <c r="J7015" s="128">
        <v>5.5237999999999996</v>
      </c>
    </row>
    <row r="7016" spans="2:10" hidden="1" x14ac:dyDescent="0.25">
      <c r="B7016" s="124" t="s">
        <v>14</v>
      </c>
      <c r="C7016" s="125" t="s">
        <v>4820</v>
      </c>
      <c r="D7016" s="126" t="s">
        <v>21629</v>
      </c>
      <c r="E7016" s="125" t="s">
        <v>21630</v>
      </c>
      <c r="F7016" s="126" t="s">
        <v>21631</v>
      </c>
      <c r="G7016" s="125" t="s">
        <v>21632</v>
      </c>
      <c r="H7016" s="126" t="s">
        <v>21633</v>
      </c>
      <c r="I7016" s="127">
        <v>507</v>
      </c>
      <c r="J7016" s="128">
        <v>7.6788999999999996</v>
      </c>
    </row>
    <row r="7017" spans="2:10" hidden="1" x14ac:dyDescent="0.25">
      <c r="B7017" s="124" t="s">
        <v>14</v>
      </c>
      <c r="C7017" s="125" t="s">
        <v>4820</v>
      </c>
      <c r="D7017" s="126" t="s">
        <v>21629</v>
      </c>
      <c r="E7017" s="125" t="s">
        <v>21634</v>
      </c>
      <c r="F7017" s="126" t="s">
        <v>21635</v>
      </c>
      <c r="G7017" s="125" t="s">
        <v>399</v>
      </c>
      <c r="H7017" s="126" t="s">
        <v>21636</v>
      </c>
      <c r="I7017" s="127">
        <v>418</v>
      </c>
      <c r="J7017" s="128">
        <v>56.759800000000013</v>
      </c>
    </row>
    <row r="7018" spans="2:10" hidden="1" x14ac:dyDescent="0.25">
      <c r="B7018" s="124" t="s">
        <v>14</v>
      </c>
      <c r="C7018" s="125" t="s">
        <v>4820</v>
      </c>
      <c r="D7018" s="126" t="s">
        <v>21629</v>
      </c>
      <c r="E7018" s="125" t="s">
        <v>21637</v>
      </c>
      <c r="F7018" s="126" t="s">
        <v>21638</v>
      </c>
      <c r="G7018" s="125" t="s">
        <v>21634</v>
      </c>
      <c r="H7018" s="126" t="s">
        <v>21635</v>
      </c>
      <c r="I7018" s="127">
        <v>647</v>
      </c>
      <c r="J7018" s="128">
        <v>29.5458</v>
      </c>
    </row>
    <row r="7019" spans="2:10" hidden="1" x14ac:dyDescent="0.25">
      <c r="B7019" s="124" t="s">
        <v>14</v>
      </c>
      <c r="C7019" s="125" t="s">
        <v>4820</v>
      </c>
      <c r="D7019" s="126" t="s">
        <v>21629</v>
      </c>
      <c r="E7019" s="125" t="s">
        <v>4820</v>
      </c>
      <c r="F7019" s="126" t="s">
        <v>21639</v>
      </c>
      <c r="G7019" s="125" t="s">
        <v>21640</v>
      </c>
      <c r="H7019" s="126" t="s">
        <v>21641</v>
      </c>
      <c r="I7019" s="127">
        <v>457</v>
      </c>
      <c r="J7019" s="128">
        <v>14.471500000000001</v>
      </c>
    </row>
    <row r="7020" spans="2:10" hidden="1" x14ac:dyDescent="0.25">
      <c r="B7020" s="124" t="s">
        <v>14</v>
      </c>
      <c r="C7020" s="125" t="s">
        <v>4820</v>
      </c>
      <c r="D7020" s="126" t="s">
        <v>21629</v>
      </c>
      <c r="E7020" s="125" t="s">
        <v>4820</v>
      </c>
      <c r="F7020" s="126" t="s">
        <v>21639</v>
      </c>
      <c r="G7020" s="125" t="s">
        <v>21642</v>
      </c>
      <c r="H7020" s="126" t="s">
        <v>21643</v>
      </c>
      <c r="I7020" s="127">
        <v>373</v>
      </c>
      <c r="J7020" s="128">
        <v>7.1932</v>
      </c>
    </row>
    <row r="7021" spans="2:10" hidden="1" x14ac:dyDescent="0.25">
      <c r="B7021" s="124" t="s">
        <v>14</v>
      </c>
      <c r="C7021" s="125" t="s">
        <v>4820</v>
      </c>
      <c r="D7021" s="126" t="s">
        <v>21629</v>
      </c>
      <c r="E7021" s="125" t="s">
        <v>2272</v>
      </c>
      <c r="F7021" s="126" t="s">
        <v>21644</v>
      </c>
      <c r="G7021" s="125" t="s">
        <v>21645</v>
      </c>
      <c r="H7021" s="126" t="s">
        <v>21646</v>
      </c>
      <c r="I7021" s="127">
        <v>312</v>
      </c>
      <c r="J7021" s="128">
        <v>8.5836000000000006</v>
      </c>
    </row>
    <row r="7022" spans="2:10" hidden="1" x14ac:dyDescent="0.25">
      <c r="B7022" s="124" t="s">
        <v>14</v>
      </c>
      <c r="C7022" s="125" t="s">
        <v>4820</v>
      </c>
      <c r="D7022" s="126" t="s">
        <v>21629</v>
      </c>
      <c r="E7022" s="125" t="s">
        <v>21642</v>
      </c>
      <c r="F7022" s="126" t="s">
        <v>21643</v>
      </c>
      <c r="G7022" s="125" t="s">
        <v>2612</v>
      </c>
      <c r="H7022" s="126" t="s">
        <v>21647</v>
      </c>
      <c r="I7022" s="127">
        <v>635</v>
      </c>
      <c r="J7022" s="128">
        <v>21.287299999999991</v>
      </c>
    </row>
    <row r="7023" spans="2:10" hidden="1" x14ac:dyDescent="0.25">
      <c r="B7023" s="124" t="s">
        <v>14</v>
      </c>
      <c r="C7023" s="125" t="s">
        <v>4820</v>
      </c>
      <c r="D7023" s="126" t="s">
        <v>21629</v>
      </c>
      <c r="E7023" s="125" t="s">
        <v>21632</v>
      </c>
      <c r="F7023" s="126" t="s">
        <v>21633</v>
      </c>
      <c r="G7023" s="125" t="s">
        <v>21637</v>
      </c>
      <c r="H7023" s="126" t="s">
        <v>21638</v>
      </c>
      <c r="I7023" s="127">
        <v>234</v>
      </c>
      <c r="J7023" s="128">
        <v>27.2119</v>
      </c>
    </row>
    <row r="7024" spans="2:10" hidden="1" x14ac:dyDescent="0.25">
      <c r="B7024" s="124" t="s">
        <v>14</v>
      </c>
      <c r="C7024" s="125" t="s">
        <v>4820</v>
      </c>
      <c r="D7024" s="126" t="s">
        <v>21629</v>
      </c>
      <c r="E7024" s="125" t="s">
        <v>2272</v>
      </c>
      <c r="F7024" s="126" t="s">
        <v>21644</v>
      </c>
      <c r="G7024" s="125" t="s">
        <v>21630</v>
      </c>
      <c r="H7024" s="126" t="s">
        <v>21631</v>
      </c>
      <c r="I7024" s="127">
        <v>377</v>
      </c>
      <c r="J7024" s="128">
        <v>21.7927</v>
      </c>
    </row>
    <row r="7025" spans="2:10" hidden="1" x14ac:dyDescent="0.25">
      <c r="B7025" s="124" t="s">
        <v>14</v>
      </c>
      <c r="C7025" s="125" t="s">
        <v>4820</v>
      </c>
      <c r="D7025" s="126" t="s">
        <v>21629</v>
      </c>
      <c r="E7025" s="125" t="s">
        <v>4820</v>
      </c>
      <c r="F7025" s="126" t="s">
        <v>21639</v>
      </c>
      <c r="G7025" s="125" t="s">
        <v>2272</v>
      </c>
      <c r="H7025" s="126" t="s">
        <v>21644</v>
      </c>
      <c r="I7025" s="127">
        <v>1329</v>
      </c>
      <c r="J7025" s="128">
        <v>13.459899999999999</v>
      </c>
    </row>
    <row r="7026" spans="2:10" hidden="1" x14ac:dyDescent="0.25">
      <c r="B7026" s="124" t="s">
        <v>14</v>
      </c>
      <c r="C7026" s="125" t="s">
        <v>4820</v>
      </c>
      <c r="D7026" s="126" t="s">
        <v>21629</v>
      </c>
      <c r="E7026" s="125" t="s">
        <v>2272</v>
      </c>
      <c r="F7026" s="126" t="s">
        <v>21644</v>
      </c>
      <c r="G7026" s="125" t="s">
        <v>21648</v>
      </c>
      <c r="H7026" s="126" t="s">
        <v>21649</v>
      </c>
      <c r="I7026" s="127">
        <v>652</v>
      </c>
      <c r="J7026" s="128">
        <v>4.8010999999999999</v>
      </c>
    </row>
    <row r="7027" spans="2:10" hidden="1" x14ac:dyDescent="0.25">
      <c r="B7027" s="124" t="s">
        <v>14</v>
      </c>
      <c r="C7027" s="125" t="s">
        <v>4492</v>
      </c>
      <c r="D7027" s="126" t="s">
        <v>21650</v>
      </c>
      <c r="E7027" s="125" t="s">
        <v>4492</v>
      </c>
      <c r="F7027" s="126" t="s">
        <v>21651</v>
      </c>
      <c r="G7027" s="125" t="s">
        <v>21652</v>
      </c>
      <c r="H7027" s="126" t="s">
        <v>21653</v>
      </c>
      <c r="I7027" s="127">
        <v>330</v>
      </c>
      <c r="J7027" s="128">
        <v>30.784999999999989</v>
      </c>
    </row>
    <row r="7028" spans="2:10" hidden="1" x14ac:dyDescent="0.25">
      <c r="B7028" s="124" t="s">
        <v>14</v>
      </c>
      <c r="C7028" s="125" t="s">
        <v>4492</v>
      </c>
      <c r="D7028" s="126" t="s">
        <v>21650</v>
      </c>
      <c r="E7028" s="125" t="s">
        <v>21654</v>
      </c>
      <c r="F7028" s="126" t="s">
        <v>21655</v>
      </c>
      <c r="G7028" s="125" t="s">
        <v>21656</v>
      </c>
      <c r="H7028" s="126" t="s">
        <v>21657</v>
      </c>
      <c r="I7028" s="127">
        <v>399</v>
      </c>
      <c r="J7028" s="128">
        <v>19.294</v>
      </c>
    </row>
    <row r="7029" spans="2:10" hidden="1" x14ac:dyDescent="0.25">
      <c r="B7029" s="124" t="s">
        <v>14</v>
      </c>
      <c r="C7029" s="125" t="s">
        <v>4492</v>
      </c>
      <c r="D7029" s="126" t="s">
        <v>21650</v>
      </c>
      <c r="E7029" s="125" t="s">
        <v>4492</v>
      </c>
      <c r="F7029" s="126" t="s">
        <v>21651</v>
      </c>
      <c r="G7029" s="125" t="s">
        <v>21658</v>
      </c>
      <c r="H7029" s="126" t="s">
        <v>21659</v>
      </c>
      <c r="I7029" s="127">
        <v>634</v>
      </c>
      <c r="J7029" s="128">
        <v>22.647299999999991</v>
      </c>
    </row>
    <row r="7030" spans="2:10" hidden="1" x14ac:dyDescent="0.25">
      <c r="B7030" s="124" t="s">
        <v>14</v>
      </c>
      <c r="C7030" s="125" t="s">
        <v>4492</v>
      </c>
      <c r="D7030" s="126" t="s">
        <v>21650</v>
      </c>
      <c r="E7030" s="125" t="s">
        <v>4492</v>
      </c>
      <c r="F7030" s="126" t="s">
        <v>21651</v>
      </c>
      <c r="G7030" s="125" t="s">
        <v>21660</v>
      </c>
      <c r="H7030" s="126" t="s">
        <v>21661</v>
      </c>
      <c r="I7030" s="127">
        <v>315</v>
      </c>
      <c r="J7030" s="128">
        <v>17.346</v>
      </c>
    </row>
    <row r="7031" spans="2:10" hidden="1" x14ac:dyDescent="0.25">
      <c r="B7031" s="124" t="s">
        <v>14</v>
      </c>
      <c r="C7031" s="125" t="s">
        <v>4492</v>
      </c>
      <c r="D7031" s="126" t="s">
        <v>21650</v>
      </c>
      <c r="E7031" s="125" t="s">
        <v>21654</v>
      </c>
      <c r="F7031" s="126" t="s">
        <v>21655</v>
      </c>
      <c r="G7031" s="125" t="s">
        <v>409</v>
      </c>
      <c r="H7031" s="126" t="s">
        <v>21662</v>
      </c>
      <c r="I7031" s="127">
        <v>491</v>
      </c>
      <c r="J7031" s="128">
        <v>11.554399999999999</v>
      </c>
    </row>
    <row r="7032" spans="2:10" hidden="1" x14ac:dyDescent="0.25">
      <c r="B7032" s="124" t="s">
        <v>14</v>
      </c>
      <c r="C7032" s="125" t="s">
        <v>1248</v>
      </c>
      <c r="D7032" s="126" t="s">
        <v>21663</v>
      </c>
      <c r="E7032" s="125" t="s">
        <v>1248</v>
      </c>
      <c r="F7032" s="126" t="s">
        <v>21664</v>
      </c>
      <c r="G7032" s="125" t="s">
        <v>21665</v>
      </c>
      <c r="H7032" s="126" t="s">
        <v>21666</v>
      </c>
      <c r="I7032" s="127">
        <v>83</v>
      </c>
      <c r="J7032" s="128">
        <v>97.991700000000009</v>
      </c>
    </row>
    <row r="7033" spans="2:10" hidden="1" x14ac:dyDescent="0.25">
      <c r="B7033" s="124" t="s">
        <v>14</v>
      </c>
      <c r="C7033" s="125" t="s">
        <v>1298</v>
      </c>
      <c r="D7033" s="126" t="s">
        <v>21667</v>
      </c>
      <c r="E7033" s="125" t="s">
        <v>1298</v>
      </c>
      <c r="F7033" s="126" t="s">
        <v>21668</v>
      </c>
      <c r="G7033" s="125" t="s">
        <v>21669</v>
      </c>
      <c r="H7033" s="126" t="s">
        <v>21670</v>
      </c>
      <c r="I7033" s="127">
        <v>561</v>
      </c>
      <c r="J7033" s="128">
        <v>7.4659000000000004</v>
      </c>
    </row>
    <row r="7034" spans="2:10" hidden="1" x14ac:dyDescent="0.25">
      <c r="B7034" s="124" t="s">
        <v>14</v>
      </c>
      <c r="C7034" s="125" t="s">
        <v>1298</v>
      </c>
      <c r="D7034" s="126" t="s">
        <v>21667</v>
      </c>
      <c r="E7034" s="125" t="s">
        <v>1298</v>
      </c>
      <c r="F7034" s="126" t="s">
        <v>21668</v>
      </c>
      <c r="G7034" s="125" t="s">
        <v>21671</v>
      </c>
      <c r="H7034" s="126" t="s">
        <v>21672</v>
      </c>
      <c r="I7034" s="127">
        <v>790</v>
      </c>
      <c r="J7034" s="128">
        <v>11.7774</v>
      </c>
    </row>
    <row r="7035" spans="2:10" hidden="1" x14ac:dyDescent="0.25">
      <c r="B7035" s="124" t="s">
        <v>14</v>
      </c>
      <c r="C7035" s="125" t="s">
        <v>1298</v>
      </c>
      <c r="D7035" s="126" t="s">
        <v>21667</v>
      </c>
      <c r="E7035" s="125" t="s">
        <v>21669</v>
      </c>
      <c r="F7035" s="126" t="s">
        <v>21670</v>
      </c>
      <c r="G7035" s="125" t="s">
        <v>21673</v>
      </c>
      <c r="H7035" s="126" t="s">
        <v>21674</v>
      </c>
      <c r="I7035" s="127">
        <v>800</v>
      </c>
      <c r="J7035" s="128">
        <v>6.3840000000000003</v>
      </c>
    </row>
    <row r="7036" spans="2:10" hidden="1" x14ac:dyDescent="0.25">
      <c r="B7036" s="124" t="s">
        <v>14</v>
      </c>
      <c r="C7036" s="125" t="s">
        <v>1298</v>
      </c>
      <c r="D7036" s="126" t="s">
        <v>21667</v>
      </c>
      <c r="E7036" s="125" t="s">
        <v>21675</v>
      </c>
      <c r="F7036" s="126" t="s">
        <v>21676</v>
      </c>
      <c r="G7036" s="125" t="s">
        <v>21677</v>
      </c>
      <c r="H7036" s="126" t="s">
        <v>21678</v>
      </c>
      <c r="I7036" s="127">
        <v>658</v>
      </c>
      <c r="J7036" s="128">
        <v>1.2021999999999999</v>
      </c>
    </row>
    <row r="7037" spans="2:10" hidden="1" x14ac:dyDescent="0.25">
      <c r="B7037" s="124" t="s">
        <v>14</v>
      </c>
      <c r="C7037" s="125" t="s">
        <v>1298</v>
      </c>
      <c r="D7037" s="126" t="s">
        <v>21667</v>
      </c>
      <c r="E7037" s="125" t="s">
        <v>21671</v>
      </c>
      <c r="F7037" s="126" t="s">
        <v>21672</v>
      </c>
      <c r="G7037" s="125" t="s">
        <v>21679</v>
      </c>
      <c r="H7037" s="126" t="s">
        <v>21680</v>
      </c>
      <c r="I7037" s="127">
        <v>467</v>
      </c>
      <c r="J7037" s="128">
        <v>3.7336999999999998</v>
      </c>
    </row>
    <row r="7038" spans="2:10" hidden="1" x14ac:dyDescent="0.25">
      <c r="B7038" s="124" t="s">
        <v>14</v>
      </c>
      <c r="C7038" s="125" t="s">
        <v>1298</v>
      </c>
      <c r="D7038" s="126" t="s">
        <v>21667</v>
      </c>
      <c r="E7038" s="125" t="s">
        <v>21671</v>
      </c>
      <c r="F7038" s="126" t="s">
        <v>21672</v>
      </c>
      <c r="G7038" s="125" t="s">
        <v>21675</v>
      </c>
      <c r="H7038" s="126" t="s">
        <v>21676</v>
      </c>
      <c r="I7038" s="127">
        <v>624</v>
      </c>
      <c r="J7038" s="128">
        <v>7.0081000000000024</v>
      </c>
    </row>
    <row r="7039" spans="2:10" hidden="1" x14ac:dyDescent="0.25">
      <c r="B7039" s="124" t="s">
        <v>14</v>
      </c>
      <c r="C7039" s="125" t="s">
        <v>21681</v>
      </c>
      <c r="D7039" s="126" t="s">
        <v>21682</v>
      </c>
      <c r="E7039" s="125" t="s">
        <v>21683</v>
      </c>
      <c r="F7039" s="126" t="s">
        <v>21684</v>
      </c>
      <c r="G7039" s="125" t="s">
        <v>14084</v>
      </c>
      <c r="H7039" s="126" t="s">
        <v>21685</v>
      </c>
      <c r="I7039" s="127">
        <v>263</v>
      </c>
      <c r="J7039" s="128">
        <v>44.771300000000011</v>
      </c>
    </row>
    <row r="7040" spans="2:10" hidden="1" x14ac:dyDescent="0.25">
      <c r="B7040" s="124" t="s">
        <v>14</v>
      </c>
      <c r="C7040" s="125" t="s">
        <v>21681</v>
      </c>
      <c r="D7040" s="126" t="s">
        <v>21682</v>
      </c>
      <c r="E7040" s="125" t="s">
        <v>21681</v>
      </c>
      <c r="F7040" s="126" t="s">
        <v>21686</v>
      </c>
      <c r="G7040" s="125" t="s">
        <v>21683</v>
      </c>
      <c r="H7040" s="126" t="s">
        <v>21684</v>
      </c>
      <c r="I7040" s="127">
        <v>589</v>
      </c>
      <c r="J7040" s="128">
        <v>40.241700000000002</v>
      </c>
    </row>
    <row r="7041" spans="2:10" hidden="1" x14ac:dyDescent="0.25">
      <c r="B7041" s="124" t="s">
        <v>14</v>
      </c>
      <c r="C7041" s="125" t="s">
        <v>21681</v>
      </c>
      <c r="D7041" s="126" t="s">
        <v>21682</v>
      </c>
      <c r="E7041" s="125" t="s">
        <v>21681</v>
      </c>
      <c r="F7041" s="126" t="s">
        <v>21686</v>
      </c>
      <c r="G7041" s="125" t="s">
        <v>21687</v>
      </c>
      <c r="H7041" s="126" t="s">
        <v>21688</v>
      </c>
      <c r="I7041" s="127">
        <v>506</v>
      </c>
      <c r="J7041" s="128">
        <v>49.813499999999998</v>
      </c>
    </row>
    <row r="7042" spans="2:10" hidden="1" x14ac:dyDescent="0.25">
      <c r="B7042" s="124" t="s">
        <v>14</v>
      </c>
      <c r="C7042" s="125" t="s">
        <v>21689</v>
      </c>
      <c r="D7042" s="126" t="s">
        <v>21690</v>
      </c>
      <c r="E7042" s="125" t="s">
        <v>21689</v>
      </c>
      <c r="F7042" s="126" t="s">
        <v>21691</v>
      </c>
      <c r="G7042" s="125" t="s">
        <v>21692</v>
      </c>
      <c r="H7042" s="126" t="s">
        <v>21693</v>
      </c>
      <c r="I7042" s="127">
        <v>301</v>
      </c>
      <c r="J7042" s="128">
        <v>364.26390000000009</v>
      </c>
    </row>
    <row r="7043" spans="2:10" hidden="1" x14ac:dyDescent="0.25">
      <c r="B7043" s="124" t="s">
        <v>14</v>
      </c>
      <c r="C7043" s="125" t="s">
        <v>21689</v>
      </c>
      <c r="D7043" s="126" t="s">
        <v>21690</v>
      </c>
      <c r="E7043" s="125" t="s">
        <v>21694</v>
      </c>
      <c r="F7043" s="126" t="s">
        <v>21695</v>
      </c>
      <c r="G7043" s="125" t="s">
        <v>21696</v>
      </c>
      <c r="H7043" s="126" t="s">
        <v>21697</v>
      </c>
      <c r="I7043" s="127">
        <v>825</v>
      </c>
      <c r="J7043" s="128">
        <v>49.436200000000007</v>
      </c>
    </row>
    <row r="7044" spans="2:10" hidden="1" x14ac:dyDescent="0.25">
      <c r="B7044" s="124" t="s">
        <v>14</v>
      </c>
      <c r="C7044" s="125" t="s">
        <v>21689</v>
      </c>
      <c r="D7044" s="126" t="s">
        <v>21690</v>
      </c>
      <c r="E7044" s="125" t="s">
        <v>21689</v>
      </c>
      <c r="F7044" s="126" t="s">
        <v>21691</v>
      </c>
      <c r="G7044" s="125" t="s">
        <v>21694</v>
      </c>
      <c r="H7044" s="126" t="s">
        <v>21695</v>
      </c>
      <c r="I7044" s="127">
        <v>187</v>
      </c>
      <c r="J7044" s="128">
        <v>8.3296000000000028</v>
      </c>
    </row>
    <row r="7045" spans="2:10" hidden="1" x14ac:dyDescent="0.25">
      <c r="B7045" s="124" t="s">
        <v>14</v>
      </c>
      <c r="C7045" s="125" t="s">
        <v>21698</v>
      </c>
      <c r="D7045" s="126" t="s">
        <v>21699</v>
      </c>
      <c r="E7045" s="125" t="s">
        <v>21698</v>
      </c>
      <c r="F7045" s="126" t="s">
        <v>21700</v>
      </c>
      <c r="G7045" s="125" t="s">
        <v>21701</v>
      </c>
      <c r="H7045" s="126" t="s">
        <v>21702</v>
      </c>
      <c r="I7045" s="127">
        <v>68</v>
      </c>
      <c r="J7045" s="128">
        <v>19.0703</v>
      </c>
    </row>
    <row r="7046" spans="2:10" hidden="1" x14ac:dyDescent="0.25">
      <c r="B7046" s="124" t="s">
        <v>14</v>
      </c>
      <c r="C7046" s="125" t="s">
        <v>21703</v>
      </c>
      <c r="D7046" s="126" t="s">
        <v>21704</v>
      </c>
      <c r="E7046" s="125" t="s">
        <v>21703</v>
      </c>
      <c r="F7046" s="126" t="s">
        <v>21705</v>
      </c>
      <c r="G7046" s="125" t="s">
        <v>21706</v>
      </c>
      <c r="H7046" s="126" t="s">
        <v>21707</v>
      </c>
      <c r="I7046" s="127">
        <v>809</v>
      </c>
      <c r="J7046" s="128">
        <v>6.1337000000000002</v>
      </c>
    </row>
    <row r="7047" spans="2:10" hidden="1" x14ac:dyDescent="0.25">
      <c r="B7047" s="124" t="s">
        <v>14</v>
      </c>
      <c r="C7047" s="125" t="s">
        <v>21703</v>
      </c>
      <c r="D7047" s="126" t="s">
        <v>21704</v>
      </c>
      <c r="E7047" s="125" t="s">
        <v>21703</v>
      </c>
      <c r="F7047" s="126" t="s">
        <v>21705</v>
      </c>
      <c r="G7047" s="125" t="s">
        <v>21708</v>
      </c>
      <c r="H7047" s="126" t="s">
        <v>21709</v>
      </c>
      <c r="I7047" s="127">
        <v>459</v>
      </c>
      <c r="J7047" s="128">
        <v>1.7363</v>
      </c>
    </row>
    <row r="7048" spans="2:10" hidden="1" x14ac:dyDescent="0.25">
      <c r="B7048" s="124" t="s">
        <v>14</v>
      </c>
      <c r="C7048" s="125" t="s">
        <v>21042</v>
      </c>
      <c r="D7048" s="126" t="s">
        <v>21710</v>
      </c>
      <c r="E7048" s="125" t="s">
        <v>21711</v>
      </c>
      <c r="F7048" s="126" t="s">
        <v>21712</v>
      </c>
      <c r="G7048" s="125" t="s">
        <v>21713</v>
      </c>
      <c r="H7048" s="126" t="s">
        <v>21714</v>
      </c>
      <c r="I7048" s="127">
        <v>630</v>
      </c>
      <c r="J7048" s="128">
        <v>3.9609000000000001</v>
      </c>
    </row>
    <row r="7049" spans="2:10" hidden="1" x14ac:dyDescent="0.25">
      <c r="B7049" s="124" t="s">
        <v>14</v>
      </c>
      <c r="C7049" s="125" t="s">
        <v>21042</v>
      </c>
      <c r="D7049" s="126" t="s">
        <v>21710</v>
      </c>
      <c r="E7049" s="125" t="s">
        <v>1523</v>
      </c>
      <c r="F7049" s="126" t="s">
        <v>21715</v>
      </c>
      <c r="G7049" s="125" t="s">
        <v>21716</v>
      </c>
      <c r="H7049" s="126" t="s">
        <v>21717</v>
      </c>
      <c r="I7049" s="127">
        <v>824</v>
      </c>
      <c r="J7049" s="128">
        <v>9.7255000000000003</v>
      </c>
    </row>
    <row r="7050" spans="2:10" hidden="1" x14ac:dyDescent="0.25">
      <c r="B7050" s="124" t="s">
        <v>14</v>
      </c>
      <c r="C7050" s="125" t="s">
        <v>21042</v>
      </c>
      <c r="D7050" s="126" t="s">
        <v>21710</v>
      </c>
      <c r="E7050" s="125" t="s">
        <v>21042</v>
      </c>
      <c r="F7050" s="126" t="s">
        <v>21718</v>
      </c>
      <c r="G7050" s="125" t="s">
        <v>21719</v>
      </c>
      <c r="H7050" s="126" t="s">
        <v>21720</v>
      </c>
      <c r="I7050" s="127">
        <v>584</v>
      </c>
      <c r="J7050" s="128">
        <v>8.9852000000000007</v>
      </c>
    </row>
    <row r="7051" spans="2:10" hidden="1" x14ac:dyDescent="0.25">
      <c r="B7051" s="124" t="s">
        <v>14</v>
      </c>
      <c r="C7051" s="125" t="s">
        <v>21042</v>
      </c>
      <c r="D7051" s="126" t="s">
        <v>21710</v>
      </c>
      <c r="E7051" s="125" t="s">
        <v>21716</v>
      </c>
      <c r="F7051" s="126" t="s">
        <v>21717</v>
      </c>
      <c r="G7051" s="125" t="s">
        <v>21721</v>
      </c>
      <c r="H7051" s="126" t="s">
        <v>21722</v>
      </c>
      <c r="I7051" s="127">
        <v>786</v>
      </c>
      <c r="J7051" s="128">
        <v>7.9833000000000016</v>
      </c>
    </row>
    <row r="7052" spans="2:10" hidden="1" x14ac:dyDescent="0.25">
      <c r="B7052" s="124" t="s">
        <v>14</v>
      </c>
      <c r="C7052" s="125" t="s">
        <v>21042</v>
      </c>
      <c r="D7052" s="126" t="s">
        <v>21710</v>
      </c>
      <c r="E7052" s="125" t="s">
        <v>21723</v>
      </c>
      <c r="F7052" s="126" t="s">
        <v>21724</v>
      </c>
      <c r="G7052" s="125" t="s">
        <v>21711</v>
      </c>
      <c r="H7052" s="126" t="s">
        <v>21712</v>
      </c>
      <c r="I7052" s="127">
        <v>489</v>
      </c>
      <c r="J7052" s="128">
        <v>3.9695</v>
      </c>
    </row>
    <row r="7053" spans="2:10" hidden="1" x14ac:dyDescent="0.25">
      <c r="B7053" s="124" t="s">
        <v>14</v>
      </c>
      <c r="C7053" s="125" t="s">
        <v>21042</v>
      </c>
      <c r="D7053" s="126" t="s">
        <v>21710</v>
      </c>
      <c r="E7053" s="125" t="s">
        <v>21042</v>
      </c>
      <c r="F7053" s="126" t="s">
        <v>21718</v>
      </c>
      <c r="G7053" s="125" t="s">
        <v>21725</v>
      </c>
      <c r="H7053" s="126" t="s">
        <v>21726</v>
      </c>
      <c r="I7053" s="127">
        <v>603</v>
      </c>
      <c r="J7053" s="128">
        <v>3.6008</v>
      </c>
    </row>
    <row r="7054" spans="2:10" hidden="1" x14ac:dyDescent="0.25">
      <c r="B7054" s="124" t="s">
        <v>14</v>
      </c>
      <c r="C7054" s="125" t="s">
        <v>21042</v>
      </c>
      <c r="D7054" s="126" t="s">
        <v>21710</v>
      </c>
      <c r="E7054" s="125" t="s">
        <v>21042</v>
      </c>
      <c r="F7054" s="126" t="s">
        <v>21718</v>
      </c>
      <c r="G7054" s="125" t="s">
        <v>21727</v>
      </c>
      <c r="H7054" s="126" t="s">
        <v>21728</v>
      </c>
      <c r="I7054" s="127">
        <v>300</v>
      </c>
      <c r="J7054" s="128">
        <v>9.3058000000000032</v>
      </c>
    </row>
    <row r="7055" spans="2:10" hidden="1" x14ac:dyDescent="0.25">
      <c r="B7055" s="124" t="s">
        <v>14</v>
      </c>
      <c r="C7055" s="125" t="s">
        <v>21042</v>
      </c>
      <c r="D7055" s="126" t="s">
        <v>21710</v>
      </c>
      <c r="E7055" s="125" t="s">
        <v>21719</v>
      </c>
      <c r="F7055" s="126" t="s">
        <v>21720</v>
      </c>
      <c r="G7055" s="125" t="s">
        <v>1523</v>
      </c>
      <c r="H7055" s="126" t="s">
        <v>21715</v>
      </c>
      <c r="I7055" s="127">
        <v>295</v>
      </c>
      <c r="J7055" s="128">
        <v>4.8692000000000002</v>
      </c>
    </row>
    <row r="7056" spans="2:10" hidden="1" x14ac:dyDescent="0.25">
      <c r="B7056" s="124" t="s">
        <v>14</v>
      </c>
      <c r="C7056" s="125" t="s">
        <v>21042</v>
      </c>
      <c r="D7056" s="126" t="s">
        <v>21710</v>
      </c>
      <c r="E7056" s="125" t="s">
        <v>21711</v>
      </c>
      <c r="F7056" s="126" t="s">
        <v>21712</v>
      </c>
      <c r="G7056" s="125" t="s">
        <v>20929</v>
      </c>
      <c r="H7056" s="126" t="s">
        <v>21729</v>
      </c>
      <c r="I7056" s="127">
        <v>287</v>
      </c>
      <c r="J7056" s="128">
        <v>3.334099999999999</v>
      </c>
    </row>
    <row r="7057" spans="2:10" hidden="1" x14ac:dyDescent="0.25">
      <c r="B7057" s="124" t="s">
        <v>14</v>
      </c>
      <c r="C7057" s="125" t="s">
        <v>21042</v>
      </c>
      <c r="D7057" s="126" t="s">
        <v>21710</v>
      </c>
      <c r="E7057" s="125" t="s">
        <v>21713</v>
      </c>
      <c r="F7057" s="126" t="s">
        <v>21714</v>
      </c>
      <c r="G7057" s="125" t="s">
        <v>21730</v>
      </c>
      <c r="H7057" s="126" t="s">
        <v>21731</v>
      </c>
      <c r="I7057" s="127">
        <v>419</v>
      </c>
      <c r="J7057" s="128">
        <v>3.359599999999999</v>
      </c>
    </row>
    <row r="7058" spans="2:10" hidden="1" x14ac:dyDescent="0.25">
      <c r="B7058" s="124" t="s">
        <v>14</v>
      </c>
      <c r="C7058" s="125" t="s">
        <v>21042</v>
      </c>
      <c r="D7058" s="126" t="s">
        <v>21710</v>
      </c>
      <c r="E7058" s="125" t="s">
        <v>21042</v>
      </c>
      <c r="F7058" s="126" t="s">
        <v>21718</v>
      </c>
      <c r="G7058" s="125" t="s">
        <v>21732</v>
      </c>
      <c r="H7058" s="126" t="s">
        <v>21733</v>
      </c>
      <c r="I7058" s="127">
        <v>838</v>
      </c>
      <c r="J7058" s="128">
        <v>13.885999999999999</v>
      </c>
    </row>
    <row r="7059" spans="2:10" hidden="1" x14ac:dyDescent="0.25">
      <c r="B7059" s="124" t="s">
        <v>14</v>
      </c>
      <c r="C7059" s="125" t="s">
        <v>21042</v>
      </c>
      <c r="D7059" s="126" t="s">
        <v>21710</v>
      </c>
      <c r="E7059" s="125" t="s">
        <v>2610</v>
      </c>
      <c r="F7059" s="126" t="s">
        <v>21734</v>
      </c>
      <c r="G7059" s="125" t="s">
        <v>21735</v>
      </c>
      <c r="H7059" s="126" t="s">
        <v>21736</v>
      </c>
      <c r="I7059" s="127">
        <v>173</v>
      </c>
      <c r="J7059" s="128">
        <v>9.5451000000000015</v>
      </c>
    </row>
    <row r="7060" spans="2:10" hidden="1" x14ac:dyDescent="0.25">
      <c r="B7060" s="124" t="s">
        <v>14</v>
      </c>
      <c r="C7060" s="125" t="s">
        <v>21042</v>
      </c>
      <c r="D7060" s="126" t="s">
        <v>21710</v>
      </c>
      <c r="E7060" s="125" t="s">
        <v>1523</v>
      </c>
      <c r="F7060" s="126" t="s">
        <v>21715</v>
      </c>
      <c r="G7060" s="125" t="s">
        <v>21737</v>
      </c>
      <c r="H7060" s="126" t="s">
        <v>21738</v>
      </c>
      <c r="I7060" s="127">
        <v>311</v>
      </c>
      <c r="J7060" s="128">
        <v>8.5346000000000011</v>
      </c>
    </row>
    <row r="7061" spans="2:10" hidden="1" x14ac:dyDescent="0.25">
      <c r="B7061" s="124" t="s">
        <v>14</v>
      </c>
      <c r="C7061" s="125" t="s">
        <v>21042</v>
      </c>
      <c r="D7061" s="126" t="s">
        <v>21710</v>
      </c>
      <c r="E7061" s="125" t="s">
        <v>21719</v>
      </c>
      <c r="F7061" s="126" t="s">
        <v>21720</v>
      </c>
      <c r="G7061" s="125" t="s">
        <v>21723</v>
      </c>
      <c r="H7061" s="126" t="s">
        <v>21724</v>
      </c>
      <c r="I7061" s="127">
        <v>681</v>
      </c>
      <c r="J7061" s="128">
        <v>6.4092000000000011</v>
      </c>
    </row>
    <row r="7062" spans="2:10" hidden="1" x14ac:dyDescent="0.25">
      <c r="B7062" s="124" t="s">
        <v>14</v>
      </c>
      <c r="C7062" s="125" t="s">
        <v>21739</v>
      </c>
      <c r="D7062" s="126" t="s">
        <v>21740</v>
      </c>
      <c r="E7062" s="125" t="s">
        <v>21741</v>
      </c>
      <c r="F7062" s="126" t="s">
        <v>21742</v>
      </c>
      <c r="G7062" s="125" t="s">
        <v>409</v>
      </c>
      <c r="H7062" s="126" t="s">
        <v>21743</v>
      </c>
      <c r="I7062" s="127">
        <v>168</v>
      </c>
      <c r="J7062" s="128">
        <v>92.857699999999994</v>
      </c>
    </row>
    <row r="7063" spans="2:10" hidden="1" x14ac:dyDescent="0.25">
      <c r="B7063" s="124" t="s">
        <v>14</v>
      </c>
      <c r="C7063" s="125" t="s">
        <v>21744</v>
      </c>
      <c r="D7063" s="126" t="s">
        <v>21745</v>
      </c>
      <c r="E7063" s="125" t="s">
        <v>21744</v>
      </c>
      <c r="F7063" s="126" t="s">
        <v>21746</v>
      </c>
      <c r="G7063" s="125" t="s">
        <v>21747</v>
      </c>
      <c r="H7063" s="126" t="s">
        <v>21748</v>
      </c>
      <c r="I7063" s="127">
        <v>481</v>
      </c>
      <c r="J7063" s="128">
        <v>21.171099999999999</v>
      </c>
    </row>
    <row r="7064" spans="2:10" hidden="1" x14ac:dyDescent="0.25">
      <c r="B7064" s="124" t="s">
        <v>14</v>
      </c>
      <c r="C7064" s="125" t="s">
        <v>21744</v>
      </c>
      <c r="D7064" s="126" t="s">
        <v>21745</v>
      </c>
      <c r="E7064" s="125" t="s">
        <v>21749</v>
      </c>
      <c r="F7064" s="126" t="s">
        <v>21750</v>
      </c>
      <c r="G7064" s="125" t="s">
        <v>10134</v>
      </c>
      <c r="H7064" s="126" t="s">
        <v>21751</v>
      </c>
      <c r="I7064" s="127">
        <v>308</v>
      </c>
      <c r="J7064" s="128">
        <v>9.8825000000000021</v>
      </c>
    </row>
    <row r="7065" spans="2:10" hidden="1" x14ac:dyDescent="0.25">
      <c r="B7065" s="124" t="s">
        <v>14</v>
      </c>
      <c r="C7065" s="125" t="s">
        <v>21744</v>
      </c>
      <c r="D7065" s="126" t="s">
        <v>21745</v>
      </c>
      <c r="E7065" s="125" t="s">
        <v>21744</v>
      </c>
      <c r="F7065" s="126" t="s">
        <v>21746</v>
      </c>
      <c r="G7065" s="125" t="s">
        <v>21749</v>
      </c>
      <c r="H7065" s="126" t="s">
        <v>21750</v>
      </c>
      <c r="I7065" s="127">
        <v>260</v>
      </c>
      <c r="J7065" s="128">
        <v>28.991599999999991</v>
      </c>
    </row>
    <row r="7066" spans="2:10" hidden="1" x14ac:dyDescent="0.25">
      <c r="B7066" s="124" t="s">
        <v>14</v>
      </c>
      <c r="C7066" s="125" t="s">
        <v>21744</v>
      </c>
      <c r="D7066" s="126" t="s">
        <v>21745</v>
      </c>
      <c r="E7066" s="125" t="s">
        <v>21749</v>
      </c>
      <c r="F7066" s="126" t="s">
        <v>21750</v>
      </c>
      <c r="G7066" s="125" t="s">
        <v>21752</v>
      </c>
      <c r="H7066" s="126" t="s">
        <v>21753</v>
      </c>
      <c r="I7066" s="127">
        <v>257</v>
      </c>
      <c r="J7066" s="128">
        <v>5.8076000000000016</v>
      </c>
    </row>
    <row r="7067" spans="2:10" hidden="1" x14ac:dyDescent="0.25">
      <c r="B7067" s="124" t="s">
        <v>14</v>
      </c>
      <c r="C7067" s="125" t="s">
        <v>21744</v>
      </c>
      <c r="D7067" s="126" t="s">
        <v>21745</v>
      </c>
      <c r="E7067" s="125" t="s">
        <v>21744</v>
      </c>
      <c r="F7067" s="126" t="s">
        <v>21746</v>
      </c>
      <c r="G7067" s="125" t="s">
        <v>21754</v>
      </c>
      <c r="H7067" s="126" t="s">
        <v>21755</v>
      </c>
      <c r="I7067" s="127">
        <v>262</v>
      </c>
      <c r="J7067" s="128">
        <v>25.5198</v>
      </c>
    </row>
    <row r="7068" spans="2:10" hidden="1" x14ac:dyDescent="0.25">
      <c r="B7068" s="124" t="s">
        <v>14</v>
      </c>
      <c r="C7068" s="125" t="s">
        <v>1697</v>
      </c>
      <c r="D7068" s="126" t="s">
        <v>21756</v>
      </c>
      <c r="E7068" s="125" t="s">
        <v>21757</v>
      </c>
      <c r="F7068" s="126" t="s">
        <v>21758</v>
      </c>
      <c r="G7068" s="125" t="s">
        <v>21759</v>
      </c>
      <c r="H7068" s="126" t="s">
        <v>21760</v>
      </c>
      <c r="I7068" s="127">
        <v>978</v>
      </c>
      <c r="J7068" s="128">
        <v>1.861</v>
      </c>
    </row>
    <row r="7069" spans="2:10" hidden="1" x14ac:dyDescent="0.25">
      <c r="B7069" s="124" t="s">
        <v>14</v>
      </c>
      <c r="C7069" s="125" t="s">
        <v>1697</v>
      </c>
      <c r="D7069" s="126" t="s">
        <v>21756</v>
      </c>
      <c r="E7069" s="125" t="s">
        <v>1697</v>
      </c>
      <c r="F7069" s="126" t="s">
        <v>21761</v>
      </c>
      <c r="G7069" s="125" t="s">
        <v>21757</v>
      </c>
      <c r="H7069" s="126" t="s">
        <v>21758</v>
      </c>
      <c r="I7069" s="127">
        <v>217</v>
      </c>
      <c r="J7069" s="128">
        <v>20.105699999999999</v>
      </c>
    </row>
    <row r="7070" spans="2:10" hidden="1" x14ac:dyDescent="0.25">
      <c r="B7070" s="124" t="s">
        <v>14</v>
      </c>
      <c r="C7070" s="125" t="s">
        <v>21762</v>
      </c>
      <c r="D7070" s="126" t="s">
        <v>21763</v>
      </c>
      <c r="E7070" s="125" t="s">
        <v>21764</v>
      </c>
      <c r="F7070" s="126" t="s">
        <v>21765</v>
      </c>
      <c r="G7070" s="125" t="s">
        <v>21766</v>
      </c>
      <c r="H7070" s="126" t="s">
        <v>21767</v>
      </c>
      <c r="I7070" s="127">
        <v>349</v>
      </c>
      <c r="J7070" s="128">
        <v>17.764700000000001</v>
      </c>
    </row>
    <row r="7071" spans="2:10" hidden="1" x14ac:dyDescent="0.25">
      <c r="B7071" s="124" t="s">
        <v>14</v>
      </c>
      <c r="C7071" s="125" t="s">
        <v>21762</v>
      </c>
      <c r="D7071" s="126" t="s">
        <v>21763</v>
      </c>
      <c r="E7071" s="125" t="s">
        <v>21766</v>
      </c>
      <c r="F7071" s="126" t="s">
        <v>21767</v>
      </c>
      <c r="G7071" s="125" t="s">
        <v>1096</v>
      </c>
      <c r="H7071" s="126" t="s">
        <v>21768</v>
      </c>
      <c r="I7071" s="127">
        <v>845</v>
      </c>
      <c r="J7071" s="128">
        <v>25.450700000000001</v>
      </c>
    </row>
    <row r="7072" spans="2:10" hidden="1" x14ac:dyDescent="0.25">
      <c r="B7072" s="124" t="s">
        <v>14</v>
      </c>
      <c r="C7072" s="125" t="s">
        <v>21762</v>
      </c>
      <c r="D7072" s="126" t="s">
        <v>21763</v>
      </c>
      <c r="E7072" s="125" t="s">
        <v>21762</v>
      </c>
      <c r="F7072" s="126" t="s">
        <v>21769</v>
      </c>
      <c r="G7072" s="125" t="s">
        <v>702</v>
      </c>
      <c r="H7072" s="126" t="s">
        <v>21770</v>
      </c>
      <c r="I7072" s="127">
        <v>466</v>
      </c>
      <c r="J7072" s="128">
        <v>26.832900000000009</v>
      </c>
    </row>
    <row r="7073" spans="2:10" hidden="1" x14ac:dyDescent="0.25">
      <c r="B7073" s="124" t="s">
        <v>14</v>
      </c>
      <c r="C7073" s="125" t="s">
        <v>21762</v>
      </c>
      <c r="D7073" s="126" t="s">
        <v>21763</v>
      </c>
      <c r="E7073" s="125" t="s">
        <v>702</v>
      </c>
      <c r="F7073" s="126" t="s">
        <v>21770</v>
      </c>
      <c r="G7073" s="125" t="s">
        <v>21764</v>
      </c>
      <c r="H7073" s="126" t="s">
        <v>21765</v>
      </c>
      <c r="I7073" s="127">
        <v>283</v>
      </c>
      <c r="J7073" s="128">
        <v>15.210699999999999</v>
      </c>
    </row>
    <row r="7074" spans="2:10" hidden="1" x14ac:dyDescent="0.25">
      <c r="B7074" s="124" t="s">
        <v>14</v>
      </c>
      <c r="C7074" s="125" t="s">
        <v>21771</v>
      </c>
      <c r="D7074" s="126" t="s">
        <v>21772</v>
      </c>
      <c r="E7074" s="125" t="s">
        <v>21771</v>
      </c>
      <c r="F7074" s="126" t="s">
        <v>21773</v>
      </c>
      <c r="G7074" s="125" t="s">
        <v>21774</v>
      </c>
      <c r="H7074" s="126" t="s">
        <v>21775</v>
      </c>
      <c r="I7074" s="127">
        <v>790</v>
      </c>
      <c r="J7074" s="128">
        <v>10.142799999999999</v>
      </c>
    </row>
    <row r="7075" spans="2:10" hidden="1" x14ac:dyDescent="0.25">
      <c r="B7075" s="124" t="s">
        <v>14</v>
      </c>
      <c r="C7075" s="125" t="s">
        <v>21771</v>
      </c>
      <c r="D7075" s="126" t="s">
        <v>21772</v>
      </c>
      <c r="E7075" s="125" t="s">
        <v>21776</v>
      </c>
      <c r="F7075" s="126" t="s">
        <v>21777</v>
      </c>
      <c r="G7075" s="125" t="s">
        <v>12517</v>
      </c>
      <c r="H7075" s="126" t="s">
        <v>21778</v>
      </c>
      <c r="I7075" s="127">
        <v>1964</v>
      </c>
      <c r="J7075" s="128">
        <v>7.1698000000000004</v>
      </c>
    </row>
    <row r="7076" spans="2:10" hidden="1" x14ac:dyDescent="0.25">
      <c r="B7076" s="124" t="s">
        <v>14</v>
      </c>
      <c r="C7076" s="125" t="s">
        <v>21771</v>
      </c>
      <c r="D7076" s="126" t="s">
        <v>21772</v>
      </c>
      <c r="E7076" s="125" t="s">
        <v>21774</v>
      </c>
      <c r="F7076" s="126" t="s">
        <v>21775</v>
      </c>
      <c r="G7076" s="125" t="s">
        <v>21779</v>
      </c>
      <c r="H7076" s="126" t="s">
        <v>21780</v>
      </c>
      <c r="I7076" s="127">
        <v>1127</v>
      </c>
      <c r="J7076" s="128">
        <v>65.991000000000014</v>
      </c>
    </row>
    <row r="7077" spans="2:10" hidden="1" x14ac:dyDescent="0.25">
      <c r="B7077" s="124" t="s">
        <v>14</v>
      </c>
      <c r="C7077" s="125" t="s">
        <v>21771</v>
      </c>
      <c r="D7077" s="126" t="s">
        <v>21772</v>
      </c>
      <c r="E7077" s="125" t="s">
        <v>21774</v>
      </c>
      <c r="F7077" s="126" t="s">
        <v>21775</v>
      </c>
      <c r="G7077" s="125" t="s">
        <v>15596</v>
      </c>
      <c r="H7077" s="126" t="s">
        <v>21781</v>
      </c>
      <c r="I7077" s="127">
        <v>464</v>
      </c>
      <c r="J7077" s="128">
        <v>11.8757</v>
      </c>
    </row>
    <row r="7078" spans="2:10" hidden="1" x14ac:dyDescent="0.25">
      <c r="B7078" s="124" t="s">
        <v>14</v>
      </c>
      <c r="C7078" s="125" t="s">
        <v>21771</v>
      </c>
      <c r="D7078" s="126" t="s">
        <v>21772</v>
      </c>
      <c r="E7078" s="125" t="s">
        <v>21626</v>
      </c>
      <c r="F7078" s="126" t="s">
        <v>21782</v>
      </c>
      <c r="G7078" s="125" t="s">
        <v>21776</v>
      </c>
      <c r="H7078" s="126" t="s">
        <v>21777</v>
      </c>
      <c r="I7078" s="127">
        <v>1388</v>
      </c>
      <c r="J7078" s="128">
        <v>10.060600000000001</v>
      </c>
    </row>
    <row r="7079" spans="2:10" hidden="1" x14ac:dyDescent="0.25">
      <c r="B7079" s="124" t="s">
        <v>14</v>
      </c>
      <c r="C7079" s="125" t="s">
        <v>21771</v>
      </c>
      <c r="D7079" s="126" t="s">
        <v>21772</v>
      </c>
      <c r="E7079" s="125" t="s">
        <v>21771</v>
      </c>
      <c r="F7079" s="126" t="s">
        <v>21773</v>
      </c>
      <c r="G7079" s="125" t="s">
        <v>21626</v>
      </c>
      <c r="H7079" s="126" t="s">
        <v>21782</v>
      </c>
      <c r="I7079" s="127">
        <v>200</v>
      </c>
      <c r="J7079" s="128">
        <v>10.4763</v>
      </c>
    </row>
    <row r="7080" spans="2:10" hidden="1" x14ac:dyDescent="0.25">
      <c r="B7080" s="124" t="s">
        <v>14</v>
      </c>
      <c r="C7080" s="125" t="s">
        <v>21783</v>
      </c>
      <c r="D7080" s="126" t="s">
        <v>21784</v>
      </c>
      <c r="E7080" s="125" t="s">
        <v>21783</v>
      </c>
      <c r="F7080" s="126" t="s">
        <v>21785</v>
      </c>
      <c r="G7080" s="125" t="s">
        <v>16962</v>
      </c>
      <c r="H7080" s="126" t="s">
        <v>21786</v>
      </c>
      <c r="I7080" s="127">
        <v>79</v>
      </c>
      <c r="J7080" s="128">
        <v>36.884199999999993</v>
      </c>
    </row>
    <row r="7081" spans="2:10" hidden="1" x14ac:dyDescent="0.25">
      <c r="B7081" s="124" t="s">
        <v>14</v>
      </c>
      <c r="C7081" s="125" t="s">
        <v>1956</v>
      </c>
      <c r="D7081" s="126" t="s">
        <v>21787</v>
      </c>
      <c r="E7081" s="125" t="s">
        <v>1956</v>
      </c>
      <c r="F7081" s="126" t="s">
        <v>21788</v>
      </c>
      <c r="G7081" s="125" t="s">
        <v>21789</v>
      </c>
      <c r="H7081" s="126" t="s">
        <v>21790</v>
      </c>
      <c r="I7081" s="127">
        <v>52</v>
      </c>
      <c r="J7081" s="128">
        <v>310.13670000000002</v>
      </c>
    </row>
    <row r="7082" spans="2:10" hidden="1" x14ac:dyDescent="0.25">
      <c r="B7082" s="124" t="s">
        <v>14</v>
      </c>
      <c r="C7082" s="125" t="s">
        <v>2612</v>
      </c>
      <c r="D7082" s="126" t="s">
        <v>21791</v>
      </c>
      <c r="E7082" s="125" t="s">
        <v>21792</v>
      </c>
      <c r="F7082" s="126" t="s">
        <v>21793</v>
      </c>
      <c r="G7082" s="125" t="s">
        <v>21794</v>
      </c>
      <c r="H7082" s="126" t="s">
        <v>21795</v>
      </c>
      <c r="I7082" s="127">
        <v>1753</v>
      </c>
      <c r="J7082" s="128">
        <v>11.1706</v>
      </c>
    </row>
    <row r="7083" spans="2:10" hidden="1" x14ac:dyDescent="0.25">
      <c r="B7083" s="124" t="s">
        <v>14</v>
      </c>
      <c r="C7083" s="125" t="s">
        <v>2612</v>
      </c>
      <c r="D7083" s="126" t="s">
        <v>21791</v>
      </c>
      <c r="E7083" s="125" t="s">
        <v>21796</v>
      </c>
      <c r="F7083" s="126" t="s">
        <v>21797</v>
      </c>
      <c r="G7083" s="125" t="s">
        <v>21798</v>
      </c>
      <c r="H7083" s="126" t="s">
        <v>21799</v>
      </c>
      <c r="I7083" s="127">
        <v>1962</v>
      </c>
      <c r="J7083" s="128">
        <v>3.9849999999999999</v>
      </c>
    </row>
    <row r="7084" spans="2:10" hidden="1" x14ac:dyDescent="0.25">
      <c r="B7084" s="124" t="s">
        <v>14</v>
      </c>
      <c r="C7084" s="125" t="s">
        <v>2612</v>
      </c>
      <c r="D7084" s="126" t="s">
        <v>21791</v>
      </c>
      <c r="E7084" s="125" t="s">
        <v>2612</v>
      </c>
      <c r="F7084" s="126" t="s">
        <v>21800</v>
      </c>
      <c r="G7084" s="125" t="s">
        <v>21801</v>
      </c>
      <c r="H7084" s="126" t="s">
        <v>21802</v>
      </c>
      <c r="I7084" s="127">
        <v>404</v>
      </c>
      <c r="J7084" s="128">
        <v>13.864000000000001</v>
      </c>
    </row>
    <row r="7085" spans="2:10" hidden="1" x14ac:dyDescent="0.25">
      <c r="B7085" s="124" t="s">
        <v>14</v>
      </c>
      <c r="C7085" s="125" t="s">
        <v>2612</v>
      </c>
      <c r="D7085" s="126" t="s">
        <v>21791</v>
      </c>
      <c r="E7085" s="125" t="s">
        <v>21792</v>
      </c>
      <c r="F7085" s="126" t="s">
        <v>21793</v>
      </c>
      <c r="G7085" s="125" t="s">
        <v>10455</v>
      </c>
      <c r="H7085" s="126" t="s">
        <v>21803</v>
      </c>
      <c r="I7085" s="127">
        <v>558</v>
      </c>
      <c r="J7085" s="128">
        <v>25.250299999999999</v>
      </c>
    </row>
    <row r="7086" spans="2:10" hidden="1" x14ac:dyDescent="0.25">
      <c r="B7086" s="124" t="s">
        <v>14</v>
      </c>
      <c r="C7086" s="125" t="s">
        <v>2612</v>
      </c>
      <c r="D7086" s="126" t="s">
        <v>21791</v>
      </c>
      <c r="E7086" s="125" t="s">
        <v>2612</v>
      </c>
      <c r="F7086" s="126" t="s">
        <v>21800</v>
      </c>
      <c r="G7086" s="125" t="s">
        <v>21792</v>
      </c>
      <c r="H7086" s="126" t="s">
        <v>21793</v>
      </c>
      <c r="I7086" s="127">
        <v>377</v>
      </c>
      <c r="J7086" s="128">
        <v>6.4591000000000003</v>
      </c>
    </row>
    <row r="7087" spans="2:10" hidden="1" x14ac:dyDescent="0.25">
      <c r="B7087" s="124" t="s">
        <v>14</v>
      </c>
      <c r="C7087" s="125" t="s">
        <v>2612</v>
      </c>
      <c r="D7087" s="126" t="s">
        <v>21791</v>
      </c>
      <c r="E7087" s="125" t="s">
        <v>21801</v>
      </c>
      <c r="F7087" s="126" t="s">
        <v>21802</v>
      </c>
      <c r="G7087" s="125" t="s">
        <v>21796</v>
      </c>
      <c r="H7087" s="126" t="s">
        <v>21797</v>
      </c>
      <c r="I7087" s="127">
        <v>1376</v>
      </c>
      <c r="J7087" s="128">
        <v>4.8917000000000002</v>
      </c>
    </row>
    <row r="7088" spans="2:10" hidden="1" x14ac:dyDescent="0.25">
      <c r="B7088" s="124" t="s">
        <v>14</v>
      </c>
      <c r="C7088" s="125" t="s">
        <v>21804</v>
      </c>
      <c r="D7088" s="126" t="s">
        <v>21805</v>
      </c>
      <c r="E7088" s="125" t="s">
        <v>21804</v>
      </c>
      <c r="F7088" s="126" t="s">
        <v>21806</v>
      </c>
      <c r="G7088" s="125" t="s">
        <v>21807</v>
      </c>
      <c r="H7088" s="126" t="s">
        <v>21808</v>
      </c>
      <c r="I7088" s="127">
        <v>629</v>
      </c>
      <c r="J7088" s="128">
        <v>14.4573</v>
      </c>
    </row>
    <row r="7089" spans="2:10" hidden="1" x14ac:dyDescent="0.25">
      <c r="B7089" s="124" t="s">
        <v>14</v>
      </c>
      <c r="C7089" s="125" t="s">
        <v>21804</v>
      </c>
      <c r="D7089" s="126" t="s">
        <v>21805</v>
      </c>
      <c r="E7089" s="125" t="s">
        <v>21807</v>
      </c>
      <c r="F7089" s="126" t="s">
        <v>21808</v>
      </c>
      <c r="G7089" s="125" t="s">
        <v>14530</v>
      </c>
      <c r="H7089" s="126" t="s">
        <v>21809</v>
      </c>
      <c r="I7089" s="127">
        <v>567</v>
      </c>
      <c r="J7089" s="128">
        <v>15.428000000000001</v>
      </c>
    </row>
    <row r="7090" spans="2:10" hidden="1" x14ac:dyDescent="0.25">
      <c r="B7090" s="124" t="s">
        <v>14</v>
      </c>
      <c r="C7090" s="125" t="s">
        <v>21804</v>
      </c>
      <c r="D7090" s="126" t="s">
        <v>21805</v>
      </c>
      <c r="E7090" s="125" t="s">
        <v>21804</v>
      </c>
      <c r="F7090" s="126" t="s">
        <v>21806</v>
      </c>
      <c r="G7090" s="125" t="s">
        <v>7037</v>
      </c>
      <c r="H7090" s="126" t="s">
        <v>21810</v>
      </c>
      <c r="I7090" s="127">
        <v>719</v>
      </c>
      <c r="J7090" s="128">
        <v>13.239100000000001</v>
      </c>
    </row>
    <row r="7091" spans="2:10" hidden="1" x14ac:dyDescent="0.25">
      <c r="B7091" s="124" t="s">
        <v>14</v>
      </c>
      <c r="C7091" s="125" t="s">
        <v>21804</v>
      </c>
      <c r="D7091" s="126" t="s">
        <v>21805</v>
      </c>
      <c r="E7091" s="125" t="s">
        <v>21804</v>
      </c>
      <c r="F7091" s="126" t="s">
        <v>21806</v>
      </c>
      <c r="G7091" s="125" t="s">
        <v>21811</v>
      </c>
      <c r="H7091" s="126" t="s">
        <v>21812</v>
      </c>
      <c r="I7091" s="127">
        <v>419</v>
      </c>
      <c r="J7091" s="128">
        <v>15.491199999999999</v>
      </c>
    </row>
    <row r="7092" spans="2:10" hidden="1" x14ac:dyDescent="0.25">
      <c r="B7092" s="124" t="s">
        <v>14</v>
      </c>
      <c r="C7092" s="125" t="s">
        <v>2284</v>
      </c>
      <c r="D7092" s="126" t="s">
        <v>21813</v>
      </c>
      <c r="E7092" s="125" t="s">
        <v>2284</v>
      </c>
      <c r="F7092" s="126" t="s">
        <v>21814</v>
      </c>
      <c r="G7092" s="125" t="s">
        <v>276</v>
      </c>
      <c r="H7092" s="126" t="s">
        <v>21815</v>
      </c>
      <c r="I7092" s="127">
        <v>733</v>
      </c>
      <c r="J7092" s="128">
        <v>66.261399999999995</v>
      </c>
    </row>
    <row r="7093" spans="2:10" hidden="1" x14ac:dyDescent="0.25">
      <c r="B7093" s="124" t="s">
        <v>14</v>
      </c>
      <c r="C7093" s="125" t="s">
        <v>2284</v>
      </c>
      <c r="D7093" s="126" t="s">
        <v>21813</v>
      </c>
      <c r="E7093" s="125" t="s">
        <v>2284</v>
      </c>
      <c r="F7093" s="126" t="s">
        <v>21814</v>
      </c>
      <c r="G7093" s="125" t="s">
        <v>21816</v>
      </c>
      <c r="H7093" s="126" t="s">
        <v>21817</v>
      </c>
      <c r="I7093" s="127">
        <v>558</v>
      </c>
      <c r="J7093" s="128">
        <v>30.758700000000001</v>
      </c>
    </row>
    <row r="7094" spans="2:10" hidden="1" x14ac:dyDescent="0.25">
      <c r="B7094" s="124" t="s">
        <v>14</v>
      </c>
      <c r="C7094" s="125" t="s">
        <v>2284</v>
      </c>
      <c r="D7094" s="126" t="s">
        <v>21813</v>
      </c>
      <c r="E7094" s="125" t="s">
        <v>21818</v>
      </c>
      <c r="F7094" s="126" t="s">
        <v>21819</v>
      </c>
      <c r="G7094" s="125" t="s">
        <v>21820</v>
      </c>
      <c r="H7094" s="126" t="s">
        <v>21821</v>
      </c>
      <c r="I7094" s="127">
        <v>784</v>
      </c>
      <c r="J7094" s="128">
        <v>39.980999999999987</v>
      </c>
    </row>
    <row r="7095" spans="2:10" hidden="1" x14ac:dyDescent="0.25">
      <c r="B7095" s="124" t="s">
        <v>14</v>
      </c>
      <c r="C7095" s="125" t="s">
        <v>2284</v>
      </c>
      <c r="D7095" s="126" t="s">
        <v>21813</v>
      </c>
      <c r="E7095" s="125" t="s">
        <v>21822</v>
      </c>
      <c r="F7095" s="126" t="s">
        <v>21823</v>
      </c>
      <c r="G7095" s="125" t="s">
        <v>21818</v>
      </c>
      <c r="H7095" s="126" t="s">
        <v>21819</v>
      </c>
      <c r="I7095" s="127">
        <v>537</v>
      </c>
      <c r="J7095" s="128">
        <v>96.752100000000013</v>
      </c>
    </row>
    <row r="7096" spans="2:10" hidden="1" x14ac:dyDescent="0.25">
      <c r="B7096" s="124" t="s">
        <v>14</v>
      </c>
      <c r="C7096" s="125" t="s">
        <v>2284</v>
      </c>
      <c r="D7096" s="126" t="s">
        <v>21813</v>
      </c>
      <c r="E7096" s="125" t="s">
        <v>3979</v>
      </c>
      <c r="F7096" s="126" t="s">
        <v>21824</v>
      </c>
      <c r="G7096" s="125" t="s">
        <v>21825</v>
      </c>
      <c r="H7096" s="126" t="s">
        <v>21826</v>
      </c>
      <c r="I7096" s="127">
        <v>156</v>
      </c>
      <c r="J7096" s="128">
        <v>86.523600000000002</v>
      </c>
    </row>
    <row r="7097" spans="2:10" hidden="1" x14ac:dyDescent="0.25">
      <c r="B7097" s="124" t="s">
        <v>14</v>
      </c>
      <c r="C7097" s="125" t="s">
        <v>2284</v>
      </c>
      <c r="D7097" s="126" t="s">
        <v>21813</v>
      </c>
      <c r="E7097" s="125" t="s">
        <v>21827</v>
      </c>
      <c r="F7097" s="126" t="s">
        <v>21828</v>
      </c>
      <c r="G7097" s="125" t="s">
        <v>21829</v>
      </c>
      <c r="H7097" s="126" t="s">
        <v>21830</v>
      </c>
      <c r="I7097" s="127">
        <v>849</v>
      </c>
      <c r="J7097" s="128">
        <v>22.336500000000001</v>
      </c>
    </row>
    <row r="7098" spans="2:10" hidden="1" x14ac:dyDescent="0.25">
      <c r="B7098" s="124" t="s">
        <v>14</v>
      </c>
      <c r="C7098" s="125" t="s">
        <v>2284</v>
      </c>
      <c r="D7098" s="126" t="s">
        <v>21813</v>
      </c>
      <c r="E7098" s="125" t="s">
        <v>21831</v>
      </c>
      <c r="F7098" s="126" t="s">
        <v>21832</v>
      </c>
      <c r="G7098" s="125" t="s">
        <v>21833</v>
      </c>
      <c r="H7098" s="126" t="s">
        <v>21834</v>
      </c>
      <c r="I7098" s="127">
        <v>1617</v>
      </c>
      <c r="J7098" s="128">
        <v>32.389599999999987</v>
      </c>
    </row>
    <row r="7099" spans="2:10" hidden="1" x14ac:dyDescent="0.25">
      <c r="B7099" s="124" t="s">
        <v>14</v>
      </c>
      <c r="C7099" s="125" t="s">
        <v>2284</v>
      </c>
      <c r="D7099" s="126" t="s">
        <v>21813</v>
      </c>
      <c r="E7099" s="125" t="s">
        <v>2284</v>
      </c>
      <c r="F7099" s="126" t="s">
        <v>21814</v>
      </c>
      <c r="G7099" s="125" t="s">
        <v>21831</v>
      </c>
      <c r="H7099" s="126" t="s">
        <v>21832</v>
      </c>
      <c r="I7099" s="127">
        <v>4048</v>
      </c>
      <c r="J7099" s="128">
        <v>7.736600000000001</v>
      </c>
    </row>
    <row r="7100" spans="2:10" hidden="1" x14ac:dyDescent="0.25">
      <c r="B7100" s="124" t="s">
        <v>14</v>
      </c>
      <c r="C7100" s="125" t="s">
        <v>2284</v>
      </c>
      <c r="D7100" s="126" t="s">
        <v>21813</v>
      </c>
      <c r="E7100" s="125" t="s">
        <v>21835</v>
      </c>
      <c r="F7100" s="126" t="s">
        <v>21836</v>
      </c>
      <c r="G7100" s="125" t="s">
        <v>21827</v>
      </c>
      <c r="H7100" s="126" t="s">
        <v>21828</v>
      </c>
      <c r="I7100" s="127">
        <v>3353</v>
      </c>
      <c r="J7100" s="128">
        <v>257.40359999999993</v>
      </c>
    </row>
    <row r="7101" spans="2:10" hidden="1" x14ac:dyDescent="0.25">
      <c r="B7101" s="124" t="s">
        <v>14</v>
      </c>
      <c r="C7101" s="125" t="s">
        <v>2284</v>
      </c>
      <c r="D7101" s="126" t="s">
        <v>21813</v>
      </c>
      <c r="E7101" s="125" t="s">
        <v>21818</v>
      </c>
      <c r="F7101" s="126" t="s">
        <v>21819</v>
      </c>
      <c r="G7101" s="125" t="s">
        <v>14145</v>
      </c>
      <c r="H7101" s="126" t="s">
        <v>21837</v>
      </c>
      <c r="I7101" s="127">
        <v>298</v>
      </c>
      <c r="J7101" s="128">
        <v>33.528600000000012</v>
      </c>
    </row>
    <row r="7102" spans="2:10" hidden="1" x14ac:dyDescent="0.25">
      <c r="B7102" s="124" t="s">
        <v>14</v>
      </c>
      <c r="C7102" s="125" t="s">
        <v>2284</v>
      </c>
      <c r="D7102" s="126" t="s">
        <v>21813</v>
      </c>
      <c r="E7102" s="125" t="s">
        <v>21829</v>
      </c>
      <c r="F7102" s="126" t="s">
        <v>21830</v>
      </c>
      <c r="G7102" s="125" t="s">
        <v>21822</v>
      </c>
      <c r="H7102" s="126" t="s">
        <v>21823</v>
      </c>
      <c r="I7102" s="127">
        <v>115</v>
      </c>
      <c r="J7102" s="128">
        <v>34.403000000000013</v>
      </c>
    </row>
    <row r="7103" spans="2:10" hidden="1" x14ac:dyDescent="0.25">
      <c r="B7103" s="124" t="s">
        <v>14</v>
      </c>
      <c r="C7103" s="125" t="s">
        <v>2284</v>
      </c>
      <c r="D7103" s="126" t="s">
        <v>21813</v>
      </c>
      <c r="E7103" s="125" t="s">
        <v>21822</v>
      </c>
      <c r="F7103" s="126" t="s">
        <v>21823</v>
      </c>
      <c r="G7103" s="125" t="s">
        <v>3979</v>
      </c>
      <c r="H7103" s="126" t="s">
        <v>21824</v>
      </c>
      <c r="I7103" s="127">
        <v>129</v>
      </c>
      <c r="J7103" s="128">
        <v>14.049099999999999</v>
      </c>
    </row>
    <row r="7104" spans="2:10" hidden="1" x14ac:dyDescent="0.25">
      <c r="B7104" s="124" t="s">
        <v>14</v>
      </c>
      <c r="C7104" s="125" t="s">
        <v>2284</v>
      </c>
      <c r="D7104" s="126" t="s">
        <v>21813</v>
      </c>
      <c r="E7104" s="125" t="s">
        <v>21831</v>
      </c>
      <c r="F7104" s="126" t="s">
        <v>21832</v>
      </c>
      <c r="G7104" s="125" t="s">
        <v>21835</v>
      </c>
      <c r="H7104" s="126" t="s">
        <v>21836</v>
      </c>
      <c r="I7104" s="127">
        <v>429</v>
      </c>
      <c r="J7104" s="128">
        <v>53.366400000000013</v>
      </c>
    </row>
    <row r="7105" spans="2:10" hidden="1" x14ac:dyDescent="0.25">
      <c r="B7105" s="124" t="s">
        <v>14</v>
      </c>
      <c r="C7105" s="125" t="s">
        <v>21838</v>
      </c>
      <c r="D7105" s="126" t="s">
        <v>21839</v>
      </c>
      <c r="E7105" s="125" t="s">
        <v>21840</v>
      </c>
      <c r="F7105" s="126" t="s">
        <v>21841</v>
      </c>
      <c r="G7105" s="125" t="s">
        <v>910</v>
      </c>
      <c r="H7105" s="126" t="s">
        <v>21842</v>
      </c>
      <c r="I7105" s="127">
        <v>3929</v>
      </c>
      <c r="J7105" s="128">
        <v>18.825399999999998</v>
      </c>
    </row>
    <row r="7106" spans="2:10" hidden="1" x14ac:dyDescent="0.25">
      <c r="B7106" s="124" t="s">
        <v>14</v>
      </c>
      <c r="C7106" s="125" t="s">
        <v>21838</v>
      </c>
      <c r="D7106" s="126" t="s">
        <v>21839</v>
      </c>
      <c r="E7106" s="125" t="s">
        <v>21843</v>
      </c>
      <c r="F7106" s="126" t="s">
        <v>21844</v>
      </c>
      <c r="G7106" s="125" t="s">
        <v>11556</v>
      </c>
      <c r="H7106" s="126" t="s">
        <v>21845</v>
      </c>
      <c r="I7106" s="127">
        <v>4418</v>
      </c>
      <c r="J7106" s="128">
        <v>27.800799999999999</v>
      </c>
    </row>
    <row r="7107" spans="2:10" hidden="1" x14ac:dyDescent="0.25">
      <c r="B7107" s="124" t="s">
        <v>14</v>
      </c>
      <c r="C7107" s="125" t="s">
        <v>21838</v>
      </c>
      <c r="D7107" s="126" t="s">
        <v>21839</v>
      </c>
      <c r="E7107" s="125" t="s">
        <v>21846</v>
      </c>
      <c r="F7107" s="126" t="s">
        <v>21847</v>
      </c>
      <c r="G7107" s="125" t="s">
        <v>21843</v>
      </c>
      <c r="H7107" s="126" t="s">
        <v>21844</v>
      </c>
      <c r="I7107" s="127">
        <v>367</v>
      </c>
      <c r="J7107" s="128">
        <v>22.8169</v>
      </c>
    </row>
    <row r="7108" spans="2:10" hidden="1" x14ac:dyDescent="0.25">
      <c r="B7108" s="124" t="s">
        <v>14</v>
      </c>
      <c r="C7108" s="125" t="s">
        <v>21838</v>
      </c>
      <c r="D7108" s="126" t="s">
        <v>21839</v>
      </c>
      <c r="E7108" s="125" t="s">
        <v>21846</v>
      </c>
      <c r="F7108" s="126" t="s">
        <v>21847</v>
      </c>
      <c r="G7108" s="125" t="s">
        <v>21848</v>
      </c>
      <c r="H7108" s="126" t="s">
        <v>21849</v>
      </c>
      <c r="I7108" s="127">
        <v>204</v>
      </c>
      <c r="J7108" s="128">
        <v>100.9991</v>
      </c>
    </row>
    <row r="7109" spans="2:10" hidden="1" x14ac:dyDescent="0.25">
      <c r="B7109" s="124" t="s">
        <v>14</v>
      </c>
      <c r="C7109" s="125" t="s">
        <v>21838</v>
      </c>
      <c r="D7109" s="126" t="s">
        <v>21839</v>
      </c>
      <c r="E7109" s="125" t="s">
        <v>21838</v>
      </c>
      <c r="F7109" s="126" t="s">
        <v>21850</v>
      </c>
      <c r="G7109" s="125" t="s">
        <v>21851</v>
      </c>
      <c r="H7109" s="126" t="s">
        <v>21852</v>
      </c>
      <c r="I7109" s="127">
        <v>531</v>
      </c>
      <c r="J7109" s="128">
        <v>6.3480999999999996</v>
      </c>
    </row>
    <row r="7110" spans="2:10" hidden="1" x14ac:dyDescent="0.25">
      <c r="B7110" s="124" t="s">
        <v>14</v>
      </c>
      <c r="C7110" s="125" t="s">
        <v>21838</v>
      </c>
      <c r="D7110" s="126" t="s">
        <v>21839</v>
      </c>
      <c r="E7110" s="125" t="s">
        <v>21853</v>
      </c>
      <c r="F7110" s="126" t="s">
        <v>21854</v>
      </c>
      <c r="G7110" s="125" t="s">
        <v>21846</v>
      </c>
      <c r="H7110" s="126" t="s">
        <v>21847</v>
      </c>
      <c r="I7110" s="127">
        <v>801</v>
      </c>
      <c r="J7110" s="128">
        <v>43.241600000000012</v>
      </c>
    </row>
    <row r="7111" spans="2:10" hidden="1" x14ac:dyDescent="0.25">
      <c r="B7111" s="124" t="s">
        <v>14</v>
      </c>
      <c r="C7111" s="125" t="s">
        <v>21838</v>
      </c>
      <c r="D7111" s="126" t="s">
        <v>21839</v>
      </c>
      <c r="E7111" s="125" t="s">
        <v>21838</v>
      </c>
      <c r="F7111" s="126" t="s">
        <v>21850</v>
      </c>
      <c r="G7111" s="125" t="s">
        <v>21840</v>
      </c>
      <c r="H7111" s="126" t="s">
        <v>21841</v>
      </c>
      <c r="I7111" s="127">
        <v>392</v>
      </c>
      <c r="J7111" s="128">
        <v>19.719799999999999</v>
      </c>
    </row>
    <row r="7112" spans="2:10" hidden="1" x14ac:dyDescent="0.25">
      <c r="B7112" s="124" t="s">
        <v>14</v>
      </c>
      <c r="C7112" s="125" t="s">
        <v>21838</v>
      </c>
      <c r="D7112" s="126" t="s">
        <v>21839</v>
      </c>
      <c r="E7112" s="125" t="s">
        <v>21851</v>
      </c>
      <c r="F7112" s="126" t="s">
        <v>21852</v>
      </c>
      <c r="G7112" s="125" t="s">
        <v>6500</v>
      </c>
      <c r="H7112" s="126" t="s">
        <v>21855</v>
      </c>
      <c r="I7112" s="127">
        <v>1120</v>
      </c>
      <c r="J7112" s="128">
        <v>99.67710000000001</v>
      </c>
    </row>
    <row r="7113" spans="2:10" hidden="1" x14ac:dyDescent="0.25">
      <c r="B7113" s="124" t="s">
        <v>14</v>
      </c>
      <c r="C7113" s="125" t="s">
        <v>21838</v>
      </c>
      <c r="D7113" s="126" t="s">
        <v>21839</v>
      </c>
      <c r="E7113" s="125" t="s">
        <v>6500</v>
      </c>
      <c r="F7113" s="126" t="s">
        <v>21855</v>
      </c>
      <c r="G7113" s="125" t="s">
        <v>21853</v>
      </c>
      <c r="H7113" s="126" t="s">
        <v>21854</v>
      </c>
      <c r="I7113" s="127">
        <v>144</v>
      </c>
      <c r="J7113" s="128">
        <v>9.9991000000000003</v>
      </c>
    </row>
    <row r="7114" spans="2:10" hidden="1" x14ac:dyDescent="0.25">
      <c r="B7114" s="124" t="s">
        <v>14</v>
      </c>
      <c r="C7114" s="125" t="s">
        <v>2282</v>
      </c>
      <c r="D7114" s="126" t="s">
        <v>21856</v>
      </c>
      <c r="E7114" s="125" t="s">
        <v>21857</v>
      </c>
      <c r="F7114" s="126" t="s">
        <v>21858</v>
      </c>
      <c r="G7114" s="125" t="s">
        <v>21859</v>
      </c>
      <c r="H7114" s="126" t="s">
        <v>21860</v>
      </c>
      <c r="I7114" s="127">
        <v>249</v>
      </c>
      <c r="J7114" s="128">
        <v>0</v>
      </c>
    </row>
    <row r="7115" spans="2:10" hidden="1" x14ac:dyDescent="0.25">
      <c r="B7115" s="124" t="s">
        <v>14</v>
      </c>
      <c r="C7115" s="125" t="s">
        <v>2282</v>
      </c>
      <c r="D7115" s="126" t="s">
        <v>21856</v>
      </c>
      <c r="E7115" s="125" t="s">
        <v>2282</v>
      </c>
      <c r="F7115" s="126" t="s">
        <v>21861</v>
      </c>
      <c r="G7115" s="125" t="s">
        <v>21857</v>
      </c>
      <c r="H7115" s="126" t="s">
        <v>21858</v>
      </c>
      <c r="I7115" s="127">
        <v>238</v>
      </c>
      <c r="J7115" s="128">
        <v>20.499700000000001</v>
      </c>
    </row>
    <row r="7116" spans="2:10" hidden="1" x14ac:dyDescent="0.25">
      <c r="B7116" s="124" t="s">
        <v>14</v>
      </c>
      <c r="C7116" s="125" t="s">
        <v>2282</v>
      </c>
      <c r="D7116" s="126" t="s">
        <v>21856</v>
      </c>
      <c r="E7116" s="125" t="s">
        <v>21857</v>
      </c>
      <c r="F7116" s="126" t="s">
        <v>21858</v>
      </c>
      <c r="G7116" s="125" t="s">
        <v>21862</v>
      </c>
      <c r="H7116" s="126" t="s">
        <v>21863</v>
      </c>
      <c r="I7116" s="127">
        <v>129</v>
      </c>
      <c r="J7116" s="128">
        <v>882.33279999999991</v>
      </c>
    </row>
    <row r="7117" spans="2:10" hidden="1" x14ac:dyDescent="0.25">
      <c r="B7117" s="124" t="s">
        <v>14</v>
      </c>
      <c r="C7117" s="125" t="s">
        <v>21864</v>
      </c>
      <c r="D7117" s="126" t="s">
        <v>21865</v>
      </c>
      <c r="E7117" s="125" t="s">
        <v>21864</v>
      </c>
      <c r="F7117" s="126" t="s">
        <v>21866</v>
      </c>
      <c r="G7117" s="125" t="s">
        <v>21867</v>
      </c>
      <c r="H7117" s="126" t="s">
        <v>21868</v>
      </c>
      <c r="I7117" s="127">
        <v>177</v>
      </c>
      <c r="J7117" s="128">
        <v>77.139699999999991</v>
      </c>
    </row>
    <row r="7118" spans="2:10" hidden="1" x14ac:dyDescent="0.25">
      <c r="B7118" s="124" t="s">
        <v>14</v>
      </c>
      <c r="C7118" s="125" t="s">
        <v>21869</v>
      </c>
      <c r="D7118" s="126" t="s">
        <v>21870</v>
      </c>
      <c r="E7118" s="125" t="s">
        <v>21869</v>
      </c>
      <c r="F7118" s="126" t="s">
        <v>21871</v>
      </c>
      <c r="G7118" s="125" t="s">
        <v>21872</v>
      </c>
      <c r="H7118" s="126" t="s">
        <v>21873</v>
      </c>
      <c r="I7118" s="127">
        <v>1786</v>
      </c>
      <c r="J7118" s="128">
        <v>80.499100000000027</v>
      </c>
    </row>
    <row r="7119" spans="2:10" hidden="1" x14ac:dyDescent="0.25">
      <c r="B7119" s="124" t="s">
        <v>14</v>
      </c>
      <c r="C7119" s="125" t="s">
        <v>21869</v>
      </c>
      <c r="D7119" s="126" t="s">
        <v>21870</v>
      </c>
      <c r="E7119" s="125" t="s">
        <v>21869</v>
      </c>
      <c r="F7119" s="126" t="s">
        <v>21871</v>
      </c>
      <c r="G7119" s="125" t="s">
        <v>4395</v>
      </c>
      <c r="H7119" s="126" t="s">
        <v>21874</v>
      </c>
      <c r="I7119" s="127">
        <v>1002</v>
      </c>
      <c r="J7119" s="128">
        <v>51.988400000000013</v>
      </c>
    </row>
    <row r="7120" spans="2:10" hidden="1" x14ac:dyDescent="0.25">
      <c r="B7120" s="124" t="s">
        <v>14</v>
      </c>
      <c r="C7120" s="125" t="s">
        <v>21875</v>
      </c>
      <c r="D7120" s="126" t="s">
        <v>21876</v>
      </c>
      <c r="E7120" s="125" t="s">
        <v>21877</v>
      </c>
      <c r="F7120" s="126" t="s">
        <v>21878</v>
      </c>
      <c r="G7120" s="125" t="s">
        <v>21879</v>
      </c>
      <c r="H7120" s="126" t="s">
        <v>21880</v>
      </c>
      <c r="I7120" s="127">
        <v>396</v>
      </c>
      <c r="J7120" s="128">
        <v>10.285500000000001</v>
      </c>
    </row>
    <row r="7121" spans="2:10" hidden="1" x14ac:dyDescent="0.25">
      <c r="B7121" s="124" t="s">
        <v>14</v>
      </c>
      <c r="C7121" s="125" t="s">
        <v>2610</v>
      </c>
      <c r="D7121" s="126" t="s">
        <v>21881</v>
      </c>
      <c r="E7121" s="125" t="s">
        <v>2610</v>
      </c>
      <c r="F7121" s="126" t="s">
        <v>21882</v>
      </c>
      <c r="G7121" s="125" t="s">
        <v>21503</v>
      </c>
      <c r="H7121" s="126" t="s">
        <v>21883</v>
      </c>
      <c r="I7121" s="127">
        <v>477</v>
      </c>
      <c r="J7121" s="128">
        <v>9.1418000000000017</v>
      </c>
    </row>
    <row r="7122" spans="2:10" hidden="1" x14ac:dyDescent="0.25">
      <c r="B7122" s="124" t="s">
        <v>14</v>
      </c>
      <c r="C7122" s="125" t="s">
        <v>2610</v>
      </c>
      <c r="D7122" s="126" t="s">
        <v>21881</v>
      </c>
      <c r="E7122" s="125" t="s">
        <v>6863</v>
      </c>
      <c r="F7122" s="126" t="s">
        <v>21884</v>
      </c>
      <c r="G7122" s="125" t="s">
        <v>7533</v>
      </c>
      <c r="H7122" s="126" t="s">
        <v>21885</v>
      </c>
      <c r="I7122" s="127">
        <v>1179</v>
      </c>
      <c r="J7122" s="128">
        <v>7.3994</v>
      </c>
    </row>
    <row r="7123" spans="2:10" hidden="1" x14ac:dyDescent="0.25">
      <c r="B7123" s="124" t="s">
        <v>14</v>
      </c>
      <c r="C7123" s="125" t="s">
        <v>2610</v>
      </c>
      <c r="D7123" s="126" t="s">
        <v>21881</v>
      </c>
      <c r="E7123" s="125" t="s">
        <v>2610</v>
      </c>
      <c r="F7123" s="126" t="s">
        <v>21882</v>
      </c>
      <c r="G7123" s="125" t="s">
        <v>21886</v>
      </c>
      <c r="H7123" s="126" t="s">
        <v>21887</v>
      </c>
      <c r="I7123" s="127">
        <v>503</v>
      </c>
      <c r="J7123" s="128">
        <v>6.8394000000000004</v>
      </c>
    </row>
    <row r="7124" spans="2:10" hidden="1" x14ac:dyDescent="0.25">
      <c r="B7124" s="124" t="s">
        <v>14</v>
      </c>
      <c r="C7124" s="125" t="s">
        <v>2610</v>
      </c>
      <c r="D7124" s="126" t="s">
        <v>21881</v>
      </c>
      <c r="E7124" s="125" t="s">
        <v>21503</v>
      </c>
      <c r="F7124" s="126" t="s">
        <v>21883</v>
      </c>
      <c r="G7124" s="125" t="s">
        <v>21888</v>
      </c>
      <c r="H7124" s="126" t="s">
        <v>21889</v>
      </c>
      <c r="I7124" s="127">
        <v>350</v>
      </c>
      <c r="J7124" s="128">
        <v>8.0961000000000034</v>
      </c>
    </row>
    <row r="7125" spans="2:10" hidden="1" x14ac:dyDescent="0.25">
      <c r="B7125" s="124" t="s">
        <v>14</v>
      </c>
      <c r="C7125" s="125" t="s">
        <v>2610</v>
      </c>
      <c r="D7125" s="126" t="s">
        <v>21881</v>
      </c>
      <c r="E7125" s="125" t="s">
        <v>2610</v>
      </c>
      <c r="F7125" s="126" t="s">
        <v>21882</v>
      </c>
      <c r="G7125" s="125" t="s">
        <v>6863</v>
      </c>
      <c r="H7125" s="126" t="s">
        <v>21884</v>
      </c>
      <c r="I7125" s="127">
        <v>356</v>
      </c>
      <c r="J7125" s="128">
        <v>3.5707</v>
      </c>
    </row>
    <row r="7126" spans="2:10" hidden="1" x14ac:dyDescent="0.25">
      <c r="B7126" s="124" t="s">
        <v>14</v>
      </c>
      <c r="C7126" s="125" t="s">
        <v>21890</v>
      </c>
      <c r="D7126" s="126" t="s">
        <v>21891</v>
      </c>
      <c r="E7126" s="125" t="s">
        <v>15059</v>
      </c>
      <c r="F7126" s="126" t="s">
        <v>21892</v>
      </c>
      <c r="G7126" s="125" t="s">
        <v>5407</v>
      </c>
      <c r="H7126" s="126" t="s">
        <v>21893</v>
      </c>
      <c r="I7126" s="127">
        <v>288</v>
      </c>
      <c r="J7126" s="128">
        <v>10.1517</v>
      </c>
    </row>
    <row r="7127" spans="2:10" hidden="1" x14ac:dyDescent="0.25">
      <c r="B7127" s="124" t="s">
        <v>14</v>
      </c>
      <c r="C7127" s="125" t="s">
        <v>21890</v>
      </c>
      <c r="D7127" s="126" t="s">
        <v>21891</v>
      </c>
      <c r="E7127" s="125" t="s">
        <v>21894</v>
      </c>
      <c r="F7127" s="126" t="s">
        <v>21895</v>
      </c>
      <c r="G7127" s="125" t="s">
        <v>21896</v>
      </c>
      <c r="H7127" s="126" t="s">
        <v>21897</v>
      </c>
      <c r="I7127" s="127">
        <v>526</v>
      </c>
      <c r="J7127" s="128">
        <v>3.8309000000000002</v>
      </c>
    </row>
    <row r="7128" spans="2:10" hidden="1" x14ac:dyDescent="0.25">
      <c r="B7128" s="124" t="s">
        <v>14</v>
      </c>
      <c r="C7128" s="125" t="s">
        <v>21890</v>
      </c>
      <c r="D7128" s="126" t="s">
        <v>21891</v>
      </c>
      <c r="E7128" s="125" t="s">
        <v>9233</v>
      </c>
      <c r="F7128" s="126" t="s">
        <v>21898</v>
      </c>
      <c r="G7128" s="125" t="s">
        <v>21894</v>
      </c>
      <c r="H7128" s="126" t="s">
        <v>21895</v>
      </c>
      <c r="I7128" s="127">
        <v>409</v>
      </c>
      <c r="J7128" s="128">
        <v>55.494800000000012</v>
      </c>
    </row>
    <row r="7129" spans="2:10" hidden="1" x14ac:dyDescent="0.25">
      <c r="B7129" s="124" t="s">
        <v>14</v>
      </c>
      <c r="C7129" s="125" t="s">
        <v>21890</v>
      </c>
      <c r="D7129" s="126" t="s">
        <v>21891</v>
      </c>
      <c r="E7129" s="125" t="s">
        <v>21899</v>
      </c>
      <c r="F7129" s="126" t="s">
        <v>21900</v>
      </c>
      <c r="G7129" s="125" t="s">
        <v>12477</v>
      </c>
      <c r="H7129" s="126" t="s">
        <v>21901</v>
      </c>
      <c r="I7129" s="127">
        <v>285</v>
      </c>
      <c r="J7129" s="128">
        <v>45.063100000000013</v>
      </c>
    </row>
    <row r="7130" spans="2:10" hidden="1" x14ac:dyDescent="0.25">
      <c r="B7130" s="124" t="s">
        <v>14</v>
      </c>
      <c r="C7130" s="125" t="s">
        <v>21890</v>
      </c>
      <c r="D7130" s="126" t="s">
        <v>21891</v>
      </c>
      <c r="E7130" s="125" t="s">
        <v>21902</v>
      </c>
      <c r="F7130" s="126" t="s">
        <v>21903</v>
      </c>
      <c r="G7130" s="125" t="s">
        <v>21904</v>
      </c>
      <c r="H7130" s="126" t="s">
        <v>21905</v>
      </c>
      <c r="I7130" s="127">
        <v>710</v>
      </c>
      <c r="J7130" s="128">
        <v>12.1828</v>
      </c>
    </row>
    <row r="7131" spans="2:10" hidden="1" x14ac:dyDescent="0.25">
      <c r="B7131" s="124" t="s">
        <v>14</v>
      </c>
      <c r="C7131" s="125" t="s">
        <v>21890</v>
      </c>
      <c r="D7131" s="126" t="s">
        <v>21891</v>
      </c>
      <c r="E7131" s="125" t="s">
        <v>21896</v>
      </c>
      <c r="F7131" s="126" t="s">
        <v>21897</v>
      </c>
      <c r="G7131" s="125" t="s">
        <v>3675</v>
      </c>
      <c r="H7131" s="126" t="s">
        <v>21906</v>
      </c>
      <c r="I7131" s="127">
        <v>171</v>
      </c>
      <c r="J7131" s="128">
        <v>71.928600000000003</v>
      </c>
    </row>
    <row r="7132" spans="2:10" hidden="1" x14ac:dyDescent="0.25">
      <c r="B7132" s="124" t="s">
        <v>14</v>
      </c>
      <c r="C7132" s="125" t="s">
        <v>21890</v>
      </c>
      <c r="D7132" s="126" t="s">
        <v>21891</v>
      </c>
      <c r="E7132" s="125" t="s">
        <v>21907</v>
      </c>
      <c r="F7132" s="126" t="s">
        <v>21908</v>
      </c>
      <c r="G7132" s="125" t="s">
        <v>21909</v>
      </c>
      <c r="H7132" s="126" t="s">
        <v>21910</v>
      </c>
      <c r="I7132" s="127">
        <v>153</v>
      </c>
      <c r="J7132" s="128">
        <v>26.475200000000001</v>
      </c>
    </row>
    <row r="7133" spans="2:10" hidden="1" x14ac:dyDescent="0.25">
      <c r="B7133" s="124" t="s">
        <v>14</v>
      </c>
      <c r="C7133" s="125" t="s">
        <v>21890</v>
      </c>
      <c r="D7133" s="126" t="s">
        <v>21891</v>
      </c>
      <c r="E7133" s="125" t="s">
        <v>3675</v>
      </c>
      <c r="F7133" s="126" t="s">
        <v>21906</v>
      </c>
      <c r="G7133" s="125" t="s">
        <v>11468</v>
      </c>
      <c r="H7133" s="126" t="s">
        <v>21911</v>
      </c>
      <c r="I7133" s="127">
        <v>347</v>
      </c>
      <c r="J7133" s="128">
        <v>42.038300000000007</v>
      </c>
    </row>
    <row r="7134" spans="2:10" hidden="1" x14ac:dyDescent="0.25">
      <c r="B7134" s="124" t="s">
        <v>14</v>
      </c>
      <c r="C7134" s="125" t="s">
        <v>21890</v>
      </c>
      <c r="D7134" s="126" t="s">
        <v>21891</v>
      </c>
      <c r="E7134" s="125" t="s">
        <v>12477</v>
      </c>
      <c r="F7134" s="126" t="s">
        <v>21901</v>
      </c>
      <c r="G7134" s="125" t="s">
        <v>21912</v>
      </c>
      <c r="H7134" s="126" t="s">
        <v>21913</v>
      </c>
      <c r="I7134" s="127">
        <v>666</v>
      </c>
      <c r="J7134" s="128">
        <v>46.717700000000001</v>
      </c>
    </row>
    <row r="7135" spans="2:10" hidden="1" x14ac:dyDescent="0.25">
      <c r="B7135" s="124" t="s">
        <v>14</v>
      </c>
      <c r="C7135" s="125" t="s">
        <v>21890</v>
      </c>
      <c r="D7135" s="126" t="s">
        <v>21891</v>
      </c>
      <c r="E7135" s="125" t="s">
        <v>15059</v>
      </c>
      <c r="F7135" s="126" t="s">
        <v>21892</v>
      </c>
      <c r="G7135" s="125" t="s">
        <v>21899</v>
      </c>
      <c r="H7135" s="126" t="s">
        <v>21900</v>
      </c>
      <c r="I7135" s="127">
        <v>160</v>
      </c>
      <c r="J7135" s="128">
        <v>16.293800000000001</v>
      </c>
    </row>
    <row r="7136" spans="2:10" hidden="1" x14ac:dyDescent="0.25">
      <c r="B7136" s="124" t="s">
        <v>14</v>
      </c>
      <c r="C7136" s="125" t="s">
        <v>21890</v>
      </c>
      <c r="D7136" s="126" t="s">
        <v>21891</v>
      </c>
      <c r="E7136" s="125" t="s">
        <v>21909</v>
      </c>
      <c r="F7136" s="126" t="s">
        <v>21910</v>
      </c>
      <c r="G7136" s="125" t="s">
        <v>14678</v>
      </c>
      <c r="H7136" s="126" t="s">
        <v>21914</v>
      </c>
      <c r="I7136" s="127">
        <v>156</v>
      </c>
      <c r="J7136" s="128">
        <v>7.9977999999999998</v>
      </c>
    </row>
    <row r="7137" spans="2:10" hidden="1" x14ac:dyDescent="0.25">
      <c r="B7137" s="124" t="s">
        <v>14</v>
      </c>
      <c r="C7137" s="125" t="s">
        <v>21890</v>
      </c>
      <c r="D7137" s="126" t="s">
        <v>21891</v>
      </c>
      <c r="E7137" s="125" t="s">
        <v>15059</v>
      </c>
      <c r="F7137" s="126" t="s">
        <v>21892</v>
      </c>
      <c r="G7137" s="125" t="s">
        <v>21902</v>
      </c>
      <c r="H7137" s="126" t="s">
        <v>21903</v>
      </c>
      <c r="I7137" s="127">
        <v>306</v>
      </c>
      <c r="J7137" s="128">
        <v>13.9709</v>
      </c>
    </row>
    <row r="7138" spans="2:10" hidden="1" x14ac:dyDescent="0.25">
      <c r="B7138" s="124" t="s">
        <v>14</v>
      </c>
      <c r="C7138" s="125" t="s">
        <v>2664</v>
      </c>
      <c r="D7138" s="126" t="s">
        <v>21915</v>
      </c>
      <c r="E7138" s="125" t="s">
        <v>21916</v>
      </c>
      <c r="F7138" s="126" t="s">
        <v>21917</v>
      </c>
      <c r="G7138" s="125" t="s">
        <v>21918</v>
      </c>
      <c r="H7138" s="126" t="s">
        <v>21919</v>
      </c>
      <c r="I7138" s="127">
        <v>932</v>
      </c>
      <c r="J7138" s="128">
        <v>106.31740000000001</v>
      </c>
    </row>
    <row r="7139" spans="2:10" hidden="1" x14ac:dyDescent="0.25">
      <c r="B7139" s="124" t="s">
        <v>14</v>
      </c>
      <c r="C7139" s="125" t="s">
        <v>2664</v>
      </c>
      <c r="D7139" s="126" t="s">
        <v>21915</v>
      </c>
      <c r="E7139" s="125" t="s">
        <v>21916</v>
      </c>
      <c r="F7139" s="126" t="s">
        <v>21917</v>
      </c>
      <c r="G7139" s="125" t="s">
        <v>661</v>
      </c>
      <c r="H7139" s="126" t="s">
        <v>21920</v>
      </c>
      <c r="I7139" s="127">
        <v>414</v>
      </c>
      <c r="J7139" s="128">
        <v>8.3305000000000007</v>
      </c>
    </row>
    <row r="7140" spans="2:10" hidden="1" x14ac:dyDescent="0.25">
      <c r="B7140" s="124" t="s">
        <v>14</v>
      </c>
      <c r="C7140" s="125" t="s">
        <v>2664</v>
      </c>
      <c r="D7140" s="126" t="s">
        <v>21915</v>
      </c>
      <c r="E7140" s="125" t="s">
        <v>21921</v>
      </c>
      <c r="F7140" s="126" t="s">
        <v>21922</v>
      </c>
      <c r="G7140" s="125" t="s">
        <v>15308</v>
      </c>
      <c r="H7140" s="126" t="s">
        <v>21923</v>
      </c>
      <c r="I7140" s="127">
        <v>452</v>
      </c>
      <c r="J7140" s="128">
        <v>0.60470000000000002</v>
      </c>
    </row>
    <row r="7141" spans="2:10" hidden="1" x14ac:dyDescent="0.25">
      <c r="B7141" s="124" t="s">
        <v>14</v>
      </c>
      <c r="C7141" s="125" t="s">
        <v>2664</v>
      </c>
      <c r="D7141" s="126" t="s">
        <v>21915</v>
      </c>
      <c r="E7141" s="125" t="s">
        <v>3961</v>
      </c>
      <c r="F7141" s="126" t="s">
        <v>21924</v>
      </c>
      <c r="G7141" s="125" t="s">
        <v>21916</v>
      </c>
      <c r="H7141" s="126" t="s">
        <v>21917</v>
      </c>
      <c r="I7141" s="127">
        <v>359</v>
      </c>
      <c r="J7141" s="128">
        <v>50.847299999999997</v>
      </c>
    </row>
    <row r="7142" spans="2:10" hidden="1" x14ac:dyDescent="0.25">
      <c r="B7142" s="124" t="s">
        <v>14</v>
      </c>
      <c r="C7142" s="125" t="s">
        <v>2664</v>
      </c>
      <c r="D7142" s="126" t="s">
        <v>21915</v>
      </c>
      <c r="E7142" s="125" t="s">
        <v>21916</v>
      </c>
      <c r="F7142" s="126" t="s">
        <v>21917</v>
      </c>
      <c r="G7142" s="125" t="s">
        <v>21921</v>
      </c>
      <c r="H7142" s="126" t="s">
        <v>21922</v>
      </c>
      <c r="I7142" s="127">
        <v>590</v>
      </c>
      <c r="J7142" s="128">
        <v>19.4938</v>
      </c>
    </row>
    <row r="7143" spans="2:10" hidden="1" x14ac:dyDescent="0.25">
      <c r="B7143" s="124" t="s">
        <v>14</v>
      </c>
      <c r="C7143" s="125" t="s">
        <v>2664</v>
      </c>
      <c r="D7143" s="126" t="s">
        <v>21915</v>
      </c>
      <c r="E7143" s="125" t="s">
        <v>3961</v>
      </c>
      <c r="F7143" s="126" t="s">
        <v>21924</v>
      </c>
      <c r="G7143" s="125" t="s">
        <v>21925</v>
      </c>
      <c r="H7143" s="126" t="s">
        <v>21926</v>
      </c>
      <c r="I7143" s="127">
        <v>1121</v>
      </c>
      <c r="J7143" s="128">
        <v>152.7319</v>
      </c>
    </row>
    <row r="7144" spans="2:10" hidden="1" x14ac:dyDescent="0.25">
      <c r="B7144" s="124" t="s">
        <v>14</v>
      </c>
      <c r="C7144" s="125" t="s">
        <v>2664</v>
      </c>
      <c r="D7144" s="126" t="s">
        <v>21915</v>
      </c>
      <c r="E7144" s="125" t="s">
        <v>4214</v>
      </c>
      <c r="F7144" s="126" t="s">
        <v>21927</v>
      </c>
      <c r="G7144" s="125" t="s">
        <v>3961</v>
      </c>
      <c r="H7144" s="126" t="s">
        <v>21924</v>
      </c>
      <c r="I7144" s="127">
        <v>655</v>
      </c>
      <c r="J7144" s="128">
        <v>17.994599999999991</v>
      </c>
    </row>
    <row r="7145" spans="2:10" hidden="1" x14ac:dyDescent="0.25">
      <c r="B7145" s="124" t="s">
        <v>14</v>
      </c>
      <c r="C7145" s="125" t="s">
        <v>2664</v>
      </c>
      <c r="D7145" s="126" t="s">
        <v>21915</v>
      </c>
      <c r="E7145" s="125" t="s">
        <v>2664</v>
      </c>
      <c r="F7145" s="126" t="s">
        <v>21928</v>
      </c>
      <c r="G7145" s="125" t="s">
        <v>6595</v>
      </c>
      <c r="H7145" s="126" t="s">
        <v>21929</v>
      </c>
      <c r="I7145" s="127">
        <v>343</v>
      </c>
      <c r="J7145" s="128">
        <v>10.2782</v>
      </c>
    </row>
    <row r="7146" spans="2:10" hidden="1" x14ac:dyDescent="0.25">
      <c r="B7146" s="124" t="s">
        <v>14</v>
      </c>
      <c r="C7146" s="125" t="s">
        <v>2664</v>
      </c>
      <c r="D7146" s="126" t="s">
        <v>21915</v>
      </c>
      <c r="E7146" s="125" t="s">
        <v>6595</v>
      </c>
      <c r="F7146" s="126" t="s">
        <v>21929</v>
      </c>
      <c r="G7146" s="125" t="s">
        <v>4214</v>
      </c>
      <c r="H7146" s="126" t="s">
        <v>21927</v>
      </c>
      <c r="I7146" s="127">
        <v>277</v>
      </c>
      <c r="J7146" s="128">
        <v>10.561199999999999</v>
      </c>
    </row>
    <row r="7147" spans="2:10" hidden="1" x14ac:dyDescent="0.25">
      <c r="B7147" s="124" t="s">
        <v>14</v>
      </c>
      <c r="C7147" s="125" t="s">
        <v>21930</v>
      </c>
      <c r="D7147" s="126" t="s">
        <v>21931</v>
      </c>
      <c r="E7147" s="125" t="s">
        <v>21930</v>
      </c>
      <c r="F7147" s="126" t="s">
        <v>21932</v>
      </c>
      <c r="G7147" s="125" t="s">
        <v>21933</v>
      </c>
      <c r="H7147" s="126" t="s">
        <v>21934</v>
      </c>
      <c r="I7147" s="127">
        <v>957</v>
      </c>
      <c r="J7147" s="128">
        <v>10.192500000000001</v>
      </c>
    </row>
    <row r="7148" spans="2:10" hidden="1" x14ac:dyDescent="0.25">
      <c r="B7148" s="124" t="s">
        <v>14</v>
      </c>
      <c r="C7148" s="125" t="s">
        <v>21930</v>
      </c>
      <c r="D7148" s="126" t="s">
        <v>21931</v>
      </c>
      <c r="E7148" s="125" t="s">
        <v>21935</v>
      </c>
      <c r="F7148" s="126" t="s">
        <v>21936</v>
      </c>
      <c r="G7148" s="125" t="s">
        <v>21937</v>
      </c>
      <c r="H7148" s="126" t="s">
        <v>21938</v>
      </c>
      <c r="I7148" s="127">
        <v>931</v>
      </c>
      <c r="J7148" s="128">
        <v>14.528700000000001</v>
      </c>
    </row>
    <row r="7149" spans="2:10" hidden="1" x14ac:dyDescent="0.25">
      <c r="B7149" s="124" t="s">
        <v>14</v>
      </c>
      <c r="C7149" s="125" t="s">
        <v>21930</v>
      </c>
      <c r="D7149" s="126" t="s">
        <v>21931</v>
      </c>
      <c r="E7149" s="125" t="s">
        <v>21939</v>
      </c>
      <c r="F7149" s="126" t="s">
        <v>21940</v>
      </c>
      <c r="G7149" s="125" t="s">
        <v>21941</v>
      </c>
      <c r="H7149" s="126" t="s">
        <v>21942</v>
      </c>
      <c r="I7149" s="127">
        <v>543</v>
      </c>
      <c r="J7149" s="128">
        <v>8.2196000000000016</v>
      </c>
    </row>
    <row r="7150" spans="2:10" hidden="1" x14ac:dyDescent="0.25">
      <c r="B7150" s="124" t="s">
        <v>14</v>
      </c>
      <c r="C7150" s="125" t="s">
        <v>21930</v>
      </c>
      <c r="D7150" s="126" t="s">
        <v>21931</v>
      </c>
      <c r="E7150" s="125" t="s">
        <v>21941</v>
      </c>
      <c r="F7150" s="126" t="s">
        <v>21942</v>
      </c>
      <c r="G7150" s="125" t="s">
        <v>8475</v>
      </c>
      <c r="H7150" s="126" t="s">
        <v>21943</v>
      </c>
      <c r="I7150" s="127">
        <v>618</v>
      </c>
      <c r="J7150" s="128">
        <v>6.1748000000000003</v>
      </c>
    </row>
    <row r="7151" spans="2:10" hidden="1" x14ac:dyDescent="0.25">
      <c r="B7151" s="124" t="s">
        <v>14</v>
      </c>
      <c r="C7151" s="125" t="s">
        <v>21930</v>
      </c>
      <c r="D7151" s="126" t="s">
        <v>21931</v>
      </c>
      <c r="E7151" s="125" t="s">
        <v>8475</v>
      </c>
      <c r="F7151" s="126" t="s">
        <v>21943</v>
      </c>
      <c r="G7151" s="125" t="s">
        <v>14940</v>
      </c>
      <c r="H7151" s="126" t="s">
        <v>21944</v>
      </c>
      <c r="I7151" s="127">
        <v>282</v>
      </c>
      <c r="J7151" s="128">
        <v>7.5568</v>
      </c>
    </row>
    <row r="7152" spans="2:10" hidden="1" x14ac:dyDescent="0.25">
      <c r="B7152" s="124" t="s">
        <v>14</v>
      </c>
      <c r="C7152" s="125" t="s">
        <v>21930</v>
      </c>
      <c r="D7152" s="126" t="s">
        <v>21931</v>
      </c>
      <c r="E7152" s="125" t="s">
        <v>21945</v>
      </c>
      <c r="F7152" s="126" t="s">
        <v>21946</v>
      </c>
      <c r="G7152" s="125" t="s">
        <v>21947</v>
      </c>
      <c r="H7152" s="126" t="s">
        <v>21948</v>
      </c>
      <c r="I7152" s="127">
        <v>700</v>
      </c>
      <c r="J7152" s="128">
        <v>7.3733999999999984</v>
      </c>
    </row>
    <row r="7153" spans="2:10" hidden="1" x14ac:dyDescent="0.25">
      <c r="B7153" s="124" t="s">
        <v>14</v>
      </c>
      <c r="C7153" s="125" t="s">
        <v>21930</v>
      </c>
      <c r="D7153" s="126" t="s">
        <v>21931</v>
      </c>
      <c r="E7153" s="125" t="s">
        <v>8475</v>
      </c>
      <c r="F7153" s="126" t="s">
        <v>21943</v>
      </c>
      <c r="G7153" s="125" t="s">
        <v>21945</v>
      </c>
      <c r="H7153" s="126" t="s">
        <v>21946</v>
      </c>
      <c r="I7153" s="127">
        <v>505</v>
      </c>
      <c r="J7153" s="128">
        <v>13.9161</v>
      </c>
    </row>
    <row r="7154" spans="2:10" hidden="1" x14ac:dyDescent="0.25">
      <c r="B7154" s="124" t="s">
        <v>14</v>
      </c>
      <c r="C7154" s="125" t="s">
        <v>21930</v>
      </c>
      <c r="D7154" s="126" t="s">
        <v>21931</v>
      </c>
      <c r="E7154" s="125" t="s">
        <v>21930</v>
      </c>
      <c r="F7154" s="126" t="s">
        <v>21932</v>
      </c>
      <c r="G7154" s="125" t="s">
        <v>21939</v>
      </c>
      <c r="H7154" s="126" t="s">
        <v>21940</v>
      </c>
      <c r="I7154" s="127">
        <v>528</v>
      </c>
      <c r="J7154" s="128">
        <v>37.545000000000002</v>
      </c>
    </row>
    <row r="7155" spans="2:10" hidden="1" x14ac:dyDescent="0.25">
      <c r="B7155" s="124" t="s">
        <v>14</v>
      </c>
      <c r="C7155" s="125" t="s">
        <v>21930</v>
      </c>
      <c r="D7155" s="126" t="s">
        <v>21931</v>
      </c>
      <c r="E7155" s="125" t="s">
        <v>21935</v>
      </c>
      <c r="F7155" s="126" t="s">
        <v>21936</v>
      </c>
      <c r="G7155" s="125" t="s">
        <v>21949</v>
      </c>
      <c r="H7155" s="126" t="s">
        <v>21950</v>
      </c>
      <c r="I7155" s="127">
        <v>210</v>
      </c>
      <c r="J7155" s="128">
        <v>0.54549999999999998</v>
      </c>
    </row>
    <row r="7156" spans="2:10" hidden="1" x14ac:dyDescent="0.25">
      <c r="B7156" s="124" t="s">
        <v>14</v>
      </c>
      <c r="C7156" s="125" t="s">
        <v>21930</v>
      </c>
      <c r="D7156" s="126" t="s">
        <v>21931</v>
      </c>
      <c r="E7156" s="125" t="s">
        <v>21930</v>
      </c>
      <c r="F7156" s="126" t="s">
        <v>21932</v>
      </c>
      <c r="G7156" s="125" t="s">
        <v>21935</v>
      </c>
      <c r="H7156" s="126" t="s">
        <v>21936</v>
      </c>
      <c r="I7156" s="127">
        <v>1297</v>
      </c>
      <c r="J7156" s="128">
        <v>10.3384</v>
      </c>
    </row>
    <row r="7157" spans="2:10" hidden="1" x14ac:dyDescent="0.25">
      <c r="B7157" s="124" t="s">
        <v>14</v>
      </c>
      <c r="C7157" s="125" t="s">
        <v>21951</v>
      </c>
      <c r="D7157" s="126" t="s">
        <v>21952</v>
      </c>
      <c r="E7157" s="125" t="s">
        <v>21953</v>
      </c>
      <c r="F7157" s="126" t="s">
        <v>21954</v>
      </c>
      <c r="G7157" s="125" t="s">
        <v>21955</v>
      </c>
      <c r="H7157" s="126" t="s">
        <v>21956</v>
      </c>
      <c r="I7157" s="127">
        <v>684</v>
      </c>
      <c r="J7157" s="128">
        <v>4.9773999999999994</v>
      </c>
    </row>
    <row r="7158" spans="2:10" hidden="1" x14ac:dyDescent="0.25">
      <c r="B7158" s="124" t="s">
        <v>14</v>
      </c>
      <c r="C7158" s="125" t="s">
        <v>21951</v>
      </c>
      <c r="D7158" s="126" t="s">
        <v>21952</v>
      </c>
      <c r="E7158" s="125" t="s">
        <v>21951</v>
      </c>
      <c r="F7158" s="126" t="s">
        <v>21957</v>
      </c>
      <c r="G7158" s="125" t="s">
        <v>21958</v>
      </c>
      <c r="H7158" s="126" t="s">
        <v>21959</v>
      </c>
      <c r="I7158" s="127">
        <v>628</v>
      </c>
      <c r="J7158" s="128">
        <v>2.922499999999999</v>
      </c>
    </row>
    <row r="7159" spans="2:10" hidden="1" x14ac:dyDescent="0.25">
      <c r="B7159" s="124" t="s">
        <v>14</v>
      </c>
      <c r="C7159" s="125" t="s">
        <v>21951</v>
      </c>
      <c r="D7159" s="126" t="s">
        <v>21952</v>
      </c>
      <c r="E7159" s="125" t="s">
        <v>21960</v>
      </c>
      <c r="F7159" s="126" t="s">
        <v>21961</v>
      </c>
      <c r="G7159" s="125" t="s">
        <v>21962</v>
      </c>
      <c r="H7159" s="126" t="s">
        <v>21963</v>
      </c>
      <c r="I7159" s="127">
        <v>876</v>
      </c>
      <c r="J7159" s="128">
        <v>23.164300000000001</v>
      </c>
    </row>
    <row r="7160" spans="2:10" hidden="1" x14ac:dyDescent="0.25">
      <c r="B7160" s="124" t="s">
        <v>14</v>
      </c>
      <c r="C7160" s="125" t="s">
        <v>21951</v>
      </c>
      <c r="D7160" s="126" t="s">
        <v>21952</v>
      </c>
      <c r="E7160" s="125" t="s">
        <v>21958</v>
      </c>
      <c r="F7160" s="126" t="s">
        <v>21959</v>
      </c>
      <c r="G7160" s="125" t="s">
        <v>21964</v>
      </c>
      <c r="H7160" s="126" t="s">
        <v>21965</v>
      </c>
      <c r="I7160" s="127">
        <v>272</v>
      </c>
      <c r="J7160" s="128">
        <v>0.26840000000000003</v>
      </c>
    </row>
    <row r="7161" spans="2:10" hidden="1" x14ac:dyDescent="0.25">
      <c r="B7161" s="124" t="s">
        <v>14</v>
      </c>
      <c r="C7161" s="125" t="s">
        <v>21951</v>
      </c>
      <c r="D7161" s="126" t="s">
        <v>21952</v>
      </c>
      <c r="E7161" s="125" t="s">
        <v>21955</v>
      </c>
      <c r="F7161" s="126" t="s">
        <v>21956</v>
      </c>
      <c r="G7161" s="125" t="s">
        <v>21966</v>
      </c>
      <c r="H7161" s="126" t="s">
        <v>21967</v>
      </c>
      <c r="I7161" s="127">
        <v>375</v>
      </c>
      <c r="J7161" s="128">
        <v>11.404299999999999</v>
      </c>
    </row>
    <row r="7162" spans="2:10" hidden="1" x14ac:dyDescent="0.25">
      <c r="B7162" s="124" t="s">
        <v>14</v>
      </c>
      <c r="C7162" s="125" t="s">
        <v>21951</v>
      </c>
      <c r="D7162" s="126" t="s">
        <v>21952</v>
      </c>
      <c r="E7162" s="125" t="s">
        <v>21958</v>
      </c>
      <c r="F7162" s="126" t="s">
        <v>21959</v>
      </c>
      <c r="G7162" s="125" t="s">
        <v>21960</v>
      </c>
      <c r="H7162" s="126" t="s">
        <v>21961</v>
      </c>
      <c r="I7162" s="127">
        <v>121</v>
      </c>
      <c r="J7162" s="128">
        <v>11.5223</v>
      </c>
    </row>
    <row r="7163" spans="2:10" hidden="1" x14ac:dyDescent="0.25">
      <c r="B7163" s="124" t="s">
        <v>14</v>
      </c>
      <c r="C7163" s="125" t="s">
        <v>21951</v>
      </c>
      <c r="D7163" s="126" t="s">
        <v>21952</v>
      </c>
      <c r="E7163" s="125" t="s">
        <v>21955</v>
      </c>
      <c r="F7163" s="126" t="s">
        <v>21956</v>
      </c>
      <c r="G7163" s="125" t="s">
        <v>21968</v>
      </c>
      <c r="H7163" s="126" t="s">
        <v>21969</v>
      </c>
      <c r="I7163" s="127">
        <v>353</v>
      </c>
      <c r="J7163" s="128">
        <v>8.5546000000000006</v>
      </c>
    </row>
    <row r="7164" spans="2:10" hidden="1" x14ac:dyDescent="0.25">
      <c r="B7164" s="124" t="s">
        <v>14</v>
      </c>
      <c r="C7164" s="125" t="s">
        <v>21951</v>
      </c>
      <c r="D7164" s="126" t="s">
        <v>21952</v>
      </c>
      <c r="E7164" s="125" t="s">
        <v>21951</v>
      </c>
      <c r="F7164" s="126" t="s">
        <v>21957</v>
      </c>
      <c r="G7164" s="125" t="s">
        <v>21953</v>
      </c>
      <c r="H7164" s="126" t="s">
        <v>21954</v>
      </c>
      <c r="I7164" s="127">
        <v>315</v>
      </c>
      <c r="J7164" s="128">
        <v>10.539</v>
      </c>
    </row>
    <row r="7165" spans="2:10" hidden="1" x14ac:dyDescent="0.25">
      <c r="B7165" s="124" t="s">
        <v>14</v>
      </c>
      <c r="C7165" s="125" t="s">
        <v>2815</v>
      </c>
      <c r="D7165" s="126" t="s">
        <v>21970</v>
      </c>
      <c r="E7165" s="125" t="s">
        <v>2815</v>
      </c>
      <c r="F7165" s="126" t="s">
        <v>21971</v>
      </c>
      <c r="G7165" s="125" t="s">
        <v>9948</v>
      </c>
      <c r="H7165" s="126" t="s">
        <v>21972</v>
      </c>
      <c r="I7165" s="127">
        <v>186</v>
      </c>
      <c r="J7165" s="128">
        <v>159.83629999999999</v>
      </c>
    </row>
    <row r="7166" spans="2:10" hidden="1" x14ac:dyDescent="0.25">
      <c r="B7166" s="124" t="s">
        <v>14</v>
      </c>
      <c r="C7166" s="125" t="s">
        <v>2815</v>
      </c>
      <c r="D7166" s="126" t="s">
        <v>21970</v>
      </c>
      <c r="E7166" s="125" t="s">
        <v>2815</v>
      </c>
      <c r="F7166" s="126" t="s">
        <v>21971</v>
      </c>
      <c r="G7166" s="125" t="s">
        <v>21973</v>
      </c>
      <c r="H7166" s="126" t="s">
        <v>21974</v>
      </c>
      <c r="I7166" s="127">
        <v>130</v>
      </c>
      <c r="J7166" s="128">
        <v>1.6629</v>
      </c>
    </row>
    <row r="7167" spans="2:10" hidden="1" x14ac:dyDescent="0.25">
      <c r="B7167" s="124" t="s">
        <v>14</v>
      </c>
      <c r="C7167" s="125" t="s">
        <v>21975</v>
      </c>
      <c r="D7167" s="126" t="s">
        <v>21976</v>
      </c>
      <c r="E7167" s="125" t="s">
        <v>21977</v>
      </c>
      <c r="F7167" s="126" t="s">
        <v>21978</v>
      </c>
      <c r="G7167" s="125" t="s">
        <v>11743</v>
      </c>
      <c r="H7167" s="126" t="s">
        <v>21979</v>
      </c>
      <c r="I7167" s="127">
        <v>163</v>
      </c>
      <c r="J7167" s="128">
        <v>9.4398</v>
      </c>
    </row>
    <row r="7168" spans="2:10" hidden="1" x14ac:dyDescent="0.25">
      <c r="B7168" s="124" t="s">
        <v>14</v>
      </c>
      <c r="C7168" s="125" t="s">
        <v>21975</v>
      </c>
      <c r="D7168" s="126" t="s">
        <v>21976</v>
      </c>
      <c r="E7168" s="125" t="s">
        <v>21977</v>
      </c>
      <c r="F7168" s="126" t="s">
        <v>21978</v>
      </c>
      <c r="G7168" s="125" t="s">
        <v>21980</v>
      </c>
      <c r="H7168" s="126" t="s">
        <v>21981</v>
      </c>
      <c r="I7168" s="127">
        <v>519</v>
      </c>
      <c r="J7168" s="128">
        <v>53.328900000000012</v>
      </c>
    </row>
    <row r="7169" spans="2:10" hidden="1" x14ac:dyDescent="0.25">
      <c r="B7169" s="124" t="s">
        <v>14</v>
      </c>
      <c r="C7169" s="125" t="s">
        <v>2837</v>
      </c>
      <c r="D7169" s="126" t="s">
        <v>21982</v>
      </c>
      <c r="E7169" s="125" t="s">
        <v>14220</v>
      </c>
      <c r="F7169" s="126" t="s">
        <v>21983</v>
      </c>
      <c r="G7169" s="125" t="s">
        <v>21984</v>
      </c>
      <c r="H7169" s="126" t="s">
        <v>21985</v>
      </c>
      <c r="I7169" s="127">
        <v>152</v>
      </c>
      <c r="J7169" s="128">
        <v>10.9535</v>
      </c>
    </row>
    <row r="7170" spans="2:10" hidden="1" x14ac:dyDescent="0.25">
      <c r="B7170" s="124" t="s">
        <v>14</v>
      </c>
      <c r="C7170" s="125" t="s">
        <v>2837</v>
      </c>
      <c r="D7170" s="126" t="s">
        <v>21982</v>
      </c>
      <c r="E7170" s="125" t="s">
        <v>21986</v>
      </c>
      <c r="F7170" s="126" t="s">
        <v>21987</v>
      </c>
      <c r="G7170" s="125" t="s">
        <v>21988</v>
      </c>
      <c r="H7170" s="126" t="s">
        <v>21989</v>
      </c>
      <c r="I7170" s="127">
        <v>362</v>
      </c>
      <c r="J7170" s="128">
        <v>3.2605000000000008</v>
      </c>
    </row>
    <row r="7171" spans="2:10" hidden="1" x14ac:dyDescent="0.25">
      <c r="B7171" s="124" t="s">
        <v>14</v>
      </c>
      <c r="C7171" s="125" t="s">
        <v>2837</v>
      </c>
      <c r="D7171" s="126" t="s">
        <v>21982</v>
      </c>
      <c r="E7171" s="125" t="s">
        <v>2837</v>
      </c>
      <c r="F7171" s="126" t="s">
        <v>21990</v>
      </c>
      <c r="G7171" s="125" t="s">
        <v>21991</v>
      </c>
      <c r="H7171" s="126" t="s">
        <v>21992</v>
      </c>
      <c r="I7171" s="127">
        <v>1102</v>
      </c>
      <c r="J7171" s="128">
        <v>19.225099999999991</v>
      </c>
    </row>
    <row r="7172" spans="2:10" hidden="1" x14ac:dyDescent="0.25">
      <c r="B7172" s="124" t="s">
        <v>14</v>
      </c>
      <c r="C7172" s="125" t="s">
        <v>2837</v>
      </c>
      <c r="D7172" s="126" t="s">
        <v>21982</v>
      </c>
      <c r="E7172" s="125" t="s">
        <v>21991</v>
      </c>
      <c r="F7172" s="126" t="s">
        <v>21992</v>
      </c>
      <c r="G7172" s="125" t="s">
        <v>21993</v>
      </c>
      <c r="H7172" s="126" t="s">
        <v>21994</v>
      </c>
      <c r="I7172" s="127">
        <v>184</v>
      </c>
      <c r="J7172" s="128">
        <v>54.003</v>
      </c>
    </row>
    <row r="7173" spans="2:10" hidden="1" x14ac:dyDescent="0.25">
      <c r="B7173" s="124" t="s">
        <v>14</v>
      </c>
      <c r="C7173" s="125" t="s">
        <v>2837</v>
      </c>
      <c r="D7173" s="126" t="s">
        <v>21982</v>
      </c>
      <c r="E7173" s="125" t="s">
        <v>21995</v>
      </c>
      <c r="F7173" s="126" t="s">
        <v>21996</v>
      </c>
      <c r="G7173" s="125" t="s">
        <v>14220</v>
      </c>
      <c r="H7173" s="126" t="s">
        <v>21983</v>
      </c>
      <c r="I7173" s="127">
        <v>1521</v>
      </c>
      <c r="J7173" s="128">
        <v>16.532499999999999</v>
      </c>
    </row>
    <row r="7174" spans="2:10" hidden="1" x14ac:dyDescent="0.25">
      <c r="B7174" s="124" t="s">
        <v>14</v>
      </c>
      <c r="C7174" s="125" t="s">
        <v>2837</v>
      </c>
      <c r="D7174" s="126" t="s">
        <v>21982</v>
      </c>
      <c r="E7174" s="125" t="s">
        <v>2837</v>
      </c>
      <c r="F7174" s="126" t="s">
        <v>21990</v>
      </c>
      <c r="G7174" s="125" t="s">
        <v>21995</v>
      </c>
      <c r="H7174" s="126" t="s">
        <v>21996</v>
      </c>
      <c r="I7174" s="127">
        <v>266</v>
      </c>
      <c r="J7174" s="128">
        <v>33.641100000000002</v>
      </c>
    </row>
    <row r="7175" spans="2:10" hidden="1" x14ac:dyDescent="0.25">
      <c r="B7175" s="124" t="s">
        <v>14</v>
      </c>
      <c r="C7175" s="125" t="s">
        <v>2837</v>
      </c>
      <c r="D7175" s="126" t="s">
        <v>21982</v>
      </c>
      <c r="E7175" s="125" t="s">
        <v>2837</v>
      </c>
      <c r="F7175" s="126" t="s">
        <v>21990</v>
      </c>
      <c r="G7175" s="125" t="s">
        <v>21997</v>
      </c>
      <c r="H7175" s="126" t="s">
        <v>21998</v>
      </c>
      <c r="I7175" s="127">
        <v>556</v>
      </c>
      <c r="J7175" s="128">
        <v>4.6874999999999991</v>
      </c>
    </row>
    <row r="7176" spans="2:10" hidden="1" x14ac:dyDescent="0.25">
      <c r="B7176" s="124" t="s">
        <v>14</v>
      </c>
      <c r="C7176" s="125" t="s">
        <v>2837</v>
      </c>
      <c r="D7176" s="126" t="s">
        <v>21982</v>
      </c>
      <c r="E7176" s="125" t="s">
        <v>21991</v>
      </c>
      <c r="F7176" s="126" t="s">
        <v>21992</v>
      </c>
      <c r="G7176" s="125" t="s">
        <v>21986</v>
      </c>
      <c r="H7176" s="126" t="s">
        <v>21987</v>
      </c>
      <c r="I7176" s="127">
        <v>497</v>
      </c>
      <c r="J7176" s="128">
        <v>22.430099999999999</v>
      </c>
    </row>
    <row r="7177" spans="2:10" hidden="1" x14ac:dyDescent="0.25">
      <c r="B7177" s="124" t="s">
        <v>14</v>
      </c>
      <c r="C7177" s="125" t="s">
        <v>2897</v>
      </c>
      <c r="D7177" s="126" t="s">
        <v>21999</v>
      </c>
      <c r="E7177" s="125" t="s">
        <v>2897</v>
      </c>
      <c r="F7177" s="126" t="s">
        <v>22000</v>
      </c>
      <c r="G7177" s="125" t="s">
        <v>22001</v>
      </c>
      <c r="H7177" s="126" t="s">
        <v>22002</v>
      </c>
      <c r="I7177" s="127">
        <v>784</v>
      </c>
      <c r="J7177" s="128">
        <v>0</v>
      </c>
    </row>
    <row r="7178" spans="2:10" hidden="1" x14ac:dyDescent="0.25">
      <c r="B7178" s="124" t="s">
        <v>14</v>
      </c>
      <c r="C7178" s="125" t="s">
        <v>2897</v>
      </c>
      <c r="D7178" s="126" t="s">
        <v>21999</v>
      </c>
      <c r="E7178" s="125" t="s">
        <v>22003</v>
      </c>
      <c r="F7178" s="126" t="s">
        <v>22004</v>
      </c>
      <c r="G7178" s="125" t="s">
        <v>22005</v>
      </c>
      <c r="H7178" s="126" t="s">
        <v>22006</v>
      </c>
      <c r="I7178" s="127">
        <v>146</v>
      </c>
      <c r="J7178" s="128">
        <v>4.012999999999999</v>
      </c>
    </row>
    <row r="7179" spans="2:10" hidden="1" x14ac:dyDescent="0.25">
      <c r="B7179" s="124" t="s">
        <v>14</v>
      </c>
      <c r="C7179" s="125" t="s">
        <v>2897</v>
      </c>
      <c r="D7179" s="126" t="s">
        <v>21999</v>
      </c>
      <c r="E7179" s="125" t="s">
        <v>2897</v>
      </c>
      <c r="F7179" s="126" t="s">
        <v>22000</v>
      </c>
      <c r="G7179" s="125" t="s">
        <v>22003</v>
      </c>
      <c r="H7179" s="126" t="s">
        <v>22004</v>
      </c>
      <c r="I7179" s="127">
        <v>1684</v>
      </c>
      <c r="J7179" s="128">
        <v>164.02430000000001</v>
      </c>
    </row>
    <row r="7180" spans="2:10" hidden="1" x14ac:dyDescent="0.25">
      <c r="B7180" s="124" t="s">
        <v>14</v>
      </c>
      <c r="C7180" s="125" t="s">
        <v>22007</v>
      </c>
      <c r="D7180" s="126" t="s">
        <v>22008</v>
      </c>
      <c r="E7180" s="125" t="s">
        <v>22007</v>
      </c>
      <c r="F7180" s="126" t="s">
        <v>22009</v>
      </c>
      <c r="G7180" s="125" t="s">
        <v>22010</v>
      </c>
      <c r="H7180" s="126" t="s">
        <v>22011</v>
      </c>
      <c r="I7180" s="127">
        <v>373</v>
      </c>
      <c r="J7180" s="128">
        <v>1.7258</v>
      </c>
    </row>
    <row r="7181" spans="2:10" hidden="1" x14ac:dyDescent="0.25">
      <c r="B7181" s="124" t="s">
        <v>14</v>
      </c>
      <c r="C7181" s="125" t="s">
        <v>22007</v>
      </c>
      <c r="D7181" s="126" t="s">
        <v>22008</v>
      </c>
      <c r="E7181" s="125" t="s">
        <v>22007</v>
      </c>
      <c r="F7181" s="126" t="s">
        <v>22009</v>
      </c>
      <c r="G7181" s="125" t="s">
        <v>7787</v>
      </c>
      <c r="H7181" s="126" t="s">
        <v>22012</v>
      </c>
      <c r="I7181" s="127">
        <v>2209</v>
      </c>
      <c r="J7181" s="128">
        <v>15.5806</v>
      </c>
    </row>
    <row r="7182" spans="2:10" hidden="1" x14ac:dyDescent="0.25">
      <c r="B7182" s="124" t="s">
        <v>14</v>
      </c>
      <c r="C7182" s="125" t="s">
        <v>22007</v>
      </c>
      <c r="D7182" s="126" t="s">
        <v>22008</v>
      </c>
      <c r="E7182" s="125" t="s">
        <v>7787</v>
      </c>
      <c r="F7182" s="126" t="s">
        <v>22012</v>
      </c>
      <c r="G7182" s="125" t="s">
        <v>3142</v>
      </c>
      <c r="H7182" s="126" t="s">
        <v>22013</v>
      </c>
      <c r="I7182" s="127">
        <v>303</v>
      </c>
      <c r="J7182" s="128">
        <v>19.150099999999991</v>
      </c>
    </row>
    <row r="7183" spans="2:10" hidden="1" x14ac:dyDescent="0.25">
      <c r="B7183" s="124" t="s">
        <v>14</v>
      </c>
      <c r="C7183" s="125" t="s">
        <v>22014</v>
      </c>
      <c r="D7183" s="126" t="s">
        <v>22015</v>
      </c>
      <c r="E7183" s="125" t="s">
        <v>22014</v>
      </c>
      <c r="F7183" s="126" t="s">
        <v>22016</v>
      </c>
      <c r="G7183" s="125" t="s">
        <v>661</v>
      </c>
      <c r="H7183" s="126" t="s">
        <v>22017</v>
      </c>
      <c r="I7183" s="127">
        <v>369</v>
      </c>
      <c r="J7183" s="128">
        <v>7.5423</v>
      </c>
    </row>
    <row r="7184" spans="2:10" hidden="1" x14ac:dyDescent="0.25">
      <c r="B7184" s="124" t="s">
        <v>14</v>
      </c>
      <c r="C7184" s="125" t="s">
        <v>747</v>
      </c>
      <c r="D7184" s="126" t="s">
        <v>22018</v>
      </c>
      <c r="E7184" s="125" t="s">
        <v>747</v>
      </c>
      <c r="F7184" s="126" t="s">
        <v>22019</v>
      </c>
      <c r="G7184" s="125" t="s">
        <v>15049</v>
      </c>
      <c r="H7184" s="126" t="s">
        <v>22020</v>
      </c>
      <c r="I7184" s="127">
        <v>650</v>
      </c>
      <c r="J7184" s="128">
        <v>16.445399999999999</v>
      </c>
    </row>
    <row r="7185" spans="2:10" hidden="1" x14ac:dyDescent="0.25">
      <c r="B7185" s="124" t="s">
        <v>14</v>
      </c>
      <c r="C7185" s="125" t="s">
        <v>747</v>
      </c>
      <c r="D7185" s="126" t="s">
        <v>22018</v>
      </c>
      <c r="E7185" s="125" t="s">
        <v>747</v>
      </c>
      <c r="F7185" s="126" t="s">
        <v>22019</v>
      </c>
      <c r="G7185" s="125" t="s">
        <v>7037</v>
      </c>
      <c r="H7185" s="126" t="s">
        <v>22021</v>
      </c>
      <c r="I7185" s="127">
        <v>849</v>
      </c>
      <c r="J7185" s="128">
        <v>11.738200000000001</v>
      </c>
    </row>
    <row r="7186" spans="2:10" hidden="1" x14ac:dyDescent="0.25">
      <c r="B7186" s="124" t="s">
        <v>14</v>
      </c>
      <c r="C7186" s="125" t="s">
        <v>747</v>
      </c>
      <c r="D7186" s="126" t="s">
        <v>22018</v>
      </c>
      <c r="E7186" s="125" t="s">
        <v>15049</v>
      </c>
      <c r="F7186" s="126" t="s">
        <v>22020</v>
      </c>
      <c r="G7186" s="125" t="s">
        <v>22022</v>
      </c>
      <c r="H7186" s="126" t="s">
        <v>22023</v>
      </c>
      <c r="I7186" s="127">
        <v>1472</v>
      </c>
      <c r="J7186" s="128">
        <v>4.7153999999999998</v>
      </c>
    </row>
    <row r="7187" spans="2:10" hidden="1" x14ac:dyDescent="0.25">
      <c r="B7187" s="124" t="s">
        <v>14</v>
      </c>
      <c r="C7187" s="125" t="s">
        <v>3073</v>
      </c>
      <c r="D7187" s="126" t="s">
        <v>22024</v>
      </c>
      <c r="E7187" s="125" t="s">
        <v>3073</v>
      </c>
      <c r="F7187" s="126" t="s">
        <v>22025</v>
      </c>
      <c r="G7187" s="125" t="s">
        <v>22026</v>
      </c>
      <c r="H7187" s="126" t="s">
        <v>22027</v>
      </c>
      <c r="I7187" s="127">
        <v>771</v>
      </c>
      <c r="J7187" s="128">
        <v>34.067999999999998</v>
      </c>
    </row>
    <row r="7188" spans="2:10" hidden="1" x14ac:dyDescent="0.25">
      <c r="B7188" s="124" t="s">
        <v>14</v>
      </c>
      <c r="C7188" s="125" t="s">
        <v>3073</v>
      </c>
      <c r="D7188" s="126" t="s">
        <v>22024</v>
      </c>
      <c r="E7188" s="125" t="s">
        <v>3073</v>
      </c>
      <c r="F7188" s="126" t="s">
        <v>22025</v>
      </c>
      <c r="G7188" s="125" t="s">
        <v>22028</v>
      </c>
      <c r="H7188" s="126" t="s">
        <v>22029</v>
      </c>
      <c r="I7188" s="127">
        <v>300</v>
      </c>
      <c r="J7188" s="128">
        <v>80.97</v>
      </c>
    </row>
    <row r="7189" spans="2:10" hidden="1" x14ac:dyDescent="0.25">
      <c r="B7189" s="124" t="s">
        <v>14</v>
      </c>
      <c r="C7189" s="125" t="s">
        <v>22030</v>
      </c>
      <c r="D7189" s="126" t="s">
        <v>22031</v>
      </c>
      <c r="E7189" s="125" t="s">
        <v>22030</v>
      </c>
      <c r="F7189" s="126" t="s">
        <v>22032</v>
      </c>
      <c r="G7189" s="125" t="s">
        <v>22033</v>
      </c>
      <c r="H7189" s="126" t="s">
        <v>22034</v>
      </c>
      <c r="I7189" s="127">
        <v>358</v>
      </c>
      <c r="J7189" s="128">
        <v>58.4754</v>
      </c>
    </row>
    <row r="7190" spans="2:10" hidden="1" x14ac:dyDescent="0.25">
      <c r="B7190" s="124" t="s">
        <v>14</v>
      </c>
      <c r="C7190" s="125" t="s">
        <v>22030</v>
      </c>
      <c r="D7190" s="126" t="s">
        <v>22031</v>
      </c>
      <c r="E7190" s="125" t="s">
        <v>22035</v>
      </c>
      <c r="F7190" s="126" t="s">
        <v>22036</v>
      </c>
      <c r="G7190" s="125" t="s">
        <v>22037</v>
      </c>
      <c r="H7190" s="126" t="s">
        <v>22038</v>
      </c>
      <c r="I7190" s="127">
        <v>199</v>
      </c>
      <c r="J7190" s="128">
        <v>7.3358999999999996</v>
      </c>
    </row>
    <row r="7191" spans="2:10" hidden="1" x14ac:dyDescent="0.25">
      <c r="B7191" s="124" t="s">
        <v>14</v>
      </c>
      <c r="C7191" s="125" t="s">
        <v>22030</v>
      </c>
      <c r="D7191" s="126" t="s">
        <v>22031</v>
      </c>
      <c r="E7191" s="125" t="s">
        <v>22039</v>
      </c>
      <c r="F7191" s="126" t="s">
        <v>22040</v>
      </c>
      <c r="G7191" s="125" t="s">
        <v>22041</v>
      </c>
      <c r="H7191" s="126" t="s">
        <v>22042</v>
      </c>
      <c r="I7191" s="127">
        <v>1756</v>
      </c>
      <c r="J7191" s="128">
        <v>30.0943</v>
      </c>
    </row>
    <row r="7192" spans="2:10" hidden="1" x14ac:dyDescent="0.25">
      <c r="B7192" s="124" t="s">
        <v>14</v>
      </c>
      <c r="C7192" s="125" t="s">
        <v>22030</v>
      </c>
      <c r="D7192" s="126" t="s">
        <v>22031</v>
      </c>
      <c r="E7192" s="125" t="s">
        <v>22033</v>
      </c>
      <c r="F7192" s="126" t="s">
        <v>22034</v>
      </c>
      <c r="G7192" s="125" t="s">
        <v>22043</v>
      </c>
      <c r="H7192" s="126" t="s">
        <v>22044</v>
      </c>
      <c r="I7192" s="127">
        <v>506</v>
      </c>
      <c r="J7192" s="128">
        <v>11.740399999999999</v>
      </c>
    </row>
    <row r="7193" spans="2:10" hidden="1" x14ac:dyDescent="0.25">
      <c r="B7193" s="124" t="s">
        <v>14</v>
      </c>
      <c r="C7193" s="125" t="s">
        <v>22030</v>
      </c>
      <c r="D7193" s="126" t="s">
        <v>22031</v>
      </c>
      <c r="E7193" s="125" t="s">
        <v>22030</v>
      </c>
      <c r="F7193" s="126" t="s">
        <v>22032</v>
      </c>
      <c r="G7193" s="125" t="s">
        <v>12981</v>
      </c>
      <c r="H7193" s="126" t="s">
        <v>22045</v>
      </c>
      <c r="I7193" s="127">
        <v>5995</v>
      </c>
      <c r="J7193" s="128">
        <v>36.288900000000012</v>
      </c>
    </row>
    <row r="7194" spans="2:10" hidden="1" x14ac:dyDescent="0.25">
      <c r="B7194" s="124" t="s">
        <v>14</v>
      </c>
      <c r="C7194" s="125" t="s">
        <v>22030</v>
      </c>
      <c r="D7194" s="126" t="s">
        <v>22031</v>
      </c>
      <c r="E7194" s="125" t="s">
        <v>22041</v>
      </c>
      <c r="F7194" s="126" t="s">
        <v>22042</v>
      </c>
      <c r="G7194" s="125" t="s">
        <v>22046</v>
      </c>
      <c r="H7194" s="126" t="s">
        <v>22047</v>
      </c>
      <c r="I7194" s="127">
        <v>658</v>
      </c>
      <c r="J7194" s="128">
        <v>35.517200000000003</v>
      </c>
    </row>
    <row r="7195" spans="2:10" hidden="1" x14ac:dyDescent="0.25">
      <c r="B7195" s="124" t="s">
        <v>14</v>
      </c>
      <c r="C7195" s="125" t="s">
        <v>22030</v>
      </c>
      <c r="D7195" s="126" t="s">
        <v>22031</v>
      </c>
      <c r="E7195" s="125" t="s">
        <v>11561</v>
      </c>
      <c r="F7195" s="126" t="s">
        <v>22048</v>
      </c>
      <c r="G7195" s="125" t="s">
        <v>17827</v>
      </c>
      <c r="H7195" s="126" t="s">
        <v>22049</v>
      </c>
      <c r="I7195" s="127">
        <v>330</v>
      </c>
      <c r="J7195" s="128">
        <v>39.995800000000003</v>
      </c>
    </row>
    <row r="7196" spans="2:10" hidden="1" x14ac:dyDescent="0.25">
      <c r="B7196" s="124" t="s">
        <v>14</v>
      </c>
      <c r="C7196" s="125" t="s">
        <v>22030</v>
      </c>
      <c r="D7196" s="126" t="s">
        <v>22031</v>
      </c>
      <c r="E7196" s="125" t="s">
        <v>22039</v>
      </c>
      <c r="F7196" s="126" t="s">
        <v>22040</v>
      </c>
      <c r="G7196" s="125" t="s">
        <v>7787</v>
      </c>
      <c r="H7196" s="126" t="s">
        <v>22050</v>
      </c>
      <c r="I7196" s="127">
        <v>771</v>
      </c>
      <c r="J7196" s="128">
        <v>30.077999999999999</v>
      </c>
    </row>
    <row r="7197" spans="2:10" hidden="1" x14ac:dyDescent="0.25">
      <c r="B7197" s="124" t="s">
        <v>14</v>
      </c>
      <c r="C7197" s="125" t="s">
        <v>22030</v>
      </c>
      <c r="D7197" s="126" t="s">
        <v>22031</v>
      </c>
      <c r="E7197" s="125" t="s">
        <v>7787</v>
      </c>
      <c r="F7197" s="126" t="s">
        <v>22050</v>
      </c>
      <c r="G7197" s="125" t="s">
        <v>22051</v>
      </c>
      <c r="H7197" s="126" t="s">
        <v>22052</v>
      </c>
      <c r="I7197" s="127">
        <v>413</v>
      </c>
      <c r="J7197" s="128">
        <v>15.9877</v>
      </c>
    </row>
    <row r="7198" spans="2:10" hidden="1" x14ac:dyDescent="0.25">
      <c r="B7198" s="124" t="s">
        <v>14</v>
      </c>
      <c r="C7198" s="125" t="s">
        <v>22030</v>
      </c>
      <c r="D7198" s="126" t="s">
        <v>22031</v>
      </c>
      <c r="E7198" s="125" t="s">
        <v>22035</v>
      </c>
      <c r="F7198" s="126" t="s">
        <v>22036</v>
      </c>
      <c r="G7198" s="125" t="s">
        <v>22053</v>
      </c>
      <c r="H7198" s="126" t="s">
        <v>22054</v>
      </c>
      <c r="I7198" s="127">
        <v>653</v>
      </c>
      <c r="J7198" s="128">
        <v>34.407200000000003</v>
      </c>
    </row>
    <row r="7199" spans="2:10" hidden="1" x14ac:dyDescent="0.25">
      <c r="B7199" s="124" t="s">
        <v>14</v>
      </c>
      <c r="C7199" s="125" t="s">
        <v>22030</v>
      </c>
      <c r="D7199" s="126" t="s">
        <v>22031</v>
      </c>
      <c r="E7199" s="125" t="s">
        <v>7787</v>
      </c>
      <c r="F7199" s="126" t="s">
        <v>22050</v>
      </c>
      <c r="G7199" s="125" t="s">
        <v>22035</v>
      </c>
      <c r="H7199" s="126" t="s">
        <v>22036</v>
      </c>
      <c r="I7199" s="127">
        <v>637</v>
      </c>
      <c r="J7199" s="128">
        <v>20.5625</v>
      </c>
    </row>
    <row r="7200" spans="2:10" hidden="1" x14ac:dyDescent="0.25">
      <c r="B7200" s="124" t="s">
        <v>14</v>
      </c>
      <c r="C7200" s="125" t="s">
        <v>22030</v>
      </c>
      <c r="D7200" s="126" t="s">
        <v>22031</v>
      </c>
      <c r="E7200" s="125" t="s">
        <v>22046</v>
      </c>
      <c r="F7200" s="126" t="s">
        <v>22047</v>
      </c>
      <c r="G7200" s="125" t="s">
        <v>6190</v>
      </c>
      <c r="H7200" s="126" t="s">
        <v>22055</v>
      </c>
      <c r="I7200" s="127">
        <v>256</v>
      </c>
      <c r="J7200" s="128">
        <v>1.6173999999999999</v>
      </c>
    </row>
    <row r="7201" spans="2:10" hidden="1" x14ac:dyDescent="0.25">
      <c r="B7201" s="124" t="s">
        <v>14</v>
      </c>
      <c r="C7201" s="125" t="s">
        <v>22030</v>
      </c>
      <c r="D7201" s="126" t="s">
        <v>22031</v>
      </c>
      <c r="E7201" s="125" t="s">
        <v>12981</v>
      </c>
      <c r="F7201" s="126" t="s">
        <v>22045</v>
      </c>
      <c r="G7201" s="125" t="s">
        <v>22039</v>
      </c>
      <c r="H7201" s="126" t="s">
        <v>22040</v>
      </c>
      <c r="I7201" s="127">
        <v>218</v>
      </c>
      <c r="J7201" s="128">
        <v>26.066800000000001</v>
      </c>
    </row>
    <row r="7202" spans="2:10" hidden="1" x14ac:dyDescent="0.25">
      <c r="B7202" s="124" t="s">
        <v>14</v>
      </c>
      <c r="C7202" s="125" t="s">
        <v>22030</v>
      </c>
      <c r="D7202" s="126" t="s">
        <v>22031</v>
      </c>
      <c r="E7202" s="125" t="s">
        <v>22046</v>
      </c>
      <c r="F7202" s="126" t="s">
        <v>22047</v>
      </c>
      <c r="G7202" s="125" t="s">
        <v>11561</v>
      </c>
      <c r="H7202" s="126" t="s">
        <v>22048</v>
      </c>
      <c r="I7202" s="127">
        <v>1947</v>
      </c>
      <c r="J7202" s="128">
        <v>33.934199999999997</v>
      </c>
    </row>
    <row r="7203" spans="2:10" hidden="1" x14ac:dyDescent="0.25">
      <c r="B7203" s="124" t="s">
        <v>14</v>
      </c>
      <c r="C7203" s="125" t="s">
        <v>22056</v>
      </c>
      <c r="D7203" s="126" t="s">
        <v>22057</v>
      </c>
      <c r="E7203" s="125" t="s">
        <v>22056</v>
      </c>
      <c r="F7203" s="126" t="s">
        <v>22058</v>
      </c>
      <c r="G7203" s="125" t="s">
        <v>21540</v>
      </c>
      <c r="H7203" s="126" t="s">
        <v>22059</v>
      </c>
      <c r="I7203" s="127">
        <v>977</v>
      </c>
      <c r="J7203" s="128">
        <v>24.492000000000001</v>
      </c>
    </row>
    <row r="7204" spans="2:10" hidden="1" x14ac:dyDescent="0.25">
      <c r="B7204" s="124" t="s">
        <v>14</v>
      </c>
      <c r="C7204" s="125" t="s">
        <v>22056</v>
      </c>
      <c r="D7204" s="126" t="s">
        <v>22057</v>
      </c>
      <c r="E7204" s="125" t="s">
        <v>2612</v>
      </c>
      <c r="F7204" s="126" t="s">
        <v>22060</v>
      </c>
      <c r="G7204" s="125" t="s">
        <v>22061</v>
      </c>
      <c r="H7204" s="126" t="s">
        <v>22062</v>
      </c>
      <c r="I7204" s="127">
        <v>1811</v>
      </c>
      <c r="J7204" s="128">
        <v>8.8829000000000029</v>
      </c>
    </row>
    <row r="7205" spans="2:10" hidden="1" x14ac:dyDescent="0.25">
      <c r="B7205" s="124" t="s">
        <v>14</v>
      </c>
      <c r="C7205" s="125" t="s">
        <v>22056</v>
      </c>
      <c r="D7205" s="126" t="s">
        <v>22057</v>
      </c>
      <c r="E7205" s="125" t="s">
        <v>22056</v>
      </c>
      <c r="F7205" s="126" t="s">
        <v>22058</v>
      </c>
      <c r="G7205" s="125" t="s">
        <v>2612</v>
      </c>
      <c r="H7205" s="126" t="s">
        <v>22060</v>
      </c>
      <c r="I7205" s="127">
        <v>1230</v>
      </c>
      <c r="J7205" s="128">
        <v>68.197800000000001</v>
      </c>
    </row>
    <row r="7206" spans="2:10" hidden="1" x14ac:dyDescent="0.25">
      <c r="B7206" s="124" t="s">
        <v>14</v>
      </c>
      <c r="C7206" s="125" t="s">
        <v>22056</v>
      </c>
      <c r="D7206" s="126" t="s">
        <v>22057</v>
      </c>
      <c r="E7206" s="125" t="s">
        <v>2612</v>
      </c>
      <c r="F7206" s="126" t="s">
        <v>22060</v>
      </c>
      <c r="G7206" s="125" t="s">
        <v>5166</v>
      </c>
      <c r="H7206" s="126" t="s">
        <v>22063</v>
      </c>
      <c r="I7206" s="127">
        <v>516</v>
      </c>
      <c r="J7206" s="128">
        <v>50.876100000000001</v>
      </c>
    </row>
    <row r="7207" spans="2:10" hidden="1" x14ac:dyDescent="0.25">
      <c r="B7207" s="124" t="s">
        <v>14</v>
      </c>
      <c r="C7207" s="125" t="s">
        <v>22064</v>
      </c>
      <c r="D7207" s="126" t="s">
        <v>22065</v>
      </c>
      <c r="E7207" s="125" t="s">
        <v>22064</v>
      </c>
      <c r="F7207" s="126" t="s">
        <v>22066</v>
      </c>
      <c r="G7207" s="125" t="s">
        <v>22067</v>
      </c>
      <c r="H7207" s="126" t="s">
        <v>22068</v>
      </c>
      <c r="I7207" s="127">
        <v>600</v>
      </c>
      <c r="J7207" s="128">
        <v>125.3104</v>
      </c>
    </row>
    <row r="7208" spans="2:10" hidden="1" x14ac:dyDescent="0.25">
      <c r="B7208" s="124" t="s">
        <v>14</v>
      </c>
      <c r="C7208" s="125" t="s">
        <v>22069</v>
      </c>
      <c r="D7208" s="126" t="s">
        <v>22070</v>
      </c>
      <c r="E7208" s="125" t="s">
        <v>22069</v>
      </c>
      <c r="F7208" s="126" t="s">
        <v>22071</v>
      </c>
      <c r="G7208" s="125" t="s">
        <v>22072</v>
      </c>
      <c r="H7208" s="126" t="s">
        <v>22073</v>
      </c>
      <c r="I7208" s="127">
        <v>1865</v>
      </c>
      <c r="J7208" s="128">
        <v>20.9483</v>
      </c>
    </row>
    <row r="7209" spans="2:10" hidden="1" x14ac:dyDescent="0.25">
      <c r="B7209" s="124" t="s">
        <v>14</v>
      </c>
      <c r="C7209" s="125" t="s">
        <v>22074</v>
      </c>
      <c r="D7209" s="126" t="s">
        <v>22075</v>
      </c>
      <c r="E7209" s="125" t="s">
        <v>22076</v>
      </c>
      <c r="F7209" s="126" t="s">
        <v>22077</v>
      </c>
      <c r="G7209" s="125" t="s">
        <v>22078</v>
      </c>
      <c r="H7209" s="126" t="s">
        <v>22079</v>
      </c>
      <c r="I7209" s="127">
        <v>146</v>
      </c>
      <c r="J7209" s="128">
        <v>50.079300000000003</v>
      </c>
    </row>
    <row r="7210" spans="2:10" hidden="1" x14ac:dyDescent="0.25">
      <c r="B7210" s="124" t="s">
        <v>14</v>
      </c>
      <c r="C7210" s="125" t="s">
        <v>22074</v>
      </c>
      <c r="D7210" s="126" t="s">
        <v>22075</v>
      </c>
      <c r="E7210" s="125" t="s">
        <v>22076</v>
      </c>
      <c r="F7210" s="126" t="s">
        <v>22077</v>
      </c>
      <c r="G7210" s="125" t="s">
        <v>22080</v>
      </c>
      <c r="H7210" s="126" t="s">
        <v>22081</v>
      </c>
      <c r="I7210" s="127">
        <v>64</v>
      </c>
      <c r="J7210" s="128">
        <v>118.9679</v>
      </c>
    </row>
    <row r="7211" spans="2:10" hidden="1" x14ac:dyDescent="0.25">
      <c r="B7211" s="124" t="s">
        <v>14</v>
      </c>
      <c r="C7211" s="125" t="s">
        <v>22074</v>
      </c>
      <c r="D7211" s="126" t="s">
        <v>22075</v>
      </c>
      <c r="E7211" s="125" t="s">
        <v>4078</v>
      </c>
      <c r="F7211" s="126" t="s">
        <v>22082</v>
      </c>
      <c r="G7211" s="125" t="s">
        <v>409</v>
      </c>
      <c r="H7211" s="126" t="s">
        <v>22083</v>
      </c>
      <c r="I7211" s="127">
        <v>708</v>
      </c>
      <c r="J7211" s="128">
        <v>19.7516</v>
      </c>
    </row>
    <row r="7212" spans="2:10" hidden="1" x14ac:dyDescent="0.25">
      <c r="B7212" s="124" t="s">
        <v>14</v>
      </c>
      <c r="C7212" s="125" t="s">
        <v>22074</v>
      </c>
      <c r="D7212" s="126" t="s">
        <v>22075</v>
      </c>
      <c r="E7212" s="125" t="s">
        <v>409</v>
      </c>
      <c r="F7212" s="126" t="s">
        <v>22083</v>
      </c>
      <c r="G7212" s="125" t="s">
        <v>22084</v>
      </c>
      <c r="H7212" s="126" t="s">
        <v>22085</v>
      </c>
      <c r="I7212" s="127">
        <v>160</v>
      </c>
      <c r="J7212" s="128">
        <v>6.7560000000000002</v>
      </c>
    </row>
    <row r="7213" spans="2:10" hidden="1" x14ac:dyDescent="0.25">
      <c r="B7213" s="124" t="s">
        <v>14</v>
      </c>
      <c r="C7213" s="125" t="s">
        <v>22086</v>
      </c>
      <c r="D7213" s="126" t="s">
        <v>22087</v>
      </c>
      <c r="E7213" s="125" t="s">
        <v>22088</v>
      </c>
      <c r="F7213" s="126" t="s">
        <v>22089</v>
      </c>
      <c r="G7213" s="125" t="s">
        <v>22090</v>
      </c>
      <c r="H7213" s="126" t="s">
        <v>22091</v>
      </c>
      <c r="I7213" s="127">
        <v>390</v>
      </c>
      <c r="J7213" s="128">
        <v>2.8325</v>
      </c>
    </row>
    <row r="7214" spans="2:10" hidden="1" x14ac:dyDescent="0.25">
      <c r="B7214" s="124" t="s">
        <v>14</v>
      </c>
      <c r="C7214" s="125" t="s">
        <v>22086</v>
      </c>
      <c r="D7214" s="126" t="s">
        <v>22087</v>
      </c>
      <c r="E7214" s="125" t="s">
        <v>22086</v>
      </c>
      <c r="F7214" s="126" t="s">
        <v>22092</v>
      </c>
      <c r="G7214" s="125" t="s">
        <v>22088</v>
      </c>
      <c r="H7214" s="126" t="s">
        <v>22089</v>
      </c>
      <c r="I7214" s="127">
        <v>250</v>
      </c>
      <c r="J7214" s="128">
        <v>20.847300000000001</v>
      </c>
    </row>
    <row r="7215" spans="2:10" hidden="1" x14ac:dyDescent="0.25">
      <c r="B7215" s="124" t="s">
        <v>14</v>
      </c>
      <c r="C7215" s="125" t="s">
        <v>22086</v>
      </c>
      <c r="D7215" s="126" t="s">
        <v>22087</v>
      </c>
      <c r="E7215" s="125" t="s">
        <v>22086</v>
      </c>
      <c r="F7215" s="126" t="s">
        <v>22092</v>
      </c>
      <c r="G7215" s="125" t="s">
        <v>22093</v>
      </c>
      <c r="H7215" s="126" t="s">
        <v>22094</v>
      </c>
      <c r="I7215" s="127">
        <v>563</v>
      </c>
      <c r="J7215" s="128">
        <v>49.704700000000003</v>
      </c>
    </row>
    <row r="7216" spans="2:10" hidden="1" x14ac:dyDescent="0.25">
      <c r="B7216" s="124" t="s">
        <v>14</v>
      </c>
      <c r="C7216" s="125" t="s">
        <v>22095</v>
      </c>
      <c r="D7216" s="126" t="s">
        <v>22096</v>
      </c>
      <c r="E7216" s="125" t="s">
        <v>22095</v>
      </c>
      <c r="F7216" s="126" t="s">
        <v>22097</v>
      </c>
      <c r="G7216" s="125" t="s">
        <v>22098</v>
      </c>
      <c r="H7216" s="126" t="s">
        <v>22099</v>
      </c>
      <c r="I7216" s="127">
        <v>792</v>
      </c>
      <c r="J7216" s="128">
        <v>10.5657</v>
      </c>
    </row>
    <row r="7217" spans="2:10" hidden="1" x14ac:dyDescent="0.25">
      <c r="B7217" s="124" t="s">
        <v>14</v>
      </c>
      <c r="C7217" s="125" t="s">
        <v>22095</v>
      </c>
      <c r="D7217" s="126" t="s">
        <v>22096</v>
      </c>
      <c r="E7217" s="125" t="s">
        <v>22100</v>
      </c>
      <c r="F7217" s="126" t="s">
        <v>22101</v>
      </c>
      <c r="G7217" s="125" t="s">
        <v>22102</v>
      </c>
      <c r="H7217" s="126" t="s">
        <v>22103</v>
      </c>
      <c r="I7217" s="127">
        <v>305</v>
      </c>
      <c r="J7217" s="128">
        <v>58.060499999999998</v>
      </c>
    </row>
    <row r="7218" spans="2:10" hidden="1" x14ac:dyDescent="0.25">
      <c r="B7218" s="124" t="s">
        <v>14</v>
      </c>
      <c r="C7218" s="125" t="s">
        <v>22095</v>
      </c>
      <c r="D7218" s="126" t="s">
        <v>22096</v>
      </c>
      <c r="E7218" s="125" t="s">
        <v>22104</v>
      </c>
      <c r="F7218" s="126" t="s">
        <v>22105</v>
      </c>
      <c r="G7218" s="125" t="s">
        <v>22100</v>
      </c>
      <c r="H7218" s="126" t="s">
        <v>22101</v>
      </c>
      <c r="I7218" s="127">
        <v>111</v>
      </c>
      <c r="J7218" s="128">
        <v>115.3831</v>
      </c>
    </row>
    <row r="7219" spans="2:10" hidden="1" x14ac:dyDescent="0.25">
      <c r="B7219" s="124" t="s">
        <v>14</v>
      </c>
      <c r="C7219" s="125" t="s">
        <v>22095</v>
      </c>
      <c r="D7219" s="126" t="s">
        <v>22096</v>
      </c>
      <c r="E7219" s="125" t="s">
        <v>22106</v>
      </c>
      <c r="F7219" s="126" t="s">
        <v>22107</v>
      </c>
      <c r="G7219" s="125" t="s">
        <v>22104</v>
      </c>
      <c r="H7219" s="126" t="s">
        <v>22105</v>
      </c>
      <c r="I7219" s="127">
        <v>351</v>
      </c>
      <c r="J7219" s="128">
        <v>10.0235</v>
      </c>
    </row>
    <row r="7220" spans="2:10" hidden="1" x14ac:dyDescent="0.25">
      <c r="B7220" s="124" t="s">
        <v>14</v>
      </c>
      <c r="C7220" s="125" t="s">
        <v>22095</v>
      </c>
      <c r="D7220" s="126" t="s">
        <v>22096</v>
      </c>
      <c r="E7220" s="125" t="s">
        <v>22095</v>
      </c>
      <c r="F7220" s="126" t="s">
        <v>22097</v>
      </c>
      <c r="G7220" s="125" t="s">
        <v>22106</v>
      </c>
      <c r="H7220" s="126" t="s">
        <v>22107</v>
      </c>
      <c r="I7220" s="127">
        <v>181</v>
      </c>
      <c r="J7220" s="128">
        <v>44.948700000000002</v>
      </c>
    </row>
    <row r="7221" spans="2:10" hidden="1" x14ac:dyDescent="0.25">
      <c r="B7221" s="124" t="s">
        <v>14</v>
      </c>
      <c r="C7221" s="125" t="s">
        <v>22095</v>
      </c>
      <c r="D7221" s="126" t="s">
        <v>22096</v>
      </c>
      <c r="E7221" s="125" t="s">
        <v>22108</v>
      </c>
      <c r="F7221" s="126" t="s">
        <v>22109</v>
      </c>
      <c r="G7221" s="125" t="s">
        <v>22110</v>
      </c>
      <c r="H7221" s="126" t="s">
        <v>22111</v>
      </c>
      <c r="I7221" s="127">
        <v>0</v>
      </c>
      <c r="J7221" s="128">
        <v>0.7612000000000001</v>
      </c>
    </row>
    <row r="7222" spans="2:10" hidden="1" x14ac:dyDescent="0.25">
      <c r="B7222" s="124" t="s">
        <v>14</v>
      </c>
      <c r="C7222" s="125" t="s">
        <v>22095</v>
      </c>
      <c r="D7222" s="126" t="s">
        <v>22096</v>
      </c>
      <c r="E7222" s="125" t="s">
        <v>22112</v>
      </c>
      <c r="F7222" s="126" t="s">
        <v>22113</v>
      </c>
      <c r="G7222" s="125" t="s">
        <v>22108</v>
      </c>
      <c r="H7222" s="126" t="s">
        <v>22109</v>
      </c>
      <c r="I7222" s="127">
        <v>0</v>
      </c>
      <c r="J7222" s="128">
        <v>2.8178999999999998</v>
      </c>
    </row>
    <row r="7223" spans="2:10" hidden="1" x14ac:dyDescent="0.25">
      <c r="B7223" s="124" t="s">
        <v>14</v>
      </c>
      <c r="C7223" s="125" t="s">
        <v>22095</v>
      </c>
      <c r="D7223" s="126" t="s">
        <v>22096</v>
      </c>
      <c r="E7223" s="125" t="s">
        <v>22114</v>
      </c>
      <c r="F7223" s="126" t="s">
        <v>22115</v>
      </c>
      <c r="G7223" s="125" t="s">
        <v>9233</v>
      </c>
      <c r="H7223" s="126" t="s">
        <v>22116</v>
      </c>
      <c r="I7223" s="127">
        <v>512</v>
      </c>
      <c r="J7223" s="128">
        <v>7.2903000000000002</v>
      </c>
    </row>
    <row r="7224" spans="2:10" hidden="1" x14ac:dyDescent="0.25">
      <c r="B7224" s="124" t="s">
        <v>14</v>
      </c>
      <c r="C7224" s="125" t="s">
        <v>22117</v>
      </c>
      <c r="D7224" s="126" t="s">
        <v>22118</v>
      </c>
      <c r="E7224" s="125" t="s">
        <v>22117</v>
      </c>
      <c r="F7224" s="126" t="s">
        <v>22119</v>
      </c>
      <c r="G7224" s="125" t="s">
        <v>22120</v>
      </c>
      <c r="H7224" s="126" t="s">
        <v>22121</v>
      </c>
      <c r="I7224" s="127">
        <v>442</v>
      </c>
      <c r="J7224" s="128">
        <v>22.615200000000009</v>
      </c>
    </row>
    <row r="7225" spans="2:10" hidden="1" x14ac:dyDescent="0.25">
      <c r="B7225" s="124" t="s">
        <v>14</v>
      </c>
      <c r="C7225" s="125" t="s">
        <v>22117</v>
      </c>
      <c r="D7225" s="126" t="s">
        <v>22118</v>
      </c>
      <c r="E7225" s="125" t="s">
        <v>22122</v>
      </c>
      <c r="F7225" s="126" t="s">
        <v>22123</v>
      </c>
      <c r="G7225" s="125" t="s">
        <v>22124</v>
      </c>
      <c r="H7225" s="126" t="s">
        <v>22125</v>
      </c>
      <c r="I7225" s="127">
        <v>664</v>
      </c>
      <c r="J7225" s="128">
        <v>59.448</v>
      </c>
    </row>
    <row r="7226" spans="2:10" hidden="1" x14ac:dyDescent="0.25">
      <c r="B7226" s="124" t="s">
        <v>14</v>
      </c>
      <c r="C7226" s="125" t="s">
        <v>3256</v>
      </c>
      <c r="D7226" s="126" t="s">
        <v>22126</v>
      </c>
      <c r="E7226" s="125" t="s">
        <v>3256</v>
      </c>
      <c r="F7226" s="126" t="s">
        <v>22127</v>
      </c>
      <c r="G7226" s="125" t="s">
        <v>22128</v>
      </c>
      <c r="H7226" s="126" t="s">
        <v>22129</v>
      </c>
      <c r="I7226" s="127">
        <v>205</v>
      </c>
      <c r="J7226" s="128">
        <v>20.8535</v>
      </c>
    </row>
    <row r="7227" spans="2:10" hidden="1" x14ac:dyDescent="0.25">
      <c r="B7227" s="124" t="s">
        <v>14</v>
      </c>
      <c r="C7227" s="125" t="s">
        <v>3256</v>
      </c>
      <c r="D7227" s="126" t="s">
        <v>22126</v>
      </c>
      <c r="E7227" s="125" t="s">
        <v>3256</v>
      </c>
      <c r="F7227" s="126" t="s">
        <v>22127</v>
      </c>
      <c r="G7227" s="125" t="s">
        <v>22130</v>
      </c>
      <c r="H7227" s="126" t="s">
        <v>22131</v>
      </c>
      <c r="I7227" s="127">
        <v>179</v>
      </c>
      <c r="J7227" s="128">
        <v>13.0189</v>
      </c>
    </row>
    <row r="7228" spans="2:10" hidden="1" x14ac:dyDescent="0.25">
      <c r="B7228" s="124" t="s">
        <v>14</v>
      </c>
      <c r="C7228" s="125" t="s">
        <v>22132</v>
      </c>
      <c r="D7228" s="126" t="s">
        <v>22133</v>
      </c>
      <c r="E7228" s="125" t="s">
        <v>22132</v>
      </c>
      <c r="F7228" s="126" t="s">
        <v>22134</v>
      </c>
      <c r="G7228" s="125" t="s">
        <v>22135</v>
      </c>
      <c r="H7228" s="126" t="s">
        <v>22136</v>
      </c>
      <c r="I7228" s="127">
        <v>1310</v>
      </c>
      <c r="J7228" s="128">
        <v>41.011300000000013</v>
      </c>
    </row>
    <row r="7229" spans="2:10" hidden="1" x14ac:dyDescent="0.25">
      <c r="B7229" s="124" t="s">
        <v>14</v>
      </c>
      <c r="C7229" s="125" t="s">
        <v>3352</v>
      </c>
      <c r="D7229" s="126" t="s">
        <v>22137</v>
      </c>
      <c r="E7229" s="125" t="s">
        <v>22138</v>
      </c>
      <c r="F7229" s="126" t="s">
        <v>22139</v>
      </c>
      <c r="G7229" s="125" t="s">
        <v>22140</v>
      </c>
      <c r="H7229" s="126" t="s">
        <v>22141</v>
      </c>
      <c r="I7229" s="127">
        <v>225</v>
      </c>
      <c r="J7229" s="128">
        <v>21.204000000000001</v>
      </c>
    </row>
    <row r="7230" spans="2:10" hidden="1" x14ac:dyDescent="0.25">
      <c r="B7230" s="124" t="s">
        <v>14</v>
      </c>
      <c r="C7230" s="125" t="s">
        <v>3352</v>
      </c>
      <c r="D7230" s="126" t="s">
        <v>22137</v>
      </c>
      <c r="E7230" s="125" t="s">
        <v>5853</v>
      </c>
      <c r="F7230" s="126" t="s">
        <v>22142</v>
      </c>
      <c r="G7230" s="125" t="s">
        <v>22143</v>
      </c>
      <c r="H7230" s="126" t="s">
        <v>22144</v>
      </c>
      <c r="I7230" s="127">
        <v>993</v>
      </c>
      <c r="J7230" s="128">
        <v>37.286000000000001</v>
      </c>
    </row>
    <row r="7231" spans="2:10" hidden="1" x14ac:dyDescent="0.25">
      <c r="B7231" s="124" t="s">
        <v>14</v>
      </c>
      <c r="C7231" s="125" t="s">
        <v>3352</v>
      </c>
      <c r="D7231" s="126" t="s">
        <v>22137</v>
      </c>
      <c r="E7231" s="125" t="s">
        <v>3352</v>
      </c>
      <c r="F7231" s="126" t="s">
        <v>22145</v>
      </c>
      <c r="G7231" s="125" t="s">
        <v>22146</v>
      </c>
      <c r="H7231" s="126" t="s">
        <v>22147</v>
      </c>
      <c r="I7231" s="127">
        <v>588</v>
      </c>
      <c r="J7231" s="128">
        <v>47.774099999999997</v>
      </c>
    </row>
    <row r="7232" spans="2:10" hidden="1" x14ac:dyDescent="0.25">
      <c r="B7232" s="124" t="s">
        <v>14</v>
      </c>
      <c r="C7232" s="125" t="s">
        <v>3352</v>
      </c>
      <c r="D7232" s="126" t="s">
        <v>22137</v>
      </c>
      <c r="E7232" s="125" t="s">
        <v>3352</v>
      </c>
      <c r="F7232" s="126" t="s">
        <v>22145</v>
      </c>
      <c r="G7232" s="125" t="s">
        <v>5853</v>
      </c>
      <c r="H7232" s="126" t="s">
        <v>22142</v>
      </c>
      <c r="I7232" s="127">
        <v>102</v>
      </c>
      <c r="J7232" s="128">
        <v>8.6470999999999982</v>
      </c>
    </row>
    <row r="7233" spans="2:10" hidden="1" x14ac:dyDescent="0.25">
      <c r="B7233" s="124" t="s">
        <v>14</v>
      </c>
      <c r="C7233" s="125" t="s">
        <v>3352</v>
      </c>
      <c r="D7233" s="126" t="s">
        <v>22137</v>
      </c>
      <c r="E7233" s="125" t="s">
        <v>3352</v>
      </c>
      <c r="F7233" s="126" t="s">
        <v>22145</v>
      </c>
      <c r="G7233" s="125" t="s">
        <v>22138</v>
      </c>
      <c r="H7233" s="126" t="s">
        <v>22139</v>
      </c>
      <c r="I7233" s="127">
        <v>228</v>
      </c>
      <c r="J7233" s="128">
        <v>44.592300000000009</v>
      </c>
    </row>
    <row r="7234" spans="2:10" hidden="1" x14ac:dyDescent="0.25">
      <c r="B7234" s="124" t="s">
        <v>14</v>
      </c>
      <c r="C7234" s="125" t="s">
        <v>3435</v>
      </c>
      <c r="D7234" s="126" t="s">
        <v>22148</v>
      </c>
      <c r="E7234" s="125" t="s">
        <v>3435</v>
      </c>
      <c r="F7234" s="126" t="s">
        <v>22149</v>
      </c>
      <c r="G7234" s="125" t="s">
        <v>3981</v>
      </c>
      <c r="H7234" s="126" t="s">
        <v>22150</v>
      </c>
      <c r="I7234" s="127">
        <v>782</v>
      </c>
      <c r="J7234" s="128">
        <v>40.89820000000001</v>
      </c>
    </row>
    <row r="7235" spans="2:10" hidden="1" x14ac:dyDescent="0.25">
      <c r="B7235" s="124" t="s">
        <v>14</v>
      </c>
      <c r="C7235" s="125" t="s">
        <v>3435</v>
      </c>
      <c r="D7235" s="126" t="s">
        <v>22148</v>
      </c>
      <c r="E7235" s="125" t="s">
        <v>3981</v>
      </c>
      <c r="F7235" s="126" t="s">
        <v>22150</v>
      </c>
      <c r="G7235" s="125" t="s">
        <v>20137</v>
      </c>
      <c r="H7235" s="126" t="s">
        <v>22151</v>
      </c>
      <c r="I7235" s="127">
        <v>932</v>
      </c>
      <c r="J7235" s="128">
        <v>101.05629999999999</v>
      </c>
    </row>
    <row r="7236" spans="2:10" hidden="1" x14ac:dyDescent="0.25">
      <c r="B7236" s="124" t="s">
        <v>14</v>
      </c>
      <c r="C7236" s="125" t="s">
        <v>22152</v>
      </c>
      <c r="D7236" s="126" t="s">
        <v>22153</v>
      </c>
      <c r="E7236" s="125" t="s">
        <v>5340</v>
      </c>
      <c r="F7236" s="126" t="s">
        <v>22154</v>
      </c>
      <c r="G7236" s="125" t="s">
        <v>9948</v>
      </c>
      <c r="H7236" s="126" t="s">
        <v>22155</v>
      </c>
      <c r="I7236" s="127">
        <v>659</v>
      </c>
      <c r="J7236" s="128">
        <v>5.2473999999999998</v>
      </c>
    </row>
    <row r="7237" spans="2:10" hidden="1" x14ac:dyDescent="0.25">
      <c r="B7237" s="124" t="s">
        <v>14</v>
      </c>
      <c r="C7237" s="125" t="s">
        <v>22152</v>
      </c>
      <c r="D7237" s="126" t="s">
        <v>22153</v>
      </c>
      <c r="E7237" s="125" t="s">
        <v>22152</v>
      </c>
      <c r="F7237" s="126" t="s">
        <v>22156</v>
      </c>
      <c r="G7237" s="125" t="s">
        <v>5340</v>
      </c>
      <c r="H7237" s="126" t="s">
        <v>22154</v>
      </c>
      <c r="I7237" s="127">
        <v>517</v>
      </c>
      <c r="J7237" s="128">
        <v>6.3566000000000003</v>
      </c>
    </row>
    <row r="7238" spans="2:10" hidden="1" x14ac:dyDescent="0.25">
      <c r="B7238" s="124" t="s">
        <v>14</v>
      </c>
      <c r="C7238" s="125" t="s">
        <v>22157</v>
      </c>
      <c r="D7238" s="126" t="s">
        <v>22158</v>
      </c>
      <c r="E7238" s="125" t="s">
        <v>22157</v>
      </c>
      <c r="F7238" s="126" t="s">
        <v>22159</v>
      </c>
      <c r="G7238" s="125" t="s">
        <v>22160</v>
      </c>
      <c r="H7238" s="126" t="s">
        <v>22161</v>
      </c>
      <c r="I7238" s="127">
        <v>583</v>
      </c>
      <c r="J7238" s="128">
        <v>4.0313000000000008</v>
      </c>
    </row>
    <row r="7239" spans="2:10" hidden="1" x14ac:dyDescent="0.25">
      <c r="B7239" s="124" t="s">
        <v>14</v>
      </c>
      <c r="C7239" s="125" t="s">
        <v>22157</v>
      </c>
      <c r="D7239" s="126" t="s">
        <v>22158</v>
      </c>
      <c r="E7239" s="125" t="s">
        <v>22160</v>
      </c>
      <c r="F7239" s="126" t="s">
        <v>22161</v>
      </c>
      <c r="G7239" s="125" t="s">
        <v>22162</v>
      </c>
      <c r="H7239" s="126" t="s">
        <v>22163</v>
      </c>
      <c r="I7239" s="127">
        <v>137</v>
      </c>
      <c r="J7239" s="128">
        <v>0.4880000000000001</v>
      </c>
    </row>
    <row r="7240" spans="2:10" hidden="1" x14ac:dyDescent="0.25">
      <c r="B7240" s="124" t="s">
        <v>14</v>
      </c>
      <c r="C7240" s="125" t="s">
        <v>3546</v>
      </c>
      <c r="D7240" s="126" t="s">
        <v>22164</v>
      </c>
      <c r="E7240" s="125" t="s">
        <v>22165</v>
      </c>
      <c r="F7240" s="126" t="s">
        <v>22166</v>
      </c>
      <c r="G7240" s="125" t="s">
        <v>22167</v>
      </c>
      <c r="H7240" s="126" t="s">
        <v>22168</v>
      </c>
      <c r="I7240" s="127">
        <v>2270</v>
      </c>
      <c r="J7240" s="128">
        <v>85.385699999999986</v>
      </c>
    </row>
    <row r="7241" spans="2:10" hidden="1" x14ac:dyDescent="0.25">
      <c r="B7241" s="124" t="s">
        <v>14</v>
      </c>
      <c r="C7241" s="125" t="s">
        <v>3546</v>
      </c>
      <c r="D7241" s="126" t="s">
        <v>22164</v>
      </c>
      <c r="E7241" s="125" t="s">
        <v>3546</v>
      </c>
      <c r="F7241" s="126" t="s">
        <v>22169</v>
      </c>
      <c r="G7241" s="125" t="s">
        <v>22165</v>
      </c>
      <c r="H7241" s="126" t="s">
        <v>22166</v>
      </c>
      <c r="I7241" s="127">
        <v>347</v>
      </c>
      <c r="J7241" s="128">
        <v>42.029500000000013</v>
      </c>
    </row>
    <row r="7242" spans="2:10" hidden="1" x14ac:dyDescent="0.25">
      <c r="B7242" s="124" t="s">
        <v>14</v>
      </c>
      <c r="C7242" s="125" t="s">
        <v>3546</v>
      </c>
      <c r="D7242" s="126" t="s">
        <v>22164</v>
      </c>
      <c r="E7242" s="125" t="s">
        <v>22165</v>
      </c>
      <c r="F7242" s="126" t="s">
        <v>22166</v>
      </c>
      <c r="G7242" s="125" t="s">
        <v>22170</v>
      </c>
      <c r="H7242" s="126" t="s">
        <v>22171</v>
      </c>
      <c r="I7242" s="127">
        <v>842</v>
      </c>
      <c r="J7242" s="128">
        <v>365.51390000000009</v>
      </c>
    </row>
    <row r="7243" spans="2:10" hidden="1" x14ac:dyDescent="0.25">
      <c r="B7243" s="124" t="s">
        <v>14</v>
      </c>
      <c r="C7243" s="125" t="s">
        <v>3546</v>
      </c>
      <c r="D7243" s="126" t="s">
        <v>22164</v>
      </c>
      <c r="E7243" s="125" t="s">
        <v>3546</v>
      </c>
      <c r="F7243" s="126" t="s">
        <v>22169</v>
      </c>
      <c r="G7243" s="125" t="s">
        <v>22172</v>
      </c>
      <c r="H7243" s="126" t="s">
        <v>22173</v>
      </c>
      <c r="I7243" s="127">
        <v>3021</v>
      </c>
      <c r="J7243" s="128">
        <v>1.4892000000000001</v>
      </c>
    </row>
    <row r="7244" spans="2:10" hidden="1" x14ac:dyDescent="0.25">
      <c r="B7244" s="124" t="s">
        <v>14</v>
      </c>
      <c r="C7244" s="125" t="s">
        <v>3579</v>
      </c>
      <c r="D7244" s="126" t="s">
        <v>22174</v>
      </c>
      <c r="E7244" s="125" t="s">
        <v>3579</v>
      </c>
      <c r="F7244" s="126" t="s">
        <v>22175</v>
      </c>
      <c r="G7244" s="125" t="s">
        <v>22176</v>
      </c>
      <c r="H7244" s="126" t="s">
        <v>22177</v>
      </c>
      <c r="I7244" s="127">
        <v>474</v>
      </c>
      <c r="J7244" s="128">
        <v>13.7112</v>
      </c>
    </row>
    <row r="7245" spans="2:10" hidden="1" x14ac:dyDescent="0.25">
      <c r="B7245" s="124" t="s">
        <v>14</v>
      </c>
      <c r="C7245" s="125" t="s">
        <v>3579</v>
      </c>
      <c r="D7245" s="126" t="s">
        <v>22174</v>
      </c>
      <c r="E7245" s="125" t="s">
        <v>3579</v>
      </c>
      <c r="F7245" s="126" t="s">
        <v>22175</v>
      </c>
      <c r="G7245" s="125" t="s">
        <v>12473</v>
      </c>
      <c r="H7245" s="126" t="s">
        <v>22178</v>
      </c>
      <c r="I7245" s="127">
        <v>489</v>
      </c>
      <c r="J7245" s="128">
        <v>12.6113</v>
      </c>
    </row>
    <row r="7246" spans="2:10" hidden="1" x14ac:dyDescent="0.25">
      <c r="B7246" s="124" t="s">
        <v>14</v>
      </c>
      <c r="C7246" s="125" t="s">
        <v>3595</v>
      </c>
      <c r="D7246" s="126" t="s">
        <v>22179</v>
      </c>
      <c r="E7246" s="125" t="s">
        <v>3595</v>
      </c>
      <c r="F7246" s="126" t="s">
        <v>22180</v>
      </c>
      <c r="G7246" s="125" t="s">
        <v>178</v>
      </c>
      <c r="H7246" s="126" t="s">
        <v>22181</v>
      </c>
      <c r="I7246" s="127">
        <v>4818</v>
      </c>
      <c r="J7246" s="128">
        <v>10.5863</v>
      </c>
    </row>
    <row r="7247" spans="2:10" hidden="1" x14ac:dyDescent="0.25">
      <c r="B7247" s="124" t="s">
        <v>14</v>
      </c>
      <c r="C7247" s="125" t="s">
        <v>3595</v>
      </c>
      <c r="D7247" s="126" t="s">
        <v>22179</v>
      </c>
      <c r="E7247" s="125" t="s">
        <v>3595</v>
      </c>
      <c r="F7247" s="126" t="s">
        <v>22180</v>
      </c>
      <c r="G7247" s="125" t="s">
        <v>1474</v>
      </c>
      <c r="H7247" s="126" t="s">
        <v>22182</v>
      </c>
      <c r="I7247" s="127">
        <v>450</v>
      </c>
      <c r="J7247" s="128">
        <v>14.263</v>
      </c>
    </row>
    <row r="7248" spans="2:10" hidden="1" x14ac:dyDescent="0.25">
      <c r="B7248" s="124" t="s">
        <v>14</v>
      </c>
      <c r="C7248" s="125" t="s">
        <v>1480</v>
      </c>
      <c r="D7248" s="126" t="s">
        <v>22183</v>
      </c>
      <c r="E7248" s="125" t="s">
        <v>1480</v>
      </c>
      <c r="F7248" s="126" t="s">
        <v>22184</v>
      </c>
      <c r="G7248" s="125" t="s">
        <v>22185</v>
      </c>
      <c r="H7248" s="126" t="s">
        <v>22186</v>
      </c>
      <c r="I7248" s="127">
        <v>309</v>
      </c>
      <c r="J7248" s="128">
        <v>51.0032</v>
      </c>
    </row>
    <row r="7249" spans="2:10" hidden="1" x14ac:dyDescent="0.25">
      <c r="B7249" s="124" t="s">
        <v>14</v>
      </c>
      <c r="C7249" s="125" t="s">
        <v>1480</v>
      </c>
      <c r="D7249" s="126" t="s">
        <v>22183</v>
      </c>
      <c r="E7249" s="125" t="s">
        <v>1480</v>
      </c>
      <c r="F7249" s="126" t="s">
        <v>22184</v>
      </c>
      <c r="G7249" s="125" t="s">
        <v>5405</v>
      </c>
      <c r="H7249" s="126" t="s">
        <v>22187</v>
      </c>
      <c r="I7249" s="127">
        <v>108</v>
      </c>
      <c r="J7249" s="128">
        <v>23.763000000000002</v>
      </c>
    </row>
    <row r="7250" spans="2:10" hidden="1" x14ac:dyDescent="0.25">
      <c r="B7250" s="124" t="s">
        <v>14</v>
      </c>
      <c r="C7250" s="125" t="s">
        <v>506</v>
      </c>
      <c r="D7250" s="126" t="s">
        <v>22188</v>
      </c>
      <c r="E7250" s="125" t="s">
        <v>506</v>
      </c>
      <c r="F7250" s="126" t="s">
        <v>22189</v>
      </c>
      <c r="G7250" s="125" t="s">
        <v>22190</v>
      </c>
      <c r="H7250" s="126" t="s">
        <v>22191</v>
      </c>
      <c r="I7250" s="127">
        <v>189</v>
      </c>
      <c r="J7250" s="128">
        <v>59.761600000000001</v>
      </c>
    </row>
    <row r="7251" spans="2:10" hidden="1" x14ac:dyDescent="0.25">
      <c r="B7251" s="124" t="s">
        <v>14</v>
      </c>
      <c r="C7251" s="125" t="s">
        <v>22192</v>
      </c>
      <c r="D7251" s="126" t="s">
        <v>22193</v>
      </c>
      <c r="E7251" s="125" t="s">
        <v>22194</v>
      </c>
      <c r="F7251" s="126" t="s">
        <v>22195</v>
      </c>
      <c r="G7251" s="125" t="s">
        <v>22196</v>
      </c>
      <c r="H7251" s="126" t="s">
        <v>22197</v>
      </c>
      <c r="I7251" s="127">
        <v>511</v>
      </c>
      <c r="J7251" s="128">
        <v>2.9514999999999989</v>
      </c>
    </row>
    <row r="7252" spans="2:10" hidden="1" x14ac:dyDescent="0.25">
      <c r="B7252" s="124" t="s">
        <v>14</v>
      </c>
      <c r="C7252" s="125" t="s">
        <v>22192</v>
      </c>
      <c r="D7252" s="126" t="s">
        <v>22193</v>
      </c>
      <c r="E7252" s="125" t="s">
        <v>22192</v>
      </c>
      <c r="F7252" s="126" t="s">
        <v>22198</v>
      </c>
      <c r="G7252" s="125" t="s">
        <v>7756</v>
      </c>
      <c r="H7252" s="126" t="s">
        <v>22199</v>
      </c>
      <c r="I7252" s="127">
        <v>214</v>
      </c>
      <c r="J7252" s="128">
        <v>54.200800000000001</v>
      </c>
    </row>
    <row r="7253" spans="2:10" hidden="1" x14ac:dyDescent="0.25">
      <c r="B7253" s="124" t="s">
        <v>14</v>
      </c>
      <c r="C7253" s="125" t="s">
        <v>22192</v>
      </c>
      <c r="D7253" s="126" t="s">
        <v>22193</v>
      </c>
      <c r="E7253" s="125" t="s">
        <v>22192</v>
      </c>
      <c r="F7253" s="126" t="s">
        <v>22198</v>
      </c>
      <c r="G7253" s="125" t="s">
        <v>22200</v>
      </c>
      <c r="H7253" s="126" t="s">
        <v>22201</v>
      </c>
      <c r="I7253" s="127">
        <v>189</v>
      </c>
      <c r="J7253" s="128">
        <v>98.998800000000003</v>
      </c>
    </row>
    <row r="7254" spans="2:10" hidden="1" x14ac:dyDescent="0.25">
      <c r="B7254" s="124" t="s">
        <v>14</v>
      </c>
      <c r="C7254" s="125" t="s">
        <v>22192</v>
      </c>
      <c r="D7254" s="126" t="s">
        <v>22193</v>
      </c>
      <c r="E7254" s="125" t="s">
        <v>22202</v>
      </c>
      <c r="F7254" s="126" t="s">
        <v>22203</v>
      </c>
      <c r="G7254" s="125" t="s">
        <v>22194</v>
      </c>
      <c r="H7254" s="126" t="s">
        <v>22195</v>
      </c>
      <c r="I7254" s="127">
        <v>520</v>
      </c>
      <c r="J7254" s="128">
        <v>11.3512</v>
      </c>
    </row>
    <row r="7255" spans="2:10" hidden="1" x14ac:dyDescent="0.25">
      <c r="B7255" s="124" t="s">
        <v>14</v>
      </c>
      <c r="C7255" s="125" t="s">
        <v>3725</v>
      </c>
      <c r="D7255" s="126" t="s">
        <v>22204</v>
      </c>
      <c r="E7255" s="125" t="s">
        <v>3725</v>
      </c>
      <c r="F7255" s="126" t="s">
        <v>22205</v>
      </c>
      <c r="G7255" s="125" t="s">
        <v>22206</v>
      </c>
      <c r="H7255" s="126" t="s">
        <v>22207</v>
      </c>
      <c r="I7255" s="127">
        <v>1327</v>
      </c>
      <c r="J7255" s="128">
        <v>58.6815</v>
      </c>
    </row>
    <row r="7256" spans="2:10" hidden="1" x14ac:dyDescent="0.25">
      <c r="B7256" s="124" t="s">
        <v>14</v>
      </c>
      <c r="C7256" s="125" t="s">
        <v>3725</v>
      </c>
      <c r="D7256" s="126" t="s">
        <v>22204</v>
      </c>
      <c r="E7256" s="125" t="s">
        <v>5166</v>
      </c>
      <c r="F7256" s="126" t="s">
        <v>22208</v>
      </c>
      <c r="G7256" s="125" t="s">
        <v>14485</v>
      </c>
      <c r="H7256" s="126" t="s">
        <v>22209</v>
      </c>
      <c r="I7256" s="127">
        <v>2217</v>
      </c>
      <c r="J7256" s="128">
        <v>6.7050000000000001</v>
      </c>
    </row>
    <row r="7257" spans="2:10" hidden="1" x14ac:dyDescent="0.25">
      <c r="B7257" s="124" t="s">
        <v>14</v>
      </c>
      <c r="C7257" s="125" t="s">
        <v>3725</v>
      </c>
      <c r="D7257" s="126" t="s">
        <v>22204</v>
      </c>
      <c r="E7257" s="125" t="s">
        <v>22206</v>
      </c>
      <c r="F7257" s="126" t="s">
        <v>22207</v>
      </c>
      <c r="G7257" s="125" t="s">
        <v>5166</v>
      </c>
      <c r="H7257" s="126" t="s">
        <v>22208</v>
      </c>
      <c r="I7257" s="127">
        <v>531</v>
      </c>
      <c r="J7257" s="128">
        <v>10.591200000000001</v>
      </c>
    </row>
    <row r="7258" spans="2:10" hidden="1" x14ac:dyDescent="0.25">
      <c r="B7258" s="124" t="s">
        <v>14</v>
      </c>
      <c r="C7258" s="125" t="s">
        <v>22210</v>
      </c>
      <c r="D7258" s="126" t="s">
        <v>22211</v>
      </c>
      <c r="E7258" s="125" t="s">
        <v>22212</v>
      </c>
      <c r="F7258" s="126" t="s">
        <v>22213</v>
      </c>
      <c r="G7258" s="125" t="s">
        <v>22214</v>
      </c>
      <c r="H7258" s="126" t="s">
        <v>22215</v>
      </c>
      <c r="I7258" s="127">
        <v>653</v>
      </c>
      <c r="J7258" s="128">
        <v>3.1661000000000001</v>
      </c>
    </row>
    <row r="7259" spans="2:10" hidden="1" x14ac:dyDescent="0.25">
      <c r="B7259" s="124" t="s">
        <v>14</v>
      </c>
      <c r="C7259" s="125" t="s">
        <v>22210</v>
      </c>
      <c r="D7259" s="126" t="s">
        <v>22211</v>
      </c>
      <c r="E7259" s="125" t="s">
        <v>22210</v>
      </c>
      <c r="F7259" s="126" t="s">
        <v>22216</v>
      </c>
      <c r="G7259" s="125" t="s">
        <v>22212</v>
      </c>
      <c r="H7259" s="126" t="s">
        <v>22213</v>
      </c>
      <c r="I7259" s="127">
        <v>209</v>
      </c>
      <c r="J7259" s="128">
        <v>9.7860000000000014</v>
      </c>
    </row>
    <row r="7260" spans="2:10" hidden="1" x14ac:dyDescent="0.25">
      <c r="B7260" s="124" t="s">
        <v>14</v>
      </c>
      <c r="C7260" s="125" t="s">
        <v>22210</v>
      </c>
      <c r="D7260" s="126" t="s">
        <v>22211</v>
      </c>
      <c r="E7260" s="125" t="s">
        <v>22212</v>
      </c>
      <c r="F7260" s="126" t="s">
        <v>22213</v>
      </c>
      <c r="G7260" s="125" t="s">
        <v>22217</v>
      </c>
      <c r="H7260" s="126" t="s">
        <v>22218</v>
      </c>
      <c r="I7260" s="127">
        <v>588</v>
      </c>
      <c r="J7260" s="128">
        <v>7.8591000000000024</v>
      </c>
    </row>
    <row r="7261" spans="2:10" hidden="1" x14ac:dyDescent="0.25">
      <c r="B7261" s="124" t="s">
        <v>14</v>
      </c>
      <c r="C7261" s="125" t="s">
        <v>22210</v>
      </c>
      <c r="D7261" s="126" t="s">
        <v>22211</v>
      </c>
      <c r="E7261" s="125" t="s">
        <v>3961</v>
      </c>
      <c r="F7261" s="126" t="s">
        <v>22219</v>
      </c>
      <c r="G7261" s="125" t="s">
        <v>22220</v>
      </c>
      <c r="H7261" s="126" t="s">
        <v>22221</v>
      </c>
      <c r="I7261" s="127">
        <v>503</v>
      </c>
      <c r="J7261" s="128">
        <v>10.411</v>
      </c>
    </row>
    <row r="7262" spans="2:10" hidden="1" x14ac:dyDescent="0.25">
      <c r="B7262" s="124" t="s">
        <v>14</v>
      </c>
      <c r="C7262" s="125" t="s">
        <v>22210</v>
      </c>
      <c r="D7262" s="126" t="s">
        <v>22211</v>
      </c>
      <c r="E7262" s="125" t="s">
        <v>22212</v>
      </c>
      <c r="F7262" s="126" t="s">
        <v>22213</v>
      </c>
      <c r="G7262" s="125" t="s">
        <v>3961</v>
      </c>
      <c r="H7262" s="126" t="s">
        <v>22219</v>
      </c>
      <c r="I7262" s="127">
        <v>524</v>
      </c>
      <c r="J7262" s="128">
        <v>13.127599999999999</v>
      </c>
    </row>
    <row r="7263" spans="2:10" hidden="1" x14ac:dyDescent="0.25">
      <c r="B7263" s="124" t="s">
        <v>14</v>
      </c>
      <c r="C7263" s="125" t="s">
        <v>3756</v>
      </c>
      <c r="D7263" s="126" t="s">
        <v>22222</v>
      </c>
      <c r="E7263" s="125" t="s">
        <v>22223</v>
      </c>
      <c r="F7263" s="126" t="s">
        <v>22224</v>
      </c>
      <c r="G7263" s="125" t="s">
        <v>6585</v>
      </c>
      <c r="H7263" s="126" t="s">
        <v>22225</v>
      </c>
      <c r="I7263" s="127">
        <v>916</v>
      </c>
      <c r="J7263" s="128">
        <v>3.6331000000000002</v>
      </c>
    </row>
    <row r="7264" spans="2:10" hidden="1" x14ac:dyDescent="0.25">
      <c r="B7264" s="124" t="s">
        <v>14</v>
      </c>
      <c r="C7264" s="125" t="s">
        <v>3756</v>
      </c>
      <c r="D7264" s="126" t="s">
        <v>22222</v>
      </c>
      <c r="E7264" s="125" t="s">
        <v>22226</v>
      </c>
      <c r="F7264" s="126" t="s">
        <v>22227</v>
      </c>
      <c r="G7264" s="125" t="s">
        <v>22228</v>
      </c>
      <c r="H7264" s="126" t="s">
        <v>22229</v>
      </c>
      <c r="I7264" s="127">
        <v>955</v>
      </c>
      <c r="J7264" s="128">
        <v>14.0467</v>
      </c>
    </row>
    <row r="7265" spans="2:10" hidden="1" x14ac:dyDescent="0.25">
      <c r="B7265" s="124" t="s">
        <v>14</v>
      </c>
      <c r="C7265" s="125" t="s">
        <v>3756</v>
      </c>
      <c r="D7265" s="126" t="s">
        <v>22222</v>
      </c>
      <c r="E7265" s="125" t="s">
        <v>22230</v>
      </c>
      <c r="F7265" s="126" t="s">
        <v>22231</v>
      </c>
      <c r="G7265" s="125" t="s">
        <v>22226</v>
      </c>
      <c r="H7265" s="126" t="s">
        <v>22227</v>
      </c>
      <c r="I7265" s="127">
        <v>1326</v>
      </c>
      <c r="J7265" s="128">
        <v>10.2529</v>
      </c>
    </row>
    <row r="7266" spans="2:10" hidden="1" x14ac:dyDescent="0.25">
      <c r="B7266" s="124" t="s">
        <v>14</v>
      </c>
      <c r="C7266" s="125" t="s">
        <v>3756</v>
      </c>
      <c r="D7266" s="126" t="s">
        <v>22222</v>
      </c>
      <c r="E7266" s="125" t="s">
        <v>22232</v>
      </c>
      <c r="F7266" s="126" t="s">
        <v>22233</v>
      </c>
      <c r="G7266" s="125" t="s">
        <v>22230</v>
      </c>
      <c r="H7266" s="126" t="s">
        <v>22231</v>
      </c>
      <c r="I7266" s="127">
        <v>1519</v>
      </c>
      <c r="J7266" s="128">
        <v>4.5585000000000004</v>
      </c>
    </row>
    <row r="7267" spans="2:10" hidden="1" x14ac:dyDescent="0.25">
      <c r="B7267" s="124" t="s">
        <v>14</v>
      </c>
      <c r="C7267" s="125" t="s">
        <v>3756</v>
      </c>
      <c r="D7267" s="126" t="s">
        <v>22222</v>
      </c>
      <c r="E7267" s="125" t="s">
        <v>22228</v>
      </c>
      <c r="F7267" s="126" t="s">
        <v>22229</v>
      </c>
      <c r="G7267" s="125" t="s">
        <v>22234</v>
      </c>
      <c r="H7267" s="126" t="s">
        <v>22235</v>
      </c>
      <c r="I7267" s="127">
        <v>417</v>
      </c>
      <c r="J7267" s="128">
        <v>13.9907</v>
      </c>
    </row>
    <row r="7268" spans="2:10" hidden="1" x14ac:dyDescent="0.25">
      <c r="B7268" s="124" t="s">
        <v>14</v>
      </c>
      <c r="C7268" s="125" t="s">
        <v>3756</v>
      </c>
      <c r="D7268" s="126" t="s">
        <v>22222</v>
      </c>
      <c r="E7268" s="125" t="s">
        <v>3756</v>
      </c>
      <c r="F7268" s="126" t="s">
        <v>22236</v>
      </c>
      <c r="G7268" s="125" t="s">
        <v>22232</v>
      </c>
      <c r="H7268" s="126" t="s">
        <v>22233</v>
      </c>
      <c r="I7268" s="127">
        <v>586</v>
      </c>
      <c r="J7268" s="128">
        <v>4.4320000000000004</v>
      </c>
    </row>
    <row r="7269" spans="2:10" hidden="1" x14ac:dyDescent="0.25">
      <c r="B7269" s="124" t="s">
        <v>14</v>
      </c>
      <c r="C7269" s="125" t="s">
        <v>3756</v>
      </c>
      <c r="D7269" s="126" t="s">
        <v>22222</v>
      </c>
      <c r="E7269" s="125" t="s">
        <v>3756</v>
      </c>
      <c r="F7269" s="126" t="s">
        <v>22236</v>
      </c>
      <c r="G7269" s="125" t="s">
        <v>22223</v>
      </c>
      <c r="H7269" s="126" t="s">
        <v>22224</v>
      </c>
      <c r="I7269" s="127">
        <v>180</v>
      </c>
      <c r="J7269" s="128">
        <v>3.4167999999999998</v>
      </c>
    </row>
    <row r="7270" spans="2:10" hidden="1" x14ac:dyDescent="0.25">
      <c r="B7270" s="124" t="s">
        <v>14</v>
      </c>
      <c r="C7270" s="125" t="s">
        <v>22237</v>
      </c>
      <c r="D7270" s="126" t="s">
        <v>22238</v>
      </c>
      <c r="E7270" s="125" t="s">
        <v>12517</v>
      </c>
      <c r="F7270" s="126" t="s">
        <v>22239</v>
      </c>
      <c r="G7270" s="125" t="s">
        <v>22240</v>
      </c>
      <c r="H7270" s="126" t="s">
        <v>22241</v>
      </c>
      <c r="I7270" s="127">
        <v>151</v>
      </c>
      <c r="J7270" s="128">
        <v>3.3729</v>
      </c>
    </row>
    <row r="7271" spans="2:10" hidden="1" x14ac:dyDescent="0.25">
      <c r="B7271" s="124" t="s">
        <v>14</v>
      </c>
      <c r="C7271" s="125" t="s">
        <v>22237</v>
      </c>
      <c r="D7271" s="126" t="s">
        <v>22238</v>
      </c>
      <c r="E7271" s="125" t="s">
        <v>3256</v>
      </c>
      <c r="F7271" s="126" t="s">
        <v>22242</v>
      </c>
      <c r="G7271" s="125" t="s">
        <v>12517</v>
      </c>
      <c r="H7271" s="126" t="s">
        <v>22239</v>
      </c>
      <c r="I7271" s="127">
        <v>502</v>
      </c>
      <c r="J7271" s="128">
        <v>1.9823999999999999</v>
      </c>
    </row>
    <row r="7272" spans="2:10" hidden="1" x14ac:dyDescent="0.25">
      <c r="B7272" s="124" t="s">
        <v>14</v>
      </c>
      <c r="C7272" s="125" t="s">
        <v>22237</v>
      </c>
      <c r="D7272" s="126" t="s">
        <v>22238</v>
      </c>
      <c r="E7272" s="125" t="s">
        <v>22243</v>
      </c>
      <c r="F7272" s="126" t="s">
        <v>22244</v>
      </c>
      <c r="G7272" s="125" t="s">
        <v>22245</v>
      </c>
      <c r="H7272" s="126" t="s">
        <v>22246</v>
      </c>
      <c r="I7272" s="127">
        <v>230</v>
      </c>
      <c r="J7272" s="128">
        <v>4.7778999999999998</v>
      </c>
    </row>
    <row r="7273" spans="2:10" hidden="1" x14ac:dyDescent="0.25">
      <c r="B7273" s="124" t="s">
        <v>14</v>
      </c>
      <c r="C7273" s="125" t="s">
        <v>22237</v>
      </c>
      <c r="D7273" s="126" t="s">
        <v>22238</v>
      </c>
      <c r="E7273" s="125" t="s">
        <v>22247</v>
      </c>
      <c r="F7273" s="126" t="s">
        <v>22248</v>
      </c>
      <c r="G7273" s="125" t="s">
        <v>22249</v>
      </c>
      <c r="H7273" s="126" t="s">
        <v>22250</v>
      </c>
      <c r="I7273" s="127">
        <v>456</v>
      </c>
      <c r="J7273" s="128">
        <v>2.7170999999999998</v>
      </c>
    </row>
    <row r="7274" spans="2:10" hidden="1" x14ac:dyDescent="0.25">
      <c r="B7274" s="124" t="s">
        <v>14</v>
      </c>
      <c r="C7274" s="125" t="s">
        <v>22237</v>
      </c>
      <c r="D7274" s="126" t="s">
        <v>22238</v>
      </c>
      <c r="E7274" s="125" t="s">
        <v>14608</v>
      </c>
      <c r="F7274" s="126" t="s">
        <v>22251</v>
      </c>
      <c r="G7274" s="125" t="s">
        <v>22243</v>
      </c>
      <c r="H7274" s="126" t="s">
        <v>22244</v>
      </c>
      <c r="I7274" s="127">
        <v>432</v>
      </c>
      <c r="J7274" s="128">
        <v>3.8776000000000002</v>
      </c>
    </row>
    <row r="7275" spans="2:10" hidden="1" x14ac:dyDescent="0.25">
      <c r="B7275" s="124" t="s">
        <v>14</v>
      </c>
      <c r="C7275" s="125" t="s">
        <v>22237</v>
      </c>
      <c r="D7275" s="126" t="s">
        <v>22238</v>
      </c>
      <c r="E7275" s="125" t="s">
        <v>22243</v>
      </c>
      <c r="F7275" s="126" t="s">
        <v>22244</v>
      </c>
      <c r="G7275" s="125" t="s">
        <v>22252</v>
      </c>
      <c r="H7275" s="126" t="s">
        <v>22253</v>
      </c>
      <c r="I7275" s="127">
        <v>472</v>
      </c>
      <c r="J7275" s="128">
        <v>8.4254000000000016</v>
      </c>
    </row>
    <row r="7276" spans="2:10" hidden="1" x14ac:dyDescent="0.25">
      <c r="B7276" s="124" t="s">
        <v>14</v>
      </c>
      <c r="C7276" s="125" t="s">
        <v>22254</v>
      </c>
      <c r="D7276" s="126" t="s">
        <v>22255</v>
      </c>
      <c r="E7276" s="125" t="s">
        <v>22254</v>
      </c>
      <c r="F7276" s="126" t="s">
        <v>22256</v>
      </c>
      <c r="G7276" s="125" t="s">
        <v>6727</v>
      </c>
      <c r="H7276" s="126" t="s">
        <v>22257</v>
      </c>
      <c r="I7276" s="127">
        <v>3182</v>
      </c>
      <c r="J7276" s="128">
        <v>6.4291999999999998</v>
      </c>
    </row>
    <row r="7277" spans="2:10" hidden="1" x14ac:dyDescent="0.25">
      <c r="B7277" s="124" t="s">
        <v>14</v>
      </c>
      <c r="C7277" s="125" t="s">
        <v>22258</v>
      </c>
      <c r="D7277" s="126" t="s">
        <v>22259</v>
      </c>
      <c r="E7277" s="125" t="s">
        <v>22260</v>
      </c>
      <c r="F7277" s="126" t="s">
        <v>22261</v>
      </c>
      <c r="G7277" s="125" t="s">
        <v>22262</v>
      </c>
      <c r="H7277" s="126" t="s">
        <v>22263</v>
      </c>
      <c r="I7277" s="127">
        <v>299</v>
      </c>
      <c r="J7277" s="128">
        <v>12.2309</v>
      </c>
    </row>
    <row r="7278" spans="2:10" hidden="1" x14ac:dyDescent="0.25">
      <c r="B7278" s="124" t="s">
        <v>14</v>
      </c>
      <c r="C7278" s="125" t="s">
        <v>22258</v>
      </c>
      <c r="D7278" s="126" t="s">
        <v>22259</v>
      </c>
      <c r="E7278" s="125" t="s">
        <v>22258</v>
      </c>
      <c r="F7278" s="126" t="s">
        <v>22264</v>
      </c>
      <c r="G7278" s="125" t="s">
        <v>22265</v>
      </c>
      <c r="H7278" s="126" t="s">
        <v>22266</v>
      </c>
      <c r="I7278" s="127">
        <v>155</v>
      </c>
      <c r="J7278" s="128">
        <v>10.7963</v>
      </c>
    </row>
    <row r="7279" spans="2:10" hidden="1" x14ac:dyDescent="0.25">
      <c r="B7279" s="124" t="s">
        <v>14</v>
      </c>
      <c r="C7279" s="125" t="s">
        <v>22258</v>
      </c>
      <c r="D7279" s="126" t="s">
        <v>22259</v>
      </c>
      <c r="E7279" s="125" t="s">
        <v>22267</v>
      </c>
      <c r="F7279" s="126" t="s">
        <v>22268</v>
      </c>
      <c r="G7279" s="125" t="s">
        <v>22269</v>
      </c>
      <c r="H7279" s="126" t="s">
        <v>22270</v>
      </c>
      <c r="I7279" s="127">
        <v>363</v>
      </c>
      <c r="J7279" s="128">
        <v>19.817499999999999</v>
      </c>
    </row>
    <row r="7280" spans="2:10" hidden="1" x14ac:dyDescent="0.25">
      <c r="B7280" s="124" t="s">
        <v>14</v>
      </c>
      <c r="C7280" s="125" t="s">
        <v>22258</v>
      </c>
      <c r="D7280" s="126" t="s">
        <v>22259</v>
      </c>
      <c r="E7280" s="125" t="s">
        <v>22260</v>
      </c>
      <c r="F7280" s="126" t="s">
        <v>22261</v>
      </c>
      <c r="G7280" s="125" t="s">
        <v>2124</v>
      </c>
      <c r="H7280" s="126" t="s">
        <v>22271</v>
      </c>
      <c r="I7280" s="127">
        <v>441</v>
      </c>
      <c r="J7280" s="128">
        <v>21.688700000000001</v>
      </c>
    </row>
    <row r="7281" spans="2:10" hidden="1" x14ac:dyDescent="0.25">
      <c r="B7281" s="124" t="s">
        <v>14</v>
      </c>
      <c r="C7281" s="125" t="s">
        <v>22258</v>
      </c>
      <c r="D7281" s="126" t="s">
        <v>22259</v>
      </c>
      <c r="E7281" s="125" t="s">
        <v>22262</v>
      </c>
      <c r="F7281" s="126" t="s">
        <v>22263</v>
      </c>
      <c r="G7281" s="125" t="s">
        <v>22267</v>
      </c>
      <c r="H7281" s="126" t="s">
        <v>22268</v>
      </c>
      <c r="I7281" s="127">
        <v>531</v>
      </c>
      <c r="J7281" s="128">
        <v>3.9406999999999992</v>
      </c>
    </row>
    <row r="7282" spans="2:10" hidden="1" x14ac:dyDescent="0.25">
      <c r="B7282" s="124" t="s">
        <v>14</v>
      </c>
      <c r="C7282" s="125" t="s">
        <v>22272</v>
      </c>
      <c r="D7282" s="126" t="s">
        <v>22273</v>
      </c>
      <c r="E7282" s="125" t="s">
        <v>22274</v>
      </c>
      <c r="F7282" s="126" t="s">
        <v>22275</v>
      </c>
      <c r="G7282" s="125" t="s">
        <v>22276</v>
      </c>
      <c r="H7282" s="126" t="s">
        <v>22277</v>
      </c>
      <c r="I7282" s="127">
        <v>343</v>
      </c>
      <c r="J7282" s="128">
        <v>11.23</v>
      </c>
    </row>
    <row r="7283" spans="2:10" hidden="1" x14ac:dyDescent="0.25">
      <c r="B7283" s="124" t="s">
        <v>14</v>
      </c>
      <c r="C7283" s="125" t="s">
        <v>22272</v>
      </c>
      <c r="D7283" s="126" t="s">
        <v>22273</v>
      </c>
      <c r="E7283" s="125" t="s">
        <v>22278</v>
      </c>
      <c r="F7283" s="126" t="s">
        <v>22279</v>
      </c>
      <c r="G7283" s="125" t="s">
        <v>15397</v>
      </c>
      <c r="H7283" s="126" t="s">
        <v>22280</v>
      </c>
      <c r="I7283" s="127">
        <v>564</v>
      </c>
      <c r="J7283" s="128">
        <v>5.3238999999999992</v>
      </c>
    </row>
    <row r="7284" spans="2:10" hidden="1" x14ac:dyDescent="0.25">
      <c r="B7284" s="124" t="s">
        <v>14</v>
      </c>
      <c r="C7284" s="125" t="s">
        <v>22272</v>
      </c>
      <c r="D7284" s="126" t="s">
        <v>22273</v>
      </c>
      <c r="E7284" s="125" t="s">
        <v>22281</v>
      </c>
      <c r="F7284" s="126" t="s">
        <v>22282</v>
      </c>
      <c r="G7284" s="125" t="s">
        <v>4514</v>
      </c>
      <c r="H7284" s="126" t="s">
        <v>22283</v>
      </c>
      <c r="I7284" s="127">
        <v>560</v>
      </c>
      <c r="J7284" s="128">
        <v>8.1355000000000004</v>
      </c>
    </row>
    <row r="7285" spans="2:10" hidden="1" x14ac:dyDescent="0.25">
      <c r="B7285" s="124" t="s">
        <v>14</v>
      </c>
      <c r="C7285" s="125" t="s">
        <v>22272</v>
      </c>
      <c r="D7285" s="126" t="s">
        <v>22273</v>
      </c>
      <c r="E7285" s="125" t="s">
        <v>4514</v>
      </c>
      <c r="F7285" s="126" t="s">
        <v>22283</v>
      </c>
      <c r="G7285" s="125" t="s">
        <v>22278</v>
      </c>
      <c r="H7285" s="126" t="s">
        <v>22279</v>
      </c>
      <c r="I7285" s="127">
        <v>592</v>
      </c>
      <c r="J7285" s="128">
        <v>4.0750999999999999</v>
      </c>
    </row>
    <row r="7286" spans="2:10" hidden="1" x14ac:dyDescent="0.25">
      <c r="B7286" s="124" t="s">
        <v>14</v>
      </c>
      <c r="C7286" s="125" t="s">
        <v>22272</v>
      </c>
      <c r="D7286" s="126" t="s">
        <v>22273</v>
      </c>
      <c r="E7286" s="125" t="s">
        <v>22272</v>
      </c>
      <c r="F7286" s="126" t="s">
        <v>22284</v>
      </c>
      <c r="G7286" s="125" t="s">
        <v>22285</v>
      </c>
      <c r="H7286" s="126" t="s">
        <v>22286</v>
      </c>
      <c r="I7286" s="127">
        <v>595</v>
      </c>
      <c r="J7286" s="128">
        <v>1.7603</v>
      </c>
    </row>
    <row r="7287" spans="2:10" hidden="1" x14ac:dyDescent="0.25">
      <c r="B7287" s="124" t="s">
        <v>14</v>
      </c>
      <c r="C7287" s="125" t="s">
        <v>22272</v>
      </c>
      <c r="D7287" s="126" t="s">
        <v>22273</v>
      </c>
      <c r="E7287" s="125" t="s">
        <v>22285</v>
      </c>
      <c r="F7287" s="126" t="s">
        <v>22286</v>
      </c>
      <c r="G7287" s="125" t="s">
        <v>22274</v>
      </c>
      <c r="H7287" s="126" t="s">
        <v>22275</v>
      </c>
      <c r="I7287" s="127">
        <v>252</v>
      </c>
      <c r="J7287" s="128">
        <v>15.2004</v>
      </c>
    </row>
    <row r="7288" spans="2:10" hidden="1" x14ac:dyDescent="0.25">
      <c r="B7288" s="124" t="s">
        <v>14</v>
      </c>
      <c r="C7288" s="125" t="s">
        <v>22272</v>
      </c>
      <c r="D7288" s="126" t="s">
        <v>22273</v>
      </c>
      <c r="E7288" s="125" t="s">
        <v>22272</v>
      </c>
      <c r="F7288" s="126" t="s">
        <v>22284</v>
      </c>
      <c r="G7288" s="125" t="s">
        <v>22281</v>
      </c>
      <c r="H7288" s="126" t="s">
        <v>22282</v>
      </c>
      <c r="I7288" s="127">
        <v>491</v>
      </c>
      <c r="J7288" s="128">
        <v>20.025400000000001</v>
      </c>
    </row>
    <row r="7289" spans="2:10" hidden="1" x14ac:dyDescent="0.25">
      <c r="B7289" s="124" t="s">
        <v>14</v>
      </c>
      <c r="C7289" s="125" t="s">
        <v>22272</v>
      </c>
      <c r="D7289" s="126" t="s">
        <v>22273</v>
      </c>
      <c r="E7289" s="125" t="s">
        <v>22276</v>
      </c>
      <c r="F7289" s="126" t="s">
        <v>22277</v>
      </c>
      <c r="G7289" s="125" t="s">
        <v>22287</v>
      </c>
      <c r="H7289" s="126" t="s">
        <v>22288</v>
      </c>
      <c r="I7289" s="127">
        <v>342</v>
      </c>
      <c r="J7289" s="128">
        <v>11.2403</v>
      </c>
    </row>
    <row r="7290" spans="2:10" hidden="1" x14ac:dyDescent="0.25">
      <c r="B7290" s="124" t="s">
        <v>14</v>
      </c>
      <c r="C7290" s="125" t="s">
        <v>22272</v>
      </c>
      <c r="D7290" s="126" t="s">
        <v>22273</v>
      </c>
      <c r="E7290" s="125" t="s">
        <v>4514</v>
      </c>
      <c r="F7290" s="126" t="s">
        <v>22283</v>
      </c>
      <c r="G7290" s="125" t="s">
        <v>22289</v>
      </c>
      <c r="H7290" s="126" t="s">
        <v>22290</v>
      </c>
      <c r="I7290" s="127">
        <v>334</v>
      </c>
      <c r="J7290" s="128">
        <v>5.0042999999999997</v>
      </c>
    </row>
    <row r="7291" spans="2:10" hidden="1" x14ac:dyDescent="0.25">
      <c r="B7291" s="124" t="s">
        <v>14</v>
      </c>
      <c r="C7291" s="125" t="s">
        <v>22291</v>
      </c>
      <c r="D7291" s="126" t="s">
        <v>22292</v>
      </c>
      <c r="E7291" s="125" t="s">
        <v>5796</v>
      </c>
      <c r="F7291" s="126" t="s">
        <v>22293</v>
      </c>
      <c r="G7291" s="125" t="s">
        <v>22294</v>
      </c>
      <c r="H7291" s="126" t="s">
        <v>22295</v>
      </c>
      <c r="I7291" s="127">
        <v>4086</v>
      </c>
      <c r="J7291" s="128">
        <v>84.180199999999999</v>
      </c>
    </row>
    <row r="7292" spans="2:10" hidden="1" x14ac:dyDescent="0.25">
      <c r="B7292" s="124" t="s">
        <v>14</v>
      </c>
      <c r="C7292" s="125" t="s">
        <v>22291</v>
      </c>
      <c r="D7292" s="126" t="s">
        <v>22292</v>
      </c>
      <c r="E7292" s="125" t="s">
        <v>4042</v>
      </c>
      <c r="F7292" s="126" t="s">
        <v>22296</v>
      </c>
      <c r="G7292" s="125" t="s">
        <v>5796</v>
      </c>
      <c r="H7292" s="126" t="s">
        <v>22293</v>
      </c>
      <c r="I7292" s="127">
        <v>841</v>
      </c>
      <c r="J7292" s="128">
        <v>16.955200000000001</v>
      </c>
    </row>
    <row r="7293" spans="2:10" hidden="1" x14ac:dyDescent="0.25">
      <c r="B7293" s="124" t="s">
        <v>14</v>
      </c>
      <c r="C7293" s="125" t="s">
        <v>22291</v>
      </c>
      <c r="D7293" s="126" t="s">
        <v>22292</v>
      </c>
      <c r="E7293" s="125" t="s">
        <v>22297</v>
      </c>
      <c r="F7293" s="126" t="s">
        <v>22298</v>
      </c>
      <c r="G7293" s="125" t="s">
        <v>22299</v>
      </c>
      <c r="H7293" s="126" t="s">
        <v>22300</v>
      </c>
      <c r="I7293" s="127">
        <v>181</v>
      </c>
      <c r="J7293" s="128">
        <v>39.078100000000013</v>
      </c>
    </row>
    <row r="7294" spans="2:10" hidden="1" x14ac:dyDescent="0.25">
      <c r="B7294" s="124" t="s">
        <v>14</v>
      </c>
      <c r="C7294" s="125" t="s">
        <v>22291</v>
      </c>
      <c r="D7294" s="126" t="s">
        <v>22292</v>
      </c>
      <c r="E7294" s="125" t="s">
        <v>22299</v>
      </c>
      <c r="F7294" s="126" t="s">
        <v>22300</v>
      </c>
      <c r="G7294" s="125" t="s">
        <v>4042</v>
      </c>
      <c r="H7294" s="126" t="s">
        <v>22296</v>
      </c>
      <c r="I7294" s="127">
        <v>412</v>
      </c>
      <c r="J7294" s="128">
        <v>28.916900000000009</v>
      </c>
    </row>
    <row r="7295" spans="2:10" hidden="1" x14ac:dyDescent="0.25">
      <c r="B7295" s="124" t="s">
        <v>14</v>
      </c>
      <c r="C7295" s="125" t="s">
        <v>22291</v>
      </c>
      <c r="D7295" s="126" t="s">
        <v>22292</v>
      </c>
      <c r="E7295" s="125" t="s">
        <v>22291</v>
      </c>
      <c r="F7295" s="126" t="s">
        <v>22301</v>
      </c>
      <c r="G7295" s="125" t="s">
        <v>22297</v>
      </c>
      <c r="H7295" s="126" t="s">
        <v>22298</v>
      </c>
      <c r="I7295" s="127">
        <v>177</v>
      </c>
      <c r="J7295" s="128">
        <v>3.6395</v>
      </c>
    </row>
    <row r="7296" spans="2:10" hidden="1" x14ac:dyDescent="0.25">
      <c r="B7296" s="124" t="s">
        <v>14</v>
      </c>
      <c r="C7296" s="125" t="s">
        <v>22302</v>
      </c>
      <c r="D7296" s="126" t="s">
        <v>22303</v>
      </c>
      <c r="E7296" s="125" t="s">
        <v>22302</v>
      </c>
      <c r="F7296" s="126" t="s">
        <v>22304</v>
      </c>
      <c r="G7296" s="125" t="s">
        <v>16066</v>
      </c>
      <c r="H7296" s="126" t="s">
        <v>22305</v>
      </c>
      <c r="I7296" s="127">
        <v>506</v>
      </c>
      <c r="J7296" s="128">
        <v>4.1066000000000003</v>
      </c>
    </row>
    <row r="7297" spans="2:10" hidden="1" x14ac:dyDescent="0.25">
      <c r="B7297" s="124" t="s">
        <v>14</v>
      </c>
      <c r="C7297" s="125" t="s">
        <v>22302</v>
      </c>
      <c r="D7297" s="126" t="s">
        <v>22303</v>
      </c>
      <c r="E7297" s="125" t="s">
        <v>11398</v>
      </c>
      <c r="F7297" s="126" t="s">
        <v>22306</v>
      </c>
      <c r="G7297" s="125" t="s">
        <v>5340</v>
      </c>
      <c r="H7297" s="126" t="s">
        <v>22307</v>
      </c>
      <c r="I7297" s="127">
        <v>514</v>
      </c>
      <c r="J7297" s="128">
        <v>1.4003000000000001</v>
      </c>
    </row>
    <row r="7298" spans="2:10" hidden="1" x14ac:dyDescent="0.25">
      <c r="B7298" s="124" t="s">
        <v>14</v>
      </c>
      <c r="C7298" s="125" t="s">
        <v>22308</v>
      </c>
      <c r="D7298" s="126" t="s">
        <v>22309</v>
      </c>
      <c r="E7298" s="125" t="s">
        <v>22310</v>
      </c>
      <c r="F7298" s="126" t="s">
        <v>22311</v>
      </c>
      <c r="G7298" s="125" t="s">
        <v>22312</v>
      </c>
      <c r="H7298" s="126" t="s">
        <v>22313</v>
      </c>
      <c r="I7298" s="127">
        <v>701</v>
      </c>
      <c r="J7298" s="128">
        <v>66.165600000000012</v>
      </c>
    </row>
    <row r="7299" spans="2:10" hidden="1" x14ac:dyDescent="0.25">
      <c r="B7299" s="124" t="s">
        <v>14</v>
      </c>
      <c r="C7299" s="125" t="s">
        <v>22308</v>
      </c>
      <c r="D7299" s="126" t="s">
        <v>22309</v>
      </c>
      <c r="E7299" s="125" t="s">
        <v>22310</v>
      </c>
      <c r="F7299" s="126" t="s">
        <v>22311</v>
      </c>
      <c r="G7299" s="125" t="s">
        <v>22314</v>
      </c>
      <c r="H7299" s="126" t="s">
        <v>22315</v>
      </c>
      <c r="I7299" s="127">
        <v>2449</v>
      </c>
      <c r="J7299" s="128">
        <v>22.465199999999989</v>
      </c>
    </row>
    <row r="7300" spans="2:10" hidden="1" x14ac:dyDescent="0.25">
      <c r="B7300" s="124" t="s">
        <v>14</v>
      </c>
      <c r="C7300" s="125" t="s">
        <v>22308</v>
      </c>
      <c r="D7300" s="126" t="s">
        <v>22309</v>
      </c>
      <c r="E7300" s="125" t="s">
        <v>22308</v>
      </c>
      <c r="F7300" s="126" t="s">
        <v>22316</v>
      </c>
      <c r="G7300" s="125" t="s">
        <v>22317</v>
      </c>
      <c r="H7300" s="126" t="s">
        <v>22318</v>
      </c>
      <c r="I7300" s="127">
        <v>2970</v>
      </c>
      <c r="J7300" s="128">
        <v>78.740399999999994</v>
      </c>
    </row>
    <row r="7301" spans="2:10" hidden="1" x14ac:dyDescent="0.25">
      <c r="B7301" s="124" t="s">
        <v>14</v>
      </c>
      <c r="C7301" s="125" t="s">
        <v>22308</v>
      </c>
      <c r="D7301" s="126" t="s">
        <v>22309</v>
      </c>
      <c r="E7301" s="125" t="s">
        <v>22308</v>
      </c>
      <c r="F7301" s="126" t="s">
        <v>22316</v>
      </c>
      <c r="G7301" s="125" t="s">
        <v>22310</v>
      </c>
      <c r="H7301" s="126" t="s">
        <v>22311</v>
      </c>
      <c r="I7301" s="127">
        <v>1391</v>
      </c>
      <c r="J7301" s="128">
        <v>24.34790000000001</v>
      </c>
    </row>
    <row r="7302" spans="2:10" hidden="1" x14ac:dyDescent="0.25">
      <c r="B7302" s="124" t="s">
        <v>14</v>
      </c>
      <c r="C7302" s="125" t="s">
        <v>8522</v>
      </c>
      <c r="D7302" s="126" t="s">
        <v>22319</v>
      </c>
      <c r="E7302" s="125" t="s">
        <v>8522</v>
      </c>
      <c r="F7302" s="126" t="s">
        <v>22320</v>
      </c>
      <c r="G7302" s="125" t="s">
        <v>22321</v>
      </c>
      <c r="H7302" s="126" t="s">
        <v>22322</v>
      </c>
      <c r="I7302" s="127">
        <v>383</v>
      </c>
      <c r="J7302" s="128">
        <v>81.936700000000002</v>
      </c>
    </row>
    <row r="7303" spans="2:10" hidden="1" x14ac:dyDescent="0.25">
      <c r="B7303" s="124" t="s">
        <v>14</v>
      </c>
      <c r="C7303" s="125" t="s">
        <v>8522</v>
      </c>
      <c r="D7303" s="126" t="s">
        <v>22319</v>
      </c>
      <c r="E7303" s="125" t="s">
        <v>5166</v>
      </c>
      <c r="F7303" s="126" t="s">
        <v>22323</v>
      </c>
      <c r="G7303" s="125" t="s">
        <v>22324</v>
      </c>
      <c r="H7303" s="126" t="s">
        <v>22325</v>
      </c>
      <c r="I7303" s="127">
        <v>548</v>
      </c>
      <c r="J7303" s="128">
        <v>90.073100000000011</v>
      </c>
    </row>
    <row r="7304" spans="2:10" hidden="1" x14ac:dyDescent="0.25">
      <c r="B7304" s="124" t="s">
        <v>14</v>
      </c>
      <c r="C7304" s="125" t="s">
        <v>8522</v>
      </c>
      <c r="D7304" s="126" t="s">
        <v>22319</v>
      </c>
      <c r="E7304" s="125" t="s">
        <v>661</v>
      </c>
      <c r="F7304" s="126" t="s">
        <v>22326</v>
      </c>
      <c r="G7304" s="125" t="s">
        <v>22327</v>
      </c>
      <c r="H7304" s="126" t="s">
        <v>22328</v>
      </c>
      <c r="I7304" s="127">
        <v>2</v>
      </c>
      <c r="J7304" s="128">
        <v>28.362400000000001</v>
      </c>
    </row>
    <row r="7305" spans="2:10" hidden="1" x14ac:dyDescent="0.25">
      <c r="B7305" s="124" t="s">
        <v>14</v>
      </c>
      <c r="C7305" s="125" t="s">
        <v>8522</v>
      </c>
      <c r="D7305" s="126" t="s">
        <v>22319</v>
      </c>
      <c r="E7305" s="125" t="s">
        <v>8522</v>
      </c>
      <c r="F7305" s="126" t="s">
        <v>22320</v>
      </c>
      <c r="G7305" s="125" t="s">
        <v>22329</v>
      </c>
      <c r="H7305" s="126" t="s">
        <v>22330</v>
      </c>
      <c r="I7305" s="127">
        <v>671</v>
      </c>
      <c r="J7305" s="128">
        <v>17.456900000000001</v>
      </c>
    </row>
    <row r="7306" spans="2:10" hidden="1" x14ac:dyDescent="0.25">
      <c r="B7306" s="124" t="s">
        <v>14</v>
      </c>
      <c r="C7306" s="125" t="s">
        <v>8522</v>
      </c>
      <c r="D7306" s="126" t="s">
        <v>22319</v>
      </c>
      <c r="E7306" s="125" t="s">
        <v>8522</v>
      </c>
      <c r="F7306" s="126" t="s">
        <v>22320</v>
      </c>
      <c r="G7306" s="125" t="s">
        <v>5166</v>
      </c>
      <c r="H7306" s="126" t="s">
        <v>22323</v>
      </c>
      <c r="I7306" s="127">
        <v>281</v>
      </c>
      <c r="J7306" s="128">
        <v>17.849599999999999</v>
      </c>
    </row>
    <row r="7307" spans="2:10" hidden="1" x14ac:dyDescent="0.25">
      <c r="B7307" s="124" t="s">
        <v>14</v>
      </c>
      <c r="C7307" s="125" t="s">
        <v>8522</v>
      </c>
      <c r="D7307" s="126" t="s">
        <v>22319</v>
      </c>
      <c r="E7307" s="125" t="s">
        <v>5166</v>
      </c>
      <c r="F7307" s="126" t="s">
        <v>22323</v>
      </c>
      <c r="G7307" s="125" t="s">
        <v>22331</v>
      </c>
      <c r="H7307" s="126" t="s">
        <v>22332</v>
      </c>
      <c r="I7307" s="127">
        <v>544</v>
      </c>
      <c r="J7307" s="128">
        <v>62.080599999999997</v>
      </c>
    </row>
    <row r="7308" spans="2:10" hidden="1" x14ac:dyDescent="0.25">
      <c r="B7308" s="124" t="s">
        <v>14</v>
      </c>
      <c r="C7308" s="125" t="s">
        <v>8522</v>
      </c>
      <c r="D7308" s="126" t="s">
        <v>22319</v>
      </c>
      <c r="E7308" s="125" t="s">
        <v>22331</v>
      </c>
      <c r="F7308" s="126" t="s">
        <v>22332</v>
      </c>
      <c r="G7308" s="125" t="s">
        <v>22333</v>
      </c>
      <c r="H7308" s="126" t="s">
        <v>22334</v>
      </c>
      <c r="I7308" s="127">
        <v>48</v>
      </c>
      <c r="J7308" s="128">
        <v>0</v>
      </c>
    </row>
    <row r="7309" spans="2:10" hidden="1" x14ac:dyDescent="0.25">
      <c r="B7309" s="124" t="s">
        <v>14</v>
      </c>
      <c r="C7309" s="125" t="s">
        <v>3927</v>
      </c>
      <c r="D7309" s="126" t="s">
        <v>22335</v>
      </c>
      <c r="E7309" s="125" t="s">
        <v>6863</v>
      </c>
      <c r="F7309" s="126" t="s">
        <v>22336</v>
      </c>
      <c r="G7309" s="125" t="s">
        <v>22337</v>
      </c>
      <c r="H7309" s="126" t="s">
        <v>22338</v>
      </c>
      <c r="I7309" s="127">
        <v>450</v>
      </c>
      <c r="J7309" s="128">
        <v>8.0130000000000035</v>
      </c>
    </row>
    <row r="7310" spans="2:10" hidden="1" x14ac:dyDescent="0.25">
      <c r="B7310" s="124" t="s">
        <v>14</v>
      </c>
      <c r="C7310" s="125" t="s">
        <v>3927</v>
      </c>
      <c r="D7310" s="126" t="s">
        <v>22335</v>
      </c>
      <c r="E7310" s="125" t="s">
        <v>3927</v>
      </c>
      <c r="F7310" s="126" t="s">
        <v>22339</v>
      </c>
      <c r="G7310" s="125" t="s">
        <v>6863</v>
      </c>
      <c r="H7310" s="126" t="s">
        <v>22336</v>
      </c>
      <c r="I7310" s="127">
        <v>700</v>
      </c>
      <c r="J7310" s="128">
        <v>7.5747999999999998</v>
      </c>
    </row>
    <row r="7311" spans="2:10" hidden="1" x14ac:dyDescent="0.25">
      <c r="B7311" s="124" t="s">
        <v>14</v>
      </c>
      <c r="C7311" s="125" t="s">
        <v>3927</v>
      </c>
      <c r="D7311" s="126" t="s">
        <v>22335</v>
      </c>
      <c r="E7311" s="125" t="s">
        <v>6863</v>
      </c>
      <c r="F7311" s="126" t="s">
        <v>22336</v>
      </c>
      <c r="G7311" s="125" t="s">
        <v>22340</v>
      </c>
      <c r="H7311" s="126" t="s">
        <v>22341</v>
      </c>
      <c r="I7311" s="127">
        <v>769</v>
      </c>
      <c r="J7311" s="128">
        <v>7.3692000000000002</v>
      </c>
    </row>
    <row r="7312" spans="2:10" hidden="1" x14ac:dyDescent="0.25">
      <c r="B7312" s="124" t="s">
        <v>14</v>
      </c>
      <c r="C7312" s="125" t="s">
        <v>22342</v>
      </c>
      <c r="D7312" s="126" t="s">
        <v>22343</v>
      </c>
      <c r="E7312" s="125" t="s">
        <v>22342</v>
      </c>
      <c r="F7312" s="126" t="s">
        <v>22344</v>
      </c>
      <c r="G7312" s="125" t="s">
        <v>3880</v>
      </c>
      <c r="H7312" s="126" t="s">
        <v>22345</v>
      </c>
      <c r="I7312" s="127">
        <v>814</v>
      </c>
      <c r="J7312" s="128">
        <v>16.880199999999999</v>
      </c>
    </row>
    <row r="7313" spans="2:10" hidden="1" x14ac:dyDescent="0.25">
      <c r="B7313" s="124" t="s">
        <v>14</v>
      </c>
      <c r="C7313" s="125" t="s">
        <v>22346</v>
      </c>
      <c r="D7313" s="126" t="s">
        <v>22347</v>
      </c>
      <c r="E7313" s="125" t="s">
        <v>22346</v>
      </c>
      <c r="F7313" s="126" t="s">
        <v>22348</v>
      </c>
      <c r="G7313" s="125" t="s">
        <v>22349</v>
      </c>
      <c r="H7313" s="126" t="s">
        <v>22350</v>
      </c>
      <c r="I7313" s="127">
        <v>633</v>
      </c>
      <c r="J7313" s="128">
        <v>5.4257</v>
      </c>
    </row>
    <row r="7314" spans="2:10" hidden="1" x14ac:dyDescent="0.25">
      <c r="B7314" s="124" t="s">
        <v>14</v>
      </c>
      <c r="C7314" s="125" t="s">
        <v>22346</v>
      </c>
      <c r="D7314" s="126" t="s">
        <v>22347</v>
      </c>
      <c r="E7314" s="125" t="s">
        <v>22346</v>
      </c>
      <c r="F7314" s="126" t="s">
        <v>22348</v>
      </c>
      <c r="G7314" s="125" t="s">
        <v>22351</v>
      </c>
      <c r="H7314" s="126" t="s">
        <v>22352</v>
      </c>
      <c r="I7314" s="127">
        <v>470</v>
      </c>
      <c r="J7314" s="128">
        <v>39.268200000000007</v>
      </c>
    </row>
    <row r="7315" spans="2:10" hidden="1" x14ac:dyDescent="0.25">
      <c r="B7315" s="124" t="s">
        <v>14</v>
      </c>
      <c r="C7315" s="125" t="s">
        <v>22346</v>
      </c>
      <c r="D7315" s="126" t="s">
        <v>22347</v>
      </c>
      <c r="E7315" s="125" t="s">
        <v>22349</v>
      </c>
      <c r="F7315" s="126" t="s">
        <v>22350</v>
      </c>
      <c r="G7315" s="125" t="s">
        <v>22353</v>
      </c>
      <c r="H7315" s="126" t="s">
        <v>22354</v>
      </c>
      <c r="I7315" s="127">
        <v>589</v>
      </c>
      <c r="J7315" s="128">
        <v>7.1925999999999997</v>
      </c>
    </row>
    <row r="7316" spans="2:10" hidden="1" x14ac:dyDescent="0.25">
      <c r="B7316" s="124" t="s">
        <v>14</v>
      </c>
      <c r="C7316" s="125" t="s">
        <v>22346</v>
      </c>
      <c r="D7316" s="126" t="s">
        <v>22347</v>
      </c>
      <c r="E7316" s="125" t="s">
        <v>22346</v>
      </c>
      <c r="F7316" s="126" t="s">
        <v>22348</v>
      </c>
      <c r="G7316" s="125" t="s">
        <v>22355</v>
      </c>
      <c r="H7316" s="126" t="s">
        <v>22356</v>
      </c>
      <c r="I7316" s="127">
        <v>1910</v>
      </c>
      <c r="J7316" s="128">
        <v>2.6808000000000001</v>
      </c>
    </row>
    <row r="7317" spans="2:10" hidden="1" x14ac:dyDescent="0.25">
      <c r="B7317" s="124" t="s">
        <v>14</v>
      </c>
      <c r="C7317" s="125" t="s">
        <v>22346</v>
      </c>
      <c r="D7317" s="126" t="s">
        <v>22347</v>
      </c>
      <c r="E7317" s="125" t="s">
        <v>22346</v>
      </c>
      <c r="F7317" s="126" t="s">
        <v>22348</v>
      </c>
      <c r="G7317" s="125" t="s">
        <v>22357</v>
      </c>
      <c r="H7317" s="126" t="s">
        <v>22358</v>
      </c>
      <c r="I7317" s="127">
        <v>435</v>
      </c>
      <c r="J7317" s="128">
        <v>1.4389000000000001</v>
      </c>
    </row>
    <row r="7318" spans="2:10" hidden="1" x14ac:dyDescent="0.25">
      <c r="B7318" s="124" t="s">
        <v>14</v>
      </c>
      <c r="C7318" s="125" t="s">
        <v>22359</v>
      </c>
      <c r="D7318" s="126" t="s">
        <v>22360</v>
      </c>
      <c r="E7318" s="125" t="s">
        <v>22359</v>
      </c>
      <c r="F7318" s="126" t="s">
        <v>22361</v>
      </c>
      <c r="G7318" s="125" t="s">
        <v>5600</v>
      </c>
      <c r="H7318" s="126" t="s">
        <v>22362</v>
      </c>
      <c r="I7318" s="127">
        <v>303</v>
      </c>
      <c r="J7318" s="128">
        <v>27.734999999999999</v>
      </c>
    </row>
    <row r="7319" spans="2:10" hidden="1" x14ac:dyDescent="0.25">
      <c r="B7319" s="124" t="s">
        <v>14</v>
      </c>
      <c r="C7319" s="125" t="s">
        <v>22359</v>
      </c>
      <c r="D7319" s="126" t="s">
        <v>22360</v>
      </c>
      <c r="E7319" s="125" t="s">
        <v>22359</v>
      </c>
      <c r="F7319" s="126" t="s">
        <v>22361</v>
      </c>
      <c r="G7319" s="125" t="s">
        <v>5166</v>
      </c>
      <c r="H7319" s="126" t="s">
        <v>22363</v>
      </c>
      <c r="I7319" s="127">
        <v>511</v>
      </c>
      <c r="J7319" s="128">
        <v>8.5266000000000002</v>
      </c>
    </row>
    <row r="7320" spans="2:10" hidden="1" x14ac:dyDescent="0.25">
      <c r="B7320" s="124" t="s">
        <v>14</v>
      </c>
      <c r="C7320" s="125" t="s">
        <v>22359</v>
      </c>
      <c r="D7320" s="126" t="s">
        <v>22360</v>
      </c>
      <c r="E7320" s="125" t="s">
        <v>22364</v>
      </c>
      <c r="F7320" s="126" t="s">
        <v>22365</v>
      </c>
      <c r="G7320" s="125" t="s">
        <v>22366</v>
      </c>
      <c r="H7320" s="126" t="s">
        <v>22367</v>
      </c>
      <c r="I7320" s="127">
        <v>397</v>
      </c>
      <c r="J7320" s="128">
        <v>9.1542000000000012</v>
      </c>
    </row>
    <row r="7321" spans="2:10" hidden="1" x14ac:dyDescent="0.25">
      <c r="B7321" s="124" t="s">
        <v>14</v>
      </c>
      <c r="C7321" s="125" t="s">
        <v>22359</v>
      </c>
      <c r="D7321" s="126" t="s">
        <v>22360</v>
      </c>
      <c r="E7321" s="125" t="s">
        <v>22359</v>
      </c>
      <c r="F7321" s="126" t="s">
        <v>22361</v>
      </c>
      <c r="G7321" s="125" t="s">
        <v>22364</v>
      </c>
      <c r="H7321" s="126" t="s">
        <v>22365</v>
      </c>
      <c r="I7321" s="127">
        <v>541</v>
      </c>
      <c r="J7321" s="128">
        <v>5.8543999999999992</v>
      </c>
    </row>
    <row r="7322" spans="2:10" hidden="1" x14ac:dyDescent="0.25">
      <c r="B7322" s="124" t="s">
        <v>14</v>
      </c>
      <c r="C7322" s="125" t="s">
        <v>22359</v>
      </c>
      <c r="D7322" s="126" t="s">
        <v>22360</v>
      </c>
      <c r="E7322" s="125" t="s">
        <v>22364</v>
      </c>
      <c r="F7322" s="126" t="s">
        <v>22365</v>
      </c>
      <c r="G7322" s="125" t="s">
        <v>22368</v>
      </c>
      <c r="H7322" s="126" t="s">
        <v>22369</v>
      </c>
      <c r="I7322" s="127">
        <v>666</v>
      </c>
      <c r="J7322" s="128">
        <v>24.4376</v>
      </c>
    </row>
    <row r="7323" spans="2:10" hidden="1" x14ac:dyDescent="0.25">
      <c r="B7323" s="124" t="s">
        <v>14</v>
      </c>
      <c r="C7323" s="125" t="s">
        <v>22370</v>
      </c>
      <c r="D7323" s="126" t="s">
        <v>22371</v>
      </c>
      <c r="E7323" s="125" t="s">
        <v>22370</v>
      </c>
      <c r="F7323" s="126" t="s">
        <v>22372</v>
      </c>
      <c r="G7323" s="125" t="s">
        <v>22373</v>
      </c>
      <c r="H7323" s="126" t="s">
        <v>22374</v>
      </c>
      <c r="I7323" s="127">
        <v>918</v>
      </c>
      <c r="J7323" s="128">
        <v>26.054099999999991</v>
      </c>
    </row>
    <row r="7324" spans="2:10" hidden="1" x14ac:dyDescent="0.25">
      <c r="B7324" s="124" t="s">
        <v>14</v>
      </c>
      <c r="C7324" s="125" t="s">
        <v>22375</v>
      </c>
      <c r="D7324" s="126" t="s">
        <v>22376</v>
      </c>
      <c r="E7324" s="125" t="s">
        <v>22375</v>
      </c>
      <c r="F7324" s="126" t="s">
        <v>22377</v>
      </c>
      <c r="G7324" s="125" t="s">
        <v>22378</v>
      </c>
      <c r="H7324" s="126" t="s">
        <v>22379</v>
      </c>
      <c r="I7324" s="127">
        <v>670</v>
      </c>
      <c r="J7324" s="128">
        <v>48.705600000000011</v>
      </c>
    </row>
    <row r="7325" spans="2:10" hidden="1" x14ac:dyDescent="0.25">
      <c r="B7325" s="124" t="s">
        <v>14</v>
      </c>
      <c r="C7325" s="125" t="s">
        <v>22375</v>
      </c>
      <c r="D7325" s="126" t="s">
        <v>22376</v>
      </c>
      <c r="E7325" s="125" t="s">
        <v>22378</v>
      </c>
      <c r="F7325" s="126" t="s">
        <v>22379</v>
      </c>
      <c r="G7325" s="125" t="s">
        <v>22380</v>
      </c>
      <c r="H7325" s="126" t="s">
        <v>22381</v>
      </c>
      <c r="I7325" s="127">
        <v>368</v>
      </c>
      <c r="J7325" s="128">
        <v>62.278100000000023</v>
      </c>
    </row>
    <row r="7326" spans="2:10" hidden="1" x14ac:dyDescent="0.25">
      <c r="B7326" s="124" t="s">
        <v>14</v>
      </c>
      <c r="C7326" s="125" t="s">
        <v>22375</v>
      </c>
      <c r="D7326" s="126" t="s">
        <v>22376</v>
      </c>
      <c r="E7326" s="125" t="s">
        <v>22382</v>
      </c>
      <c r="F7326" s="126" t="s">
        <v>22383</v>
      </c>
      <c r="G7326" s="125" t="s">
        <v>22384</v>
      </c>
      <c r="H7326" s="126" t="s">
        <v>22385</v>
      </c>
      <c r="I7326" s="127">
        <v>1870</v>
      </c>
      <c r="J7326" s="128">
        <v>22.965799999999991</v>
      </c>
    </row>
    <row r="7327" spans="2:10" hidden="1" x14ac:dyDescent="0.25">
      <c r="B7327" s="124" t="s">
        <v>14</v>
      </c>
      <c r="C7327" s="125" t="s">
        <v>22375</v>
      </c>
      <c r="D7327" s="126" t="s">
        <v>22376</v>
      </c>
      <c r="E7327" s="125" t="s">
        <v>22386</v>
      </c>
      <c r="F7327" s="126" t="s">
        <v>22387</v>
      </c>
      <c r="G7327" s="125" t="s">
        <v>13877</v>
      </c>
      <c r="H7327" s="126" t="s">
        <v>22388</v>
      </c>
      <c r="I7327" s="127">
        <v>6837</v>
      </c>
      <c r="J7327" s="128">
        <v>42.353900000000003</v>
      </c>
    </row>
    <row r="7328" spans="2:10" hidden="1" x14ac:dyDescent="0.25">
      <c r="B7328" s="124" t="s">
        <v>14</v>
      </c>
      <c r="C7328" s="125" t="s">
        <v>22375</v>
      </c>
      <c r="D7328" s="126" t="s">
        <v>22376</v>
      </c>
      <c r="E7328" s="125" t="s">
        <v>22375</v>
      </c>
      <c r="F7328" s="126" t="s">
        <v>22377</v>
      </c>
      <c r="G7328" s="125" t="s">
        <v>21749</v>
      </c>
      <c r="H7328" s="126" t="s">
        <v>22389</v>
      </c>
      <c r="I7328" s="127">
        <v>565</v>
      </c>
      <c r="J7328" s="128">
        <v>24.980899999999998</v>
      </c>
    </row>
    <row r="7329" spans="2:10" hidden="1" x14ac:dyDescent="0.25">
      <c r="B7329" s="124" t="s">
        <v>14</v>
      </c>
      <c r="C7329" s="125" t="s">
        <v>22375</v>
      </c>
      <c r="D7329" s="126" t="s">
        <v>22376</v>
      </c>
      <c r="E7329" s="125" t="s">
        <v>22380</v>
      </c>
      <c r="F7329" s="126" t="s">
        <v>22381</v>
      </c>
      <c r="G7329" s="125" t="s">
        <v>22390</v>
      </c>
      <c r="H7329" s="126" t="s">
        <v>22391</v>
      </c>
      <c r="I7329" s="127">
        <v>744</v>
      </c>
      <c r="J7329" s="128">
        <v>25.152799999999999</v>
      </c>
    </row>
    <row r="7330" spans="2:10" hidden="1" x14ac:dyDescent="0.25">
      <c r="B7330" s="124" t="s">
        <v>14</v>
      </c>
      <c r="C7330" s="125" t="s">
        <v>22375</v>
      </c>
      <c r="D7330" s="126" t="s">
        <v>22376</v>
      </c>
      <c r="E7330" s="125" t="s">
        <v>22390</v>
      </c>
      <c r="F7330" s="126" t="s">
        <v>22391</v>
      </c>
      <c r="G7330" s="125" t="s">
        <v>22382</v>
      </c>
      <c r="H7330" s="126" t="s">
        <v>22383</v>
      </c>
      <c r="I7330" s="127">
        <v>1923</v>
      </c>
      <c r="J7330" s="128">
        <v>118.0977</v>
      </c>
    </row>
    <row r="7331" spans="2:10" hidden="1" x14ac:dyDescent="0.25">
      <c r="B7331" s="124" t="s">
        <v>14</v>
      </c>
      <c r="C7331" s="125" t="s">
        <v>22375</v>
      </c>
      <c r="D7331" s="126" t="s">
        <v>22376</v>
      </c>
      <c r="E7331" s="125" t="s">
        <v>21749</v>
      </c>
      <c r="F7331" s="126" t="s">
        <v>22389</v>
      </c>
      <c r="G7331" s="125" t="s">
        <v>22386</v>
      </c>
      <c r="H7331" s="126" t="s">
        <v>22387</v>
      </c>
      <c r="I7331" s="127">
        <v>1408</v>
      </c>
      <c r="J7331" s="128">
        <v>30.99209999999999</v>
      </c>
    </row>
    <row r="7332" spans="2:10" hidden="1" x14ac:dyDescent="0.25">
      <c r="B7332" s="124" t="s">
        <v>14</v>
      </c>
      <c r="C7332" s="125" t="s">
        <v>22392</v>
      </c>
      <c r="D7332" s="126" t="s">
        <v>22393</v>
      </c>
      <c r="E7332" s="125" t="s">
        <v>22392</v>
      </c>
      <c r="F7332" s="126" t="s">
        <v>22394</v>
      </c>
      <c r="G7332" s="125" t="s">
        <v>22395</v>
      </c>
      <c r="H7332" s="126" t="s">
        <v>22396</v>
      </c>
      <c r="I7332" s="127">
        <v>512</v>
      </c>
      <c r="J7332" s="128">
        <v>7.6817000000000002</v>
      </c>
    </row>
    <row r="7333" spans="2:10" hidden="1" x14ac:dyDescent="0.25">
      <c r="B7333" s="124" t="s">
        <v>14</v>
      </c>
      <c r="C7333" s="125" t="s">
        <v>22392</v>
      </c>
      <c r="D7333" s="126" t="s">
        <v>22393</v>
      </c>
      <c r="E7333" s="125" t="s">
        <v>22397</v>
      </c>
      <c r="F7333" s="126" t="s">
        <v>22398</v>
      </c>
      <c r="G7333" s="125" t="s">
        <v>22399</v>
      </c>
      <c r="H7333" s="126" t="s">
        <v>22400</v>
      </c>
      <c r="I7333" s="127">
        <v>988</v>
      </c>
      <c r="J7333" s="128">
        <v>6.8160999999999996</v>
      </c>
    </row>
    <row r="7334" spans="2:10" hidden="1" x14ac:dyDescent="0.25">
      <c r="B7334" s="124" t="s">
        <v>14</v>
      </c>
      <c r="C7334" s="125" t="s">
        <v>22392</v>
      </c>
      <c r="D7334" s="126" t="s">
        <v>22393</v>
      </c>
      <c r="E7334" s="125" t="s">
        <v>22395</v>
      </c>
      <c r="F7334" s="126" t="s">
        <v>22396</v>
      </c>
      <c r="G7334" s="125" t="s">
        <v>22397</v>
      </c>
      <c r="H7334" s="126" t="s">
        <v>22398</v>
      </c>
      <c r="I7334" s="127">
        <v>268</v>
      </c>
      <c r="J7334" s="128">
        <v>6.6994999999999996</v>
      </c>
    </row>
    <row r="7335" spans="2:10" hidden="1" x14ac:dyDescent="0.25">
      <c r="B7335" s="124" t="s">
        <v>14</v>
      </c>
      <c r="C7335" s="125" t="s">
        <v>22401</v>
      </c>
      <c r="D7335" s="126" t="s">
        <v>22402</v>
      </c>
      <c r="E7335" s="125" t="s">
        <v>15308</v>
      </c>
      <c r="F7335" s="126" t="s">
        <v>22403</v>
      </c>
      <c r="G7335" s="125" t="s">
        <v>5344</v>
      </c>
      <c r="H7335" s="126" t="s">
        <v>22404</v>
      </c>
      <c r="I7335" s="127">
        <v>483</v>
      </c>
      <c r="J7335" s="128">
        <v>16.480599999999988</v>
      </c>
    </row>
    <row r="7336" spans="2:10" hidden="1" x14ac:dyDescent="0.25">
      <c r="B7336" s="124" t="s">
        <v>14</v>
      </c>
      <c r="C7336" s="125" t="s">
        <v>22401</v>
      </c>
      <c r="D7336" s="126" t="s">
        <v>22402</v>
      </c>
      <c r="E7336" s="125" t="s">
        <v>20137</v>
      </c>
      <c r="F7336" s="126" t="s">
        <v>22405</v>
      </c>
      <c r="G7336" s="125" t="s">
        <v>15308</v>
      </c>
      <c r="H7336" s="126" t="s">
        <v>22403</v>
      </c>
      <c r="I7336" s="127">
        <v>857</v>
      </c>
      <c r="J7336" s="128">
        <v>53.7318</v>
      </c>
    </row>
    <row r="7337" spans="2:10" hidden="1" x14ac:dyDescent="0.25">
      <c r="B7337" s="124" t="s">
        <v>14</v>
      </c>
      <c r="C7337" s="125" t="s">
        <v>22401</v>
      </c>
      <c r="D7337" s="126" t="s">
        <v>22402</v>
      </c>
      <c r="E7337" s="125" t="s">
        <v>5447</v>
      </c>
      <c r="F7337" s="126" t="s">
        <v>22406</v>
      </c>
      <c r="G7337" s="125" t="s">
        <v>20137</v>
      </c>
      <c r="H7337" s="126" t="s">
        <v>22405</v>
      </c>
      <c r="I7337" s="127">
        <v>2039</v>
      </c>
      <c r="J7337" s="128">
        <v>22.595500000000001</v>
      </c>
    </row>
    <row r="7338" spans="2:10" hidden="1" x14ac:dyDescent="0.25">
      <c r="B7338" s="124" t="s">
        <v>14</v>
      </c>
      <c r="C7338" s="125" t="s">
        <v>22401</v>
      </c>
      <c r="D7338" s="126" t="s">
        <v>22402</v>
      </c>
      <c r="E7338" s="125" t="s">
        <v>5340</v>
      </c>
      <c r="F7338" s="126" t="s">
        <v>22407</v>
      </c>
      <c r="G7338" s="125" t="s">
        <v>5447</v>
      </c>
      <c r="H7338" s="126" t="s">
        <v>22406</v>
      </c>
      <c r="I7338" s="127">
        <v>44</v>
      </c>
      <c r="J7338" s="128">
        <v>46.074100000000001</v>
      </c>
    </row>
    <row r="7339" spans="2:10" hidden="1" x14ac:dyDescent="0.25">
      <c r="B7339" s="124" t="s">
        <v>14</v>
      </c>
      <c r="C7339" s="125" t="s">
        <v>22401</v>
      </c>
      <c r="D7339" s="126" t="s">
        <v>22402</v>
      </c>
      <c r="E7339" s="125" t="s">
        <v>22401</v>
      </c>
      <c r="F7339" s="126" t="s">
        <v>22408</v>
      </c>
      <c r="G7339" s="125" t="s">
        <v>2505</v>
      </c>
      <c r="H7339" s="126" t="s">
        <v>22409</v>
      </c>
      <c r="I7339" s="127">
        <v>169</v>
      </c>
      <c r="J7339" s="128">
        <v>36.042400000000001</v>
      </c>
    </row>
    <row r="7340" spans="2:10" hidden="1" x14ac:dyDescent="0.25">
      <c r="B7340" s="124" t="s">
        <v>14</v>
      </c>
      <c r="C7340" s="125" t="s">
        <v>22401</v>
      </c>
      <c r="D7340" s="126" t="s">
        <v>22402</v>
      </c>
      <c r="E7340" s="125" t="s">
        <v>22401</v>
      </c>
      <c r="F7340" s="126" t="s">
        <v>22408</v>
      </c>
      <c r="G7340" s="125" t="s">
        <v>5340</v>
      </c>
      <c r="H7340" s="126" t="s">
        <v>22407</v>
      </c>
      <c r="I7340" s="127">
        <v>445</v>
      </c>
      <c r="J7340" s="128">
        <v>12.0943</v>
      </c>
    </row>
    <row r="7341" spans="2:10" hidden="1" x14ac:dyDescent="0.25">
      <c r="B7341" s="124" t="s">
        <v>14</v>
      </c>
      <c r="C7341" s="125" t="s">
        <v>22410</v>
      </c>
      <c r="D7341" s="126" t="s">
        <v>22411</v>
      </c>
      <c r="E7341" s="125" t="s">
        <v>22410</v>
      </c>
      <c r="F7341" s="126" t="s">
        <v>22412</v>
      </c>
      <c r="G7341" s="125" t="s">
        <v>22413</v>
      </c>
      <c r="H7341" s="126" t="s">
        <v>22414</v>
      </c>
      <c r="I7341" s="127">
        <v>432</v>
      </c>
      <c r="J7341" s="128">
        <v>12.342499999999999</v>
      </c>
    </row>
    <row r="7342" spans="2:10" hidden="1" x14ac:dyDescent="0.25">
      <c r="B7342" s="124" t="s">
        <v>14</v>
      </c>
      <c r="C7342" s="125" t="s">
        <v>22410</v>
      </c>
      <c r="D7342" s="126" t="s">
        <v>22411</v>
      </c>
      <c r="E7342" s="125" t="s">
        <v>22410</v>
      </c>
      <c r="F7342" s="126" t="s">
        <v>22412</v>
      </c>
      <c r="G7342" s="125" t="s">
        <v>5340</v>
      </c>
      <c r="H7342" s="126" t="s">
        <v>22415</v>
      </c>
      <c r="I7342" s="127">
        <v>1095</v>
      </c>
      <c r="J7342" s="128">
        <v>9.9590000000000014</v>
      </c>
    </row>
    <row r="7343" spans="2:10" hidden="1" x14ac:dyDescent="0.25">
      <c r="B7343" s="124" t="s">
        <v>14</v>
      </c>
      <c r="C7343" s="125" t="s">
        <v>22416</v>
      </c>
      <c r="D7343" s="126" t="s">
        <v>22417</v>
      </c>
      <c r="E7343" s="125" t="s">
        <v>22418</v>
      </c>
      <c r="F7343" s="126" t="s">
        <v>22419</v>
      </c>
      <c r="G7343" s="125" t="s">
        <v>22420</v>
      </c>
      <c r="H7343" s="126" t="s">
        <v>22421</v>
      </c>
      <c r="I7343" s="127">
        <v>1064</v>
      </c>
      <c r="J7343" s="128">
        <v>9.7308999999999983</v>
      </c>
    </row>
    <row r="7344" spans="2:10" hidden="1" x14ac:dyDescent="0.25">
      <c r="B7344" s="124" t="s">
        <v>14</v>
      </c>
      <c r="C7344" s="125" t="s">
        <v>22416</v>
      </c>
      <c r="D7344" s="126" t="s">
        <v>22417</v>
      </c>
      <c r="E7344" s="125" t="s">
        <v>22422</v>
      </c>
      <c r="F7344" s="126" t="s">
        <v>22423</v>
      </c>
      <c r="G7344" s="125" t="s">
        <v>22424</v>
      </c>
      <c r="H7344" s="126" t="s">
        <v>22425</v>
      </c>
      <c r="I7344" s="127">
        <v>396</v>
      </c>
      <c r="J7344" s="128">
        <v>4.3822000000000001</v>
      </c>
    </row>
    <row r="7345" spans="2:10" hidden="1" x14ac:dyDescent="0.25">
      <c r="B7345" s="124" t="s">
        <v>14</v>
      </c>
      <c r="C7345" s="125" t="s">
        <v>22416</v>
      </c>
      <c r="D7345" s="126" t="s">
        <v>22417</v>
      </c>
      <c r="E7345" s="125" t="s">
        <v>22424</v>
      </c>
      <c r="F7345" s="126" t="s">
        <v>22425</v>
      </c>
      <c r="G7345" s="125" t="s">
        <v>409</v>
      </c>
      <c r="H7345" s="126" t="s">
        <v>22426</v>
      </c>
      <c r="I7345" s="127">
        <v>617</v>
      </c>
      <c r="J7345" s="128">
        <v>12.0389</v>
      </c>
    </row>
    <row r="7346" spans="2:10" hidden="1" x14ac:dyDescent="0.25">
      <c r="B7346" s="124" t="s">
        <v>14</v>
      </c>
      <c r="C7346" s="125" t="s">
        <v>22416</v>
      </c>
      <c r="D7346" s="126" t="s">
        <v>22417</v>
      </c>
      <c r="E7346" s="125" t="s">
        <v>22416</v>
      </c>
      <c r="F7346" s="126" t="s">
        <v>22427</v>
      </c>
      <c r="G7346" s="125" t="s">
        <v>22422</v>
      </c>
      <c r="H7346" s="126" t="s">
        <v>22423</v>
      </c>
      <c r="I7346" s="127">
        <v>468</v>
      </c>
      <c r="J7346" s="128">
        <v>7.4218999999999999</v>
      </c>
    </row>
    <row r="7347" spans="2:10" hidden="1" x14ac:dyDescent="0.25">
      <c r="B7347" s="124" t="s">
        <v>14</v>
      </c>
      <c r="C7347" s="125" t="s">
        <v>22416</v>
      </c>
      <c r="D7347" s="126" t="s">
        <v>22417</v>
      </c>
      <c r="E7347" s="125" t="s">
        <v>22422</v>
      </c>
      <c r="F7347" s="126" t="s">
        <v>22423</v>
      </c>
      <c r="G7347" s="125" t="s">
        <v>22418</v>
      </c>
      <c r="H7347" s="126" t="s">
        <v>22419</v>
      </c>
      <c r="I7347" s="127">
        <v>500</v>
      </c>
      <c r="J7347" s="128">
        <v>8.853900000000003</v>
      </c>
    </row>
    <row r="7348" spans="2:10" hidden="1" x14ac:dyDescent="0.25">
      <c r="B7348" s="124" t="s">
        <v>14</v>
      </c>
      <c r="C7348" s="125" t="s">
        <v>22428</v>
      </c>
      <c r="D7348" s="126" t="s">
        <v>22429</v>
      </c>
      <c r="E7348" s="125" t="s">
        <v>22428</v>
      </c>
      <c r="F7348" s="126" t="s">
        <v>22430</v>
      </c>
      <c r="G7348" s="125" t="s">
        <v>910</v>
      </c>
      <c r="H7348" s="126" t="s">
        <v>22431</v>
      </c>
      <c r="I7348" s="127">
        <v>156</v>
      </c>
      <c r="J7348" s="128">
        <v>6.0848000000000004</v>
      </c>
    </row>
    <row r="7349" spans="2:10" hidden="1" x14ac:dyDescent="0.25">
      <c r="B7349" s="124" t="s">
        <v>14</v>
      </c>
      <c r="C7349" s="125" t="s">
        <v>22428</v>
      </c>
      <c r="D7349" s="126" t="s">
        <v>22429</v>
      </c>
      <c r="E7349" s="125" t="s">
        <v>22432</v>
      </c>
      <c r="F7349" s="126" t="s">
        <v>22433</v>
      </c>
      <c r="G7349" s="125" t="s">
        <v>22434</v>
      </c>
      <c r="H7349" s="126" t="s">
        <v>22435</v>
      </c>
      <c r="I7349" s="127">
        <v>1107</v>
      </c>
      <c r="J7349" s="128">
        <v>6.8507999999999996</v>
      </c>
    </row>
    <row r="7350" spans="2:10" hidden="1" x14ac:dyDescent="0.25">
      <c r="B7350" s="124" t="s">
        <v>14</v>
      </c>
      <c r="C7350" s="125" t="s">
        <v>22428</v>
      </c>
      <c r="D7350" s="126" t="s">
        <v>22429</v>
      </c>
      <c r="E7350" s="125" t="s">
        <v>910</v>
      </c>
      <c r="F7350" s="126" t="s">
        <v>22431</v>
      </c>
      <c r="G7350" s="125" t="s">
        <v>22436</v>
      </c>
      <c r="H7350" s="126" t="s">
        <v>22437</v>
      </c>
      <c r="I7350" s="127">
        <v>375</v>
      </c>
      <c r="J7350" s="128">
        <v>40.278500000000008</v>
      </c>
    </row>
    <row r="7351" spans="2:10" hidden="1" x14ac:dyDescent="0.25">
      <c r="B7351" s="124" t="s">
        <v>14</v>
      </c>
      <c r="C7351" s="125" t="s">
        <v>22428</v>
      </c>
      <c r="D7351" s="126" t="s">
        <v>22429</v>
      </c>
      <c r="E7351" s="125" t="s">
        <v>910</v>
      </c>
      <c r="F7351" s="126" t="s">
        <v>22431</v>
      </c>
      <c r="G7351" s="125" t="s">
        <v>22432</v>
      </c>
      <c r="H7351" s="126" t="s">
        <v>22433</v>
      </c>
      <c r="I7351" s="127">
        <v>1183</v>
      </c>
      <c r="J7351" s="128">
        <v>21.0063</v>
      </c>
    </row>
    <row r="7352" spans="2:10" hidden="1" x14ac:dyDescent="0.25">
      <c r="B7352" s="124" t="s">
        <v>14</v>
      </c>
      <c r="C7352" s="125" t="s">
        <v>22438</v>
      </c>
      <c r="D7352" s="126" t="s">
        <v>22439</v>
      </c>
      <c r="E7352" s="125" t="s">
        <v>22438</v>
      </c>
      <c r="F7352" s="126" t="s">
        <v>22440</v>
      </c>
      <c r="G7352" s="125" t="s">
        <v>1096</v>
      </c>
      <c r="H7352" s="126" t="s">
        <v>22441</v>
      </c>
      <c r="I7352" s="127">
        <v>312</v>
      </c>
      <c r="J7352" s="128">
        <v>32.726700000000008</v>
      </c>
    </row>
    <row r="7353" spans="2:10" hidden="1" x14ac:dyDescent="0.25">
      <c r="B7353" s="124" t="s">
        <v>14</v>
      </c>
      <c r="C7353" s="125" t="s">
        <v>4291</v>
      </c>
      <c r="D7353" s="126" t="s">
        <v>22442</v>
      </c>
      <c r="E7353" s="125" t="s">
        <v>22443</v>
      </c>
      <c r="F7353" s="126" t="s">
        <v>22444</v>
      </c>
      <c r="G7353" s="125" t="s">
        <v>22445</v>
      </c>
      <c r="H7353" s="126" t="s">
        <v>22446</v>
      </c>
      <c r="I7353" s="127">
        <v>181</v>
      </c>
      <c r="J7353" s="128">
        <v>1.4568000000000001</v>
      </c>
    </row>
    <row r="7354" spans="2:10" hidden="1" x14ac:dyDescent="0.25">
      <c r="B7354" s="124" t="s">
        <v>14</v>
      </c>
      <c r="C7354" s="125" t="s">
        <v>4291</v>
      </c>
      <c r="D7354" s="126" t="s">
        <v>22442</v>
      </c>
      <c r="E7354" s="125" t="s">
        <v>22447</v>
      </c>
      <c r="F7354" s="126" t="s">
        <v>22448</v>
      </c>
      <c r="G7354" s="125" t="s">
        <v>22449</v>
      </c>
      <c r="H7354" s="126" t="s">
        <v>22450</v>
      </c>
      <c r="I7354" s="127">
        <v>111</v>
      </c>
      <c r="J7354" s="128">
        <v>15.1934</v>
      </c>
    </row>
    <row r="7355" spans="2:10" hidden="1" x14ac:dyDescent="0.25">
      <c r="B7355" s="124" t="s">
        <v>14</v>
      </c>
      <c r="C7355" s="125" t="s">
        <v>4291</v>
      </c>
      <c r="D7355" s="126" t="s">
        <v>22442</v>
      </c>
      <c r="E7355" s="125" t="s">
        <v>5340</v>
      </c>
      <c r="F7355" s="126" t="s">
        <v>22451</v>
      </c>
      <c r="G7355" s="125" t="s">
        <v>22447</v>
      </c>
      <c r="H7355" s="126" t="s">
        <v>22448</v>
      </c>
      <c r="I7355" s="127">
        <v>374</v>
      </c>
      <c r="J7355" s="128">
        <v>211.88570000000001</v>
      </c>
    </row>
    <row r="7356" spans="2:10" hidden="1" x14ac:dyDescent="0.25">
      <c r="B7356" s="124" t="s">
        <v>14</v>
      </c>
      <c r="C7356" s="125" t="s">
        <v>4291</v>
      </c>
      <c r="D7356" s="126" t="s">
        <v>22442</v>
      </c>
      <c r="E7356" s="125" t="s">
        <v>22447</v>
      </c>
      <c r="F7356" s="126" t="s">
        <v>22448</v>
      </c>
      <c r="G7356" s="125" t="s">
        <v>22443</v>
      </c>
      <c r="H7356" s="126" t="s">
        <v>22444</v>
      </c>
      <c r="I7356" s="127">
        <v>207</v>
      </c>
      <c r="J7356" s="128">
        <v>1.3734</v>
      </c>
    </row>
    <row r="7357" spans="2:10" hidden="1" x14ac:dyDescent="0.25">
      <c r="B7357" s="124" t="s">
        <v>14</v>
      </c>
      <c r="C7357" s="125" t="s">
        <v>4291</v>
      </c>
      <c r="D7357" s="126" t="s">
        <v>22442</v>
      </c>
      <c r="E7357" s="125" t="s">
        <v>4291</v>
      </c>
      <c r="F7357" s="126" t="s">
        <v>22452</v>
      </c>
      <c r="G7357" s="125" t="s">
        <v>22453</v>
      </c>
      <c r="H7357" s="126" t="s">
        <v>22454</v>
      </c>
      <c r="I7357" s="127">
        <v>49</v>
      </c>
      <c r="J7357" s="128">
        <v>2.1772</v>
      </c>
    </row>
    <row r="7358" spans="2:10" hidden="1" x14ac:dyDescent="0.25">
      <c r="B7358" s="124" t="s">
        <v>14</v>
      </c>
      <c r="C7358" s="125" t="s">
        <v>4291</v>
      </c>
      <c r="D7358" s="126" t="s">
        <v>22442</v>
      </c>
      <c r="E7358" s="125" t="s">
        <v>4291</v>
      </c>
      <c r="F7358" s="126" t="s">
        <v>22452</v>
      </c>
      <c r="G7358" s="125" t="s">
        <v>5340</v>
      </c>
      <c r="H7358" s="126" t="s">
        <v>22451</v>
      </c>
      <c r="I7358" s="127">
        <v>451</v>
      </c>
      <c r="J7358" s="128">
        <v>54.458300000000001</v>
      </c>
    </row>
    <row r="7359" spans="2:10" hidden="1" x14ac:dyDescent="0.25">
      <c r="B7359" s="124" t="s">
        <v>14</v>
      </c>
      <c r="C7359" s="125" t="s">
        <v>4385</v>
      </c>
      <c r="D7359" s="126" t="s">
        <v>22455</v>
      </c>
      <c r="E7359" s="125" t="s">
        <v>4385</v>
      </c>
      <c r="F7359" s="126" t="s">
        <v>22456</v>
      </c>
      <c r="G7359" s="125" t="s">
        <v>22457</v>
      </c>
      <c r="H7359" s="126" t="s">
        <v>22458</v>
      </c>
      <c r="I7359" s="127">
        <v>296</v>
      </c>
      <c r="J7359" s="128">
        <v>15.1463</v>
      </c>
    </row>
    <row r="7360" spans="2:10" hidden="1" x14ac:dyDescent="0.25">
      <c r="B7360" s="124" t="s">
        <v>14</v>
      </c>
      <c r="C7360" s="125" t="s">
        <v>22459</v>
      </c>
      <c r="D7360" s="126" t="s">
        <v>22460</v>
      </c>
      <c r="E7360" s="125" t="s">
        <v>22461</v>
      </c>
      <c r="F7360" s="126" t="s">
        <v>22462</v>
      </c>
      <c r="G7360" s="125" t="s">
        <v>22463</v>
      </c>
      <c r="H7360" s="126" t="s">
        <v>22464</v>
      </c>
      <c r="I7360" s="127">
        <v>597</v>
      </c>
      <c r="J7360" s="128">
        <v>3.3872</v>
      </c>
    </row>
    <row r="7361" spans="2:10" hidden="1" x14ac:dyDescent="0.25">
      <c r="B7361" s="124" t="s">
        <v>14</v>
      </c>
      <c r="C7361" s="125" t="s">
        <v>22459</v>
      </c>
      <c r="D7361" s="126" t="s">
        <v>22460</v>
      </c>
      <c r="E7361" s="125" t="s">
        <v>22465</v>
      </c>
      <c r="F7361" s="126" t="s">
        <v>22466</v>
      </c>
      <c r="G7361" s="125" t="s">
        <v>22461</v>
      </c>
      <c r="H7361" s="126" t="s">
        <v>22462</v>
      </c>
      <c r="I7361" s="127">
        <v>232</v>
      </c>
      <c r="J7361" s="128">
        <v>6.3697999999999997</v>
      </c>
    </row>
    <row r="7362" spans="2:10" hidden="1" x14ac:dyDescent="0.25">
      <c r="B7362" s="124" t="s">
        <v>14</v>
      </c>
      <c r="C7362" s="125" t="s">
        <v>22459</v>
      </c>
      <c r="D7362" s="126" t="s">
        <v>22460</v>
      </c>
      <c r="E7362" s="125" t="s">
        <v>22463</v>
      </c>
      <c r="F7362" s="126" t="s">
        <v>22464</v>
      </c>
      <c r="G7362" s="125" t="s">
        <v>22467</v>
      </c>
      <c r="H7362" s="126" t="s">
        <v>22468</v>
      </c>
      <c r="I7362" s="127">
        <v>755</v>
      </c>
      <c r="J7362" s="128">
        <v>16.128899999999991</v>
      </c>
    </row>
    <row r="7363" spans="2:10" hidden="1" x14ac:dyDescent="0.25">
      <c r="B7363" s="124" t="s">
        <v>14</v>
      </c>
      <c r="C7363" s="125" t="s">
        <v>4490</v>
      </c>
      <c r="D7363" s="126" t="s">
        <v>22469</v>
      </c>
      <c r="E7363" s="125" t="s">
        <v>15817</v>
      </c>
      <c r="F7363" s="126" t="s">
        <v>22470</v>
      </c>
      <c r="G7363" s="125" t="s">
        <v>416</v>
      </c>
      <c r="H7363" s="126" t="s">
        <v>22471</v>
      </c>
      <c r="I7363" s="127">
        <v>616</v>
      </c>
      <c r="J7363" s="128">
        <v>4.4088000000000003</v>
      </c>
    </row>
    <row r="7364" spans="2:10" hidden="1" x14ac:dyDescent="0.25">
      <c r="B7364" s="124" t="s">
        <v>14</v>
      </c>
      <c r="C7364" s="125" t="s">
        <v>4490</v>
      </c>
      <c r="D7364" s="126" t="s">
        <v>22469</v>
      </c>
      <c r="E7364" s="125" t="s">
        <v>4490</v>
      </c>
      <c r="F7364" s="126" t="s">
        <v>22472</v>
      </c>
      <c r="G7364" s="125" t="s">
        <v>22473</v>
      </c>
      <c r="H7364" s="126" t="s">
        <v>22474</v>
      </c>
      <c r="I7364" s="127">
        <v>1255</v>
      </c>
      <c r="J7364" s="128">
        <v>7.039600000000001</v>
      </c>
    </row>
    <row r="7365" spans="2:10" hidden="1" x14ac:dyDescent="0.25">
      <c r="B7365" s="124" t="s">
        <v>14</v>
      </c>
      <c r="C7365" s="125" t="s">
        <v>4490</v>
      </c>
      <c r="D7365" s="126" t="s">
        <v>22469</v>
      </c>
      <c r="E7365" s="125" t="s">
        <v>22473</v>
      </c>
      <c r="F7365" s="126" t="s">
        <v>22474</v>
      </c>
      <c r="G7365" s="125" t="s">
        <v>22475</v>
      </c>
      <c r="H7365" s="126" t="s">
        <v>22476</v>
      </c>
      <c r="I7365" s="127">
        <v>369</v>
      </c>
      <c r="J7365" s="128">
        <v>4.6728000000000014</v>
      </c>
    </row>
    <row r="7366" spans="2:10" hidden="1" x14ac:dyDescent="0.25">
      <c r="B7366" s="124" t="s">
        <v>14</v>
      </c>
      <c r="C7366" s="125" t="s">
        <v>4490</v>
      </c>
      <c r="D7366" s="126" t="s">
        <v>22469</v>
      </c>
      <c r="E7366" s="125" t="s">
        <v>22475</v>
      </c>
      <c r="F7366" s="126" t="s">
        <v>22476</v>
      </c>
      <c r="G7366" s="125" t="s">
        <v>15817</v>
      </c>
      <c r="H7366" s="126" t="s">
        <v>22470</v>
      </c>
      <c r="I7366" s="127">
        <v>429</v>
      </c>
      <c r="J7366" s="128">
        <v>10.3695</v>
      </c>
    </row>
    <row r="7367" spans="2:10" hidden="1" x14ac:dyDescent="0.25">
      <c r="B7367" s="124" t="s">
        <v>14</v>
      </c>
      <c r="C7367" s="125" t="s">
        <v>22477</v>
      </c>
      <c r="D7367" s="126" t="s">
        <v>22478</v>
      </c>
      <c r="E7367" s="125" t="s">
        <v>22477</v>
      </c>
      <c r="F7367" s="126" t="s">
        <v>22479</v>
      </c>
      <c r="G7367" s="125" t="s">
        <v>55</v>
      </c>
      <c r="H7367" s="126" t="s">
        <v>22480</v>
      </c>
      <c r="I7367" s="127">
        <v>981</v>
      </c>
      <c r="J7367" s="128">
        <v>16.458099999999991</v>
      </c>
    </row>
    <row r="7368" spans="2:10" hidden="1" x14ac:dyDescent="0.25">
      <c r="B7368" s="124" t="s">
        <v>14</v>
      </c>
      <c r="C7368" s="125" t="s">
        <v>22477</v>
      </c>
      <c r="D7368" s="126" t="s">
        <v>22478</v>
      </c>
      <c r="E7368" s="125" t="s">
        <v>22477</v>
      </c>
      <c r="F7368" s="126" t="s">
        <v>22479</v>
      </c>
      <c r="G7368" s="125" t="s">
        <v>22481</v>
      </c>
      <c r="H7368" s="126" t="s">
        <v>22482</v>
      </c>
      <c r="I7368" s="127">
        <v>401</v>
      </c>
      <c r="J7368" s="128">
        <v>14.6211</v>
      </c>
    </row>
    <row r="7369" spans="2:10" hidden="1" x14ac:dyDescent="0.25">
      <c r="B7369" s="124" t="s">
        <v>14</v>
      </c>
      <c r="C7369" s="125" t="s">
        <v>22477</v>
      </c>
      <c r="D7369" s="126" t="s">
        <v>22478</v>
      </c>
      <c r="E7369" s="125" t="s">
        <v>22481</v>
      </c>
      <c r="F7369" s="126" t="s">
        <v>22482</v>
      </c>
      <c r="G7369" s="125" t="s">
        <v>11968</v>
      </c>
      <c r="H7369" s="126" t="s">
        <v>22483</v>
      </c>
      <c r="I7369" s="127">
        <v>1419</v>
      </c>
      <c r="J7369" s="128">
        <v>11.9642</v>
      </c>
    </row>
    <row r="7370" spans="2:10" hidden="1" x14ac:dyDescent="0.25">
      <c r="B7370" s="124" t="s">
        <v>14</v>
      </c>
      <c r="C7370" s="125" t="s">
        <v>22477</v>
      </c>
      <c r="D7370" s="126" t="s">
        <v>22478</v>
      </c>
      <c r="E7370" s="125" t="s">
        <v>11968</v>
      </c>
      <c r="F7370" s="126" t="s">
        <v>22483</v>
      </c>
      <c r="G7370" s="125" t="s">
        <v>5340</v>
      </c>
      <c r="H7370" s="126" t="s">
        <v>22484</v>
      </c>
      <c r="I7370" s="127">
        <v>753</v>
      </c>
      <c r="J7370" s="128">
        <v>53.697900000000011</v>
      </c>
    </row>
    <row r="7371" spans="2:10" hidden="1" x14ac:dyDescent="0.25">
      <c r="B7371" s="124" t="s">
        <v>14</v>
      </c>
      <c r="C7371" s="125" t="s">
        <v>22485</v>
      </c>
      <c r="D7371" s="126" t="s">
        <v>22486</v>
      </c>
      <c r="E7371" s="125" t="s">
        <v>7831</v>
      </c>
      <c r="F7371" s="126" t="s">
        <v>22487</v>
      </c>
      <c r="G7371" s="125" t="s">
        <v>22488</v>
      </c>
      <c r="H7371" s="126" t="s">
        <v>22489</v>
      </c>
      <c r="I7371" s="127">
        <v>571</v>
      </c>
      <c r="J7371" s="128">
        <v>4.6106000000000007</v>
      </c>
    </row>
    <row r="7372" spans="2:10" hidden="1" x14ac:dyDescent="0.25">
      <c r="B7372" s="124" t="s">
        <v>14</v>
      </c>
      <c r="C7372" s="125" t="s">
        <v>22485</v>
      </c>
      <c r="D7372" s="126" t="s">
        <v>22486</v>
      </c>
      <c r="E7372" s="125" t="s">
        <v>22485</v>
      </c>
      <c r="F7372" s="126" t="s">
        <v>22490</v>
      </c>
      <c r="G7372" s="125" t="s">
        <v>22491</v>
      </c>
      <c r="H7372" s="126" t="s">
        <v>22492</v>
      </c>
      <c r="I7372" s="127">
        <v>633</v>
      </c>
      <c r="J7372" s="128">
        <v>32.7194</v>
      </c>
    </row>
    <row r="7373" spans="2:10" hidden="1" x14ac:dyDescent="0.25">
      <c r="B7373" s="124" t="s">
        <v>14</v>
      </c>
      <c r="C7373" s="125" t="s">
        <v>22485</v>
      </c>
      <c r="D7373" s="126" t="s">
        <v>22486</v>
      </c>
      <c r="E7373" s="125" t="s">
        <v>22488</v>
      </c>
      <c r="F7373" s="126" t="s">
        <v>22489</v>
      </c>
      <c r="G7373" s="125" t="s">
        <v>22493</v>
      </c>
      <c r="H7373" s="126" t="s">
        <v>22494</v>
      </c>
      <c r="I7373" s="127">
        <v>422</v>
      </c>
      <c r="J7373" s="128">
        <v>14.1952</v>
      </c>
    </row>
    <row r="7374" spans="2:10" hidden="1" x14ac:dyDescent="0.25">
      <c r="B7374" s="124" t="s">
        <v>14</v>
      </c>
      <c r="C7374" s="125" t="s">
        <v>4522</v>
      </c>
      <c r="D7374" s="126" t="s">
        <v>22495</v>
      </c>
      <c r="E7374" s="125" t="s">
        <v>4522</v>
      </c>
      <c r="F7374" s="126" t="s">
        <v>22496</v>
      </c>
      <c r="G7374" s="125" t="s">
        <v>22497</v>
      </c>
      <c r="H7374" s="126" t="s">
        <v>22498</v>
      </c>
      <c r="I7374" s="127">
        <v>712</v>
      </c>
      <c r="J7374" s="128">
        <v>38.025400000000012</v>
      </c>
    </row>
    <row r="7375" spans="2:10" hidden="1" x14ac:dyDescent="0.25">
      <c r="B7375" s="124" t="s">
        <v>14</v>
      </c>
      <c r="C7375" s="125" t="s">
        <v>4522</v>
      </c>
      <c r="D7375" s="126" t="s">
        <v>22495</v>
      </c>
      <c r="E7375" s="125" t="s">
        <v>4522</v>
      </c>
      <c r="F7375" s="126" t="s">
        <v>22496</v>
      </c>
      <c r="G7375" s="125" t="s">
        <v>22499</v>
      </c>
      <c r="H7375" s="126" t="s">
        <v>22500</v>
      </c>
      <c r="I7375" s="127">
        <v>2207</v>
      </c>
      <c r="J7375" s="128">
        <v>51.425300000000007</v>
      </c>
    </row>
    <row r="7376" spans="2:10" hidden="1" x14ac:dyDescent="0.25">
      <c r="B7376" s="124" t="s">
        <v>14</v>
      </c>
      <c r="C7376" s="125" t="s">
        <v>4522</v>
      </c>
      <c r="D7376" s="126" t="s">
        <v>22495</v>
      </c>
      <c r="E7376" s="125" t="s">
        <v>4522</v>
      </c>
      <c r="F7376" s="126" t="s">
        <v>22496</v>
      </c>
      <c r="G7376" s="125" t="s">
        <v>22501</v>
      </c>
      <c r="H7376" s="126" t="s">
        <v>22502</v>
      </c>
      <c r="I7376" s="127">
        <v>743</v>
      </c>
      <c r="J7376" s="128">
        <v>49.888399999999997</v>
      </c>
    </row>
    <row r="7377" spans="2:10" hidden="1" x14ac:dyDescent="0.25">
      <c r="B7377" s="124" t="s">
        <v>14</v>
      </c>
      <c r="C7377" s="125" t="s">
        <v>22503</v>
      </c>
      <c r="D7377" s="126" t="s">
        <v>22504</v>
      </c>
      <c r="E7377" s="125" t="s">
        <v>22503</v>
      </c>
      <c r="F7377" s="126" t="s">
        <v>22505</v>
      </c>
      <c r="G7377" s="125" t="s">
        <v>22506</v>
      </c>
      <c r="H7377" s="126" t="s">
        <v>22507</v>
      </c>
      <c r="I7377" s="127">
        <v>295</v>
      </c>
      <c r="J7377" s="128">
        <v>24.234999999999999</v>
      </c>
    </row>
    <row r="7378" spans="2:10" hidden="1" x14ac:dyDescent="0.25">
      <c r="B7378" s="124" t="s">
        <v>14</v>
      </c>
      <c r="C7378" s="125" t="s">
        <v>3437</v>
      </c>
      <c r="D7378" s="126" t="s">
        <v>22508</v>
      </c>
      <c r="E7378" s="125" t="s">
        <v>21620</v>
      </c>
      <c r="F7378" s="126" t="s">
        <v>22509</v>
      </c>
      <c r="G7378" s="125" t="s">
        <v>5079</v>
      </c>
      <c r="H7378" s="126" t="s">
        <v>22510</v>
      </c>
      <c r="I7378" s="127">
        <v>977</v>
      </c>
      <c r="J7378" s="128">
        <v>11.189399999999999</v>
      </c>
    </row>
    <row r="7379" spans="2:10" hidden="1" x14ac:dyDescent="0.25">
      <c r="B7379" s="124" t="s">
        <v>14</v>
      </c>
      <c r="C7379" s="125" t="s">
        <v>3437</v>
      </c>
      <c r="D7379" s="126" t="s">
        <v>22508</v>
      </c>
      <c r="E7379" s="125" t="s">
        <v>3437</v>
      </c>
      <c r="F7379" s="126" t="s">
        <v>22511</v>
      </c>
      <c r="G7379" s="125" t="s">
        <v>22512</v>
      </c>
      <c r="H7379" s="126" t="s">
        <v>22513</v>
      </c>
      <c r="I7379" s="127">
        <v>286</v>
      </c>
      <c r="J7379" s="128">
        <v>11.3256</v>
      </c>
    </row>
    <row r="7380" spans="2:10" hidden="1" x14ac:dyDescent="0.25">
      <c r="B7380" s="124" t="s">
        <v>14</v>
      </c>
      <c r="C7380" s="125" t="s">
        <v>3437</v>
      </c>
      <c r="D7380" s="126" t="s">
        <v>22508</v>
      </c>
      <c r="E7380" s="125" t="s">
        <v>22512</v>
      </c>
      <c r="F7380" s="126" t="s">
        <v>22513</v>
      </c>
      <c r="G7380" s="125" t="s">
        <v>22514</v>
      </c>
      <c r="H7380" s="126" t="s">
        <v>22515</v>
      </c>
      <c r="I7380" s="127">
        <v>384</v>
      </c>
      <c r="J7380" s="128">
        <v>11.401</v>
      </c>
    </row>
    <row r="7381" spans="2:10" hidden="1" x14ac:dyDescent="0.25">
      <c r="B7381" s="124" t="s">
        <v>14</v>
      </c>
      <c r="C7381" s="125" t="s">
        <v>3437</v>
      </c>
      <c r="D7381" s="126" t="s">
        <v>22508</v>
      </c>
      <c r="E7381" s="125" t="s">
        <v>22516</v>
      </c>
      <c r="F7381" s="126" t="s">
        <v>22517</v>
      </c>
      <c r="G7381" s="125" t="s">
        <v>21620</v>
      </c>
      <c r="H7381" s="126" t="s">
        <v>22509</v>
      </c>
      <c r="I7381" s="127">
        <v>370</v>
      </c>
      <c r="J7381" s="128">
        <v>27.254000000000001</v>
      </c>
    </row>
    <row r="7382" spans="2:10" hidden="1" x14ac:dyDescent="0.25">
      <c r="B7382" s="124" t="s">
        <v>14</v>
      </c>
      <c r="C7382" s="125" t="s">
        <v>3437</v>
      </c>
      <c r="D7382" s="126" t="s">
        <v>22508</v>
      </c>
      <c r="E7382" s="125" t="s">
        <v>5079</v>
      </c>
      <c r="F7382" s="126" t="s">
        <v>22510</v>
      </c>
      <c r="G7382" s="125" t="s">
        <v>22518</v>
      </c>
      <c r="H7382" s="126" t="s">
        <v>22519</v>
      </c>
      <c r="I7382" s="127">
        <v>136</v>
      </c>
      <c r="J7382" s="128">
        <v>1.8740000000000001</v>
      </c>
    </row>
    <row r="7383" spans="2:10" hidden="1" x14ac:dyDescent="0.25">
      <c r="B7383" s="124" t="s">
        <v>14</v>
      </c>
      <c r="C7383" s="125" t="s">
        <v>3437</v>
      </c>
      <c r="D7383" s="126" t="s">
        <v>22508</v>
      </c>
      <c r="E7383" s="125" t="s">
        <v>3437</v>
      </c>
      <c r="F7383" s="126" t="s">
        <v>22511</v>
      </c>
      <c r="G7383" s="125" t="s">
        <v>22516</v>
      </c>
      <c r="H7383" s="126" t="s">
        <v>22517</v>
      </c>
      <c r="I7383" s="127">
        <v>486</v>
      </c>
      <c r="J7383" s="128">
        <v>3.5759999999999992</v>
      </c>
    </row>
    <row r="7384" spans="2:10" hidden="1" x14ac:dyDescent="0.25">
      <c r="B7384" s="124" t="s">
        <v>14</v>
      </c>
      <c r="C7384" s="125" t="s">
        <v>3975</v>
      </c>
      <c r="D7384" s="126" t="s">
        <v>22520</v>
      </c>
      <c r="E7384" s="125" t="s">
        <v>22521</v>
      </c>
      <c r="F7384" s="126" t="s">
        <v>22522</v>
      </c>
      <c r="G7384" s="125" t="s">
        <v>1474</v>
      </c>
      <c r="H7384" s="126" t="s">
        <v>22523</v>
      </c>
      <c r="I7384" s="127">
        <v>307</v>
      </c>
      <c r="J7384" s="128">
        <v>8.9852000000000007</v>
      </c>
    </row>
    <row r="7385" spans="2:10" hidden="1" x14ac:dyDescent="0.25">
      <c r="B7385" s="124" t="s">
        <v>14</v>
      </c>
      <c r="C7385" s="125" t="s">
        <v>3975</v>
      </c>
      <c r="D7385" s="126" t="s">
        <v>22520</v>
      </c>
      <c r="E7385" s="125" t="s">
        <v>3975</v>
      </c>
      <c r="F7385" s="126" t="s">
        <v>22524</v>
      </c>
      <c r="G7385" s="125" t="s">
        <v>11536</v>
      </c>
      <c r="H7385" s="126" t="s">
        <v>22525</v>
      </c>
      <c r="I7385" s="127">
        <v>1140</v>
      </c>
      <c r="J7385" s="128">
        <v>17.6724</v>
      </c>
    </row>
    <row r="7386" spans="2:10" hidden="1" x14ac:dyDescent="0.25">
      <c r="B7386" s="124" t="s">
        <v>14</v>
      </c>
      <c r="C7386" s="125" t="s">
        <v>3975</v>
      </c>
      <c r="D7386" s="126" t="s">
        <v>22520</v>
      </c>
      <c r="E7386" s="125" t="s">
        <v>22521</v>
      </c>
      <c r="F7386" s="126" t="s">
        <v>22522</v>
      </c>
      <c r="G7386" s="125" t="s">
        <v>22526</v>
      </c>
      <c r="H7386" s="126" t="s">
        <v>22527</v>
      </c>
      <c r="I7386" s="127">
        <v>618</v>
      </c>
      <c r="J7386" s="128">
        <v>10.154</v>
      </c>
    </row>
    <row r="7387" spans="2:10" hidden="1" x14ac:dyDescent="0.25">
      <c r="B7387" s="124" t="s">
        <v>14</v>
      </c>
      <c r="C7387" s="125" t="s">
        <v>3975</v>
      </c>
      <c r="D7387" s="126" t="s">
        <v>22520</v>
      </c>
      <c r="E7387" s="125" t="s">
        <v>1474</v>
      </c>
      <c r="F7387" s="126" t="s">
        <v>22523</v>
      </c>
      <c r="G7387" s="125" t="s">
        <v>22528</v>
      </c>
      <c r="H7387" s="126" t="s">
        <v>22529</v>
      </c>
      <c r="I7387" s="127">
        <v>1079</v>
      </c>
      <c r="J7387" s="128">
        <v>5.0327999999999999</v>
      </c>
    </row>
    <row r="7388" spans="2:10" hidden="1" x14ac:dyDescent="0.25">
      <c r="B7388" s="124" t="s">
        <v>14</v>
      </c>
      <c r="C7388" s="125" t="s">
        <v>3975</v>
      </c>
      <c r="D7388" s="126" t="s">
        <v>22520</v>
      </c>
      <c r="E7388" s="125" t="s">
        <v>22526</v>
      </c>
      <c r="F7388" s="126" t="s">
        <v>22527</v>
      </c>
      <c r="G7388" s="125" t="s">
        <v>22530</v>
      </c>
      <c r="H7388" s="126" t="s">
        <v>22531</v>
      </c>
      <c r="I7388" s="127">
        <v>767</v>
      </c>
      <c r="J7388" s="128">
        <v>3.6585999999999999</v>
      </c>
    </row>
    <row r="7389" spans="2:10" hidden="1" x14ac:dyDescent="0.25">
      <c r="B7389" s="124" t="s">
        <v>14</v>
      </c>
      <c r="C7389" s="125" t="s">
        <v>3975</v>
      </c>
      <c r="D7389" s="126" t="s">
        <v>22520</v>
      </c>
      <c r="E7389" s="125" t="s">
        <v>11536</v>
      </c>
      <c r="F7389" s="126" t="s">
        <v>22525</v>
      </c>
      <c r="G7389" s="125" t="s">
        <v>22532</v>
      </c>
      <c r="H7389" s="126" t="s">
        <v>22533</v>
      </c>
      <c r="I7389" s="127">
        <v>954</v>
      </c>
      <c r="J7389" s="128">
        <v>13.388999999999999</v>
      </c>
    </row>
    <row r="7390" spans="2:10" hidden="1" x14ac:dyDescent="0.25">
      <c r="B7390" s="124" t="s">
        <v>14</v>
      </c>
      <c r="C7390" s="125" t="s">
        <v>3975</v>
      </c>
      <c r="D7390" s="126" t="s">
        <v>22520</v>
      </c>
      <c r="E7390" s="125" t="s">
        <v>3975</v>
      </c>
      <c r="F7390" s="126" t="s">
        <v>22524</v>
      </c>
      <c r="G7390" s="125" t="s">
        <v>22521</v>
      </c>
      <c r="H7390" s="126" t="s">
        <v>22522</v>
      </c>
      <c r="I7390" s="127">
        <v>1213</v>
      </c>
      <c r="J7390" s="128">
        <v>17.4116</v>
      </c>
    </row>
    <row r="7391" spans="2:10" hidden="1" x14ac:dyDescent="0.25">
      <c r="B7391" s="124" t="s">
        <v>14</v>
      </c>
      <c r="C7391" s="125" t="s">
        <v>4684</v>
      </c>
      <c r="D7391" s="126" t="s">
        <v>22534</v>
      </c>
      <c r="E7391" s="125" t="s">
        <v>22535</v>
      </c>
      <c r="F7391" s="126" t="s">
        <v>22536</v>
      </c>
      <c r="G7391" s="125" t="s">
        <v>21632</v>
      </c>
      <c r="H7391" s="126" t="s">
        <v>22537</v>
      </c>
      <c r="I7391" s="127">
        <v>3995</v>
      </c>
      <c r="J7391" s="128">
        <v>21.209099999999999</v>
      </c>
    </row>
    <row r="7392" spans="2:10" hidden="1" x14ac:dyDescent="0.25">
      <c r="B7392" s="124" t="s">
        <v>14</v>
      </c>
      <c r="C7392" s="125" t="s">
        <v>4684</v>
      </c>
      <c r="D7392" s="126" t="s">
        <v>22534</v>
      </c>
      <c r="E7392" s="125" t="s">
        <v>21632</v>
      </c>
      <c r="F7392" s="126" t="s">
        <v>22537</v>
      </c>
      <c r="G7392" s="125" t="s">
        <v>22538</v>
      </c>
      <c r="H7392" s="126" t="s">
        <v>22539</v>
      </c>
      <c r="I7392" s="127">
        <v>514</v>
      </c>
      <c r="J7392" s="128">
        <v>8.9921000000000006</v>
      </c>
    </row>
    <row r="7393" spans="2:10" hidden="1" x14ac:dyDescent="0.25">
      <c r="B7393" s="124" t="s">
        <v>14</v>
      </c>
      <c r="C7393" s="125" t="s">
        <v>4684</v>
      </c>
      <c r="D7393" s="126" t="s">
        <v>22534</v>
      </c>
      <c r="E7393" s="125" t="s">
        <v>21632</v>
      </c>
      <c r="F7393" s="126" t="s">
        <v>22537</v>
      </c>
      <c r="G7393" s="125" t="s">
        <v>22540</v>
      </c>
      <c r="H7393" s="126" t="s">
        <v>22541</v>
      </c>
      <c r="I7393" s="127">
        <v>547</v>
      </c>
      <c r="J7393" s="128">
        <v>4.9243999999999986</v>
      </c>
    </row>
    <row r="7394" spans="2:10" hidden="1" x14ac:dyDescent="0.25">
      <c r="B7394" s="124" t="s">
        <v>14</v>
      </c>
      <c r="C7394" s="125" t="s">
        <v>4684</v>
      </c>
      <c r="D7394" s="126" t="s">
        <v>22534</v>
      </c>
      <c r="E7394" s="125" t="s">
        <v>22542</v>
      </c>
      <c r="F7394" s="126" t="s">
        <v>22543</v>
      </c>
      <c r="G7394" s="125" t="s">
        <v>22544</v>
      </c>
      <c r="H7394" s="126" t="s">
        <v>22545</v>
      </c>
      <c r="I7394" s="127">
        <v>583</v>
      </c>
      <c r="J7394" s="128">
        <v>23.841799999999999</v>
      </c>
    </row>
    <row r="7395" spans="2:10" hidden="1" x14ac:dyDescent="0.25">
      <c r="B7395" s="124" t="s">
        <v>14</v>
      </c>
      <c r="C7395" s="125" t="s">
        <v>4684</v>
      </c>
      <c r="D7395" s="126" t="s">
        <v>22534</v>
      </c>
      <c r="E7395" s="125" t="s">
        <v>22546</v>
      </c>
      <c r="F7395" s="126" t="s">
        <v>22547</v>
      </c>
      <c r="G7395" s="125" t="s">
        <v>22548</v>
      </c>
      <c r="H7395" s="126" t="s">
        <v>22549</v>
      </c>
      <c r="I7395" s="127">
        <v>1173</v>
      </c>
      <c r="J7395" s="128">
        <v>34.877699999999997</v>
      </c>
    </row>
    <row r="7396" spans="2:10" hidden="1" x14ac:dyDescent="0.25">
      <c r="B7396" s="124" t="s">
        <v>14</v>
      </c>
      <c r="C7396" s="125" t="s">
        <v>4684</v>
      </c>
      <c r="D7396" s="126" t="s">
        <v>22534</v>
      </c>
      <c r="E7396" s="125" t="s">
        <v>22550</v>
      </c>
      <c r="F7396" s="126" t="s">
        <v>22551</v>
      </c>
      <c r="G7396" s="125" t="s">
        <v>22542</v>
      </c>
      <c r="H7396" s="126" t="s">
        <v>22543</v>
      </c>
      <c r="I7396" s="127">
        <v>2803</v>
      </c>
      <c r="J7396" s="128">
        <v>42.515700000000002</v>
      </c>
    </row>
    <row r="7397" spans="2:10" hidden="1" x14ac:dyDescent="0.25">
      <c r="B7397" s="124" t="s">
        <v>14</v>
      </c>
      <c r="C7397" s="125" t="s">
        <v>4684</v>
      </c>
      <c r="D7397" s="126" t="s">
        <v>22534</v>
      </c>
      <c r="E7397" s="125" t="s">
        <v>22548</v>
      </c>
      <c r="F7397" s="126" t="s">
        <v>22549</v>
      </c>
      <c r="G7397" s="125" t="s">
        <v>12134</v>
      </c>
      <c r="H7397" s="126" t="s">
        <v>22552</v>
      </c>
      <c r="I7397" s="127">
        <v>646</v>
      </c>
      <c r="J7397" s="128">
        <v>23.521000000000001</v>
      </c>
    </row>
    <row r="7398" spans="2:10" hidden="1" x14ac:dyDescent="0.25">
      <c r="B7398" s="124" t="s">
        <v>14</v>
      </c>
      <c r="C7398" s="125" t="s">
        <v>4684</v>
      </c>
      <c r="D7398" s="126" t="s">
        <v>22534</v>
      </c>
      <c r="E7398" s="125" t="s">
        <v>4684</v>
      </c>
      <c r="F7398" s="126" t="s">
        <v>22553</v>
      </c>
      <c r="G7398" s="125" t="s">
        <v>22554</v>
      </c>
      <c r="H7398" s="126" t="s">
        <v>22555</v>
      </c>
      <c r="I7398" s="127">
        <v>794</v>
      </c>
      <c r="J7398" s="128">
        <v>9.0107000000000035</v>
      </c>
    </row>
    <row r="7399" spans="2:10" hidden="1" x14ac:dyDescent="0.25">
      <c r="B7399" s="124" t="s">
        <v>14</v>
      </c>
      <c r="C7399" s="125" t="s">
        <v>4684</v>
      </c>
      <c r="D7399" s="126" t="s">
        <v>22534</v>
      </c>
      <c r="E7399" s="125" t="s">
        <v>22540</v>
      </c>
      <c r="F7399" s="126" t="s">
        <v>22541</v>
      </c>
      <c r="G7399" s="125" t="s">
        <v>22556</v>
      </c>
      <c r="H7399" s="126" t="s">
        <v>22557</v>
      </c>
      <c r="I7399" s="127">
        <v>5097</v>
      </c>
      <c r="J7399" s="128">
        <v>6.2593000000000014</v>
      </c>
    </row>
    <row r="7400" spans="2:10" hidden="1" x14ac:dyDescent="0.25">
      <c r="B7400" s="124" t="s">
        <v>14</v>
      </c>
      <c r="C7400" s="125" t="s">
        <v>4684</v>
      </c>
      <c r="D7400" s="126" t="s">
        <v>22534</v>
      </c>
      <c r="E7400" s="125" t="s">
        <v>22542</v>
      </c>
      <c r="F7400" s="126" t="s">
        <v>22543</v>
      </c>
      <c r="G7400" s="125" t="s">
        <v>22535</v>
      </c>
      <c r="H7400" s="126" t="s">
        <v>22536</v>
      </c>
      <c r="I7400" s="127">
        <v>488</v>
      </c>
      <c r="J7400" s="128">
        <v>50.9373</v>
      </c>
    </row>
    <row r="7401" spans="2:10" hidden="1" x14ac:dyDescent="0.25">
      <c r="B7401" s="124" t="s">
        <v>14</v>
      </c>
      <c r="C7401" s="125" t="s">
        <v>4684</v>
      </c>
      <c r="D7401" s="126" t="s">
        <v>22534</v>
      </c>
      <c r="E7401" s="125" t="s">
        <v>22558</v>
      </c>
      <c r="F7401" s="126" t="s">
        <v>22559</v>
      </c>
      <c r="G7401" s="125" t="s">
        <v>22546</v>
      </c>
      <c r="H7401" s="126" t="s">
        <v>22547</v>
      </c>
      <c r="I7401" s="127">
        <v>977</v>
      </c>
      <c r="J7401" s="128">
        <v>14.5265</v>
      </c>
    </row>
    <row r="7402" spans="2:10" hidden="1" x14ac:dyDescent="0.25">
      <c r="B7402" s="124" t="s">
        <v>14</v>
      </c>
      <c r="C7402" s="125" t="s">
        <v>4684</v>
      </c>
      <c r="D7402" s="126" t="s">
        <v>22534</v>
      </c>
      <c r="E7402" s="125" t="s">
        <v>22544</v>
      </c>
      <c r="F7402" s="126" t="s">
        <v>22545</v>
      </c>
      <c r="G7402" s="125" t="s">
        <v>22558</v>
      </c>
      <c r="H7402" s="126" t="s">
        <v>22559</v>
      </c>
      <c r="I7402" s="127">
        <v>1803</v>
      </c>
      <c r="J7402" s="128">
        <v>30.712599999999991</v>
      </c>
    </row>
    <row r="7403" spans="2:10" hidden="1" x14ac:dyDescent="0.25">
      <c r="B7403" s="124" t="s">
        <v>14</v>
      </c>
      <c r="C7403" s="125" t="s">
        <v>4684</v>
      </c>
      <c r="D7403" s="126" t="s">
        <v>22534</v>
      </c>
      <c r="E7403" s="125" t="s">
        <v>22558</v>
      </c>
      <c r="F7403" s="126" t="s">
        <v>22559</v>
      </c>
      <c r="G7403" s="125" t="s">
        <v>22560</v>
      </c>
      <c r="H7403" s="126" t="s">
        <v>22561</v>
      </c>
      <c r="I7403" s="127">
        <v>462</v>
      </c>
      <c r="J7403" s="128">
        <v>9.2822000000000013</v>
      </c>
    </row>
    <row r="7404" spans="2:10" hidden="1" x14ac:dyDescent="0.25">
      <c r="B7404" s="124" t="s">
        <v>14</v>
      </c>
      <c r="C7404" s="125" t="s">
        <v>4684</v>
      </c>
      <c r="D7404" s="126" t="s">
        <v>22534</v>
      </c>
      <c r="E7404" s="125" t="s">
        <v>22554</v>
      </c>
      <c r="F7404" s="126" t="s">
        <v>22555</v>
      </c>
      <c r="G7404" s="125" t="s">
        <v>22562</v>
      </c>
      <c r="H7404" s="126" t="s">
        <v>22563</v>
      </c>
      <c r="I7404" s="127">
        <v>1761</v>
      </c>
      <c r="J7404" s="128">
        <v>3.3924999999999992</v>
      </c>
    </row>
    <row r="7405" spans="2:10" hidden="1" x14ac:dyDescent="0.25">
      <c r="B7405" s="124" t="s">
        <v>14</v>
      </c>
      <c r="C7405" s="125" t="s">
        <v>4684</v>
      </c>
      <c r="D7405" s="126" t="s">
        <v>22534</v>
      </c>
      <c r="E7405" s="125" t="s">
        <v>4684</v>
      </c>
      <c r="F7405" s="126" t="s">
        <v>22553</v>
      </c>
      <c r="G7405" s="125" t="s">
        <v>22550</v>
      </c>
      <c r="H7405" s="126" t="s">
        <v>22551</v>
      </c>
      <c r="I7405" s="127">
        <v>842</v>
      </c>
      <c r="J7405" s="128">
        <v>16.2987</v>
      </c>
    </row>
    <row r="7406" spans="2:10" hidden="1" x14ac:dyDescent="0.25">
      <c r="B7406" s="124" t="s">
        <v>14</v>
      </c>
      <c r="C7406" s="125" t="s">
        <v>4684</v>
      </c>
      <c r="D7406" s="126" t="s">
        <v>22534</v>
      </c>
      <c r="E7406" s="125" t="s">
        <v>22560</v>
      </c>
      <c r="F7406" s="126" t="s">
        <v>22561</v>
      </c>
      <c r="G7406" s="125" t="s">
        <v>22564</v>
      </c>
      <c r="H7406" s="126" t="s">
        <v>22565</v>
      </c>
      <c r="I7406" s="127">
        <v>810</v>
      </c>
      <c r="J7406" s="128">
        <v>53.018900000000002</v>
      </c>
    </row>
    <row r="7407" spans="2:10" hidden="1" x14ac:dyDescent="0.25">
      <c r="B7407" s="124" t="s">
        <v>14</v>
      </c>
      <c r="C7407" s="125" t="s">
        <v>4684</v>
      </c>
      <c r="D7407" s="126" t="s">
        <v>22534</v>
      </c>
      <c r="E7407" s="125" t="s">
        <v>22566</v>
      </c>
      <c r="F7407" s="126" t="s">
        <v>22567</v>
      </c>
      <c r="G7407" s="125" t="s">
        <v>22568</v>
      </c>
      <c r="H7407" s="126" t="s">
        <v>22569</v>
      </c>
      <c r="I7407" s="127">
        <v>317</v>
      </c>
      <c r="J7407" s="128">
        <v>0.57940000000000003</v>
      </c>
    </row>
    <row r="7408" spans="2:10" hidden="1" x14ac:dyDescent="0.25">
      <c r="B7408" s="124" t="s">
        <v>14</v>
      </c>
      <c r="C7408" s="125" t="s">
        <v>4684</v>
      </c>
      <c r="D7408" s="126" t="s">
        <v>22534</v>
      </c>
      <c r="E7408" s="125" t="s">
        <v>22570</v>
      </c>
      <c r="F7408" s="126" t="s">
        <v>22571</v>
      </c>
      <c r="G7408" s="125" t="s">
        <v>6863</v>
      </c>
      <c r="H7408" s="126" t="s">
        <v>22572</v>
      </c>
      <c r="I7408" s="127">
        <v>240</v>
      </c>
      <c r="J7408" s="128">
        <v>0.77710000000000001</v>
      </c>
    </row>
    <row r="7409" spans="2:10" hidden="1" x14ac:dyDescent="0.25">
      <c r="B7409" s="124" t="s">
        <v>14</v>
      </c>
      <c r="C7409" s="125" t="s">
        <v>4684</v>
      </c>
      <c r="D7409" s="126" t="s">
        <v>22534</v>
      </c>
      <c r="E7409" s="125" t="s">
        <v>22560</v>
      </c>
      <c r="F7409" s="126" t="s">
        <v>22561</v>
      </c>
      <c r="G7409" s="125" t="s">
        <v>22570</v>
      </c>
      <c r="H7409" s="126" t="s">
        <v>22571</v>
      </c>
      <c r="I7409" s="127">
        <v>626</v>
      </c>
      <c r="J7409" s="128">
        <v>129.9539</v>
      </c>
    </row>
    <row r="7410" spans="2:10" hidden="1" x14ac:dyDescent="0.25">
      <c r="B7410" s="124" t="s">
        <v>14</v>
      </c>
      <c r="C7410" s="125" t="s">
        <v>4684</v>
      </c>
      <c r="D7410" s="126" t="s">
        <v>22534</v>
      </c>
      <c r="E7410" s="125" t="s">
        <v>22535</v>
      </c>
      <c r="F7410" s="126" t="s">
        <v>22536</v>
      </c>
      <c r="G7410" s="125" t="s">
        <v>22573</v>
      </c>
      <c r="H7410" s="126" t="s">
        <v>22574</v>
      </c>
      <c r="I7410" s="127">
        <v>384</v>
      </c>
      <c r="J7410" s="128">
        <v>9.5826000000000029</v>
      </c>
    </row>
    <row r="7411" spans="2:10" hidden="1" x14ac:dyDescent="0.25">
      <c r="B7411" s="124" t="s">
        <v>14</v>
      </c>
      <c r="C7411" s="125" t="s">
        <v>4684</v>
      </c>
      <c r="D7411" s="126" t="s">
        <v>22534</v>
      </c>
      <c r="E7411" s="125" t="s">
        <v>4684</v>
      </c>
      <c r="F7411" s="126" t="s">
        <v>22553</v>
      </c>
      <c r="G7411" s="125" t="s">
        <v>22566</v>
      </c>
      <c r="H7411" s="126" t="s">
        <v>22567</v>
      </c>
      <c r="I7411" s="127">
        <v>367</v>
      </c>
      <c r="J7411" s="128">
        <v>7.3689999999999989</v>
      </c>
    </row>
    <row r="7412" spans="2:10" hidden="1" x14ac:dyDescent="0.25">
      <c r="B7412" s="124" t="s">
        <v>14</v>
      </c>
      <c r="C7412" s="125" t="s">
        <v>4684</v>
      </c>
      <c r="D7412" s="126" t="s">
        <v>22534</v>
      </c>
      <c r="E7412" s="125" t="s">
        <v>22556</v>
      </c>
      <c r="F7412" s="126" t="s">
        <v>22557</v>
      </c>
      <c r="G7412" s="125" t="s">
        <v>22575</v>
      </c>
      <c r="H7412" s="126" t="s">
        <v>22576</v>
      </c>
      <c r="I7412" s="127">
        <v>109</v>
      </c>
      <c r="J7412" s="128">
        <v>10.4283</v>
      </c>
    </row>
    <row r="7413" spans="2:10" hidden="1" x14ac:dyDescent="0.25">
      <c r="B7413" s="124" t="s">
        <v>14</v>
      </c>
      <c r="C7413" s="125" t="s">
        <v>4684</v>
      </c>
      <c r="D7413" s="126" t="s">
        <v>22534</v>
      </c>
      <c r="E7413" s="125" t="s">
        <v>22546</v>
      </c>
      <c r="F7413" s="126" t="s">
        <v>22547</v>
      </c>
      <c r="G7413" s="125" t="s">
        <v>22577</v>
      </c>
      <c r="H7413" s="126" t="s">
        <v>22578</v>
      </c>
      <c r="I7413" s="127">
        <v>524</v>
      </c>
      <c r="J7413" s="128">
        <v>17.628399999999999</v>
      </c>
    </row>
    <row r="7414" spans="2:10" hidden="1" x14ac:dyDescent="0.25">
      <c r="B7414" s="124" t="s">
        <v>14</v>
      </c>
      <c r="C7414" s="125" t="s">
        <v>22579</v>
      </c>
      <c r="D7414" s="126" t="s">
        <v>22580</v>
      </c>
      <c r="E7414" s="125" t="s">
        <v>6863</v>
      </c>
      <c r="F7414" s="126" t="s">
        <v>22581</v>
      </c>
      <c r="G7414" s="125" t="s">
        <v>22582</v>
      </c>
      <c r="H7414" s="126" t="s">
        <v>22583</v>
      </c>
      <c r="I7414" s="127">
        <v>422</v>
      </c>
      <c r="J7414" s="128">
        <v>36.760500000000008</v>
      </c>
    </row>
    <row r="7415" spans="2:10" hidden="1" x14ac:dyDescent="0.25">
      <c r="B7415" s="124" t="s">
        <v>14</v>
      </c>
      <c r="C7415" s="125" t="s">
        <v>22579</v>
      </c>
      <c r="D7415" s="126" t="s">
        <v>22580</v>
      </c>
      <c r="E7415" s="125" t="s">
        <v>6863</v>
      </c>
      <c r="F7415" s="126" t="s">
        <v>22581</v>
      </c>
      <c r="G7415" s="125" t="s">
        <v>22584</v>
      </c>
      <c r="H7415" s="126" t="s">
        <v>22585</v>
      </c>
      <c r="I7415" s="127">
        <v>397</v>
      </c>
      <c r="J7415" s="128">
        <v>11.469200000000001</v>
      </c>
    </row>
    <row r="7416" spans="2:10" hidden="1" x14ac:dyDescent="0.25">
      <c r="B7416" s="124" t="s">
        <v>14</v>
      </c>
      <c r="C7416" s="125" t="s">
        <v>22579</v>
      </c>
      <c r="D7416" s="126" t="s">
        <v>22580</v>
      </c>
      <c r="E7416" s="125" t="s">
        <v>22579</v>
      </c>
      <c r="F7416" s="126" t="s">
        <v>22586</v>
      </c>
      <c r="G7416" s="125" t="s">
        <v>6863</v>
      </c>
      <c r="H7416" s="126" t="s">
        <v>22581</v>
      </c>
      <c r="I7416" s="127">
        <v>191</v>
      </c>
      <c r="J7416" s="128">
        <v>47.948800000000013</v>
      </c>
    </row>
    <row r="7417" spans="2:10" hidden="1" x14ac:dyDescent="0.25">
      <c r="B7417" s="124" t="s">
        <v>14</v>
      </c>
      <c r="C7417" s="125" t="s">
        <v>22587</v>
      </c>
      <c r="D7417" s="126" t="s">
        <v>22588</v>
      </c>
      <c r="E7417" s="125" t="s">
        <v>22587</v>
      </c>
      <c r="F7417" s="126" t="s">
        <v>22589</v>
      </c>
      <c r="G7417" s="125" t="s">
        <v>5909</v>
      </c>
      <c r="H7417" s="126" t="s">
        <v>22590</v>
      </c>
      <c r="I7417" s="127">
        <v>130</v>
      </c>
      <c r="J7417" s="128">
        <v>25.07190000000001</v>
      </c>
    </row>
    <row r="7418" spans="2:10" hidden="1" x14ac:dyDescent="0.25">
      <c r="B7418" s="124" t="s">
        <v>14</v>
      </c>
      <c r="C7418" s="125" t="s">
        <v>22587</v>
      </c>
      <c r="D7418" s="126" t="s">
        <v>22588</v>
      </c>
      <c r="E7418" s="125" t="s">
        <v>5909</v>
      </c>
      <c r="F7418" s="126" t="s">
        <v>22590</v>
      </c>
      <c r="G7418" s="125" t="s">
        <v>4003</v>
      </c>
      <c r="H7418" s="126" t="s">
        <v>22591</v>
      </c>
      <c r="I7418" s="127">
        <v>390</v>
      </c>
      <c r="J7418" s="128">
        <v>24.394500000000001</v>
      </c>
    </row>
    <row r="7419" spans="2:10" hidden="1" x14ac:dyDescent="0.25">
      <c r="B7419" s="124" t="s">
        <v>180</v>
      </c>
      <c r="C7419" s="125" t="s">
        <v>22592</v>
      </c>
      <c r="D7419" s="126" t="s">
        <v>22593</v>
      </c>
      <c r="E7419" s="125" t="s">
        <v>22594</v>
      </c>
      <c r="F7419" s="126" t="s">
        <v>22595</v>
      </c>
      <c r="G7419" s="125" t="s">
        <v>22596</v>
      </c>
      <c r="H7419" s="126" t="s">
        <v>22597</v>
      </c>
      <c r="I7419" s="127">
        <v>98</v>
      </c>
      <c r="J7419" s="128">
        <v>51.083200000000012</v>
      </c>
    </row>
    <row r="7420" spans="2:10" hidden="1" x14ac:dyDescent="0.25">
      <c r="B7420" s="124" t="s">
        <v>180</v>
      </c>
      <c r="C7420" s="125" t="s">
        <v>22592</v>
      </c>
      <c r="D7420" s="126" t="s">
        <v>22593</v>
      </c>
      <c r="E7420" s="125" t="s">
        <v>22596</v>
      </c>
      <c r="F7420" s="126" t="s">
        <v>22597</v>
      </c>
      <c r="G7420" s="125" t="s">
        <v>22598</v>
      </c>
      <c r="H7420" s="126" t="s">
        <v>22599</v>
      </c>
      <c r="I7420" s="127">
        <v>166</v>
      </c>
      <c r="J7420" s="128">
        <v>35.051099999999998</v>
      </c>
    </row>
    <row r="7421" spans="2:10" hidden="1" x14ac:dyDescent="0.25">
      <c r="B7421" s="124" t="s">
        <v>180</v>
      </c>
      <c r="C7421" s="125" t="s">
        <v>22592</v>
      </c>
      <c r="D7421" s="126" t="s">
        <v>22593</v>
      </c>
      <c r="E7421" s="125" t="s">
        <v>22592</v>
      </c>
      <c r="F7421" s="126" t="s">
        <v>22600</v>
      </c>
      <c r="G7421" s="125" t="s">
        <v>22601</v>
      </c>
      <c r="H7421" s="126" t="s">
        <v>22602</v>
      </c>
      <c r="I7421" s="127">
        <v>166</v>
      </c>
      <c r="J7421" s="128">
        <v>40.66020000000001</v>
      </c>
    </row>
    <row r="7422" spans="2:10" hidden="1" x14ac:dyDescent="0.25">
      <c r="B7422" s="124" t="s">
        <v>180</v>
      </c>
      <c r="C7422" s="125" t="s">
        <v>22592</v>
      </c>
      <c r="D7422" s="126" t="s">
        <v>22593</v>
      </c>
      <c r="E7422" s="125" t="s">
        <v>22598</v>
      </c>
      <c r="F7422" s="126" t="s">
        <v>22599</v>
      </c>
      <c r="G7422" s="125" t="s">
        <v>22603</v>
      </c>
      <c r="H7422" s="126" t="s">
        <v>22604</v>
      </c>
      <c r="I7422" s="127">
        <v>401</v>
      </c>
      <c r="J7422" s="128">
        <v>63.374799999999993</v>
      </c>
    </row>
    <row r="7423" spans="2:10" hidden="1" x14ac:dyDescent="0.25">
      <c r="B7423" s="124" t="s">
        <v>180</v>
      </c>
      <c r="C7423" s="125" t="s">
        <v>22592</v>
      </c>
      <c r="D7423" s="126" t="s">
        <v>22593</v>
      </c>
      <c r="E7423" s="125" t="s">
        <v>22592</v>
      </c>
      <c r="F7423" s="126" t="s">
        <v>22600</v>
      </c>
      <c r="G7423" s="125" t="s">
        <v>22594</v>
      </c>
      <c r="H7423" s="126" t="s">
        <v>22595</v>
      </c>
      <c r="I7423" s="127">
        <v>97</v>
      </c>
      <c r="J7423" s="128">
        <v>30.457699999999988</v>
      </c>
    </row>
    <row r="7424" spans="2:10" hidden="1" x14ac:dyDescent="0.25">
      <c r="B7424" s="124" t="s">
        <v>180</v>
      </c>
      <c r="C7424" s="125" t="s">
        <v>22605</v>
      </c>
      <c r="D7424" s="126" t="s">
        <v>22606</v>
      </c>
      <c r="E7424" s="125" t="s">
        <v>22605</v>
      </c>
      <c r="F7424" s="126" t="s">
        <v>22607</v>
      </c>
      <c r="G7424" s="125" t="s">
        <v>6053</v>
      </c>
      <c r="H7424" s="126" t="s">
        <v>22608</v>
      </c>
      <c r="I7424" s="127">
        <v>147</v>
      </c>
      <c r="J7424" s="128">
        <v>43.626800000000003</v>
      </c>
    </row>
    <row r="7425" spans="2:10" hidden="1" x14ac:dyDescent="0.25">
      <c r="B7425" s="124" t="s">
        <v>180</v>
      </c>
      <c r="C7425" s="125" t="s">
        <v>22609</v>
      </c>
      <c r="D7425" s="126" t="s">
        <v>22610</v>
      </c>
      <c r="E7425" s="125" t="s">
        <v>22609</v>
      </c>
      <c r="F7425" s="126" t="s">
        <v>22611</v>
      </c>
      <c r="G7425" s="125" t="s">
        <v>7645</v>
      </c>
      <c r="H7425" s="126" t="s">
        <v>22612</v>
      </c>
      <c r="I7425" s="127">
        <v>295</v>
      </c>
      <c r="J7425" s="128">
        <v>26.974799999999991</v>
      </c>
    </row>
    <row r="7426" spans="2:10" hidden="1" x14ac:dyDescent="0.25">
      <c r="B7426" s="124" t="s">
        <v>180</v>
      </c>
      <c r="C7426" s="125" t="s">
        <v>893</v>
      </c>
      <c r="D7426" s="126" t="s">
        <v>22613</v>
      </c>
      <c r="E7426" s="125" t="s">
        <v>893</v>
      </c>
      <c r="F7426" s="126" t="s">
        <v>22614</v>
      </c>
      <c r="G7426" s="125" t="s">
        <v>22615</v>
      </c>
      <c r="H7426" s="126" t="s">
        <v>22616</v>
      </c>
      <c r="I7426" s="127">
        <v>200</v>
      </c>
      <c r="J7426" s="128">
        <v>28.6571</v>
      </c>
    </row>
    <row r="7427" spans="2:10" hidden="1" x14ac:dyDescent="0.25">
      <c r="B7427" s="124" t="s">
        <v>180</v>
      </c>
      <c r="C7427" s="125" t="s">
        <v>22617</v>
      </c>
      <c r="D7427" s="126" t="s">
        <v>22618</v>
      </c>
      <c r="E7427" s="125" t="s">
        <v>22617</v>
      </c>
      <c r="F7427" s="126" t="s">
        <v>22619</v>
      </c>
      <c r="G7427" s="125" t="s">
        <v>3675</v>
      </c>
      <c r="H7427" s="126" t="s">
        <v>22620</v>
      </c>
      <c r="I7427" s="127">
        <v>438</v>
      </c>
      <c r="J7427" s="128">
        <v>77.525100000000009</v>
      </c>
    </row>
    <row r="7428" spans="2:10" hidden="1" x14ac:dyDescent="0.25">
      <c r="B7428" s="124" t="s">
        <v>180</v>
      </c>
      <c r="C7428" s="125" t="s">
        <v>22621</v>
      </c>
      <c r="D7428" s="126" t="s">
        <v>22622</v>
      </c>
      <c r="E7428" s="125" t="s">
        <v>22621</v>
      </c>
      <c r="F7428" s="126" t="s">
        <v>22623</v>
      </c>
      <c r="G7428" s="125" t="s">
        <v>22624</v>
      </c>
      <c r="H7428" s="126" t="s">
        <v>22625</v>
      </c>
      <c r="I7428" s="127">
        <v>227</v>
      </c>
      <c r="J7428" s="128">
        <v>43.280500000000011</v>
      </c>
    </row>
    <row r="7429" spans="2:10" hidden="1" x14ac:dyDescent="0.25">
      <c r="B7429" s="124" t="s">
        <v>180</v>
      </c>
      <c r="C7429" s="125" t="s">
        <v>22626</v>
      </c>
      <c r="D7429" s="126" t="s">
        <v>22627</v>
      </c>
      <c r="E7429" s="125" t="s">
        <v>22626</v>
      </c>
      <c r="F7429" s="126" t="s">
        <v>22628</v>
      </c>
      <c r="G7429" s="125" t="s">
        <v>22629</v>
      </c>
      <c r="H7429" s="126" t="s">
        <v>22630</v>
      </c>
      <c r="I7429" s="127">
        <v>362</v>
      </c>
      <c r="J7429" s="128">
        <v>19.4527</v>
      </c>
    </row>
    <row r="7430" spans="2:10" hidden="1" x14ac:dyDescent="0.25">
      <c r="B7430" s="124" t="s">
        <v>180</v>
      </c>
      <c r="C7430" s="125" t="s">
        <v>22631</v>
      </c>
      <c r="D7430" s="126" t="s">
        <v>22632</v>
      </c>
      <c r="E7430" s="125" t="s">
        <v>22633</v>
      </c>
      <c r="F7430" s="126" t="s">
        <v>22634</v>
      </c>
      <c r="G7430" s="125" t="s">
        <v>661</v>
      </c>
      <c r="H7430" s="126" t="s">
        <v>22635</v>
      </c>
      <c r="I7430" s="127">
        <v>376</v>
      </c>
      <c r="J7430" s="128">
        <v>47.624600000000001</v>
      </c>
    </row>
    <row r="7431" spans="2:10" hidden="1" x14ac:dyDescent="0.25">
      <c r="B7431" s="124" t="s">
        <v>180</v>
      </c>
      <c r="C7431" s="125" t="s">
        <v>22631</v>
      </c>
      <c r="D7431" s="126" t="s">
        <v>22632</v>
      </c>
      <c r="E7431" s="125" t="s">
        <v>22631</v>
      </c>
      <c r="F7431" s="126" t="s">
        <v>22636</v>
      </c>
      <c r="G7431" s="125" t="s">
        <v>22633</v>
      </c>
      <c r="H7431" s="126" t="s">
        <v>22634</v>
      </c>
      <c r="I7431" s="127">
        <v>270</v>
      </c>
      <c r="J7431" s="128">
        <v>48.415799999999997</v>
      </c>
    </row>
    <row r="7432" spans="2:10" hidden="1" x14ac:dyDescent="0.25">
      <c r="B7432" s="124" t="s">
        <v>180</v>
      </c>
      <c r="C7432" s="125" t="s">
        <v>1424</v>
      </c>
      <c r="D7432" s="126" t="s">
        <v>22637</v>
      </c>
      <c r="E7432" s="125" t="s">
        <v>1424</v>
      </c>
      <c r="F7432" s="126" t="s">
        <v>22638</v>
      </c>
      <c r="G7432" s="125" t="s">
        <v>22639</v>
      </c>
      <c r="H7432" s="126" t="s">
        <v>22640</v>
      </c>
      <c r="I7432" s="127">
        <v>191</v>
      </c>
      <c r="J7432" s="128">
        <v>11.1044</v>
      </c>
    </row>
    <row r="7433" spans="2:10" hidden="1" x14ac:dyDescent="0.25">
      <c r="B7433" s="124" t="s">
        <v>180</v>
      </c>
      <c r="C7433" s="125" t="s">
        <v>1424</v>
      </c>
      <c r="D7433" s="126" t="s">
        <v>22637</v>
      </c>
      <c r="E7433" s="125" t="s">
        <v>1424</v>
      </c>
      <c r="F7433" s="126" t="s">
        <v>22638</v>
      </c>
      <c r="G7433" s="125" t="s">
        <v>22641</v>
      </c>
      <c r="H7433" s="126" t="s">
        <v>22642</v>
      </c>
      <c r="I7433" s="127">
        <v>718</v>
      </c>
      <c r="J7433" s="128">
        <v>21.4117</v>
      </c>
    </row>
    <row r="7434" spans="2:10" hidden="1" x14ac:dyDescent="0.25">
      <c r="B7434" s="124" t="s">
        <v>180</v>
      </c>
      <c r="C7434" s="125" t="s">
        <v>4806</v>
      </c>
      <c r="D7434" s="126" t="s">
        <v>22643</v>
      </c>
      <c r="E7434" s="125" t="s">
        <v>4806</v>
      </c>
      <c r="F7434" s="126" t="s">
        <v>22644</v>
      </c>
      <c r="G7434" s="125" t="s">
        <v>22645</v>
      </c>
      <c r="H7434" s="126" t="s">
        <v>22646</v>
      </c>
      <c r="I7434" s="127">
        <v>300</v>
      </c>
      <c r="J7434" s="128">
        <v>26.744799999999991</v>
      </c>
    </row>
    <row r="7435" spans="2:10" hidden="1" x14ac:dyDescent="0.25">
      <c r="B7435" s="124" t="s">
        <v>180</v>
      </c>
      <c r="C7435" s="125" t="s">
        <v>4806</v>
      </c>
      <c r="D7435" s="126" t="s">
        <v>22643</v>
      </c>
      <c r="E7435" s="125" t="s">
        <v>4806</v>
      </c>
      <c r="F7435" s="126" t="s">
        <v>22644</v>
      </c>
      <c r="G7435" s="125" t="s">
        <v>3979</v>
      </c>
      <c r="H7435" s="126" t="s">
        <v>22647</v>
      </c>
      <c r="I7435" s="127">
        <v>2250</v>
      </c>
      <c r="J7435" s="128">
        <v>58.993699999999997</v>
      </c>
    </row>
    <row r="7436" spans="2:10" hidden="1" x14ac:dyDescent="0.25">
      <c r="B7436" s="124" t="s">
        <v>180</v>
      </c>
      <c r="C7436" s="125" t="s">
        <v>22648</v>
      </c>
      <c r="D7436" s="126" t="s">
        <v>22649</v>
      </c>
      <c r="E7436" s="125" t="s">
        <v>20137</v>
      </c>
      <c r="F7436" s="126" t="s">
        <v>22650</v>
      </c>
      <c r="G7436" s="125" t="s">
        <v>6053</v>
      </c>
      <c r="H7436" s="126" t="s">
        <v>22651</v>
      </c>
      <c r="I7436" s="127">
        <v>53</v>
      </c>
      <c r="J7436" s="128">
        <v>24.49509999999999</v>
      </c>
    </row>
    <row r="7437" spans="2:10" hidden="1" x14ac:dyDescent="0.25">
      <c r="B7437" s="124" t="s">
        <v>180</v>
      </c>
      <c r="C7437" s="125" t="s">
        <v>22648</v>
      </c>
      <c r="D7437" s="126" t="s">
        <v>22649</v>
      </c>
      <c r="E7437" s="125" t="s">
        <v>22648</v>
      </c>
      <c r="F7437" s="126" t="s">
        <v>22652</v>
      </c>
      <c r="G7437" s="125" t="s">
        <v>20137</v>
      </c>
      <c r="H7437" s="126" t="s">
        <v>22650</v>
      </c>
      <c r="I7437" s="127">
        <v>204</v>
      </c>
      <c r="J7437" s="128">
        <v>19.275299999999991</v>
      </c>
    </row>
    <row r="7438" spans="2:10" hidden="1" x14ac:dyDescent="0.25">
      <c r="B7438" s="124" t="s">
        <v>180</v>
      </c>
      <c r="C7438" s="125" t="s">
        <v>1873</v>
      </c>
      <c r="D7438" s="126" t="s">
        <v>22653</v>
      </c>
      <c r="E7438" s="125" t="s">
        <v>1873</v>
      </c>
      <c r="F7438" s="126" t="s">
        <v>22654</v>
      </c>
      <c r="G7438" s="125" t="s">
        <v>22655</v>
      </c>
      <c r="H7438" s="126" t="s">
        <v>22656</v>
      </c>
      <c r="I7438" s="127">
        <v>740</v>
      </c>
      <c r="J7438" s="128">
        <v>38.631100000000004</v>
      </c>
    </row>
    <row r="7439" spans="2:10" hidden="1" x14ac:dyDescent="0.25">
      <c r="B7439" s="124" t="s">
        <v>180</v>
      </c>
      <c r="C7439" s="125" t="s">
        <v>22657</v>
      </c>
      <c r="D7439" s="126" t="s">
        <v>22658</v>
      </c>
      <c r="E7439" s="125" t="s">
        <v>22657</v>
      </c>
      <c r="F7439" s="126" t="s">
        <v>22659</v>
      </c>
      <c r="G7439" s="125" t="s">
        <v>22660</v>
      </c>
      <c r="H7439" s="126" t="s">
        <v>22661</v>
      </c>
      <c r="I7439" s="127">
        <v>266</v>
      </c>
      <c r="J7439" s="128">
        <v>31.453900000000001</v>
      </c>
    </row>
    <row r="7440" spans="2:10" hidden="1" x14ac:dyDescent="0.25">
      <c r="B7440" s="124" t="s">
        <v>180</v>
      </c>
      <c r="C7440" s="125" t="s">
        <v>1875</v>
      </c>
      <c r="D7440" s="126" t="s">
        <v>22662</v>
      </c>
      <c r="E7440" s="125" t="s">
        <v>1875</v>
      </c>
      <c r="F7440" s="126" t="s">
        <v>22663</v>
      </c>
      <c r="G7440" s="125" t="s">
        <v>702</v>
      </c>
      <c r="H7440" s="126" t="s">
        <v>22664</v>
      </c>
      <c r="I7440" s="127" t="s">
        <v>22665</v>
      </c>
      <c r="J7440" s="128">
        <v>37.113200000000013</v>
      </c>
    </row>
    <row r="7441" spans="2:10" hidden="1" x14ac:dyDescent="0.25">
      <c r="B7441" s="124" t="s">
        <v>180</v>
      </c>
      <c r="C7441" s="125" t="s">
        <v>1875</v>
      </c>
      <c r="D7441" s="126" t="s">
        <v>22662</v>
      </c>
      <c r="E7441" s="125" t="s">
        <v>22666</v>
      </c>
      <c r="F7441" s="126" t="s">
        <v>22667</v>
      </c>
      <c r="G7441" s="125" t="s">
        <v>22668</v>
      </c>
      <c r="H7441" s="126" t="s">
        <v>22669</v>
      </c>
      <c r="I7441" s="127">
        <v>170</v>
      </c>
      <c r="J7441" s="128">
        <v>54.303100000000001</v>
      </c>
    </row>
    <row r="7442" spans="2:10" hidden="1" x14ac:dyDescent="0.25">
      <c r="B7442" s="124" t="s">
        <v>180</v>
      </c>
      <c r="C7442" s="125" t="s">
        <v>1875</v>
      </c>
      <c r="D7442" s="126" t="s">
        <v>22662</v>
      </c>
      <c r="E7442" s="125" t="s">
        <v>1875</v>
      </c>
      <c r="F7442" s="126" t="s">
        <v>22663</v>
      </c>
      <c r="G7442" s="125" t="s">
        <v>22666</v>
      </c>
      <c r="H7442" s="126" t="s">
        <v>22667</v>
      </c>
      <c r="I7442" s="127" t="s">
        <v>22665</v>
      </c>
      <c r="J7442" s="128">
        <v>33.6539</v>
      </c>
    </row>
    <row r="7443" spans="2:10" hidden="1" x14ac:dyDescent="0.25">
      <c r="B7443" s="124" t="s">
        <v>180</v>
      </c>
      <c r="C7443" s="125" t="s">
        <v>4760</v>
      </c>
      <c r="D7443" s="126" t="s">
        <v>22670</v>
      </c>
      <c r="E7443" s="125" t="s">
        <v>22671</v>
      </c>
      <c r="F7443" s="126" t="s">
        <v>22672</v>
      </c>
      <c r="G7443" s="125" t="s">
        <v>9481</v>
      </c>
      <c r="H7443" s="126" t="s">
        <v>22673</v>
      </c>
      <c r="I7443" s="127" t="s">
        <v>22665</v>
      </c>
      <c r="J7443" s="128">
        <v>14.205299999999999</v>
      </c>
    </row>
    <row r="7444" spans="2:10" hidden="1" x14ac:dyDescent="0.25">
      <c r="B7444" s="124" t="s">
        <v>180</v>
      </c>
      <c r="C7444" s="125" t="s">
        <v>4760</v>
      </c>
      <c r="D7444" s="126" t="s">
        <v>22670</v>
      </c>
      <c r="E7444" s="125" t="s">
        <v>4760</v>
      </c>
      <c r="F7444" s="126" t="s">
        <v>22674</v>
      </c>
      <c r="G7444" s="125" t="s">
        <v>22671</v>
      </c>
      <c r="H7444" s="126" t="s">
        <v>22672</v>
      </c>
      <c r="I7444" s="127" t="s">
        <v>22665</v>
      </c>
      <c r="J7444" s="128">
        <v>44.876399999999997</v>
      </c>
    </row>
    <row r="7445" spans="2:10" hidden="1" x14ac:dyDescent="0.25">
      <c r="B7445" s="124" t="s">
        <v>180</v>
      </c>
      <c r="C7445" s="125" t="s">
        <v>4760</v>
      </c>
      <c r="D7445" s="126" t="s">
        <v>22670</v>
      </c>
      <c r="E7445" s="125" t="s">
        <v>4760</v>
      </c>
      <c r="F7445" s="126" t="s">
        <v>22674</v>
      </c>
      <c r="G7445" s="125" t="s">
        <v>22675</v>
      </c>
      <c r="H7445" s="126" t="s">
        <v>22676</v>
      </c>
      <c r="I7445" s="127" t="s">
        <v>22665</v>
      </c>
      <c r="J7445" s="128">
        <v>70.107500000000002</v>
      </c>
    </row>
    <row r="7446" spans="2:10" hidden="1" x14ac:dyDescent="0.25">
      <c r="B7446" s="124" t="s">
        <v>180</v>
      </c>
      <c r="C7446" s="125" t="s">
        <v>22677</v>
      </c>
      <c r="D7446" s="126" t="s">
        <v>22678</v>
      </c>
      <c r="E7446" s="125" t="s">
        <v>22677</v>
      </c>
      <c r="F7446" s="126" t="s">
        <v>22679</v>
      </c>
      <c r="G7446" s="125" t="s">
        <v>20897</v>
      </c>
      <c r="H7446" s="126" t="s">
        <v>22680</v>
      </c>
      <c r="I7446" s="127">
        <v>200</v>
      </c>
      <c r="J7446" s="128">
        <v>43.229600000000012</v>
      </c>
    </row>
    <row r="7447" spans="2:10" hidden="1" x14ac:dyDescent="0.25">
      <c r="B7447" s="124" t="s">
        <v>180</v>
      </c>
      <c r="C7447" s="125" t="s">
        <v>22681</v>
      </c>
      <c r="D7447" s="126" t="s">
        <v>22682</v>
      </c>
      <c r="E7447" s="125" t="s">
        <v>22681</v>
      </c>
      <c r="F7447" s="126" t="s">
        <v>22683</v>
      </c>
      <c r="G7447" s="125" t="s">
        <v>22684</v>
      </c>
      <c r="H7447" s="126" t="s">
        <v>22685</v>
      </c>
      <c r="I7447" s="127">
        <v>1391</v>
      </c>
      <c r="J7447" s="128">
        <v>18.4071</v>
      </c>
    </row>
    <row r="7448" spans="2:10" hidden="1" x14ac:dyDescent="0.25">
      <c r="B7448" s="124" t="s">
        <v>180</v>
      </c>
      <c r="C7448" s="125" t="s">
        <v>3583</v>
      </c>
      <c r="D7448" s="126" t="s">
        <v>22686</v>
      </c>
      <c r="E7448" s="125" t="s">
        <v>3583</v>
      </c>
      <c r="F7448" s="126" t="s">
        <v>22687</v>
      </c>
      <c r="G7448" s="125" t="s">
        <v>22688</v>
      </c>
      <c r="H7448" s="126" t="s">
        <v>22689</v>
      </c>
      <c r="I7448" s="127" t="s">
        <v>22665</v>
      </c>
      <c r="J7448" s="128">
        <v>58.135400000000011</v>
      </c>
    </row>
    <row r="7449" spans="2:10" hidden="1" x14ac:dyDescent="0.25">
      <c r="B7449" s="124" t="s">
        <v>180</v>
      </c>
      <c r="C7449" s="125" t="s">
        <v>22690</v>
      </c>
      <c r="D7449" s="126" t="s">
        <v>22691</v>
      </c>
      <c r="E7449" s="125" t="s">
        <v>22690</v>
      </c>
      <c r="F7449" s="126" t="s">
        <v>22692</v>
      </c>
      <c r="G7449" s="125" t="s">
        <v>22693</v>
      </c>
      <c r="H7449" s="126" t="s">
        <v>22694</v>
      </c>
      <c r="I7449" s="127" t="s">
        <v>22665</v>
      </c>
      <c r="J7449" s="128">
        <v>381.5204</v>
      </c>
    </row>
    <row r="7450" spans="2:10" hidden="1" x14ac:dyDescent="0.25">
      <c r="B7450" s="124" t="s">
        <v>180</v>
      </c>
      <c r="C7450" s="125" t="s">
        <v>22690</v>
      </c>
      <c r="D7450" s="126" t="s">
        <v>22691</v>
      </c>
      <c r="E7450" s="125" t="s">
        <v>22695</v>
      </c>
      <c r="F7450" s="126" t="s">
        <v>22696</v>
      </c>
      <c r="G7450" s="125" t="s">
        <v>22697</v>
      </c>
      <c r="H7450" s="126" t="s">
        <v>22698</v>
      </c>
      <c r="I7450" s="127" t="s">
        <v>22665</v>
      </c>
      <c r="J7450" s="128">
        <v>45.369</v>
      </c>
    </row>
    <row r="7451" spans="2:10" hidden="1" x14ac:dyDescent="0.25">
      <c r="B7451" s="124" t="s">
        <v>180</v>
      </c>
      <c r="C7451" s="125" t="s">
        <v>1204</v>
      </c>
      <c r="D7451" s="126" t="s">
        <v>22699</v>
      </c>
      <c r="E7451" s="125" t="s">
        <v>1204</v>
      </c>
      <c r="F7451" s="126" t="s">
        <v>22700</v>
      </c>
      <c r="G7451" s="125" t="s">
        <v>22701</v>
      </c>
      <c r="H7451" s="126" t="s">
        <v>22702</v>
      </c>
      <c r="I7451" s="127" t="s">
        <v>22665</v>
      </c>
      <c r="J7451" s="128">
        <v>19.2897</v>
      </c>
    </row>
    <row r="7452" spans="2:10" hidden="1" x14ac:dyDescent="0.25">
      <c r="B7452" s="124" t="s">
        <v>180</v>
      </c>
      <c r="C7452" s="125" t="s">
        <v>22703</v>
      </c>
      <c r="D7452" s="126" t="s">
        <v>22704</v>
      </c>
      <c r="E7452" s="125" t="s">
        <v>22703</v>
      </c>
      <c r="F7452" s="126" t="s">
        <v>22705</v>
      </c>
      <c r="G7452" s="125" t="s">
        <v>22706</v>
      </c>
      <c r="H7452" s="126" t="s">
        <v>22707</v>
      </c>
      <c r="I7452" s="127">
        <v>371</v>
      </c>
      <c r="J7452" s="128">
        <v>27.035699999999999</v>
      </c>
    </row>
    <row r="7453" spans="2:10" hidden="1" x14ac:dyDescent="0.25">
      <c r="B7453" s="124" t="s">
        <v>180</v>
      </c>
      <c r="C7453" s="125" t="s">
        <v>3989</v>
      </c>
      <c r="D7453" s="126" t="s">
        <v>22708</v>
      </c>
      <c r="E7453" s="125" t="s">
        <v>3989</v>
      </c>
      <c r="F7453" s="126" t="s">
        <v>22709</v>
      </c>
      <c r="G7453" s="125" t="s">
        <v>20137</v>
      </c>
      <c r="H7453" s="126" t="s">
        <v>22710</v>
      </c>
      <c r="I7453" s="127">
        <v>550</v>
      </c>
      <c r="J7453" s="128">
        <v>17.535</v>
      </c>
    </row>
    <row r="7454" spans="2:10" hidden="1" x14ac:dyDescent="0.25">
      <c r="B7454" s="124" t="s">
        <v>180</v>
      </c>
      <c r="C7454" s="125" t="s">
        <v>22711</v>
      </c>
      <c r="D7454" s="126" t="s">
        <v>22712</v>
      </c>
      <c r="E7454" s="125" t="s">
        <v>22711</v>
      </c>
      <c r="F7454" s="126" t="s">
        <v>22713</v>
      </c>
      <c r="G7454" s="125" t="s">
        <v>22714</v>
      </c>
      <c r="H7454" s="126" t="s">
        <v>22715</v>
      </c>
      <c r="I7454" s="127">
        <v>149</v>
      </c>
      <c r="J7454" s="128">
        <v>44.664499999999997</v>
      </c>
    </row>
    <row r="7455" spans="2:10" hidden="1" x14ac:dyDescent="0.25">
      <c r="B7455" s="124" t="s">
        <v>180</v>
      </c>
      <c r="C7455" s="125" t="s">
        <v>22716</v>
      </c>
      <c r="D7455" s="126" t="s">
        <v>22717</v>
      </c>
      <c r="E7455" s="125" t="s">
        <v>22716</v>
      </c>
      <c r="F7455" s="126" t="s">
        <v>22718</v>
      </c>
      <c r="G7455" s="125" t="s">
        <v>22719</v>
      </c>
      <c r="H7455" s="126" t="s">
        <v>22720</v>
      </c>
      <c r="I7455" s="127" t="s">
        <v>22665</v>
      </c>
      <c r="J7455" s="128">
        <v>28.095500000000001</v>
      </c>
    </row>
    <row r="7456" spans="2:10" hidden="1" x14ac:dyDescent="0.25">
      <c r="B7456" s="124" t="s">
        <v>180</v>
      </c>
      <c r="C7456" s="125" t="s">
        <v>4014</v>
      </c>
      <c r="D7456" s="126" t="s">
        <v>22721</v>
      </c>
      <c r="E7456" s="125" t="s">
        <v>4014</v>
      </c>
      <c r="F7456" s="126" t="s">
        <v>22722</v>
      </c>
      <c r="G7456" s="125" t="s">
        <v>22723</v>
      </c>
      <c r="H7456" s="126" t="s">
        <v>22724</v>
      </c>
      <c r="I7456" s="127">
        <v>227</v>
      </c>
      <c r="J7456" s="128">
        <v>21.895399999999999</v>
      </c>
    </row>
    <row r="7457" spans="2:10" hidden="1" x14ac:dyDescent="0.25">
      <c r="B7457" s="124" t="s">
        <v>180</v>
      </c>
      <c r="C7457" s="125" t="s">
        <v>4014</v>
      </c>
      <c r="D7457" s="126" t="s">
        <v>22721</v>
      </c>
      <c r="E7457" s="125" t="s">
        <v>4014</v>
      </c>
      <c r="F7457" s="126" t="s">
        <v>22722</v>
      </c>
      <c r="G7457" s="125" t="s">
        <v>22725</v>
      </c>
      <c r="H7457" s="126" t="s">
        <v>22726</v>
      </c>
      <c r="I7457" s="127">
        <v>112</v>
      </c>
      <c r="J7457" s="128">
        <v>23.698799999999991</v>
      </c>
    </row>
    <row r="7458" spans="2:10" hidden="1" x14ac:dyDescent="0.25">
      <c r="B7458" s="124" t="s">
        <v>180</v>
      </c>
      <c r="C7458" s="125" t="s">
        <v>22727</v>
      </c>
      <c r="D7458" s="126" t="s">
        <v>22728</v>
      </c>
      <c r="E7458" s="125" t="s">
        <v>22727</v>
      </c>
      <c r="F7458" s="126" t="s">
        <v>22729</v>
      </c>
      <c r="G7458" s="125" t="s">
        <v>5972</v>
      </c>
      <c r="H7458" s="126" t="s">
        <v>22730</v>
      </c>
      <c r="I7458" s="127">
        <v>177</v>
      </c>
      <c r="J7458" s="128">
        <v>23.169699999999999</v>
      </c>
    </row>
    <row r="7459" spans="2:10" hidden="1" x14ac:dyDescent="0.25">
      <c r="B7459" s="124" t="s">
        <v>180</v>
      </c>
      <c r="C7459" s="125" t="s">
        <v>22727</v>
      </c>
      <c r="D7459" s="126" t="s">
        <v>22728</v>
      </c>
      <c r="E7459" s="125" t="s">
        <v>22727</v>
      </c>
      <c r="F7459" s="126" t="s">
        <v>22729</v>
      </c>
      <c r="G7459" s="125" t="s">
        <v>22731</v>
      </c>
      <c r="H7459" s="126" t="s">
        <v>22732</v>
      </c>
      <c r="I7459" s="127">
        <v>145</v>
      </c>
      <c r="J7459" s="128">
        <v>12.804600000000001</v>
      </c>
    </row>
    <row r="7460" spans="2:10" hidden="1" x14ac:dyDescent="0.25">
      <c r="B7460" s="124" t="s">
        <v>180</v>
      </c>
      <c r="C7460" s="125" t="s">
        <v>5458</v>
      </c>
      <c r="D7460" s="126" t="s">
        <v>22733</v>
      </c>
      <c r="E7460" s="125" t="s">
        <v>5458</v>
      </c>
      <c r="F7460" s="126" t="s">
        <v>22734</v>
      </c>
      <c r="G7460" s="125" t="s">
        <v>5204</v>
      </c>
      <c r="H7460" s="126" t="s">
        <v>22735</v>
      </c>
      <c r="I7460" s="127">
        <v>285</v>
      </c>
      <c r="J7460" s="128">
        <v>33.112900000000003</v>
      </c>
    </row>
    <row r="7461" spans="2:10" hidden="1" x14ac:dyDescent="0.25">
      <c r="B7461" s="124" t="s">
        <v>175</v>
      </c>
      <c r="C7461" s="125" t="s">
        <v>176</v>
      </c>
      <c r="D7461" s="126" t="s">
        <v>22736</v>
      </c>
      <c r="E7461" s="125" t="s">
        <v>176</v>
      </c>
      <c r="F7461" s="126" t="s">
        <v>22737</v>
      </c>
      <c r="G7461" s="125" t="s">
        <v>22738</v>
      </c>
      <c r="H7461" s="126" t="s">
        <v>22739</v>
      </c>
      <c r="I7461" s="127">
        <v>272</v>
      </c>
      <c r="J7461" s="128">
        <v>58.819600000000001</v>
      </c>
    </row>
    <row r="7462" spans="2:10" hidden="1" x14ac:dyDescent="0.25">
      <c r="B7462" s="124" t="s">
        <v>175</v>
      </c>
      <c r="C7462" s="125" t="s">
        <v>176</v>
      </c>
      <c r="D7462" s="126" t="s">
        <v>22736</v>
      </c>
      <c r="E7462" s="125" t="s">
        <v>176</v>
      </c>
      <c r="F7462" s="126" t="s">
        <v>22737</v>
      </c>
      <c r="G7462" s="125" t="s">
        <v>22740</v>
      </c>
      <c r="H7462" s="126" t="s">
        <v>22741</v>
      </c>
      <c r="I7462" s="127">
        <v>0</v>
      </c>
      <c r="J7462" s="128">
        <v>57.029400000000003</v>
      </c>
    </row>
    <row r="7463" spans="2:10" hidden="1" x14ac:dyDescent="0.25">
      <c r="B7463" s="124" t="s">
        <v>175</v>
      </c>
      <c r="C7463" s="125" t="s">
        <v>228</v>
      </c>
      <c r="D7463" s="126" t="s">
        <v>22742</v>
      </c>
      <c r="E7463" s="125" t="s">
        <v>22743</v>
      </c>
      <c r="F7463" s="126" t="s">
        <v>22744</v>
      </c>
      <c r="G7463" s="125" t="s">
        <v>22745</v>
      </c>
      <c r="H7463" s="126" t="s">
        <v>22746</v>
      </c>
      <c r="I7463" s="127">
        <v>693</v>
      </c>
      <c r="J7463" s="128">
        <v>31.95</v>
      </c>
    </row>
    <row r="7464" spans="2:10" hidden="1" x14ac:dyDescent="0.25">
      <c r="B7464" s="124" t="s">
        <v>175</v>
      </c>
      <c r="C7464" s="125" t="s">
        <v>228</v>
      </c>
      <c r="D7464" s="126" t="s">
        <v>22742</v>
      </c>
      <c r="E7464" s="125" t="s">
        <v>228</v>
      </c>
      <c r="F7464" s="126" t="s">
        <v>22747</v>
      </c>
      <c r="G7464" s="125" t="s">
        <v>22743</v>
      </c>
      <c r="H7464" s="126" t="s">
        <v>22744</v>
      </c>
      <c r="I7464" s="127">
        <v>116</v>
      </c>
      <c r="J7464" s="128">
        <v>52.878</v>
      </c>
    </row>
    <row r="7465" spans="2:10" hidden="1" x14ac:dyDescent="0.25">
      <c r="B7465" s="124" t="s">
        <v>175</v>
      </c>
      <c r="C7465" s="125" t="s">
        <v>228</v>
      </c>
      <c r="D7465" s="126" t="s">
        <v>22742</v>
      </c>
      <c r="E7465" s="125" t="s">
        <v>228</v>
      </c>
      <c r="F7465" s="126" t="s">
        <v>22747</v>
      </c>
      <c r="G7465" s="125" t="s">
        <v>22748</v>
      </c>
      <c r="H7465" s="126" t="s">
        <v>22749</v>
      </c>
      <c r="I7465" s="127">
        <v>582</v>
      </c>
      <c r="J7465" s="128">
        <v>53.21</v>
      </c>
    </row>
    <row r="7466" spans="2:10" hidden="1" x14ac:dyDescent="0.25">
      <c r="B7466" s="124" t="s">
        <v>175</v>
      </c>
      <c r="C7466" s="125" t="s">
        <v>729</v>
      </c>
      <c r="D7466" s="126" t="s">
        <v>22750</v>
      </c>
      <c r="E7466" s="125" t="s">
        <v>729</v>
      </c>
      <c r="F7466" s="126" t="s">
        <v>22751</v>
      </c>
      <c r="G7466" s="125" t="s">
        <v>21968</v>
      </c>
      <c r="H7466" s="126" t="s">
        <v>22752</v>
      </c>
      <c r="I7466" s="127">
        <v>251</v>
      </c>
      <c r="J7466" s="128">
        <v>118.2259</v>
      </c>
    </row>
    <row r="7467" spans="2:10" hidden="1" x14ac:dyDescent="0.25">
      <c r="B7467" s="124" t="s">
        <v>175</v>
      </c>
      <c r="C7467" s="125" t="s">
        <v>729</v>
      </c>
      <c r="D7467" s="126" t="s">
        <v>22750</v>
      </c>
      <c r="E7467" s="125" t="s">
        <v>21968</v>
      </c>
      <c r="F7467" s="126" t="s">
        <v>22752</v>
      </c>
      <c r="G7467" s="125" t="s">
        <v>6921</v>
      </c>
      <c r="H7467" s="126" t="s">
        <v>22753</v>
      </c>
      <c r="I7467" s="127">
        <v>454</v>
      </c>
      <c r="J7467" s="128">
        <v>23.1434</v>
      </c>
    </row>
    <row r="7468" spans="2:10" hidden="1" x14ac:dyDescent="0.25">
      <c r="B7468" s="124" t="s">
        <v>175</v>
      </c>
      <c r="C7468" s="125" t="s">
        <v>729</v>
      </c>
      <c r="D7468" s="126" t="s">
        <v>22750</v>
      </c>
      <c r="E7468" s="125" t="s">
        <v>6921</v>
      </c>
      <c r="F7468" s="126" t="s">
        <v>22753</v>
      </c>
      <c r="G7468" s="125" t="s">
        <v>22754</v>
      </c>
      <c r="H7468" s="126" t="s">
        <v>22755</v>
      </c>
      <c r="I7468" s="127">
        <v>516</v>
      </c>
      <c r="J7468" s="128">
        <v>89.267899999999997</v>
      </c>
    </row>
    <row r="7469" spans="2:10" hidden="1" x14ac:dyDescent="0.25">
      <c r="B7469" s="124" t="s">
        <v>175</v>
      </c>
      <c r="C7469" s="125" t="s">
        <v>1051</v>
      </c>
      <c r="D7469" s="126" t="s">
        <v>22756</v>
      </c>
      <c r="E7469" s="125" t="s">
        <v>1051</v>
      </c>
      <c r="F7469" s="126" t="s">
        <v>22757</v>
      </c>
      <c r="G7469" s="125" t="s">
        <v>22758</v>
      </c>
      <c r="H7469" s="126" t="s">
        <v>22759</v>
      </c>
      <c r="I7469" s="127">
        <v>464</v>
      </c>
      <c r="J7469" s="128">
        <v>27.817900000000009</v>
      </c>
    </row>
    <row r="7470" spans="2:10" hidden="1" x14ac:dyDescent="0.25">
      <c r="B7470" s="124" t="s">
        <v>175</v>
      </c>
      <c r="C7470" s="125" t="s">
        <v>1051</v>
      </c>
      <c r="D7470" s="126" t="s">
        <v>22756</v>
      </c>
      <c r="E7470" s="125" t="s">
        <v>22760</v>
      </c>
      <c r="F7470" s="126" t="s">
        <v>22761</v>
      </c>
      <c r="G7470" s="125" t="s">
        <v>22762</v>
      </c>
      <c r="H7470" s="126" t="s">
        <v>22763</v>
      </c>
      <c r="I7470" s="127">
        <v>83</v>
      </c>
      <c r="J7470" s="128">
        <v>13.849500000000001</v>
      </c>
    </row>
    <row r="7471" spans="2:10" hidden="1" x14ac:dyDescent="0.25">
      <c r="B7471" s="124" t="s">
        <v>175</v>
      </c>
      <c r="C7471" s="125" t="s">
        <v>1051</v>
      </c>
      <c r="D7471" s="126" t="s">
        <v>22756</v>
      </c>
      <c r="E7471" s="125" t="s">
        <v>22764</v>
      </c>
      <c r="F7471" s="126" t="s">
        <v>22765</v>
      </c>
      <c r="G7471" s="125" t="s">
        <v>22760</v>
      </c>
      <c r="H7471" s="126" t="s">
        <v>22761</v>
      </c>
      <c r="I7471" s="127">
        <v>677</v>
      </c>
      <c r="J7471" s="128">
        <v>21.21</v>
      </c>
    </row>
    <row r="7472" spans="2:10" hidden="1" x14ac:dyDescent="0.25">
      <c r="B7472" s="124" t="s">
        <v>175</v>
      </c>
      <c r="C7472" s="125" t="s">
        <v>1051</v>
      </c>
      <c r="D7472" s="126" t="s">
        <v>22756</v>
      </c>
      <c r="E7472" s="125" t="s">
        <v>22758</v>
      </c>
      <c r="F7472" s="126" t="s">
        <v>22759</v>
      </c>
      <c r="G7472" s="125" t="s">
        <v>22764</v>
      </c>
      <c r="H7472" s="126" t="s">
        <v>22765</v>
      </c>
      <c r="I7472" s="127">
        <v>237</v>
      </c>
      <c r="J7472" s="128">
        <v>24.627400000000009</v>
      </c>
    </row>
    <row r="7473" spans="2:10" hidden="1" x14ac:dyDescent="0.25">
      <c r="B7473" s="124" t="s">
        <v>175</v>
      </c>
      <c r="C7473" s="125" t="s">
        <v>1051</v>
      </c>
      <c r="D7473" s="126" t="s">
        <v>22756</v>
      </c>
      <c r="E7473" s="125" t="s">
        <v>22758</v>
      </c>
      <c r="F7473" s="126" t="s">
        <v>22759</v>
      </c>
      <c r="G7473" s="125" t="s">
        <v>22766</v>
      </c>
      <c r="H7473" s="126" t="s">
        <v>22767</v>
      </c>
      <c r="I7473" s="127">
        <v>167</v>
      </c>
      <c r="J7473" s="128">
        <v>22.012</v>
      </c>
    </row>
    <row r="7474" spans="2:10" hidden="1" x14ac:dyDescent="0.25">
      <c r="B7474" s="124" t="s">
        <v>175</v>
      </c>
      <c r="C7474" s="125" t="s">
        <v>1051</v>
      </c>
      <c r="D7474" s="126" t="s">
        <v>22756</v>
      </c>
      <c r="E7474" s="125" t="s">
        <v>1051</v>
      </c>
      <c r="F7474" s="126" t="s">
        <v>22757</v>
      </c>
      <c r="G7474" s="125" t="s">
        <v>22768</v>
      </c>
      <c r="H7474" s="126" t="s">
        <v>22769</v>
      </c>
      <c r="I7474" s="127">
        <v>252</v>
      </c>
      <c r="J7474" s="128">
        <v>28.061399999999999</v>
      </c>
    </row>
    <row r="7475" spans="2:10" hidden="1" x14ac:dyDescent="0.25">
      <c r="B7475" s="124" t="s">
        <v>175</v>
      </c>
      <c r="C7475" s="125" t="s">
        <v>1051</v>
      </c>
      <c r="D7475" s="126" t="s">
        <v>22756</v>
      </c>
      <c r="E7475" s="125" t="s">
        <v>22758</v>
      </c>
      <c r="F7475" s="126" t="s">
        <v>22759</v>
      </c>
      <c r="G7475" s="125" t="s">
        <v>22770</v>
      </c>
      <c r="H7475" s="126" t="s">
        <v>22771</v>
      </c>
      <c r="I7475" s="127">
        <v>404</v>
      </c>
      <c r="J7475" s="128">
        <v>17.8706</v>
      </c>
    </row>
    <row r="7476" spans="2:10" hidden="1" x14ac:dyDescent="0.25">
      <c r="B7476" s="124" t="s">
        <v>175</v>
      </c>
      <c r="C7476" s="125" t="s">
        <v>1051</v>
      </c>
      <c r="D7476" s="126" t="s">
        <v>22756</v>
      </c>
      <c r="E7476" s="125" t="s">
        <v>22760</v>
      </c>
      <c r="F7476" s="126" t="s">
        <v>22761</v>
      </c>
      <c r="G7476" s="125" t="s">
        <v>9233</v>
      </c>
      <c r="H7476" s="126" t="s">
        <v>22772</v>
      </c>
      <c r="I7476" s="127">
        <v>236</v>
      </c>
      <c r="J7476" s="128">
        <v>6.8271999999999986</v>
      </c>
    </row>
    <row r="7477" spans="2:10" hidden="1" x14ac:dyDescent="0.25">
      <c r="B7477" s="124" t="s">
        <v>175</v>
      </c>
      <c r="C7477" s="125" t="s">
        <v>22773</v>
      </c>
      <c r="D7477" s="126" t="s">
        <v>22774</v>
      </c>
      <c r="E7477" s="125" t="s">
        <v>22775</v>
      </c>
      <c r="F7477" s="126" t="s">
        <v>22776</v>
      </c>
      <c r="G7477" s="125" t="s">
        <v>22777</v>
      </c>
      <c r="H7477" s="126" t="s">
        <v>22778</v>
      </c>
      <c r="I7477" s="127">
        <v>603</v>
      </c>
      <c r="J7477" s="128">
        <v>84.344499999999996</v>
      </c>
    </row>
    <row r="7478" spans="2:10" hidden="1" x14ac:dyDescent="0.25">
      <c r="B7478" s="124" t="s">
        <v>175</v>
      </c>
      <c r="C7478" s="125" t="s">
        <v>22773</v>
      </c>
      <c r="D7478" s="126" t="s">
        <v>22774</v>
      </c>
      <c r="E7478" s="125" t="s">
        <v>22779</v>
      </c>
      <c r="F7478" s="126" t="s">
        <v>22780</v>
      </c>
      <c r="G7478" s="125" t="s">
        <v>22775</v>
      </c>
      <c r="H7478" s="126" t="s">
        <v>22776</v>
      </c>
      <c r="I7478" s="127">
        <v>180</v>
      </c>
      <c r="J7478" s="128">
        <v>25.772200000000002</v>
      </c>
    </row>
    <row r="7479" spans="2:10" hidden="1" x14ac:dyDescent="0.25">
      <c r="B7479" s="124" t="s">
        <v>175</v>
      </c>
      <c r="C7479" s="125" t="s">
        <v>22773</v>
      </c>
      <c r="D7479" s="126" t="s">
        <v>22774</v>
      </c>
      <c r="E7479" s="125" t="s">
        <v>22773</v>
      </c>
      <c r="F7479" s="126" t="s">
        <v>22781</v>
      </c>
      <c r="G7479" s="125" t="s">
        <v>22779</v>
      </c>
      <c r="H7479" s="126" t="s">
        <v>22780</v>
      </c>
      <c r="I7479" s="127">
        <v>574</v>
      </c>
      <c r="J7479" s="128">
        <v>13.009399999999999</v>
      </c>
    </row>
    <row r="7480" spans="2:10" hidden="1" x14ac:dyDescent="0.25">
      <c r="B7480" s="124" t="s">
        <v>175</v>
      </c>
      <c r="C7480" s="125" t="s">
        <v>1140</v>
      </c>
      <c r="D7480" s="126" t="s">
        <v>22782</v>
      </c>
      <c r="E7480" s="125" t="s">
        <v>1140</v>
      </c>
      <c r="F7480" s="126" t="s">
        <v>22783</v>
      </c>
      <c r="G7480" s="125" t="s">
        <v>22784</v>
      </c>
      <c r="H7480" s="126" t="s">
        <v>22785</v>
      </c>
      <c r="I7480" s="127">
        <v>1144</v>
      </c>
      <c r="J7480" s="128">
        <v>33.017200000000003</v>
      </c>
    </row>
    <row r="7481" spans="2:10" hidden="1" x14ac:dyDescent="0.25">
      <c r="B7481" s="124" t="s">
        <v>175</v>
      </c>
      <c r="C7481" s="125" t="s">
        <v>22786</v>
      </c>
      <c r="D7481" s="126" t="s">
        <v>22787</v>
      </c>
      <c r="E7481" s="125" t="s">
        <v>22786</v>
      </c>
      <c r="F7481" s="126" t="s">
        <v>22788</v>
      </c>
      <c r="G7481" s="125" t="s">
        <v>22789</v>
      </c>
      <c r="H7481" s="126" t="s">
        <v>22790</v>
      </c>
      <c r="I7481" s="127">
        <v>648</v>
      </c>
      <c r="J7481" s="128">
        <v>54.26230000000001</v>
      </c>
    </row>
    <row r="7482" spans="2:10" hidden="1" x14ac:dyDescent="0.25">
      <c r="B7482" s="124" t="s">
        <v>175</v>
      </c>
      <c r="C7482" s="125" t="s">
        <v>22791</v>
      </c>
      <c r="D7482" s="126" t="s">
        <v>22792</v>
      </c>
      <c r="E7482" s="125" t="s">
        <v>22793</v>
      </c>
      <c r="F7482" s="126" t="s">
        <v>22794</v>
      </c>
      <c r="G7482" s="125" t="s">
        <v>22795</v>
      </c>
      <c r="H7482" s="126" t="s">
        <v>22796</v>
      </c>
      <c r="I7482" s="127">
        <v>714</v>
      </c>
      <c r="J7482" s="128">
        <v>53.794300000000007</v>
      </c>
    </row>
    <row r="7483" spans="2:10" hidden="1" x14ac:dyDescent="0.25">
      <c r="B7483" s="124" t="s">
        <v>175</v>
      </c>
      <c r="C7483" s="125" t="s">
        <v>22791</v>
      </c>
      <c r="D7483" s="126" t="s">
        <v>22792</v>
      </c>
      <c r="E7483" s="125" t="s">
        <v>22795</v>
      </c>
      <c r="F7483" s="126" t="s">
        <v>22796</v>
      </c>
      <c r="G7483" s="125" t="s">
        <v>22797</v>
      </c>
      <c r="H7483" s="126" t="s">
        <v>22798</v>
      </c>
      <c r="I7483" s="127">
        <v>486</v>
      </c>
      <c r="J7483" s="128">
        <v>44.117600000000003</v>
      </c>
    </row>
    <row r="7484" spans="2:10" hidden="1" x14ac:dyDescent="0.25">
      <c r="B7484" s="124" t="s">
        <v>175</v>
      </c>
      <c r="C7484" s="125" t="s">
        <v>22791</v>
      </c>
      <c r="D7484" s="126" t="s">
        <v>22792</v>
      </c>
      <c r="E7484" s="125" t="s">
        <v>22791</v>
      </c>
      <c r="F7484" s="126" t="s">
        <v>22799</v>
      </c>
      <c r="G7484" s="125" t="s">
        <v>22800</v>
      </c>
      <c r="H7484" s="126" t="s">
        <v>22801</v>
      </c>
      <c r="I7484" s="127">
        <v>734</v>
      </c>
      <c r="J7484" s="128">
        <v>15.930300000000001</v>
      </c>
    </row>
    <row r="7485" spans="2:10" hidden="1" x14ac:dyDescent="0.25">
      <c r="B7485" s="124" t="s">
        <v>175</v>
      </c>
      <c r="C7485" s="125" t="s">
        <v>22791</v>
      </c>
      <c r="D7485" s="126" t="s">
        <v>22792</v>
      </c>
      <c r="E7485" s="125" t="s">
        <v>22800</v>
      </c>
      <c r="F7485" s="126" t="s">
        <v>22801</v>
      </c>
      <c r="G7485" s="125" t="s">
        <v>22802</v>
      </c>
      <c r="H7485" s="126" t="s">
        <v>22803</v>
      </c>
      <c r="I7485" s="127">
        <v>224</v>
      </c>
      <c r="J7485" s="128">
        <v>418.04590000000002</v>
      </c>
    </row>
    <row r="7486" spans="2:10" hidden="1" x14ac:dyDescent="0.25">
      <c r="B7486" s="124" t="s">
        <v>175</v>
      </c>
      <c r="C7486" s="125" t="s">
        <v>22804</v>
      </c>
      <c r="D7486" s="126" t="s">
        <v>22805</v>
      </c>
      <c r="E7486" s="125" t="s">
        <v>22804</v>
      </c>
      <c r="F7486" s="126" t="s">
        <v>22806</v>
      </c>
      <c r="G7486" s="125" t="s">
        <v>22807</v>
      </c>
      <c r="H7486" s="126" t="s">
        <v>22808</v>
      </c>
      <c r="I7486" s="127">
        <v>99</v>
      </c>
      <c r="J7486" s="128">
        <v>33.913200000000003</v>
      </c>
    </row>
    <row r="7487" spans="2:10" hidden="1" x14ac:dyDescent="0.25">
      <c r="B7487" s="124" t="s">
        <v>175</v>
      </c>
      <c r="C7487" s="125" t="s">
        <v>5641</v>
      </c>
      <c r="D7487" s="126" t="s">
        <v>22809</v>
      </c>
      <c r="E7487" s="125" t="s">
        <v>5641</v>
      </c>
      <c r="F7487" s="126" t="s">
        <v>22810</v>
      </c>
      <c r="G7487" s="125" t="s">
        <v>22811</v>
      </c>
      <c r="H7487" s="126" t="s">
        <v>22812</v>
      </c>
      <c r="I7487" s="127">
        <v>571</v>
      </c>
      <c r="J7487" s="128">
        <v>20.372599999999991</v>
      </c>
    </row>
    <row r="7488" spans="2:10" hidden="1" x14ac:dyDescent="0.25">
      <c r="B7488" s="124" t="s">
        <v>20</v>
      </c>
      <c r="C7488" s="125" t="s">
        <v>22813</v>
      </c>
      <c r="D7488" s="126" t="s">
        <v>22814</v>
      </c>
      <c r="E7488" s="125" t="s">
        <v>22813</v>
      </c>
      <c r="F7488" s="126" t="s">
        <v>22815</v>
      </c>
      <c r="G7488" s="125" t="s">
        <v>17956</v>
      </c>
      <c r="H7488" s="126" t="s">
        <v>22816</v>
      </c>
      <c r="I7488" s="127">
        <v>245</v>
      </c>
      <c r="J7488" s="128">
        <v>6.722999999999999</v>
      </c>
    </row>
    <row r="7489" spans="2:10" hidden="1" x14ac:dyDescent="0.25">
      <c r="B7489" s="124" t="s">
        <v>20</v>
      </c>
      <c r="C7489" s="125" t="s">
        <v>2928</v>
      </c>
      <c r="D7489" s="126" t="s">
        <v>22817</v>
      </c>
      <c r="E7489" s="125" t="s">
        <v>2928</v>
      </c>
      <c r="F7489" s="126" t="s">
        <v>22818</v>
      </c>
      <c r="G7489" s="125" t="s">
        <v>22819</v>
      </c>
      <c r="H7489" s="126" t="s">
        <v>22820</v>
      </c>
      <c r="I7489" s="127">
        <v>259</v>
      </c>
      <c r="J7489" s="128">
        <v>3.4795999999999991</v>
      </c>
    </row>
    <row r="7490" spans="2:10" hidden="1" x14ac:dyDescent="0.25">
      <c r="B7490" s="124" t="s">
        <v>20</v>
      </c>
      <c r="C7490" s="125" t="s">
        <v>2911</v>
      </c>
      <c r="D7490" s="126" t="s">
        <v>22821</v>
      </c>
      <c r="E7490" s="125" t="s">
        <v>22822</v>
      </c>
      <c r="F7490" s="126" t="s">
        <v>22823</v>
      </c>
      <c r="G7490" s="125" t="s">
        <v>22824</v>
      </c>
      <c r="H7490" s="126" t="s">
        <v>22825</v>
      </c>
      <c r="I7490" s="127">
        <v>441</v>
      </c>
      <c r="J7490" s="128">
        <v>18.007000000000001</v>
      </c>
    </row>
    <row r="7491" spans="2:10" hidden="1" x14ac:dyDescent="0.25">
      <c r="B7491" s="124" t="s">
        <v>20</v>
      </c>
      <c r="C7491" s="125" t="s">
        <v>2911</v>
      </c>
      <c r="D7491" s="126" t="s">
        <v>22821</v>
      </c>
      <c r="E7491" s="125" t="s">
        <v>2911</v>
      </c>
      <c r="F7491" s="126" t="s">
        <v>22826</v>
      </c>
      <c r="G7491" s="125" t="s">
        <v>22822</v>
      </c>
      <c r="H7491" s="126" t="s">
        <v>22823</v>
      </c>
      <c r="I7491" s="127">
        <v>182</v>
      </c>
      <c r="J7491" s="128">
        <v>66.303600000000003</v>
      </c>
    </row>
    <row r="7492" spans="2:10" hidden="1" x14ac:dyDescent="0.25">
      <c r="B7492" s="124" t="s">
        <v>20</v>
      </c>
      <c r="C7492" s="125" t="s">
        <v>2911</v>
      </c>
      <c r="D7492" s="126" t="s">
        <v>22821</v>
      </c>
      <c r="E7492" s="125" t="s">
        <v>22822</v>
      </c>
      <c r="F7492" s="126" t="s">
        <v>22823</v>
      </c>
      <c r="G7492" s="125" t="s">
        <v>22827</v>
      </c>
      <c r="H7492" s="126" t="s">
        <v>22828</v>
      </c>
      <c r="I7492" s="127">
        <v>372</v>
      </c>
      <c r="J7492" s="128">
        <v>8.8839000000000024</v>
      </c>
    </row>
    <row r="7493" spans="2:10" hidden="1" x14ac:dyDescent="0.25">
      <c r="B7493" s="124" t="s">
        <v>20</v>
      </c>
      <c r="C7493" s="125" t="s">
        <v>2911</v>
      </c>
      <c r="D7493" s="126" t="s">
        <v>22821</v>
      </c>
      <c r="E7493" s="125" t="s">
        <v>22829</v>
      </c>
      <c r="F7493" s="126" t="s">
        <v>22830</v>
      </c>
      <c r="G7493" s="125" t="s">
        <v>22831</v>
      </c>
      <c r="H7493" s="126" t="s">
        <v>22832</v>
      </c>
      <c r="I7493" s="127">
        <v>355</v>
      </c>
      <c r="J7493" s="128">
        <v>11.2294</v>
      </c>
    </row>
    <row r="7494" spans="2:10" hidden="1" x14ac:dyDescent="0.25">
      <c r="B7494" s="124" t="s">
        <v>20</v>
      </c>
      <c r="C7494" s="125" t="s">
        <v>2911</v>
      </c>
      <c r="D7494" s="126" t="s">
        <v>22821</v>
      </c>
      <c r="E7494" s="125" t="s">
        <v>22822</v>
      </c>
      <c r="F7494" s="126" t="s">
        <v>22823</v>
      </c>
      <c r="G7494" s="125" t="s">
        <v>22829</v>
      </c>
      <c r="H7494" s="126" t="s">
        <v>22830</v>
      </c>
      <c r="I7494" s="127">
        <v>509</v>
      </c>
      <c r="J7494" s="128">
        <v>12.7592</v>
      </c>
    </row>
    <row r="7495" spans="2:10" hidden="1" x14ac:dyDescent="0.25">
      <c r="B7495" s="124" t="s">
        <v>20</v>
      </c>
      <c r="C7495" s="125" t="s">
        <v>2911</v>
      </c>
      <c r="D7495" s="126" t="s">
        <v>22821</v>
      </c>
      <c r="E7495" s="125" t="s">
        <v>22824</v>
      </c>
      <c r="F7495" s="126" t="s">
        <v>22825</v>
      </c>
      <c r="G7495" s="125" t="s">
        <v>22833</v>
      </c>
      <c r="H7495" s="126" t="s">
        <v>22834</v>
      </c>
      <c r="I7495" s="127">
        <v>333</v>
      </c>
      <c r="J7495" s="128">
        <v>0.92320000000000002</v>
      </c>
    </row>
    <row r="7496" spans="2:10" hidden="1" x14ac:dyDescent="0.25">
      <c r="B7496" s="124" t="s">
        <v>20</v>
      </c>
      <c r="C7496" s="125" t="s">
        <v>2911</v>
      </c>
      <c r="D7496" s="126" t="s">
        <v>22821</v>
      </c>
      <c r="E7496" s="125" t="s">
        <v>22831</v>
      </c>
      <c r="F7496" s="126" t="s">
        <v>22832</v>
      </c>
      <c r="G7496" s="125" t="s">
        <v>22835</v>
      </c>
      <c r="H7496" s="126" t="s">
        <v>22836</v>
      </c>
      <c r="I7496" s="127">
        <v>681</v>
      </c>
      <c r="J7496" s="128">
        <v>14.3369</v>
      </c>
    </row>
    <row r="7497" spans="2:10" hidden="1" x14ac:dyDescent="0.25">
      <c r="B7497" s="124" t="s">
        <v>20</v>
      </c>
      <c r="C7497" s="125" t="s">
        <v>361</v>
      </c>
      <c r="D7497" s="126" t="s">
        <v>22837</v>
      </c>
      <c r="E7497" s="125" t="s">
        <v>361</v>
      </c>
      <c r="F7497" s="126" t="s">
        <v>22838</v>
      </c>
      <c r="G7497" s="125" t="s">
        <v>22839</v>
      </c>
      <c r="H7497" s="126" t="s">
        <v>22840</v>
      </c>
      <c r="I7497" s="127">
        <v>478</v>
      </c>
      <c r="J7497" s="128">
        <v>57.693100000000022</v>
      </c>
    </row>
    <row r="7498" spans="2:10" hidden="1" x14ac:dyDescent="0.25">
      <c r="B7498" s="124" t="s">
        <v>20</v>
      </c>
      <c r="C7498" s="125" t="s">
        <v>361</v>
      </c>
      <c r="D7498" s="126" t="s">
        <v>22837</v>
      </c>
      <c r="E7498" s="125" t="s">
        <v>361</v>
      </c>
      <c r="F7498" s="126" t="s">
        <v>22838</v>
      </c>
      <c r="G7498" s="125" t="s">
        <v>22841</v>
      </c>
      <c r="H7498" s="126" t="s">
        <v>22842</v>
      </c>
      <c r="I7498" s="127">
        <v>516</v>
      </c>
      <c r="J7498" s="128">
        <v>26.584399999999999</v>
      </c>
    </row>
    <row r="7499" spans="2:10" hidden="1" x14ac:dyDescent="0.25">
      <c r="B7499" s="124" t="s">
        <v>20</v>
      </c>
      <c r="C7499" s="125" t="s">
        <v>365</v>
      </c>
      <c r="D7499" s="126" t="s">
        <v>22843</v>
      </c>
      <c r="E7499" s="125" t="s">
        <v>365</v>
      </c>
      <c r="F7499" s="126" t="s">
        <v>22844</v>
      </c>
      <c r="G7499" s="125" t="s">
        <v>5676</v>
      </c>
      <c r="H7499" s="126" t="s">
        <v>22845</v>
      </c>
      <c r="I7499" s="127">
        <v>252</v>
      </c>
      <c r="J7499" s="128">
        <v>36.671300000000002</v>
      </c>
    </row>
    <row r="7500" spans="2:10" hidden="1" x14ac:dyDescent="0.25">
      <c r="B7500" s="124" t="s">
        <v>20</v>
      </c>
      <c r="C7500" s="125" t="s">
        <v>365</v>
      </c>
      <c r="D7500" s="126" t="s">
        <v>22843</v>
      </c>
      <c r="E7500" s="125" t="s">
        <v>365</v>
      </c>
      <c r="F7500" s="126" t="s">
        <v>22844</v>
      </c>
      <c r="G7500" s="125" t="s">
        <v>1879</v>
      </c>
      <c r="H7500" s="126" t="s">
        <v>22846</v>
      </c>
      <c r="I7500" s="127">
        <v>176</v>
      </c>
      <c r="J7500" s="128">
        <v>29.060400000000001</v>
      </c>
    </row>
    <row r="7501" spans="2:10" hidden="1" x14ac:dyDescent="0.25">
      <c r="B7501" s="124" t="s">
        <v>20</v>
      </c>
      <c r="C7501" s="125" t="s">
        <v>377</v>
      </c>
      <c r="D7501" s="126" t="s">
        <v>22847</v>
      </c>
      <c r="E7501" s="125" t="s">
        <v>377</v>
      </c>
      <c r="F7501" s="126" t="s">
        <v>22848</v>
      </c>
      <c r="G7501" s="125" t="s">
        <v>22849</v>
      </c>
      <c r="H7501" s="126" t="s">
        <v>22850</v>
      </c>
      <c r="I7501" s="127">
        <v>194</v>
      </c>
      <c r="J7501" s="128">
        <v>30.879799999999989</v>
      </c>
    </row>
    <row r="7502" spans="2:10" hidden="1" x14ac:dyDescent="0.25">
      <c r="B7502" s="124" t="s">
        <v>20</v>
      </c>
      <c r="C7502" s="125" t="s">
        <v>377</v>
      </c>
      <c r="D7502" s="126" t="s">
        <v>22847</v>
      </c>
      <c r="E7502" s="125" t="s">
        <v>22849</v>
      </c>
      <c r="F7502" s="126" t="s">
        <v>22850</v>
      </c>
      <c r="G7502" s="125" t="s">
        <v>22851</v>
      </c>
      <c r="H7502" s="126" t="s">
        <v>22852</v>
      </c>
      <c r="I7502" s="127">
        <v>675</v>
      </c>
      <c r="J7502" s="128">
        <v>20.20259999999999</v>
      </c>
    </row>
    <row r="7503" spans="2:10" hidden="1" x14ac:dyDescent="0.25">
      <c r="B7503" s="124" t="s">
        <v>20</v>
      </c>
      <c r="C7503" s="125" t="s">
        <v>22853</v>
      </c>
      <c r="D7503" s="126" t="s">
        <v>22854</v>
      </c>
      <c r="E7503" s="125" t="s">
        <v>22855</v>
      </c>
      <c r="F7503" s="126" t="s">
        <v>22856</v>
      </c>
      <c r="G7503" s="125" t="s">
        <v>22857</v>
      </c>
      <c r="H7503" s="126" t="s">
        <v>22858</v>
      </c>
      <c r="I7503" s="127">
        <v>230</v>
      </c>
      <c r="J7503" s="128">
        <v>6.5068000000000001</v>
      </c>
    </row>
    <row r="7504" spans="2:10" hidden="1" x14ac:dyDescent="0.25">
      <c r="B7504" s="124" t="s">
        <v>20</v>
      </c>
      <c r="C7504" s="125" t="s">
        <v>22853</v>
      </c>
      <c r="D7504" s="126" t="s">
        <v>22854</v>
      </c>
      <c r="E7504" s="125" t="s">
        <v>22855</v>
      </c>
      <c r="F7504" s="126" t="s">
        <v>22856</v>
      </c>
      <c r="G7504" s="125" t="s">
        <v>22859</v>
      </c>
      <c r="H7504" s="126" t="s">
        <v>22860</v>
      </c>
      <c r="I7504" s="127">
        <v>93</v>
      </c>
      <c r="J7504" s="128">
        <v>3.5265</v>
      </c>
    </row>
    <row r="7505" spans="2:10" hidden="1" x14ac:dyDescent="0.25">
      <c r="B7505" s="124" t="s">
        <v>20</v>
      </c>
      <c r="C7505" s="125" t="s">
        <v>22853</v>
      </c>
      <c r="D7505" s="126" t="s">
        <v>22854</v>
      </c>
      <c r="E7505" s="125" t="s">
        <v>22855</v>
      </c>
      <c r="F7505" s="126" t="s">
        <v>22856</v>
      </c>
      <c r="G7505" s="125" t="s">
        <v>22861</v>
      </c>
      <c r="H7505" s="126" t="s">
        <v>22862</v>
      </c>
      <c r="I7505" s="127">
        <v>189</v>
      </c>
      <c r="J7505" s="128">
        <v>15.1538</v>
      </c>
    </row>
    <row r="7506" spans="2:10" hidden="1" x14ac:dyDescent="0.25">
      <c r="B7506" s="124" t="s">
        <v>20</v>
      </c>
      <c r="C7506" s="125" t="s">
        <v>22853</v>
      </c>
      <c r="D7506" s="126" t="s">
        <v>22854</v>
      </c>
      <c r="E7506" s="125" t="s">
        <v>17542</v>
      </c>
      <c r="F7506" s="126" t="s">
        <v>22863</v>
      </c>
      <c r="G7506" s="125" t="s">
        <v>22864</v>
      </c>
      <c r="H7506" s="126" t="s">
        <v>22865</v>
      </c>
      <c r="I7506" s="127">
        <v>60</v>
      </c>
      <c r="J7506" s="128">
        <v>26.887900000000009</v>
      </c>
    </row>
    <row r="7507" spans="2:10" hidden="1" x14ac:dyDescent="0.25">
      <c r="B7507" s="124" t="s">
        <v>20</v>
      </c>
      <c r="C7507" s="125" t="s">
        <v>22853</v>
      </c>
      <c r="D7507" s="126" t="s">
        <v>22854</v>
      </c>
      <c r="E7507" s="125" t="s">
        <v>22866</v>
      </c>
      <c r="F7507" s="126" t="s">
        <v>22867</v>
      </c>
      <c r="G7507" s="125" t="s">
        <v>22868</v>
      </c>
      <c r="H7507" s="126" t="s">
        <v>22869</v>
      </c>
      <c r="I7507" s="127">
        <v>278</v>
      </c>
      <c r="J7507" s="128">
        <v>41.254100000000001</v>
      </c>
    </row>
    <row r="7508" spans="2:10" hidden="1" x14ac:dyDescent="0.25">
      <c r="B7508" s="124" t="s">
        <v>20</v>
      </c>
      <c r="C7508" s="125" t="s">
        <v>22853</v>
      </c>
      <c r="D7508" s="126" t="s">
        <v>22854</v>
      </c>
      <c r="E7508" s="125" t="s">
        <v>22870</v>
      </c>
      <c r="F7508" s="126" t="s">
        <v>22871</v>
      </c>
      <c r="G7508" s="125" t="s">
        <v>22872</v>
      </c>
      <c r="H7508" s="126" t="s">
        <v>22873</v>
      </c>
      <c r="I7508" s="127">
        <v>144</v>
      </c>
      <c r="J7508" s="128">
        <v>19.735299999999999</v>
      </c>
    </row>
    <row r="7509" spans="2:10" hidden="1" x14ac:dyDescent="0.25">
      <c r="B7509" s="124" t="s">
        <v>20</v>
      </c>
      <c r="C7509" s="125" t="s">
        <v>22853</v>
      </c>
      <c r="D7509" s="126" t="s">
        <v>22854</v>
      </c>
      <c r="E7509" s="125" t="s">
        <v>22870</v>
      </c>
      <c r="F7509" s="126" t="s">
        <v>22871</v>
      </c>
      <c r="G7509" s="125" t="s">
        <v>2272</v>
      </c>
      <c r="H7509" s="126" t="s">
        <v>22874</v>
      </c>
      <c r="I7509" s="127">
        <v>178</v>
      </c>
      <c r="J7509" s="128">
        <v>15.5876</v>
      </c>
    </row>
    <row r="7510" spans="2:10" hidden="1" x14ac:dyDescent="0.25">
      <c r="B7510" s="124" t="s">
        <v>20</v>
      </c>
      <c r="C7510" s="125" t="s">
        <v>22875</v>
      </c>
      <c r="D7510" s="126" t="s">
        <v>22876</v>
      </c>
      <c r="E7510" s="125" t="s">
        <v>22875</v>
      </c>
      <c r="F7510" s="126" t="s">
        <v>22877</v>
      </c>
      <c r="G7510" s="125" t="s">
        <v>8541</v>
      </c>
      <c r="H7510" s="126" t="s">
        <v>22878</v>
      </c>
      <c r="I7510" s="127">
        <v>293</v>
      </c>
      <c r="J7510" s="128">
        <v>32.289200000000001</v>
      </c>
    </row>
    <row r="7511" spans="2:10" hidden="1" x14ac:dyDescent="0.25">
      <c r="B7511" s="124" t="s">
        <v>20</v>
      </c>
      <c r="C7511" s="125" t="s">
        <v>853</v>
      </c>
      <c r="D7511" s="126" t="s">
        <v>22879</v>
      </c>
      <c r="E7511" s="125" t="s">
        <v>22880</v>
      </c>
      <c r="F7511" s="126" t="s">
        <v>22881</v>
      </c>
      <c r="G7511" s="125" t="s">
        <v>22882</v>
      </c>
      <c r="H7511" s="126" t="s">
        <v>22883</v>
      </c>
      <c r="I7511" s="127">
        <v>221</v>
      </c>
      <c r="J7511" s="128">
        <v>9.8596000000000021</v>
      </c>
    </row>
    <row r="7512" spans="2:10" hidden="1" x14ac:dyDescent="0.25">
      <c r="B7512" s="124" t="s">
        <v>20</v>
      </c>
      <c r="C7512" s="125" t="s">
        <v>22884</v>
      </c>
      <c r="D7512" s="126" t="s">
        <v>22885</v>
      </c>
      <c r="E7512" s="125" t="s">
        <v>22884</v>
      </c>
      <c r="F7512" s="126" t="s">
        <v>22886</v>
      </c>
      <c r="G7512" s="125" t="s">
        <v>22868</v>
      </c>
      <c r="H7512" s="126" t="s">
        <v>22887</v>
      </c>
      <c r="I7512" s="127">
        <v>168</v>
      </c>
      <c r="J7512" s="128">
        <v>10.116</v>
      </c>
    </row>
    <row r="7513" spans="2:10" hidden="1" x14ac:dyDescent="0.25">
      <c r="B7513" s="124" t="s">
        <v>20</v>
      </c>
      <c r="C7513" s="125" t="s">
        <v>22884</v>
      </c>
      <c r="D7513" s="126" t="s">
        <v>22885</v>
      </c>
      <c r="E7513" s="125" t="s">
        <v>22884</v>
      </c>
      <c r="F7513" s="126" t="s">
        <v>22886</v>
      </c>
      <c r="G7513" s="125" t="s">
        <v>22888</v>
      </c>
      <c r="H7513" s="126" t="s">
        <v>22889</v>
      </c>
      <c r="I7513" s="127">
        <v>402</v>
      </c>
      <c r="J7513" s="128">
        <v>6.2241999999999988</v>
      </c>
    </row>
    <row r="7514" spans="2:10" hidden="1" x14ac:dyDescent="0.25">
      <c r="B7514" s="124" t="s">
        <v>20</v>
      </c>
      <c r="C7514" s="125" t="s">
        <v>22884</v>
      </c>
      <c r="D7514" s="126" t="s">
        <v>22885</v>
      </c>
      <c r="E7514" s="125" t="s">
        <v>22888</v>
      </c>
      <c r="F7514" s="126" t="s">
        <v>22889</v>
      </c>
      <c r="G7514" s="125" t="s">
        <v>1849</v>
      </c>
      <c r="H7514" s="126" t="s">
        <v>22890</v>
      </c>
      <c r="I7514" s="127">
        <v>424</v>
      </c>
      <c r="J7514" s="128">
        <v>6.6363000000000003</v>
      </c>
    </row>
    <row r="7515" spans="2:10" hidden="1" x14ac:dyDescent="0.25">
      <c r="B7515" s="124" t="s">
        <v>20</v>
      </c>
      <c r="C7515" s="125" t="s">
        <v>22891</v>
      </c>
      <c r="D7515" s="126" t="s">
        <v>22892</v>
      </c>
      <c r="E7515" s="125" t="s">
        <v>22891</v>
      </c>
      <c r="F7515" s="126" t="s">
        <v>22893</v>
      </c>
      <c r="G7515" s="125" t="s">
        <v>22894</v>
      </c>
      <c r="H7515" s="126" t="s">
        <v>22895</v>
      </c>
      <c r="I7515" s="127">
        <v>241</v>
      </c>
      <c r="J7515" s="128">
        <v>12.067</v>
      </c>
    </row>
    <row r="7516" spans="2:10" hidden="1" x14ac:dyDescent="0.25">
      <c r="B7516" s="124" t="s">
        <v>20</v>
      </c>
      <c r="C7516" s="125" t="s">
        <v>22891</v>
      </c>
      <c r="D7516" s="126" t="s">
        <v>22892</v>
      </c>
      <c r="E7516" s="125" t="s">
        <v>22891</v>
      </c>
      <c r="F7516" s="126" t="s">
        <v>22893</v>
      </c>
      <c r="G7516" s="125" t="s">
        <v>935</v>
      </c>
      <c r="H7516" s="126" t="s">
        <v>22896</v>
      </c>
      <c r="I7516" s="127">
        <v>146</v>
      </c>
      <c r="J7516" s="128">
        <v>21.607599999999991</v>
      </c>
    </row>
    <row r="7517" spans="2:10" hidden="1" x14ac:dyDescent="0.25">
      <c r="B7517" s="124" t="s">
        <v>20</v>
      </c>
      <c r="C7517" s="125" t="s">
        <v>22897</v>
      </c>
      <c r="D7517" s="126" t="s">
        <v>22898</v>
      </c>
      <c r="E7517" s="125" t="s">
        <v>22897</v>
      </c>
      <c r="F7517" s="126" t="s">
        <v>22899</v>
      </c>
      <c r="G7517" s="125" t="s">
        <v>22900</v>
      </c>
      <c r="H7517" s="126" t="s">
        <v>22901</v>
      </c>
      <c r="I7517" s="127">
        <v>984</v>
      </c>
      <c r="J7517" s="128">
        <v>24.309699999999999</v>
      </c>
    </row>
    <row r="7518" spans="2:10" hidden="1" x14ac:dyDescent="0.25">
      <c r="B7518" s="124" t="s">
        <v>20</v>
      </c>
      <c r="C7518" s="125" t="s">
        <v>641</v>
      </c>
      <c r="D7518" s="126" t="s">
        <v>22902</v>
      </c>
      <c r="E7518" s="125" t="s">
        <v>22903</v>
      </c>
      <c r="F7518" s="126" t="s">
        <v>22904</v>
      </c>
      <c r="G7518" s="125" t="s">
        <v>22905</v>
      </c>
      <c r="H7518" s="126" t="s">
        <v>22906</v>
      </c>
      <c r="I7518" s="127">
        <v>173</v>
      </c>
      <c r="J7518" s="128">
        <v>12.5913</v>
      </c>
    </row>
    <row r="7519" spans="2:10" hidden="1" x14ac:dyDescent="0.25">
      <c r="B7519" s="124" t="s">
        <v>20</v>
      </c>
      <c r="C7519" s="125" t="s">
        <v>641</v>
      </c>
      <c r="D7519" s="126" t="s">
        <v>22902</v>
      </c>
      <c r="E7519" s="125" t="s">
        <v>641</v>
      </c>
      <c r="F7519" s="126" t="s">
        <v>22907</v>
      </c>
      <c r="G7519" s="125" t="s">
        <v>22908</v>
      </c>
      <c r="H7519" s="126" t="s">
        <v>22909</v>
      </c>
      <c r="I7519" s="127">
        <v>301</v>
      </c>
      <c r="J7519" s="128">
        <v>22.81140000000001</v>
      </c>
    </row>
    <row r="7520" spans="2:10" hidden="1" x14ac:dyDescent="0.25">
      <c r="B7520" s="124" t="s">
        <v>20</v>
      </c>
      <c r="C7520" s="125" t="s">
        <v>641</v>
      </c>
      <c r="D7520" s="126" t="s">
        <v>22902</v>
      </c>
      <c r="E7520" s="125" t="s">
        <v>641</v>
      </c>
      <c r="F7520" s="126" t="s">
        <v>22907</v>
      </c>
      <c r="G7520" s="125" t="s">
        <v>22903</v>
      </c>
      <c r="H7520" s="126" t="s">
        <v>22904</v>
      </c>
      <c r="I7520" s="127">
        <v>144</v>
      </c>
      <c r="J7520" s="128">
        <v>25.397400000000001</v>
      </c>
    </row>
    <row r="7521" spans="2:10" hidden="1" x14ac:dyDescent="0.25">
      <c r="B7521" s="124" t="s">
        <v>20</v>
      </c>
      <c r="C7521" s="125" t="s">
        <v>641</v>
      </c>
      <c r="D7521" s="126" t="s">
        <v>22902</v>
      </c>
      <c r="E7521" s="125" t="s">
        <v>22903</v>
      </c>
      <c r="F7521" s="126" t="s">
        <v>22904</v>
      </c>
      <c r="G7521" s="125" t="s">
        <v>21749</v>
      </c>
      <c r="H7521" s="126" t="s">
        <v>22910</v>
      </c>
      <c r="I7521" s="127">
        <v>205</v>
      </c>
      <c r="J7521" s="128">
        <v>12.1485</v>
      </c>
    </row>
    <row r="7522" spans="2:10" hidden="1" x14ac:dyDescent="0.25">
      <c r="B7522" s="124" t="s">
        <v>20</v>
      </c>
      <c r="C7522" s="125" t="s">
        <v>22911</v>
      </c>
      <c r="D7522" s="126" t="s">
        <v>22912</v>
      </c>
      <c r="E7522" s="125" t="s">
        <v>22911</v>
      </c>
      <c r="F7522" s="126" t="s">
        <v>22913</v>
      </c>
      <c r="G7522" s="125" t="s">
        <v>22914</v>
      </c>
      <c r="H7522" s="126" t="s">
        <v>22915</v>
      </c>
      <c r="I7522" s="127">
        <v>240</v>
      </c>
      <c r="J7522" s="128">
        <v>12.181900000000001</v>
      </c>
    </row>
    <row r="7523" spans="2:10" hidden="1" x14ac:dyDescent="0.25">
      <c r="B7523" s="124" t="s">
        <v>20</v>
      </c>
      <c r="C7523" s="125" t="s">
        <v>22916</v>
      </c>
      <c r="D7523" s="126" t="s">
        <v>22917</v>
      </c>
      <c r="E7523" s="125" t="s">
        <v>9233</v>
      </c>
      <c r="F7523" s="126" t="s">
        <v>22918</v>
      </c>
      <c r="G7523" s="125" t="s">
        <v>22919</v>
      </c>
      <c r="H7523" s="126" t="s">
        <v>22920</v>
      </c>
      <c r="I7523" s="127">
        <v>661</v>
      </c>
      <c r="J7523" s="128">
        <v>14.5006</v>
      </c>
    </row>
    <row r="7524" spans="2:10" hidden="1" x14ac:dyDescent="0.25">
      <c r="B7524" s="124" t="s">
        <v>20</v>
      </c>
      <c r="C7524" s="125" t="s">
        <v>22916</v>
      </c>
      <c r="D7524" s="126" t="s">
        <v>22917</v>
      </c>
      <c r="E7524" s="125" t="s">
        <v>22916</v>
      </c>
      <c r="F7524" s="126" t="s">
        <v>22921</v>
      </c>
      <c r="G7524" s="125" t="s">
        <v>9233</v>
      </c>
      <c r="H7524" s="126" t="s">
        <v>22918</v>
      </c>
      <c r="I7524" s="127">
        <v>606</v>
      </c>
      <c r="J7524" s="128">
        <v>7.5378999999999996</v>
      </c>
    </row>
    <row r="7525" spans="2:10" hidden="1" x14ac:dyDescent="0.25">
      <c r="B7525" s="124" t="s">
        <v>20</v>
      </c>
      <c r="C7525" s="125" t="s">
        <v>1021</v>
      </c>
      <c r="D7525" s="126" t="s">
        <v>22922</v>
      </c>
      <c r="E7525" s="125" t="s">
        <v>1021</v>
      </c>
      <c r="F7525" s="126" t="s">
        <v>22923</v>
      </c>
      <c r="G7525" s="125" t="s">
        <v>17355</v>
      </c>
      <c r="H7525" s="126" t="s">
        <v>22924</v>
      </c>
      <c r="I7525" s="127">
        <v>520</v>
      </c>
      <c r="J7525" s="128">
        <v>38.356699999999996</v>
      </c>
    </row>
    <row r="7526" spans="2:10" hidden="1" x14ac:dyDescent="0.25">
      <c r="B7526" s="124" t="s">
        <v>20</v>
      </c>
      <c r="C7526" s="125" t="s">
        <v>1148</v>
      </c>
      <c r="D7526" s="126" t="s">
        <v>22925</v>
      </c>
      <c r="E7526" s="125" t="s">
        <v>1148</v>
      </c>
      <c r="F7526" s="126" t="s">
        <v>22926</v>
      </c>
      <c r="G7526" s="125" t="s">
        <v>22927</v>
      </c>
      <c r="H7526" s="126" t="s">
        <v>22928</v>
      </c>
      <c r="I7526" s="127">
        <v>216</v>
      </c>
      <c r="J7526" s="128">
        <v>11.885</v>
      </c>
    </row>
    <row r="7527" spans="2:10" hidden="1" x14ac:dyDescent="0.25">
      <c r="B7527" s="124" t="s">
        <v>20</v>
      </c>
      <c r="C7527" s="125" t="s">
        <v>1148</v>
      </c>
      <c r="D7527" s="126" t="s">
        <v>22925</v>
      </c>
      <c r="E7527" s="125" t="s">
        <v>1148</v>
      </c>
      <c r="F7527" s="126" t="s">
        <v>22926</v>
      </c>
      <c r="G7527" s="125" t="s">
        <v>22929</v>
      </c>
      <c r="H7527" s="126" t="s">
        <v>22930</v>
      </c>
      <c r="I7527" s="127">
        <v>549</v>
      </c>
      <c r="J7527" s="128">
        <v>9.7028000000000034</v>
      </c>
    </row>
    <row r="7528" spans="2:10" hidden="1" x14ac:dyDescent="0.25">
      <c r="B7528" s="124" t="s">
        <v>20</v>
      </c>
      <c r="C7528" s="125" t="s">
        <v>1148</v>
      </c>
      <c r="D7528" s="126" t="s">
        <v>22925</v>
      </c>
      <c r="E7528" s="125" t="s">
        <v>22929</v>
      </c>
      <c r="F7528" s="126" t="s">
        <v>22930</v>
      </c>
      <c r="G7528" s="125" t="s">
        <v>22931</v>
      </c>
      <c r="H7528" s="126" t="s">
        <v>22932</v>
      </c>
      <c r="I7528" s="127">
        <v>673</v>
      </c>
      <c r="J7528" s="128">
        <v>5.9111000000000002</v>
      </c>
    </row>
    <row r="7529" spans="2:10" hidden="1" x14ac:dyDescent="0.25">
      <c r="B7529" s="124" t="s">
        <v>20</v>
      </c>
      <c r="C7529" s="125" t="s">
        <v>2688</v>
      </c>
      <c r="D7529" s="126" t="s">
        <v>22933</v>
      </c>
      <c r="E7529" s="125" t="s">
        <v>2688</v>
      </c>
      <c r="F7529" s="126" t="s">
        <v>22934</v>
      </c>
      <c r="G7529" s="125" t="s">
        <v>22935</v>
      </c>
      <c r="H7529" s="126" t="s">
        <v>22936</v>
      </c>
      <c r="I7529" s="127">
        <v>149</v>
      </c>
      <c r="J7529" s="128">
        <v>16.63920000000001</v>
      </c>
    </row>
    <row r="7530" spans="2:10" hidden="1" x14ac:dyDescent="0.25">
      <c r="B7530" s="124" t="s">
        <v>20</v>
      </c>
      <c r="C7530" s="125" t="s">
        <v>22937</v>
      </c>
      <c r="D7530" s="126" t="s">
        <v>22938</v>
      </c>
      <c r="E7530" s="125" t="s">
        <v>22939</v>
      </c>
      <c r="F7530" s="126" t="s">
        <v>22940</v>
      </c>
      <c r="G7530" s="125" t="s">
        <v>22941</v>
      </c>
      <c r="H7530" s="126" t="s">
        <v>22942</v>
      </c>
      <c r="I7530" s="127">
        <v>47</v>
      </c>
      <c r="J7530" s="128">
        <v>13.2043</v>
      </c>
    </row>
    <row r="7531" spans="2:10" hidden="1" x14ac:dyDescent="0.25">
      <c r="B7531" s="124" t="s">
        <v>20</v>
      </c>
      <c r="C7531" s="125" t="s">
        <v>22937</v>
      </c>
      <c r="D7531" s="126" t="s">
        <v>22938</v>
      </c>
      <c r="E7531" s="125" t="s">
        <v>22937</v>
      </c>
      <c r="F7531" s="126" t="s">
        <v>22943</v>
      </c>
      <c r="G7531" s="125" t="s">
        <v>22939</v>
      </c>
      <c r="H7531" s="126" t="s">
        <v>22940</v>
      </c>
      <c r="I7531" s="127">
        <v>264</v>
      </c>
      <c r="J7531" s="128">
        <v>15.9314</v>
      </c>
    </row>
    <row r="7532" spans="2:10" hidden="1" x14ac:dyDescent="0.25">
      <c r="B7532" s="124" t="s">
        <v>20</v>
      </c>
      <c r="C7532" s="125" t="s">
        <v>2381</v>
      </c>
      <c r="D7532" s="126" t="s">
        <v>22944</v>
      </c>
      <c r="E7532" s="125" t="s">
        <v>22945</v>
      </c>
      <c r="F7532" s="126" t="s">
        <v>22946</v>
      </c>
      <c r="G7532" s="125" t="s">
        <v>22947</v>
      </c>
      <c r="H7532" s="126" t="s">
        <v>22948</v>
      </c>
      <c r="I7532" s="127">
        <v>202</v>
      </c>
      <c r="J7532" s="128">
        <v>11.492599999999999</v>
      </c>
    </row>
    <row r="7533" spans="2:10" hidden="1" x14ac:dyDescent="0.25">
      <c r="B7533" s="124" t="s">
        <v>20</v>
      </c>
      <c r="C7533" s="125" t="s">
        <v>2381</v>
      </c>
      <c r="D7533" s="126" t="s">
        <v>22944</v>
      </c>
      <c r="E7533" s="125" t="s">
        <v>2381</v>
      </c>
      <c r="F7533" s="126" t="s">
        <v>22949</v>
      </c>
      <c r="G7533" s="125" t="s">
        <v>22945</v>
      </c>
      <c r="H7533" s="126" t="s">
        <v>22946</v>
      </c>
      <c r="I7533" s="127">
        <v>260</v>
      </c>
      <c r="J7533" s="128">
        <v>10.1791</v>
      </c>
    </row>
    <row r="7534" spans="2:10" hidden="1" x14ac:dyDescent="0.25">
      <c r="B7534" s="124" t="s">
        <v>20</v>
      </c>
      <c r="C7534" s="125" t="s">
        <v>22950</v>
      </c>
      <c r="D7534" s="126" t="s">
        <v>22951</v>
      </c>
      <c r="E7534" s="125" t="s">
        <v>22950</v>
      </c>
      <c r="F7534" s="126" t="s">
        <v>22952</v>
      </c>
      <c r="G7534" s="125" t="s">
        <v>22953</v>
      </c>
      <c r="H7534" s="126" t="s">
        <v>22954</v>
      </c>
      <c r="I7534" s="127">
        <v>164</v>
      </c>
      <c r="J7534" s="128">
        <v>5.004599999999999</v>
      </c>
    </row>
    <row r="7535" spans="2:10" hidden="1" x14ac:dyDescent="0.25">
      <c r="B7535" s="124" t="s">
        <v>20</v>
      </c>
      <c r="C7535" s="125" t="s">
        <v>1665</v>
      </c>
      <c r="D7535" s="126" t="s">
        <v>22955</v>
      </c>
      <c r="E7535" s="125" t="s">
        <v>22956</v>
      </c>
      <c r="F7535" s="126" t="s">
        <v>22957</v>
      </c>
      <c r="G7535" s="125" t="s">
        <v>22958</v>
      </c>
      <c r="H7535" s="126" t="s">
        <v>22959</v>
      </c>
      <c r="I7535" s="127">
        <v>75</v>
      </c>
      <c r="J7535" s="128">
        <v>11.6874</v>
      </c>
    </row>
    <row r="7536" spans="2:10" hidden="1" x14ac:dyDescent="0.25">
      <c r="B7536" s="124" t="s">
        <v>20</v>
      </c>
      <c r="C7536" s="125" t="s">
        <v>1665</v>
      </c>
      <c r="D7536" s="126" t="s">
        <v>22955</v>
      </c>
      <c r="E7536" s="125" t="s">
        <v>1665</v>
      </c>
      <c r="F7536" s="126" t="s">
        <v>22960</v>
      </c>
      <c r="G7536" s="125" t="s">
        <v>22956</v>
      </c>
      <c r="H7536" s="126" t="s">
        <v>22957</v>
      </c>
      <c r="I7536" s="127">
        <v>2417</v>
      </c>
      <c r="J7536" s="128">
        <v>10.169499999999999</v>
      </c>
    </row>
    <row r="7537" spans="2:10" hidden="1" x14ac:dyDescent="0.25">
      <c r="B7537" s="124" t="s">
        <v>20</v>
      </c>
      <c r="C7537" s="125" t="s">
        <v>22961</v>
      </c>
      <c r="D7537" s="126" t="s">
        <v>22962</v>
      </c>
      <c r="E7537" s="125" t="s">
        <v>22961</v>
      </c>
      <c r="F7537" s="126" t="s">
        <v>22963</v>
      </c>
      <c r="G7537" s="125" t="s">
        <v>22964</v>
      </c>
      <c r="H7537" s="126" t="s">
        <v>22965</v>
      </c>
      <c r="I7537" s="127">
        <v>298</v>
      </c>
      <c r="J7537" s="128">
        <v>79.542100000000005</v>
      </c>
    </row>
    <row r="7538" spans="2:10" hidden="1" x14ac:dyDescent="0.25">
      <c r="B7538" s="124" t="s">
        <v>20</v>
      </c>
      <c r="C7538" s="125" t="s">
        <v>22961</v>
      </c>
      <c r="D7538" s="126" t="s">
        <v>22962</v>
      </c>
      <c r="E7538" s="125" t="s">
        <v>22966</v>
      </c>
      <c r="F7538" s="126" t="s">
        <v>22967</v>
      </c>
      <c r="G7538" s="125" t="s">
        <v>11170</v>
      </c>
      <c r="H7538" s="126" t="s">
        <v>22968</v>
      </c>
      <c r="I7538" s="127">
        <v>233</v>
      </c>
      <c r="J7538" s="128">
        <v>21.732500000000002</v>
      </c>
    </row>
    <row r="7539" spans="2:10" hidden="1" x14ac:dyDescent="0.25">
      <c r="B7539" s="124" t="s">
        <v>20</v>
      </c>
      <c r="C7539" s="125" t="s">
        <v>22961</v>
      </c>
      <c r="D7539" s="126" t="s">
        <v>22962</v>
      </c>
      <c r="E7539" s="125" t="s">
        <v>22969</v>
      </c>
      <c r="F7539" s="126" t="s">
        <v>22970</v>
      </c>
      <c r="G7539" s="125" t="s">
        <v>22971</v>
      </c>
      <c r="H7539" s="126" t="s">
        <v>22972</v>
      </c>
      <c r="I7539" s="127">
        <v>269</v>
      </c>
      <c r="J7539" s="128">
        <v>9.4030000000000005</v>
      </c>
    </row>
    <row r="7540" spans="2:10" hidden="1" x14ac:dyDescent="0.25">
      <c r="B7540" s="124" t="s">
        <v>20</v>
      </c>
      <c r="C7540" s="125" t="s">
        <v>22961</v>
      </c>
      <c r="D7540" s="126" t="s">
        <v>22962</v>
      </c>
      <c r="E7540" s="125" t="s">
        <v>11170</v>
      </c>
      <c r="F7540" s="126" t="s">
        <v>22968</v>
      </c>
      <c r="G7540" s="125" t="s">
        <v>22973</v>
      </c>
      <c r="H7540" s="126" t="s">
        <v>22974</v>
      </c>
      <c r="I7540" s="127">
        <v>130</v>
      </c>
      <c r="J7540" s="128">
        <v>29.377299999999991</v>
      </c>
    </row>
    <row r="7541" spans="2:10" hidden="1" x14ac:dyDescent="0.25">
      <c r="B7541" s="124" t="s">
        <v>20</v>
      </c>
      <c r="C7541" s="125" t="s">
        <v>1851</v>
      </c>
      <c r="D7541" s="126" t="s">
        <v>22975</v>
      </c>
      <c r="E7541" s="125" t="s">
        <v>22976</v>
      </c>
      <c r="F7541" s="126" t="s">
        <v>22977</v>
      </c>
      <c r="G7541" s="125" t="s">
        <v>8038</v>
      </c>
      <c r="H7541" s="126" t="s">
        <v>22978</v>
      </c>
      <c r="I7541" s="127">
        <v>1361</v>
      </c>
      <c r="J7541" s="128">
        <v>37.863500000000002</v>
      </c>
    </row>
    <row r="7542" spans="2:10" hidden="1" x14ac:dyDescent="0.25">
      <c r="B7542" s="124" t="s">
        <v>20</v>
      </c>
      <c r="C7542" s="125" t="s">
        <v>1851</v>
      </c>
      <c r="D7542" s="126" t="s">
        <v>22975</v>
      </c>
      <c r="E7542" s="125" t="s">
        <v>22976</v>
      </c>
      <c r="F7542" s="126" t="s">
        <v>22977</v>
      </c>
      <c r="G7542" s="125" t="s">
        <v>9558</v>
      </c>
      <c r="H7542" s="126" t="s">
        <v>22979</v>
      </c>
      <c r="I7542" s="127">
        <v>360</v>
      </c>
      <c r="J7542" s="128">
        <v>28.871800000000011</v>
      </c>
    </row>
    <row r="7543" spans="2:10" hidden="1" x14ac:dyDescent="0.25">
      <c r="B7543" s="124" t="s">
        <v>20</v>
      </c>
      <c r="C7543" s="125" t="s">
        <v>1851</v>
      </c>
      <c r="D7543" s="126" t="s">
        <v>22975</v>
      </c>
      <c r="E7543" s="125" t="s">
        <v>1851</v>
      </c>
      <c r="F7543" s="126" t="s">
        <v>22980</v>
      </c>
      <c r="G7543" s="125" t="s">
        <v>22976</v>
      </c>
      <c r="H7543" s="126" t="s">
        <v>22977</v>
      </c>
      <c r="I7543" s="127">
        <v>361</v>
      </c>
      <c r="J7543" s="128">
        <v>70.500100000000003</v>
      </c>
    </row>
    <row r="7544" spans="2:10" hidden="1" x14ac:dyDescent="0.25">
      <c r="B7544" s="124" t="s">
        <v>20</v>
      </c>
      <c r="C7544" s="125" t="s">
        <v>1851</v>
      </c>
      <c r="D7544" s="126" t="s">
        <v>22975</v>
      </c>
      <c r="E7544" s="125" t="s">
        <v>1851</v>
      </c>
      <c r="F7544" s="126" t="s">
        <v>22980</v>
      </c>
      <c r="G7544" s="125" t="s">
        <v>22981</v>
      </c>
      <c r="H7544" s="126" t="s">
        <v>22982</v>
      </c>
      <c r="I7544" s="127">
        <v>388</v>
      </c>
      <c r="J7544" s="128">
        <v>57.539700000000003</v>
      </c>
    </row>
    <row r="7545" spans="2:10" hidden="1" x14ac:dyDescent="0.25">
      <c r="B7545" s="124" t="s">
        <v>20</v>
      </c>
      <c r="C7545" s="125" t="s">
        <v>22983</v>
      </c>
      <c r="D7545" s="126" t="s">
        <v>22984</v>
      </c>
      <c r="E7545" s="125" t="s">
        <v>22983</v>
      </c>
      <c r="F7545" s="126" t="s">
        <v>22985</v>
      </c>
      <c r="G7545" s="125" t="s">
        <v>22986</v>
      </c>
      <c r="H7545" s="126" t="s">
        <v>22987</v>
      </c>
      <c r="I7545" s="127">
        <v>131</v>
      </c>
      <c r="J7545" s="128">
        <v>32.319599999999987</v>
      </c>
    </row>
    <row r="7546" spans="2:10" hidden="1" x14ac:dyDescent="0.25">
      <c r="B7546" s="124" t="s">
        <v>20</v>
      </c>
      <c r="C7546" s="125" t="s">
        <v>22983</v>
      </c>
      <c r="D7546" s="126" t="s">
        <v>22984</v>
      </c>
      <c r="E7546" s="125" t="s">
        <v>22983</v>
      </c>
      <c r="F7546" s="126" t="s">
        <v>22985</v>
      </c>
      <c r="G7546" s="125" t="s">
        <v>17428</v>
      </c>
      <c r="H7546" s="126" t="s">
        <v>22988</v>
      </c>
      <c r="I7546" s="127">
        <v>145</v>
      </c>
      <c r="J7546" s="128">
        <v>10.2742</v>
      </c>
    </row>
    <row r="7547" spans="2:10" hidden="1" x14ac:dyDescent="0.25">
      <c r="B7547" s="124" t="s">
        <v>20</v>
      </c>
      <c r="C7547" s="125" t="s">
        <v>22983</v>
      </c>
      <c r="D7547" s="126" t="s">
        <v>22984</v>
      </c>
      <c r="E7547" s="125" t="s">
        <v>22983</v>
      </c>
      <c r="F7547" s="126" t="s">
        <v>22985</v>
      </c>
      <c r="G7547" s="125" t="s">
        <v>5386</v>
      </c>
      <c r="H7547" s="126" t="s">
        <v>22989</v>
      </c>
      <c r="I7547" s="127">
        <v>100</v>
      </c>
      <c r="J7547" s="128">
        <v>15.255599999999999</v>
      </c>
    </row>
    <row r="7548" spans="2:10" hidden="1" x14ac:dyDescent="0.25">
      <c r="B7548" s="124" t="s">
        <v>20</v>
      </c>
      <c r="C7548" s="125" t="s">
        <v>22990</v>
      </c>
      <c r="D7548" s="126" t="s">
        <v>22991</v>
      </c>
      <c r="E7548" s="125" t="s">
        <v>22990</v>
      </c>
      <c r="F7548" s="126" t="s">
        <v>22992</v>
      </c>
      <c r="G7548" s="125" t="s">
        <v>22993</v>
      </c>
      <c r="H7548" s="126" t="s">
        <v>22994</v>
      </c>
      <c r="I7548" s="127">
        <v>295</v>
      </c>
      <c r="J7548" s="128">
        <v>30.104900000000011</v>
      </c>
    </row>
    <row r="7549" spans="2:10" hidden="1" x14ac:dyDescent="0.25">
      <c r="B7549" s="124" t="s">
        <v>20</v>
      </c>
      <c r="C7549" s="125" t="s">
        <v>22990</v>
      </c>
      <c r="D7549" s="126" t="s">
        <v>22991</v>
      </c>
      <c r="E7549" s="125" t="s">
        <v>22990</v>
      </c>
      <c r="F7549" s="126" t="s">
        <v>22992</v>
      </c>
      <c r="G7549" s="125" t="s">
        <v>22995</v>
      </c>
      <c r="H7549" s="126" t="s">
        <v>22996</v>
      </c>
      <c r="I7549" s="127">
        <v>269</v>
      </c>
      <c r="J7549" s="128">
        <v>69.573599999999999</v>
      </c>
    </row>
    <row r="7550" spans="2:10" hidden="1" x14ac:dyDescent="0.25">
      <c r="B7550" s="124" t="s">
        <v>20</v>
      </c>
      <c r="C7550" s="125" t="s">
        <v>2130</v>
      </c>
      <c r="D7550" s="126" t="s">
        <v>22997</v>
      </c>
      <c r="E7550" s="125" t="s">
        <v>2130</v>
      </c>
      <c r="F7550" s="126" t="s">
        <v>22998</v>
      </c>
      <c r="G7550" s="125" t="s">
        <v>4003</v>
      </c>
      <c r="H7550" s="126" t="s">
        <v>22999</v>
      </c>
      <c r="I7550" s="127">
        <v>249</v>
      </c>
      <c r="J7550" s="128">
        <v>23.954699999999999</v>
      </c>
    </row>
    <row r="7551" spans="2:10" hidden="1" x14ac:dyDescent="0.25">
      <c r="B7551" s="124" t="s">
        <v>20</v>
      </c>
      <c r="C7551" s="125" t="s">
        <v>2176</v>
      </c>
      <c r="D7551" s="126" t="s">
        <v>23000</v>
      </c>
      <c r="E7551" s="125" t="s">
        <v>2176</v>
      </c>
      <c r="F7551" s="126" t="s">
        <v>23001</v>
      </c>
      <c r="G7551" s="125" t="s">
        <v>23002</v>
      </c>
      <c r="H7551" s="126" t="s">
        <v>23003</v>
      </c>
      <c r="I7551" s="127">
        <v>317</v>
      </c>
      <c r="J7551" s="128">
        <v>13.664</v>
      </c>
    </row>
    <row r="7552" spans="2:10" hidden="1" x14ac:dyDescent="0.25">
      <c r="B7552" s="124" t="s">
        <v>20</v>
      </c>
      <c r="C7552" s="125" t="s">
        <v>23004</v>
      </c>
      <c r="D7552" s="126" t="s">
        <v>23005</v>
      </c>
      <c r="E7552" s="125" t="s">
        <v>23004</v>
      </c>
      <c r="F7552" s="126" t="s">
        <v>23006</v>
      </c>
      <c r="G7552" s="125" t="s">
        <v>23007</v>
      </c>
      <c r="H7552" s="126" t="s">
        <v>23008</v>
      </c>
      <c r="I7552" s="127">
        <v>109</v>
      </c>
      <c r="J7552" s="128">
        <v>37.747100000000003</v>
      </c>
    </row>
    <row r="7553" spans="2:10" hidden="1" x14ac:dyDescent="0.25">
      <c r="B7553" s="124" t="s">
        <v>20</v>
      </c>
      <c r="C7553" s="125" t="s">
        <v>23009</v>
      </c>
      <c r="D7553" s="126" t="s">
        <v>23010</v>
      </c>
      <c r="E7553" s="125" t="s">
        <v>23009</v>
      </c>
      <c r="F7553" s="126" t="s">
        <v>23011</v>
      </c>
      <c r="G7553" s="125" t="s">
        <v>23012</v>
      </c>
      <c r="H7553" s="126" t="s">
        <v>23013</v>
      </c>
      <c r="I7553" s="127">
        <v>514</v>
      </c>
      <c r="J7553" s="128">
        <v>89.777100000000004</v>
      </c>
    </row>
    <row r="7554" spans="2:10" hidden="1" x14ac:dyDescent="0.25">
      <c r="B7554" s="124" t="s">
        <v>20</v>
      </c>
      <c r="C7554" s="125" t="s">
        <v>23009</v>
      </c>
      <c r="D7554" s="126" t="s">
        <v>23010</v>
      </c>
      <c r="E7554" s="125" t="s">
        <v>23009</v>
      </c>
      <c r="F7554" s="126" t="s">
        <v>23011</v>
      </c>
      <c r="G7554" s="125" t="s">
        <v>23014</v>
      </c>
      <c r="H7554" s="126" t="s">
        <v>23015</v>
      </c>
      <c r="I7554" s="127">
        <v>0</v>
      </c>
      <c r="J7554" s="128">
        <v>773.61860000000001</v>
      </c>
    </row>
    <row r="7555" spans="2:10" hidden="1" x14ac:dyDescent="0.25">
      <c r="B7555" s="124" t="s">
        <v>20</v>
      </c>
      <c r="C7555" s="125" t="s">
        <v>2539</v>
      </c>
      <c r="D7555" s="126" t="s">
        <v>23016</v>
      </c>
      <c r="E7555" s="125" t="s">
        <v>2539</v>
      </c>
      <c r="F7555" s="126" t="s">
        <v>23017</v>
      </c>
      <c r="G7555" s="125" t="s">
        <v>7736</v>
      </c>
      <c r="H7555" s="126" t="s">
        <v>23018</v>
      </c>
      <c r="I7555" s="127">
        <v>272</v>
      </c>
      <c r="J7555" s="128">
        <v>93.331700000000012</v>
      </c>
    </row>
    <row r="7556" spans="2:10" hidden="1" x14ac:dyDescent="0.25">
      <c r="B7556" s="124" t="s">
        <v>20</v>
      </c>
      <c r="C7556" s="125" t="s">
        <v>23019</v>
      </c>
      <c r="D7556" s="126" t="s">
        <v>23020</v>
      </c>
      <c r="E7556" s="125" t="s">
        <v>23019</v>
      </c>
      <c r="F7556" s="126" t="s">
        <v>23021</v>
      </c>
      <c r="G7556" s="125" t="s">
        <v>23022</v>
      </c>
      <c r="H7556" s="126" t="s">
        <v>23023</v>
      </c>
      <c r="I7556" s="127">
        <v>418</v>
      </c>
      <c r="J7556" s="128">
        <v>44.631500000000003</v>
      </c>
    </row>
    <row r="7557" spans="2:10" hidden="1" x14ac:dyDescent="0.25">
      <c r="B7557" s="124" t="s">
        <v>20</v>
      </c>
      <c r="C7557" s="125" t="s">
        <v>23024</v>
      </c>
      <c r="D7557" s="126" t="s">
        <v>23025</v>
      </c>
      <c r="E7557" s="125" t="s">
        <v>23024</v>
      </c>
      <c r="F7557" s="126" t="s">
        <v>23026</v>
      </c>
      <c r="G7557" s="125" t="s">
        <v>15285</v>
      </c>
      <c r="H7557" s="126" t="s">
        <v>23027</v>
      </c>
      <c r="I7557" s="127">
        <v>93</v>
      </c>
      <c r="J7557" s="128">
        <v>31.605699999999999</v>
      </c>
    </row>
    <row r="7558" spans="2:10" hidden="1" x14ac:dyDescent="0.25">
      <c r="B7558" s="124" t="s">
        <v>20</v>
      </c>
      <c r="C7558" s="125" t="s">
        <v>23024</v>
      </c>
      <c r="D7558" s="126" t="s">
        <v>23025</v>
      </c>
      <c r="E7558" s="125" t="s">
        <v>15285</v>
      </c>
      <c r="F7558" s="126" t="s">
        <v>23027</v>
      </c>
      <c r="G7558" s="125" t="s">
        <v>23028</v>
      </c>
      <c r="H7558" s="126" t="s">
        <v>23029</v>
      </c>
      <c r="I7558" s="127">
        <v>299</v>
      </c>
      <c r="J7558" s="128">
        <v>57.814399999999999</v>
      </c>
    </row>
    <row r="7559" spans="2:10" hidden="1" x14ac:dyDescent="0.25">
      <c r="B7559" s="124" t="s">
        <v>20</v>
      </c>
      <c r="C7559" s="125" t="s">
        <v>23030</v>
      </c>
      <c r="D7559" s="126" t="s">
        <v>23031</v>
      </c>
      <c r="E7559" s="125" t="s">
        <v>23030</v>
      </c>
      <c r="F7559" s="126" t="s">
        <v>23032</v>
      </c>
      <c r="G7559" s="125" t="s">
        <v>23033</v>
      </c>
      <c r="H7559" s="126" t="s">
        <v>23034</v>
      </c>
      <c r="I7559" s="127">
        <v>248</v>
      </c>
      <c r="J7559" s="128">
        <v>32.075500000000012</v>
      </c>
    </row>
    <row r="7560" spans="2:10" hidden="1" x14ac:dyDescent="0.25">
      <c r="B7560" s="124" t="s">
        <v>20</v>
      </c>
      <c r="C7560" s="125" t="s">
        <v>23035</v>
      </c>
      <c r="D7560" s="126" t="s">
        <v>23036</v>
      </c>
      <c r="E7560" s="125" t="s">
        <v>23035</v>
      </c>
      <c r="F7560" s="126" t="s">
        <v>23037</v>
      </c>
      <c r="G7560" s="125" t="s">
        <v>975</v>
      </c>
      <c r="H7560" s="126" t="s">
        <v>23038</v>
      </c>
      <c r="I7560" s="127">
        <v>635</v>
      </c>
      <c r="J7560" s="128">
        <v>7.1965000000000003</v>
      </c>
    </row>
    <row r="7561" spans="2:10" hidden="1" x14ac:dyDescent="0.25">
      <c r="B7561" s="124" t="s">
        <v>20</v>
      </c>
      <c r="C7561" s="125" t="s">
        <v>409</v>
      </c>
      <c r="D7561" s="126" t="s">
        <v>23039</v>
      </c>
      <c r="E7561" s="125" t="s">
        <v>23040</v>
      </c>
      <c r="F7561" s="126" t="s">
        <v>23041</v>
      </c>
      <c r="G7561" s="125" t="s">
        <v>805</v>
      </c>
      <c r="H7561" s="126" t="s">
        <v>23042</v>
      </c>
      <c r="I7561" s="127">
        <v>408</v>
      </c>
      <c r="J7561" s="128">
        <v>6.5795000000000003</v>
      </c>
    </row>
    <row r="7562" spans="2:10" hidden="1" x14ac:dyDescent="0.25">
      <c r="B7562" s="124" t="s">
        <v>20</v>
      </c>
      <c r="C7562" s="125" t="s">
        <v>409</v>
      </c>
      <c r="D7562" s="126" t="s">
        <v>23039</v>
      </c>
      <c r="E7562" s="125" t="s">
        <v>409</v>
      </c>
      <c r="F7562" s="126" t="s">
        <v>23043</v>
      </c>
      <c r="G7562" s="125" t="s">
        <v>2094</v>
      </c>
      <c r="H7562" s="126" t="s">
        <v>23044</v>
      </c>
      <c r="I7562" s="127">
        <v>171</v>
      </c>
      <c r="J7562" s="128">
        <v>2.5406</v>
      </c>
    </row>
    <row r="7563" spans="2:10" hidden="1" x14ac:dyDescent="0.25">
      <c r="B7563" s="124" t="s">
        <v>20</v>
      </c>
      <c r="C7563" s="125" t="s">
        <v>409</v>
      </c>
      <c r="D7563" s="126" t="s">
        <v>23039</v>
      </c>
      <c r="E7563" s="125" t="s">
        <v>2094</v>
      </c>
      <c r="F7563" s="126" t="s">
        <v>23044</v>
      </c>
      <c r="G7563" s="125" t="s">
        <v>23040</v>
      </c>
      <c r="H7563" s="126" t="s">
        <v>23041</v>
      </c>
      <c r="I7563" s="127">
        <v>511</v>
      </c>
      <c r="J7563" s="128">
        <v>16.3202</v>
      </c>
    </row>
    <row r="7564" spans="2:10" hidden="1" x14ac:dyDescent="0.25">
      <c r="B7564" s="124" t="s">
        <v>20</v>
      </c>
      <c r="C7564" s="125" t="s">
        <v>409</v>
      </c>
      <c r="D7564" s="126" t="s">
        <v>23039</v>
      </c>
      <c r="E7564" s="125" t="s">
        <v>805</v>
      </c>
      <c r="F7564" s="126" t="s">
        <v>23042</v>
      </c>
      <c r="G7564" s="125" t="s">
        <v>12222</v>
      </c>
      <c r="H7564" s="126" t="s">
        <v>23045</v>
      </c>
      <c r="I7564" s="127">
        <v>272</v>
      </c>
      <c r="J7564" s="128">
        <v>9.3237000000000005</v>
      </c>
    </row>
    <row r="7565" spans="2:10" hidden="1" x14ac:dyDescent="0.25">
      <c r="B7565" s="124" t="s">
        <v>20</v>
      </c>
      <c r="C7565" s="125" t="s">
        <v>3020</v>
      </c>
      <c r="D7565" s="126" t="s">
        <v>23046</v>
      </c>
      <c r="E7565" s="125" t="s">
        <v>3020</v>
      </c>
      <c r="F7565" s="126" t="s">
        <v>23047</v>
      </c>
      <c r="G7565" s="125" t="s">
        <v>17858</v>
      </c>
      <c r="H7565" s="126" t="s">
        <v>23048</v>
      </c>
      <c r="I7565" s="127">
        <v>66</v>
      </c>
      <c r="J7565" s="128">
        <v>19.420400000000001</v>
      </c>
    </row>
    <row r="7566" spans="2:10" hidden="1" x14ac:dyDescent="0.25">
      <c r="B7566" s="124" t="s">
        <v>20</v>
      </c>
      <c r="C7566" s="125" t="s">
        <v>3020</v>
      </c>
      <c r="D7566" s="126" t="s">
        <v>23046</v>
      </c>
      <c r="E7566" s="125" t="s">
        <v>17858</v>
      </c>
      <c r="F7566" s="126" t="s">
        <v>23048</v>
      </c>
      <c r="G7566" s="125" t="s">
        <v>8033</v>
      </c>
      <c r="H7566" s="126" t="s">
        <v>23049</v>
      </c>
      <c r="I7566" s="127">
        <v>193</v>
      </c>
      <c r="J7566" s="128">
        <v>17.879300000000001</v>
      </c>
    </row>
    <row r="7567" spans="2:10" hidden="1" x14ac:dyDescent="0.25">
      <c r="B7567" s="124" t="s">
        <v>20</v>
      </c>
      <c r="C7567" s="125" t="s">
        <v>1442</v>
      </c>
      <c r="D7567" s="126" t="s">
        <v>23050</v>
      </c>
      <c r="E7567" s="125" t="s">
        <v>23051</v>
      </c>
      <c r="F7567" s="126" t="s">
        <v>23052</v>
      </c>
      <c r="G7567" s="125" t="s">
        <v>891</v>
      </c>
      <c r="H7567" s="126" t="s">
        <v>23053</v>
      </c>
      <c r="I7567" s="127">
        <v>218</v>
      </c>
      <c r="J7567" s="128">
        <v>21.526399999999999</v>
      </c>
    </row>
    <row r="7568" spans="2:10" hidden="1" x14ac:dyDescent="0.25">
      <c r="B7568" s="124" t="s">
        <v>20</v>
      </c>
      <c r="C7568" s="125" t="s">
        <v>1442</v>
      </c>
      <c r="D7568" s="126" t="s">
        <v>23050</v>
      </c>
      <c r="E7568" s="125" t="s">
        <v>1442</v>
      </c>
      <c r="F7568" s="126" t="s">
        <v>23054</v>
      </c>
      <c r="G7568" s="125" t="s">
        <v>23051</v>
      </c>
      <c r="H7568" s="126" t="s">
        <v>23052</v>
      </c>
      <c r="I7568" s="127">
        <v>171</v>
      </c>
      <c r="J7568" s="128">
        <v>13.206099999999999</v>
      </c>
    </row>
    <row r="7569" spans="2:10" hidden="1" x14ac:dyDescent="0.25">
      <c r="B7569" s="124" t="s">
        <v>20</v>
      </c>
      <c r="C7569" s="125" t="s">
        <v>3046</v>
      </c>
      <c r="D7569" s="126" t="s">
        <v>23055</v>
      </c>
      <c r="E7569" s="125" t="s">
        <v>3046</v>
      </c>
      <c r="F7569" s="126" t="s">
        <v>23056</v>
      </c>
      <c r="G7569" s="125" t="s">
        <v>23057</v>
      </c>
      <c r="H7569" s="126" t="s">
        <v>23058</v>
      </c>
      <c r="I7569" s="127">
        <v>244</v>
      </c>
      <c r="J7569" s="128">
        <v>30.3672</v>
      </c>
    </row>
    <row r="7570" spans="2:10" hidden="1" x14ac:dyDescent="0.25">
      <c r="B7570" s="124" t="s">
        <v>20</v>
      </c>
      <c r="C7570" s="125" t="s">
        <v>23059</v>
      </c>
      <c r="D7570" s="126" t="s">
        <v>23060</v>
      </c>
      <c r="E7570" s="125" t="s">
        <v>23059</v>
      </c>
      <c r="F7570" s="126" t="s">
        <v>23061</v>
      </c>
      <c r="G7570" s="125" t="s">
        <v>5204</v>
      </c>
      <c r="H7570" s="126" t="s">
        <v>23062</v>
      </c>
      <c r="I7570" s="127">
        <v>184</v>
      </c>
      <c r="J7570" s="128">
        <v>29.035699999999999</v>
      </c>
    </row>
    <row r="7571" spans="2:10" hidden="1" x14ac:dyDescent="0.25">
      <c r="B7571" s="124" t="s">
        <v>20</v>
      </c>
      <c r="C7571" s="125" t="s">
        <v>3194</v>
      </c>
      <c r="D7571" s="126" t="s">
        <v>23063</v>
      </c>
      <c r="E7571" s="125" t="s">
        <v>3194</v>
      </c>
      <c r="F7571" s="126" t="s">
        <v>23064</v>
      </c>
      <c r="G7571" s="125" t="s">
        <v>23065</v>
      </c>
      <c r="H7571" s="126" t="s">
        <v>23066</v>
      </c>
      <c r="I7571" s="127">
        <v>565</v>
      </c>
      <c r="J7571" s="128">
        <v>37.341599999999993</v>
      </c>
    </row>
    <row r="7572" spans="2:10" hidden="1" x14ac:dyDescent="0.25">
      <c r="B7572" s="124" t="s">
        <v>20</v>
      </c>
      <c r="C7572" s="125" t="s">
        <v>3194</v>
      </c>
      <c r="D7572" s="126" t="s">
        <v>23063</v>
      </c>
      <c r="E7572" s="125" t="s">
        <v>3194</v>
      </c>
      <c r="F7572" s="126" t="s">
        <v>23064</v>
      </c>
      <c r="G7572" s="125" t="s">
        <v>5326</v>
      </c>
      <c r="H7572" s="126" t="s">
        <v>23067</v>
      </c>
      <c r="I7572" s="127">
        <v>455</v>
      </c>
      <c r="J7572" s="128">
        <v>69.146500000000003</v>
      </c>
    </row>
    <row r="7573" spans="2:10" hidden="1" x14ac:dyDescent="0.25">
      <c r="B7573" s="124" t="s">
        <v>20</v>
      </c>
      <c r="C7573" s="125" t="s">
        <v>3256</v>
      </c>
      <c r="D7573" s="126" t="s">
        <v>23068</v>
      </c>
      <c r="E7573" s="125" t="s">
        <v>3256</v>
      </c>
      <c r="F7573" s="126" t="s">
        <v>23069</v>
      </c>
      <c r="G7573" s="125" t="s">
        <v>23070</v>
      </c>
      <c r="H7573" s="126" t="s">
        <v>23071</v>
      </c>
      <c r="I7573" s="127">
        <v>303</v>
      </c>
      <c r="J7573" s="128">
        <v>91.712400000000002</v>
      </c>
    </row>
    <row r="7574" spans="2:10" hidden="1" x14ac:dyDescent="0.25">
      <c r="B7574" s="124" t="s">
        <v>20</v>
      </c>
      <c r="C7574" s="125" t="s">
        <v>3316</v>
      </c>
      <c r="D7574" s="126" t="s">
        <v>23072</v>
      </c>
      <c r="E7574" s="125" t="s">
        <v>3316</v>
      </c>
      <c r="F7574" s="126" t="s">
        <v>23073</v>
      </c>
      <c r="G7574" s="125" t="s">
        <v>23074</v>
      </c>
      <c r="H7574" s="126" t="s">
        <v>23075</v>
      </c>
      <c r="I7574" s="127">
        <v>247</v>
      </c>
      <c r="J7574" s="128">
        <v>57.246499999999997</v>
      </c>
    </row>
    <row r="7575" spans="2:10" hidden="1" x14ac:dyDescent="0.25">
      <c r="B7575" s="124" t="s">
        <v>20</v>
      </c>
      <c r="C7575" s="125" t="s">
        <v>7923</v>
      </c>
      <c r="D7575" s="126" t="s">
        <v>23076</v>
      </c>
      <c r="E7575" s="125" t="s">
        <v>23077</v>
      </c>
      <c r="F7575" s="126" t="s">
        <v>23078</v>
      </c>
      <c r="G7575" s="125" t="s">
        <v>23079</v>
      </c>
      <c r="H7575" s="126" t="s">
        <v>23080</v>
      </c>
      <c r="I7575" s="127">
        <v>262</v>
      </c>
      <c r="J7575" s="128">
        <v>33.587599999999988</v>
      </c>
    </row>
    <row r="7576" spans="2:10" hidden="1" x14ac:dyDescent="0.25">
      <c r="B7576" s="124" t="s">
        <v>20</v>
      </c>
      <c r="C7576" s="125" t="s">
        <v>7923</v>
      </c>
      <c r="D7576" s="126" t="s">
        <v>23076</v>
      </c>
      <c r="E7576" s="125" t="s">
        <v>7923</v>
      </c>
      <c r="F7576" s="126" t="s">
        <v>23081</v>
      </c>
      <c r="G7576" s="125" t="s">
        <v>23077</v>
      </c>
      <c r="H7576" s="126" t="s">
        <v>23078</v>
      </c>
      <c r="I7576" s="127">
        <v>288</v>
      </c>
      <c r="J7576" s="128">
        <v>30.311299999999999</v>
      </c>
    </row>
    <row r="7577" spans="2:10" hidden="1" x14ac:dyDescent="0.25">
      <c r="B7577" s="124" t="s">
        <v>20</v>
      </c>
      <c r="C7577" s="125" t="s">
        <v>3431</v>
      </c>
      <c r="D7577" s="126" t="s">
        <v>23082</v>
      </c>
      <c r="E7577" s="125" t="s">
        <v>23083</v>
      </c>
      <c r="F7577" s="126" t="s">
        <v>23084</v>
      </c>
      <c r="G7577" s="125" t="s">
        <v>23085</v>
      </c>
      <c r="H7577" s="126" t="s">
        <v>23086</v>
      </c>
      <c r="I7577" s="127">
        <v>7</v>
      </c>
      <c r="J7577" s="128">
        <v>81.884199999999993</v>
      </c>
    </row>
    <row r="7578" spans="2:10" hidden="1" x14ac:dyDescent="0.25">
      <c r="B7578" s="124" t="s">
        <v>20</v>
      </c>
      <c r="C7578" s="125" t="s">
        <v>3431</v>
      </c>
      <c r="D7578" s="126" t="s">
        <v>23082</v>
      </c>
      <c r="E7578" s="125" t="s">
        <v>3431</v>
      </c>
      <c r="F7578" s="126" t="s">
        <v>23087</v>
      </c>
      <c r="G7578" s="125" t="s">
        <v>23083</v>
      </c>
      <c r="H7578" s="126" t="s">
        <v>23084</v>
      </c>
      <c r="I7578" s="127">
        <v>174</v>
      </c>
      <c r="J7578" s="128">
        <v>39.690700000000007</v>
      </c>
    </row>
    <row r="7579" spans="2:10" hidden="1" x14ac:dyDescent="0.25">
      <c r="B7579" s="124" t="s">
        <v>20</v>
      </c>
      <c r="C7579" s="125" t="s">
        <v>810</v>
      </c>
      <c r="D7579" s="126" t="s">
        <v>23088</v>
      </c>
      <c r="E7579" s="125" t="s">
        <v>810</v>
      </c>
      <c r="F7579" s="126" t="s">
        <v>23089</v>
      </c>
      <c r="G7579" s="125" t="s">
        <v>14164</v>
      </c>
      <c r="H7579" s="126" t="s">
        <v>23090</v>
      </c>
      <c r="I7579" s="127">
        <v>252</v>
      </c>
      <c r="J7579" s="128">
        <v>24.680099999999999</v>
      </c>
    </row>
    <row r="7580" spans="2:10" hidden="1" x14ac:dyDescent="0.25">
      <c r="B7580" s="124" t="s">
        <v>20</v>
      </c>
      <c r="C7580" s="125" t="s">
        <v>3544</v>
      </c>
      <c r="D7580" s="126" t="s">
        <v>23091</v>
      </c>
      <c r="E7580" s="125" t="s">
        <v>23092</v>
      </c>
      <c r="F7580" s="126" t="s">
        <v>23093</v>
      </c>
      <c r="G7580" s="125" t="s">
        <v>23094</v>
      </c>
      <c r="H7580" s="126" t="s">
        <v>23095</v>
      </c>
      <c r="I7580" s="127">
        <v>340</v>
      </c>
      <c r="J7580" s="128">
        <v>3.0510000000000002</v>
      </c>
    </row>
    <row r="7581" spans="2:10" hidden="1" x14ac:dyDescent="0.25">
      <c r="B7581" s="124" t="s">
        <v>20</v>
      </c>
      <c r="C7581" s="125" t="s">
        <v>3544</v>
      </c>
      <c r="D7581" s="126" t="s">
        <v>23091</v>
      </c>
      <c r="E7581" s="125" t="s">
        <v>23094</v>
      </c>
      <c r="F7581" s="126" t="s">
        <v>23095</v>
      </c>
      <c r="G7581" s="125" t="s">
        <v>23096</v>
      </c>
      <c r="H7581" s="126" t="s">
        <v>23097</v>
      </c>
      <c r="I7581" s="127">
        <v>287</v>
      </c>
      <c r="J7581" s="128">
        <v>8.8234000000000012</v>
      </c>
    </row>
    <row r="7582" spans="2:10" hidden="1" x14ac:dyDescent="0.25">
      <c r="B7582" s="124" t="s">
        <v>20</v>
      </c>
      <c r="C7582" s="125" t="s">
        <v>3544</v>
      </c>
      <c r="D7582" s="126" t="s">
        <v>23091</v>
      </c>
      <c r="E7582" s="125" t="s">
        <v>23098</v>
      </c>
      <c r="F7582" s="126" t="s">
        <v>23099</v>
      </c>
      <c r="G7582" s="125" t="s">
        <v>23100</v>
      </c>
      <c r="H7582" s="126" t="s">
        <v>23101</v>
      </c>
      <c r="I7582" s="127">
        <v>104</v>
      </c>
      <c r="J7582" s="128">
        <v>6.0204000000000004</v>
      </c>
    </row>
    <row r="7583" spans="2:10" hidden="1" x14ac:dyDescent="0.25">
      <c r="B7583" s="124" t="s">
        <v>20</v>
      </c>
      <c r="C7583" s="125" t="s">
        <v>3544</v>
      </c>
      <c r="D7583" s="126" t="s">
        <v>23091</v>
      </c>
      <c r="E7583" s="125" t="s">
        <v>3544</v>
      </c>
      <c r="F7583" s="126" t="s">
        <v>23102</v>
      </c>
      <c r="G7583" s="125" t="s">
        <v>23092</v>
      </c>
      <c r="H7583" s="126" t="s">
        <v>23093</v>
      </c>
      <c r="I7583" s="127">
        <v>489</v>
      </c>
      <c r="J7583" s="128">
        <v>9.783100000000001</v>
      </c>
    </row>
    <row r="7584" spans="2:10" hidden="1" x14ac:dyDescent="0.25">
      <c r="B7584" s="124" t="s">
        <v>20</v>
      </c>
      <c r="C7584" s="125" t="s">
        <v>3544</v>
      </c>
      <c r="D7584" s="126" t="s">
        <v>23091</v>
      </c>
      <c r="E7584" s="125" t="s">
        <v>23096</v>
      </c>
      <c r="F7584" s="126" t="s">
        <v>23097</v>
      </c>
      <c r="G7584" s="125" t="s">
        <v>23098</v>
      </c>
      <c r="H7584" s="126" t="s">
        <v>23099</v>
      </c>
      <c r="I7584" s="127">
        <v>316</v>
      </c>
      <c r="J7584" s="128">
        <v>5.82</v>
      </c>
    </row>
    <row r="7585" spans="2:10" hidden="1" x14ac:dyDescent="0.25">
      <c r="B7585" s="124" t="s">
        <v>20</v>
      </c>
      <c r="C7585" s="125" t="s">
        <v>3544</v>
      </c>
      <c r="D7585" s="126" t="s">
        <v>23091</v>
      </c>
      <c r="E7585" s="125" t="s">
        <v>3544</v>
      </c>
      <c r="F7585" s="126" t="s">
        <v>23102</v>
      </c>
      <c r="G7585" s="125" t="s">
        <v>7035</v>
      </c>
      <c r="H7585" s="126" t="s">
        <v>23103</v>
      </c>
      <c r="I7585" s="127">
        <v>603</v>
      </c>
      <c r="J7585" s="128">
        <v>12.150499999999999</v>
      </c>
    </row>
    <row r="7586" spans="2:10" hidden="1" x14ac:dyDescent="0.25">
      <c r="B7586" s="124" t="s">
        <v>20</v>
      </c>
      <c r="C7586" s="125" t="s">
        <v>3644</v>
      </c>
      <c r="D7586" s="126" t="s">
        <v>23104</v>
      </c>
      <c r="E7586" s="125" t="s">
        <v>3644</v>
      </c>
      <c r="F7586" s="126" t="s">
        <v>23105</v>
      </c>
      <c r="G7586" s="125" t="s">
        <v>23106</v>
      </c>
      <c r="H7586" s="126" t="s">
        <v>23107</v>
      </c>
      <c r="I7586" s="127">
        <v>78</v>
      </c>
      <c r="J7586" s="128">
        <v>7.0170999999999983</v>
      </c>
    </row>
    <row r="7587" spans="2:10" hidden="1" x14ac:dyDescent="0.25">
      <c r="B7587" s="124" t="s">
        <v>20</v>
      </c>
      <c r="C7587" s="125" t="s">
        <v>3644</v>
      </c>
      <c r="D7587" s="126" t="s">
        <v>23104</v>
      </c>
      <c r="E7587" s="125" t="s">
        <v>23106</v>
      </c>
      <c r="F7587" s="126" t="s">
        <v>23107</v>
      </c>
      <c r="G7587" s="125" t="s">
        <v>23108</v>
      </c>
      <c r="H7587" s="126" t="s">
        <v>23109</v>
      </c>
      <c r="I7587" s="127">
        <v>48</v>
      </c>
      <c r="J7587" s="128">
        <v>4.8263999999999996</v>
      </c>
    </row>
    <row r="7588" spans="2:10" hidden="1" x14ac:dyDescent="0.25">
      <c r="B7588" s="124" t="s">
        <v>20</v>
      </c>
      <c r="C7588" s="125" t="s">
        <v>3644</v>
      </c>
      <c r="D7588" s="126" t="s">
        <v>23104</v>
      </c>
      <c r="E7588" s="125" t="s">
        <v>15581</v>
      </c>
      <c r="F7588" s="126" t="s">
        <v>23110</v>
      </c>
      <c r="G7588" s="125" t="s">
        <v>23111</v>
      </c>
      <c r="H7588" s="126" t="s">
        <v>23112</v>
      </c>
      <c r="I7588" s="127">
        <v>642</v>
      </c>
      <c r="J7588" s="128">
        <v>5.6368999999999998</v>
      </c>
    </row>
    <row r="7589" spans="2:10" hidden="1" x14ac:dyDescent="0.25">
      <c r="B7589" s="124" t="s">
        <v>20</v>
      </c>
      <c r="C7589" s="125" t="s">
        <v>3644</v>
      </c>
      <c r="D7589" s="126" t="s">
        <v>23104</v>
      </c>
      <c r="E7589" s="125" t="s">
        <v>23108</v>
      </c>
      <c r="F7589" s="126" t="s">
        <v>23109</v>
      </c>
      <c r="G7589" s="125" t="s">
        <v>15581</v>
      </c>
      <c r="H7589" s="126" t="s">
        <v>23110</v>
      </c>
      <c r="I7589" s="127">
        <v>172</v>
      </c>
      <c r="J7589" s="128">
        <v>6.8142999999999976</v>
      </c>
    </row>
    <row r="7590" spans="2:10" hidden="1" x14ac:dyDescent="0.25">
      <c r="B7590" s="124" t="s">
        <v>20</v>
      </c>
      <c r="C7590" s="125" t="s">
        <v>3701</v>
      </c>
      <c r="D7590" s="126" t="s">
        <v>23113</v>
      </c>
      <c r="E7590" s="125" t="s">
        <v>3701</v>
      </c>
      <c r="F7590" s="126" t="s">
        <v>23114</v>
      </c>
      <c r="G7590" s="125" t="s">
        <v>23115</v>
      </c>
      <c r="H7590" s="126" t="s">
        <v>23116</v>
      </c>
      <c r="I7590" s="127">
        <v>414</v>
      </c>
      <c r="J7590" s="128">
        <v>48.652300000000011</v>
      </c>
    </row>
    <row r="7591" spans="2:10" hidden="1" x14ac:dyDescent="0.25">
      <c r="B7591" s="124" t="s">
        <v>20</v>
      </c>
      <c r="C7591" s="125" t="s">
        <v>3701</v>
      </c>
      <c r="D7591" s="126" t="s">
        <v>23113</v>
      </c>
      <c r="E7591" s="125" t="s">
        <v>23115</v>
      </c>
      <c r="F7591" s="126" t="s">
        <v>23116</v>
      </c>
      <c r="G7591" s="125" t="s">
        <v>23117</v>
      </c>
      <c r="H7591" s="126" t="s">
        <v>23118</v>
      </c>
      <c r="I7591" s="127">
        <v>370</v>
      </c>
      <c r="J7591" s="128">
        <v>81.206500000000005</v>
      </c>
    </row>
    <row r="7592" spans="2:10" hidden="1" x14ac:dyDescent="0.25">
      <c r="B7592" s="124" t="s">
        <v>20</v>
      </c>
      <c r="C7592" s="125" t="s">
        <v>3701</v>
      </c>
      <c r="D7592" s="126" t="s">
        <v>23113</v>
      </c>
      <c r="E7592" s="125" t="s">
        <v>23115</v>
      </c>
      <c r="F7592" s="126" t="s">
        <v>23116</v>
      </c>
      <c r="G7592" s="125" t="s">
        <v>7787</v>
      </c>
      <c r="H7592" s="126" t="s">
        <v>23119</v>
      </c>
      <c r="I7592" s="127">
        <v>157</v>
      </c>
      <c r="J7592" s="128">
        <v>44.722200000000022</v>
      </c>
    </row>
    <row r="7593" spans="2:10" hidden="1" x14ac:dyDescent="0.25">
      <c r="B7593" s="124" t="s">
        <v>20</v>
      </c>
      <c r="C7593" s="125" t="s">
        <v>3760</v>
      </c>
      <c r="D7593" s="126" t="s">
        <v>23120</v>
      </c>
      <c r="E7593" s="125" t="s">
        <v>3760</v>
      </c>
      <c r="F7593" s="126" t="s">
        <v>23121</v>
      </c>
      <c r="G7593" s="125" t="s">
        <v>23122</v>
      </c>
      <c r="H7593" s="126" t="s">
        <v>23123</v>
      </c>
      <c r="I7593" s="127">
        <v>117</v>
      </c>
      <c r="J7593" s="128">
        <v>17.430099999999999</v>
      </c>
    </row>
    <row r="7594" spans="2:10" hidden="1" x14ac:dyDescent="0.25">
      <c r="B7594" s="124" t="s">
        <v>20</v>
      </c>
      <c r="C7594" s="125" t="s">
        <v>3764</v>
      </c>
      <c r="D7594" s="126" t="s">
        <v>23124</v>
      </c>
      <c r="E7594" s="125" t="s">
        <v>3764</v>
      </c>
      <c r="F7594" s="126" t="s">
        <v>23125</v>
      </c>
      <c r="G7594" s="125" t="s">
        <v>23126</v>
      </c>
      <c r="H7594" s="126" t="s">
        <v>23127</v>
      </c>
      <c r="I7594" s="127">
        <v>247</v>
      </c>
      <c r="J7594" s="128">
        <v>43.802900000000001</v>
      </c>
    </row>
    <row r="7595" spans="2:10" hidden="1" x14ac:dyDescent="0.25">
      <c r="B7595" s="124" t="s">
        <v>20</v>
      </c>
      <c r="C7595" s="125" t="s">
        <v>23128</v>
      </c>
      <c r="D7595" s="126" t="s">
        <v>23129</v>
      </c>
      <c r="E7595" s="125" t="s">
        <v>23128</v>
      </c>
      <c r="F7595" s="126" t="s">
        <v>23130</v>
      </c>
      <c r="G7595" s="125" t="s">
        <v>1282</v>
      </c>
      <c r="H7595" s="126" t="s">
        <v>23131</v>
      </c>
      <c r="I7595" s="127">
        <v>405</v>
      </c>
      <c r="J7595" s="128">
        <v>9.4172000000000011</v>
      </c>
    </row>
    <row r="7596" spans="2:10" hidden="1" x14ac:dyDescent="0.25">
      <c r="B7596" s="124" t="s">
        <v>20</v>
      </c>
      <c r="C7596" s="125" t="s">
        <v>23128</v>
      </c>
      <c r="D7596" s="126" t="s">
        <v>23129</v>
      </c>
      <c r="E7596" s="125" t="s">
        <v>1282</v>
      </c>
      <c r="F7596" s="126" t="s">
        <v>23131</v>
      </c>
      <c r="G7596" s="125" t="s">
        <v>1368</v>
      </c>
      <c r="H7596" s="126" t="s">
        <v>23132</v>
      </c>
      <c r="I7596" s="127">
        <v>186</v>
      </c>
      <c r="J7596" s="128">
        <v>58.357599999999998</v>
      </c>
    </row>
    <row r="7597" spans="2:10" hidden="1" x14ac:dyDescent="0.25">
      <c r="B7597" s="124" t="s">
        <v>20</v>
      </c>
      <c r="C7597" s="125" t="s">
        <v>23133</v>
      </c>
      <c r="D7597" s="126" t="s">
        <v>23134</v>
      </c>
      <c r="E7597" s="125" t="s">
        <v>23133</v>
      </c>
      <c r="F7597" s="126" t="s">
        <v>23135</v>
      </c>
      <c r="G7597" s="125" t="s">
        <v>23136</v>
      </c>
      <c r="H7597" s="126" t="s">
        <v>23137</v>
      </c>
      <c r="I7597" s="127">
        <v>128</v>
      </c>
      <c r="J7597" s="128">
        <v>33.173300000000012</v>
      </c>
    </row>
    <row r="7598" spans="2:10" hidden="1" x14ac:dyDescent="0.25">
      <c r="B7598" s="124" t="s">
        <v>20</v>
      </c>
      <c r="C7598" s="125" t="s">
        <v>23138</v>
      </c>
      <c r="D7598" s="126" t="s">
        <v>23139</v>
      </c>
      <c r="E7598" s="125" t="s">
        <v>23140</v>
      </c>
      <c r="F7598" s="126" t="s">
        <v>23141</v>
      </c>
      <c r="G7598" s="125" t="s">
        <v>7736</v>
      </c>
      <c r="H7598" s="126" t="s">
        <v>23142</v>
      </c>
      <c r="I7598" s="127">
        <v>3063</v>
      </c>
      <c r="J7598" s="128">
        <v>3.8865999999999992</v>
      </c>
    </row>
    <row r="7599" spans="2:10" hidden="1" x14ac:dyDescent="0.25">
      <c r="B7599" s="124" t="s">
        <v>20</v>
      </c>
      <c r="C7599" s="125" t="s">
        <v>23138</v>
      </c>
      <c r="D7599" s="126" t="s">
        <v>23139</v>
      </c>
      <c r="E7599" s="125" t="s">
        <v>23138</v>
      </c>
      <c r="F7599" s="126" t="s">
        <v>23143</v>
      </c>
      <c r="G7599" s="125" t="s">
        <v>23140</v>
      </c>
      <c r="H7599" s="126" t="s">
        <v>23141</v>
      </c>
      <c r="I7599" s="127">
        <v>1139</v>
      </c>
      <c r="J7599" s="128">
        <v>4.8416999999999986</v>
      </c>
    </row>
    <row r="7600" spans="2:10" hidden="1" x14ac:dyDescent="0.25">
      <c r="B7600" s="124" t="s">
        <v>20</v>
      </c>
      <c r="C7600" s="125" t="s">
        <v>23138</v>
      </c>
      <c r="D7600" s="126" t="s">
        <v>23139</v>
      </c>
      <c r="E7600" s="125" t="s">
        <v>23144</v>
      </c>
      <c r="F7600" s="126" t="s">
        <v>23145</v>
      </c>
      <c r="G7600" s="125" t="s">
        <v>2319</v>
      </c>
      <c r="H7600" s="126" t="s">
        <v>23146</v>
      </c>
      <c r="I7600" s="127">
        <v>592</v>
      </c>
      <c r="J7600" s="128">
        <v>14.918900000000001</v>
      </c>
    </row>
    <row r="7601" spans="2:10" hidden="1" x14ac:dyDescent="0.25">
      <c r="B7601" s="124" t="s">
        <v>20</v>
      </c>
      <c r="C7601" s="125" t="s">
        <v>23138</v>
      </c>
      <c r="D7601" s="126" t="s">
        <v>23139</v>
      </c>
      <c r="E7601" s="125" t="s">
        <v>23138</v>
      </c>
      <c r="F7601" s="126" t="s">
        <v>23143</v>
      </c>
      <c r="G7601" s="125" t="s">
        <v>4003</v>
      </c>
      <c r="H7601" s="126" t="s">
        <v>23147</v>
      </c>
      <c r="I7601" s="127">
        <v>350</v>
      </c>
      <c r="J7601" s="128">
        <v>4.2694999999999999</v>
      </c>
    </row>
    <row r="7602" spans="2:10" hidden="1" x14ac:dyDescent="0.25">
      <c r="B7602" s="124" t="s">
        <v>20</v>
      </c>
      <c r="C7602" s="125" t="s">
        <v>23138</v>
      </c>
      <c r="D7602" s="126" t="s">
        <v>23139</v>
      </c>
      <c r="E7602" s="125" t="s">
        <v>23138</v>
      </c>
      <c r="F7602" s="126" t="s">
        <v>23143</v>
      </c>
      <c r="G7602" s="125" t="s">
        <v>23144</v>
      </c>
      <c r="H7602" s="126" t="s">
        <v>23145</v>
      </c>
      <c r="I7602" s="127">
        <v>678</v>
      </c>
      <c r="J7602" s="128">
        <v>21.722200000000001</v>
      </c>
    </row>
    <row r="7603" spans="2:10" hidden="1" x14ac:dyDescent="0.25">
      <c r="B7603" s="124" t="s">
        <v>20</v>
      </c>
      <c r="C7603" s="125" t="s">
        <v>23148</v>
      </c>
      <c r="D7603" s="126" t="s">
        <v>23149</v>
      </c>
      <c r="E7603" s="125" t="s">
        <v>23148</v>
      </c>
      <c r="F7603" s="126" t="s">
        <v>23150</v>
      </c>
      <c r="G7603" s="125" t="s">
        <v>6713</v>
      </c>
      <c r="H7603" s="126" t="s">
        <v>23151</v>
      </c>
      <c r="I7603" s="127">
        <v>410</v>
      </c>
      <c r="J7603" s="128">
        <v>26.976800000000001</v>
      </c>
    </row>
    <row r="7604" spans="2:10" hidden="1" x14ac:dyDescent="0.25">
      <c r="B7604" s="124" t="s">
        <v>20</v>
      </c>
      <c r="C7604" s="125" t="s">
        <v>23152</v>
      </c>
      <c r="D7604" s="126" t="s">
        <v>23153</v>
      </c>
      <c r="E7604" s="125" t="s">
        <v>23152</v>
      </c>
      <c r="F7604" s="126" t="s">
        <v>23154</v>
      </c>
      <c r="G7604" s="125" t="s">
        <v>6769</v>
      </c>
      <c r="H7604" s="126" t="s">
        <v>23155</v>
      </c>
      <c r="I7604" s="127">
        <v>61</v>
      </c>
      <c r="J7604" s="128">
        <v>52.360999999999997</v>
      </c>
    </row>
    <row r="7605" spans="2:10" hidden="1" x14ac:dyDescent="0.25">
      <c r="B7605" s="124" t="s">
        <v>20</v>
      </c>
      <c r="C7605" s="125" t="s">
        <v>23152</v>
      </c>
      <c r="D7605" s="126" t="s">
        <v>23153</v>
      </c>
      <c r="E7605" s="125" t="s">
        <v>6769</v>
      </c>
      <c r="F7605" s="126" t="s">
        <v>23155</v>
      </c>
      <c r="G7605" s="125" t="s">
        <v>23156</v>
      </c>
      <c r="H7605" s="126" t="s">
        <v>23157</v>
      </c>
      <c r="I7605" s="127">
        <v>113</v>
      </c>
      <c r="J7605" s="128">
        <v>18.087499999999999</v>
      </c>
    </row>
    <row r="7606" spans="2:10" hidden="1" x14ac:dyDescent="0.25">
      <c r="B7606" s="124" t="s">
        <v>20</v>
      </c>
      <c r="C7606" s="125" t="s">
        <v>23152</v>
      </c>
      <c r="D7606" s="126" t="s">
        <v>23153</v>
      </c>
      <c r="E7606" s="125" t="s">
        <v>23152</v>
      </c>
      <c r="F7606" s="126" t="s">
        <v>23154</v>
      </c>
      <c r="G7606" s="125" t="s">
        <v>23158</v>
      </c>
      <c r="H7606" s="126" t="s">
        <v>23159</v>
      </c>
      <c r="I7606" s="127">
        <v>179</v>
      </c>
      <c r="J7606" s="128">
        <v>56.901400000000002</v>
      </c>
    </row>
    <row r="7607" spans="2:10" hidden="1" x14ac:dyDescent="0.25">
      <c r="B7607" s="124" t="s">
        <v>20</v>
      </c>
      <c r="C7607" s="125" t="s">
        <v>23160</v>
      </c>
      <c r="D7607" s="126" t="s">
        <v>23161</v>
      </c>
      <c r="E7607" s="125" t="s">
        <v>12820</v>
      </c>
      <c r="F7607" s="126" t="s">
        <v>23162</v>
      </c>
      <c r="G7607" s="125" t="s">
        <v>23163</v>
      </c>
      <c r="H7607" s="126" t="s">
        <v>23164</v>
      </c>
      <c r="I7607" s="127">
        <v>129</v>
      </c>
      <c r="J7607" s="128">
        <v>17.630200000000009</v>
      </c>
    </row>
    <row r="7608" spans="2:10" hidden="1" x14ac:dyDescent="0.25">
      <c r="B7608" s="124" t="s">
        <v>20</v>
      </c>
      <c r="C7608" s="125" t="s">
        <v>23160</v>
      </c>
      <c r="D7608" s="126" t="s">
        <v>23161</v>
      </c>
      <c r="E7608" s="125" t="s">
        <v>23160</v>
      </c>
      <c r="F7608" s="126" t="s">
        <v>23165</v>
      </c>
      <c r="G7608" s="125" t="s">
        <v>661</v>
      </c>
      <c r="H7608" s="126" t="s">
        <v>23166</v>
      </c>
      <c r="I7608" s="127">
        <v>287</v>
      </c>
      <c r="J7608" s="128">
        <v>6.2755000000000001</v>
      </c>
    </row>
    <row r="7609" spans="2:10" hidden="1" x14ac:dyDescent="0.25">
      <c r="B7609" s="124" t="s">
        <v>20</v>
      </c>
      <c r="C7609" s="125" t="s">
        <v>23160</v>
      </c>
      <c r="D7609" s="126" t="s">
        <v>23161</v>
      </c>
      <c r="E7609" s="125" t="s">
        <v>12820</v>
      </c>
      <c r="F7609" s="126" t="s">
        <v>23162</v>
      </c>
      <c r="G7609" s="125" t="s">
        <v>13619</v>
      </c>
      <c r="H7609" s="126" t="s">
        <v>23167</v>
      </c>
      <c r="I7609" s="127">
        <v>450</v>
      </c>
      <c r="J7609" s="128">
        <v>10.3856</v>
      </c>
    </row>
    <row r="7610" spans="2:10" hidden="1" x14ac:dyDescent="0.25">
      <c r="B7610" s="124" t="s">
        <v>20</v>
      </c>
      <c r="C7610" s="125" t="s">
        <v>23160</v>
      </c>
      <c r="D7610" s="126" t="s">
        <v>23161</v>
      </c>
      <c r="E7610" s="125" t="s">
        <v>23160</v>
      </c>
      <c r="F7610" s="126" t="s">
        <v>23165</v>
      </c>
      <c r="G7610" s="125" t="s">
        <v>12820</v>
      </c>
      <c r="H7610" s="126" t="s">
        <v>23162</v>
      </c>
      <c r="I7610" s="127">
        <v>157</v>
      </c>
      <c r="J7610" s="128">
        <v>18.7437</v>
      </c>
    </row>
    <row r="7611" spans="2:10" hidden="1" x14ac:dyDescent="0.25">
      <c r="B7611" s="124" t="s">
        <v>20</v>
      </c>
      <c r="C7611" s="125" t="s">
        <v>23160</v>
      </c>
      <c r="D7611" s="126" t="s">
        <v>23161</v>
      </c>
      <c r="E7611" s="125" t="s">
        <v>23160</v>
      </c>
      <c r="F7611" s="126" t="s">
        <v>23165</v>
      </c>
      <c r="G7611" s="125" t="s">
        <v>23168</v>
      </c>
      <c r="H7611" s="126" t="s">
        <v>23169</v>
      </c>
      <c r="I7611" s="127">
        <v>813</v>
      </c>
      <c r="J7611" s="128">
        <v>7.3861999999999997</v>
      </c>
    </row>
    <row r="7612" spans="2:10" hidden="1" x14ac:dyDescent="0.25">
      <c r="B7612" s="124" t="s">
        <v>20</v>
      </c>
      <c r="C7612" s="125" t="s">
        <v>23160</v>
      </c>
      <c r="D7612" s="126" t="s">
        <v>23161</v>
      </c>
      <c r="E7612" s="125" t="s">
        <v>661</v>
      </c>
      <c r="F7612" s="126" t="s">
        <v>23166</v>
      </c>
      <c r="G7612" s="125" t="s">
        <v>3819</v>
      </c>
      <c r="H7612" s="126" t="s">
        <v>23170</v>
      </c>
      <c r="I7612" s="127">
        <v>202</v>
      </c>
      <c r="J7612" s="128">
        <v>6.1157000000000004</v>
      </c>
    </row>
    <row r="7613" spans="2:10" hidden="1" x14ac:dyDescent="0.25">
      <c r="B7613" s="124" t="s">
        <v>20</v>
      </c>
      <c r="C7613" s="125" t="s">
        <v>23160</v>
      </c>
      <c r="D7613" s="126" t="s">
        <v>23161</v>
      </c>
      <c r="E7613" s="125" t="s">
        <v>23160</v>
      </c>
      <c r="F7613" s="126" t="s">
        <v>23165</v>
      </c>
      <c r="G7613" s="125" t="s">
        <v>23171</v>
      </c>
      <c r="H7613" s="126" t="s">
        <v>23172</v>
      </c>
      <c r="I7613" s="127">
        <v>156</v>
      </c>
      <c r="J7613" s="128">
        <v>8.1372999999999998</v>
      </c>
    </row>
    <row r="7614" spans="2:10" hidden="1" x14ac:dyDescent="0.25">
      <c r="B7614" s="124" t="s">
        <v>20</v>
      </c>
      <c r="C7614" s="125" t="s">
        <v>23173</v>
      </c>
      <c r="D7614" s="126" t="s">
        <v>23174</v>
      </c>
      <c r="E7614" s="125" t="s">
        <v>23173</v>
      </c>
      <c r="F7614" s="126" t="s">
        <v>23175</v>
      </c>
      <c r="G7614" s="125" t="s">
        <v>9233</v>
      </c>
      <c r="H7614" s="126" t="s">
        <v>23176</v>
      </c>
      <c r="I7614" s="127">
        <v>144</v>
      </c>
      <c r="J7614" s="128">
        <v>74.298100000000005</v>
      </c>
    </row>
    <row r="7615" spans="2:10" hidden="1" x14ac:dyDescent="0.25">
      <c r="B7615" s="124" t="s">
        <v>20</v>
      </c>
      <c r="C7615" s="125" t="s">
        <v>4702</v>
      </c>
      <c r="D7615" s="126" t="s">
        <v>23177</v>
      </c>
      <c r="E7615" s="125" t="s">
        <v>4702</v>
      </c>
      <c r="F7615" s="126" t="s">
        <v>23178</v>
      </c>
      <c r="G7615" s="125" t="s">
        <v>23179</v>
      </c>
      <c r="H7615" s="126" t="s">
        <v>23180</v>
      </c>
      <c r="I7615" s="127">
        <v>339</v>
      </c>
      <c r="J7615" s="128">
        <v>19.575900000000001</v>
      </c>
    </row>
    <row r="7616" spans="2:10" hidden="1" x14ac:dyDescent="0.25">
      <c r="B7616" s="124" t="s">
        <v>20</v>
      </c>
      <c r="C7616" s="125" t="s">
        <v>4702</v>
      </c>
      <c r="D7616" s="126" t="s">
        <v>23177</v>
      </c>
      <c r="E7616" s="125" t="s">
        <v>23181</v>
      </c>
      <c r="F7616" s="126" t="s">
        <v>23182</v>
      </c>
      <c r="G7616" s="125" t="s">
        <v>7394</v>
      </c>
      <c r="H7616" s="126" t="s">
        <v>23183</v>
      </c>
      <c r="I7616" s="127">
        <v>99</v>
      </c>
      <c r="J7616" s="128">
        <v>6.2680999999999996</v>
      </c>
    </row>
    <row r="7617" spans="2:10" hidden="1" x14ac:dyDescent="0.25">
      <c r="B7617" s="124" t="s">
        <v>20</v>
      </c>
      <c r="C7617" s="125" t="s">
        <v>4702</v>
      </c>
      <c r="D7617" s="126" t="s">
        <v>23177</v>
      </c>
      <c r="E7617" s="125" t="s">
        <v>4702</v>
      </c>
      <c r="F7617" s="126" t="s">
        <v>23178</v>
      </c>
      <c r="G7617" s="125" t="s">
        <v>23181</v>
      </c>
      <c r="H7617" s="126" t="s">
        <v>23182</v>
      </c>
      <c r="I7617" s="127">
        <v>186</v>
      </c>
      <c r="J7617" s="128">
        <v>4.8431000000000006</v>
      </c>
    </row>
    <row r="7618" spans="2:10" hidden="1" x14ac:dyDescent="0.25">
      <c r="B7618" s="124" t="s">
        <v>67</v>
      </c>
      <c r="C7618" s="125" t="s">
        <v>23184</v>
      </c>
      <c r="D7618" s="126" t="s">
        <v>23185</v>
      </c>
      <c r="E7618" s="125" t="s">
        <v>23186</v>
      </c>
      <c r="F7618" s="126" t="s">
        <v>23187</v>
      </c>
      <c r="G7618" s="125" t="s">
        <v>23188</v>
      </c>
      <c r="H7618" s="126" t="s">
        <v>23189</v>
      </c>
      <c r="I7618" s="127">
        <v>696</v>
      </c>
      <c r="J7618" s="128">
        <v>6.539600000000001</v>
      </c>
    </row>
    <row r="7619" spans="2:10" hidden="1" x14ac:dyDescent="0.25">
      <c r="B7619" s="124" t="s">
        <v>67</v>
      </c>
      <c r="C7619" s="125" t="s">
        <v>23184</v>
      </c>
      <c r="D7619" s="126" t="s">
        <v>23185</v>
      </c>
      <c r="E7619" s="125" t="s">
        <v>23190</v>
      </c>
      <c r="F7619" s="126" t="s">
        <v>23191</v>
      </c>
      <c r="G7619" s="125" t="s">
        <v>23192</v>
      </c>
      <c r="H7619" s="126" t="s">
        <v>23193</v>
      </c>
      <c r="I7619" s="127">
        <v>74</v>
      </c>
      <c r="J7619" s="128">
        <v>18.206</v>
      </c>
    </row>
    <row r="7620" spans="2:10" hidden="1" x14ac:dyDescent="0.25">
      <c r="B7620" s="124" t="s">
        <v>67</v>
      </c>
      <c r="C7620" s="125" t="s">
        <v>23184</v>
      </c>
      <c r="D7620" s="126" t="s">
        <v>23185</v>
      </c>
      <c r="E7620" s="125" t="s">
        <v>23188</v>
      </c>
      <c r="F7620" s="126" t="s">
        <v>23189</v>
      </c>
      <c r="G7620" s="125" t="s">
        <v>23194</v>
      </c>
      <c r="H7620" s="126" t="s">
        <v>23195</v>
      </c>
      <c r="I7620" s="127">
        <v>194</v>
      </c>
      <c r="J7620" s="128">
        <v>12.860799999999999</v>
      </c>
    </row>
    <row r="7621" spans="2:10" hidden="1" x14ac:dyDescent="0.25">
      <c r="B7621" s="124" t="s">
        <v>67</v>
      </c>
      <c r="C7621" s="125" t="s">
        <v>23184</v>
      </c>
      <c r="D7621" s="126" t="s">
        <v>23185</v>
      </c>
      <c r="E7621" s="125" t="s">
        <v>23186</v>
      </c>
      <c r="F7621" s="126" t="s">
        <v>23187</v>
      </c>
      <c r="G7621" s="125" t="s">
        <v>23196</v>
      </c>
      <c r="H7621" s="126" t="s">
        <v>23197</v>
      </c>
      <c r="I7621" s="127">
        <v>763</v>
      </c>
      <c r="J7621" s="128">
        <v>9.2185999999999986</v>
      </c>
    </row>
    <row r="7622" spans="2:10" hidden="1" x14ac:dyDescent="0.25">
      <c r="B7622" s="124" t="s">
        <v>67</v>
      </c>
      <c r="C7622" s="125" t="s">
        <v>23184</v>
      </c>
      <c r="D7622" s="126" t="s">
        <v>23185</v>
      </c>
      <c r="E7622" s="125" t="s">
        <v>23184</v>
      </c>
      <c r="F7622" s="126" t="s">
        <v>23198</v>
      </c>
      <c r="G7622" s="125" t="s">
        <v>23190</v>
      </c>
      <c r="H7622" s="126" t="s">
        <v>23191</v>
      </c>
      <c r="I7622" s="127">
        <v>118</v>
      </c>
      <c r="J7622" s="128">
        <v>13.834</v>
      </c>
    </row>
    <row r="7623" spans="2:10" hidden="1" x14ac:dyDescent="0.25">
      <c r="B7623" s="124" t="s">
        <v>67</v>
      </c>
      <c r="C7623" s="125" t="s">
        <v>23184</v>
      </c>
      <c r="D7623" s="126" t="s">
        <v>23185</v>
      </c>
      <c r="E7623" s="125" t="s">
        <v>23184</v>
      </c>
      <c r="F7623" s="126" t="s">
        <v>23198</v>
      </c>
      <c r="G7623" s="125" t="s">
        <v>23186</v>
      </c>
      <c r="H7623" s="126" t="s">
        <v>23187</v>
      </c>
      <c r="I7623" s="127">
        <v>88</v>
      </c>
      <c r="J7623" s="128">
        <v>13.4534</v>
      </c>
    </row>
    <row r="7624" spans="2:10" hidden="1" x14ac:dyDescent="0.25">
      <c r="B7624" s="124" t="s">
        <v>67</v>
      </c>
      <c r="C7624" s="125" t="s">
        <v>23184</v>
      </c>
      <c r="D7624" s="126" t="s">
        <v>23185</v>
      </c>
      <c r="E7624" s="125" t="s">
        <v>23190</v>
      </c>
      <c r="F7624" s="126" t="s">
        <v>23191</v>
      </c>
      <c r="G7624" s="125" t="s">
        <v>19983</v>
      </c>
      <c r="H7624" s="126" t="s">
        <v>23199</v>
      </c>
      <c r="I7624" s="127">
        <v>794</v>
      </c>
      <c r="J7624" s="128">
        <v>16.678999999999991</v>
      </c>
    </row>
    <row r="7625" spans="2:10" hidden="1" x14ac:dyDescent="0.25">
      <c r="B7625" s="124" t="s">
        <v>67</v>
      </c>
      <c r="C7625" s="125" t="s">
        <v>23200</v>
      </c>
      <c r="D7625" s="126" t="s">
        <v>23201</v>
      </c>
      <c r="E7625" s="125" t="s">
        <v>10324</v>
      </c>
      <c r="F7625" s="126" t="s">
        <v>23202</v>
      </c>
      <c r="G7625" s="125" t="s">
        <v>23203</v>
      </c>
      <c r="H7625" s="126" t="s">
        <v>23204</v>
      </c>
      <c r="I7625" s="127">
        <v>242</v>
      </c>
      <c r="J7625" s="128">
        <v>8.4163000000000014</v>
      </c>
    </row>
    <row r="7626" spans="2:10" hidden="1" x14ac:dyDescent="0.25">
      <c r="B7626" s="124" t="s">
        <v>67</v>
      </c>
      <c r="C7626" s="125" t="s">
        <v>23200</v>
      </c>
      <c r="D7626" s="126" t="s">
        <v>23201</v>
      </c>
      <c r="E7626" s="125" t="s">
        <v>23205</v>
      </c>
      <c r="F7626" s="126" t="s">
        <v>23206</v>
      </c>
      <c r="G7626" s="125" t="s">
        <v>5216</v>
      </c>
      <c r="H7626" s="126" t="s">
        <v>23207</v>
      </c>
      <c r="I7626" s="127">
        <v>236</v>
      </c>
      <c r="J7626" s="128">
        <v>8.0513000000000012</v>
      </c>
    </row>
    <row r="7627" spans="2:10" hidden="1" x14ac:dyDescent="0.25">
      <c r="B7627" s="124" t="s">
        <v>67</v>
      </c>
      <c r="C7627" s="125" t="s">
        <v>23200</v>
      </c>
      <c r="D7627" s="126" t="s">
        <v>23201</v>
      </c>
      <c r="E7627" s="125" t="s">
        <v>23200</v>
      </c>
      <c r="F7627" s="126" t="s">
        <v>23208</v>
      </c>
      <c r="G7627" s="125" t="s">
        <v>23205</v>
      </c>
      <c r="H7627" s="126" t="s">
        <v>23206</v>
      </c>
      <c r="I7627" s="127">
        <v>1297</v>
      </c>
      <c r="J7627" s="128">
        <v>15.1746</v>
      </c>
    </row>
    <row r="7628" spans="2:10" hidden="1" x14ac:dyDescent="0.25">
      <c r="B7628" s="124" t="s">
        <v>67</v>
      </c>
      <c r="C7628" s="125" t="s">
        <v>23200</v>
      </c>
      <c r="D7628" s="126" t="s">
        <v>23201</v>
      </c>
      <c r="E7628" s="125" t="s">
        <v>10324</v>
      </c>
      <c r="F7628" s="126" t="s">
        <v>23202</v>
      </c>
      <c r="G7628" s="125" t="s">
        <v>23209</v>
      </c>
      <c r="H7628" s="126" t="s">
        <v>23210</v>
      </c>
      <c r="I7628" s="127">
        <v>566</v>
      </c>
      <c r="J7628" s="128">
        <v>12.780200000000001</v>
      </c>
    </row>
    <row r="7629" spans="2:10" hidden="1" x14ac:dyDescent="0.25">
      <c r="B7629" s="124" t="s">
        <v>67</v>
      </c>
      <c r="C7629" s="125" t="s">
        <v>23200</v>
      </c>
      <c r="D7629" s="126" t="s">
        <v>23201</v>
      </c>
      <c r="E7629" s="125" t="s">
        <v>23211</v>
      </c>
      <c r="F7629" s="126" t="s">
        <v>23212</v>
      </c>
      <c r="G7629" s="125" t="s">
        <v>10324</v>
      </c>
      <c r="H7629" s="126" t="s">
        <v>23202</v>
      </c>
      <c r="I7629" s="127">
        <v>989</v>
      </c>
      <c r="J7629" s="128">
        <v>8.5872000000000011</v>
      </c>
    </row>
    <row r="7630" spans="2:10" hidden="1" x14ac:dyDescent="0.25">
      <c r="B7630" s="124" t="s">
        <v>67</v>
      </c>
      <c r="C7630" s="125" t="s">
        <v>23200</v>
      </c>
      <c r="D7630" s="126" t="s">
        <v>23201</v>
      </c>
      <c r="E7630" s="125" t="s">
        <v>23200</v>
      </c>
      <c r="F7630" s="126" t="s">
        <v>23208</v>
      </c>
      <c r="G7630" s="125" t="s">
        <v>23211</v>
      </c>
      <c r="H7630" s="126" t="s">
        <v>23212</v>
      </c>
      <c r="I7630" s="127">
        <v>639</v>
      </c>
      <c r="J7630" s="128">
        <v>10.105399999999999</v>
      </c>
    </row>
    <row r="7631" spans="2:10" hidden="1" x14ac:dyDescent="0.25">
      <c r="B7631" s="124" t="s">
        <v>67</v>
      </c>
      <c r="C7631" s="125" t="s">
        <v>23213</v>
      </c>
      <c r="D7631" s="126" t="s">
        <v>23214</v>
      </c>
      <c r="E7631" s="125" t="s">
        <v>23213</v>
      </c>
      <c r="F7631" s="126" t="s">
        <v>23215</v>
      </c>
      <c r="G7631" s="125" t="s">
        <v>6023</v>
      </c>
      <c r="H7631" s="126" t="s">
        <v>23216</v>
      </c>
      <c r="I7631" s="127">
        <v>239</v>
      </c>
      <c r="J7631" s="128">
        <v>16.6403</v>
      </c>
    </row>
    <row r="7632" spans="2:10" hidden="1" x14ac:dyDescent="0.25">
      <c r="B7632" s="124" t="s">
        <v>67</v>
      </c>
      <c r="C7632" s="125" t="s">
        <v>7835</v>
      </c>
      <c r="D7632" s="126" t="s">
        <v>23217</v>
      </c>
      <c r="E7632" s="125" t="s">
        <v>23218</v>
      </c>
      <c r="F7632" s="126" t="s">
        <v>23219</v>
      </c>
      <c r="G7632" s="125" t="s">
        <v>23220</v>
      </c>
      <c r="H7632" s="126" t="s">
        <v>23221</v>
      </c>
      <c r="I7632" s="127">
        <v>195</v>
      </c>
      <c r="J7632" s="128">
        <v>12.0045</v>
      </c>
    </row>
    <row r="7633" spans="2:10" hidden="1" x14ac:dyDescent="0.25">
      <c r="B7633" s="124" t="s">
        <v>67</v>
      </c>
      <c r="C7633" s="125" t="s">
        <v>7835</v>
      </c>
      <c r="D7633" s="126" t="s">
        <v>23217</v>
      </c>
      <c r="E7633" s="125" t="s">
        <v>23222</v>
      </c>
      <c r="F7633" s="126" t="s">
        <v>23223</v>
      </c>
      <c r="G7633" s="125" t="s">
        <v>23224</v>
      </c>
      <c r="H7633" s="126" t="s">
        <v>23225</v>
      </c>
      <c r="I7633" s="127">
        <v>245</v>
      </c>
      <c r="J7633" s="128">
        <v>14.796799999999999</v>
      </c>
    </row>
    <row r="7634" spans="2:10" hidden="1" x14ac:dyDescent="0.25">
      <c r="B7634" s="124" t="s">
        <v>67</v>
      </c>
      <c r="C7634" s="125" t="s">
        <v>7835</v>
      </c>
      <c r="D7634" s="126" t="s">
        <v>23217</v>
      </c>
      <c r="E7634" s="125" t="s">
        <v>7835</v>
      </c>
      <c r="F7634" s="126" t="s">
        <v>23226</v>
      </c>
      <c r="G7634" s="125" t="s">
        <v>23227</v>
      </c>
      <c r="H7634" s="126" t="s">
        <v>23228</v>
      </c>
      <c r="I7634" s="127">
        <v>501</v>
      </c>
      <c r="J7634" s="128">
        <v>15.3718</v>
      </c>
    </row>
    <row r="7635" spans="2:10" hidden="1" x14ac:dyDescent="0.25">
      <c r="B7635" s="124" t="s">
        <v>67</v>
      </c>
      <c r="C7635" s="125" t="s">
        <v>7835</v>
      </c>
      <c r="D7635" s="126" t="s">
        <v>23217</v>
      </c>
      <c r="E7635" s="125" t="s">
        <v>23229</v>
      </c>
      <c r="F7635" s="126" t="s">
        <v>23230</v>
      </c>
      <c r="G7635" s="125" t="s">
        <v>23231</v>
      </c>
      <c r="H7635" s="126" t="s">
        <v>23232</v>
      </c>
      <c r="I7635" s="127">
        <v>241</v>
      </c>
      <c r="J7635" s="128">
        <v>13.101900000000001</v>
      </c>
    </row>
    <row r="7636" spans="2:10" hidden="1" x14ac:dyDescent="0.25">
      <c r="B7636" s="124" t="s">
        <v>67</v>
      </c>
      <c r="C7636" s="125" t="s">
        <v>7835</v>
      </c>
      <c r="D7636" s="126" t="s">
        <v>23217</v>
      </c>
      <c r="E7636" s="125" t="s">
        <v>23231</v>
      </c>
      <c r="F7636" s="126" t="s">
        <v>23232</v>
      </c>
      <c r="G7636" s="125" t="s">
        <v>23222</v>
      </c>
      <c r="H7636" s="126" t="s">
        <v>23223</v>
      </c>
      <c r="I7636" s="127">
        <v>76</v>
      </c>
      <c r="J7636" s="128">
        <v>10.7676</v>
      </c>
    </row>
    <row r="7637" spans="2:10" hidden="1" x14ac:dyDescent="0.25">
      <c r="B7637" s="124" t="s">
        <v>67</v>
      </c>
      <c r="C7637" s="125" t="s">
        <v>23233</v>
      </c>
      <c r="D7637" s="126" t="s">
        <v>23234</v>
      </c>
      <c r="E7637" s="125" t="s">
        <v>23233</v>
      </c>
      <c r="F7637" s="126" t="s">
        <v>23235</v>
      </c>
      <c r="G7637" s="125" t="s">
        <v>23236</v>
      </c>
      <c r="H7637" s="126" t="s">
        <v>23237</v>
      </c>
      <c r="I7637" s="127">
        <v>32</v>
      </c>
      <c r="J7637" s="128">
        <v>16.338000000000001</v>
      </c>
    </row>
    <row r="7638" spans="2:10" hidden="1" x14ac:dyDescent="0.25">
      <c r="B7638" s="124" t="s">
        <v>67</v>
      </c>
      <c r="C7638" s="125" t="s">
        <v>23233</v>
      </c>
      <c r="D7638" s="126" t="s">
        <v>23234</v>
      </c>
      <c r="E7638" s="125" t="s">
        <v>23236</v>
      </c>
      <c r="F7638" s="126" t="s">
        <v>23237</v>
      </c>
      <c r="G7638" s="125" t="s">
        <v>23238</v>
      </c>
      <c r="H7638" s="126" t="s">
        <v>23239</v>
      </c>
      <c r="I7638" s="127">
        <v>255</v>
      </c>
      <c r="J7638" s="128">
        <v>6.4687999999999999</v>
      </c>
    </row>
    <row r="7639" spans="2:10" hidden="1" x14ac:dyDescent="0.25">
      <c r="B7639" s="124" t="s">
        <v>67</v>
      </c>
      <c r="C7639" s="125" t="s">
        <v>23233</v>
      </c>
      <c r="D7639" s="126" t="s">
        <v>23234</v>
      </c>
      <c r="E7639" s="125" t="s">
        <v>23238</v>
      </c>
      <c r="F7639" s="126" t="s">
        <v>23239</v>
      </c>
      <c r="G7639" s="125" t="s">
        <v>23240</v>
      </c>
      <c r="H7639" s="126" t="s">
        <v>23241</v>
      </c>
      <c r="I7639" s="127">
        <v>154</v>
      </c>
      <c r="J7639" s="128">
        <v>9.9001000000000001</v>
      </c>
    </row>
    <row r="7640" spans="2:10" hidden="1" x14ac:dyDescent="0.25">
      <c r="B7640" s="124" t="s">
        <v>67</v>
      </c>
      <c r="C7640" s="125" t="s">
        <v>23233</v>
      </c>
      <c r="D7640" s="126" t="s">
        <v>23234</v>
      </c>
      <c r="E7640" s="125" t="s">
        <v>23240</v>
      </c>
      <c r="F7640" s="126" t="s">
        <v>23241</v>
      </c>
      <c r="G7640" s="125" t="s">
        <v>23242</v>
      </c>
      <c r="H7640" s="126" t="s">
        <v>23243</v>
      </c>
      <c r="I7640" s="127">
        <v>4</v>
      </c>
      <c r="J7640" s="128">
        <v>17.8474</v>
      </c>
    </row>
    <row r="7641" spans="2:10" hidden="1" x14ac:dyDescent="0.25">
      <c r="B7641" s="124" t="s">
        <v>67</v>
      </c>
      <c r="C7641" s="125" t="s">
        <v>23233</v>
      </c>
      <c r="D7641" s="126" t="s">
        <v>23234</v>
      </c>
      <c r="E7641" s="125" t="s">
        <v>23233</v>
      </c>
      <c r="F7641" s="126" t="s">
        <v>23235</v>
      </c>
      <c r="G7641" s="125" t="s">
        <v>3738</v>
      </c>
      <c r="H7641" s="126" t="s">
        <v>23244</v>
      </c>
      <c r="I7641" s="127">
        <v>246</v>
      </c>
      <c r="J7641" s="128">
        <v>10.1402</v>
      </c>
    </row>
    <row r="7642" spans="2:10" hidden="1" x14ac:dyDescent="0.25">
      <c r="B7642" s="124" t="s">
        <v>67</v>
      </c>
      <c r="C7642" s="125" t="s">
        <v>23233</v>
      </c>
      <c r="D7642" s="126" t="s">
        <v>23234</v>
      </c>
      <c r="E7642" s="125" t="s">
        <v>23240</v>
      </c>
      <c r="F7642" s="126" t="s">
        <v>23241</v>
      </c>
      <c r="G7642" s="125" t="s">
        <v>4909</v>
      </c>
      <c r="H7642" s="126" t="s">
        <v>23245</v>
      </c>
      <c r="I7642" s="127">
        <v>131</v>
      </c>
      <c r="J7642" s="128">
        <v>20.7514</v>
      </c>
    </row>
    <row r="7643" spans="2:10" hidden="1" x14ac:dyDescent="0.25">
      <c r="B7643" s="124" t="s">
        <v>67</v>
      </c>
      <c r="C7643" s="125" t="s">
        <v>201</v>
      </c>
      <c r="D7643" s="126" t="s">
        <v>23246</v>
      </c>
      <c r="E7643" s="125" t="s">
        <v>201</v>
      </c>
      <c r="F7643" s="126" t="s">
        <v>23247</v>
      </c>
      <c r="G7643" s="125" t="s">
        <v>23248</v>
      </c>
      <c r="H7643" s="126" t="s">
        <v>23249</v>
      </c>
      <c r="I7643" s="127">
        <v>380</v>
      </c>
      <c r="J7643" s="128">
        <v>7.0537000000000001</v>
      </c>
    </row>
    <row r="7644" spans="2:10" hidden="1" x14ac:dyDescent="0.25">
      <c r="B7644" s="124" t="s">
        <v>67</v>
      </c>
      <c r="C7644" s="125" t="s">
        <v>201</v>
      </c>
      <c r="D7644" s="126" t="s">
        <v>23246</v>
      </c>
      <c r="E7644" s="125" t="s">
        <v>201</v>
      </c>
      <c r="F7644" s="126" t="s">
        <v>23247</v>
      </c>
      <c r="G7644" s="125" t="s">
        <v>23250</v>
      </c>
      <c r="H7644" s="126" t="s">
        <v>23251</v>
      </c>
      <c r="I7644" s="127">
        <v>373</v>
      </c>
      <c r="J7644" s="128">
        <v>17.765499999999989</v>
      </c>
    </row>
    <row r="7645" spans="2:10" hidden="1" x14ac:dyDescent="0.25">
      <c r="B7645" s="124" t="s">
        <v>67</v>
      </c>
      <c r="C7645" s="125" t="s">
        <v>23252</v>
      </c>
      <c r="D7645" s="126" t="s">
        <v>23253</v>
      </c>
      <c r="E7645" s="125" t="s">
        <v>6891</v>
      </c>
      <c r="F7645" s="126" t="s">
        <v>23254</v>
      </c>
      <c r="G7645" s="125" t="s">
        <v>23255</v>
      </c>
      <c r="H7645" s="126" t="s">
        <v>23256</v>
      </c>
      <c r="I7645" s="127">
        <v>524</v>
      </c>
      <c r="J7645" s="128">
        <v>14.929600000000001</v>
      </c>
    </row>
    <row r="7646" spans="2:10" hidden="1" x14ac:dyDescent="0.25">
      <c r="B7646" s="124" t="s">
        <v>67</v>
      </c>
      <c r="C7646" s="125" t="s">
        <v>23252</v>
      </c>
      <c r="D7646" s="126" t="s">
        <v>23253</v>
      </c>
      <c r="E7646" s="125" t="s">
        <v>23252</v>
      </c>
      <c r="F7646" s="126" t="s">
        <v>23257</v>
      </c>
      <c r="G7646" s="125" t="s">
        <v>23258</v>
      </c>
      <c r="H7646" s="126" t="s">
        <v>23259</v>
      </c>
      <c r="I7646" s="127">
        <v>480</v>
      </c>
      <c r="J7646" s="128">
        <v>19.8202</v>
      </c>
    </row>
    <row r="7647" spans="2:10" hidden="1" x14ac:dyDescent="0.25">
      <c r="B7647" s="124" t="s">
        <v>67</v>
      </c>
      <c r="C7647" s="125" t="s">
        <v>23252</v>
      </c>
      <c r="D7647" s="126" t="s">
        <v>23253</v>
      </c>
      <c r="E7647" s="125" t="s">
        <v>23258</v>
      </c>
      <c r="F7647" s="126" t="s">
        <v>23259</v>
      </c>
      <c r="G7647" s="125" t="s">
        <v>6891</v>
      </c>
      <c r="H7647" s="126" t="s">
        <v>23254</v>
      </c>
      <c r="I7647" s="127">
        <v>554</v>
      </c>
      <c r="J7647" s="128">
        <v>1.9879</v>
      </c>
    </row>
    <row r="7648" spans="2:10" hidden="1" x14ac:dyDescent="0.25">
      <c r="B7648" s="124" t="s">
        <v>67</v>
      </c>
      <c r="C7648" s="125" t="s">
        <v>317</v>
      </c>
      <c r="D7648" s="126" t="s">
        <v>23260</v>
      </c>
      <c r="E7648" s="125" t="s">
        <v>317</v>
      </c>
      <c r="F7648" s="126" t="s">
        <v>23261</v>
      </c>
      <c r="G7648" s="125" t="s">
        <v>9802</v>
      </c>
      <c r="H7648" s="126" t="s">
        <v>23262</v>
      </c>
      <c r="I7648" s="127">
        <v>311</v>
      </c>
      <c r="J7648" s="128">
        <v>32.488500000000002</v>
      </c>
    </row>
    <row r="7649" spans="2:10" hidden="1" x14ac:dyDescent="0.25">
      <c r="B7649" s="124" t="s">
        <v>67</v>
      </c>
      <c r="C7649" s="125" t="s">
        <v>317</v>
      </c>
      <c r="D7649" s="126" t="s">
        <v>23260</v>
      </c>
      <c r="E7649" s="125" t="s">
        <v>317</v>
      </c>
      <c r="F7649" s="126" t="s">
        <v>23261</v>
      </c>
      <c r="G7649" s="125" t="s">
        <v>23263</v>
      </c>
      <c r="H7649" s="126" t="s">
        <v>23264</v>
      </c>
      <c r="I7649" s="127">
        <v>227</v>
      </c>
      <c r="J7649" s="128">
        <v>6.3708999999999998</v>
      </c>
    </row>
    <row r="7650" spans="2:10" hidden="1" x14ac:dyDescent="0.25">
      <c r="B7650" s="124" t="s">
        <v>67</v>
      </c>
      <c r="C7650" s="125" t="s">
        <v>23265</v>
      </c>
      <c r="D7650" s="126" t="s">
        <v>23266</v>
      </c>
      <c r="E7650" s="125" t="s">
        <v>8778</v>
      </c>
      <c r="F7650" s="126" t="s">
        <v>23267</v>
      </c>
      <c r="G7650" s="125" t="s">
        <v>6405</v>
      </c>
      <c r="H7650" s="126" t="s">
        <v>23268</v>
      </c>
      <c r="I7650" s="127">
        <v>172</v>
      </c>
      <c r="J7650" s="128">
        <v>18.509799999999991</v>
      </c>
    </row>
    <row r="7651" spans="2:10" hidden="1" x14ac:dyDescent="0.25">
      <c r="B7651" s="124" t="s">
        <v>67</v>
      </c>
      <c r="C7651" s="125" t="s">
        <v>23265</v>
      </c>
      <c r="D7651" s="126" t="s">
        <v>23266</v>
      </c>
      <c r="E7651" s="125" t="s">
        <v>23265</v>
      </c>
      <c r="F7651" s="126" t="s">
        <v>23269</v>
      </c>
      <c r="G7651" s="125" t="s">
        <v>5204</v>
      </c>
      <c r="H7651" s="126" t="s">
        <v>23270</v>
      </c>
      <c r="I7651" s="127">
        <v>315</v>
      </c>
      <c r="J7651" s="128">
        <v>20.951599999999999</v>
      </c>
    </row>
    <row r="7652" spans="2:10" hidden="1" x14ac:dyDescent="0.25">
      <c r="B7652" s="124" t="s">
        <v>67</v>
      </c>
      <c r="C7652" s="125" t="s">
        <v>23271</v>
      </c>
      <c r="D7652" s="126" t="s">
        <v>23272</v>
      </c>
      <c r="E7652" s="125" t="s">
        <v>23271</v>
      </c>
      <c r="F7652" s="126" t="s">
        <v>23273</v>
      </c>
      <c r="G7652" s="125" t="s">
        <v>20669</v>
      </c>
      <c r="H7652" s="126" t="s">
        <v>23274</v>
      </c>
      <c r="I7652" s="127">
        <v>488</v>
      </c>
      <c r="J7652" s="128">
        <v>19.84109999999999</v>
      </c>
    </row>
    <row r="7653" spans="2:10" hidden="1" x14ac:dyDescent="0.25">
      <c r="B7653" s="124" t="s">
        <v>67</v>
      </c>
      <c r="C7653" s="125" t="s">
        <v>23275</v>
      </c>
      <c r="D7653" s="126" t="s">
        <v>23276</v>
      </c>
      <c r="E7653" s="125" t="s">
        <v>23277</v>
      </c>
      <c r="F7653" s="126" t="s">
        <v>23278</v>
      </c>
      <c r="G7653" s="125" t="s">
        <v>23279</v>
      </c>
      <c r="H7653" s="126" t="s">
        <v>23280</v>
      </c>
      <c r="I7653" s="127">
        <v>435</v>
      </c>
      <c r="J7653" s="128">
        <v>18.078299999999999</v>
      </c>
    </row>
    <row r="7654" spans="2:10" hidden="1" x14ac:dyDescent="0.25">
      <c r="B7654" s="124" t="s">
        <v>67</v>
      </c>
      <c r="C7654" s="125" t="s">
        <v>23275</v>
      </c>
      <c r="D7654" s="126" t="s">
        <v>23276</v>
      </c>
      <c r="E7654" s="125" t="s">
        <v>23275</v>
      </c>
      <c r="F7654" s="126" t="s">
        <v>23281</v>
      </c>
      <c r="G7654" s="125" t="s">
        <v>23282</v>
      </c>
      <c r="H7654" s="126" t="s">
        <v>23283</v>
      </c>
      <c r="I7654" s="127">
        <v>531</v>
      </c>
      <c r="J7654" s="128">
        <v>28.269299999999991</v>
      </c>
    </row>
    <row r="7655" spans="2:10" hidden="1" x14ac:dyDescent="0.25">
      <c r="B7655" s="124" t="s">
        <v>67</v>
      </c>
      <c r="C7655" s="125" t="s">
        <v>23275</v>
      </c>
      <c r="D7655" s="126" t="s">
        <v>23276</v>
      </c>
      <c r="E7655" s="125" t="s">
        <v>23275</v>
      </c>
      <c r="F7655" s="126" t="s">
        <v>23281</v>
      </c>
      <c r="G7655" s="125" t="s">
        <v>23284</v>
      </c>
      <c r="H7655" s="126" t="s">
        <v>23285</v>
      </c>
      <c r="I7655" s="127">
        <v>694</v>
      </c>
      <c r="J7655" s="128">
        <v>11.297700000000001</v>
      </c>
    </row>
    <row r="7656" spans="2:10" hidden="1" x14ac:dyDescent="0.25">
      <c r="B7656" s="124" t="s">
        <v>67</v>
      </c>
      <c r="C7656" s="125" t="s">
        <v>23275</v>
      </c>
      <c r="D7656" s="126" t="s">
        <v>23276</v>
      </c>
      <c r="E7656" s="125" t="s">
        <v>23275</v>
      </c>
      <c r="F7656" s="126" t="s">
        <v>23281</v>
      </c>
      <c r="G7656" s="125" t="s">
        <v>23277</v>
      </c>
      <c r="H7656" s="126" t="s">
        <v>23278</v>
      </c>
      <c r="I7656" s="127">
        <v>445</v>
      </c>
      <c r="J7656" s="128">
        <v>27.673099999999991</v>
      </c>
    </row>
    <row r="7657" spans="2:10" hidden="1" x14ac:dyDescent="0.25">
      <c r="B7657" s="124" t="s">
        <v>67</v>
      </c>
      <c r="C7657" s="125" t="s">
        <v>23275</v>
      </c>
      <c r="D7657" s="126" t="s">
        <v>23276</v>
      </c>
      <c r="E7657" s="125" t="s">
        <v>23282</v>
      </c>
      <c r="F7657" s="126" t="s">
        <v>23283</v>
      </c>
      <c r="G7657" s="125" t="s">
        <v>23286</v>
      </c>
      <c r="H7657" s="126" t="s">
        <v>23287</v>
      </c>
      <c r="I7657" s="127">
        <v>107</v>
      </c>
      <c r="J7657" s="128">
        <v>19.8721</v>
      </c>
    </row>
    <row r="7658" spans="2:10" hidden="1" x14ac:dyDescent="0.25">
      <c r="B7658" s="124" t="s">
        <v>67</v>
      </c>
      <c r="C7658" s="125" t="s">
        <v>23288</v>
      </c>
      <c r="D7658" s="126" t="s">
        <v>23289</v>
      </c>
      <c r="E7658" s="125" t="s">
        <v>4617</v>
      </c>
      <c r="F7658" s="126" t="s">
        <v>23290</v>
      </c>
      <c r="G7658" s="125" t="s">
        <v>23291</v>
      </c>
      <c r="H7658" s="126" t="s">
        <v>23292</v>
      </c>
      <c r="I7658" s="127">
        <v>611</v>
      </c>
      <c r="J7658" s="128">
        <v>17.875699999999998</v>
      </c>
    </row>
    <row r="7659" spans="2:10" hidden="1" x14ac:dyDescent="0.25">
      <c r="B7659" s="124" t="s">
        <v>67</v>
      </c>
      <c r="C7659" s="125" t="s">
        <v>23288</v>
      </c>
      <c r="D7659" s="126" t="s">
        <v>23289</v>
      </c>
      <c r="E7659" s="125" t="s">
        <v>3270</v>
      </c>
      <c r="F7659" s="126" t="s">
        <v>23293</v>
      </c>
      <c r="G7659" s="125" t="s">
        <v>23294</v>
      </c>
      <c r="H7659" s="126" t="s">
        <v>23295</v>
      </c>
      <c r="I7659" s="127">
        <v>400</v>
      </c>
      <c r="J7659" s="128">
        <v>12.008900000000001</v>
      </c>
    </row>
    <row r="7660" spans="2:10" hidden="1" x14ac:dyDescent="0.25">
      <c r="B7660" s="124" t="s">
        <v>67</v>
      </c>
      <c r="C7660" s="125" t="s">
        <v>23288</v>
      </c>
      <c r="D7660" s="126" t="s">
        <v>23289</v>
      </c>
      <c r="E7660" s="125" t="s">
        <v>6863</v>
      </c>
      <c r="F7660" s="126" t="s">
        <v>23296</v>
      </c>
      <c r="G7660" s="125" t="s">
        <v>23297</v>
      </c>
      <c r="H7660" s="126" t="s">
        <v>23298</v>
      </c>
      <c r="I7660" s="127">
        <v>512</v>
      </c>
      <c r="J7660" s="128">
        <v>10.862</v>
      </c>
    </row>
    <row r="7661" spans="2:10" hidden="1" x14ac:dyDescent="0.25">
      <c r="B7661" s="124" t="s">
        <v>67</v>
      </c>
      <c r="C7661" s="125" t="s">
        <v>23288</v>
      </c>
      <c r="D7661" s="126" t="s">
        <v>23289</v>
      </c>
      <c r="E7661" s="125" t="s">
        <v>3270</v>
      </c>
      <c r="F7661" s="126" t="s">
        <v>23293</v>
      </c>
      <c r="G7661" s="125" t="s">
        <v>13034</v>
      </c>
      <c r="H7661" s="126" t="s">
        <v>23299</v>
      </c>
      <c r="I7661" s="127">
        <v>85</v>
      </c>
      <c r="J7661" s="128">
        <v>28.121400000000001</v>
      </c>
    </row>
    <row r="7662" spans="2:10" hidden="1" x14ac:dyDescent="0.25">
      <c r="B7662" s="124" t="s">
        <v>67</v>
      </c>
      <c r="C7662" s="125" t="s">
        <v>23288</v>
      </c>
      <c r="D7662" s="126" t="s">
        <v>23289</v>
      </c>
      <c r="E7662" s="125" t="s">
        <v>4617</v>
      </c>
      <c r="F7662" s="126" t="s">
        <v>23290</v>
      </c>
      <c r="G7662" s="125" t="s">
        <v>6863</v>
      </c>
      <c r="H7662" s="126" t="s">
        <v>23296</v>
      </c>
      <c r="I7662" s="127">
        <v>203</v>
      </c>
      <c r="J7662" s="128">
        <v>8.7095000000000002</v>
      </c>
    </row>
    <row r="7663" spans="2:10" hidden="1" x14ac:dyDescent="0.25">
      <c r="B7663" s="124" t="s">
        <v>67</v>
      </c>
      <c r="C7663" s="125" t="s">
        <v>23288</v>
      </c>
      <c r="D7663" s="126" t="s">
        <v>23289</v>
      </c>
      <c r="E7663" s="125" t="s">
        <v>23288</v>
      </c>
      <c r="F7663" s="126" t="s">
        <v>23300</v>
      </c>
      <c r="G7663" s="125" t="s">
        <v>4617</v>
      </c>
      <c r="H7663" s="126" t="s">
        <v>23290</v>
      </c>
      <c r="I7663" s="127">
        <v>478</v>
      </c>
      <c r="J7663" s="128">
        <v>8.8887</v>
      </c>
    </row>
    <row r="7664" spans="2:10" hidden="1" x14ac:dyDescent="0.25">
      <c r="B7664" s="124" t="s">
        <v>67</v>
      </c>
      <c r="C7664" s="125" t="s">
        <v>661</v>
      </c>
      <c r="D7664" s="126" t="s">
        <v>23301</v>
      </c>
      <c r="E7664" s="125" t="s">
        <v>661</v>
      </c>
      <c r="F7664" s="126" t="s">
        <v>23302</v>
      </c>
      <c r="G7664" s="125" t="s">
        <v>1096</v>
      </c>
      <c r="H7664" s="126" t="s">
        <v>23303</v>
      </c>
      <c r="I7664" s="127">
        <v>130</v>
      </c>
      <c r="J7664" s="128">
        <v>8.2811999999999983</v>
      </c>
    </row>
    <row r="7665" spans="2:10" hidden="1" x14ac:dyDescent="0.25">
      <c r="B7665" s="124" t="s">
        <v>67</v>
      </c>
      <c r="C7665" s="125" t="s">
        <v>661</v>
      </c>
      <c r="D7665" s="126" t="s">
        <v>23301</v>
      </c>
      <c r="E7665" s="125" t="s">
        <v>661</v>
      </c>
      <c r="F7665" s="126" t="s">
        <v>23302</v>
      </c>
      <c r="G7665" s="125" t="s">
        <v>23304</v>
      </c>
      <c r="H7665" s="126" t="s">
        <v>23305</v>
      </c>
      <c r="I7665" s="127">
        <v>393</v>
      </c>
      <c r="J7665" s="128">
        <v>15.817</v>
      </c>
    </row>
    <row r="7666" spans="2:10" hidden="1" x14ac:dyDescent="0.25">
      <c r="B7666" s="124" t="s">
        <v>67</v>
      </c>
      <c r="C7666" s="125" t="s">
        <v>661</v>
      </c>
      <c r="D7666" s="126" t="s">
        <v>23301</v>
      </c>
      <c r="E7666" s="125" t="s">
        <v>23304</v>
      </c>
      <c r="F7666" s="126" t="s">
        <v>23305</v>
      </c>
      <c r="G7666" s="125" t="s">
        <v>23306</v>
      </c>
      <c r="H7666" s="126" t="s">
        <v>23307</v>
      </c>
      <c r="I7666" s="127">
        <v>747</v>
      </c>
      <c r="J7666" s="128">
        <v>7.7753000000000014</v>
      </c>
    </row>
    <row r="7667" spans="2:10" hidden="1" x14ac:dyDescent="0.25">
      <c r="B7667" s="124" t="s">
        <v>67</v>
      </c>
      <c r="C7667" s="125" t="s">
        <v>23308</v>
      </c>
      <c r="D7667" s="126" t="s">
        <v>23309</v>
      </c>
      <c r="E7667" s="125" t="s">
        <v>23308</v>
      </c>
      <c r="F7667" s="126" t="s">
        <v>23310</v>
      </c>
      <c r="G7667" s="125" t="s">
        <v>23311</v>
      </c>
      <c r="H7667" s="126" t="s">
        <v>23312</v>
      </c>
      <c r="I7667" s="127">
        <v>446</v>
      </c>
      <c r="J7667" s="128">
        <v>5.0853000000000002</v>
      </c>
    </row>
    <row r="7668" spans="2:10" hidden="1" x14ac:dyDescent="0.25">
      <c r="B7668" s="124" t="s">
        <v>67</v>
      </c>
      <c r="C7668" s="125" t="s">
        <v>23308</v>
      </c>
      <c r="D7668" s="126" t="s">
        <v>23309</v>
      </c>
      <c r="E7668" s="125" t="s">
        <v>23313</v>
      </c>
      <c r="F7668" s="126" t="s">
        <v>23314</v>
      </c>
      <c r="G7668" s="125" t="s">
        <v>5573</v>
      </c>
      <c r="H7668" s="126" t="s">
        <v>23315</v>
      </c>
      <c r="I7668" s="127">
        <v>272</v>
      </c>
      <c r="J7668" s="128">
        <v>0.82640000000000002</v>
      </c>
    </row>
    <row r="7669" spans="2:10" hidden="1" x14ac:dyDescent="0.25">
      <c r="B7669" s="124" t="s">
        <v>67</v>
      </c>
      <c r="C7669" s="125" t="s">
        <v>23308</v>
      </c>
      <c r="D7669" s="126" t="s">
        <v>23309</v>
      </c>
      <c r="E7669" s="125" t="s">
        <v>23311</v>
      </c>
      <c r="F7669" s="126" t="s">
        <v>23312</v>
      </c>
      <c r="G7669" s="125" t="s">
        <v>23316</v>
      </c>
      <c r="H7669" s="126" t="s">
        <v>23317</v>
      </c>
      <c r="I7669" s="127">
        <v>42</v>
      </c>
      <c r="J7669" s="128">
        <v>9.6974</v>
      </c>
    </row>
    <row r="7670" spans="2:10" hidden="1" x14ac:dyDescent="0.25">
      <c r="B7670" s="124" t="s">
        <v>67</v>
      </c>
      <c r="C7670" s="125" t="s">
        <v>23308</v>
      </c>
      <c r="D7670" s="126" t="s">
        <v>23309</v>
      </c>
      <c r="E7670" s="125" t="s">
        <v>5573</v>
      </c>
      <c r="F7670" s="126" t="s">
        <v>23315</v>
      </c>
      <c r="G7670" s="125" t="s">
        <v>23318</v>
      </c>
      <c r="H7670" s="126" t="s">
        <v>23319</v>
      </c>
      <c r="I7670" s="127">
        <v>660</v>
      </c>
      <c r="J7670" s="128">
        <v>23.6739</v>
      </c>
    </row>
    <row r="7671" spans="2:10" hidden="1" x14ac:dyDescent="0.25">
      <c r="B7671" s="124" t="s">
        <v>67</v>
      </c>
      <c r="C7671" s="125" t="s">
        <v>23308</v>
      </c>
      <c r="D7671" s="126" t="s">
        <v>23309</v>
      </c>
      <c r="E7671" s="125" t="s">
        <v>23308</v>
      </c>
      <c r="F7671" s="126" t="s">
        <v>23310</v>
      </c>
      <c r="G7671" s="125" t="s">
        <v>23313</v>
      </c>
      <c r="H7671" s="126" t="s">
        <v>23314</v>
      </c>
      <c r="I7671" s="127">
        <v>260</v>
      </c>
      <c r="J7671" s="128">
        <v>3.5682</v>
      </c>
    </row>
    <row r="7672" spans="2:10" hidden="1" x14ac:dyDescent="0.25">
      <c r="B7672" s="124" t="s">
        <v>67</v>
      </c>
      <c r="C7672" s="125" t="s">
        <v>23320</v>
      </c>
      <c r="D7672" s="126" t="s">
        <v>23321</v>
      </c>
      <c r="E7672" s="125" t="s">
        <v>23322</v>
      </c>
      <c r="F7672" s="126" t="s">
        <v>23323</v>
      </c>
      <c r="G7672" s="125" t="s">
        <v>23324</v>
      </c>
      <c r="H7672" s="126" t="s">
        <v>23325</v>
      </c>
      <c r="I7672" s="127">
        <v>441</v>
      </c>
      <c r="J7672" s="128">
        <v>16.776</v>
      </c>
    </row>
    <row r="7673" spans="2:10" hidden="1" x14ac:dyDescent="0.25">
      <c r="B7673" s="124" t="s">
        <v>67</v>
      </c>
      <c r="C7673" s="125" t="s">
        <v>23320</v>
      </c>
      <c r="D7673" s="126" t="s">
        <v>23321</v>
      </c>
      <c r="E7673" s="125" t="s">
        <v>23320</v>
      </c>
      <c r="F7673" s="126" t="s">
        <v>23326</v>
      </c>
      <c r="G7673" s="125" t="s">
        <v>19385</v>
      </c>
      <c r="H7673" s="126" t="s">
        <v>23327</v>
      </c>
      <c r="I7673" s="127">
        <v>329</v>
      </c>
      <c r="J7673" s="128">
        <v>10.2422</v>
      </c>
    </row>
    <row r="7674" spans="2:10" hidden="1" x14ac:dyDescent="0.25">
      <c r="B7674" s="124" t="s">
        <v>67</v>
      </c>
      <c r="C7674" s="125" t="s">
        <v>23320</v>
      </c>
      <c r="D7674" s="126" t="s">
        <v>23321</v>
      </c>
      <c r="E7674" s="125" t="s">
        <v>23328</v>
      </c>
      <c r="F7674" s="126" t="s">
        <v>23329</v>
      </c>
      <c r="G7674" s="125" t="s">
        <v>4248</v>
      </c>
      <c r="H7674" s="126" t="s">
        <v>23330</v>
      </c>
      <c r="I7674" s="127">
        <v>139</v>
      </c>
      <c r="J7674" s="128">
        <v>12.420199999999999</v>
      </c>
    </row>
    <row r="7675" spans="2:10" hidden="1" x14ac:dyDescent="0.25">
      <c r="B7675" s="124" t="s">
        <v>67</v>
      </c>
      <c r="C7675" s="125" t="s">
        <v>23320</v>
      </c>
      <c r="D7675" s="126" t="s">
        <v>23321</v>
      </c>
      <c r="E7675" s="125" t="s">
        <v>23331</v>
      </c>
      <c r="F7675" s="126" t="s">
        <v>23332</v>
      </c>
      <c r="G7675" s="125" t="s">
        <v>23331</v>
      </c>
      <c r="H7675" s="126" t="s">
        <v>23333</v>
      </c>
      <c r="I7675" s="127">
        <v>54</v>
      </c>
      <c r="J7675" s="128">
        <v>5.0827999999999998</v>
      </c>
    </row>
    <row r="7676" spans="2:10" hidden="1" x14ac:dyDescent="0.25">
      <c r="B7676" s="124" t="s">
        <v>67</v>
      </c>
      <c r="C7676" s="125" t="s">
        <v>23320</v>
      </c>
      <c r="D7676" s="126" t="s">
        <v>23321</v>
      </c>
      <c r="E7676" s="125" t="s">
        <v>23331</v>
      </c>
      <c r="F7676" s="126" t="s">
        <v>23333</v>
      </c>
      <c r="G7676" s="125" t="s">
        <v>23331</v>
      </c>
      <c r="H7676" s="126" t="s">
        <v>23334</v>
      </c>
      <c r="I7676" s="127">
        <v>40</v>
      </c>
      <c r="J7676" s="128">
        <v>2.5219</v>
      </c>
    </row>
    <row r="7677" spans="2:10" hidden="1" x14ac:dyDescent="0.25">
      <c r="B7677" s="124" t="s">
        <v>67</v>
      </c>
      <c r="C7677" s="125" t="s">
        <v>23320</v>
      </c>
      <c r="D7677" s="126" t="s">
        <v>23321</v>
      </c>
      <c r="E7677" s="125" t="s">
        <v>23335</v>
      </c>
      <c r="F7677" s="126" t="s">
        <v>23336</v>
      </c>
      <c r="G7677" s="125" t="s">
        <v>23331</v>
      </c>
      <c r="H7677" s="126" t="s">
        <v>23332</v>
      </c>
      <c r="I7677" s="127">
        <v>75</v>
      </c>
      <c r="J7677" s="128">
        <v>6.7073999999999998</v>
      </c>
    </row>
    <row r="7678" spans="2:10" hidden="1" x14ac:dyDescent="0.25">
      <c r="B7678" s="124" t="s">
        <v>67</v>
      </c>
      <c r="C7678" s="125" t="s">
        <v>23320</v>
      </c>
      <c r="D7678" s="126" t="s">
        <v>23321</v>
      </c>
      <c r="E7678" s="125" t="s">
        <v>23328</v>
      </c>
      <c r="F7678" s="126" t="s">
        <v>23329</v>
      </c>
      <c r="G7678" s="125" t="s">
        <v>23335</v>
      </c>
      <c r="H7678" s="126" t="s">
        <v>23336</v>
      </c>
      <c r="I7678" s="127">
        <v>387</v>
      </c>
      <c r="J7678" s="128">
        <v>6.6368</v>
      </c>
    </row>
    <row r="7679" spans="2:10" hidden="1" x14ac:dyDescent="0.25">
      <c r="B7679" s="124" t="s">
        <v>67</v>
      </c>
      <c r="C7679" s="125" t="s">
        <v>13490</v>
      </c>
      <c r="D7679" s="126" t="s">
        <v>23337</v>
      </c>
      <c r="E7679" s="125" t="s">
        <v>13490</v>
      </c>
      <c r="F7679" s="126" t="s">
        <v>23338</v>
      </c>
      <c r="G7679" s="125" t="s">
        <v>23339</v>
      </c>
      <c r="H7679" s="126" t="s">
        <v>23340</v>
      </c>
      <c r="I7679" s="127">
        <v>125</v>
      </c>
      <c r="J7679" s="128">
        <v>19.471</v>
      </c>
    </row>
    <row r="7680" spans="2:10" hidden="1" x14ac:dyDescent="0.25">
      <c r="B7680" s="124" t="s">
        <v>67</v>
      </c>
      <c r="C7680" s="125" t="s">
        <v>13490</v>
      </c>
      <c r="D7680" s="126" t="s">
        <v>23337</v>
      </c>
      <c r="E7680" s="125" t="s">
        <v>13490</v>
      </c>
      <c r="F7680" s="126" t="s">
        <v>23338</v>
      </c>
      <c r="G7680" s="125" t="s">
        <v>6891</v>
      </c>
      <c r="H7680" s="126" t="s">
        <v>23341</v>
      </c>
      <c r="I7680" s="127">
        <v>88</v>
      </c>
      <c r="J7680" s="128">
        <v>18.276499999999999</v>
      </c>
    </row>
    <row r="7681" spans="2:10" hidden="1" x14ac:dyDescent="0.25">
      <c r="B7681" s="124" t="s">
        <v>67</v>
      </c>
      <c r="C7681" s="125" t="s">
        <v>13490</v>
      </c>
      <c r="D7681" s="126" t="s">
        <v>23337</v>
      </c>
      <c r="E7681" s="125" t="s">
        <v>13490</v>
      </c>
      <c r="F7681" s="126" t="s">
        <v>23338</v>
      </c>
      <c r="G7681" s="125" t="s">
        <v>12280</v>
      </c>
      <c r="H7681" s="126" t="s">
        <v>23342</v>
      </c>
      <c r="I7681" s="127">
        <v>130</v>
      </c>
      <c r="J7681" s="128">
        <v>10.4124</v>
      </c>
    </row>
    <row r="7682" spans="2:10" hidden="1" x14ac:dyDescent="0.25">
      <c r="B7682" s="124" t="s">
        <v>67</v>
      </c>
      <c r="C7682" s="125" t="s">
        <v>13490</v>
      </c>
      <c r="D7682" s="126" t="s">
        <v>23337</v>
      </c>
      <c r="E7682" s="125" t="s">
        <v>12280</v>
      </c>
      <c r="F7682" s="126" t="s">
        <v>23342</v>
      </c>
      <c r="G7682" s="125" t="s">
        <v>23343</v>
      </c>
      <c r="H7682" s="126" t="s">
        <v>23344</v>
      </c>
      <c r="I7682" s="127">
        <v>41</v>
      </c>
      <c r="J7682" s="128">
        <v>9.3410000000000011</v>
      </c>
    </row>
    <row r="7683" spans="2:10" hidden="1" x14ac:dyDescent="0.25">
      <c r="B7683" s="124" t="s">
        <v>67</v>
      </c>
      <c r="C7683" s="125" t="s">
        <v>4858</v>
      </c>
      <c r="D7683" s="126" t="s">
        <v>23345</v>
      </c>
      <c r="E7683" s="125" t="s">
        <v>23346</v>
      </c>
      <c r="F7683" s="126" t="s">
        <v>23347</v>
      </c>
      <c r="G7683" s="125" t="s">
        <v>23348</v>
      </c>
      <c r="H7683" s="126" t="s">
        <v>23349</v>
      </c>
      <c r="I7683" s="127">
        <v>288</v>
      </c>
      <c r="J7683" s="128">
        <v>14.839700000000001</v>
      </c>
    </row>
    <row r="7684" spans="2:10" hidden="1" x14ac:dyDescent="0.25">
      <c r="B7684" s="124" t="s">
        <v>67</v>
      </c>
      <c r="C7684" s="125" t="s">
        <v>4858</v>
      </c>
      <c r="D7684" s="126" t="s">
        <v>23345</v>
      </c>
      <c r="E7684" s="125" t="s">
        <v>23350</v>
      </c>
      <c r="F7684" s="126" t="s">
        <v>23351</v>
      </c>
      <c r="G7684" s="125" t="s">
        <v>23352</v>
      </c>
      <c r="H7684" s="126" t="s">
        <v>23353</v>
      </c>
      <c r="I7684" s="127">
        <v>248</v>
      </c>
      <c r="J7684" s="128">
        <v>21.494299999999999</v>
      </c>
    </row>
    <row r="7685" spans="2:10" hidden="1" x14ac:dyDescent="0.25">
      <c r="B7685" s="124" t="s">
        <v>67</v>
      </c>
      <c r="C7685" s="125" t="s">
        <v>4858</v>
      </c>
      <c r="D7685" s="126" t="s">
        <v>23345</v>
      </c>
      <c r="E7685" s="125" t="s">
        <v>4858</v>
      </c>
      <c r="F7685" s="126" t="s">
        <v>23354</v>
      </c>
      <c r="G7685" s="125" t="s">
        <v>23350</v>
      </c>
      <c r="H7685" s="126" t="s">
        <v>23351</v>
      </c>
      <c r="I7685" s="127">
        <v>582</v>
      </c>
      <c r="J7685" s="128">
        <v>16.3994</v>
      </c>
    </row>
    <row r="7686" spans="2:10" hidden="1" x14ac:dyDescent="0.25">
      <c r="B7686" s="124" t="s">
        <v>67</v>
      </c>
      <c r="C7686" s="125" t="s">
        <v>4858</v>
      </c>
      <c r="D7686" s="126" t="s">
        <v>23345</v>
      </c>
      <c r="E7686" s="125" t="s">
        <v>23348</v>
      </c>
      <c r="F7686" s="126" t="s">
        <v>23349</v>
      </c>
      <c r="G7686" s="125" t="s">
        <v>1883</v>
      </c>
      <c r="H7686" s="126" t="s">
        <v>23355</v>
      </c>
      <c r="I7686" s="127">
        <v>507</v>
      </c>
      <c r="J7686" s="128">
        <v>24.778500000000001</v>
      </c>
    </row>
    <row r="7687" spans="2:10" hidden="1" x14ac:dyDescent="0.25">
      <c r="B7687" s="124" t="s">
        <v>67</v>
      </c>
      <c r="C7687" s="125" t="s">
        <v>4858</v>
      </c>
      <c r="D7687" s="126" t="s">
        <v>23345</v>
      </c>
      <c r="E7687" s="125" t="s">
        <v>4858</v>
      </c>
      <c r="F7687" s="126" t="s">
        <v>23354</v>
      </c>
      <c r="G7687" s="125" t="s">
        <v>23356</v>
      </c>
      <c r="H7687" s="126" t="s">
        <v>23357</v>
      </c>
      <c r="I7687" s="127">
        <v>696</v>
      </c>
      <c r="J7687" s="128">
        <v>27.87390000000001</v>
      </c>
    </row>
    <row r="7688" spans="2:10" hidden="1" x14ac:dyDescent="0.25">
      <c r="B7688" s="124" t="s">
        <v>67</v>
      </c>
      <c r="C7688" s="125" t="s">
        <v>4858</v>
      </c>
      <c r="D7688" s="126" t="s">
        <v>23345</v>
      </c>
      <c r="E7688" s="125" t="s">
        <v>4858</v>
      </c>
      <c r="F7688" s="126" t="s">
        <v>23354</v>
      </c>
      <c r="G7688" s="125" t="s">
        <v>23346</v>
      </c>
      <c r="H7688" s="126" t="s">
        <v>23347</v>
      </c>
      <c r="I7688" s="127">
        <v>492</v>
      </c>
      <c r="J7688" s="128">
        <v>22.212799999999991</v>
      </c>
    </row>
    <row r="7689" spans="2:10" hidden="1" x14ac:dyDescent="0.25">
      <c r="B7689" s="124" t="s">
        <v>67</v>
      </c>
      <c r="C7689" s="125" t="s">
        <v>4858</v>
      </c>
      <c r="D7689" s="126" t="s">
        <v>23345</v>
      </c>
      <c r="E7689" s="125" t="s">
        <v>23348</v>
      </c>
      <c r="F7689" s="126" t="s">
        <v>23349</v>
      </c>
      <c r="G7689" s="125" t="s">
        <v>23358</v>
      </c>
      <c r="H7689" s="126" t="s">
        <v>23359</v>
      </c>
      <c r="I7689" s="127">
        <v>187</v>
      </c>
      <c r="J7689" s="128">
        <v>12.962899999999999</v>
      </c>
    </row>
    <row r="7690" spans="2:10" hidden="1" x14ac:dyDescent="0.25">
      <c r="B7690" s="124" t="s">
        <v>67</v>
      </c>
      <c r="C7690" s="125" t="s">
        <v>23360</v>
      </c>
      <c r="D7690" s="126" t="s">
        <v>23361</v>
      </c>
      <c r="E7690" s="125" t="s">
        <v>22665</v>
      </c>
      <c r="F7690" s="126">
        <v>320160505000001</v>
      </c>
      <c r="G7690" s="125" t="s">
        <v>23362</v>
      </c>
      <c r="H7690" s="126" t="s">
        <v>23363</v>
      </c>
      <c r="I7690" s="127">
        <v>1333</v>
      </c>
      <c r="J7690" s="128">
        <v>29.430700000000002</v>
      </c>
    </row>
    <row r="7691" spans="2:10" hidden="1" x14ac:dyDescent="0.25">
      <c r="B7691" s="124" t="s">
        <v>67</v>
      </c>
      <c r="C7691" s="125" t="s">
        <v>23364</v>
      </c>
      <c r="D7691" s="126" t="s">
        <v>23365</v>
      </c>
      <c r="E7691" s="125" t="s">
        <v>23364</v>
      </c>
      <c r="F7691" s="126" t="s">
        <v>23366</v>
      </c>
      <c r="G7691" s="125" t="s">
        <v>23367</v>
      </c>
      <c r="H7691" s="126" t="s">
        <v>23368</v>
      </c>
      <c r="I7691" s="127">
        <v>348</v>
      </c>
      <c r="J7691" s="128">
        <v>6.2502000000000004</v>
      </c>
    </row>
    <row r="7692" spans="2:10" hidden="1" x14ac:dyDescent="0.25">
      <c r="B7692" s="124" t="s">
        <v>67</v>
      </c>
      <c r="C7692" s="125" t="s">
        <v>23369</v>
      </c>
      <c r="D7692" s="126" t="s">
        <v>23370</v>
      </c>
      <c r="E7692" s="125" t="s">
        <v>23369</v>
      </c>
      <c r="F7692" s="126" t="s">
        <v>23371</v>
      </c>
      <c r="G7692" s="125" t="s">
        <v>21925</v>
      </c>
      <c r="H7692" s="126" t="s">
        <v>23372</v>
      </c>
      <c r="I7692" s="127">
        <v>281</v>
      </c>
      <c r="J7692" s="128">
        <v>13.0366</v>
      </c>
    </row>
    <row r="7693" spans="2:10" hidden="1" x14ac:dyDescent="0.25">
      <c r="B7693" s="124" t="s">
        <v>67</v>
      </c>
      <c r="C7693" s="125" t="s">
        <v>23373</v>
      </c>
      <c r="D7693" s="126" t="s">
        <v>23374</v>
      </c>
      <c r="E7693" s="125" t="s">
        <v>23375</v>
      </c>
      <c r="F7693" s="126" t="s">
        <v>23376</v>
      </c>
      <c r="G7693" s="125" t="s">
        <v>23377</v>
      </c>
      <c r="H7693" s="126" t="s">
        <v>23378</v>
      </c>
      <c r="I7693" s="127">
        <v>112</v>
      </c>
      <c r="J7693" s="128">
        <v>46.462600000000002</v>
      </c>
    </row>
    <row r="7694" spans="2:10" hidden="1" x14ac:dyDescent="0.25">
      <c r="B7694" s="124" t="s">
        <v>67</v>
      </c>
      <c r="C7694" s="125" t="s">
        <v>23373</v>
      </c>
      <c r="D7694" s="126" t="s">
        <v>23374</v>
      </c>
      <c r="E7694" s="125" t="s">
        <v>23373</v>
      </c>
      <c r="F7694" s="126" t="s">
        <v>23379</v>
      </c>
      <c r="G7694" s="125" t="s">
        <v>23380</v>
      </c>
      <c r="H7694" s="126" t="s">
        <v>23381</v>
      </c>
      <c r="I7694" s="127">
        <v>194</v>
      </c>
      <c r="J7694" s="128">
        <v>19.7956</v>
      </c>
    </row>
    <row r="7695" spans="2:10" hidden="1" x14ac:dyDescent="0.25">
      <c r="B7695" s="124" t="s">
        <v>67</v>
      </c>
      <c r="C7695" s="125" t="s">
        <v>23373</v>
      </c>
      <c r="D7695" s="126" t="s">
        <v>23374</v>
      </c>
      <c r="E7695" s="125" t="s">
        <v>23382</v>
      </c>
      <c r="F7695" s="126" t="s">
        <v>23383</v>
      </c>
      <c r="G7695" s="125" t="s">
        <v>2767</v>
      </c>
      <c r="H7695" s="126" t="s">
        <v>23384</v>
      </c>
      <c r="I7695" s="127">
        <v>111</v>
      </c>
      <c r="J7695" s="128">
        <v>19.12390000000001</v>
      </c>
    </row>
    <row r="7696" spans="2:10" hidden="1" x14ac:dyDescent="0.25">
      <c r="B7696" s="124" t="s">
        <v>67</v>
      </c>
      <c r="C7696" s="125" t="s">
        <v>23373</v>
      </c>
      <c r="D7696" s="126" t="s">
        <v>23374</v>
      </c>
      <c r="E7696" s="125" t="s">
        <v>23382</v>
      </c>
      <c r="F7696" s="126" t="s">
        <v>23383</v>
      </c>
      <c r="G7696" s="125" t="s">
        <v>23375</v>
      </c>
      <c r="H7696" s="126" t="s">
        <v>23376</v>
      </c>
      <c r="I7696" s="127">
        <v>368</v>
      </c>
      <c r="J7696" s="128">
        <v>4.5618999999999996</v>
      </c>
    </row>
    <row r="7697" spans="2:10" hidden="1" x14ac:dyDescent="0.25">
      <c r="B7697" s="124" t="s">
        <v>67</v>
      </c>
      <c r="C7697" s="125" t="s">
        <v>23373</v>
      </c>
      <c r="D7697" s="126" t="s">
        <v>23374</v>
      </c>
      <c r="E7697" s="125" t="s">
        <v>23373</v>
      </c>
      <c r="F7697" s="126" t="s">
        <v>23379</v>
      </c>
      <c r="G7697" s="125" t="s">
        <v>23385</v>
      </c>
      <c r="H7697" s="126" t="s">
        <v>23386</v>
      </c>
      <c r="I7697" s="127">
        <v>166</v>
      </c>
      <c r="J7697" s="128">
        <v>5.1562999999999999</v>
      </c>
    </row>
    <row r="7698" spans="2:10" hidden="1" x14ac:dyDescent="0.25">
      <c r="B7698" s="124" t="s">
        <v>67</v>
      </c>
      <c r="C7698" s="125" t="s">
        <v>23373</v>
      </c>
      <c r="D7698" s="126" t="s">
        <v>23374</v>
      </c>
      <c r="E7698" s="125" t="s">
        <v>23385</v>
      </c>
      <c r="F7698" s="126" t="s">
        <v>23386</v>
      </c>
      <c r="G7698" s="125" t="s">
        <v>20033</v>
      </c>
      <c r="H7698" s="126" t="s">
        <v>23387</v>
      </c>
      <c r="I7698" s="127">
        <v>98</v>
      </c>
      <c r="J7698" s="128">
        <v>29.1921</v>
      </c>
    </row>
    <row r="7699" spans="2:10" hidden="1" x14ac:dyDescent="0.25">
      <c r="B7699" s="124" t="s">
        <v>67</v>
      </c>
      <c r="C7699" s="125" t="s">
        <v>23373</v>
      </c>
      <c r="D7699" s="126" t="s">
        <v>23374</v>
      </c>
      <c r="E7699" s="125" t="s">
        <v>20033</v>
      </c>
      <c r="F7699" s="126" t="s">
        <v>23387</v>
      </c>
      <c r="G7699" s="125" t="s">
        <v>23382</v>
      </c>
      <c r="H7699" s="126" t="s">
        <v>23383</v>
      </c>
      <c r="I7699" s="127">
        <v>627</v>
      </c>
      <c r="J7699" s="128">
        <v>5.2462000000000009</v>
      </c>
    </row>
    <row r="7700" spans="2:10" hidden="1" x14ac:dyDescent="0.25">
      <c r="B7700" s="124" t="s">
        <v>67</v>
      </c>
      <c r="C7700" s="125" t="s">
        <v>23388</v>
      </c>
      <c r="D7700" s="126" t="s">
        <v>23389</v>
      </c>
      <c r="E7700" s="125" t="s">
        <v>23388</v>
      </c>
      <c r="F7700" s="126" t="s">
        <v>23390</v>
      </c>
      <c r="G7700" s="125" t="s">
        <v>4579</v>
      </c>
      <c r="H7700" s="126" t="s">
        <v>23391</v>
      </c>
      <c r="I7700" s="127">
        <v>555</v>
      </c>
      <c r="J7700" s="128">
        <v>9.6577000000000002</v>
      </c>
    </row>
    <row r="7701" spans="2:10" hidden="1" x14ac:dyDescent="0.25">
      <c r="B7701" s="124" t="s">
        <v>67</v>
      </c>
      <c r="C7701" s="125" t="s">
        <v>23388</v>
      </c>
      <c r="D7701" s="126" t="s">
        <v>23389</v>
      </c>
      <c r="E7701" s="125" t="s">
        <v>4579</v>
      </c>
      <c r="F7701" s="126" t="s">
        <v>23391</v>
      </c>
      <c r="G7701" s="125" t="s">
        <v>23392</v>
      </c>
      <c r="H7701" s="126" t="s">
        <v>23393</v>
      </c>
      <c r="I7701" s="127">
        <v>872</v>
      </c>
      <c r="J7701" s="128">
        <v>18.700800000000001</v>
      </c>
    </row>
    <row r="7702" spans="2:10" hidden="1" x14ac:dyDescent="0.25">
      <c r="B7702" s="124" t="s">
        <v>67</v>
      </c>
      <c r="C7702" s="125" t="s">
        <v>1629</v>
      </c>
      <c r="D7702" s="126" t="s">
        <v>23394</v>
      </c>
      <c r="E7702" s="125" t="s">
        <v>1629</v>
      </c>
      <c r="F7702" s="126" t="s">
        <v>23395</v>
      </c>
      <c r="G7702" s="125" t="s">
        <v>23396</v>
      </c>
      <c r="H7702" s="126" t="s">
        <v>23397</v>
      </c>
      <c r="I7702" s="127">
        <v>655</v>
      </c>
      <c r="J7702" s="128">
        <v>8.6988999999999983</v>
      </c>
    </row>
    <row r="7703" spans="2:10" hidden="1" x14ac:dyDescent="0.25">
      <c r="B7703" s="124" t="s">
        <v>67</v>
      </c>
      <c r="C7703" s="125" t="s">
        <v>1629</v>
      </c>
      <c r="D7703" s="126" t="s">
        <v>23394</v>
      </c>
      <c r="E7703" s="125" t="s">
        <v>23398</v>
      </c>
      <c r="F7703" s="126" t="s">
        <v>23399</v>
      </c>
      <c r="G7703" s="125" t="s">
        <v>23400</v>
      </c>
      <c r="H7703" s="126" t="s">
        <v>23401</v>
      </c>
      <c r="I7703" s="127">
        <v>634</v>
      </c>
      <c r="J7703" s="128">
        <v>13.680300000000001</v>
      </c>
    </row>
    <row r="7704" spans="2:10" hidden="1" x14ac:dyDescent="0.25">
      <c r="B7704" s="124" t="s">
        <v>67</v>
      </c>
      <c r="C7704" s="125" t="s">
        <v>1629</v>
      </c>
      <c r="D7704" s="126" t="s">
        <v>23394</v>
      </c>
      <c r="E7704" s="125" t="s">
        <v>23402</v>
      </c>
      <c r="F7704" s="126" t="s">
        <v>23403</v>
      </c>
      <c r="G7704" s="125" t="s">
        <v>23398</v>
      </c>
      <c r="H7704" s="126" t="s">
        <v>23399</v>
      </c>
      <c r="I7704" s="127">
        <v>691</v>
      </c>
      <c r="J7704" s="128">
        <v>13.757999999999999</v>
      </c>
    </row>
    <row r="7705" spans="2:10" hidden="1" x14ac:dyDescent="0.25">
      <c r="B7705" s="124" t="s">
        <v>67</v>
      </c>
      <c r="C7705" s="125" t="s">
        <v>1629</v>
      </c>
      <c r="D7705" s="126" t="s">
        <v>23394</v>
      </c>
      <c r="E7705" s="125" t="s">
        <v>23404</v>
      </c>
      <c r="F7705" s="126" t="s">
        <v>23405</v>
      </c>
      <c r="G7705" s="125" t="s">
        <v>23402</v>
      </c>
      <c r="H7705" s="126" t="s">
        <v>23403</v>
      </c>
      <c r="I7705" s="127">
        <v>145</v>
      </c>
      <c r="J7705" s="128">
        <v>14.5266</v>
      </c>
    </row>
    <row r="7706" spans="2:10" hidden="1" x14ac:dyDescent="0.25">
      <c r="B7706" s="124" t="s">
        <v>67</v>
      </c>
      <c r="C7706" s="125" t="s">
        <v>1629</v>
      </c>
      <c r="D7706" s="126" t="s">
        <v>23394</v>
      </c>
      <c r="E7706" s="125" t="s">
        <v>23396</v>
      </c>
      <c r="F7706" s="126" t="s">
        <v>23397</v>
      </c>
      <c r="G7706" s="125" t="s">
        <v>23404</v>
      </c>
      <c r="H7706" s="126" t="s">
        <v>23405</v>
      </c>
      <c r="I7706" s="127">
        <v>700</v>
      </c>
      <c r="J7706" s="128">
        <v>16.9132</v>
      </c>
    </row>
    <row r="7707" spans="2:10" hidden="1" x14ac:dyDescent="0.25">
      <c r="B7707" s="124" t="s">
        <v>67</v>
      </c>
      <c r="C7707" s="125" t="s">
        <v>1629</v>
      </c>
      <c r="D7707" s="126" t="s">
        <v>23394</v>
      </c>
      <c r="E7707" s="125" t="s">
        <v>23400</v>
      </c>
      <c r="F7707" s="126" t="s">
        <v>23401</v>
      </c>
      <c r="G7707" s="125" t="s">
        <v>4852</v>
      </c>
      <c r="H7707" s="126" t="s">
        <v>23406</v>
      </c>
      <c r="I7707" s="127">
        <v>126</v>
      </c>
      <c r="J7707" s="128">
        <v>17.452300000000001</v>
      </c>
    </row>
    <row r="7708" spans="2:10" hidden="1" x14ac:dyDescent="0.25">
      <c r="B7708" s="124" t="s">
        <v>67</v>
      </c>
      <c r="C7708" s="125" t="s">
        <v>1629</v>
      </c>
      <c r="D7708" s="126" t="s">
        <v>23394</v>
      </c>
      <c r="E7708" s="125" t="s">
        <v>23407</v>
      </c>
      <c r="F7708" s="126" t="s">
        <v>23408</v>
      </c>
      <c r="G7708" s="125" t="s">
        <v>7787</v>
      </c>
      <c r="H7708" s="126" t="s">
        <v>23409</v>
      </c>
      <c r="I7708" s="127">
        <v>14</v>
      </c>
      <c r="J7708" s="128">
        <v>25.050900000000009</v>
      </c>
    </row>
    <row r="7709" spans="2:10" hidden="1" x14ac:dyDescent="0.25">
      <c r="B7709" s="124" t="s">
        <v>67</v>
      </c>
      <c r="C7709" s="125" t="s">
        <v>1629</v>
      </c>
      <c r="D7709" s="126" t="s">
        <v>23394</v>
      </c>
      <c r="E7709" s="125" t="s">
        <v>5271</v>
      </c>
      <c r="F7709" s="126" t="s">
        <v>23410</v>
      </c>
      <c r="G7709" s="125" t="s">
        <v>23407</v>
      </c>
      <c r="H7709" s="126" t="s">
        <v>23408</v>
      </c>
      <c r="I7709" s="127">
        <v>536</v>
      </c>
      <c r="J7709" s="128">
        <v>16.294699999999999</v>
      </c>
    </row>
    <row r="7710" spans="2:10" hidden="1" x14ac:dyDescent="0.25">
      <c r="B7710" s="124" t="s">
        <v>67</v>
      </c>
      <c r="C7710" s="125" t="s">
        <v>1629</v>
      </c>
      <c r="D7710" s="126" t="s">
        <v>23394</v>
      </c>
      <c r="E7710" s="125" t="s">
        <v>5271</v>
      </c>
      <c r="F7710" s="126" t="s">
        <v>23410</v>
      </c>
      <c r="G7710" s="125" t="s">
        <v>375</v>
      </c>
      <c r="H7710" s="126" t="s">
        <v>23411</v>
      </c>
      <c r="I7710" s="127">
        <v>172</v>
      </c>
      <c r="J7710" s="128">
        <v>19.155799999999999</v>
      </c>
    </row>
    <row r="7711" spans="2:10" hidden="1" x14ac:dyDescent="0.25">
      <c r="B7711" s="124" t="s">
        <v>67</v>
      </c>
      <c r="C7711" s="125" t="s">
        <v>1629</v>
      </c>
      <c r="D7711" s="126" t="s">
        <v>23394</v>
      </c>
      <c r="E7711" s="125" t="s">
        <v>23400</v>
      </c>
      <c r="F7711" s="126" t="s">
        <v>23401</v>
      </c>
      <c r="G7711" s="125" t="s">
        <v>9924</v>
      </c>
      <c r="H7711" s="126" t="s">
        <v>23412</v>
      </c>
      <c r="I7711" s="127">
        <v>466</v>
      </c>
      <c r="J7711" s="128">
        <v>17.410699999999999</v>
      </c>
    </row>
    <row r="7712" spans="2:10" hidden="1" x14ac:dyDescent="0.25">
      <c r="B7712" s="124" t="s">
        <v>67</v>
      </c>
      <c r="C7712" s="125" t="s">
        <v>1629</v>
      </c>
      <c r="D7712" s="126" t="s">
        <v>23394</v>
      </c>
      <c r="E7712" s="125" t="s">
        <v>1629</v>
      </c>
      <c r="F7712" s="126" t="s">
        <v>23395</v>
      </c>
      <c r="G7712" s="125" t="s">
        <v>5271</v>
      </c>
      <c r="H7712" s="126" t="s">
        <v>23410</v>
      </c>
      <c r="I7712" s="127">
        <v>154</v>
      </c>
      <c r="J7712" s="128">
        <v>14.098100000000001</v>
      </c>
    </row>
    <row r="7713" spans="2:10" hidden="1" x14ac:dyDescent="0.25">
      <c r="B7713" s="124" t="s">
        <v>67</v>
      </c>
      <c r="C7713" s="125" t="s">
        <v>1629</v>
      </c>
      <c r="D7713" s="126" t="s">
        <v>23394</v>
      </c>
      <c r="E7713" s="125" t="s">
        <v>23396</v>
      </c>
      <c r="F7713" s="126" t="s">
        <v>23397</v>
      </c>
      <c r="G7713" s="125" t="s">
        <v>3884</v>
      </c>
      <c r="H7713" s="126" t="s">
        <v>23413</v>
      </c>
      <c r="I7713" s="127">
        <v>271</v>
      </c>
      <c r="J7713" s="128">
        <v>11.7418</v>
      </c>
    </row>
    <row r="7714" spans="2:10" hidden="1" x14ac:dyDescent="0.25">
      <c r="B7714" s="124" t="s">
        <v>67</v>
      </c>
      <c r="C7714" s="125" t="s">
        <v>23414</v>
      </c>
      <c r="D7714" s="126" t="s">
        <v>23415</v>
      </c>
      <c r="E7714" s="125" t="s">
        <v>23414</v>
      </c>
      <c r="F7714" s="126" t="s">
        <v>23416</v>
      </c>
      <c r="G7714" s="125" t="s">
        <v>23417</v>
      </c>
      <c r="H7714" s="126" t="s">
        <v>23418</v>
      </c>
      <c r="I7714" s="127">
        <v>0</v>
      </c>
      <c r="J7714" s="128">
        <v>7.2355</v>
      </c>
    </row>
    <row r="7715" spans="2:10" hidden="1" x14ac:dyDescent="0.25">
      <c r="B7715" s="124" t="s">
        <v>67</v>
      </c>
      <c r="C7715" s="125" t="s">
        <v>1877</v>
      </c>
      <c r="D7715" s="126" t="s">
        <v>23419</v>
      </c>
      <c r="E7715" s="125" t="s">
        <v>1877</v>
      </c>
      <c r="F7715" s="126" t="s">
        <v>23420</v>
      </c>
      <c r="G7715" s="125" t="s">
        <v>23421</v>
      </c>
      <c r="H7715" s="126" t="s">
        <v>23422</v>
      </c>
      <c r="I7715" s="127">
        <v>338</v>
      </c>
      <c r="J7715" s="128">
        <v>6.5056000000000003</v>
      </c>
    </row>
    <row r="7716" spans="2:10" hidden="1" x14ac:dyDescent="0.25">
      <c r="B7716" s="124" t="s">
        <v>67</v>
      </c>
      <c r="C7716" s="125" t="s">
        <v>1877</v>
      </c>
      <c r="D7716" s="126" t="s">
        <v>23419</v>
      </c>
      <c r="E7716" s="125" t="s">
        <v>23421</v>
      </c>
      <c r="F7716" s="126" t="s">
        <v>23422</v>
      </c>
      <c r="G7716" s="125" t="s">
        <v>23423</v>
      </c>
      <c r="H7716" s="126" t="s">
        <v>23424</v>
      </c>
      <c r="I7716" s="127">
        <v>230</v>
      </c>
      <c r="J7716" s="128">
        <v>14.494300000000001</v>
      </c>
    </row>
    <row r="7717" spans="2:10" hidden="1" x14ac:dyDescent="0.25">
      <c r="B7717" s="124" t="s">
        <v>67</v>
      </c>
      <c r="C7717" s="125" t="s">
        <v>23425</v>
      </c>
      <c r="D7717" s="126" t="s">
        <v>23426</v>
      </c>
      <c r="E7717" s="125" t="s">
        <v>23427</v>
      </c>
      <c r="F7717" s="126" t="s">
        <v>23428</v>
      </c>
      <c r="G7717" s="125" t="s">
        <v>23429</v>
      </c>
      <c r="H7717" s="126" t="s">
        <v>23430</v>
      </c>
      <c r="I7717" s="127">
        <v>239</v>
      </c>
      <c r="J7717" s="128">
        <v>10.6129</v>
      </c>
    </row>
    <row r="7718" spans="2:10" hidden="1" x14ac:dyDescent="0.25">
      <c r="B7718" s="124" t="s">
        <v>67</v>
      </c>
      <c r="C7718" s="125" t="s">
        <v>23425</v>
      </c>
      <c r="D7718" s="126" t="s">
        <v>23426</v>
      </c>
      <c r="E7718" s="125" t="s">
        <v>23429</v>
      </c>
      <c r="F7718" s="126" t="s">
        <v>23430</v>
      </c>
      <c r="G7718" s="125" t="s">
        <v>23431</v>
      </c>
      <c r="H7718" s="126" t="s">
        <v>23432</v>
      </c>
      <c r="I7718" s="127">
        <v>819</v>
      </c>
      <c r="J7718" s="128">
        <v>11.0951</v>
      </c>
    </row>
    <row r="7719" spans="2:10" hidden="1" x14ac:dyDescent="0.25">
      <c r="B7719" s="124" t="s">
        <v>67</v>
      </c>
      <c r="C7719" s="125" t="s">
        <v>23425</v>
      </c>
      <c r="D7719" s="126" t="s">
        <v>23426</v>
      </c>
      <c r="E7719" s="125" t="s">
        <v>23425</v>
      </c>
      <c r="F7719" s="126" t="s">
        <v>23433</v>
      </c>
      <c r="G7719" s="125" t="s">
        <v>23427</v>
      </c>
      <c r="H7719" s="126" t="s">
        <v>23428</v>
      </c>
      <c r="I7719" s="127">
        <v>169</v>
      </c>
      <c r="J7719" s="128">
        <v>9.5478999999999985</v>
      </c>
    </row>
    <row r="7720" spans="2:10" hidden="1" x14ac:dyDescent="0.25">
      <c r="B7720" s="124" t="s">
        <v>67</v>
      </c>
      <c r="C7720" s="125" t="s">
        <v>23434</v>
      </c>
      <c r="D7720" s="126" t="s">
        <v>23435</v>
      </c>
      <c r="E7720" s="125" t="s">
        <v>23434</v>
      </c>
      <c r="F7720" s="126" t="s">
        <v>23436</v>
      </c>
      <c r="G7720" s="125" t="s">
        <v>7649</v>
      </c>
      <c r="H7720" s="126" t="s">
        <v>23437</v>
      </c>
      <c r="I7720" s="127">
        <v>123</v>
      </c>
      <c r="J7720" s="128">
        <v>11.5989</v>
      </c>
    </row>
    <row r="7721" spans="2:10" hidden="1" x14ac:dyDescent="0.25">
      <c r="B7721" s="124" t="s">
        <v>67</v>
      </c>
      <c r="C7721" s="125" t="s">
        <v>23434</v>
      </c>
      <c r="D7721" s="126" t="s">
        <v>23435</v>
      </c>
      <c r="E7721" s="125" t="s">
        <v>7649</v>
      </c>
      <c r="F7721" s="126" t="s">
        <v>23437</v>
      </c>
      <c r="G7721" s="125" t="s">
        <v>23438</v>
      </c>
      <c r="H7721" s="126" t="s">
        <v>23439</v>
      </c>
      <c r="I7721" s="127">
        <v>13</v>
      </c>
      <c r="J7721" s="128">
        <v>11.297599999999999</v>
      </c>
    </row>
    <row r="7722" spans="2:10" hidden="1" x14ac:dyDescent="0.25">
      <c r="B7722" s="124" t="s">
        <v>67</v>
      </c>
      <c r="C7722" s="125" t="s">
        <v>23434</v>
      </c>
      <c r="D7722" s="126" t="s">
        <v>23435</v>
      </c>
      <c r="E7722" s="125" t="s">
        <v>23438</v>
      </c>
      <c r="F7722" s="126" t="s">
        <v>23439</v>
      </c>
      <c r="G7722" s="125" t="s">
        <v>19054</v>
      </c>
      <c r="H7722" s="126" t="s">
        <v>23440</v>
      </c>
      <c r="I7722" s="127">
        <v>25</v>
      </c>
      <c r="J7722" s="128">
        <v>21.668399999999998</v>
      </c>
    </row>
    <row r="7723" spans="2:10" hidden="1" x14ac:dyDescent="0.25">
      <c r="B7723" s="124" t="s">
        <v>67</v>
      </c>
      <c r="C7723" s="125" t="s">
        <v>23441</v>
      </c>
      <c r="D7723" s="126" t="s">
        <v>23442</v>
      </c>
      <c r="E7723" s="125" t="s">
        <v>6292</v>
      </c>
      <c r="F7723" s="126" t="s">
        <v>23443</v>
      </c>
      <c r="G7723" s="125" t="s">
        <v>23444</v>
      </c>
      <c r="H7723" s="126" t="s">
        <v>23445</v>
      </c>
      <c r="I7723" s="127">
        <v>416</v>
      </c>
      <c r="J7723" s="128">
        <v>7.5488999999999997</v>
      </c>
    </row>
    <row r="7724" spans="2:10" hidden="1" x14ac:dyDescent="0.25">
      <c r="B7724" s="124" t="s">
        <v>67</v>
      </c>
      <c r="C7724" s="125" t="s">
        <v>23441</v>
      </c>
      <c r="D7724" s="126" t="s">
        <v>23442</v>
      </c>
      <c r="E7724" s="125" t="s">
        <v>23441</v>
      </c>
      <c r="F7724" s="126" t="s">
        <v>23446</v>
      </c>
      <c r="G7724" s="125" t="s">
        <v>6292</v>
      </c>
      <c r="H7724" s="126" t="s">
        <v>23443</v>
      </c>
      <c r="I7724" s="127">
        <v>724</v>
      </c>
      <c r="J7724" s="128">
        <v>11.3607</v>
      </c>
    </row>
    <row r="7725" spans="2:10" hidden="1" x14ac:dyDescent="0.25">
      <c r="B7725" s="124" t="s">
        <v>67</v>
      </c>
      <c r="C7725" s="125" t="s">
        <v>23447</v>
      </c>
      <c r="D7725" s="126" t="s">
        <v>23448</v>
      </c>
      <c r="E7725" s="125" t="s">
        <v>23447</v>
      </c>
      <c r="F7725" s="126" t="s">
        <v>23449</v>
      </c>
      <c r="G7725" s="125" t="s">
        <v>23450</v>
      </c>
      <c r="H7725" s="126" t="s">
        <v>23451</v>
      </c>
      <c r="I7725" s="127">
        <v>127</v>
      </c>
      <c r="J7725" s="128">
        <v>8.8178000000000001</v>
      </c>
    </row>
    <row r="7726" spans="2:10" hidden="1" x14ac:dyDescent="0.25">
      <c r="B7726" s="124" t="s">
        <v>67</v>
      </c>
      <c r="C7726" s="125" t="s">
        <v>23452</v>
      </c>
      <c r="D7726" s="126" t="s">
        <v>23453</v>
      </c>
      <c r="E7726" s="125" t="s">
        <v>23452</v>
      </c>
      <c r="F7726" s="126" t="s">
        <v>23454</v>
      </c>
      <c r="G7726" s="125" t="s">
        <v>23455</v>
      </c>
      <c r="H7726" s="126" t="s">
        <v>23456</v>
      </c>
      <c r="I7726" s="127">
        <v>1139</v>
      </c>
      <c r="J7726" s="128">
        <v>11.0238</v>
      </c>
    </row>
    <row r="7727" spans="2:10" hidden="1" x14ac:dyDescent="0.25">
      <c r="B7727" s="124" t="s">
        <v>67</v>
      </c>
      <c r="C7727" s="125" t="s">
        <v>23457</v>
      </c>
      <c r="D7727" s="126" t="s">
        <v>23458</v>
      </c>
      <c r="E7727" s="125" t="s">
        <v>9460</v>
      </c>
      <c r="F7727" s="126" t="s">
        <v>23459</v>
      </c>
      <c r="G7727" s="125" t="s">
        <v>23460</v>
      </c>
      <c r="H7727" s="126" t="s">
        <v>23461</v>
      </c>
      <c r="I7727" s="127">
        <v>159</v>
      </c>
      <c r="J7727" s="128">
        <v>4.8757999999999999</v>
      </c>
    </row>
    <row r="7728" spans="2:10" hidden="1" x14ac:dyDescent="0.25">
      <c r="B7728" s="124" t="s">
        <v>67</v>
      </c>
      <c r="C7728" s="125" t="s">
        <v>23457</v>
      </c>
      <c r="D7728" s="126" t="s">
        <v>23458</v>
      </c>
      <c r="E7728" s="125" t="s">
        <v>23457</v>
      </c>
      <c r="F7728" s="126" t="s">
        <v>23462</v>
      </c>
      <c r="G7728" s="125" t="s">
        <v>9460</v>
      </c>
      <c r="H7728" s="126" t="s">
        <v>23459</v>
      </c>
      <c r="I7728" s="127">
        <v>166</v>
      </c>
      <c r="J7728" s="128">
        <v>7.6713000000000013</v>
      </c>
    </row>
    <row r="7729" spans="2:10" hidden="1" x14ac:dyDescent="0.25">
      <c r="B7729" s="124" t="s">
        <v>67</v>
      </c>
      <c r="C7729" s="125" t="s">
        <v>2134</v>
      </c>
      <c r="D7729" s="126" t="s">
        <v>23463</v>
      </c>
      <c r="E7729" s="125" t="s">
        <v>2134</v>
      </c>
      <c r="F7729" s="126" t="s">
        <v>23464</v>
      </c>
      <c r="G7729" s="125" t="s">
        <v>23465</v>
      </c>
      <c r="H7729" s="126" t="s">
        <v>23466</v>
      </c>
      <c r="I7729" s="127">
        <v>598</v>
      </c>
      <c r="J7729" s="128">
        <v>8.5326000000000004</v>
      </c>
    </row>
    <row r="7730" spans="2:10" hidden="1" x14ac:dyDescent="0.25">
      <c r="B7730" s="124" t="s">
        <v>67</v>
      </c>
      <c r="C7730" s="125" t="s">
        <v>2162</v>
      </c>
      <c r="D7730" s="126" t="s">
        <v>23467</v>
      </c>
      <c r="E7730" s="125" t="s">
        <v>11975</v>
      </c>
      <c r="F7730" s="126" t="s">
        <v>23468</v>
      </c>
      <c r="G7730" s="125" t="s">
        <v>22535</v>
      </c>
      <c r="H7730" s="126" t="s">
        <v>23469</v>
      </c>
      <c r="I7730" s="127">
        <v>247</v>
      </c>
      <c r="J7730" s="128">
        <v>14.735900000000001</v>
      </c>
    </row>
    <row r="7731" spans="2:10" hidden="1" x14ac:dyDescent="0.25">
      <c r="B7731" s="124" t="s">
        <v>67</v>
      </c>
      <c r="C7731" s="125" t="s">
        <v>2162</v>
      </c>
      <c r="D7731" s="126" t="s">
        <v>23467</v>
      </c>
      <c r="E7731" s="125" t="s">
        <v>11975</v>
      </c>
      <c r="F7731" s="126" t="s">
        <v>23468</v>
      </c>
      <c r="G7731" s="125" t="s">
        <v>23470</v>
      </c>
      <c r="H7731" s="126" t="s">
        <v>23471</v>
      </c>
      <c r="I7731" s="127">
        <v>500</v>
      </c>
      <c r="J7731" s="128">
        <v>4.8554999999999993</v>
      </c>
    </row>
    <row r="7732" spans="2:10" hidden="1" x14ac:dyDescent="0.25">
      <c r="B7732" s="124" t="s">
        <v>67</v>
      </c>
      <c r="C7732" s="125" t="s">
        <v>2162</v>
      </c>
      <c r="D7732" s="126" t="s">
        <v>23467</v>
      </c>
      <c r="E7732" s="125" t="s">
        <v>2162</v>
      </c>
      <c r="F7732" s="126" t="s">
        <v>23472</v>
      </c>
      <c r="G7732" s="125" t="s">
        <v>11975</v>
      </c>
      <c r="H7732" s="126" t="s">
        <v>23468</v>
      </c>
      <c r="I7732" s="127">
        <v>488</v>
      </c>
      <c r="J7732" s="128">
        <v>14.838800000000001</v>
      </c>
    </row>
    <row r="7733" spans="2:10" hidden="1" x14ac:dyDescent="0.25">
      <c r="B7733" s="124" t="s">
        <v>67</v>
      </c>
      <c r="C7733" s="125" t="s">
        <v>11534</v>
      </c>
      <c r="D7733" s="126" t="s">
        <v>23473</v>
      </c>
      <c r="E7733" s="125" t="s">
        <v>23474</v>
      </c>
      <c r="F7733" s="126" t="s">
        <v>23475</v>
      </c>
      <c r="G7733" s="125" t="s">
        <v>23476</v>
      </c>
      <c r="H7733" s="126" t="s">
        <v>23477</v>
      </c>
      <c r="I7733" s="127">
        <v>204</v>
      </c>
      <c r="J7733" s="128">
        <v>9.6074000000000002</v>
      </c>
    </row>
    <row r="7734" spans="2:10" hidden="1" x14ac:dyDescent="0.25">
      <c r="B7734" s="124" t="s">
        <v>67</v>
      </c>
      <c r="C7734" s="125" t="s">
        <v>11534</v>
      </c>
      <c r="D7734" s="126" t="s">
        <v>23473</v>
      </c>
      <c r="E7734" s="125" t="s">
        <v>23478</v>
      </c>
      <c r="F7734" s="126" t="s">
        <v>23479</v>
      </c>
      <c r="G7734" s="125" t="s">
        <v>16208</v>
      </c>
      <c r="H7734" s="126" t="s">
        <v>23480</v>
      </c>
      <c r="I7734" s="127">
        <v>698</v>
      </c>
      <c r="J7734" s="128">
        <v>4.3556000000000008</v>
      </c>
    </row>
    <row r="7735" spans="2:10" hidden="1" x14ac:dyDescent="0.25">
      <c r="B7735" s="124" t="s">
        <v>67</v>
      </c>
      <c r="C7735" s="125" t="s">
        <v>11534</v>
      </c>
      <c r="D7735" s="126" t="s">
        <v>23473</v>
      </c>
      <c r="E7735" s="125" t="s">
        <v>659</v>
      </c>
      <c r="F7735" s="126" t="s">
        <v>23481</v>
      </c>
      <c r="G7735" s="125" t="s">
        <v>23482</v>
      </c>
      <c r="H7735" s="126" t="s">
        <v>23483</v>
      </c>
      <c r="I7735" s="127">
        <v>53</v>
      </c>
      <c r="J7735" s="128">
        <v>13.6652</v>
      </c>
    </row>
    <row r="7736" spans="2:10" hidden="1" x14ac:dyDescent="0.25">
      <c r="B7736" s="124" t="s">
        <v>67</v>
      </c>
      <c r="C7736" s="125" t="s">
        <v>11534</v>
      </c>
      <c r="D7736" s="126" t="s">
        <v>23473</v>
      </c>
      <c r="E7736" s="125" t="s">
        <v>23484</v>
      </c>
      <c r="F7736" s="126" t="s">
        <v>23485</v>
      </c>
      <c r="G7736" s="125" t="s">
        <v>659</v>
      </c>
      <c r="H7736" s="126" t="s">
        <v>23481</v>
      </c>
      <c r="I7736" s="127">
        <v>219</v>
      </c>
      <c r="J7736" s="128">
        <v>7.3596000000000004</v>
      </c>
    </row>
    <row r="7737" spans="2:10" hidden="1" x14ac:dyDescent="0.25">
      <c r="B7737" s="124" t="s">
        <v>67</v>
      </c>
      <c r="C7737" s="125" t="s">
        <v>2224</v>
      </c>
      <c r="D7737" s="126" t="s">
        <v>23486</v>
      </c>
      <c r="E7737" s="125" t="s">
        <v>2224</v>
      </c>
      <c r="F7737" s="126" t="s">
        <v>23487</v>
      </c>
      <c r="G7737" s="125" t="s">
        <v>3813</v>
      </c>
      <c r="H7737" s="126" t="s">
        <v>23488</v>
      </c>
      <c r="I7737" s="127">
        <v>616</v>
      </c>
      <c r="J7737" s="128">
        <v>5.325499999999999</v>
      </c>
    </row>
    <row r="7738" spans="2:10" hidden="1" x14ac:dyDescent="0.25">
      <c r="B7738" s="124" t="s">
        <v>67</v>
      </c>
      <c r="C7738" s="125" t="s">
        <v>2136</v>
      </c>
      <c r="D7738" s="126" t="s">
        <v>23489</v>
      </c>
      <c r="E7738" s="125" t="s">
        <v>2136</v>
      </c>
      <c r="F7738" s="126" t="s">
        <v>23490</v>
      </c>
      <c r="G7738" s="125" t="s">
        <v>23491</v>
      </c>
      <c r="H7738" s="126" t="s">
        <v>23492</v>
      </c>
      <c r="I7738" s="127">
        <v>547</v>
      </c>
      <c r="J7738" s="128">
        <v>5.6056999999999997</v>
      </c>
    </row>
    <row r="7739" spans="2:10" hidden="1" x14ac:dyDescent="0.25">
      <c r="B7739" s="124" t="s">
        <v>67</v>
      </c>
      <c r="C7739" s="125" t="s">
        <v>2136</v>
      </c>
      <c r="D7739" s="126" t="s">
        <v>23489</v>
      </c>
      <c r="E7739" s="125" t="s">
        <v>2136</v>
      </c>
      <c r="F7739" s="126" t="s">
        <v>23490</v>
      </c>
      <c r="G7739" s="125" t="s">
        <v>23493</v>
      </c>
      <c r="H7739" s="126" t="s">
        <v>23494</v>
      </c>
      <c r="I7739" s="127">
        <v>798</v>
      </c>
      <c r="J7739" s="128">
        <v>40.938499999999998</v>
      </c>
    </row>
    <row r="7740" spans="2:10" hidden="1" x14ac:dyDescent="0.25">
      <c r="B7740" s="124" t="s">
        <v>67</v>
      </c>
      <c r="C7740" s="125" t="s">
        <v>2136</v>
      </c>
      <c r="D7740" s="126" t="s">
        <v>23489</v>
      </c>
      <c r="E7740" s="125" t="s">
        <v>23491</v>
      </c>
      <c r="F7740" s="126" t="s">
        <v>23492</v>
      </c>
      <c r="G7740" s="125" t="s">
        <v>21048</v>
      </c>
      <c r="H7740" s="126" t="s">
        <v>23495</v>
      </c>
      <c r="I7740" s="127">
        <v>275</v>
      </c>
      <c r="J7740" s="128">
        <v>12.9794</v>
      </c>
    </row>
    <row r="7741" spans="2:10" hidden="1" x14ac:dyDescent="0.25">
      <c r="B7741" s="124" t="s">
        <v>67</v>
      </c>
      <c r="C7741" s="125" t="s">
        <v>2136</v>
      </c>
      <c r="D7741" s="126" t="s">
        <v>23489</v>
      </c>
      <c r="E7741" s="125" t="s">
        <v>23493</v>
      </c>
      <c r="F7741" s="126" t="s">
        <v>23494</v>
      </c>
      <c r="G7741" s="125" t="s">
        <v>23496</v>
      </c>
      <c r="H7741" s="126" t="s">
        <v>23497</v>
      </c>
      <c r="I7741" s="127">
        <v>341</v>
      </c>
      <c r="J7741" s="128">
        <v>10.7753</v>
      </c>
    </row>
    <row r="7742" spans="2:10" hidden="1" x14ac:dyDescent="0.25">
      <c r="B7742" s="124" t="s">
        <v>67</v>
      </c>
      <c r="C7742" s="125" t="s">
        <v>23498</v>
      </c>
      <c r="D7742" s="126" t="s">
        <v>23499</v>
      </c>
      <c r="E7742" s="125" t="s">
        <v>23500</v>
      </c>
      <c r="F7742" s="126" t="s">
        <v>23501</v>
      </c>
      <c r="G7742" s="125" t="s">
        <v>23502</v>
      </c>
      <c r="H7742" s="126" t="s">
        <v>23503</v>
      </c>
      <c r="I7742" s="127">
        <v>517</v>
      </c>
      <c r="J7742" s="128">
        <v>13.554</v>
      </c>
    </row>
    <row r="7743" spans="2:10" hidden="1" x14ac:dyDescent="0.25">
      <c r="B7743" s="124" t="s">
        <v>67</v>
      </c>
      <c r="C7743" s="125" t="s">
        <v>23498</v>
      </c>
      <c r="D7743" s="126" t="s">
        <v>23499</v>
      </c>
      <c r="E7743" s="125" t="s">
        <v>23502</v>
      </c>
      <c r="F7743" s="126" t="s">
        <v>23503</v>
      </c>
      <c r="G7743" s="125" t="s">
        <v>23504</v>
      </c>
      <c r="H7743" s="126" t="s">
        <v>23505</v>
      </c>
      <c r="I7743" s="127">
        <v>146</v>
      </c>
      <c r="J7743" s="128">
        <v>8.0504000000000016</v>
      </c>
    </row>
    <row r="7744" spans="2:10" hidden="1" x14ac:dyDescent="0.25">
      <c r="B7744" s="124" t="s">
        <v>67</v>
      </c>
      <c r="C7744" s="125" t="s">
        <v>23498</v>
      </c>
      <c r="D7744" s="126" t="s">
        <v>23499</v>
      </c>
      <c r="E7744" s="125" t="s">
        <v>3929</v>
      </c>
      <c r="F7744" s="126" t="s">
        <v>23506</v>
      </c>
      <c r="G7744" s="125" t="s">
        <v>23500</v>
      </c>
      <c r="H7744" s="126" t="s">
        <v>23501</v>
      </c>
      <c r="I7744" s="127">
        <v>279</v>
      </c>
      <c r="J7744" s="128">
        <v>4.7380000000000004</v>
      </c>
    </row>
    <row r="7745" spans="2:10" hidden="1" x14ac:dyDescent="0.25">
      <c r="B7745" s="124" t="s">
        <v>67</v>
      </c>
      <c r="C7745" s="125" t="s">
        <v>23498</v>
      </c>
      <c r="D7745" s="126" t="s">
        <v>23499</v>
      </c>
      <c r="E7745" s="125" t="s">
        <v>22548</v>
      </c>
      <c r="F7745" s="126" t="s">
        <v>23507</v>
      </c>
      <c r="G7745" s="125" t="s">
        <v>23508</v>
      </c>
      <c r="H7745" s="126" t="s">
        <v>23509</v>
      </c>
      <c r="I7745" s="127">
        <v>184</v>
      </c>
      <c r="J7745" s="128">
        <v>2.011299999999999</v>
      </c>
    </row>
    <row r="7746" spans="2:10" hidden="1" x14ac:dyDescent="0.25">
      <c r="B7746" s="124" t="s">
        <v>67</v>
      </c>
      <c r="C7746" s="125" t="s">
        <v>23498</v>
      </c>
      <c r="D7746" s="126" t="s">
        <v>23499</v>
      </c>
      <c r="E7746" s="125" t="s">
        <v>23498</v>
      </c>
      <c r="F7746" s="126" t="s">
        <v>23510</v>
      </c>
      <c r="G7746" s="125" t="s">
        <v>3929</v>
      </c>
      <c r="H7746" s="126" t="s">
        <v>23506</v>
      </c>
      <c r="I7746" s="127">
        <v>521</v>
      </c>
      <c r="J7746" s="128">
        <v>4.4119999999999999</v>
      </c>
    </row>
    <row r="7747" spans="2:10" hidden="1" x14ac:dyDescent="0.25">
      <c r="B7747" s="124" t="s">
        <v>67</v>
      </c>
      <c r="C7747" s="125" t="s">
        <v>23511</v>
      </c>
      <c r="D7747" s="126" t="s">
        <v>23512</v>
      </c>
      <c r="E7747" s="125" t="s">
        <v>23513</v>
      </c>
      <c r="F7747" s="126" t="s">
        <v>23514</v>
      </c>
      <c r="G7747" s="125" t="s">
        <v>2272</v>
      </c>
      <c r="H7747" s="126" t="s">
        <v>23515</v>
      </c>
      <c r="I7747" s="127">
        <v>239</v>
      </c>
      <c r="J7747" s="128">
        <v>10.721500000000001</v>
      </c>
    </row>
    <row r="7748" spans="2:10" hidden="1" x14ac:dyDescent="0.25">
      <c r="B7748" s="124" t="s">
        <v>67</v>
      </c>
      <c r="C7748" s="125" t="s">
        <v>23511</v>
      </c>
      <c r="D7748" s="126" t="s">
        <v>23512</v>
      </c>
      <c r="E7748" s="125" t="s">
        <v>23511</v>
      </c>
      <c r="F7748" s="126" t="s">
        <v>23516</v>
      </c>
      <c r="G7748" s="125" t="s">
        <v>23517</v>
      </c>
      <c r="H7748" s="126" t="s">
        <v>23518</v>
      </c>
      <c r="I7748" s="127">
        <v>334</v>
      </c>
      <c r="J7748" s="128">
        <v>13.0839</v>
      </c>
    </row>
    <row r="7749" spans="2:10" hidden="1" x14ac:dyDescent="0.25">
      <c r="B7749" s="124" t="s">
        <v>67</v>
      </c>
      <c r="C7749" s="125" t="s">
        <v>23511</v>
      </c>
      <c r="D7749" s="126" t="s">
        <v>23512</v>
      </c>
      <c r="E7749" s="125" t="s">
        <v>23511</v>
      </c>
      <c r="F7749" s="126" t="s">
        <v>23516</v>
      </c>
      <c r="G7749" s="125" t="s">
        <v>23513</v>
      </c>
      <c r="H7749" s="126" t="s">
        <v>23514</v>
      </c>
      <c r="I7749" s="127">
        <v>250</v>
      </c>
      <c r="J7749" s="128">
        <v>5.8350999999999997</v>
      </c>
    </row>
    <row r="7750" spans="2:10" hidden="1" x14ac:dyDescent="0.25">
      <c r="B7750" s="124" t="s">
        <v>67</v>
      </c>
      <c r="C7750" s="125" t="s">
        <v>23519</v>
      </c>
      <c r="D7750" s="126" t="s">
        <v>23520</v>
      </c>
      <c r="E7750" s="125" t="s">
        <v>23521</v>
      </c>
      <c r="F7750" s="126" t="s">
        <v>23522</v>
      </c>
      <c r="G7750" s="125" t="s">
        <v>23523</v>
      </c>
      <c r="H7750" s="126" t="s">
        <v>23524</v>
      </c>
      <c r="I7750" s="127">
        <v>327</v>
      </c>
      <c r="J7750" s="128">
        <v>9.133700000000001</v>
      </c>
    </row>
    <row r="7751" spans="2:10" hidden="1" x14ac:dyDescent="0.25">
      <c r="B7751" s="124" t="s">
        <v>67</v>
      </c>
      <c r="C7751" s="125" t="s">
        <v>23519</v>
      </c>
      <c r="D7751" s="126" t="s">
        <v>23520</v>
      </c>
      <c r="E7751" s="125" t="s">
        <v>23521</v>
      </c>
      <c r="F7751" s="126" t="s">
        <v>23522</v>
      </c>
      <c r="G7751" s="125" t="s">
        <v>23525</v>
      </c>
      <c r="H7751" s="126" t="s">
        <v>23526</v>
      </c>
      <c r="I7751" s="127">
        <v>186</v>
      </c>
      <c r="J7751" s="128">
        <v>30.68709999999999</v>
      </c>
    </row>
    <row r="7752" spans="2:10" hidden="1" x14ac:dyDescent="0.25">
      <c r="B7752" s="124" t="s">
        <v>67</v>
      </c>
      <c r="C7752" s="125" t="s">
        <v>23519</v>
      </c>
      <c r="D7752" s="126" t="s">
        <v>23520</v>
      </c>
      <c r="E7752" s="125" t="s">
        <v>23519</v>
      </c>
      <c r="F7752" s="126" t="s">
        <v>23527</v>
      </c>
      <c r="G7752" s="125" t="s">
        <v>23528</v>
      </c>
      <c r="H7752" s="126" t="s">
        <v>23529</v>
      </c>
      <c r="I7752" s="127">
        <v>405</v>
      </c>
      <c r="J7752" s="128">
        <v>21.422499999999989</v>
      </c>
    </row>
    <row r="7753" spans="2:10" hidden="1" x14ac:dyDescent="0.25">
      <c r="B7753" s="124" t="s">
        <v>67</v>
      </c>
      <c r="C7753" s="125" t="s">
        <v>23519</v>
      </c>
      <c r="D7753" s="126" t="s">
        <v>23520</v>
      </c>
      <c r="E7753" s="125" t="s">
        <v>23519</v>
      </c>
      <c r="F7753" s="126" t="s">
        <v>23527</v>
      </c>
      <c r="G7753" s="125" t="s">
        <v>4209</v>
      </c>
      <c r="H7753" s="126" t="s">
        <v>23530</v>
      </c>
      <c r="I7753" s="127">
        <v>489</v>
      </c>
      <c r="J7753" s="128">
        <v>58.947499999999998</v>
      </c>
    </row>
    <row r="7754" spans="2:10" hidden="1" x14ac:dyDescent="0.25">
      <c r="B7754" s="124" t="s">
        <v>67</v>
      </c>
      <c r="C7754" s="125" t="s">
        <v>2652</v>
      </c>
      <c r="D7754" s="126" t="s">
        <v>23531</v>
      </c>
      <c r="E7754" s="125" t="s">
        <v>2652</v>
      </c>
      <c r="F7754" s="126" t="s">
        <v>23532</v>
      </c>
      <c r="G7754" s="125" t="s">
        <v>3264</v>
      </c>
      <c r="H7754" s="126" t="s">
        <v>23533</v>
      </c>
      <c r="I7754" s="127">
        <v>607</v>
      </c>
      <c r="J7754" s="128">
        <v>14.881399999999999</v>
      </c>
    </row>
    <row r="7755" spans="2:10" hidden="1" x14ac:dyDescent="0.25">
      <c r="B7755" s="124" t="s">
        <v>67</v>
      </c>
      <c r="C7755" s="125" t="s">
        <v>23534</v>
      </c>
      <c r="D7755" s="126" t="s">
        <v>23535</v>
      </c>
      <c r="E7755" s="125" t="s">
        <v>23534</v>
      </c>
      <c r="F7755" s="126" t="s">
        <v>23536</v>
      </c>
      <c r="G7755" s="125" t="s">
        <v>23537</v>
      </c>
      <c r="H7755" s="126" t="s">
        <v>23538</v>
      </c>
      <c r="I7755" s="127">
        <v>54</v>
      </c>
      <c r="J7755" s="128">
        <v>16.118400000000001</v>
      </c>
    </row>
    <row r="7756" spans="2:10" hidden="1" x14ac:dyDescent="0.25">
      <c r="B7756" s="124" t="s">
        <v>67</v>
      </c>
      <c r="C7756" s="125" t="s">
        <v>1879</v>
      </c>
      <c r="D7756" s="126" t="s">
        <v>23539</v>
      </c>
      <c r="E7756" s="125" t="s">
        <v>6352</v>
      </c>
      <c r="F7756" s="126" t="s">
        <v>23540</v>
      </c>
      <c r="G7756" s="125" t="s">
        <v>12477</v>
      </c>
      <c r="H7756" s="126" t="s">
        <v>23541</v>
      </c>
      <c r="I7756" s="127">
        <v>344</v>
      </c>
      <c r="J7756" s="128">
        <v>2.8254000000000001</v>
      </c>
    </row>
    <row r="7757" spans="2:10" hidden="1" x14ac:dyDescent="0.25">
      <c r="B7757" s="124" t="s">
        <v>67</v>
      </c>
      <c r="C7757" s="125" t="s">
        <v>1879</v>
      </c>
      <c r="D7757" s="126" t="s">
        <v>23539</v>
      </c>
      <c r="E7757" s="125" t="s">
        <v>1879</v>
      </c>
      <c r="F7757" s="126" t="s">
        <v>23542</v>
      </c>
      <c r="G7757" s="125" t="s">
        <v>23543</v>
      </c>
      <c r="H7757" s="126" t="s">
        <v>23544</v>
      </c>
      <c r="I7757" s="127">
        <v>297</v>
      </c>
      <c r="J7757" s="128">
        <v>5.7643999999999984</v>
      </c>
    </row>
    <row r="7758" spans="2:10" hidden="1" x14ac:dyDescent="0.25">
      <c r="B7758" s="124" t="s">
        <v>67</v>
      </c>
      <c r="C7758" s="125" t="s">
        <v>1879</v>
      </c>
      <c r="D7758" s="126" t="s">
        <v>23539</v>
      </c>
      <c r="E7758" s="125" t="s">
        <v>1879</v>
      </c>
      <c r="F7758" s="126" t="s">
        <v>23542</v>
      </c>
      <c r="G7758" s="125" t="s">
        <v>6352</v>
      </c>
      <c r="H7758" s="126" t="s">
        <v>23540</v>
      </c>
      <c r="I7758" s="127">
        <v>332</v>
      </c>
      <c r="J7758" s="128">
        <v>11.531000000000001</v>
      </c>
    </row>
    <row r="7759" spans="2:10" hidden="1" x14ac:dyDescent="0.25">
      <c r="B7759" s="124" t="s">
        <v>67</v>
      </c>
      <c r="C7759" s="125" t="s">
        <v>23545</v>
      </c>
      <c r="D7759" s="126" t="s">
        <v>23546</v>
      </c>
      <c r="E7759" s="125" t="s">
        <v>23547</v>
      </c>
      <c r="F7759" s="126" t="s">
        <v>23548</v>
      </c>
      <c r="G7759" s="125" t="s">
        <v>23549</v>
      </c>
      <c r="H7759" s="126" t="s">
        <v>23550</v>
      </c>
      <c r="I7759" s="127">
        <v>546</v>
      </c>
      <c r="J7759" s="128">
        <v>9.1655000000000033</v>
      </c>
    </row>
    <row r="7760" spans="2:10" hidden="1" x14ac:dyDescent="0.25">
      <c r="B7760" s="124" t="s">
        <v>67</v>
      </c>
      <c r="C7760" s="125" t="s">
        <v>23545</v>
      </c>
      <c r="D7760" s="126" t="s">
        <v>23546</v>
      </c>
      <c r="E7760" s="125" t="s">
        <v>23545</v>
      </c>
      <c r="F7760" s="126" t="s">
        <v>23551</v>
      </c>
      <c r="G7760" s="125" t="s">
        <v>23552</v>
      </c>
      <c r="H7760" s="126" t="s">
        <v>23553</v>
      </c>
      <c r="I7760" s="127">
        <v>87</v>
      </c>
      <c r="J7760" s="128">
        <v>15.646599999999999</v>
      </c>
    </row>
    <row r="7761" spans="2:10" hidden="1" x14ac:dyDescent="0.25">
      <c r="B7761" s="124" t="s">
        <v>67</v>
      </c>
      <c r="C7761" s="125" t="s">
        <v>23545</v>
      </c>
      <c r="D7761" s="126" t="s">
        <v>23546</v>
      </c>
      <c r="E7761" s="125" t="s">
        <v>23552</v>
      </c>
      <c r="F7761" s="126" t="s">
        <v>23553</v>
      </c>
      <c r="G7761" s="125" t="s">
        <v>23554</v>
      </c>
      <c r="H7761" s="126" t="s">
        <v>23555</v>
      </c>
      <c r="I7761" s="127">
        <v>672</v>
      </c>
      <c r="J7761" s="128">
        <v>12.0123</v>
      </c>
    </row>
    <row r="7762" spans="2:10" hidden="1" x14ac:dyDescent="0.25">
      <c r="B7762" s="124" t="s">
        <v>67</v>
      </c>
      <c r="C7762" s="125" t="s">
        <v>23545</v>
      </c>
      <c r="D7762" s="126" t="s">
        <v>23546</v>
      </c>
      <c r="E7762" s="125" t="s">
        <v>23545</v>
      </c>
      <c r="F7762" s="126" t="s">
        <v>23551</v>
      </c>
      <c r="G7762" s="125" t="s">
        <v>20651</v>
      </c>
      <c r="H7762" s="126" t="s">
        <v>23556</v>
      </c>
      <c r="I7762" s="127">
        <v>178</v>
      </c>
      <c r="J7762" s="128">
        <v>17.199000000000009</v>
      </c>
    </row>
    <row r="7763" spans="2:10" hidden="1" x14ac:dyDescent="0.25">
      <c r="B7763" s="124" t="s">
        <v>67</v>
      </c>
      <c r="C7763" s="125" t="s">
        <v>23545</v>
      </c>
      <c r="D7763" s="126" t="s">
        <v>23546</v>
      </c>
      <c r="E7763" s="125" t="s">
        <v>23545</v>
      </c>
      <c r="F7763" s="126" t="s">
        <v>23551</v>
      </c>
      <c r="G7763" s="125" t="s">
        <v>23547</v>
      </c>
      <c r="H7763" s="126" t="s">
        <v>23548</v>
      </c>
      <c r="I7763" s="127">
        <v>547</v>
      </c>
      <c r="J7763" s="128">
        <v>17.5093</v>
      </c>
    </row>
    <row r="7764" spans="2:10" hidden="1" x14ac:dyDescent="0.25">
      <c r="B7764" s="124" t="s">
        <v>67</v>
      </c>
      <c r="C7764" s="125" t="s">
        <v>23545</v>
      </c>
      <c r="D7764" s="126" t="s">
        <v>23546</v>
      </c>
      <c r="E7764" s="125" t="s">
        <v>20651</v>
      </c>
      <c r="F7764" s="126" t="s">
        <v>23556</v>
      </c>
      <c r="G7764" s="125" t="s">
        <v>23557</v>
      </c>
      <c r="H7764" s="126" t="s">
        <v>23558</v>
      </c>
      <c r="I7764" s="127">
        <v>569</v>
      </c>
      <c r="J7764" s="128">
        <v>7.1793999999999976</v>
      </c>
    </row>
    <row r="7765" spans="2:10" hidden="1" x14ac:dyDescent="0.25">
      <c r="B7765" s="124" t="s">
        <v>67</v>
      </c>
      <c r="C7765" s="125" t="s">
        <v>2833</v>
      </c>
      <c r="D7765" s="126" t="s">
        <v>23559</v>
      </c>
      <c r="E7765" s="125" t="s">
        <v>2833</v>
      </c>
      <c r="F7765" s="126" t="s">
        <v>23560</v>
      </c>
      <c r="G7765" s="125" t="s">
        <v>23561</v>
      </c>
      <c r="H7765" s="126" t="s">
        <v>23562</v>
      </c>
      <c r="I7765" s="127">
        <v>609</v>
      </c>
      <c r="J7765" s="128">
        <v>25.783899999999999</v>
      </c>
    </row>
    <row r="7766" spans="2:10" hidden="1" x14ac:dyDescent="0.25">
      <c r="B7766" s="124" t="s">
        <v>67</v>
      </c>
      <c r="C7766" s="125" t="s">
        <v>1124</v>
      </c>
      <c r="D7766" s="126" t="s">
        <v>23563</v>
      </c>
      <c r="E7766" s="125" t="s">
        <v>1124</v>
      </c>
      <c r="F7766" s="126" t="s">
        <v>23564</v>
      </c>
      <c r="G7766" s="125" t="s">
        <v>23565</v>
      </c>
      <c r="H7766" s="126" t="s">
        <v>23566</v>
      </c>
      <c r="I7766" s="127">
        <v>242</v>
      </c>
      <c r="J7766" s="128">
        <v>18.984200000000001</v>
      </c>
    </row>
    <row r="7767" spans="2:10" hidden="1" x14ac:dyDescent="0.25">
      <c r="B7767" s="124" t="s">
        <v>67</v>
      </c>
      <c r="C7767" s="125" t="s">
        <v>1124</v>
      </c>
      <c r="D7767" s="126" t="s">
        <v>23563</v>
      </c>
      <c r="E7767" s="125" t="s">
        <v>16399</v>
      </c>
      <c r="F7767" s="126" t="s">
        <v>23567</v>
      </c>
      <c r="G7767" s="125" t="s">
        <v>57</v>
      </c>
      <c r="H7767" s="126" t="s">
        <v>23568</v>
      </c>
      <c r="I7767" s="127">
        <v>311</v>
      </c>
      <c r="J7767" s="128">
        <v>22.162500000000001</v>
      </c>
    </row>
    <row r="7768" spans="2:10" hidden="1" x14ac:dyDescent="0.25">
      <c r="B7768" s="124" t="s">
        <v>67</v>
      </c>
      <c r="C7768" s="125" t="s">
        <v>1124</v>
      </c>
      <c r="D7768" s="126" t="s">
        <v>23563</v>
      </c>
      <c r="E7768" s="125" t="s">
        <v>23565</v>
      </c>
      <c r="F7768" s="126" t="s">
        <v>23566</v>
      </c>
      <c r="G7768" s="125" t="s">
        <v>16399</v>
      </c>
      <c r="H7768" s="126" t="s">
        <v>23567</v>
      </c>
      <c r="I7768" s="127">
        <v>1573</v>
      </c>
      <c r="J7768" s="128">
        <v>18.634900000000009</v>
      </c>
    </row>
    <row r="7769" spans="2:10" hidden="1" x14ac:dyDescent="0.25">
      <c r="B7769" s="124" t="s">
        <v>67</v>
      </c>
      <c r="C7769" s="125" t="s">
        <v>23569</v>
      </c>
      <c r="D7769" s="126" t="s">
        <v>23570</v>
      </c>
      <c r="E7769" s="125" t="s">
        <v>23571</v>
      </c>
      <c r="F7769" s="126" t="s">
        <v>23572</v>
      </c>
      <c r="G7769" s="125" t="s">
        <v>23573</v>
      </c>
      <c r="H7769" s="126" t="s">
        <v>23574</v>
      </c>
      <c r="I7769" s="127">
        <v>254</v>
      </c>
      <c r="J7769" s="128">
        <v>20.160699999999999</v>
      </c>
    </row>
    <row r="7770" spans="2:10" hidden="1" x14ac:dyDescent="0.25">
      <c r="B7770" s="124" t="s">
        <v>67</v>
      </c>
      <c r="C7770" s="125" t="s">
        <v>23569</v>
      </c>
      <c r="D7770" s="126" t="s">
        <v>23570</v>
      </c>
      <c r="E7770" s="125" t="s">
        <v>23575</v>
      </c>
      <c r="F7770" s="126" t="s">
        <v>23576</v>
      </c>
      <c r="G7770" s="125" t="s">
        <v>23575</v>
      </c>
      <c r="H7770" s="126" t="s">
        <v>23577</v>
      </c>
      <c r="I7770" s="127">
        <v>194</v>
      </c>
      <c r="J7770" s="128">
        <v>0.76249999999999996</v>
      </c>
    </row>
    <row r="7771" spans="2:10" hidden="1" x14ac:dyDescent="0.25">
      <c r="B7771" s="124" t="s">
        <v>67</v>
      </c>
      <c r="C7771" s="125" t="s">
        <v>23569</v>
      </c>
      <c r="D7771" s="126" t="s">
        <v>23570</v>
      </c>
      <c r="E7771" s="125" t="s">
        <v>4197</v>
      </c>
      <c r="F7771" s="126" t="s">
        <v>23578</v>
      </c>
      <c r="G7771" s="125" t="s">
        <v>23575</v>
      </c>
      <c r="H7771" s="126" t="s">
        <v>23576</v>
      </c>
      <c r="I7771" s="127">
        <v>113</v>
      </c>
      <c r="J7771" s="128">
        <v>14.586499999999999</v>
      </c>
    </row>
    <row r="7772" spans="2:10" hidden="1" x14ac:dyDescent="0.25">
      <c r="B7772" s="124" t="s">
        <v>67</v>
      </c>
      <c r="C7772" s="125" t="s">
        <v>23569</v>
      </c>
      <c r="D7772" s="126" t="s">
        <v>23570</v>
      </c>
      <c r="E7772" s="125" t="s">
        <v>4197</v>
      </c>
      <c r="F7772" s="126" t="s">
        <v>23578</v>
      </c>
      <c r="G7772" s="125" t="s">
        <v>23579</v>
      </c>
      <c r="H7772" s="126" t="s">
        <v>23580</v>
      </c>
      <c r="I7772" s="127">
        <v>552</v>
      </c>
      <c r="J7772" s="128">
        <v>4.7140000000000004</v>
      </c>
    </row>
    <row r="7773" spans="2:10" hidden="1" x14ac:dyDescent="0.25">
      <c r="B7773" s="124" t="s">
        <v>67</v>
      </c>
      <c r="C7773" s="125" t="s">
        <v>23569</v>
      </c>
      <c r="D7773" s="126" t="s">
        <v>23570</v>
      </c>
      <c r="E7773" s="125" t="s">
        <v>23579</v>
      </c>
      <c r="F7773" s="126" t="s">
        <v>23580</v>
      </c>
      <c r="G7773" s="125" t="s">
        <v>23571</v>
      </c>
      <c r="H7773" s="126" t="s">
        <v>23572</v>
      </c>
      <c r="I7773" s="127">
        <v>1519</v>
      </c>
      <c r="J7773" s="128">
        <v>10.5618</v>
      </c>
    </row>
    <row r="7774" spans="2:10" hidden="1" x14ac:dyDescent="0.25">
      <c r="B7774" s="124" t="s">
        <v>67</v>
      </c>
      <c r="C7774" s="125" t="s">
        <v>23569</v>
      </c>
      <c r="D7774" s="126" t="s">
        <v>23570</v>
      </c>
      <c r="E7774" s="125" t="s">
        <v>23569</v>
      </c>
      <c r="F7774" s="126" t="s">
        <v>23581</v>
      </c>
      <c r="G7774" s="125" t="s">
        <v>4197</v>
      </c>
      <c r="H7774" s="126" t="s">
        <v>23578</v>
      </c>
      <c r="I7774" s="127">
        <v>299</v>
      </c>
      <c r="J7774" s="128">
        <v>7.6317000000000004</v>
      </c>
    </row>
    <row r="7775" spans="2:10" hidden="1" x14ac:dyDescent="0.25">
      <c r="B7775" s="124" t="s">
        <v>67</v>
      </c>
      <c r="C7775" s="125" t="s">
        <v>23569</v>
      </c>
      <c r="D7775" s="126" t="s">
        <v>23570</v>
      </c>
      <c r="E7775" s="125" t="s">
        <v>23569</v>
      </c>
      <c r="F7775" s="126" t="s">
        <v>23581</v>
      </c>
      <c r="G7775" s="125" t="s">
        <v>23582</v>
      </c>
      <c r="H7775" s="126" t="s">
        <v>23583</v>
      </c>
      <c r="I7775" s="127">
        <v>177</v>
      </c>
      <c r="J7775" s="128">
        <v>12.994</v>
      </c>
    </row>
    <row r="7776" spans="2:10" hidden="1" x14ac:dyDescent="0.25">
      <c r="B7776" s="124" t="s">
        <v>67</v>
      </c>
      <c r="C7776" s="125" t="s">
        <v>23584</v>
      </c>
      <c r="D7776" s="126" t="s">
        <v>23585</v>
      </c>
      <c r="E7776" s="125" t="s">
        <v>23584</v>
      </c>
      <c r="F7776" s="126" t="s">
        <v>23586</v>
      </c>
      <c r="G7776" s="125" t="s">
        <v>21937</v>
      </c>
      <c r="H7776" s="126" t="s">
        <v>23587</v>
      </c>
      <c r="I7776" s="127">
        <v>623</v>
      </c>
      <c r="J7776" s="128">
        <v>11.683199999999999</v>
      </c>
    </row>
    <row r="7777" spans="2:10" hidden="1" x14ac:dyDescent="0.25">
      <c r="B7777" s="124" t="s">
        <v>67</v>
      </c>
      <c r="C7777" s="125" t="s">
        <v>23588</v>
      </c>
      <c r="D7777" s="126" t="s">
        <v>23589</v>
      </c>
      <c r="E7777" s="125" t="s">
        <v>23590</v>
      </c>
      <c r="F7777" s="126" t="s">
        <v>23591</v>
      </c>
      <c r="G7777" s="125" t="s">
        <v>76</v>
      </c>
      <c r="H7777" s="126" t="s">
        <v>23592</v>
      </c>
      <c r="I7777" s="127">
        <v>195</v>
      </c>
      <c r="J7777" s="128">
        <v>16.433700000000002</v>
      </c>
    </row>
    <row r="7778" spans="2:10" hidden="1" x14ac:dyDescent="0.25">
      <c r="B7778" s="124" t="s">
        <v>67</v>
      </c>
      <c r="C7778" s="125" t="s">
        <v>23588</v>
      </c>
      <c r="D7778" s="126" t="s">
        <v>23589</v>
      </c>
      <c r="E7778" s="125" t="s">
        <v>23593</v>
      </c>
      <c r="F7778" s="126" t="s">
        <v>23594</v>
      </c>
      <c r="G7778" s="125" t="s">
        <v>178</v>
      </c>
      <c r="H7778" s="126" t="s">
        <v>23595</v>
      </c>
      <c r="I7778" s="127">
        <v>533</v>
      </c>
      <c r="J7778" s="128">
        <v>9.4475000000000016</v>
      </c>
    </row>
    <row r="7779" spans="2:10" hidden="1" x14ac:dyDescent="0.25">
      <c r="B7779" s="124" t="s">
        <v>67</v>
      </c>
      <c r="C7779" s="125" t="s">
        <v>23588</v>
      </c>
      <c r="D7779" s="126" t="s">
        <v>23589</v>
      </c>
      <c r="E7779" s="125" t="s">
        <v>76</v>
      </c>
      <c r="F7779" s="126" t="s">
        <v>23592</v>
      </c>
      <c r="G7779" s="125" t="s">
        <v>23596</v>
      </c>
      <c r="H7779" s="126" t="s">
        <v>23597</v>
      </c>
      <c r="I7779" s="127">
        <v>585</v>
      </c>
      <c r="J7779" s="128">
        <v>8.4640000000000004</v>
      </c>
    </row>
    <row r="7780" spans="2:10" hidden="1" x14ac:dyDescent="0.25">
      <c r="B7780" s="124" t="s">
        <v>67</v>
      </c>
      <c r="C7780" s="125" t="s">
        <v>23588</v>
      </c>
      <c r="D7780" s="126" t="s">
        <v>23589</v>
      </c>
      <c r="E7780" s="125" t="s">
        <v>23588</v>
      </c>
      <c r="F7780" s="126" t="s">
        <v>23598</v>
      </c>
      <c r="G7780" s="125" t="s">
        <v>23590</v>
      </c>
      <c r="H7780" s="126" t="s">
        <v>23591</v>
      </c>
      <c r="I7780" s="127">
        <v>231</v>
      </c>
      <c r="J7780" s="128">
        <v>24.912299999999991</v>
      </c>
    </row>
    <row r="7781" spans="2:10" hidden="1" x14ac:dyDescent="0.25">
      <c r="B7781" s="124" t="s">
        <v>67</v>
      </c>
      <c r="C7781" s="125" t="s">
        <v>23588</v>
      </c>
      <c r="D7781" s="126" t="s">
        <v>23589</v>
      </c>
      <c r="E7781" s="125" t="s">
        <v>23596</v>
      </c>
      <c r="F7781" s="126" t="s">
        <v>23597</v>
      </c>
      <c r="G7781" s="125" t="s">
        <v>23593</v>
      </c>
      <c r="H7781" s="126" t="s">
        <v>23594</v>
      </c>
      <c r="I7781" s="127">
        <v>475</v>
      </c>
      <c r="J7781" s="128">
        <v>4.7894000000000014</v>
      </c>
    </row>
    <row r="7782" spans="2:10" hidden="1" x14ac:dyDescent="0.25">
      <c r="B7782" s="124" t="s">
        <v>67</v>
      </c>
      <c r="C7782" s="125" t="s">
        <v>23588</v>
      </c>
      <c r="D7782" s="126" t="s">
        <v>23589</v>
      </c>
      <c r="E7782" s="125" t="s">
        <v>23599</v>
      </c>
      <c r="F7782" s="126" t="s">
        <v>23600</v>
      </c>
      <c r="G7782" s="125" t="s">
        <v>23601</v>
      </c>
      <c r="H7782" s="126" t="s">
        <v>23602</v>
      </c>
      <c r="I7782" s="127">
        <v>269</v>
      </c>
      <c r="J7782" s="128">
        <v>27.474599999999999</v>
      </c>
    </row>
    <row r="7783" spans="2:10" hidden="1" x14ac:dyDescent="0.25">
      <c r="B7783" s="124" t="s">
        <v>67</v>
      </c>
      <c r="C7783" s="125" t="s">
        <v>23588</v>
      </c>
      <c r="D7783" s="126" t="s">
        <v>23589</v>
      </c>
      <c r="E7783" s="125" t="s">
        <v>23588</v>
      </c>
      <c r="F7783" s="126" t="s">
        <v>23598</v>
      </c>
      <c r="G7783" s="125" t="s">
        <v>23599</v>
      </c>
      <c r="H7783" s="126" t="s">
        <v>23600</v>
      </c>
      <c r="I7783" s="127">
        <v>326</v>
      </c>
      <c r="J7783" s="128">
        <v>30.709</v>
      </c>
    </row>
    <row r="7784" spans="2:10" hidden="1" x14ac:dyDescent="0.25">
      <c r="B7784" s="124" t="s">
        <v>67</v>
      </c>
      <c r="C7784" s="125" t="s">
        <v>23588</v>
      </c>
      <c r="D7784" s="126" t="s">
        <v>23589</v>
      </c>
      <c r="E7784" s="125" t="s">
        <v>23599</v>
      </c>
      <c r="F7784" s="126" t="s">
        <v>23600</v>
      </c>
      <c r="G7784" s="125" t="s">
        <v>23603</v>
      </c>
      <c r="H7784" s="126" t="s">
        <v>23604</v>
      </c>
      <c r="I7784" s="127">
        <v>181</v>
      </c>
      <c r="J7784" s="128">
        <v>7.9717000000000011</v>
      </c>
    </row>
    <row r="7785" spans="2:10" hidden="1" x14ac:dyDescent="0.25">
      <c r="B7785" s="124" t="s">
        <v>67</v>
      </c>
      <c r="C7785" s="125" t="s">
        <v>23605</v>
      </c>
      <c r="D7785" s="126" t="s">
        <v>23606</v>
      </c>
      <c r="E7785" s="125" t="s">
        <v>23605</v>
      </c>
      <c r="F7785" s="126" t="s">
        <v>23607</v>
      </c>
      <c r="G7785" s="125" t="s">
        <v>23608</v>
      </c>
      <c r="H7785" s="126" t="s">
        <v>23609</v>
      </c>
      <c r="I7785" s="127">
        <v>664</v>
      </c>
      <c r="J7785" s="128">
        <v>18.260000000000002</v>
      </c>
    </row>
    <row r="7786" spans="2:10" hidden="1" x14ac:dyDescent="0.25">
      <c r="B7786" s="124" t="s">
        <v>67</v>
      </c>
      <c r="C7786" s="125" t="s">
        <v>23605</v>
      </c>
      <c r="D7786" s="126" t="s">
        <v>23606</v>
      </c>
      <c r="E7786" s="125" t="s">
        <v>23610</v>
      </c>
      <c r="F7786" s="126" t="s">
        <v>23611</v>
      </c>
      <c r="G7786" s="125" t="s">
        <v>23612</v>
      </c>
      <c r="H7786" s="126" t="s">
        <v>23613</v>
      </c>
      <c r="I7786" s="127">
        <v>731</v>
      </c>
      <c r="J7786" s="128">
        <v>8.6342000000000017</v>
      </c>
    </row>
    <row r="7787" spans="2:10" hidden="1" x14ac:dyDescent="0.25">
      <c r="B7787" s="124" t="s">
        <v>67</v>
      </c>
      <c r="C7787" s="125" t="s">
        <v>663</v>
      </c>
      <c r="D7787" s="126" t="s">
        <v>23614</v>
      </c>
      <c r="E7787" s="125" t="s">
        <v>20931</v>
      </c>
      <c r="F7787" s="126" t="s">
        <v>23615</v>
      </c>
      <c r="G7787" s="125" t="s">
        <v>2732</v>
      </c>
      <c r="H7787" s="126" t="s">
        <v>23616</v>
      </c>
      <c r="I7787" s="127">
        <v>194</v>
      </c>
      <c r="J7787" s="128">
        <v>27.1264</v>
      </c>
    </row>
    <row r="7788" spans="2:10" hidden="1" x14ac:dyDescent="0.25">
      <c r="B7788" s="124" t="s">
        <v>67</v>
      </c>
      <c r="C7788" s="125" t="s">
        <v>663</v>
      </c>
      <c r="D7788" s="126" t="s">
        <v>23614</v>
      </c>
      <c r="E7788" s="125" t="s">
        <v>663</v>
      </c>
      <c r="F7788" s="126" t="s">
        <v>23617</v>
      </c>
      <c r="G7788" s="125" t="s">
        <v>20931</v>
      </c>
      <c r="H7788" s="126" t="s">
        <v>23615</v>
      </c>
      <c r="I7788" s="127">
        <v>296</v>
      </c>
      <c r="J7788" s="128">
        <v>10.3934</v>
      </c>
    </row>
    <row r="7789" spans="2:10" hidden="1" x14ac:dyDescent="0.25">
      <c r="B7789" s="124" t="s">
        <v>67</v>
      </c>
      <c r="C7789" s="125" t="s">
        <v>23618</v>
      </c>
      <c r="D7789" s="126" t="s">
        <v>23619</v>
      </c>
      <c r="E7789" s="125" t="s">
        <v>23618</v>
      </c>
      <c r="F7789" s="126" t="s">
        <v>23620</v>
      </c>
      <c r="G7789" s="125" t="s">
        <v>23621</v>
      </c>
      <c r="H7789" s="126" t="s">
        <v>23622</v>
      </c>
      <c r="I7789" s="127">
        <v>420</v>
      </c>
      <c r="J7789" s="128">
        <v>5.0766000000000009</v>
      </c>
    </row>
    <row r="7790" spans="2:10" hidden="1" x14ac:dyDescent="0.25">
      <c r="B7790" s="124" t="s">
        <v>67</v>
      </c>
      <c r="C7790" s="125" t="s">
        <v>23623</v>
      </c>
      <c r="D7790" s="126" t="s">
        <v>23624</v>
      </c>
      <c r="E7790" s="125" t="s">
        <v>23623</v>
      </c>
      <c r="F7790" s="126" t="s">
        <v>23625</v>
      </c>
      <c r="G7790" s="125" t="s">
        <v>7392</v>
      </c>
      <c r="H7790" s="126" t="s">
        <v>23626</v>
      </c>
      <c r="I7790" s="127">
        <v>685</v>
      </c>
      <c r="J7790" s="128">
        <v>19.1023</v>
      </c>
    </row>
    <row r="7791" spans="2:10" hidden="1" x14ac:dyDescent="0.25">
      <c r="B7791" s="124" t="s">
        <v>67</v>
      </c>
      <c r="C7791" s="125" t="s">
        <v>3569</v>
      </c>
      <c r="D7791" s="126" t="s">
        <v>23627</v>
      </c>
      <c r="E7791" s="125" t="s">
        <v>3569</v>
      </c>
      <c r="F7791" s="126" t="s">
        <v>23628</v>
      </c>
      <c r="G7791" s="125" t="s">
        <v>17465</v>
      </c>
      <c r="H7791" s="126" t="s">
        <v>23629</v>
      </c>
      <c r="I7791" s="127">
        <v>817</v>
      </c>
      <c r="J7791" s="128">
        <v>14.815899999999999</v>
      </c>
    </row>
    <row r="7792" spans="2:10" hidden="1" x14ac:dyDescent="0.25">
      <c r="B7792" s="124" t="s">
        <v>67</v>
      </c>
      <c r="C7792" s="125" t="s">
        <v>3569</v>
      </c>
      <c r="D7792" s="126" t="s">
        <v>23627</v>
      </c>
      <c r="E7792" s="125" t="s">
        <v>17465</v>
      </c>
      <c r="F7792" s="126" t="s">
        <v>23629</v>
      </c>
      <c r="G7792" s="125" t="s">
        <v>23630</v>
      </c>
      <c r="H7792" s="126" t="s">
        <v>23631</v>
      </c>
      <c r="I7792" s="127">
        <v>678</v>
      </c>
      <c r="J7792" s="128">
        <v>8.8949000000000016</v>
      </c>
    </row>
    <row r="7793" spans="2:10" hidden="1" x14ac:dyDescent="0.25">
      <c r="B7793" s="124" t="s">
        <v>67</v>
      </c>
      <c r="C7793" s="125" t="s">
        <v>3569</v>
      </c>
      <c r="D7793" s="126" t="s">
        <v>23627</v>
      </c>
      <c r="E7793" s="125" t="s">
        <v>3569</v>
      </c>
      <c r="F7793" s="126" t="s">
        <v>23628</v>
      </c>
      <c r="G7793" s="125" t="s">
        <v>11398</v>
      </c>
      <c r="H7793" s="126" t="s">
        <v>23632</v>
      </c>
      <c r="I7793" s="127">
        <v>350</v>
      </c>
      <c r="J7793" s="128">
        <v>10.066800000000001</v>
      </c>
    </row>
    <row r="7794" spans="2:10" hidden="1" x14ac:dyDescent="0.25">
      <c r="B7794" s="124" t="s">
        <v>67</v>
      </c>
      <c r="C7794" s="125" t="s">
        <v>23633</v>
      </c>
      <c r="D7794" s="126" t="s">
        <v>23634</v>
      </c>
      <c r="E7794" s="125" t="s">
        <v>23633</v>
      </c>
      <c r="F7794" s="126" t="s">
        <v>23635</v>
      </c>
      <c r="G7794" s="125" t="s">
        <v>23636</v>
      </c>
      <c r="H7794" s="126" t="s">
        <v>23637</v>
      </c>
      <c r="I7794" s="127">
        <v>142</v>
      </c>
      <c r="J7794" s="128">
        <v>36.181800000000003</v>
      </c>
    </row>
    <row r="7795" spans="2:10" hidden="1" x14ac:dyDescent="0.25">
      <c r="B7795" s="124" t="s">
        <v>67</v>
      </c>
      <c r="C7795" s="125" t="s">
        <v>23638</v>
      </c>
      <c r="D7795" s="126" t="s">
        <v>23639</v>
      </c>
      <c r="E7795" s="125" t="s">
        <v>23638</v>
      </c>
      <c r="F7795" s="126" t="s">
        <v>23640</v>
      </c>
      <c r="G7795" s="125" t="s">
        <v>23641</v>
      </c>
      <c r="H7795" s="126" t="s">
        <v>23642</v>
      </c>
      <c r="I7795" s="127">
        <v>12</v>
      </c>
      <c r="J7795" s="128">
        <v>16.2562</v>
      </c>
    </row>
    <row r="7796" spans="2:10" hidden="1" x14ac:dyDescent="0.25">
      <c r="B7796" s="124" t="s">
        <v>67</v>
      </c>
      <c r="C7796" s="125" t="s">
        <v>23638</v>
      </c>
      <c r="D7796" s="126" t="s">
        <v>23639</v>
      </c>
      <c r="E7796" s="125" t="s">
        <v>23638</v>
      </c>
      <c r="F7796" s="126" t="s">
        <v>23640</v>
      </c>
      <c r="G7796" s="125" t="s">
        <v>23643</v>
      </c>
      <c r="H7796" s="126" t="s">
        <v>23644</v>
      </c>
      <c r="I7796" s="127">
        <v>11</v>
      </c>
      <c r="J7796" s="128">
        <v>15.4575</v>
      </c>
    </row>
    <row r="7797" spans="2:10" hidden="1" x14ac:dyDescent="0.25">
      <c r="B7797" s="124" t="s">
        <v>67</v>
      </c>
      <c r="C7797" s="125" t="s">
        <v>23645</v>
      </c>
      <c r="D7797" s="126" t="s">
        <v>23646</v>
      </c>
      <c r="E7797" s="125" t="s">
        <v>23645</v>
      </c>
      <c r="F7797" s="126" t="s">
        <v>23647</v>
      </c>
      <c r="G7797" s="125" t="s">
        <v>23648</v>
      </c>
      <c r="H7797" s="126" t="s">
        <v>23649</v>
      </c>
      <c r="I7797" s="127">
        <v>555</v>
      </c>
      <c r="J7797" s="128">
        <v>16.826599999999999</v>
      </c>
    </row>
    <row r="7798" spans="2:10" hidden="1" x14ac:dyDescent="0.25">
      <c r="B7798" s="124" t="s">
        <v>67</v>
      </c>
      <c r="C7798" s="125" t="s">
        <v>23645</v>
      </c>
      <c r="D7798" s="126" t="s">
        <v>23646</v>
      </c>
      <c r="E7798" s="125" t="s">
        <v>23648</v>
      </c>
      <c r="F7798" s="126" t="s">
        <v>23649</v>
      </c>
      <c r="G7798" s="125" t="s">
        <v>23650</v>
      </c>
      <c r="H7798" s="126" t="s">
        <v>23651</v>
      </c>
      <c r="I7798" s="127">
        <v>115</v>
      </c>
      <c r="J7798" s="128">
        <v>1.0862000000000001</v>
      </c>
    </row>
    <row r="7799" spans="2:10" hidden="1" x14ac:dyDescent="0.25">
      <c r="B7799" s="124" t="s">
        <v>67</v>
      </c>
      <c r="C7799" s="125" t="s">
        <v>23645</v>
      </c>
      <c r="D7799" s="126" t="s">
        <v>23646</v>
      </c>
      <c r="E7799" s="125" t="s">
        <v>23652</v>
      </c>
      <c r="F7799" s="126" t="s">
        <v>23653</v>
      </c>
      <c r="G7799" s="125" t="s">
        <v>17143</v>
      </c>
      <c r="H7799" s="126" t="s">
        <v>23654</v>
      </c>
      <c r="I7799" s="127">
        <v>240</v>
      </c>
      <c r="J7799" s="128">
        <v>9.1853000000000016</v>
      </c>
    </row>
    <row r="7800" spans="2:10" hidden="1" x14ac:dyDescent="0.25">
      <c r="B7800" s="124" t="s">
        <v>67</v>
      </c>
      <c r="C7800" s="125" t="s">
        <v>23645</v>
      </c>
      <c r="D7800" s="126" t="s">
        <v>23646</v>
      </c>
      <c r="E7800" s="125" t="s">
        <v>23648</v>
      </c>
      <c r="F7800" s="126" t="s">
        <v>23649</v>
      </c>
      <c r="G7800" s="125" t="s">
        <v>23655</v>
      </c>
      <c r="H7800" s="126" t="s">
        <v>23656</v>
      </c>
      <c r="I7800" s="127">
        <v>38</v>
      </c>
      <c r="J7800" s="128">
        <v>13.442500000000001</v>
      </c>
    </row>
    <row r="7801" spans="2:10" hidden="1" x14ac:dyDescent="0.25">
      <c r="B7801" s="124" t="s">
        <v>67</v>
      </c>
      <c r="C7801" s="125" t="s">
        <v>23645</v>
      </c>
      <c r="D7801" s="126" t="s">
        <v>23646</v>
      </c>
      <c r="E7801" s="125" t="s">
        <v>2272</v>
      </c>
      <c r="F7801" s="126" t="s">
        <v>23657</v>
      </c>
      <c r="G7801" s="125" t="s">
        <v>3621</v>
      </c>
      <c r="H7801" s="126" t="s">
        <v>23658</v>
      </c>
      <c r="I7801" s="127">
        <v>195</v>
      </c>
      <c r="J7801" s="128">
        <v>2.7281</v>
      </c>
    </row>
    <row r="7802" spans="2:10" hidden="1" x14ac:dyDescent="0.25">
      <c r="B7802" s="124" t="s">
        <v>67</v>
      </c>
      <c r="C7802" s="125" t="s">
        <v>23645</v>
      </c>
      <c r="D7802" s="126" t="s">
        <v>23646</v>
      </c>
      <c r="E7802" s="125" t="s">
        <v>23645</v>
      </c>
      <c r="F7802" s="126" t="s">
        <v>23647</v>
      </c>
      <c r="G7802" s="125" t="s">
        <v>2272</v>
      </c>
      <c r="H7802" s="126" t="s">
        <v>23657</v>
      </c>
      <c r="I7802" s="127">
        <v>178</v>
      </c>
      <c r="J7802" s="128">
        <v>7.1322999999999999</v>
      </c>
    </row>
    <row r="7803" spans="2:10" hidden="1" x14ac:dyDescent="0.25">
      <c r="B7803" s="124" t="s">
        <v>67</v>
      </c>
      <c r="C7803" s="125" t="s">
        <v>23645</v>
      </c>
      <c r="D7803" s="126" t="s">
        <v>23646</v>
      </c>
      <c r="E7803" s="125" t="s">
        <v>23645</v>
      </c>
      <c r="F7803" s="126" t="s">
        <v>23647</v>
      </c>
      <c r="G7803" s="125" t="s">
        <v>23652</v>
      </c>
      <c r="H7803" s="126" t="s">
        <v>23653</v>
      </c>
      <c r="I7803" s="127">
        <v>519</v>
      </c>
      <c r="J7803" s="128">
        <v>7.3780000000000001</v>
      </c>
    </row>
    <row r="7804" spans="2:10" hidden="1" x14ac:dyDescent="0.25">
      <c r="B7804" s="124" t="s">
        <v>67</v>
      </c>
      <c r="C7804" s="125" t="s">
        <v>14816</v>
      </c>
      <c r="D7804" s="126" t="s">
        <v>23659</v>
      </c>
      <c r="E7804" s="125" t="s">
        <v>23660</v>
      </c>
      <c r="F7804" s="126" t="s">
        <v>23661</v>
      </c>
      <c r="G7804" s="125" t="s">
        <v>23662</v>
      </c>
      <c r="H7804" s="126" t="s">
        <v>23663</v>
      </c>
      <c r="I7804" s="127">
        <v>165</v>
      </c>
      <c r="J7804" s="128">
        <v>10.671799999999999</v>
      </c>
    </row>
    <row r="7805" spans="2:10" hidden="1" x14ac:dyDescent="0.25">
      <c r="B7805" s="124" t="s">
        <v>67</v>
      </c>
      <c r="C7805" s="125" t="s">
        <v>14816</v>
      </c>
      <c r="D7805" s="126" t="s">
        <v>23659</v>
      </c>
      <c r="E7805" s="125" t="s">
        <v>23664</v>
      </c>
      <c r="F7805" s="126" t="s">
        <v>23665</v>
      </c>
      <c r="G7805" s="125" t="s">
        <v>23660</v>
      </c>
      <c r="H7805" s="126" t="s">
        <v>23661</v>
      </c>
      <c r="I7805" s="127">
        <v>816</v>
      </c>
      <c r="J7805" s="128">
        <v>15.766999999999999</v>
      </c>
    </row>
    <row r="7806" spans="2:10" hidden="1" x14ac:dyDescent="0.25">
      <c r="B7806" s="124" t="s">
        <v>67</v>
      </c>
      <c r="C7806" s="125" t="s">
        <v>14816</v>
      </c>
      <c r="D7806" s="126" t="s">
        <v>23659</v>
      </c>
      <c r="E7806" s="125" t="s">
        <v>14816</v>
      </c>
      <c r="F7806" s="126" t="s">
        <v>23666</v>
      </c>
      <c r="G7806" s="125" t="s">
        <v>23667</v>
      </c>
      <c r="H7806" s="126" t="s">
        <v>23668</v>
      </c>
      <c r="I7806" s="127">
        <v>1576</v>
      </c>
      <c r="J7806" s="128">
        <v>19.164400000000001</v>
      </c>
    </row>
    <row r="7807" spans="2:10" hidden="1" x14ac:dyDescent="0.25">
      <c r="B7807" s="124" t="s">
        <v>67</v>
      </c>
      <c r="C7807" s="125" t="s">
        <v>14816</v>
      </c>
      <c r="D7807" s="126" t="s">
        <v>23659</v>
      </c>
      <c r="E7807" s="125" t="s">
        <v>23667</v>
      </c>
      <c r="F7807" s="126" t="s">
        <v>23668</v>
      </c>
      <c r="G7807" s="125" t="s">
        <v>23664</v>
      </c>
      <c r="H7807" s="126" t="s">
        <v>23665</v>
      </c>
      <c r="I7807" s="127">
        <v>434</v>
      </c>
      <c r="J7807" s="128">
        <v>4.1277999999999997</v>
      </c>
    </row>
    <row r="7808" spans="2:10" hidden="1" x14ac:dyDescent="0.25">
      <c r="B7808" s="124" t="s">
        <v>67</v>
      </c>
      <c r="C7808" s="125" t="s">
        <v>14816</v>
      </c>
      <c r="D7808" s="126" t="s">
        <v>23659</v>
      </c>
      <c r="E7808" s="125" t="s">
        <v>23664</v>
      </c>
      <c r="F7808" s="126" t="s">
        <v>23665</v>
      </c>
      <c r="G7808" s="125" t="s">
        <v>23669</v>
      </c>
      <c r="H7808" s="126" t="s">
        <v>23670</v>
      </c>
      <c r="I7808" s="127">
        <v>172</v>
      </c>
      <c r="J7808" s="128">
        <v>11.919</v>
      </c>
    </row>
    <row r="7809" spans="2:10" hidden="1" x14ac:dyDescent="0.25">
      <c r="B7809" s="124" t="s">
        <v>67</v>
      </c>
      <c r="C7809" s="125" t="s">
        <v>23671</v>
      </c>
      <c r="D7809" s="126" t="s">
        <v>23672</v>
      </c>
      <c r="E7809" s="125" t="s">
        <v>23673</v>
      </c>
      <c r="F7809" s="126" t="s">
        <v>23674</v>
      </c>
      <c r="G7809" s="125" t="s">
        <v>4931</v>
      </c>
      <c r="H7809" s="126" t="s">
        <v>23675</v>
      </c>
      <c r="I7809" s="127">
        <v>313</v>
      </c>
      <c r="J7809" s="128">
        <v>11.1495</v>
      </c>
    </row>
    <row r="7810" spans="2:10" hidden="1" x14ac:dyDescent="0.25">
      <c r="B7810" s="124" t="s">
        <v>67</v>
      </c>
      <c r="C7810" s="125" t="s">
        <v>23671</v>
      </c>
      <c r="D7810" s="126" t="s">
        <v>23672</v>
      </c>
      <c r="E7810" s="125" t="s">
        <v>23671</v>
      </c>
      <c r="F7810" s="126" t="s">
        <v>23676</v>
      </c>
      <c r="G7810" s="125" t="s">
        <v>23673</v>
      </c>
      <c r="H7810" s="126" t="s">
        <v>23674</v>
      </c>
      <c r="I7810" s="127">
        <v>220</v>
      </c>
      <c r="J7810" s="128">
        <v>14.415900000000001</v>
      </c>
    </row>
    <row r="7811" spans="2:10" hidden="1" x14ac:dyDescent="0.25">
      <c r="B7811" s="124" t="s">
        <v>67</v>
      </c>
      <c r="C7811" s="125" t="s">
        <v>23677</v>
      </c>
      <c r="D7811" s="126" t="s">
        <v>23678</v>
      </c>
      <c r="E7811" s="125" t="s">
        <v>23679</v>
      </c>
      <c r="F7811" s="126" t="s">
        <v>23680</v>
      </c>
      <c r="G7811" s="125" t="s">
        <v>23681</v>
      </c>
      <c r="H7811" s="126" t="s">
        <v>23682</v>
      </c>
      <c r="I7811" s="127">
        <v>545</v>
      </c>
      <c r="J7811" s="128">
        <v>10.984999999999999</v>
      </c>
    </row>
    <row r="7812" spans="2:10" hidden="1" x14ac:dyDescent="0.25">
      <c r="B7812" s="124" t="s">
        <v>67</v>
      </c>
      <c r="C7812" s="125" t="s">
        <v>23677</v>
      </c>
      <c r="D7812" s="126" t="s">
        <v>23678</v>
      </c>
      <c r="E7812" s="125" t="s">
        <v>23683</v>
      </c>
      <c r="F7812" s="126" t="s">
        <v>23684</v>
      </c>
      <c r="G7812" s="125" t="s">
        <v>23679</v>
      </c>
      <c r="H7812" s="126" t="s">
        <v>23680</v>
      </c>
      <c r="I7812" s="127">
        <v>425</v>
      </c>
      <c r="J7812" s="128">
        <v>9.0179999999999989</v>
      </c>
    </row>
    <row r="7813" spans="2:10" hidden="1" x14ac:dyDescent="0.25">
      <c r="B7813" s="124" t="s">
        <v>67</v>
      </c>
      <c r="C7813" s="125" t="s">
        <v>23677</v>
      </c>
      <c r="D7813" s="126" t="s">
        <v>23678</v>
      </c>
      <c r="E7813" s="125" t="s">
        <v>23677</v>
      </c>
      <c r="F7813" s="126" t="s">
        <v>23685</v>
      </c>
      <c r="G7813" s="125" t="s">
        <v>23683</v>
      </c>
      <c r="H7813" s="126" t="s">
        <v>23684</v>
      </c>
      <c r="I7813" s="127">
        <v>341</v>
      </c>
      <c r="J7813" s="128">
        <v>7.6199000000000003</v>
      </c>
    </row>
    <row r="7814" spans="2:10" hidden="1" x14ac:dyDescent="0.25">
      <c r="B7814" s="124" t="s">
        <v>67</v>
      </c>
      <c r="C7814" s="125" t="s">
        <v>4802</v>
      </c>
      <c r="D7814" s="126" t="s">
        <v>23686</v>
      </c>
      <c r="E7814" s="125" t="s">
        <v>3264</v>
      </c>
      <c r="F7814" s="126" t="s">
        <v>23687</v>
      </c>
      <c r="G7814" s="125" t="s">
        <v>23688</v>
      </c>
      <c r="H7814" s="126" t="s">
        <v>23689</v>
      </c>
      <c r="I7814" s="127">
        <v>360</v>
      </c>
      <c r="J7814" s="128">
        <v>6.0366999999999997</v>
      </c>
    </row>
    <row r="7815" spans="2:10" hidden="1" x14ac:dyDescent="0.25">
      <c r="B7815" s="124" t="s">
        <v>67</v>
      </c>
      <c r="C7815" s="125" t="s">
        <v>4802</v>
      </c>
      <c r="D7815" s="126" t="s">
        <v>23686</v>
      </c>
      <c r="E7815" s="125" t="s">
        <v>23690</v>
      </c>
      <c r="F7815" s="126" t="s">
        <v>23691</v>
      </c>
      <c r="G7815" s="125" t="s">
        <v>23692</v>
      </c>
      <c r="H7815" s="126" t="s">
        <v>23693</v>
      </c>
      <c r="I7815" s="127">
        <v>27</v>
      </c>
      <c r="J7815" s="128">
        <v>17.825399999999998</v>
      </c>
    </row>
    <row r="7816" spans="2:10" hidden="1" x14ac:dyDescent="0.25">
      <c r="B7816" s="124" t="s">
        <v>67</v>
      </c>
      <c r="C7816" s="125" t="s">
        <v>4802</v>
      </c>
      <c r="D7816" s="126" t="s">
        <v>23686</v>
      </c>
      <c r="E7816" s="125" t="s">
        <v>23688</v>
      </c>
      <c r="F7816" s="126" t="s">
        <v>23689</v>
      </c>
      <c r="G7816" s="125" t="s">
        <v>2043</v>
      </c>
      <c r="H7816" s="126" t="s">
        <v>23694</v>
      </c>
      <c r="I7816" s="127">
        <v>608</v>
      </c>
      <c r="J7816" s="128">
        <v>15.4102</v>
      </c>
    </row>
    <row r="7817" spans="2:10" hidden="1" x14ac:dyDescent="0.25">
      <c r="B7817" s="124" t="s">
        <v>67</v>
      </c>
      <c r="C7817" s="125" t="s">
        <v>4802</v>
      </c>
      <c r="D7817" s="126" t="s">
        <v>23686</v>
      </c>
      <c r="E7817" s="125" t="s">
        <v>3617</v>
      </c>
      <c r="F7817" s="126" t="s">
        <v>23695</v>
      </c>
      <c r="G7817" s="125" t="s">
        <v>3264</v>
      </c>
      <c r="H7817" s="126" t="s">
        <v>23687</v>
      </c>
      <c r="I7817" s="127">
        <v>202</v>
      </c>
      <c r="J7817" s="128">
        <v>3.2254</v>
      </c>
    </row>
    <row r="7818" spans="2:10" hidden="1" x14ac:dyDescent="0.25">
      <c r="B7818" s="124" t="s">
        <v>67</v>
      </c>
      <c r="C7818" s="125" t="s">
        <v>23696</v>
      </c>
      <c r="D7818" s="126" t="s">
        <v>23697</v>
      </c>
      <c r="E7818" s="125" t="s">
        <v>23696</v>
      </c>
      <c r="F7818" s="126" t="s">
        <v>23698</v>
      </c>
      <c r="G7818" s="125" t="s">
        <v>23699</v>
      </c>
      <c r="H7818" s="126" t="s">
        <v>23700</v>
      </c>
      <c r="I7818" s="127">
        <v>40</v>
      </c>
      <c r="J7818" s="128">
        <v>16.347000000000001</v>
      </c>
    </row>
    <row r="7819" spans="2:10" hidden="1" x14ac:dyDescent="0.25">
      <c r="B7819" s="124" t="s">
        <v>67</v>
      </c>
      <c r="C7819" s="125" t="s">
        <v>23696</v>
      </c>
      <c r="D7819" s="126" t="s">
        <v>23697</v>
      </c>
      <c r="E7819" s="125" t="s">
        <v>23696</v>
      </c>
      <c r="F7819" s="126" t="s">
        <v>23698</v>
      </c>
      <c r="G7819" s="125" t="s">
        <v>23701</v>
      </c>
      <c r="H7819" s="126" t="s">
        <v>23702</v>
      </c>
      <c r="I7819" s="127">
        <v>541</v>
      </c>
      <c r="J7819" s="128">
        <v>5.5968999999999998</v>
      </c>
    </row>
    <row r="7820" spans="2:10" hidden="1" x14ac:dyDescent="0.25">
      <c r="B7820" s="124" t="s">
        <v>67</v>
      </c>
      <c r="C7820" s="125" t="s">
        <v>7102</v>
      </c>
      <c r="D7820" s="126" t="s">
        <v>23703</v>
      </c>
      <c r="E7820" s="125" t="s">
        <v>23704</v>
      </c>
      <c r="F7820" s="126" t="s">
        <v>23705</v>
      </c>
      <c r="G7820" s="125" t="s">
        <v>23706</v>
      </c>
      <c r="H7820" s="126" t="s">
        <v>23707</v>
      </c>
      <c r="I7820" s="127">
        <v>28</v>
      </c>
      <c r="J7820" s="128">
        <v>10.9687</v>
      </c>
    </row>
    <row r="7821" spans="2:10" hidden="1" x14ac:dyDescent="0.25">
      <c r="B7821" s="124" t="s">
        <v>67</v>
      </c>
      <c r="C7821" s="125" t="s">
        <v>7102</v>
      </c>
      <c r="D7821" s="126" t="s">
        <v>23703</v>
      </c>
      <c r="E7821" s="125" t="s">
        <v>7102</v>
      </c>
      <c r="F7821" s="126" t="s">
        <v>23708</v>
      </c>
      <c r="G7821" s="125" t="s">
        <v>23704</v>
      </c>
      <c r="H7821" s="126" t="s">
        <v>23705</v>
      </c>
      <c r="I7821" s="127">
        <v>499</v>
      </c>
      <c r="J7821" s="128">
        <v>18.782</v>
      </c>
    </row>
    <row r="7822" spans="2:10" hidden="1" x14ac:dyDescent="0.25">
      <c r="B7822" s="124" t="s">
        <v>67</v>
      </c>
      <c r="C7822" s="125" t="s">
        <v>7102</v>
      </c>
      <c r="D7822" s="126" t="s">
        <v>23703</v>
      </c>
      <c r="E7822" s="125" t="s">
        <v>7102</v>
      </c>
      <c r="F7822" s="126" t="s">
        <v>23708</v>
      </c>
      <c r="G7822" s="125" t="s">
        <v>23709</v>
      </c>
      <c r="H7822" s="126" t="s">
        <v>23710</v>
      </c>
      <c r="I7822" s="127">
        <v>272</v>
      </c>
      <c r="J7822" s="128">
        <v>22.803699999999999</v>
      </c>
    </row>
    <row r="7823" spans="2:10" hidden="1" x14ac:dyDescent="0.25">
      <c r="B7823" s="124" t="s">
        <v>67</v>
      </c>
      <c r="C7823" s="125" t="s">
        <v>7102</v>
      </c>
      <c r="D7823" s="126" t="s">
        <v>23703</v>
      </c>
      <c r="E7823" s="125" t="s">
        <v>7102</v>
      </c>
      <c r="F7823" s="126" t="s">
        <v>23708</v>
      </c>
      <c r="G7823" s="125" t="s">
        <v>23711</v>
      </c>
      <c r="H7823" s="126" t="s">
        <v>23712</v>
      </c>
      <c r="I7823" s="127">
        <v>0</v>
      </c>
      <c r="J7823" s="128">
        <v>19.363399999999999</v>
      </c>
    </row>
    <row r="7824" spans="2:10" hidden="1" x14ac:dyDescent="0.25">
      <c r="B7824" s="124" t="s">
        <v>67</v>
      </c>
      <c r="C7824" s="125" t="s">
        <v>23713</v>
      </c>
      <c r="D7824" s="126" t="s">
        <v>23714</v>
      </c>
      <c r="E7824" s="125" t="s">
        <v>23713</v>
      </c>
      <c r="F7824" s="126" t="s">
        <v>23715</v>
      </c>
      <c r="G7824" s="125" t="s">
        <v>23716</v>
      </c>
      <c r="H7824" s="126" t="s">
        <v>23717</v>
      </c>
      <c r="I7824" s="127">
        <v>779</v>
      </c>
      <c r="J7824" s="128">
        <v>19.8294</v>
      </c>
    </row>
    <row r="7825" spans="2:10" hidden="1" x14ac:dyDescent="0.25">
      <c r="B7825" s="124" t="s">
        <v>67</v>
      </c>
      <c r="C7825" s="125" t="s">
        <v>23718</v>
      </c>
      <c r="D7825" s="126" t="s">
        <v>23719</v>
      </c>
      <c r="E7825" s="125" t="s">
        <v>23720</v>
      </c>
      <c r="F7825" s="126" t="s">
        <v>23721</v>
      </c>
      <c r="G7825" s="125" t="s">
        <v>23722</v>
      </c>
      <c r="H7825" s="126" t="s">
        <v>23723</v>
      </c>
      <c r="I7825" s="127">
        <v>778</v>
      </c>
      <c r="J7825" s="128">
        <v>11.9307</v>
      </c>
    </row>
    <row r="7826" spans="2:10" hidden="1" x14ac:dyDescent="0.25">
      <c r="B7826" s="124" t="s">
        <v>67</v>
      </c>
      <c r="C7826" s="125" t="s">
        <v>23718</v>
      </c>
      <c r="D7826" s="126" t="s">
        <v>23719</v>
      </c>
      <c r="E7826" s="125" t="s">
        <v>23724</v>
      </c>
      <c r="F7826" s="126" t="s">
        <v>23725</v>
      </c>
      <c r="G7826" s="125" t="s">
        <v>661</v>
      </c>
      <c r="H7826" s="126" t="s">
        <v>23726</v>
      </c>
      <c r="I7826" s="127">
        <v>662</v>
      </c>
      <c r="J7826" s="128">
        <v>1.7824</v>
      </c>
    </row>
    <row r="7827" spans="2:10" hidden="1" x14ac:dyDescent="0.25">
      <c r="B7827" s="124" t="s">
        <v>67</v>
      </c>
      <c r="C7827" s="125" t="s">
        <v>23718</v>
      </c>
      <c r="D7827" s="126" t="s">
        <v>23719</v>
      </c>
      <c r="E7827" s="125" t="s">
        <v>23720</v>
      </c>
      <c r="F7827" s="126" t="s">
        <v>23721</v>
      </c>
      <c r="G7827" s="125" t="s">
        <v>7152</v>
      </c>
      <c r="H7827" s="126" t="s">
        <v>23727</v>
      </c>
      <c r="I7827" s="127">
        <v>335</v>
      </c>
      <c r="J7827" s="128">
        <v>4.629599999999999</v>
      </c>
    </row>
    <row r="7828" spans="2:10" hidden="1" x14ac:dyDescent="0.25">
      <c r="B7828" s="124" t="s">
        <v>67</v>
      </c>
      <c r="C7828" s="125" t="s">
        <v>23718</v>
      </c>
      <c r="D7828" s="126" t="s">
        <v>23719</v>
      </c>
      <c r="E7828" s="125" t="s">
        <v>23718</v>
      </c>
      <c r="F7828" s="126" t="s">
        <v>23728</v>
      </c>
      <c r="G7828" s="125" t="s">
        <v>23729</v>
      </c>
      <c r="H7828" s="126" t="s">
        <v>23730</v>
      </c>
      <c r="I7828" s="127">
        <v>510</v>
      </c>
      <c r="J7828" s="128">
        <v>4.1372</v>
      </c>
    </row>
    <row r="7829" spans="2:10" hidden="1" x14ac:dyDescent="0.25">
      <c r="B7829" s="124" t="s">
        <v>67</v>
      </c>
      <c r="C7829" s="125" t="s">
        <v>23718</v>
      </c>
      <c r="D7829" s="126" t="s">
        <v>23719</v>
      </c>
      <c r="E7829" s="125" t="s">
        <v>3286</v>
      </c>
      <c r="F7829" s="126" t="s">
        <v>23731</v>
      </c>
      <c r="G7829" s="125" t="s">
        <v>23724</v>
      </c>
      <c r="H7829" s="126" t="s">
        <v>23725</v>
      </c>
      <c r="I7829" s="127">
        <v>1202</v>
      </c>
      <c r="J7829" s="128">
        <v>8.4531000000000027</v>
      </c>
    </row>
    <row r="7830" spans="2:10" hidden="1" x14ac:dyDescent="0.25">
      <c r="B7830" s="124" t="s">
        <v>67</v>
      </c>
      <c r="C7830" s="125" t="s">
        <v>23718</v>
      </c>
      <c r="D7830" s="126" t="s">
        <v>23719</v>
      </c>
      <c r="E7830" s="125" t="s">
        <v>23718</v>
      </c>
      <c r="F7830" s="126" t="s">
        <v>23728</v>
      </c>
      <c r="G7830" s="125" t="s">
        <v>3286</v>
      </c>
      <c r="H7830" s="126" t="s">
        <v>23731</v>
      </c>
      <c r="I7830" s="127">
        <v>214</v>
      </c>
      <c r="J7830" s="128">
        <v>5.7751999999999999</v>
      </c>
    </row>
    <row r="7831" spans="2:10" hidden="1" x14ac:dyDescent="0.25">
      <c r="B7831" s="124" t="s">
        <v>67</v>
      </c>
      <c r="C7831" s="125" t="s">
        <v>23718</v>
      </c>
      <c r="D7831" s="126" t="s">
        <v>23719</v>
      </c>
      <c r="E7831" s="125" t="s">
        <v>23729</v>
      </c>
      <c r="F7831" s="126" t="s">
        <v>23730</v>
      </c>
      <c r="G7831" s="125" t="s">
        <v>23720</v>
      </c>
      <c r="H7831" s="126" t="s">
        <v>23721</v>
      </c>
      <c r="I7831" s="127">
        <v>909</v>
      </c>
      <c r="J7831" s="128">
        <v>7.8033000000000001</v>
      </c>
    </row>
    <row r="7832" spans="2:10" hidden="1" x14ac:dyDescent="0.25">
      <c r="B7832" s="124" t="s">
        <v>67</v>
      </c>
      <c r="C7832" s="125" t="s">
        <v>4657</v>
      </c>
      <c r="D7832" s="126" t="s">
        <v>23732</v>
      </c>
      <c r="E7832" s="125" t="s">
        <v>23733</v>
      </c>
      <c r="F7832" s="126" t="s">
        <v>23734</v>
      </c>
      <c r="G7832" s="125" t="s">
        <v>23735</v>
      </c>
      <c r="H7832" s="126" t="s">
        <v>23736</v>
      </c>
      <c r="I7832" s="127">
        <v>493</v>
      </c>
      <c r="J7832" s="128">
        <v>5.9743000000000004</v>
      </c>
    </row>
    <row r="7833" spans="2:10" hidden="1" x14ac:dyDescent="0.25">
      <c r="B7833" s="124" t="s">
        <v>67</v>
      </c>
      <c r="C7833" s="125" t="s">
        <v>23737</v>
      </c>
      <c r="D7833" s="126" t="s">
        <v>23738</v>
      </c>
      <c r="E7833" s="125" t="s">
        <v>23737</v>
      </c>
      <c r="F7833" s="126" t="s">
        <v>23739</v>
      </c>
      <c r="G7833" s="125" t="s">
        <v>23740</v>
      </c>
      <c r="H7833" s="126" t="s">
        <v>23741</v>
      </c>
      <c r="I7833" s="127">
        <v>279</v>
      </c>
      <c r="J7833" s="128">
        <v>14.4176</v>
      </c>
    </row>
    <row r="7834" spans="2:10" hidden="1" x14ac:dyDescent="0.25">
      <c r="B7834" s="124" t="s">
        <v>67</v>
      </c>
      <c r="C7834" s="125" t="s">
        <v>23737</v>
      </c>
      <c r="D7834" s="126" t="s">
        <v>23738</v>
      </c>
      <c r="E7834" s="125" t="s">
        <v>23737</v>
      </c>
      <c r="F7834" s="126" t="s">
        <v>23739</v>
      </c>
      <c r="G7834" s="125" t="s">
        <v>19054</v>
      </c>
      <c r="H7834" s="126" t="s">
        <v>23742</v>
      </c>
      <c r="I7834" s="127">
        <v>296</v>
      </c>
      <c r="J7834" s="128">
        <v>12.2498</v>
      </c>
    </row>
    <row r="7835" spans="2:10" hidden="1" x14ac:dyDescent="0.25">
      <c r="B7835" s="124" t="s">
        <v>67</v>
      </c>
      <c r="C7835" s="125" t="s">
        <v>4676</v>
      </c>
      <c r="D7835" s="126" t="s">
        <v>23743</v>
      </c>
      <c r="E7835" s="125" t="s">
        <v>4676</v>
      </c>
      <c r="F7835" s="126" t="s">
        <v>23744</v>
      </c>
      <c r="G7835" s="125" t="s">
        <v>23745</v>
      </c>
      <c r="H7835" s="126" t="s">
        <v>23746</v>
      </c>
      <c r="I7835" s="127">
        <v>318</v>
      </c>
      <c r="J7835" s="128">
        <v>16.315799999999999</v>
      </c>
    </row>
    <row r="7836" spans="2:10" hidden="1" x14ac:dyDescent="0.25">
      <c r="B7836" s="124" t="s">
        <v>67</v>
      </c>
      <c r="C7836" s="125" t="s">
        <v>4676</v>
      </c>
      <c r="D7836" s="126" t="s">
        <v>23743</v>
      </c>
      <c r="E7836" s="125" t="s">
        <v>23745</v>
      </c>
      <c r="F7836" s="126" t="s">
        <v>23746</v>
      </c>
      <c r="G7836" s="125" t="s">
        <v>23747</v>
      </c>
      <c r="H7836" s="126" t="s">
        <v>23748</v>
      </c>
      <c r="I7836" s="127">
        <v>180</v>
      </c>
      <c r="J7836" s="128">
        <v>19.8048</v>
      </c>
    </row>
    <row r="7837" spans="2:10" hidden="1" x14ac:dyDescent="0.25">
      <c r="B7837" s="124" t="s">
        <v>37</v>
      </c>
      <c r="C7837" s="125" t="s">
        <v>1190</v>
      </c>
      <c r="D7837" s="126" t="s">
        <v>23749</v>
      </c>
      <c r="E7837" s="125" t="s">
        <v>1190</v>
      </c>
      <c r="F7837" s="126" t="s">
        <v>23750</v>
      </c>
      <c r="G7837" s="125" t="s">
        <v>21216</v>
      </c>
      <c r="H7837" s="126" t="s">
        <v>23751</v>
      </c>
      <c r="I7837" s="127">
        <v>40</v>
      </c>
      <c r="J7837" s="128">
        <v>31.084299999999988</v>
      </c>
    </row>
    <row r="7838" spans="2:10" hidden="1" x14ac:dyDescent="0.25">
      <c r="B7838" s="124" t="s">
        <v>37</v>
      </c>
      <c r="C7838" s="125" t="s">
        <v>1190</v>
      </c>
      <c r="D7838" s="126" t="s">
        <v>23749</v>
      </c>
      <c r="E7838" s="125" t="s">
        <v>1190</v>
      </c>
      <c r="F7838" s="126" t="s">
        <v>23750</v>
      </c>
      <c r="G7838" s="125" t="s">
        <v>23752</v>
      </c>
      <c r="H7838" s="126" t="s">
        <v>23753</v>
      </c>
      <c r="I7838" s="127">
        <v>144</v>
      </c>
      <c r="J7838" s="128">
        <v>25.12759999999999</v>
      </c>
    </row>
    <row r="7839" spans="2:10" hidden="1" x14ac:dyDescent="0.25">
      <c r="B7839" s="124" t="s">
        <v>37</v>
      </c>
      <c r="C7839" s="125" t="s">
        <v>4309</v>
      </c>
      <c r="D7839" s="126" t="s">
        <v>23754</v>
      </c>
      <c r="E7839" s="125" t="s">
        <v>4309</v>
      </c>
      <c r="F7839" s="126" t="s">
        <v>23755</v>
      </c>
      <c r="G7839" s="125" t="s">
        <v>23756</v>
      </c>
      <c r="H7839" s="126" t="s">
        <v>23757</v>
      </c>
      <c r="I7839" s="127">
        <v>357</v>
      </c>
      <c r="J7839" s="128">
        <v>7.7998000000000003</v>
      </c>
    </row>
    <row r="7840" spans="2:10" hidden="1" x14ac:dyDescent="0.25">
      <c r="B7840" s="124" t="s">
        <v>37</v>
      </c>
      <c r="C7840" s="125" t="s">
        <v>4309</v>
      </c>
      <c r="D7840" s="126" t="s">
        <v>23754</v>
      </c>
      <c r="E7840" s="125" t="s">
        <v>23756</v>
      </c>
      <c r="F7840" s="126" t="s">
        <v>23757</v>
      </c>
      <c r="G7840" s="125" t="s">
        <v>23758</v>
      </c>
      <c r="H7840" s="126" t="s">
        <v>23759</v>
      </c>
      <c r="I7840" s="127">
        <v>604</v>
      </c>
      <c r="J7840" s="128">
        <v>31.491599999999991</v>
      </c>
    </row>
    <row r="7841" spans="2:10" hidden="1" x14ac:dyDescent="0.25">
      <c r="B7841" s="124" t="s">
        <v>37</v>
      </c>
      <c r="C7841" s="125" t="s">
        <v>569</v>
      </c>
      <c r="D7841" s="126" t="s">
        <v>23760</v>
      </c>
      <c r="E7841" s="125" t="s">
        <v>569</v>
      </c>
      <c r="F7841" s="126" t="s">
        <v>23761</v>
      </c>
      <c r="G7841" s="125" t="s">
        <v>23762</v>
      </c>
      <c r="H7841" s="126" t="s">
        <v>23763</v>
      </c>
      <c r="I7841" s="127">
        <v>162</v>
      </c>
      <c r="J7841" s="128">
        <v>18.693300000000001</v>
      </c>
    </row>
    <row r="7842" spans="2:10" hidden="1" x14ac:dyDescent="0.25">
      <c r="B7842" s="124" t="s">
        <v>37</v>
      </c>
      <c r="C7842" s="125" t="s">
        <v>38</v>
      </c>
      <c r="D7842" s="126" t="s">
        <v>23764</v>
      </c>
      <c r="E7842" s="125" t="s">
        <v>4003</v>
      </c>
      <c r="F7842" s="126" t="s">
        <v>23765</v>
      </c>
      <c r="G7842" s="125" t="s">
        <v>23766</v>
      </c>
      <c r="H7842" s="126" t="s">
        <v>23767</v>
      </c>
      <c r="I7842" s="127">
        <v>434</v>
      </c>
      <c r="J7842" s="128">
        <v>9.6298000000000012</v>
      </c>
    </row>
    <row r="7843" spans="2:10" hidden="1" x14ac:dyDescent="0.25">
      <c r="B7843" s="124" t="s">
        <v>37</v>
      </c>
      <c r="C7843" s="125" t="s">
        <v>38</v>
      </c>
      <c r="D7843" s="126" t="s">
        <v>23764</v>
      </c>
      <c r="E7843" s="125" t="s">
        <v>4003</v>
      </c>
      <c r="F7843" s="126" t="s">
        <v>23765</v>
      </c>
      <c r="G7843" s="125" t="s">
        <v>23768</v>
      </c>
      <c r="H7843" s="126" t="s">
        <v>23769</v>
      </c>
      <c r="I7843" s="127">
        <v>493</v>
      </c>
      <c r="J7843" s="128">
        <v>16.1266</v>
      </c>
    </row>
    <row r="7844" spans="2:10" hidden="1" x14ac:dyDescent="0.25">
      <c r="B7844" s="124" t="s">
        <v>37</v>
      </c>
      <c r="C7844" s="125" t="s">
        <v>38</v>
      </c>
      <c r="D7844" s="126" t="s">
        <v>23764</v>
      </c>
      <c r="E7844" s="125" t="s">
        <v>23768</v>
      </c>
      <c r="F7844" s="126" t="s">
        <v>23769</v>
      </c>
      <c r="G7844" s="125" t="s">
        <v>17995</v>
      </c>
      <c r="H7844" s="126" t="s">
        <v>23770</v>
      </c>
      <c r="I7844" s="127">
        <v>217</v>
      </c>
      <c r="J7844" s="128">
        <v>9.3361000000000001</v>
      </c>
    </row>
    <row r="7845" spans="2:10" hidden="1" x14ac:dyDescent="0.25">
      <c r="B7845" s="124" t="s">
        <v>37</v>
      </c>
      <c r="C7845" s="125" t="s">
        <v>38</v>
      </c>
      <c r="D7845" s="126" t="s">
        <v>23764</v>
      </c>
      <c r="E7845" s="125" t="s">
        <v>17995</v>
      </c>
      <c r="F7845" s="126" t="s">
        <v>23770</v>
      </c>
      <c r="G7845" s="125" t="s">
        <v>23771</v>
      </c>
      <c r="H7845" s="126" t="s">
        <v>23772</v>
      </c>
      <c r="I7845" s="127">
        <v>1120</v>
      </c>
      <c r="J7845" s="128">
        <v>11.4108</v>
      </c>
    </row>
    <row r="7846" spans="2:10" hidden="1" x14ac:dyDescent="0.25">
      <c r="B7846" s="124" t="s">
        <v>37</v>
      </c>
      <c r="C7846" s="125" t="s">
        <v>38</v>
      </c>
      <c r="D7846" s="126" t="s">
        <v>23764</v>
      </c>
      <c r="E7846" s="125" t="s">
        <v>38</v>
      </c>
      <c r="F7846" s="126" t="s">
        <v>23773</v>
      </c>
      <c r="G7846" s="125" t="s">
        <v>23774</v>
      </c>
      <c r="H7846" s="126" t="s">
        <v>23775</v>
      </c>
      <c r="I7846" s="127">
        <v>139</v>
      </c>
      <c r="J7846" s="128">
        <v>5.3826000000000001</v>
      </c>
    </row>
    <row r="7847" spans="2:10" hidden="1" x14ac:dyDescent="0.25">
      <c r="B7847" s="124" t="s">
        <v>37</v>
      </c>
      <c r="C7847" s="125" t="s">
        <v>38</v>
      </c>
      <c r="D7847" s="126" t="s">
        <v>23764</v>
      </c>
      <c r="E7847" s="125" t="s">
        <v>38</v>
      </c>
      <c r="F7847" s="126" t="s">
        <v>23773</v>
      </c>
      <c r="G7847" s="125" t="s">
        <v>4003</v>
      </c>
      <c r="H7847" s="126" t="s">
        <v>23765</v>
      </c>
      <c r="I7847" s="127">
        <v>187</v>
      </c>
      <c r="J7847" s="128">
        <v>10.7797</v>
      </c>
    </row>
    <row r="7848" spans="2:10" hidden="1" x14ac:dyDescent="0.25">
      <c r="B7848" s="124" t="s">
        <v>37</v>
      </c>
      <c r="C7848" s="125" t="s">
        <v>57</v>
      </c>
      <c r="D7848" s="126" t="s">
        <v>23776</v>
      </c>
      <c r="E7848" s="125" t="s">
        <v>23777</v>
      </c>
      <c r="F7848" s="126" t="s">
        <v>23778</v>
      </c>
      <c r="G7848" s="125" t="s">
        <v>729</v>
      </c>
      <c r="H7848" s="126" t="s">
        <v>23779</v>
      </c>
      <c r="I7848" s="127">
        <v>134</v>
      </c>
      <c r="J7848" s="128">
        <v>18.0184</v>
      </c>
    </row>
    <row r="7849" spans="2:10" hidden="1" x14ac:dyDescent="0.25">
      <c r="B7849" s="124" t="s">
        <v>37</v>
      </c>
      <c r="C7849" s="125" t="s">
        <v>57</v>
      </c>
      <c r="D7849" s="126" t="s">
        <v>23776</v>
      </c>
      <c r="E7849" s="125" t="s">
        <v>57</v>
      </c>
      <c r="F7849" s="126" t="s">
        <v>23780</v>
      </c>
      <c r="G7849" s="125" t="s">
        <v>23781</v>
      </c>
      <c r="H7849" s="126" t="s">
        <v>23782</v>
      </c>
      <c r="I7849" s="127">
        <v>187</v>
      </c>
      <c r="J7849" s="128">
        <v>32.110900000000001</v>
      </c>
    </row>
    <row r="7850" spans="2:10" hidden="1" x14ac:dyDescent="0.25">
      <c r="B7850" s="124" t="s">
        <v>37</v>
      </c>
      <c r="C7850" s="125" t="s">
        <v>57</v>
      </c>
      <c r="D7850" s="126" t="s">
        <v>23776</v>
      </c>
      <c r="E7850" s="125" t="s">
        <v>23783</v>
      </c>
      <c r="F7850" s="126" t="s">
        <v>23784</v>
      </c>
      <c r="G7850" s="125" t="s">
        <v>23785</v>
      </c>
      <c r="H7850" s="126" t="s">
        <v>23786</v>
      </c>
      <c r="I7850" s="127">
        <v>187</v>
      </c>
      <c r="J7850" s="128">
        <v>29.979599999999991</v>
      </c>
    </row>
    <row r="7851" spans="2:10" hidden="1" x14ac:dyDescent="0.25">
      <c r="B7851" s="124" t="s">
        <v>37</v>
      </c>
      <c r="C7851" s="125" t="s">
        <v>57</v>
      </c>
      <c r="D7851" s="126" t="s">
        <v>23776</v>
      </c>
      <c r="E7851" s="125" t="s">
        <v>57</v>
      </c>
      <c r="F7851" s="126" t="s">
        <v>23780</v>
      </c>
      <c r="G7851" s="125" t="s">
        <v>23777</v>
      </c>
      <c r="H7851" s="126" t="s">
        <v>23778</v>
      </c>
      <c r="I7851" s="127">
        <v>2083</v>
      </c>
      <c r="J7851" s="128">
        <v>28.598400000000002</v>
      </c>
    </row>
    <row r="7852" spans="2:10" hidden="1" x14ac:dyDescent="0.25">
      <c r="B7852" s="124" t="s">
        <v>37</v>
      </c>
      <c r="C7852" s="125" t="s">
        <v>57</v>
      </c>
      <c r="D7852" s="126" t="s">
        <v>23776</v>
      </c>
      <c r="E7852" s="125" t="s">
        <v>23781</v>
      </c>
      <c r="F7852" s="126" t="s">
        <v>23782</v>
      </c>
      <c r="G7852" s="125" t="s">
        <v>23783</v>
      </c>
      <c r="H7852" s="126" t="s">
        <v>23784</v>
      </c>
      <c r="I7852" s="127">
        <v>143</v>
      </c>
      <c r="J7852" s="128">
        <v>4.9001999999999999</v>
      </c>
    </row>
    <row r="7853" spans="2:10" hidden="1" x14ac:dyDescent="0.25">
      <c r="B7853" s="124" t="s">
        <v>37</v>
      </c>
      <c r="C7853" s="125" t="s">
        <v>65</v>
      </c>
      <c r="D7853" s="126" t="s">
        <v>23787</v>
      </c>
      <c r="E7853" s="125" t="s">
        <v>65</v>
      </c>
      <c r="F7853" s="126" t="s">
        <v>23788</v>
      </c>
      <c r="G7853" s="125" t="s">
        <v>23789</v>
      </c>
      <c r="H7853" s="126" t="s">
        <v>23790</v>
      </c>
      <c r="I7853" s="127">
        <v>17</v>
      </c>
      <c r="J7853" s="128">
        <v>9.0763000000000016</v>
      </c>
    </row>
    <row r="7854" spans="2:10" hidden="1" x14ac:dyDescent="0.25">
      <c r="B7854" s="124" t="s">
        <v>37</v>
      </c>
      <c r="C7854" s="125" t="s">
        <v>65</v>
      </c>
      <c r="D7854" s="126" t="s">
        <v>23787</v>
      </c>
      <c r="E7854" s="125" t="s">
        <v>65</v>
      </c>
      <c r="F7854" s="126" t="s">
        <v>23788</v>
      </c>
      <c r="G7854" s="125" t="s">
        <v>23791</v>
      </c>
      <c r="H7854" s="126" t="s">
        <v>23792</v>
      </c>
      <c r="I7854" s="127">
        <v>26</v>
      </c>
      <c r="J7854" s="128">
        <v>6.7077999999999998</v>
      </c>
    </row>
    <row r="7855" spans="2:10" hidden="1" x14ac:dyDescent="0.25">
      <c r="B7855" s="124" t="s">
        <v>37</v>
      </c>
      <c r="C7855" s="125" t="s">
        <v>65</v>
      </c>
      <c r="D7855" s="126" t="s">
        <v>23787</v>
      </c>
      <c r="E7855" s="125" t="s">
        <v>65</v>
      </c>
      <c r="F7855" s="126" t="s">
        <v>23788</v>
      </c>
      <c r="G7855" s="125" t="s">
        <v>23793</v>
      </c>
      <c r="H7855" s="126" t="s">
        <v>23794</v>
      </c>
      <c r="I7855" s="127">
        <v>3</v>
      </c>
      <c r="J7855" s="128">
        <v>7.3823999999999996</v>
      </c>
    </row>
    <row r="7856" spans="2:10" hidden="1" x14ac:dyDescent="0.25">
      <c r="B7856" s="124" t="s">
        <v>37</v>
      </c>
      <c r="C7856" s="125" t="s">
        <v>23795</v>
      </c>
      <c r="D7856" s="126" t="s">
        <v>23796</v>
      </c>
      <c r="E7856" s="125" t="s">
        <v>23795</v>
      </c>
      <c r="F7856" s="126" t="s">
        <v>23797</v>
      </c>
      <c r="G7856" s="125" t="s">
        <v>23798</v>
      </c>
      <c r="H7856" s="126" t="s">
        <v>23799</v>
      </c>
      <c r="I7856" s="127">
        <v>673</v>
      </c>
      <c r="J7856" s="128">
        <v>12.8271</v>
      </c>
    </row>
    <row r="7857" spans="2:10" hidden="1" x14ac:dyDescent="0.25">
      <c r="B7857" s="124" t="s">
        <v>37</v>
      </c>
      <c r="C7857" s="125" t="s">
        <v>23795</v>
      </c>
      <c r="D7857" s="126" t="s">
        <v>23796</v>
      </c>
      <c r="E7857" s="125" t="s">
        <v>23798</v>
      </c>
      <c r="F7857" s="126" t="s">
        <v>23799</v>
      </c>
      <c r="G7857" s="125" t="s">
        <v>23800</v>
      </c>
      <c r="H7857" s="126" t="s">
        <v>23801</v>
      </c>
      <c r="I7857" s="127">
        <v>41</v>
      </c>
      <c r="J7857" s="128">
        <v>5.6566000000000001</v>
      </c>
    </row>
    <row r="7858" spans="2:10" hidden="1" x14ac:dyDescent="0.25">
      <c r="B7858" s="124" t="s">
        <v>37</v>
      </c>
      <c r="C7858" s="125" t="s">
        <v>23795</v>
      </c>
      <c r="D7858" s="126" t="s">
        <v>23796</v>
      </c>
      <c r="E7858" s="125" t="s">
        <v>23798</v>
      </c>
      <c r="F7858" s="126" t="s">
        <v>23799</v>
      </c>
      <c r="G7858" s="125" t="s">
        <v>23802</v>
      </c>
      <c r="H7858" s="126" t="s">
        <v>23803</v>
      </c>
      <c r="I7858" s="127">
        <v>9</v>
      </c>
      <c r="J7858" s="128">
        <v>4.1119999999999992</v>
      </c>
    </row>
    <row r="7859" spans="2:10" hidden="1" x14ac:dyDescent="0.25">
      <c r="B7859" s="124" t="s">
        <v>37</v>
      </c>
      <c r="C7859" s="125" t="s">
        <v>635</v>
      </c>
      <c r="D7859" s="126" t="s">
        <v>23804</v>
      </c>
      <c r="E7859" s="125" t="s">
        <v>23805</v>
      </c>
      <c r="F7859" s="126" t="s">
        <v>23806</v>
      </c>
      <c r="G7859" s="125" t="s">
        <v>15395</v>
      </c>
      <c r="H7859" s="126" t="s">
        <v>23807</v>
      </c>
      <c r="I7859" s="127">
        <v>742</v>
      </c>
      <c r="J7859" s="128">
        <v>6.8558999999999983</v>
      </c>
    </row>
    <row r="7860" spans="2:10" hidden="1" x14ac:dyDescent="0.25">
      <c r="B7860" s="124" t="s">
        <v>37</v>
      </c>
      <c r="C7860" s="125" t="s">
        <v>23808</v>
      </c>
      <c r="D7860" s="126" t="s">
        <v>23809</v>
      </c>
      <c r="E7860" s="125" t="s">
        <v>23810</v>
      </c>
      <c r="F7860" s="126" t="s">
        <v>23811</v>
      </c>
      <c r="G7860" s="125" t="s">
        <v>23812</v>
      </c>
      <c r="H7860" s="126" t="s">
        <v>23813</v>
      </c>
      <c r="I7860" s="127">
        <v>229</v>
      </c>
      <c r="J7860" s="128">
        <v>19.030999999999999</v>
      </c>
    </row>
    <row r="7861" spans="2:10" hidden="1" x14ac:dyDescent="0.25">
      <c r="B7861" s="124" t="s">
        <v>37</v>
      </c>
      <c r="C7861" s="125" t="s">
        <v>23808</v>
      </c>
      <c r="D7861" s="126" t="s">
        <v>23809</v>
      </c>
      <c r="E7861" s="125" t="s">
        <v>23814</v>
      </c>
      <c r="F7861" s="126" t="s">
        <v>23815</v>
      </c>
      <c r="G7861" s="125" t="s">
        <v>23816</v>
      </c>
      <c r="H7861" s="126" t="s">
        <v>23817</v>
      </c>
      <c r="I7861" s="127">
        <v>786</v>
      </c>
      <c r="J7861" s="128">
        <v>13.7577</v>
      </c>
    </row>
    <row r="7862" spans="2:10" hidden="1" x14ac:dyDescent="0.25">
      <c r="B7862" s="124" t="s">
        <v>37</v>
      </c>
      <c r="C7862" s="125" t="s">
        <v>23808</v>
      </c>
      <c r="D7862" s="126" t="s">
        <v>23809</v>
      </c>
      <c r="E7862" s="125" t="s">
        <v>23814</v>
      </c>
      <c r="F7862" s="126" t="s">
        <v>23815</v>
      </c>
      <c r="G7862" s="125" t="s">
        <v>23818</v>
      </c>
      <c r="H7862" s="126" t="s">
        <v>23819</v>
      </c>
      <c r="I7862" s="127">
        <v>493</v>
      </c>
      <c r="J7862" s="128">
        <v>9.8228000000000026</v>
      </c>
    </row>
    <row r="7863" spans="2:10" hidden="1" x14ac:dyDescent="0.25">
      <c r="B7863" s="124" t="s">
        <v>37</v>
      </c>
      <c r="C7863" s="125" t="s">
        <v>23808</v>
      </c>
      <c r="D7863" s="126" t="s">
        <v>23809</v>
      </c>
      <c r="E7863" s="125" t="s">
        <v>23810</v>
      </c>
      <c r="F7863" s="126" t="s">
        <v>23811</v>
      </c>
      <c r="G7863" s="125" t="s">
        <v>23820</v>
      </c>
      <c r="H7863" s="126" t="s">
        <v>23821</v>
      </c>
      <c r="I7863" s="127">
        <v>214</v>
      </c>
      <c r="J7863" s="128">
        <v>11.6105</v>
      </c>
    </row>
    <row r="7864" spans="2:10" hidden="1" x14ac:dyDescent="0.25">
      <c r="B7864" s="124" t="s">
        <v>37</v>
      </c>
      <c r="C7864" s="125" t="s">
        <v>23808</v>
      </c>
      <c r="D7864" s="126" t="s">
        <v>23809</v>
      </c>
      <c r="E7864" s="125" t="s">
        <v>23810</v>
      </c>
      <c r="F7864" s="126" t="s">
        <v>23811</v>
      </c>
      <c r="G7864" s="125" t="s">
        <v>23814</v>
      </c>
      <c r="H7864" s="126" t="s">
        <v>23815</v>
      </c>
      <c r="I7864" s="127">
        <v>758</v>
      </c>
      <c r="J7864" s="128">
        <v>13.359299999999999</v>
      </c>
    </row>
    <row r="7865" spans="2:10" hidden="1" x14ac:dyDescent="0.25">
      <c r="B7865" s="124" t="s">
        <v>37</v>
      </c>
      <c r="C7865" s="125" t="s">
        <v>23808</v>
      </c>
      <c r="D7865" s="126" t="s">
        <v>23809</v>
      </c>
      <c r="E7865" s="125" t="s">
        <v>23816</v>
      </c>
      <c r="F7865" s="126" t="s">
        <v>23817</v>
      </c>
      <c r="G7865" s="125" t="s">
        <v>23822</v>
      </c>
      <c r="H7865" s="126" t="s">
        <v>23823</v>
      </c>
      <c r="I7865" s="127">
        <v>453</v>
      </c>
      <c r="J7865" s="128">
        <v>19.148199999999999</v>
      </c>
    </row>
    <row r="7866" spans="2:10" hidden="1" x14ac:dyDescent="0.25">
      <c r="B7866" s="124" t="s">
        <v>37</v>
      </c>
      <c r="C7866" s="125" t="s">
        <v>23824</v>
      </c>
      <c r="D7866" s="126" t="s">
        <v>23825</v>
      </c>
      <c r="E7866" s="125" t="s">
        <v>23826</v>
      </c>
      <c r="F7866" s="126" t="s">
        <v>23827</v>
      </c>
      <c r="G7866" s="125" t="s">
        <v>23828</v>
      </c>
      <c r="H7866" s="126" t="s">
        <v>23829</v>
      </c>
      <c r="I7866" s="127">
        <v>896</v>
      </c>
      <c r="J7866" s="128">
        <v>13.992900000000001</v>
      </c>
    </row>
    <row r="7867" spans="2:10" hidden="1" x14ac:dyDescent="0.25">
      <c r="B7867" s="124" t="s">
        <v>37</v>
      </c>
      <c r="C7867" s="125" t="s">
        <v>23824</v>
      </c>
      <c r="D7867" s="126" t="s">
        <v>23825</v>
      </c>
      <c r="E7867" s="125" t="s">
        <v>23824</v>
      </c>
      <c r="F7867" s="126" t="s">
        <v>23830</v>
      </c>
      <c r="G7867" s="125" t="s">
        <v>23831</v>
      </c>
      <c r="H7867" s="126" t="s">
        <v>23832</v>
      </c>
      <c r="I7867" s="127">
        <v>254</v>
      </c>
      <c r="J7867" s="128">
        <v>12.5524</v>
      </c>
    </row>
    <row r="7868" spans="2:10" hidden="1" x14ac:dyDescent="0.25">
      <c r="B7868" s="124" t="s">
        <v>37</v>
      </c>
      <c r="C7868" s="125" t="s">
        <v>23824</v>
      </c>
      <c r="D7868" s="126" t="s">
        <v>23825</v>
      </c>
      <c r="E7868" s="125" t="s">
        <v>23824</v>
      </c>
      <c r="F7868" s="126" t="s">
        <v>23830</v>
      </c>
      <c r="G7868" s="125" t="s">
        <v>23826</v>
      </c>
      <c r="H7868" s="126" t="s">
        <v>23827</v>
      </c>
      <c r="I7868" s="127">
        <v>774</v>
      </c>
      <c r="J7868" s="128">
        <v>11.6965</v>
      </c>
    </row>
    <row r="7869" spans="2:10" hidden="1" x14ac:dyDescent="0.25">
      <c r="B7869" s="124" t="s">
        <v>37</v>
      </c>
      <c r="C7869" s="125" t="s">
        <v>23824</v>
      </c>
      <c r="D7869" s="126" t="s">
        <v>23825</v>
      </c>
      <c r="E7869" s="125" t="s">
        <v>23828</v>
      </c>
      <c r="F7869" s="126" t="s">
        <v>23829</v>
      </c>
      <c r="G7869" s="125" t="s">
        <v>4860</v>
      </c>
      <c r="H7869" s="126" t="s">
        <v>23833</v>
      </c>
      <c r="I7869" s="127">
        <v>587</v>
      </c>
      <c r="J7869" s="128">
        <v>8.4992000000000001</v>
      </c>
    </row>
    <row r="7870" spans="2:10" hidden="1" x14ac:dyDescent="0.25">
      <c r="B7870" s="124" t="s">
        <v>37</v>
      </c>
      <c r="C7870" s="125" t="s">
        <v>1695</v>
      </c>
      <c r="D7870" s="126" t="s">
        <v>23834</v>
      </c>
      <c r="E7870" s="125" t="s">
        <v>23835</v>
      </c>
      <c r="F7870" s="126" t="s">
        <v>23836</v>
      </c>
      <c r="G7870" s="125" t="s">
        <v>23837</v>
      </c>
      <c r="H7870" s="126" t="s">
        <v>23838</v>
      </c>
      <c r="I7870" s="127">
        <v>382</v>
      </c>
      <c r="J7870" s="128">
        <v>29.738799999999991</v>
      </c>
    </row>
    <row r="7871" spans="2:10" hidden="1" x14ac:dyDescent="0.25">
      <c r="B7871" s="124" t="s">
        <v>37</v>
      </c>
      <c r="C7871" s="125" t="s">
        <v>1695</v>
      </c>
      <c r="D7871" s="126" t="s">
        <v>23834</v>
      </c>
      <c r="E7871" s="125" t="s">
        <v>1695</v>
      </c>
      <c r="F7871" s="126" t="s">
        <v>23839</v>
      </c>
      <c r="G7871" s="125" t="s">
        <v>23840</v>
      </c>
      <c r="H7871" s="126" t="s">
        <v>23841</v>
      </c>
      <c r="I7871" s="127">
        <v>22</v>
      </c>
      <c r="J7871" s="128">
        <v>7.8724999999999996</v>
      </c>
    </row>
    <row r="7872" spans="2:10" hidden="1" x14ac:dyDescent="0.25">
      <c r="B7872" s="124" t="s">
        <v>37</v>
      </c>
      <c r="C7872" s="125" t="s">
        <v>1695</v>
      </c>
      <c r="D7872" s="126" t="s">
        <v>23834</v>
      </c>
      <c r="E7872" s="125" t="s">
        <v>23842</v>
      </c>
      <c r="F7872" s="126" t="s">
        <v>23843</v>
      </c>
      <c r="G7872" s="125" t="s">
        <v>23844</v>
      </c>
      <c r="H7872" s="126" t="s">
        <v>23845</v>
      </c>
      <c r="I7872" s="127">
        <v>12</v>
      </c>
      <c r="J7872" s="128">
        <v>13.1723</v>
      </c>
    </row>
    <row r="7873" spans="2:10" hidden="1" x14ac:dyDescent="0.25">
      <c r="B7873" s="124" t="s">
        <v>37</v>
      </c>
      <c r="C7873" s="125" t="s">
        <v>1695</v>
      </c>
      <c r="D7873" s="126" t="s">
        <v>23834</v>
      </c>
      <c r="E7873" s="125" t="s">
        <v>23846</v>
      </c>
      <c r="F7873" s="126" t="s">
        <v>23847</v>
      </c>
      <c r="G7873" s="125" t="s">
        <v>23848</v>
      </c>
      <c r="H7873" s="126" t="s">
        <v>23849</v>
      </c>
      <c r="I7873" s="127">
        <v>7</v>
      </c>
      <c r="J7873" s="128">
        <v>5.6997</v>
      </c>
    </row>
    <row r="7874" spans="2:10" hidden="1" x14ac:dyDescent="0.25">
      <c r="B7874" s="124" t="s">
        <v>37</v>
      </c>
      <c r="C7874" s="125" t="s">
        <v>1695</v>
      </c>
      <c r="D7874" s="126" t="s">
        <v>23834</v>
      </c>
      <c r="E7874" s="125" t="s">
        <v>23850</v>
      </c>
      <c r="F7874" s="126" t="s">
        <v>23851</v>
      </c>
      <c r="G7874" s="125" t="s">
        <v>23835</v>
      </c>
      <c r="H7874" s="126" t="s">
        <v>23836</v>
      </c>
      <c r="I7874" s="127">
        <v>48</v>
      </c>
      <c r="J7874" s="128">
        <v>4.7301000000000002</v>
      </c>
    </row>
    <row r="7875" spans="2:10" hidden="1" x14ac:dyDescent="0.25">
      <c r="B7875" s="124" t="s">
        <v>37</v>
      </c>
      <c r="C7875" s="125" t="s">
        <v>1695</v>
      </c>
      <c r="D7875" s="126" t="s">
        <v>23834</v>
      </c>
      <c r="E7875" s="125" t="s">
        <v>1695</v>
      </c>
      <c r="F7875" s="126" t="s">
        <v>23839</v>
      </c>
      <c r="G7875" s="125" t="s">
        <v>23846</v>
      </c>
      <c r="H7875" s="126" t="s">
        <v>23847</v>
      </c>
      <c r="I7875" s="127">
        <v>664</v>
      </c>
      <c r="J7875" s="128">
        <v>8.8227000000000029</v>
      </c>
    </row>
    <row r="7876" spans="2:10" hidden="1" x14ac:dyDescent="0.25">
      <c r="B7876" s="124" t="s">
        <v>37</v>
      </c>
      <c r="C7876" s="125" t="s">
        <v>1695</v>
      </c>
      <c r="D7876" s="126" t="s">
        <v>23834</v>
      </c>
      <c r="E7876" s="125" t="s">
        <v>23848</v>
      </c>
      <c r="F7876" s="126" t="s">
        <v>23849</v>
      </c>
      <c r="G7876" s="125" t="s">
        <v>23850</v>
      </c>
      <c r="H7876" s="126" t="s">
        <v>23851</v>
      </c>
      <c r="I7876" s="127">
        <v>12</v>
      </c>
      <c r="J7876" s="128">
        <v>6.7709999999999999</v>
      </c>
    </row>
    <row r="7877" spans="2:10" hidden="1" x14ac:dyDescent="0.25">
      <c r="B7877" s="124" t="s">
        <v>37</v>
      </c>
      <c r="C7877" s="125" t="s">
        <v>1695</v>
      </c>
      <c r="D7877" s="126" t="s">
        <v>23834</v>
      </c>
      <c r="E7877" s="125" t="s">
        <v>1695</v>
      </c>
      <c r="F7877" s="126" t="s">
        <v>23839</v>
      </c>
      <c r="G7877" s="125" t="s">
        <v>23842</v>
      </c>
      <c r="H7877" s="126" t="s">
        <v>23843</v>
      </c>
      <c r="I7877" s="127">
        <v>4</v>
      </c>
      <c r="J7877" s="128">
        <v>10.566000000000001</v>
      </c>
    </row>
    <row r="7878" spans="2:10" hidden="1" x14ac:dyDescent="0.25">
      <c r="B7878" s="124" t="s">
        <v>37</v>
      </c>
      <c r="C7878" s="125" t="s">
        <v>1695</v>
      </c>
      <c r="D7878" s="126" t="s">
        <v>23834</v>
      </c>
      <c r="E7878" s="125" t="s">
        <v>23846</v>
      </c>
      <c r="F7878" s="126" t="s">
        <v>23847</v>
      </c>
      <c r="G7878" s="125" t="s">
        <v>23852</v>
      </c>
      <c r="H7878" s="126" t="s">
        <v>23853</v>
      </c>
      <c r="I7878" s="127">
        <v>6</v>
      </c>
      <c r="J7878" s="128">
        <v>13.8188</v>
      </c>
    </row>
    <row r="7879" spans="2:10" hidden="1" x14ac:dyDescent="0.25">
      <c r="B7879" s="124" t="s">
        <v>37</v>
      </c>
      <c r="C7879" s="125" t="s">
        <v>1695</v>
      </c>
      <c r="D7879" s="126" t="s">
        <v>23834</v>
      </c>
      <c r="E7879" s="125" t="s">
        <v>23848</v>
      </c>
      <c r="F7879" s="126" t="s">
        <v>23849</v>
      </c>
      <c r="G7879" s="125" t="s">
        <v>23854</v>
      </c>
      <c r="H7879" s="126" t="s">
        <v>23855</v>
      </c>
      <c r="I7879" s="127">
        <v>52</v>
      </c>
      <c r="J7879" s="128">
        <v>1.6565000000000001</v>
      </c>
    </row>
    <row r="7880" spans="2:10" hidden="1" x14ac:dyDescent="0.25">
      <c r="B7880" s="124" t="s">
        <v>37</v>
      </c>
      <c r="C7880" s="125" t="s">
        <v>1695</v>
      </c>
      <c r="D7880" s="126" t="s">
        <v>23834</v>
      </c>
      <c r="E7880" s="125" t="s">
        <v>23852</v>
      </c>
      <c r="F7880" s="126" t="s">
        <v>23853</v>
      </c>
      <c r="G7880" s="125" t="s">
        <v>23856</v>
      </c>
      <c r="H7880" s="126" t="s">
        <v>23857</v>
      </c>
      <c r="I7880" s="127">
        <v>22</v>
      </c>
      <c r="J7880" s="128">
        <v>7.2720000000000002</v>
      </c>
    </row>
    <row r="7881" spans="2:10" hidden="1" x14ac:dyDescent="0.25">
      <c r="B7881" s="124" t="s">
        <v>37</v>
      </c>
      <c r="C7881" s="125" t="s">
        <v>23858</v>
      </c>
      <c r="D7881" s="126" t="s">
        <v>23859</v>
      </c>
      <c r="E7881" s="125" t="s">
        <v>23858</v>
      </c>
      <c r="F7881" s="126" t="s">
        <v>23860</v>
      </c>
      <c r="G7881" s="125" t="s">
        <v>23861</v>
      </c>
      <c r="H7881" s="126" t="s">
        <v>23862</v>
      </c>
      <c r="I7881" s="127">
        <v>111</v>
      </c>
      <c r="J7881" s="128">
        <v>19.143900000000009</v>
      </c>
    </row>
    <row r="7882" spans="2:10" hidden="1" x14ac:dyDescent="0.25">
      <c r="B7882" s="124" t="s">
        <v>37</v>
      </c>
      <c r="C7882" s="125" t="s">
        <v>502</v>
      </c>
      <c r="D7882" s="126" t="s">
        <v>23863</v>
      </c>
      <c r="E7882" s="125" t="s">
        <v>502</v>
      </c>
      <c r="F7882" s="126" t="s">
        <v>23864</v>
      </c>
      <c r="G7882" s="125" t="s">
        <v>23865</v>
      </c>
      <c r="H7882" s="126" t="s">
        <v>23866</v>
      </c>
      <c r="I7882" s="127">
        <v>343</v>
      </c>
      <c r="J7882" s="128">
        <v>35.771800000000013</v>
      </c>
    </row>
    <row r="7883" spans="2:10" hidden="1" x14ac:dyDescent="0.25">
      <c r="B7883" s="124" t="s">
        <v>37</v>
      </c>
      <c r="C7883" s="125" t="s">
        <v>1081</v>
      </c>
      <c r="D7883" s="126" t="s">
        <v>23867</v>
      </c>
      <c r="E7883" s="125" t="s">
        <v>1081</v>
      </c>
      <c r="F7883" s="126" t="s">
        <v>23868</v>
      </c>
      <c r="G7883" s="125" t="s">
        <v>15963</v>
      </c>
      <c r="H7883" s="126" t="s">
        <v>23869</v>
      </c>
      <c r="I7883" s="127">
        <v>193</v>
      </c>
      <c r="J7883" s="128">
        <v>2.3036999999999992</v>
      </c>
    </row>
    <row r="7884" spans="2:10" hidden="1" x14ac:dyDescent="0.25">
      <c r="B7884" s="124" t="s">
        <v>37</v>
      </c>
      <c r="C7884" s="125" t="s">
        <v>167</v>
      </c>
      <c r="D7884" s="126" t="s">
        <v>23870</v>
      </c>
      <c r="E7884" s="125" t="s">
        <v>167</v>
      </c>
      <c r="F7884" s="126" t="s">
        <v>23871</v>
      </c>
      <c r="G7884" s="125" t="s">
        <v>23683</v>
      </c>
      <c r="H7884" s="126" t="s">
        <v>23872</v>
      </c>
      <c r="I7884" s="127">
        <v>1473</v>
      </c>
      <c r="J7884" s="128">
        <v>12.9937</v>
      </c>
    </row>
    <row r="7885" spans="2:10" hidden="1" x14ac:dyDescent="0.25">
      <c r="B7885" s="124" t="s">
        <v>37</v>
      </c>
      <c r="C7885" s="125" t="s">
        <v>167</v>
      </c>
      <c r="D7885" s="126" t="s">
        <v>23870</v>
      </c>
      <c r="E7885" s="125" t="s">
        <v>167</v>
      </c>
      <c r="F7885" s="126" t="s">
        <v>23871</v>
      </c>
      <c r="G7885" s="125" t="s">
        <v>23873</v>
      </c>
      <c r="H7885" s="126" t="s">
        <v>23874</v>
      </c>
      <c r="I7885" s="127">
        <v>3</v>
      </c>
      <c r="J7885" s="128">
        <v>5.9337000000000009</v>
      </c>
    </row>
    <row r="7886" spans="2:10" hidden="1" x14ac:dyDescent="0.25">
      <c r="B7886" s="124" t="s">
        <v>37</v>
      </c>
      <c r="C7886" s="125" t="s">
        <v>23875</v>
      </c>
      <c r="D7886" s="126" t="s">
        <v>23876</v>
      </c>
      <c r="E7886" s="125" t="s">
        <v>23875</v>
      </c>
      <c r="F7886" s="126" t="s">
        <v>23877</v>
      </c>
      <c r="G7886" s="125" t="s">
        <v>23878</v>
      </c>
      <c r="H7886" s="126" t="s">
        <v>23879</v>
      </c>
      <c r="I7886" s="127">
        <v>412</v>
      </c>
      <c r="J7886" s="128">
        <v>9.0893000000000015</v>
      </c>
    </row>
    <row r="7887" spans="2:10" hidden="1" x14ac:dyDescent="0.25">
      <c r="B7887" s="124" t="s">
        <v>37</v>
      </c>
      <c r="C7887" s="125" t="s">
        <v>197</v>
      </c>
      <c r="D7887" s="126" t="s">
        <v>23880</v>
      </c>
      <c r="E7887" s="125" t="s">
        <v>197</v>
      </c>
      <c r="F7887" s="126" t="s">
        <v>23881</v>
      </c>
      <c r="G7887" s="125" t="s">
        <v>7934</v>
      </c>
      <c r="H7887" s="126" t="s">
        <v>23882</v>
      </c>
      <c r="I7887" s="127">
        <v>551</v>
      </c>
      <c r="J7887" s="128">
        <v>16.9771</v>
      </c>
    </row>
    <row r="7888" spans="2:10" hidden="1" x14ac:dyDescent="0.25">
      <c r="B7888" s="124" t="s">
        <v>37</v>
      </c>
      <c r="C7888" s="125" t="s">
        <v>216</v>
      </c>
      <c r="D7888" s="126" t="s">
        <v>23883</v>
      </c>
      <c r="E7888" s="125" t="s">
        <v>216</v>
      </c>
      <c r="F7888" s="126" t="s">
        <v>23884</v>
      </c>
      <c r="G7888" s="125" t="s">
        <v>15817</v>
      </c>
      <c r="H7888" s="126" t="s">
        <v>23885</v>
      </c>
      <c r="I7888" s="127">
        <v>219</v>
      </c>
      <c r="J7888" s="128">
        <v>26.638200000000001</v>
      </c>
    </row>
    <row r="7889" spans="2:10" hidden="1" x14ac:dyDescent="0.25">
      <c r="B7889" s="124" t="s">
        <v>37</v>
      </c>
      <c r="C7889" s="125" t="s">
        <v>1598</v>
      </c>
      <c r="D7889" s="126" t="s">
        <v>23886</v>
      </c>
      <c r="E7889" s="125" t="s">
        <v>1598</v>
      </c>
      <c r="F7889" s="126" t="s">
        <v>23887</v>
      </c>
      <c r="G7889" s="125" t="s">
        <v>23888</v>
      </c>
      <c r="H7889" s="126" t="s">
        <v>23889</v>
      </c>
      <c r="I7889" s="127">
        <v>229</v>
      </c>
      <c r="J7889" s="128">
        <v>22.764800000000001</v>
      </c>
    </row>
    <row r="7890" spans="2:10" hidden="1" x14ac:dyDescent="0.25">
      <c r="B7890" s="124" t="s">
        <v>37</v>
      </c>
      <c r="C7890" s="125" t="s">
        <v>1598</v>
      </c>
      <c r="D7890" s="126" t="s">
        <v>23886</v>
      </c>
      <c r="E7890" s="125" t="s">
        <v>23888</v>
      </c>
      <c r="F7890" s="126" t="s">
        <v>23889</v>
      </c>
      <c r="G7890" s="125" t="s">
        <v>23890</v>
      </c>
      <c r="H7890" s="126" t="s">
        <v>23891</v>
      </c>
      <c r="I7890" s="127">
        <v>2307</v>
      </c>
      <c r="J7890" s="128">
        <v>21.224900000000009</v>
      </c>
    </row>
    <row r="7891" spans="2:10" hidden="1" x14ac:dyDescent="0.25">
      <c r="B7891" s="124" t="s">
        <v>37</v>
      </c>
      <c r="C7891" s="125" t="s">
        <v>1598</v>
      </c>
      <c r="D7891" s="126" t="s">
        <v>23886</v>
      </c>
      <c r="E7891" s="125" t="s">
        <v>1598</v>
      </c>
      <c r="F7891" s="126" t="s">
        <v>23887</v>
      </c>
      <c r="G7891" s="125" t="s">
        <v>23892</v>
      </c>
      <c r="H7891" s="126" t="s">
        <v>23893</v>
      </c>
      <c r="I7891" s="127">
        <v>485</v>
      </c>
      <c r="J7891" s="128">
        <v>14.9209</v>
      </c>
    </row>
    <row r="7892" spans="2:10" hidden="1" x14ac:dyDescent="0.25">
      <c r="B7892" s="124" t="s">
        <v>37</v>
      </c>
      <c r="C7892" s="125" t="s">
        <v>23894</v>
      </c>
      <c r="D7892" s="126" t="s">
        <v>23895</v>
      </c>
      <c r="E7892" s="125" t="s">
        <v>23894</v>
      </c>
      <c r="F7892" s="126" t="s">
        <v>23896</v>
      </c>
      <c r="G7892" s="125" t="s">
        <v>23897</v>
      </c>
      <c r="H7892" s="126" t="s">
        <v>23898</v>
      </c>
      <c r="I7892" s="127">
        <v>503</v>
      </c>
      <c r="J7892" s="128">
        <v>15.295999999999999</v>
      </c>
    </row>
    <row r="7893" spans="2:10" hidden="1" x14ac:dyDescent="0.25">
      <c r="B7893" s="124" t="s">
        <v>37</v>
      </c>
      <c r="C7893" s="125" t="s">
        <v>23899</v>
      </c>
      <c r="D7893" s="126" t="s">
        <v>23900</v>
      </c>
      <c r="E7893" s="125" t="s">
        <v>23899</v>
      </c>
      <c r="F7893" s="126" t="s">
        <v>23901</v>
      </c>
      <c r="G7893" s="125" t="s">
        <v>23902</v>
      </c>
      <c r="H7893" s="126" t="s">
        <v>23903</v>
      </c>
      <c r="I7893" s="127">
        <v>122</v>
      </c>
      <c r="J7893" s="128">
        <v>14.535600000000001</v>
      </c>
    </row>
    <row r="7894" spans="2:10" hidden="1" x14ac:dyDescent="0.25">
      <c r="B7894" s="124" t="s">
        <v>37</v>
      </c>
      <c r="C7894" s="125" t="s">
        <v>23899</v>
      </c>
      <c r="D7894" s="126" t="s">
        <v>23900</v>
      </c>
      <c r="E7894" s="125" t="s">
        <v>23899</v>
      </c>
      <c r="F7894" s="126" t="s">
        <v>23901</v>
      </c>
      <c r="G7894" s="125" t="s">
        <v>1037</v>
      </c>
      <c r="H7894" s="126" t="s">
        <v>23904</v>
      </c>
      <c r="I7894" s="127">
        <v>195</v>
      </c>
      <c r="J7894" s="128">
        <v>7.6300999999999997</v>
      </c>
    </row>
    <row r="7895" spans="2:10" hidden="1" x14ac:dyDescent="0.25">
      <c r="B7895" s="124" t="s">
        <v>37</v>
      </c>
      <c r="C7895" s="125" t="s">
        <v>264</v>
      </c>
      <c r="D7895" s="126" t="s">
        <v>23905</v>
      </c>
      <c r="E7895" s="125" t="s">
        <v>23906</v>
      </c>
      <c r="F7895" s="126" t="s">
        <v>23907</v>
      </c>
      <c r="G7895" s="125" t="s">
        <v>23908</v>
      </c>
      <c r="H7895" s="126" t="s">
        <v>23909</v>
      </c>
      <c r="I7895" s="127">
        <v>255</v>
      </c>
      <c r="J7895" s="128">
        <v>14.640499999999999</v>
      </c>
    </row>
    <row r="7896" spans="2:10" hidden="1" x14ac:dyDescent="0.25">
      <c r="B7896" s="124" t="s">
        <v>37</v>
      </c>
      <c r="C7896" s="125" t="s">
        <v>264</v>
      </c>
      <c r="D7896" s="126" t="s">
        <v>23905</v>
      </c>
      <c r="E7896" s="125" t="s">
        <v>264</v>
      </c>
      <c r="F7896" s="126" t="s">
        <v>23910</v>
      </c>
      <c r="G7896" s="125" t="s">
        <v>23911</v>
      </c>
      <c r="H7896" s="126" t="s">
        <v>23912</v>
      </c>
      <c r="I7896" s="127">
        <v>29</v>
      </c>
      <c r="J7896" s="128">
        <v>20.113099999999999</v>
      </c>
    </row>
    <row r="7897" spans="2:10" hidden="1" x14ac:dyDescent="0.25">
      <c r="B7897" s="124" t="s">
        <v>37</v>
      </c>
      <c r="C7897" s="125" t="s">
        <v>264</v>
      </c>
      <c r="D7897" s="126" t="s">
        <v>23905</v>
      </c>
      <c r="E7897" s="125" t="s">
        <v>23906</v>
      </c>
      <c r="F7897" s="126" t="s">
        <v>23907</v>
      </c>
      <c r="G7897" s="125" t="s">
        <v>23913</v>
      </c>
      <c r="H7897" s="126" t="s">
        <v>23914</v>
      </c>
      <c r="I7897" s="127">
        <v>460</v>
      </c>
      <c r="J7897" s="128">
        <v>10.4236</v>
      </c>
    </row>
    <row r="7898" spans="2:10" hidden="1" x14ac:dyDescent="0.25">
      <c r="B7898" s="124" t="s">
        <v>37</v>
      </c>
      <c r="C7898" s="125" t="s">
        <v>264</v>
      </c>
      <c r="D7898" s="126" t="s">
        <v>23905</v>
      </c>
      <c r="E7898" s="125" t="s">
        <v>264</v>
      </c>
      <c r="F7898" s="126" t="s">
        <v>23910</v>
      </c>
      <c r="G7898" s="125" t="s">
        <v>23915</v>
      </c>
      <c r="H7898" s="126" t="s">
        <v>23916</v>
      </c>
      <c r="I7898" s="127">
        <v>304</v>
      </c>
      <c r="J7898" s="128">
        <v>11.6066</v>
      </c>
    </row>
    <row r="7899" spans="2:10" hidden="1" x14ac:dyDescent="0.25">
      <c r="B7899" s="124" t="s">
        <v>37</v>
      </c>
      <c r="C7899" s="125" t="s">
        <v>264</v>
      </c>
      <c r="D7899" s="126" t="s">
        <v>23905</v>
      </c>
      <c r="E7899" s="125" t="s">
        <v>264</v>
      </c>
      <c r="F7899" s="126" t="s">
        <v>23910</v>
      </c>
      <c r="G7899" s="125" t="s">
        <v>23906</v>
      </c>
      <c r="H7899" s="126" t="s">
        <v>23907</v>
      </c>
      <c r="I7899" s="127">
        <v>158</v>
      </c>
      <c r="J7899" s="128">
        <v>7.5886000000000013</v>
      </c>
    </row>
    <row r="7900" spans="2:10" hidden="1" x14ac:dyDescent="0.25">
      <c r="B7900" s="124" t="s">
        <v>37</v>
      </c>
      <c r="C7900" s="125" t="s">
        <v>272</v>
      </c>
      <c r="D7900" s="126" t="s">
        <v>23917</v>
      </c>
      <c r="E7900" s="125" t="s">
        <v>272</v>
      </c>
      <c r="F7900" s="126" t="s">
        <v>23918</v>
      </c>
      <c r="G7900" s="125" t="s">
        <v>23919</v>
      </c>
      <c r="H7900" s="126" t="s">
        <v>23920</v>
      </c>
      <c r="I7900" s="127">
        <v>224</v>
      </c>
      <c r="J7900" s="128">
        <v>29.063199999999998</v>
      </c>
    </row>
    <row r="7901" spans="2:10" hidden="1" x14ac:dyDescent="0.25">
      <c r="B7901" s="124" t="s">
        <v>37</v>
      </c>
      <c r="C7901" s="125" t="s">
        <v>298</v>
      </c>
      <c r="D7901" s="126" t="s">
        <v>23921</v>
      </c>
      <c r="E7901" s="125" t="s">
        <v>298</v>
      </c>
      <c r="F7901" s="126" t="s">
        <v>23922</v>
      </c>
      <c r="G7901" s="125" t="s">
        <v>23923</v>
      </c>
      <c r="H7901" s="126" t="s">
        <v>23924</v>
      </c>
      <c r="I7901" s="127">
        <v>777</v>
      </c>
      <c r="J7901" s="128">
        <v>13.971500000000001</v>
      </c>
    </row>
    <row r="7902" spans="2:10" hidden="1" x14ac:dyDescent="0.25">
      <c r="B7902" s="124" t="s">
        <v>37</v>
      </c>
      <c r="C7902" s="125" t="s">
        <v>298</v>
      </c>
      <c r="D7902" s="126" t="s">
        <v>23921</v>
      </c>
      <c r="E7902" s="125" t="s">
        <v>298</v>
      </c>
      <c r="F7902" s="126" t="s">
        <v>23922</v>
      </c>
      <c r="G7902" s="125" t="s">
        <v>23925</v>
      </c>
      <c r="H7902" s="126" t="s">
        <v>23926</v>
      </c>
      <c r="I7902" s="127">
        <v>1470</v>
      </c>
      <c r="J7902" s="128">
        <v>5.4310000000000009</v>
      </c>
    </row>
    <row r="7903" spans="2:10" hidden="1" x14ac:dyDescent="0.25">
      <c r="B7903" s="124" t="s">
        <v>37</v>
      </c>
      <c r="C7903" s="125" t="s">
        <v>298</v>
      </c>
      <c r="D7903" s="126" t="s">
        <v>23921</v>
      </c>
      <c r="E7903" s="125" t="s">
        <v>298</v>
      </c>
      <c r="F7903" s="126" t="s">
        <v>23922</v>
      </c>
      <c r="G7903" s="125" t="s">
        <v>23927</v>
      </c>
      <c r="H7903" s="126" t="s">
        <v>23928</v>
      </c>
      <c r="I7903" s="127">
        <v>1261</v>
      </c>
      <c r="J7903" s="128">
        <v>13.198600000000001</v>
      </c>
    </row>
    <row r="7904" spans="2:10" hidden="1" x14ac:dyDescent="0.25">
      <c r="B7904" s="124" t="s">
        <v>37</v>
      </c>
      <c r="C7904" s="125" t="s">
        <v>23929</v>
      </c>
      <c r="D7904" s="126" t="s">
        <v>23930</v>
      </c>
      <c r="E7904" s="125" t="s">
        <v>23931</v>
      </c>
      <c r="F7904" s="126" t="s">
        <v>23932</v>
      </c>
      <c r="G7904" s="125" t="s">
        <v>23933</v>
      </c>
      <c r="H7904" s="126" t="s">
        <v>23934</v>
      </c>
      <c r="I7904" s="127">
        <v>340</v>
      </c>
      <c r="J7904" s="128">
        <v>19.0352</v>
      </c>
    </row>
    <row r="7905" spans="2:10" hidden="1" x14ac:dyDescent="0.25">
      <c r="B7905" s="124" t="s">
        <v>37</v>
      </c>
      <c r="C7905" s="125" t="s">
        <v>23929</v>
      </c>
      <c r="D7905" s="126" t="s">
        <v>23930</v>
      </c>
      <c r="E7905" s="125" t="s">
        <v>23935</v>
      </c>
      <c r="F7905" s="126" t="s">
        <v>23936</v>
      </c>
      <c r="G7905" s="125" t="s">
        <v>23931</v>
      </c>
      <c r="H7905" s="126" t="s">
        <v>23932</v>
      </c>
      <c r="I7905" s="127">
        <v>258</v>
      </c>
      <c r="J7905" s="128">
        <v>12.5398</v>
      </c>
    </row>
    <row r="7906" spans="2:10" hidden="1" x14ac:dyDescent="0.25">
      <c r="B7906" s="124" t="s">
        <v>37</v>
      </c>
      <c r="C7906" s="125" t="s">
        <v>23929</v>
      </c>
      <c r="D7906" s="126" t="s">
        <v>23930</v>
      </c>
      <c r="E7906" s="125" t="s">
        <v>23935</v>
      </c>
      <c r="F7906" s="126" t="s">
        <v>23936</v>
      </c>
      <c r="G7906" s="125" t="s">
        <v>23937</v>
      </c>
      <c r="H7906" s="126" t="s">
        <v>23938</v>
      </c>
      <c r="I7906" s="127">
        <v>128</v>
      </c>
      <c r="J7906" s="128">
        <v>19.100200000000001</v>
      </c>
    </row>
    <row r="7907" spans="2:10" hidden="1" x14ac:dyDescent="0.25">
      <c r="B7907" s="124" t="s">
        <v>37</v>
      </c>
      <c r="C7907" s="125" t="s">
        <v>23929</v>
      </c>
      <c r="D7907" s="126" t="s">
        <v>23930</v>
      </c>
      <c r="E7907" s="125" t="s">
        <v>23929</v>
      </c>
      <c r="F7907" s="126" t="s">
        <v>23939</v>
      </c>
      <c r="G7907" s="125" t="s">
        <v>23935</v>
      </c>
      <c r="H7907" s="126" t="s">
        <v>23936</v>
      </c>
      <c r="I7907" s="127">
        <v>361</v>
      </c>
      <c r="J7907" s="128">
        <v>8.2679999999999989</v>
      </c>
    </row>
    <row r="7908" spans="2:10" hidden="1" x14ac:dyDescent="0.25">
      <c r="B7908" s="124" t="s">
        <v>37</v>
      </c>
      <c r="C7908" s="125" t="s">
        <v>353</v>
      </c>
      <c r="D7908" s="126" t="s">
        <v>23940</v>
      </c>
      <c r="E7908" s="125" t="s">
        <v>353</v>
      </c>
      <c r="F7908" s="126" t="s">
        <v>23941</v>
      </c>
      <c r="G7908" s="125" t="s">
        <v>1154</v>
      </c>
      <c r="H7908" s="126" t="s">
        <v>23942</v>
      </c>
      <c r="I7908" s="127">
        <v>182</v>
      </c>
      <c r="J7908" s="128">
        <v>43.175900000000013</v>
      </c>
    </row>
    <row r="7909" spans="2:10" hidden="1" x14ac:dyDescent="0.25">
      <c r="B7909" s="124" t="s">
        <v>37</v>
      </c>
      <c r="C7909" s="125" t="s">
        <v>1162</v>
      </c>
      <c r="D7909" s="126" t="s">
        <v>23943</v>
      </c>
      <c r="E7909" s="125" t="s">
        <v>1162</v>
      </c>
      <c r="F7909" s="126" t="s">
        <v>23944</v>
      </c>
      <c r="G7909" s="125" t="s">
        <v>23945</v>
      </c>
      <c r="H7909" s="126" t="s">
        <v>23946</v>
      </c>
      <c r="I7909" s="127">
        <v>6</v>
      </c>
      <c r="J7909" s="128">
        <v>36.734699999999997</v>
      </c>
    </row>
    <row r="7910" spans="2:10" hidden="1" x14ac:dyDescent="0.25">
      <c r="B7910" s="124" t="s">
        <v>37</v>
      </c>
      <c r="C7910" s="125" t="s">
        <v>4435</v>
      </c>
      <c r="D7910" s="126" t="s">
        <v>23947</v>
      </c>
      <c r="E7910" s="125" t="s">
        <v>4435</v>
      </c>
      <c r="F7910" s="126" t="s">
        <v>23948</v>
      </c>
      <c r="G7910" s="125" t="s">
        <v>23949</v>
      </c>
      <c r="H7910" s="126" t="s">
        <v>23950</v>
      </c>
      <c r="I7910" s="127">
        <v>54</v>
      </c>
      <c r="J7910" s="128">
        <v>40.565200000000011</v>
      </c>
    </row>
    <row r="7911" spans="2:10" hidden="1" x14ac:dyDescent="0.25">
      <c r="B7911" s="124" t="s">
        <v>37</v>
      </c>
      <c r="C7911" s="125" t="s">
        <v>169</v>
      </c>
      <c r="D7911" s="126" t="s">
        <v>23951</v>
      </c>
      <c r="E7911" s="125" t="s">
        <v>169</v>
      </c>
      <c r="F7911" s="126" t="s">
        <v>23952</v>
      </c>
      <c r="G7911" s="125" t="s">
        <v>23953</v>
      </c>
      <c r="H7911" s="126" t="s">
        <v>23954</v>
      </c>
      <c r="I7911" s="127">
        <v>4</v>
      </c>
      <c r="J7911" s="128">
        <v>5.8057999999999996</v>
      </c>
    </row>
    <row r="7912" spans="2:10" hidden="1" x14ac:dyDescent="0.25">
      <c r="B7912" s="124" t="s">
        <v>37</v>
      </c>
      <c r="C7912" s="125" t="s">
        <v>169</v>
      </c>
      <c r="D7912" s="126" t="s">
        <v>23951</v>
      </c>
      <c r="E7912" s="125" t="s">
        <v>169</v>
      </c>
      <c r="F7912" s="126" t="s">
        <v>23952</v>
      </c>
      <c r="G7912" s="125" t="s">
        <v>23955</v>
      </c>
      <c r="H7912" s="126" t="s">
        <v>23956</v>
      </c>
      <c r="I7912" s="127">
        <v>36</v>
      </c>
      <c r="J7912" s="128">
        <v>7.9928999999999997</v>
      </c>
    </row>
    <row r="7913" spans="2:10" hidden="1" x14ac:dyDescent="0.25">
      <c r="B7913" s="124" t="s">
        <v>37</v>
      </c>
      <c r="C7913" s="125" t="s">
        <v>169</v>
      </c>
      <c r="D7913" s="126" t="s">
        <v>23951</v>
      </c>
      <c r="E7913" s="125" t="s">
        <v>169</v>
      </c>
      <c r="F7913" s="126" t="s">
        <v>23952</v>
      </c>
      <c r="G7913" s="125" t="s">
        <v>23957</v>
      </c>
      <c r="H7913" s="126" t="s">
        <v>23958</v>
      </c>
      <c r="I7913" s="127">
        <v>2</v>
      </c>
      <c r="J7913" s="128">
        <v>10.100199999999999</v>
      </c>
    </row>
    <row r="7914" spans="2:10" hidden="1" x14ac:dyDescent="0.25">
      <c r="B7914" s="124" t="s">
        <v>37</v>
      </c>
      <c r="C7914" s="125" t="s">
        <v>739</v>
      </c>
      <c r="D7914" s="126" t="s">
        <v>23959</v>
      </c>
      <c r="E7914" s="125" t="s">
        <v>739</v>
      </c>
      <c r="F7914" s="126" t="s">
        <v>23960</v>
      </c>
      <c r="G7914" s="125" t="s">
        <v>23961</v>
      </c>
      <c r="H7914" s="126" t="s">
        <v>23962</v>
      </c>
      <c r="I7914" s="127">
        <v>386</v>
      </c>
      <c r="J7914" s="128">
        <v>47.672500000000007</v>
      </c>
    </row>
    <row r="7915" spans="2:10" hidden="1" x14ac:dyDescent="0.25">
      <c r="B7915" s="124" t="s">
        <v>37</v>
      </c>
      <c r="C7915" s="125" t="s">
        <v>739</v>
      </c>
      <c r="D7915" s="126" t="s">
        <v>23959</v>
      </c>
      <c r="E7915" s="125" t="s">
        <v>739</v>
      </c>
      <c r="F7915" s="126" t="s">
        <v>23960</v>
      </c>
      <c r="G7915" s="125" t="s">
        <v>21622</v>
      </c>
      <c r="H7915" s="126" t="s">
        <v>23963</v>
      </c>
      <c r="I7915" s="127">
        <v>242</v>
      </c>
      <c r="J7915" s="128">
        <v>46.191600000000001</v>
      </c>
    </row>
    <row r="7916" spans="2:10" hidden="1" x14ac:dyDescent="0.25">
      <c r="B7916" s="124" t="s">
        <v>37</v>
      </c>
      <c r="C7916" s="125" t="s">
        <v>23964</v>
      </c>
      <c r="D7916" s="126" t="s">
        <v>23965</v>
      </c>
      <c r="E7916" s="125" t="s">
        <v>23966</v>
      </c>
      <c r="F7916" s="126" t="s">
        <v>23967</v>
      </c>
      <c r="G7916" s="125" t="s">
        <v>23968</v>
      </c>
      <c r="H7916" s="126" t="s">
        <v>23969</v>
      </c>
      <c r="I7916" s="127">
        <v>1268</v>
      </c>
      <c r="J7916" s="128">
        <v>6.2839999999999998</v>
      </c>
    </row>
    <row r="7917" spans="2:10" hidden="1" x14ac:dyDescent="0.25">
      <c r="B7917" s="124" t="s">
        <v>37</v>
      </c>
      <c r="C7917" s="125" t="s">
        <v>23964</v>
      </c>
      <c r="D7917" s="126" t="s">
        <v>23965</v>
      </c>
      <c r="E7917" s="125" t="s">
        <v>23964</v>
      </c>
      <c r="F7917" s="126" t="s">
        <v>23970</v>
      </c>
      <c r="G7917" s="125" t="s">
        <v>23966</v>
      </c>
      <c r="H7917" s="126" t="s">
        <v>23967</v>
      </c>
      <c r="I7917" s="127">
        <v>292</v>
      </c>
      <c r="J7917" s="128">
        <v>8.751100000000001</v>
      </c>
    </row>
    <row r="7918" spans="2:10" hidden="1" x14ac:dyDescent="0.25">
      <c r="B7918" s="124" t="s">
        <v>37</v>
      </c>
      <c r="C7918" s="125" t="s">
        <v>446</v>
      </c>
      <c r="D7918" s="126" t="s">
        <v>23971</v>
      </c>
      <c r="E7918" s="125" t="s">
        <v>446</v>
      </c>
      <c r="F7918" s="126" t="s">
        <v>23972</v>
      </c>
      <c r="G7918" s="125" t="s">
        <v>23973</v>
      </c>
      <c r="H7918" s="126" t="s">
        <v>23974</v>
      </c>
      <c r="I7918" s="127">
        <v>166</v>
      </c>
      <c r="J7918" s="128">
        <v>21.40209999999999</v>
      </c>
    </row>
    <row r="7919" spans="2:10" hidden="1" x14ac:dyDescent="0.25">
      <c r="B7919" s="124" t="s">
        <v>37</v>
      </c>
      <c r="C7919" s="125" t="s">
        <v>446</v>
      </c>
      <c r="D7919" s="126" t="s">
        <v>23971</v>
      </c>
      <c r="E7919" s="125" t="s">
        <v>446</v>
      </c>
      <c r="F7919" s="126" t="s">
        <v>23972</v>
      </c>
      <c r="G7919" s="125" t="s">
        <v>23975</v>
      </c>
      <c r="H7919" s="126" t="s">
        <v>23976</v>
      </c>
      <c r="I7919" s="127">
        <v>913</v>
      </c>
      <c r="J7919" s="128">
        <v>29.3094</v>
      </c>
    </row>
    <row r="7920" spans="2:10" hidden="1" x14ac:dyDescent="0.25">
      <c r="B7920" s="124" t="s">
        <v>37</v>
      </c>
      <c r="C7920" s="125" t="s">
        <v>446</v>
      </c>
      <c r="D7920" s="126" t="s">
        <v>23971</v>
      </c>
      <c r="E7920" s="125" t="s">
        <v>23975</v>
      </c>
      <c r="F7920" s="126" t="s">
        <v>23976</v>
      </c>
      <c r="G7920" s="125" t="s">
        <v>7787</v>
      </c>
      <c r="H7920" s="126" t="s">
        <v>23977</v>
      </c>
      <c r="I7920" s="127">
        <v>590</v>
      </c>
      <c r="J7920" s="128">
        <v>20.4086</v>
      </c>
    </row>
    <row r="7921" spans="2:10" hidden="1" x14ac:dyDescent="0.25">
      <c r="B7921" s="124" t="s">
        <v>37</v>
      </c>
      <c r="C7921" s="125" t="s">
        <v>446</v>
      </c>
      <c r="D7921" s="126" t="s">
        <v>23971</v>
      </c>
      <c r="E7921" s="125" t="s">
        <v>23975</v>
      </c>
      <c r="F7921" s="126" t="s">
        <v>23976</v>
      </c>
      <c r="G7921" s="125" t="s">
        <v>7874</v>
      </c>
      <c r="H7921" s="126" t="s">
        <v>23978</v>
      </c>
      <c r="I7921" s="127">
        <v>309</v>
      </c>
      <c r="J7921" s="128">
        <v>25.946300000000001</v>
      </c>
    </row>
    <row r="7922" spans="2:10" hidden="1" x14ac:dyDescent="0.25">
      <c r="B7922" s="124" t="s">
        <v>37</v>
      </c>
      <c r="C7922" s="125" t="s">
        <v>446</v>
      </c>
      <c r="D7922" s="126" t="s">
        <v>23971</v>
      </c>
      <c r="E7922" s="125" t="s">
        <v>7787</v>
      </c>
      <c r="F7922" s="126" t="s">
        <v>23977</v>
      </c>
      <c r="G7922" s="125" t="s">
        <v>23979</v>
      </c>
      <c r="H7922" s="126" t="s">
        <v>23980</v>
      </c>
      <c r="I7922" s="127">
        <v>559</v>
      </c>
      <c r="J7922" s="128">
        <v>30.329799999999999</v>
      </c>
    </row>
    <row r="7923" spans="2:10" hidden="1" x14ac:dyDescent="0.25">
      <c r="B7923" s="124" t="s">
        <v>37</v>
      </c>
      <c r="C7923" s="125" t="s">
        <v>23981</v>
      </c>
      <c r="D7923" s="126" t="s">
        <v>23982</v>
      </c>
      <c r="E7923" s="125" t="s">
        <v>23981</v>
      </c>
      <c r="F7923" s="126" t="s">
        <v>23983</v>
      </c>
      <c r="G7923" s="125" t="s">
        <v>23984</v>
      </c>
      <c r="H7923" s="126" t="s">
        <v>23985</v>
      </c>
      <c r="I7923" s="127">
        <v>183</v>
      </c>
      <c r="J7923" s="128">
        <v>15.575799999999999</v>
      </c>
    </row>
    <row r="7924" spans="2:10" hidden="1" x14ac:dyDescent="0.25">
      <c r="B7924" s="124" t="s">
        <v>37</v>
      </c>
      <c r="C7924" s="125" t="s">
        <v>23981</v>
      </c>
      <c r="D7924" s="126" t="s">
        <v>23982</v>
      </c>
      <c r="E7924" s="125" t="s">
        <v>23981</v>
      </c>
      <c r="F7924" s="126" t="s">
        <v>23983</v>
      </c>
      <c r="G7924" s="125" t="s">
        <v>23986</v>
      </c>
      <c r="H7924" s="126" t="s">
        <v>23987</v>
      </c>
      <c r="I7924" s="127">
        <v>255</v>
      </c>
      <c r="J7924" s="128">
        <v>29.21309999999999</v>
      </c>
    </row>
    <row r="7925" spans="2:10" hidden="1" x14ac:dyDescent="0.25">
      <c r="B7925" s="124" t="s">
        <v>37</v>
      </c>
      <c r="C7925" s="125" t="s">
        <v>23981</v>
      </c>
      <c r="D7925" s="126" t="s">
        <v>23982</v>
      </c>
      <c r="E7925" s="125" t="s">
        <v>23986</v>
      </c>
      <c r="F7925" s="126" t="s">
        <v>23987</v>
      </c>
      <c r="G7925" s="125" t="s">
        <v>3294</v>
      </c>
      <c r="H7925" s="126" t="s">
        <v>23988</v>
      </c>
      <c r="I7925" s="127">
        <v>203</v>
      </c>
      <c r="J7925" s="128">
        <v>5.6286999999999994</v>
      </c>
    </row>
    <row r="7926" spans="2:10" hidden="1" x14ac:dyDescent="0.25">
      <c r="B7926" s="124" t="s">
        <v>37</v>
      </c>
      <c r="C7926" s="125" t="s">
        <v>1470</v>
      </c>
      <c r="D7926" s="126" t="s">
        <v>23989</v>
      </c>
      <c r="E7926" s="125" t="s">
        <v>1470</v>
      </c>
      <c r="F7926" s="126" t="s">
        <v>23990</v>
      </c>
      <c r="G7926" s="125" t="s">
        <v>23991</v>
      </c>
      <c r="H7926" s="126" t="s">
        <v>23992</v>
      </c>
      <c r="I7926" s="127">
        <v>126</v>
      </c>
      <c r="J7926" s="128">
        <v>32.777099999999997</v>
      </c>
    </row>
    <row r="7927" spans="2:10" hidden="1" x14ac:dyDescent="0.25">
      <c r="B7927" s="124" t="s">
        <v>37</v>
      </c>
      <c r="C7927" s="125" t="s">
        <v>492</v>
      </c>
      <c r="D7927" s="126" t="s">
        <v>23993</v>
      </c>
      <c r="E7927" s="125" t="s">
        <v>4248</v>
      </c>
      <c r="F7927" s="126" t="s">
        <v>23994</v>
      </c>
      <c r="G7927" s="125" t="s">
        <v>23995</v>
      </c>
      <c r="H7927" s="126" t="s">
        <v>23996</v>
      </c>
      <c r="I7927" s="127">
        <v>378</v>
      </c>
      <c r="J7927" s="128">
        <v>8.8401000000000014</v>
      </c>
    </row>
    <row r="7928" spans="2:10" hidden="1" x14ac:dyDescent="0.25">
      <c r="B7928" s="124" t="s">
        <v>37</v>
      </c>
      <c r="C7928" s="125" t="s">
        <v>492</v>
      </c>
      <c r="D7928" s="126" t="s">
        <v>23993</v>
      </c>
      <c r="E7928" s="125" t="s">
        <v>4248</v>
      </c>
      <c r="F7928" s="126" t="s">
        <v>23994</v>
      </c>
      <c r="G7928" s="125" t="s">
        <v>7461</v>
      </c>
      <c r="H7928" s="126" t="s">
        <v>23997</v>
      </c>
      <c r="I7928" s="127">
        <v>369</v>
      </c>
      <c r="J7928" s="128">
        <v>8.1544000000000008</v>
      </c>
    </row>
    <row r="7929" spans="2:10" hidden="1" x14ac:dyDescent="0.25">
      <c r="B7929" s="124" t="s">
        <v>37</v>
      </c>
      <c r="C7929" s="125" t="s">
        <v>492</v>
      </c>
      <c r="D7929" s="126" t="s">
        <v>23993</v>
      </c>
      <c r="E7929" s="125" t="s">
        <v>492</v>
      </c>
      <c r="F7929" s="126" t="s">
        <v>23998</v>
      </c>
      <c r="G7929" s="125" t="s">
        <v>4248</v>
      </c>
      <c r="H7929" s="126" t="s">
        <v>23994</v>
      </c>
      <c r="I7929" s="127">
        <v>1769</v>
      </c>
      <c r="J7929" s="128">
        <v>5.5446</v>
      </c>
    </row>
    <row r="7930" spans="2:10" hidden="1" x14ac:dyDescent="0.25">
      <c r="B7930" s="124" t="s">
        <v>37</v>
      </c>
      <c r="C7930" s="125" t="s">
        <v>492</v>
      </c>
      <c r="D7930" s="126" t="s">
        <v>23993</v>
      </c>
      <c r="E7930" s="125" t="s">
        <v>7461</v>
      </c>
      <c r="F7930" s="126" t="s">
        <v>23997</v>
      </c>
      <c r="G7930" s="125" t="s">
        <v>23999</v>
      </c>
      <c r="H7930" s="126" t="s">
        <v>24000</v>
      </c>
      <c r="I7930" s="127">
        <v>150</v>
      </c>
      <c r="J7930" s="128">
        <v>21.088699999999989</v>
      </c>
    </row>
    <row r="7931" spans="2:10" hidden="1" x14ac:dyDescent="0.25">
      <c r="B7931" s="124" t="s">
        <v>37</v>
      </c>
      <c r="C7931" s="125" t="s">
        <v>492</v>
      </c>
      <c r="D7931" s="126" t="s">
        <v>23993</v>
      </c>
      <c r="E7931" s="125" t="s">
        <v>23995</v>
      </c>
      <c r="F7931" s="126" t="s">
        <v>23996</v>
      </c>
      <c r="G7931" s="125" t="s">
        <v>2942</v>
      </c>
      <c r="H7931" s="126" t="s">
        <v>24001</v>
      </c>
      <c r="I7931" s="127">
        <v>439</v>
      </c>
      <c r="J7931" s="128">
        <v>6.3651999999999989</v>
      </c>
    </row>
    <row r="7932" spans="2:10" hidden="1" x14ac:dyDescent="0.25">
      <c r="B7932" s="124" t="s">
        <v>37</v>
      </c>
      <c r="C7932" s="125" t="s">
        <v>500</v>
      </c>
      <c r="D7932" s="126" t="s">
        <v>24002</v>
      </c>
      <c r="E7932" s="125" t="s">
        <v>500</v>
      </c>
      <c r="F7932" s="126" t="s">
        <v>24003</v>
      </c>
      <c r="G7932" s="125" t="s">
        <v>15814</v>
      </c>
      <c r="H7932" s="126" t="s">
        <v>24004</v>
      </c>
      <c r="I7932" s="127">
        <v>444</v>
      </c>
      <c r="J7932" s="128">
        <v>12.4939</v>
      </c>
    </row>
    <row r="7933" spans="2:10" hidden="1" x14ac:dyDescent="0.25">
      <c r="B7933" s="124" t="s">
        <v>37</v>
      </c>
      <c r="C7933" s="125" t="s">
        <v>24005</v>
      </c>
      <c r="D7933" s="126" t="s">
        <v>24006</v>
      </c>
      <c r="E7933" s="125" t="s">
        <v>24005</v>
      </c>
      <c r="F7933" s="126" t="s">
        <v>24007</v>
      </c>
      <c r="G7933" s="125" t="s">
        <v>5080</v>
      </c>
      <c r="H7933" s="126" t="s">
        <v>24008</v>
      </c>
      <c r="I7933" s="127">
        <v>14</v>
      </c>
      <c r="J7933" s="128">
        <v>3.7501000000000002</v>
      </c>
    </row>
    <row r="7934" spans="2:10" hidden="1" x14ac:dyDescent="0.25">
      <c r="B7934" s="124" t="s">
        <v>37</v>
      </c>
      <c r="C7934" s="125" t="s">
        <v>24005</v>
      </c>
      <c r="D7934" s="126" t="s">
        <v>24006</v>
      </c>
      <c r="E7934" s="125" t="s">
        <v>5080</v>
      </c>
      <c r="F7934" s="126" t="s">
        <v>24008</v>
      </c>
      <c r="G7934" s="125" t="s">
        <v>24009</v>
      </c>
      <c r="H7934" s="126" t="s">
        <v>24010</v>
      </c>
      <c r="I7934" s="127">
        <v>31</v>
      </c>
      <c r="J7934" s="128">
        <v>3.1204999999999998</v>
      </c>
    </row>
    <row r="7935" spans="2:10" hidden="1" x14ac:dyDescent="0.25">
      <c r="B7935" s="124" t="s">
        <v>37</v>
      </c>
      <c r="C7935" s="125" t="s">
        <v>24011</v>
      </c>
      <c r="D7935" s="126" t="s">
        <v>24012</v>
      </c>
      <c r="E7935" s="125" t="s">
        <v>24011</v>
      </c>
      <c r="F7935" s="126" t="s">
        <v>24013</v>
      </c>
      <c r="G7935" s="125" t="s">
        <v>8664</v>
      </c>
      <c r="H7935" s="126" t="s">
        <v>24014</v>
      </c>
      <c r="I7935" s="127">
        <v>339</v>
      </c>
      <c r="J7935" s="128">
        <v>15.835699999999999</v>
      </c>
    </row>
    <row r="7936" spans="2:10" hidden="1" x14ac:dyDescent="0.25">
      <c r="B7936" s="124" t="s">
        <v>37</v>
      </c>
      <c r="C7936" s="125" t="s">
        <v>24015</v>
      </c>
      <c r="D7936" s="126" t="s">
        <v>24016</v>
      </c>
      <c r="E7936" s="125" t="s">
        <v>24015</v>
      </c>
      <c r="F7936" s="126" t="s">
        <v>24017</v>
      </c>
      <c r="G7936" s="125" t="s">
        <v>24018</v>
      </c>
      <c r="H7936" s="126" t="s">
        <v>24019</v>
      </c>
      <c r="I7936" s="127">
        <v>682</v>
      </c>
      <c r="J7936" s="128">
        <v>8.1208000000000009</v>
      </c>
    </row>
    <row r="7937" spans="2:10" hidden="1" x14ac:dyDescent="0.25">
      <c r="B7937" s="124" t="s">
        <v>37</v>
      </c>
      <c r="C7937" s="125" t="s">
        <v>300</v>
      </c>
      <c r="D7937" s="126" t="s">
        <v>24020</v>
      </c>
      <c r="E7937" s="125" t="s">
        <v>24021</v>
      </c>
      <c r="F7937" s="126" t="s">
        <v>24022</v>
      </c>
      <c r="G7937" s="125" t="s">
        <v>24023</v>
      </c>
      <c r="H7937" s="126" t="s">
        <v>24024</v>
      </c>
      <c r="I7937" s="127">
        <v>188</v>
      </c>
      <c r="J7937" s="128">
        <v>7.2929000000000004</v>
      </c>
    </row>
    <row r="7938" spans="2:10" hidden="1" x14ac:dyDescent="0.25">
      <c r="B7938" s="124" t="s">
        <v>37</v>
      </c>
      <c r="C7938" s="125" t="s">
        <v>300</v>
      </c>
      <c r="D7938" s="126" t="s">
        <v>24020</v>
      </c>
      <c r="E7938" s="125" t="s">
        <v>24025</v>
      </c>
      <c r="F7938" s="126" t="s">
        <v>24026</v>
      </c>
      <c r="G7938" s="125" t="s">
        <v>24027</v>
      </c>
      <c r="H7938" s="126" t="s">
        <v>24028</v>
      </c>
      <c r="I7938" s="127">
        <v>17</v>
      </c>
      <c r="J7938" s="128">
        <v>10.0793</v>
      </c>
    </row>
    <row r="7939" spans="2:10" hidden="1" x14ac:dyDescent="0.25">
      <c r="B7939" s="124" t="s">
        <v>37</v>
      </c>
      <c r="C7939" s="125" t="s">
        <v>300</v>
      </c>
      <c r="D7939" s="126" t="s">
        <v>24020</v>
      </c>
      <c r="E7939" s="125" t="s">
        <v>24023</v>
      </c>
      <c r="F7939" s="126" t="s">
        <v>24024</v>
      </c>
      <c r="G7939" s="125" t="s">
        <v>24029</v>
      </c>
      <c r="H7939" s="126" t="s">
        <v>24030</v>
      </c>
      <c r="I7939" s="127">
        <v>147</v>
      </c>
      <c r="J7939" s="128">
        <v>10.578900000000001</v>
      </c>
    </row>
    <row r="7940" spans="2:10" hidden="1" x14ac:dyDescent="0.25">
      <c r="B7940" s="124" t="s">
        <v>37</v>
      </c>
      <c r="C7940" s="125" t="s">
        <v>300</v>
      </c>
      <c r="D7940" s="126" t="s">
        <v>24020</v>
      </c>
      <c r="E7940" s="125" t="s">
        <v>24031</v>
      </c>
      <c r="F7940" s="126" t="s">
        <v>24032</v>
      </c>
      <c r="G7940" s="125" t="s">
        <v>24033</v>
      </c>
      <c r="H7940" s="126" t="s">
        <v>24034</v>
      </c>
      <c r="I7940" s="127">
        <v>393</v>
      </c>
      <c r="J7940" s="128">
        <v>3.4241999999999999</v>
      </c>
    </row>
    <row r="7941" spans="2:10" hidden="1" x14ac:dyDescent="0.25">
      <c r="B7941" s="124" t="s">
        <v>37</v>
      </c>
      <c r="C7941" s="125" t="s">
        <v>300</v>
      </c>
      <c r="D7941" s="126" t="s">
        <v>24020</v>
      </c>
      <c r="E7941" s="125" t="s">
        <v>24035</v>
      </c>
      <c r="F7941" s="126" t="s">
        <v>24036</v>
      </c>
      <c r="G7941" s="125" t="s">
        <v>24037</v>
      </c>
      <c r="H7941" s="126" t="s">
        <v>24038</v>
      </c>
      <c r="I7941" s="127">
        <v>253</v>
      </c>
      <c r="J7941" s="128">
        <v>10.153</v>
      </c>
    </row>
    <row r="7942" spans="2:10" hidden="1" x14ac:dyDescent="0.25">
      <c r="B7942" s="124" t="s">
        <v>37</v>
      </c>
      <c r="C7942" s="125" t="s">
        <v>300</v>
      </c>
      <c r="D7942" s="126" t="s">
        <v>24020</v>
      </c>
      <c r="E7942" s="125" t="s">
        <v>24025</v>
      </c>
      <c r="F7942" s="126" t="s">
        <v>24026</v>
      </c>
      <c r="G7942" s="125" t="s">
        <v>24039</v>
      </c>
      <c r="H7942" s="126" t="s">
        <v>24040</v>
      </c>
      <c r="I7942" s="127">
        <v>353</v>
      </c>
      <c r="J7942" s="128">
        <v>7.2309999999999999</v>
      </c>
    </row>
    <row r="7943" spans="2:10" hidden="1" x14ac:dyDescent="0.25">
      <c r="B7943" s="124" t="s">
        <v>37</v>
      </c>
      <c r="C7943" s="125" t="s">
        <v>300</v>
      </c>
      <c r="D7943" s="126" t="s">
        <v>24020</v>
      </c>
      <c r="E7943" s="125" t="s">
        <v>24025</v>
      </c>
      <c r="F7943" s="126" t="s">
        <v>24026</v>
      </c>
      <c r="G7943" s="125" t="s">
        <v>24035</v>
      </c>
      <c r="H7943" s="126" t="s">
        <v>24036</v>
      </c>
      <c r="I7943" s="127">
        <v>186</v>
      </c>
      <c r="J7943" s="128">
        <v>19.7804</v>
      </c>
    </row>
    <row r="7944" spans="2:10" hidden="1" x14ac:dyDescent="0.25">
      <c r="B7944" s="124" t="s">
        <v>37</v>
      </c>
      <c r="C7944" s="125" t="s">
        <v>300</v>
      </c>
      <c r="D7944" s="126" t="s">
        <v>24020</v>
      </c>
      <c r="E7944" s="125" t="s">
        <v>24041</v>
      </c>
      <c r="F7944" s="126" t="s">
        <v>24042</v>
      </c>
      <c r="G7944" s="125" t="s">
        <v>24031</v>
      </c>
      <c r="H7944" s="126" t="s">
        <v>24032</v>
      </c>
      <c r="I7944" s="127">
        <v>424</v>
      </c>
      <c r="J7944" s="128">
        <v>9.0035000000000007</v>
      </c>
    </row>
    <row r="7945" spans="2:10" hidden="1" x14ac:dyDescent="0.25">
      <c r="B7945" s="124" t="s">
        <v>37</v>
      </c>
      <c r="C7945" s="125" t="s">
        <v>567</v>
      </c>
      <c r="D7945" s="126" t="s">
        <v>24043</v>
      </c>
      <c r="E7945" s="125" t="s">
        <v>24044</v>
      </c>
      <c r="F7945" s="126" t="s">
        <v>24045</v>
      </c>
      <c r="G7945" s="125" t="s">
        <v>6691</v>
      </c>
      <c r="H7945" s="126" t="s">
        <v>24046</v>
      </c>
      <c r="I7945" s="127">
        <v>146</v>
      </c>
      <c r="J7945" s="128">
        <v>10.0113</v>
      </c>
    </row>
    <row r="7946" spans="2:10" hidden="1" x14ac:dyDescent="0.25">
      <c r="B7946" s="124" t="s">
        <v>37</v>
      </c>
      <c r="C7946" s="125" t="s">
        <v>567</v>
      </c>
      <c r="D7946" s="126" t="s">
        <v>24043</v>
      </c>
      <c r="E7946" s="125" t="s">
        <v>567</v>
      </c>
      <c r="F7946" s="126" t="s">
        <v>24047</v>
      </c>
      <c r="G7946" s="125" t="s">
        <v>24048</v>
      </c>
      <c r="H7946" s="126" t="s">
        <v>24049</v>
      </c>
      <c r="I7946" s="127">
        <v>59</v>
      </c>
      <c r="J7946" s="128">
        <v>10.8132</v>
      </c>
    </row>
    <row r="7947" spans="2:10" hidden="1" x14ac:dyDescent="0.25">
      <c r="B7947" s="124" t="s">
        <v>37</v>
      </c>
      <c r="C7947" s="125" t="s">
        <v>567</v>
      </c>
      <c r="D7947" s="126" t="s">
        <v>24043</v>
      </c>
      <c r="E7947" s="125" t="s">
        <v>567</v>
      </c>
      <c r="F7947" s="126" t="s">
        <v>24047</v>
      </c>
      <c r="G7947" s="125" t="s">
        <v>24044</v>
      </c>
      <c r="H7947" s="126" t="s">
        <v>24045</v>
      </c>
      <c r="I7947" s="127">
        <v>175</v>
      </c>
      <c r="J7947" s="128">
        <v>18.6935</v>
      </c>
    </row>
    <row r="7948" spans="2:10" hidden="1" x14ac:dyDescent="0.25">
      <c r="B7948" s="124" t="s">
        <v>37</v>
      </c>
      <c r="C7948" s="125" t="s">
        <v>567</v>
      </c>
      <c r="D7948" s="126" t="s">
        <v>24043</v>
      </c>
      <c r="E7948" s="125" t="s">
        <v>567</v>
      </c>
      <c r="F7948" s="126" t="s">
        <v>24047</v>
      </c>
      <c r="G7948" s="125" t="s">
        <v>24050</v>
      </c>
      <c r="H7948" s="126" t="s">
        <v>24051</v>
      </c>
      <c r="I7948" s="127">
        <v>14</v>
      </c>
      <c r="J7948" s="128">
        <v>14.439299999999999</v>
      </c>
    </row>
    <row r="7949" spans="2:10" hidden="1" x14ac:dyDescent="0.25">
      <c r="B7949" s="124" t="s">
        <v>37</v>
      </c>
      <c r="C7949" s="125" t="s">
        <v>567</v>
      </c>
      <c r="D7949" s="126" t="s">
        <v>24043</v>
      </c>
      <c r="E7949" s="125" t="s">
        <v>24048</v>
      </c>
      <c r="F7949" s="126" t="s">
        <v>24049</v>
      </c>
      <c r="G7949" s="125" t="s">
        <v>1920</v>
      </c>
      <c r="H7949" s="126" t="s">
        <v>24052</v>
      </c>
      <c r="I7949" s="127">
        <v>237</v>
      </c>
      <c r="J7949" s="128">
        <v>8.2085999999999988</v>
      </c>
    </row>
    <row r="7950" spans="2:10" hidden="1" x14ac:dyDescent="0.25">
      <c r="B7950" s="124" t="s">
        <v>37</v>
      </c>
      <c r="C7950" s="125" t="s">
        <v>567</v>
      </c>
      <c r="D7950" s="126" t="s">
        <v>24043</v>
      </c>
      <c r="E7950" s="125" t="s">
        <v>1920</v>
      </c>
      <c r="F7950" s="126" t="s">
        <v>24052</v>
      </c>
      <c r="G7950" s="125" t="s">
        <v>24053</v>
      </c>
      <c r="H7950" s="126" t="s">
        <v>24054</v>
      </c>
      <c r="I7950" s="127">
        <v>66</v>
      </c>
      <c r="J7950" s="128">
        <v>10.0189</v>
      </c>
    </row>
    <row r="7951" spans="2:10" hidden="1" x14ac:dyDescent="0.25">
      <c r="B7951" s="124" t="s">
        <v>37</v>
      </c>
      <c r="C7951" s="125" t="s">
        <v>602</v>
      </c>
      <c r="D7951" s="126" t="s">
        <v>24055</v>
      </c>
      <c r="E7951" s="125" t="s">
        <v>24056</v>
      </c>
      <c r="F7951" s="126" t="s">
        <v>24057</v>
      </c>
      <c r="G7951" s="125" t="s">
        <v>24058</v>
      </c>
      <c r="H7951" s="126" t="s">
        <v>24059</v>
      </c>
      <c r="I7951" s="127">
        <v>295</v>
      </c>
      <c r="J7951" s="128">
        <v>23.703099999999999</v>
      </c>
    </row>
    <row r="7952" spans="2:10" hidden="1" x14ac:dyDescent="0.25">
      <c r="B7952" s="124" t="s">
        <v>37</v>
      </c>
      <c r="C7952" s="125" t="s">
        <v>602</v>
      </c>
      <c r="D7952" s="126" t="s">
        <v>24055</v>
      </c>
      <c r="E7952" s="125" t="s">
        <v>602</v>
      </c>
      <c r="F7952" s="126" t="s">
        <v>24060</v>
      </c>
      <c r="G7952" s="125" t="s">
        <v>24061</v>
      </c>
      <c r="H7952" s="126" t="s">
        <v>24062</v>
      </c>
      <c r="I7952" s="127">
        <v>279</v>
      </c>
      <c r="J7952" s="128">
        <v>6.7625999999999991</v>
      </c>
    </row>
    <row r="7953" spans="2:10" hidden="1" x14ac:dyDescent="0.25">
      <c r="B7953" s="124" t="s">
        <v>37</v>
      </c>
      <c r="C7953" s="125" t="s">
        <v>602</v>
      </c>
      <c r="D7953" s="126" t="s">
        <v>24055</v>
      </c>
      <c r="E7953" s="125" t="s">
        <v>24063</v>
      </c>
      <c r="F7953" s="126" t="s">
        <v>24064</v>
      </c>
      <c r="G7953" s="125" t="s">
        <v>24056</v>
      </c>
      <c r="H7953" s="126" t="s">
        <v>24057</v>
      </c>
      <c r="I7953" s="127">
        <v>206</v>
      </c>
      <c r="J7953" s="128">
        <v>16.610499999999991</v>
      </c>
    </row>
    <row r="7954" spans="2:10" hidden="1" x14ac:dyDescent="0.25">
      <c r="B7954" s="124" t="s">
        <v>37</v>
      </c>
      <c r="C7954" s="125" t="s">
        <v>602</v>
      </c>
      <c r="D7954" s="126" t="s">
        <v>24055</v>
      </c>
      <c r="E7954" s="125" t="s">
        <v>602</v>
      </c>
      <c r="F7954" s="126" t="s">
        <v>24060</v>
      </c>
      <c r="G7954" s="125" t="s">
        <v>24063</v>
      </c>
      <c r="H7954" s="126" t="s">
        <v>24064</v>
      </c>
      <c r="I7954" s="127">
        <v>189</v>
      </c>
      <c r="J7954" s="128">
        <v>3.5411000000000001</v>
      </c>
    </row>
    <row r="7955" spans="2:10" hidden="1" x14ac:dyDescent="0.25">
      <c r="B7955" s="124" t="s">
        <v>37</v>
      </c>
      <c r="C7955" s="125" t="s">
        <v>602</v>
      </c>
      <c r="D7955" s="126" t="s">
        <v>24055</v>
      </c>
      <c r="E7955" s="125" t="s">
        <v>24063</v>
      </c>
      <c r="F7955" s="126" t="s">
        <v>24064</v>
      </c>
      <c r="G7955" s="125" t="s">
        <v>6921</v>
      </c>
      <c r="H7955" s="126" t="s">
        <v>24065</v>
      </c>
      <c r="I7955" s="127">
        <v>214</v>
      </c>
      <c r="J7955" s="128">
        <v>8.2609000000000012</v>
      </c>
    </row>
    <row r="7956" spans="2:10" hidden="1" x14ac:dyDescent="0.25">
      <c r="B7956" s="124" t="s">
        <v>37</v>
      </c>
      <c r="C7956" s="125" t="s">
        <v>613</v>
      </c>
      <c r="D7956" s="126" t="s">
        <v>24066</v>
      </c>
      <c r="E7956" s="125" t="s">
        <v>613</v>
      </c>
      <c r="F7956" s="126" t="s">
        <v>24067</v>
      </c>
      <c r="G7956" s="125" t="s">
        <v>24068</v>
      </c>
      <c r="H7956" s="126" t="s">
        <v>24069</v>
      </c>
      <c r="I7956" s="127">
        <v>113</v>
      </c>
      <c r="J7956" s="128">
        <v>12.4062</v>
      </c>
    </row>
    <row r="7957" spans="2:10" hidden="1" x14ac:dyDescent="0.25">
      <c r="B7957" s="124" t="s">
        <v>37</v>
      </c>
      <c r="C7957" s="125" t="s">
        <v>629</v>
      </c>
      <c r="D7957" s="126" t="s">
        <v>24070</v>
      </c>
      <c r="E7957" s="125" t="s">
        <v>24071</v>
      </c>
      <c r="F7957" s="126" t="s">
        <v>24072</v>
      </c>
      <c r="G7957" s="125" t="s">
        <v>2481</v>
      </c>
      <c r="H7957" s="126" t="s">
        <v>24073</v>
      </c>
      <c r="I7957" s="127">
        <v>139</v>
      </c>
      <c r="J7957" s="128">
        <v>19.6694</v>
      </c>
    </row>
    <row r="7958" spans="2:10" hidden="1" x14ac:dyDescent="0.25">
      <c r="B7958" s="124" t="s">
        <v>37</v>
      </c>
      <c r="C7958" s="125" t="s">
        <v>629</v>
      </c>
      <c r="D7958" s="126" t="s">
        <v>24070</v>
      </c>
      <c r="E7958" s="125" t="s">
        <v>24074</v>
      </c>
      <c r="F7958" s="126" t="s">
        <v>24075</v>
      </c>
      <c r="G7958" s="125" t="s">
        <v>24071</v>
      </c>
      <c r="H7958" s="126" t="s">
        <v>24072</v>
      </c>
      <c r="I7958" s="127">
        <v>1170</v>
      </c>
      <c r="J7958" s="128">
        <v>11.568199999999999</v>
      </c>
    </row>
    <row r="7959" spans="2:10" hidden="1" x14ac:dyDescent="0.25">
      <c r="B7959" s="124" t="s">
        <v>37</v>
      </c>
      <c r="C7959" s="125" t="s">
        <v>629</v>
      </c>
      <c r="D7959" s="126" t="s">
        <v>24070</v>
      </c>
      <c r="E7959" s="125" t="s">
        <v>629</v>
      </c>
      <c r="F7959" s="126" t="s">
        <v>24076</v>
      </c>
      <c r="G7959" s="125" t="s">
        <v>24077</v>
      </c>
      <c r="H7959" s="126" t="s">
        <v>24078</v>
      </c>
      <c r="I7959" s="127">
        <v>181</v>
      </c>
      <c r="J7959" s="128">
        <v>16.756599999999999</v>
      </c>
    </row>
    <row r="7960" spans="2:10" hidden="1" x14ac:dyDescent="0.25">
      <c r="B7960" s="124" t="s">
        <v>37</v>
      </c>
      <c r="C7960" s="125" t="s">
        <v>629</v>
      </c>
      <c r="D7960" s="126" t="s">
        <v>24070</v>
      </c>
      <c r="E7960" s="125" t="s">
        <v>629</v>
      </c>
      <c r="F7960" s="126" t="s">
        <v>24076</v>
      </c>
      <c r="G7960" s="125" t="s">
        <v>24074</v>
      </c>
      <c r="H7960" s="126" t="s">
        <v>24075</v>
      </c>
      <c r="I7960" s="127">
        <v>150</v>
      </c>
      <c r="J7960" s="128">
        <v>12.106199999999999</v>
      </c>
    </row>
    <row r="7961" spans="2:10" hidden="1" x14ac:dyDescent="0.25">
      <c r="B7961" s="124" t="s">
        <v>37</v>
      </c>
      <c r="C7961" s="125" t="s">
        <v>629</v>
      </c>
      <c r="D7961" s="126" t="s">
        <v>24070</v>
      </c>
      <c r="E7961" s="125" t="s">
        <v>629</v>
      </c>
      <c r="F7961" s="126" t="s">
        <v>24076</v>
      </c>
      <c r="G7961" s="125" t="s">
        <v>24079</v>
      </c>
      <c r="H7961" s="126" t="s">
        <v>24080</v>
      </c>
      <c r="I7961" s="127">
        <v>396</v>
      </c>
      <c r="J7961" s="128">
        <v>8.0787000000000013</v>
      </c>
    </row>
    <row r="7962" spans="2:10" hidden="1" x14ac:dyDescent="0.25">
      <c r="B7962" s="124" t="s">
        <v>37</v>
      </c>
      <c r="C7962" s="125" t="s">
        <v>633</v>
      </c>
      <c r="D7962" s="126" t="s">
        <v>24081</v>
      </c>
      <c r="E7962" s="125" t="s">
        <v>14678</v>
      </c>
      <c r="F7962" s="126" t="s">
        <v>24082</v>
      </c>
      <c r="G7962" s="125" t="s">
        <v>9192</v>
      </c>
      <c r="H7962" s="126" t="s">
        <v>24083</v>
      </c>
      <c r="I7962" s="127">
        <v>728</v>
      </c>
      <c r="J7962" s="128">
        <v>0.98229999999999984</v>
      </c>
    </row>
    <row r="7963" spans="2:10" hidden="1" x14ac:dyDescent="0.25">
      <c r="B7963" s="124" t="s">
        <v>37</v>
      </c>
      <c r="C7963" s="125" t="s">
        <v>633</v>
      </c>
      <c r="D7963" s="126" t="s">
        <v>24081</v>
      </c>
      <c r="E7963" s="125" t="s">
        <v>633</v>
      </c>
      <c r="F7963" s="126" t="s">
        <v>24084</v>
      </c>
      <c r="G7963" s="125" t="s">
        <v>14678</v>
      </c>
      <c r="H7963" s="126" t="s">
        <v>24082</v>
      </c>
      <c r="I7963" s="127">
        <v>261</v>
      </c>
      <c r="J7963" s="128">
        <v>12.948499999999999</v>
      </c>
    </row>
    <row r="7964" spans="2:10" hidden="1" x14ac:dyDescent="0.25">
      <c r="B7964" s="124" t="s">
        <v>37</v>
      </c>
      <c r="C7964" s="125" t="s">
        <v>645</v>
      </c>
      <c r="D7964" s="126" t="s">
        <v>24085</v>
      </c>
      <c r="E7964" s="125" t="s">
        <v>645</v>
      </c>
      <c r="F7964" s="126" t="s">
        <v>24086</v>
      </c>
      <c r="G7964" s="125" t="s">
        <v>10034</v>
      </c>
      <c r="H7964" s="126" t="s">
        <v>24087</v>
      </c>
      <c r="I7964" s="127">
        <v>532</v>
      </c>
      <c r="J7964" s="128">
        <v>18.971399999999999</v>
      </c>
    </row>
    <row r="7965" spans="2:10" hidden="1" x14ac:dyDescent="0.25">
      <c r="B7965" s="124" t="s">
        <v>37</v>
      </c>
      <c r="C7965" s="125" t="s">
        <v>653</v>
      </c>
      <c r="D7965" s="126" t="s">
        <v>24088</v>
      </c>
      <c r="E7965" s="125" t="s">
        <v>653</v>
      </c>
      <c r="F7965" s="126" t="s">
        <v>24089</v>
      </c>
      <c r="G7965" s="125" t="s">
        <v>24090</v>
      </c>
      <c r="H7965" s="126" t="s">
        <v>24091</v>
      </c>
      <c r="I7965" s="127">
        <v>424</v>
      </c>
      <c r="J7965" s="128">
        <v>6.0403000000000002</v>
      </c>
    </row>
    <row r="7966" spans="2:10" hidden="1" x14ac:dyDescent="0.25">
      <c r="B7966" s="124" t="s">
        <v>37</v>
      </c>
      <c r="C7966" s="125" t="s">
        <v>2656</v>
      </c>
      <c r="D7966" s="126" t="s">
        <v>24092</v>
      </c>
      <c r="E7966" s="125" t="s">
        <v>2656</v>
      </c>
      <c r="F7966" s="126" t="s">
        <v>24093</v>
      </c>
      <c r="G7966" s="125" t="s">
        <v>3813</v>
      </c>
      <c r="H7966" s="126" t="s">
        <v>24094</v>
      </c>
      <c r="I7966" s="127">
        <v>235</v>
      </c>
      <c r="J7966" s="128">
        <v>9.736600000000001</v>
      </c>
    </row>
    <row r="7967" spans="2:10" hidden="1" x14ac:dyDescent="0.25">
      <c r="B7967" s="124" t="s">
        <v>37</v>
      </c>
      <c r="C7967" s="125" t="s">
        <v>24095</v>
      </c>
      <c r="D7967" s="126" t="s">
        <v>24096</v>
      </c>
      <c r="E7967" s="125" t="s">
        <v>24097</v>
      </c>
      <c r="F7967" s="126" t="s">
        <v>24098</v>
      </c>
      <c r="G7967" s="125" t="s">
        <v>24099</v>
      </c>
      <c r="H7967" s="126" t="s">
        <v>24100</v>
      </c>
      <c r="I7967" s="127">
        <v>202</v>
      </c>
      <c r="J7967" s="128">
        <v>16.5959</v>
      </c>
    </row>
    <row r="7968" spans="2:10" hidden="1" x14ac:dyDescent="0.25">
      <c r="B7968" s="124" t="s">
        <v>37</v>
      </c>
      <c r="C7968" s="125" t="s">
        <v>24095</v>
      </c>
      <c r="D7968" s="126" t="s">
        <v>24096</v>
      </c>
      <c r="E7968" s="125" t="s">
        <v>6863</v>
      </c>
      <c r="F7968" s="126" t="s">
        <v>24101</v>
      </c>
      <c r="G7968" s="125" t="s">
        <v>24097</v>
      </c>
      <c r="H7968" s="126" t="s">
        <v>24098</v>
      </c>
      <c r="I7968" s="127">
        <v>359</v>
      </c>
      <c r="J7968" s="128">
        <v>9.9261000000000035</v>
      </c>
    </row>
    <row r="7969" spans="2:10" hidden="1" x14ac:dyDescent="0.25">
      <c r="B7969" s="124" t="s">
        <v>37</v>
      </c>
      <c r="C7969" s="125" t="s">
        <v>24095</v>
      </c>
      <c r="D7969" s="126" t="s">
        <v>24096</v>
      </c>
      <c r="E7969" s="125" t="s">
        <v>24095</v>
      </c>
      <c r="F7969" s="126" t="s">
        <v>24102</v>
      </c>
      <c r="G7969" s="125" t="s">
        <v>6863</v>
      </c>
      <c r="H7969" s="126" t="s">
        <v>24101</v>
      </c>
      <c r="I7969" s="127">
        <v>410</v>
      </c>
      <c r="J7969" s="128">
        <v>15.378</v>
      </c>
    </row>
    <row r="7970" spans="2:10" hidden="1" x14ac:dyDescent="0.25">
      <c r="B7970" s="124" t="s">
        <v>37</v>
      </c>
      <c r="C7970" s="125" t="s">
        <v>1270</v>
      </c>
      <c r="D7970" s="126" t="s">
        <v>24103</v>
      </c>
      <c r="E7970" s="125" t="s">
        <v>1270</v>
      </c>
      <c r="F7970" s="126" t="s">
        <v>24104</v>
      </c>
      <c r="G7970" s="125" t="s">
        <v>24105</v>
      </c>
      <c r="H7970" s="126" t="s">
        <v>24106</v>
      </c>
      <c r="I7970" s="127">
        <v>483</v>
      </c>
      <c r="J7970" s="128">
        <v>36.778100000000009</v>
      </c>
    </row>
    <row r="7971" spans="2:10" hidden="1" x14ac:dyDescent="0.25">
      <c r="B7971" s="124" t="s">
        <v>37</v>
      </c>
      <c r="C7971" s="125" t="s">
        <v>1270</v>
      </c>
      <c r="D7971" s="126" t="s">
        <v>24103</v>
      </c>
      <c r="E7971" s="125" t="s">
        <v>24105</v>
      </c>
      <c r="F7971" s="126" t="s">
        <v>24106</v>
      </c>
      <c r="G7971" s="125" t="s">
        <v>1154</v>
      </c>
      <c r="H7971" s="126" t="s">
        <v>24107</v>
      </c>
      <c r="I7971" s="127">
        <v>235</v>
      </c>
      <c r="J7971" s="128">
        <v>92.505499999999998</v>
      </c>
    </row>
    <row r="7972" spans="2:10" hidden="1" x14ac:dyDescent="0.25">
      <c r="B7972" s="124" t="s">
        <v>37</v>
      </c>
      <c r="C7972" s="125" t="s">
        <v>1270</v>
      </c>
      <c r="D7972" s="126" t="s">
        <v>24103</v>
      </c>
      <c r="E7972" s="125" t="s">
        <v>1745</v>
      </c>
      <c r="F7972" s="126" t="s">
        <v>24108</v>
      </c>
      <c r="G7972" s="125" t="s">
        <v>24109</v>
      </c>
      <c r="H7972" s="126" t="s">
        <v>24110</v>
      </c>
      <c r="I7972" s="127">
        <v>388</v>
      </c>
      <c r="J7972" s="128">
        <v>7.9186000000000014</v>
      </c>
    </row>
    <row r="7973" spans="2:10" hidden="1" x14ac:dyDescent="0.25">
      <c r="B7973" s="124" t="s">
        <v>37</v>
      </c>
      <c r="C7973" s="125" t="s">
        <v>1270</v>
      </c>
      <c r="D7973" s="126" t="s">
        <v>24103</v>
      </c>
      <c r="E7973" s="125" t="s">
        <v>1270</v>
      </c>
      <c r="F7973" s="126" t="s">
        <v>24104</v>
      </c>
      <c r="G7973" s="125" t="s">
        <v>24111</v>
      </c>
      <c r="H7973" s="126" t="s">
        <v>24112</v>
      </c>
      <c r="I7973" s="127">
        <v>286</v>
      </c>
      <c r="J7973" s="128">
        <v>22.101599999999991</v>
      </c>
    </row>
    <row r="7974" spans="2:10" hidden="1" x14ac:dyDescent="0.25">
      <c r="B7974" s="124" t="s">
        <v>37</v>
      </c>
      <c r="C7974" s="125" t="s">
        <v>1270</v>
      </c>
      <c r="D7974" s="126" t="s">
        <v>24103</v>
      </c>
      <c r="E7974" s="125" t="s">
        <v>1154</v>
      </c>
      <c r="F7974" s="126" t="s">
        <v>24107</v>
      </c>
      <c r="G7974" s="125" t="s">
        <v>10561</v>
      </c>
      <c r="H7974" s="126" t="s">
        <v>24113</v>
      </c>
      <c r="I7974" s="127">
        <v>445</v>
      </c>
      <c r="J7974" s="128">
        <v>21.576799999999999</v>
      </c>
    </row>
    <row r="7975" spans="2:10" hidden="1" x14ac:dyDescent="0.25">
      <c r="B7975" s="124" t="s">
        <v>37</v>
      </c>
      <c r="C7975" s="125" t="s">
        <v>1270</v>
      </c>
      <c r="D7975" s="126" t="s">
        <v>24103</v>
      </c>
      <c r="E7975" s="125" t="s">
        <v>24114</v>
      </c>
      <c r="F7975" s="126" t="s">
        <v>24115</v>
      </c>
      <c r="G7975" s="125" t="s">
        <v>1745</v>
      </c>
      <c r="H7975" s="126" t="s">
        <v>24108</v>
      </c>
      <c r="I7975" s="127">
        <v>244</v>
      </c>
      <c r="J7975" s="128">
        <v>5.4722000000000008</v>
      </c>
    </row>
    <row r="7976" spans="2:10" hidden="1" x14ac:dyDescent="0.25">
      <c r="B7976" s="124" t="s">
        <v>37</v>
      </c>
      <c r="C7976" s="125" t="s">
        <v>6907</v>
      </c>
      <c r="D7976" s="126" t="s">
        <v>24116</v>
      </c>
      <c r="E7976" s="125" t="s">
        <v>24117</v>
      </c>
      <c r="F7976" s="126" t="s">
        <v>24118</v>
      </c>
      <c r="G7976" s="125" t="s">
        <v>5077</v>
      </c>
      <c r="H7976" s="126" t="s">
        <v>24119</v>
      </c>
      <c r="I7976" s="127">
        <v>259</v>
      </c>
      <c r="J7976" s="128">
        <v>18.243299999999991</v>
      </c>
    </row>
    <row r="7977" spans="2:10" hidden="1" x14ac:dyDescent="0.25">
      <c r="B7977" s="124" t="s">
        <v>37</v>
      </c>
      <c r="C7977" s="125" t="s">
        <v>24120</v>
      </c>
      <c r="D7977" s="126" t="s">
        <v>24121</v>
      </c>
      <c r="E7977" s="125" t="s">
        <v>24120</v>
      </c>
      <c r="F7977" s="126" t="s">
        <v>24122</v>
      </c>
      <c r="G7977" s="125" t="s">
        <v>24123</v>
      </c>
      <c r="H7977" s="126" t="s">
        <v>24124</v>
      </c>
      <c r="I7977" s="127">
        <v>156</v>
      </c>
      <c r="J7977" s="128">
        <v>25.744599999999991</v>
      </c>
    </row>
    <row r="7978" spans="2:10" hidden="1" x14ac:dyDescent="0.25">
      <c r="B7978" s="124" t="s">
        <v>37</v>
      </c>
      <c r="C7978" s="125" t="s">
        <v>24125</v>
      </c>
      <c r="D7978" s="126" t="s">
        <v>24126</v>
      </c>
      <c r="E7978" s="125" t="s">
        <v>24127</v>
      </c>
      <c r="F7978" s="126" t="s">
        <v>24128</v>
      </c>
      <c r="G7978" s="125" t="s">
        <v>13154</v>
      </c>
      <c r="H7978" s="126" t="s">
        <v>24129</v>
      </c>
      <c r="I7978" s="127">
        <v>467</v>
      </c>
      <c r="J7978" s="128">
        <v>12.6303</v>
      </c>
    </row>
    <row r="7979" spans="2:10" hidden="1" x14ac:dyDescent="0.25">
      <c r="B7979" s="124" t="s">
        <v>37</v>
      </c>
      <c r="C7979" s="125" t="s">
        <v>24125</v>
      </c>
      <c r="D7979" s="126" t="s">
        <v>24126</v>
      </c>
      <c r="E7979" s="125" t="s">
        <v>24125</v>
      </c>
      <c r="F7979" s="126" t="s">
        <v>24130</v>
      </c>
      <c r="G7979" s="125" t="s">
        <v>24127</v>
      </c>
      <c r="H7979" s="126" t="s">
        <v>24128</v>
      </c>
      <c r="I7979" s="127">
        <v>149</v>
      </c>
      <c r="J7979" s="128">
        <v>9.9862000000000002</v>
      </c>
    </row>
    <row r="7980" spans="2:10" hidden="1" x14ac:dyDescent="0.25">
      <c r="B7980" s="124" t="s">
        <v>37</v>
      </c>
      <c r="C7980" s="125" t="s">
        <v>24131</v>
      </c>
      <c r="D7980" s="126" t="s">
        <v>24132</v>
      </c>
      <c r="E7980" s="125" t="s">
        <v>24131</v>
      </c>
      <c r="F7980" s="126" t="s">
        <v>24133</v>
      </c>
      <c r="G7980" s="125" t="s">
        <v>24134</v>
      </c>
      <c r="H7980" s="126" t="s">
        <v>24135</v>
      </c>
      <c r="I7980" s="127">
        <v>126</v>
      </c>
      <c r="J7980" s="128">
        <v>6.5616000000000003</v>
      </c>
    </row>
    <row r="7981" spans="2:10" hidden="1" x14ac:dyDescent="0.25">
      <c r="B7981" s="124" t="s">
        <v>37</v>
      </c>
      <c r="C7981" s="125" t="s">
        <v>24131</v>
      </c>
      <c r="D7981" s="126" t="s">
        <v>24132</v>
      </c>
      <c r="E7981" s="125" t="s">
        <v>24131</v>
      </c>
      <c r="F7981" s="126" t="s">
        <v>24133</v>
      </c>
      <c r="G7981" s="125" t="s">
        <v>12071</v>
      </c>
      <c r="H7981" s="126" t="s">
        <v>24136</v>
      </c>
      <c r="I7981" s="127">
        <v>189</v>
      </c>
      <c r="J7981" s="128">
        <v>12.542999999999999</v>
      </c>
    </row>
    <row r="7982" spans="2:10" hidden="1" x14ac:dyDescent="0.25">
      <c r="B7982" s="124" t="s">
        <v>37</v>
      </c>
      <c r="C7982" s="125" t="s">
        <v>24131</v>
      </c>
      <c r="D7982" s="126" t="s">
        <v>24132</v>
      </c>
      <c r="E7982" s="125" t="s">
        <v>24137</v>
      </c>
      <c r="F7982" s="126" t="s">
        <v>24138</v>
      </c>
      <c r="G7982" s="125" t="s">
        <v>24139</v>
      </c>
      <c r="H7982" s="126" t="s">
        <v>24140</v>
      </c>
      <c r="I7982" s="127">
        <v>178</v>
      </c>
      <c r="J7982" s="128">
        <v>8.4448999999999987</v>
      </c>
    </row>
    <row r="7983" spans="2:10" hidden="1" x14ac:dyDescent="0.25">
      <c r="B7983" s="124" t="s">
        <v>37</v>
      </c>
      <c r="C7983" s="125" t="s">
        <v>24131</v>
      </c>
      <c r="D7983" s="126" t="s">
        <v>24132</v>
      </c>
      <c r="E7983" s="125" t="s">
        <v>12071</v>
      </c>
      <c r="F7983" s="126" t="s">
        <v>24136</v>
      </c>
      <c r="G7983" s="125" t="s">
        <v>24137</v>
      </c>
      <c r="H7983" s="126" t="s">
        <v>24138</v>
      </c>
      <c r="I7983" s="127">
        <v>915</v>
      </c>
      <c r="J7983" s="128">
        <v>8.5566000000000031</v>
      </c>
    </row>
    <row r="7984" spans="2:10" hidden="1" x14ac:dyDescent="0.25">
      <c r="B7984" s="124" t="s">
        <v>37</v>
      </c>
      <c r="C7984" s="125" t="s">
        <v>24131</v>
      </c>
      <c r="D7984" s="126" t="s">
        <v>24132</v>
      </c>
      <c r="E7984" s="125" t="s">
        <v>24137</v>
      </c>
      <c r="F7984" s="126" t="s">
        <v>24138</v>
      </c>
      <c r="G7984" s="125" t="s">
        <v>24141</v>
      </c>
      <c r="H7984" s="126" t="s">
        <v>24142</v>
      </c>
      <c r="I7984" s="127">
        <v>2609</v>
      </c>
      <c r="J7984" s="128">
        <v>29.645199999999988</v>
      </c>
    </row>
    <row r="7985" spans="2:10" hidden="1" x14ac:dyDescent="0.25">
      <c r="B7985" s="124" t="s">
        <v>37</v>
      </c>
      <c r="C7985" s="125" t="s">
        <v>24131</v>
      </c>
      <c r="D7985" s="126" t="s">
        <v>24132</v>
      </c>
      <c r="E7985" s="125" t="s">
        <v>24139</v>
      </c>
      <c r="F7985" s="126" t="s">
        <v>24140</v>
      </c>
      <c r="G7985" s="125" t="s">
        <v>3264</v>
      </c>
      <c r="H7985" s="126" t="s">
        <v>24143</v>
      </c>
      <c r="I7985" s="127">
        <v>123</v>
      </c>
      <c r="J7985" s="128">
        <v>6.4008000000000003</v>
      </c>
    </row>
    <row r="7986" spans="2:10" hidden="1" x14ac:dyDescent="0.25">
      <c r="B7986" s="124" t="s">
        <v>37</v>
      </c>
      <c r="C7986" s="125" t="s">
        <v>140</v>
      </c>
      <c r="D7986" s="126" t="s">
        <v>24144</v>
      </c>
      <c r="E7986" s="125" t="s">
        <v>140</v>
      </c>
      <c r="F7986" s="126" t="s">
        <v>24145</v>
      </c>
      <c r="G7986" s="125" t="s">
        <v>24146</v>
      </c>
      <c r="H7986" s="126" t="s">
        <v>24147</v>
      </c>
      <c r="I7986" s="127">
        <v>766</v>
      </c>
      <c r="J7986" s="128">
        <v>23.530999999999999</v>
      </c>
    </row>
    <row r="7987" spans="2:10" hidden="1" x14ac:dyDescent="0.25">
      <c r="B7987" s="124" t="s">
        <v>37</v>
      </c>
      <c r="C7987" s="125" t="s">
        <v>140</v>
      </c>
      <c r="D7987" s="126" t="s">
        <v>24144</v>
      </c>
      <c r="E7987" s="125" t="s">
        <v>24146</v>
      </c>
      <c r="F7987" s="126" t="s">
        <v>24147</v>
      </c>
      <c r="G7987" s="125" t="s">
        <v>24146</v>
      </c>
      <c r="H7987" s="126" t="s">
        <v>24148</v>
      </c>
      <c r="I7987" s="127">
        <v>0</v>
      </c>
      <c r="J7987" s="128">
        <v>1.377</v>
      </c>
    </row>
    <row r="7988" spans="2:10" hidden="1" x14ac:dyDescent="0.25">
      <c r="B7988" s="124" t="s">
        <v>37</v>
      </c>
      <c r="C7988" s="125" t="s">
        <v>729</v>
      </c>
      <c r="D7988" s="126" t="s">
        <v>24149</v>
      </c>
      <c r="E7988" s="125" t="s">
        <v>729</v>
      </c>
      <c r="F7988" s="126" t="s">
        <v>24150</v>
      </c>
      <c r="G7988" s="125" t="s">
        <v>24151</v>
      </c>
      <c r="H7988" s="126" t="s">
        <v>24152</v>
      </c>
      <c r="I7988" s="127">
        <v>289</v>
      </c>
      <c r="J7988" s="128">
        <v>7.7640999999999991</v>
      </c>
    </row>
    <row r="7989" spans="2:10" hidden="1" x14ac:dyDescent="0.25">
      <c r="B7989" s="124" t="s">
        <v>37</v>
      </c>
      <c r="C7989" s="125" t="s">
        <v>20476</v>
      </c>
      <c r="D7989" s="126" t="s">
        <v>24153</v>
      </c>
      <c r="E7989" s="125" t="s">
        <v>20476</v>
      </c>
      <c r="F7989" s="126" t="s">
        <v>24154</v>
      </c>
      <c r="G7989" s="125" t="s">
        <v>24155</v>
      </c>
      <c r="H7989" s="126" t="s">
        <v>24156</v>
      </c>
      <c r="I7989" s="127">
        <v>1041</v>
      </c>
      <c r="J7989" s="128">
        <v>18.4725</v>
      </c>
    </row>
    <row r="7990" spans="2:10" hidden="1" x14ac:dyDescent="0.25">
      <c r="B7990" s="124" t="s">
        <v>37</v>
      </c>
      <c r="C7990" s="125" t="s">
        <v>20476</v>
      </c>
      <c r="D7990" s="126" t="s">
        <v>24153</v>
      </c>
      <c r="E7990" s="125" t="s">
        <v>20476</v>
      </c>
      <c r="F7990" s="126" t="s">
        <v>24154</v>
      </c>
      <c r="G7990" s="125" t="s">
        <v>4341</v>
      </c>
      <c r="H7990" s="126" t="s">
        <v>24157</v>
      </c>
      <c r="I7990" s="127">
        <v>677</v>
      </c>
      <c r="J7990" s="128">
        <v>18.2331</v>
      </c>
    </row>
    <row r="7991" spans="2:10" hidden="1" x14ac:dyDescent="0.25">
      <c r="B7991" s="124" t="s">
        <v>37</v>
      </c>
      <c r="C7991" s="125" t="s">
        <v>773</v>
      </c>
      <c r="D7991" s="126" t="s">
        <v>24158</v>
      </c>
      <c r="E7991" s="125" t="s">
        <v>773</v>
      </c>
      <c r="F7991" s="126" t="s">
        <v>24159</v>
      </c>
      <c r="G7991" s="125" t="s">
        <v>24160</v>
      </c>
      <c r="H7991" s="126" t="s">
        <v>24161</v>
      </c>
      <c r="I7991" s="127">
        <v>192</v>
      </c>
      <c r="J7991" s="128">
        <v>27.840599999999991</v>
      </c>
    </row>
    <row r="7992" spans="2:10" hidden="1" x14ac:dyDescent="0.25">
      <c r="B7992" s="124" t="s">
        <v>37</v>
      </c>
      <c r="C7992" s="125" t="s">
        <v>785</v>
      </c>
      <c r="D7992" s="126" t="s">
        <v>24162</v>
      </c>
      <c r="E7992" s="125" t="s">
        <v>785</v>
      </c>
      <c r="F7992" s="126" t="s">
        <v>24163</v>
      </c>
      <c r="G7992" s="125" t="s">
        <v>24164</v>
      </c>
      <c r="H7992" s="126" t="s">
        <v>24165</v>
      </c>
      <c r="I7992" s="127">
        <v>295</v>
      </c>
      <c r="J7992" s="128">
        <v>11.361499999999999</v>
      </c>
    </row>
    <row r="7993" spans="2:10" hidden="1" x14ac:dyDescent="0.25">
      <c r="B7993" s="124" t="s">
        <v>37</v>
      </c>
      <c r="C7993" s="125" t="s">
        <v>24166</v>
      </c>
      <c r="D7993" s="126" t="s">
        <v>24167</v>
      </c>
      <c r="E7993" s="125" t="s">
        <v>24166</v>
      </c>
      <c r="F7993" s="126" t="s">
        <v>24168</v>
      </c>
      <c r="G7993" s="125" t="s">
        <v>24169</v>
      </c>
      <c r="H7993" s="126" t="s">
        <v>24170</v>
      </c>
      <c r="I7993" s="127">
        <v>637</v>
      </c>
      <c r="J7993" s="128">
        <v>15.0631</v>
      </c>
    </row>
    <row r="7994" spans="2:10" hidden="1" x14ac:dyDescent="0.25">
      <c r="B7994" s="124" t="s">
        <v>37</v>
      </c>
      <c r="C7994" s="125" t="s">
        <v>24166</v>
      </c>
      <c r="D7994" s="126" t="s">
        <v>24167</v>
      </c>
      <c r="E7994" s="125" t="s">
        <v>24166</v>
      </c>
      <c r="F7994" s="126" t="s">
        <v>24168</v>
      </c>
      <c r="G7994" s="125" t="s">
        <v>24171</v>
      </c>
      <c r="H7994" s="126" t="s">
        <v>24172</v>
      </c>
      <c r="I7994" s="127">
        <v>1416</v>
      </c>
      <c r="J7994" s="128">
        <v>21.87909999999999</v>
      </c>
    </row>
    <row r="7995" spans="2:10" hidden="1" x14ac:dyDescent="0.25">
      <c r="B7995" s="124" t="s">
        <v>37</v>
      </c>
      <c r="C7995" s="125" t="s">
        <v>24166</v>
      </c>
      <c r="D7995" s="126" t="s">
        <v>24167</v>
      </c>
      <c r="E7995" s="125" t="s">
        <v>24169</v>
      </c>
      <c r="F7995" s="126" t="s">
        <v>24170</v>
      </c>
      <c r="G7995" s="125" t="s">
        <v>24173</v>
      </c>
      <c r="H7995" s="126" t="s">
        <v>24174</v>
      </c>
      <c r="I7995" s="127">
        <v>198</v>
      </c>
      <c r="J7995" s="128">
        <v>8.920300000000001</v>
      </c>
    </row>
    <row r="7996" spans="2:10" hidden="1" x14ac:dyDescent="0.25">
      <c r="B7996" s="124" t="s">
        <v>37</v>
      </c>
      <c r="C7996" s="125" t="s">
        <v>24166</v>
      </c>
      <c r="D7996" s="126" t="s">
        <v>24167</v>
      </c>
      <c r="E7996" s="125" t="s">
        <v>24175</v>
      </c>
      <c r="F7996" s="126" t="s">
        <v>24176</v>
      </c>
      <c r="G7996" s="125" t="s">
        <v>24177</v>
      </c>
      <c r="H7996" s="126" t="s">
        <v>24178</v>
      </c>
      <c r="I7996" s="127">
        <v>213</v>
      </c>
      <c r="J7996" s="128">
        <v>5.1286999999999994</v>
      </c>
    </row>
    <row r="7997" spans="2:10" hidden="1" x14ac:dyDescent="0.25">
      <c r="B7997" s="124" t="s">
        <v>37</v>
      </c>
      <c r="C7997" s="125" t="s">
        <v>24166</v>
      </c>
      <c r="D7997" s="126" t="s">
        <v>24167</v>
      </c>
      <c r="E7997" s="125" t="s">
        <v>24166</v>
      </c>
      <c r="F7997" s="126" t="s">
        <v>24168</v>
      </c>
      <c r="G7997" s="125" t="s">
        <v>24175</v>
      </c>
      <c r="H7997" s="126" t="s">
        <v>24176</v>
      </c>
      <c r="I7997" s="127">
        <v>361</v>
      </c>
      <c r="J7997" s="128">
        <v>13.444800000000001</v>
      </c>
    </row>
    <row r="7998" spans="2:10" hidden="1" x14ac:dyDescent="0.25">
      <c r="B7998" s="124" t="s">
        <v>37</v>
      </c>
      <c r="C7998" s="125" t="s">
        <v>24166</v>
      </c>
      <c r="D7998" s="126" t="s">
        <v>24167</v>
      </c>
      <c r="E7998" s="125" t="s">
        <v>24175</v>
      </c>
      <c r="F7998" s="126" t="s">
        <v>24176</v>
      </c>
      <c r="G7998" s="125" t="s">
        <v>14294</v>
      </c>
      <c r="H7998" s="126" t="s">
        <v>24179</v>
      </c>
      <c r="I7998" s="127">
        <v>453</v>
      </c>
      <c r="J7998" s="128">
        <v>10.896800000000001</v>
      </c>
    </row>
    <row r="7999" spans="2:10" hidden="1" x14ac:dyDescent="0.25">
      <c r="B7999" s="124" t="s">
        <v>37</v>
      </c>
      <c r="C7999" s="125" t="s">
        <v>24180</v>
      </c>
      <c r="D7999" s="126" t="s">
        <v>24181</v>
      </c>
      <c r="E7999" s="125" t="s">
        <v>24180</v>
      </c>
      <c r="F7999" s="126" t="s">
        <v>24182</v>
      </c>
      <c r="G7999" s="125" t="s">
        <v>24183</v>
      </c>
      <c r="H7999" s="126" t="s">
        <v>24184</v>
      </c>
      <c r="I7999" s="127">
        <v>319</v>
      </c>
      <c r="J7999" s="128">
        <v>13.5838</v>
      </c>
    </row>
    <row r="8000" spans="2:10" hidden="1" x14ac:dyDescent="0.25">
      <c r="B8000" s="124" t="s">
        <v>37</v>
      </c>
      <c r="C8000" s="125" t="s">
        <v>24180</v>
      </c>
      <c r="D8000" s="126" t="s">
        <v>24181</v>
      </c>
      <c r="E8000" s="125" t="s">
        <v>24180</v>
      </c>
      <c r="F8000" s="126" t="s">
        <v>24182</v>
      </c>
      <c r="G8000" s="125" t="s">
        <v>24185</v>
      </c>
      <c r="H8000" s="126" t="s">
        <v>24186</v>
      </c>
      <c r="I8000" s="127">
        <v>265</v>
      </c>
      <c r="J8000" s="128">
        <v>6.73</v>
      </c>
    </row>
    <row r="8001" spans="2:10" hidden="1" x14ac:dyDescent="0.25">
      <c r="B8001" s="124" t="s">
        <v>37</v>
      </c>
      <c r="C8001" s="125" t="s">
        <v>24180</v>
      </c>
      <c r="D8001" s="126" t="s">
        <v>24181</v>
      </c>
      <c r="E8001" s="125" t="s">
        <v>24180</v>
      </c>
      <c r="F8001" s="126" t="s">
        <v>24182</v>
      </c>
      <c r="G8001" s="125" t="s">
        <v>24187</v>
      </c>
      <c r="H8001" s="126" t="s">
        <v>24188</v>
      </c>
      <c r="I8001" s="127">
        <v>558</v>
      </c>
      <c r="J8001" s="128">
        <v>16.215399999999999</v>
      </c>
    </row>
    <row r="8002" spans="2:10" hidden="1" x14ac:dyDescent="0.25">
      <c r="B8002" s="124" t="s">
        <v>37</v>
      </c>
      <c r="C8002" s="125" t="s">
        <v>795</v>
      </c>
      <c r="D8002" s="126" t="s">
        <v>24189</v>
      </c>
      <c r="E8002" s="125" t="s">
        <v>795</v>
      </c>
      <c r="F8002" s="126" t="s">
        <v>24190</v>
      </c>
      <c r="G8002" s="125" t="s">
        <v>24191</v>
      </c>
      <c r="H8002" s="126" t="s">
        <v>24192</v>
      </c>
      <c r="I8002" s="127">
        <v>50</v>
      </c>
      <c r="J8002" s="128">
        <v>10.405900000000001</v>
      </c>
    </row>
    <row r="8003" spans="2:10" hidden="1" x14ac:dyDescent="0.25">
      <c r="B8003" s="124" t="s">
        <v>37</v>
      </c>
      <c r="C8003" s="125" t="s">
        <v>24193</v>
      </c>
      <c r="D8003" s="126" t="s">
        <v>24194</v>
      </c>
      <c r="E8003" s="125" t="s">
        <v>8782</v>
      </c>
      <c r="F8003" s="126" t="s">
        <v>24195</v>
      </c>
      <c r="G8003" s="125" t="s">
        <v>24196</v>
      </c>
      <c r="H8003" s="126" t="s">
        <v>24197</v>
      </c>
      <c r="I8003" s="127">
        <v>762</v>
      </c>
      <c r="J8003" s="128">
        <v>3.53</v>
      </c>
    </row>
    <row r="8004" spans="2:10" hidden="1" x14ac:dyDescent="0.25">
      <c r="B8004" s="124" t="s">
        <v>37</v>
      </c>
      <c r="C8004" s="125" t="s">
        <v>24193</v>
      </c>
      <c r="D8004" s="126" t="s">
        <v>24194</v>
      </c>
      <c r="E8004" s="125" t="s">
        <v>24198</v>
      </c>
      <c r="F8004" s="126" t="s">
        <v>24199</v>
      </c>
      <c r="G8004" s="125" t="s">
        <v>24200</v>
      </c>
      <c r="H8004" s="126" t="s">
        <v>24201</v>
      </c>
      <c r="I8004" s="127">
        <v>706</v>
      </c>
      <c r="J8004" s="128">
        <v>3.0886999999999998</v>
      </c>
    </row>
    <row r="8005" spans="2:10" hidden="1" x14ac:dyDescent="0.25">
      <c r="B8005" s="124" t="s">
        <v>37</v>
      </c>
      <c r="C8005" s="125" t="s">
        <v>24193</v>
      </c>
      <c r="D8005" s="126" t="s">
        <v>24194</v>
      </c>
      <c r="E8005" s="125" t="s">
        <v>24200</v>
      </c>
      <c r="F8005" s="126" t="s">
        <v>24201</v>
      </c>
      <c r="G8005" s="125" t="s">
        <v>24202</v>
      </c>
      <c r="H8005" s="126" t="s">
        <v>24203</v>
      </c>
      <c r="I8005" s="127">
        <v>165</v>
      </c>
      <c r="J8005" s="128">
        <v>4.5448999999999984</v>
      </c>
    </row>
    <row r="8006" spans="2:10" hidden="1" x14ac:dyDescent="0.25">
      <c r="B8006" s="124" t="s">
        <v>37</v>
      </c>
      <c r="C8006" s="125" t="s">
        <v>24193</v>
      </c>
      <c r="D8006" s="126" t="s">
        <v>24194</v>
      </c>
      <c r="E8006" s="125" t="s">
        <v>8782</v>
      </c>
      <c r="F8006" s="126" t="s">
        <v>24195</v>
      </c>
      <c r="G8006" s="125" t="s">
        <v>24204</v>
      </c>
      <c r="H8006" s="126" t="s">
        <v>24205</v>
      </c>
      <c r="I8006" s="127">
        <v>415</v>
      </c>
      <c r="J8006" s="128">
        <v>9.3672000000000004</v>
      </c>
    </row>
    <row r="8007" spans="2:10" hidden="1" x14ac:dyDescent="0.25">
      <c r="B8007" s="124" t="s">
        <v>37</v>
      </c>
      <c r="C8007" s="125" t="s">
        <v>24193</v>
      </c>
      <c r="D8007" s="126" t="s">
        <v>24194</v>
      </c>
      <c r="E8007" s="125" t="s">
        <v>24202</v>
      </c>
      <c r="F8007" s="126" t="s">
        <v>24203</v>
      </c>
      <c r="G8007" s="125" t="s">
        <v>24206</v>
      </c>
      <c r="H8007" s="126" t="s">
        <v>24207</v>
      </c>
      <c r="I8007" s="127">
        <v>186</v>
      </c>
      <c r="J8007" s="128">
        <v>6.6670999999999996</v>
      </c>
    </row>
    <row r="8008" spans="2:10" hidden="1" x14ac:dyDescent="0.25">
      <c r="B8008" s="124" t="s">
        <v>37</v>
      </c>
      <c r="C8008" s="125" t="s">
        <v>24193</v>
      </c>
      <c r="D8008" s="126" t="s">
        <v>24194</v>
      </c>
      <c r="E8008" s="125" t="s">
        <v>24204</v>
      </c>
      <c r="F8008" s="126" t="s">
        <v>24205</v>
      </c>
      <c r="G8008" s="125" t="s">
        <v>24198</v>
      </c>
      <c r="H8008" s="126" t="s">
        <v>24199</v>
      </c>
      <c r="I8008" s="127">
        <v>315</v>
      </c>
      <c r="J8008" s="128">
        <v>10.500500000000001</v>
      </c>
    </row>
    <row r="8009" spans="2:10" hidden="1" x14ac:dyDescent="0.25">
      <c r="B8009" s="124" t="s">
        <v>37</v>
      </c>
      <c r="C8009" s="125" t="s">
        <v>24193</v>
      </c>
      <c r="D8009" s="126" t="s">
        <v>24194</v>
      </c>
      <c r="E8009" s="125" t="s">
        <v>3152</v>
      </c>
      <c r="F8009" s="126" t="s">
        <v>24208</v>
      </c>
      <c r="G8009" s="125" t="s">
        <v>24209</v>
      </c>
      <c r="H8009" s="126" t="s">
        <v>24210</v>
      </c>
      <c r="I8009" s="127">
        <v>559</v>
      </c>
      <c r="J8009" s="128">
        <v>5.3524999999999991</v>
      </c>
    </row>
    <row r="8010" spans="2:10" hidden="1" x14ac:dyDescent="0.25">
      <c r="B8010" s="124" t="s">
        <v>37</v>
      </c>
      <c r="C8010" s="125" t="s">
        <v>24193</v>
      </c>
      <c r="D8010" s="126" t="s">
        <v>24194</v>
      </c>
      <c r="E8010" s="125" t="s">
        <v>24211</v>
      </c>
      <c r="F8010" s="126" t="s">
        <v>24212</v>
      </c>
      <c r="G8010" s="125" t="s">
        <v>24213</v>
      </c>
      <c r="H8010" s="126" t="s">
        <v>24214</v>
      </c>
      <c r="I8010" s="127">
        <v>37</v>
      </c>
      <c r="J8010" s="128">
        <v>4.4157999999999999</v>
      </c>
    </row>
    <row r="8011" spans="2:10" hidden="1" x14ac:dyDescent="0.25">
      <c r="B8011" s="124" t="s">
        <v>37</v>
      </c>
      <c r="C8011" s="125" t="s">
        <v>24193</v>
      </c>
      <c r="D8011" s="126" t="s">
        <v>24194</v>
      </c>
      <c r="E8011" s="125" t="s">
        <v>24206</v>
      </c>
      <c r="F8011" s="126" t="s">
        <v>24207</v>
      </c>
      <c r="G8011" s="125" t="s">
        <v>24215</v>
      </c>
      <c r="H8011" s="126" t="s">
        <v>24216</v>
      </c>
      <c r="I8011" s="127">
        <v>220</v>
      </c>
      <c r="J8011" s="128">
        <v>3.9263000000000008</v>
      </c>
    </row>
    <row r="8012" spans="2:10" hidden="1" x14ac:dyDescent="0.25">
      <c r="B8012" s="124" t="s">
        <v>37</v>
      </c>
      <c r="C8012" s="125" t="s">
        <v>24193</v>
      </c>
      <c r="D8012" s="126" t="s">
        <v>24194</v>
      </c>
      <c r="E8012" s="125" t="s">
        <v>3152</v>
      </c>
      <c r="F8012" s="126" t="s">
        <v>24208</v>
      </c>
      <c r="G8012" s="125" t="s">
        <v>24217</v>
      </c>
      <c r="H8012" s="126" t="s">
        <v>24218</v>
      </c>
      <c r="I8012" s="127">
        <v>293</v>
      </c>
      <c r="J8012" s="128">
        <v>7.8421000000000003</v>
      </c>
    </row>
    <row r="8013" spans="2:10" hidden="1" x14ac:dyDescent="0.25">
      <c r="B8013" s="124" t="s">
        <v>37</v>
      </c>
      <c r="C8013" s="125" t="s">
        <v>24193</v>
      </c>
      <c r="D8013" s="126" t="s">
        <v>24194</v>
      </c>
      <c r="E8013" s="125" t="s">
        <v>24198</v>
      </c>
      <c r="F8013" s="126" t="s">
        <v>24199</v>
      </c>
      <c r="G8013" s="125" t="s">
        <v>24219</v>
      </c>
      <c r="H8013" s="126" t="s">
        <v>24220</v>
      </c>
      <c r="I8013" s="127">
        <v>93</v>
      </c>
      <c r="J8013" s="128">
        <v>5.1153000000000004</v>
      </c>
    </row>
    <row r="8014" spans="2:10" hidden="1" x14ac:dyDescent="0.25">
      <c r="B8014" s="124" t="s">
        <v>37</v>
      </c>
      <c r="C8014" s="125" t="s">
        <v>24221</v>
      </c>
      <c r="D8014" s="126" t="s">
        <v>24222</v>
      </c>
      <c r="E8014" s="125" t="s">
        <v>24221</v>
      </c>
      <c r="F8014" s="126" t="s">
        <v>24223</v>
      </c>
      <c r="G8014" s="125" t="s">
        <v>24224</v>
      </c>
      <c r="H8014" s="126" t="s">
        <v>24225</v>
      </c>
      <c r="I8014" s="127">
        <v>631</v>
      </c>
      <c r="J8014" s="128">
        <v>40.4328</v>
      </c>
    </row>
    <row r="8015" spans="2:10" hidden="1" x14ac:dyDescent="0.25">
      <c r="B8015" s="124" t="s">
        <v>37</v>
      </c>
      <c r="C8015" s="125" t="s">
        <v>831</v>
      </c>
      <c r="D8015" s="126" t="s">
        <v>24226</v>
      </c>
      <c r="E8015" s="125" t="s">
        <v>24227</v>
      </c>
      <c r="F8015" s="126" t="s">
        <v>24228</v>
      </c>
      <c r="G8015" s="125" t="s">
        <v>24229</v>
      </c>
      <c r="H8015" s="126" t="s">
        <v>24230</v>
      </c>
      <c r="I8015" s="127">
        <v>339</v>
      </c>
      <c r="J8015" s="128">
        <v>12.944800000000001</v>
      </c>
    </row>
    <row r="8016" spans="2:10" hidden="1" x14ac:dyDescent="0.25">
      <c r="B8016" s="124" t="s">
        <v>37</v>
      </c>
      <c r="C8016" s="125" t="s">
        <v>831</v>
      </c>
      <c r="D8016" s="126" t="s">
        <v>24226</v>
      </c>
      <c r="E8016" s="125" t="s">
        <v>24227</v>
      </c>
      <c r="F8016" s="126" t="s">
        <v>24228</v>
      </c>
      <c r="G8016" s="125" t="s">
        <v>24231</v>
      </c>
      <c r="H8016" s="126" t="s">
        <v>24232</v>
      </c>
      <c r="I8016" s="127">
        <v>203</v>
      </c>
      <c r="J8016" s="128">
        <v>10.969200000000001</v>
      </c>
    </row>
    <row r="8017" spans="2:10" hidden="1" x14ac:dyDescent="0.25">
      <c r="B8017" s="124" t="s">
        <v>37</v>
      </c>
      <c r="C8017" s="125" t="s">
        <v>831</v>
      </c>
      <c r="D8017" s="126" t="s">
        <v>24226</v>
      </c>
      <c r="E8017" s="125" t="s">
        <v>831</v>
      </c>
      <c r="F8017" s="126" t="s">
        <v>24233</v>
      </c>
      <c r="G8017" s="125" t="s">
        <v>24227</v>
      </c>
      <c r="H8017" s="126" t="s">
        <v>24228</v>
      </c>
      <c r="I8017" s="127">
        <v>314</v>
      </c>
      <c r="J8017" s="128">
        <v>9.0431999999999988</v>
      </c>
    </row>
    <row r="8018" spans="2:10" hidden="1" x14ac:dyDescent="0.25">
      <c r="B8018" s="124" t="s">
        <v>37</v>
      </c>
      <c r="C8018" s="125" t="s">
        <v>831</v>
      </c>
      <c r="D8018" s="126" t="s">
        <v>24226</v>
      </c>
      <c r="E8018" s="125" t="s">
        <v>24231</v>
      </c>
      <c r="F8018" s="126" t="s">
        <v>24232</v>
      </c>
      <c r="G8018" s="125" t="s">
        <v>24234</v>
      </c>
      <c r="H8018" s="126" t="s">
        <v>24235</v>
      </c>
      <c r="I8018" s="127">
        <v>310</v>
      </c>
      <c r="J8018" s="128">
        <v>12.348699999999999</v>
      </c>
    </row>
    <row r="8019" spans="2:10" hidden="1" x14ac:dyDescent="0.25">
      <c r="B8019" s="124" t="s">
        <v>37</v>
      </c>
      <c r="C8019" s="125" t="s">
        <v>869</v>
      </c>
      <c r="D8019" s="126" t="s">
        <v>24236</v>
      </c>
      <c r="E8019" s="125" t="s">
        <v>869</v>
      </c>
      <c r="F8019" s="126" t="s">
        <v>24237</v>
      </c>
      <c r="G8019" s="125" t="s">
        <v>10003</v>
      </c>
      <c r="H8019" s="126" t="s">
        <v>24238</v>
      </c>
      <c r="I8019" s="127">
        <v>180</v>
      </c>
      <c r="J8019" s="128">
        <v>28.73759999999999</v>
      </c>
    </row>
    <row r="8020" spans="2:10" hidden="1" x14ac:dyDescent="0.25">
      <c r="B8020" s="124" t="s">
        <v>37</v>
      </c>
      <c r="C8020" s="125" t="s">
        <v>869</v>
      </c>
      <c r="D8020" s="126" t="s">
        <v>24236</v>
      </c>
      <c r="E8020" s="125" t="s">
        <v>10003</v>
      </c>
      <c r="F8020" s="126" t="s">
        <v>24238</v>
      </c>
      <c r="G8020" s="125" t="s">
        <v>24239</v>
      </c>
      <c r="H8020" s="126" t="s">
        <v>24240</v>
      </c>
      <c r="I8020" s="127">
        <v>871</v>
      </c>
      <c r="J8020" s="128">
        <v>17.561299999999999</v>
      </c>
    </row>
    <row r="8021" spans="2:10" hidden="1" x14ac:dyDescent="0.25">
      <c r="B8021" s="124" t="s">
        <v>37</v>
      </c>
      <c r="C8021" s="125" t="s">
        <v>869</v>
      </c>
      <c r="D8021" s="126" t="s">
        <v>24236</v>
      </c>
      <c r="E8021" s="125" t="s">
        <v>869</v>
      </c>
      <c r="F8021" s="126" t="s">
        <v>24237</v>
      </c>
      <c r="G8021" s="125" t="s">
        <v>4248</v>
      </c>
      <c r="H8021" s="126" t="s">
        <v>24241</v>
      </c>
      <c r="I8021" s="127">
        <v>232</v>
      </c>
      <c r="J8021" s="128">
        <v>25.0077</v>
      </c>
    </row>
    <row r="8022" spans="2:10" hidden="1" x14ac:dyDescent="0.25">
      <c r="B8022" s="124" t="s">
        <v>37</v>
      </c>
      <c r="C8022" s="125" t="s">
        <v>869</v>
      </c>
      <c r="D8022" s="126" t="s">
        <v>24236</v>
      </c>
      <c r="E8022" s="125" t="s">
        <v>869</v>
      </c>
      <c r="F8022" s="126" t="s">
        <v>24237</v>
      </c>
      <c r="G8022" s="125" t="s">
        <v>16083</v>
      </c>
      <c r="H8022" s="126" t="s">
        <v>24242</v>
      </c>
      <c r="I8022" s="127">
        <v>823</v>
      </c>
      <c r="J8022" s="128">
        <v>79.232100000000003</v>
      </c>
    </row>
    <row r="8023" spans="2:10" hidden="1" x14ac:dyDescent="0.25">
      <c r="B8023" s="124" t="s">
        <v>37</v>
      </c>
      <c r="C8023" s="125" t="s">
        <v>869</v>
      </c>
      <c r="D8023" s="126" t="s">
        <v>24236</v>
      </c>
      <c r="E8023" s="125" t="s">
        <v>869</v>
      </c>
      <c r="F8023" s="126" t="s">
        <v>24237</v>
      </c>
      <c r="G8023" s="125" t="s">
        <v>24243</v>
      </c>
      <c r="H8023" s="126" t="s">
        <v>24244</v>
      </c>
      <c r="I8023" s="127">
        <v>346</v>
      </c>
      <c r="J8023" s="128">
        <v>28.747</v>
      </c>
    </row>
    <row r="8024" spans="2:10" hidden="1" x14ac:dyDescent="0.25">
      <c r="B8024" s="124" t="s">
        <v>37</v>
      </c>
      <c r="C8024" s="125" t="s">
        <v>24245</v>
      </c>
      <c r="D8024" s="126" t="s">
        <v>24246</v>
      </c>
      <c r="E8024" s="125" t="s">
        <v>24247</v>
      </c>
      <c r="F8024" s="126" t="s">
        <v>24248</v>
      </c>
      <c r="G8024" s="125" t="s">
        <v>24249</v>
      </c>
      <c r="H8024" s="126" t="s">
        <v>24250</v>
      </c>
      <c r="I8024" s="127">
        <v>1334</v>
      </c>
      <c r="J8024" s="128">
        <v>104.9528</v>
      </c>
    </row>
    <row r="8025" spans="2:10" hidden="1" x14ac:dyDescent="0.25">
      <c r="B8025" s="124" t="s">
        <v>37</v>
      </c>
      <c r="C8025" s="125" t="s">
        <v>24245</v>
      </c>
      <c r="D8025" s="126" t="s">
        <v>24246</v>
      </c>
      <c r="E8025" s="125" t="s">
        <v>24245</v>
      </c>
      <c r="F8025" s="126" t="s">
        <v>24251</v>
      </c>
      <c r="G8025" s="125" t="s">
        <v>24247</v>
      </c>
      <c r="H8025" s="126" t="s">
        <v>24248</v>
      </c>
      <c r="I8025" s="127">
        <v>219</v>
      </c>
      <c r="J8025" s="128">
        <v>81.056600000000003</v>
      </c>
    </row>
    <row r="8026" spans="2:10" hidden="1" x14ac:dyDescent="0.25">
      <c r="B8026" s="124" t="s">
        <v>37</v>
      </c>
      <c r="C8026" s="125" t="s">
        <v>24245</v>
      </c>
      <c r="D8026" s="126" t="s">
        <v>24246</v>
      </c>
      <c r="E8026" s="125" t="s">
        <v>24245</v>
      </c>
      <c r="F8026" s="126" t="s">
        <v>24251</v>
      </c>
      <c r="G8026" s="125" t="s">
        <v>24252</v>
      </c>
      <c r="H8026" s="126" t="s">
        <v>24253</v>
      </c>
      <c r="I8026" s="127">
        <v>38</v>
      </c>
      <c r="J8026" s="128">
        <v>117.7933</v>
      </c>
    </row>
    <row r="8027" spans="2:10" hidden="1" x14ac:dyDescent="0.25">
      <c r="B8027" s="124" t="s">
        <v>37</v>
      </c>
      <c r="C8027" s="125" t="s">
        <v>881</v>
      </c>
      <c r="D8027" s="126" t="s">
        <v>24254</v>
      </c>
      <c r="E8027" s="125" t="s">
        <v>881</v>
      </c>
      <c r="F8027" s="126" t="s">
        <v>24255</v>
      </c>
      <c r="G8027" s="125" t="s">
        <v>24256</v>
      </c>
      <c r="H8027" s="126" t="s">
        <v>24257</v>
      </c>
      <c r="I8027" s="127">
        <v>2839</v>
      </c>
      <c r="J8027" s="128">
        <v>26.947199999999999</v>
      </c>
    </row>
    <row r="8028" spans="2:10" hidden="1" x14ac:dyDescent="0.25">
      <c r="B8028" s="124" t="s">
        <v>37</v>
      </c>
      <c r="C8028" s="125" t="s">
        <v>24258</v>
      </c>
      <c r="D8028" s="126" t="s">
        <v>24259</v>
      </c>
      <c r="E8028" s="125" t="s">
        <v>24258</v>
      </c>
      <c r="F8028" s="126" t="s">
        <v>24260</v>
      </c>
      <c r="G8028" s="125" t="s">
        <v>24261</v>
      </c>
      <c r="H8028" s="126" t="s">
        <v>24262</v>
      </c>
      <c r="I8028" s="127">
        <v>345</v>
      </c>
      <c r="J8028" s="128">
        <v>15.1027</v>
      </c>
    </row>
    <row r="8029" spans="2:10" hidden="1" x14ac:dyDescent="0.25">
      <c r="B8029" s="124" t="s">
        <v>37</v>
      </c>
      <c r="C8029" s="125" t="s">
        <v>24263</v>
      </c>
      <c r="D8029" s="126" t="s">
        <v>24264</v>
      </c>
      <c r="E8029" s="125" t="s">
        <v>24263</v>
      </c>
      <c r="F8029" s="126" t="s">
        <v>24265</v>
      </c>
      <c r="G8029" s="125" t="s">
        <v>24266</v>
      </c>
      <c r="H8029" s="126" t="s">
        <v>24267</v>
      </c>
      <c r="I8029" s="127">
        <v>800</v>
      </c>
      <c r="J8029" s="128">
        <v>15.845800000000001</v>
      </c>
    </row>
    <row r="8030" spans="2:10" hidden="1" x14ac:dyDescent="0.25">
      <c r="B8030" s="124" t="s">
        <v>37</v>
      </c>
      <c r="C8030" s="125" t="s">
        <v>24268</v>
      </c>
      <c r="D8030" s="126" t="s">
        <v>24269</v>
      </c>
      <c r="E8030" s="125" t="s">
        <v>24268</v>
      </c>
      <c r="F8030" s="126" t="s">
        <v>24270</v>
      </c>
      <c r="G8030" s="125" t="s">
        <v>24271</v>
      </c>
      <c r="H8030" s="126" t="s">
        <v>24272</v>
      </c>
      <c r="I8030" s="127">
        <v>1308</v>
      </c>
      <c r="J8030" s="128">
        <v>20.825900000000001</v>
      </c>
    </row>
    <row r="8031" spans="2:10" hidden="1" x14ac:dyDescent="0.25">
      <c r="B8031" s="124" t="s">
        <v>37</v>
      </c>
      <c r="C8031" s="125" t="s">
        <v>24268</v>
      </c>
      <c r="D8031" s="126" t="s">
        <v>24269</v>
      </c>
      <c r="E8031" s="125" t="s">
        <v>24268</v>
      </c>
      <c r="F8031" s="126" t="s">
        <v>24270</v>
      </c>
      <c r="G8031" s="125" t="s">
        <v>24273</v>
      </c>
      <c r="H8031" s="126" t="s">
        <v>24274</v>
      </c>
      <c r="I8031" s="127">
        <v>377</v>
      </c>
      <c r="J8031" s="128">
        <v>17.099799999999991</v>
      </c>
    </row>
    <row r="8032" spans="2:10" hidden="1" x14ac:dyDescent="0.25">
      <c r="B8032" s="124" t="s">
        <v>37</v>
      </c>
      <c r="C8032" s="125" t="s">
        <v>24268</v>
      </c>
      <c r="D8032" s="126" t="s">
        <v>24269</v>
      </c>
      <c r="E8032" s="125" t="s">
        <v>24271</v>
      </c>
      <c r="F8032" s="126" t="s">
        <v>24272</v>
      </c>
      <c r="G8032" s="125" t="s">
        <v>24275</v>
      </c>
      <c r="H8032" s="126" t="s">
        <v>24276</v>
      </c>
      <c r="I8032" s="127">
        <v>726</v>
      </c>
      <c r="J8032" s="128">
        <v>8.4795000000000034</v>
      </c>
    </row>
    <row r="8033" spans="2:10" hidden="1" x14ac:dyDescent="0.25">
      <c r="B8033" s="124" t="s">
        <v>37</v>
      </c>
      <c r="C8033" s="125" t="s">
        <v>24277</v>
      </c>
      <c r="D8033" s="126" t="s">
        <v>24278</v>
      </c>
      <c r="E8033" s="125" t="s">
        <v>24277</v>
      </c>
      <c r="F8033" s="126" t="s">
        <v>24279</v>
      </c>
      <c r="G8033" s="125" t="s">
        <v>24280</v>
      </c>
      <c r="H8033" s="126" t="s">
        <v>24281</v>
      </c>
      <c r="I8033" s="127">
        <v>226</v>
      </c>
      <c r="J8033" s="128">
        <v>14.9511</v>
      </c>
    </row>
    <row r="8034" spans="2:10" hidden="1" x14ac:dyDescent="0.25">
      <c r="B8034" s="124" t="s">
        <v>37</v>
      </c>
      <c r="C8034" s="125" t="s">
        <v>15397</v>
      </c>
      <c r="D8034" s="126" t="s">
        <v>24282</v>
      </c>
      <c r="E8034" s="125" t="s">
        <v>24283</v>
      </c>
      <c r="F8034" s="126" t="s">
        <v>24284</v>
      </c>
      <c r="G8034" s="125" t="s">
        <v>24285</v>
      </c>
      <c r="H8034" s="126" t="s">
        <v>24286</v>
      </c>
      <c r="I8034" s="127">
        <v>444</v>
      </c>
      <c r="J8034" s="128">
        <v>25.1905</v>
      </c>
    </row>
    <row r="8035" spans="2:10" hidden="1" x14ac:dyDescent="0.25">
      <c r="B8035" s="124" t="s">
        <v>37</v>
      </c>
      <c r="C8035" s="125" t="s">
        <v>15397</v>
      </c>
      <c r="D8035" s="126" t="s">
        <v>24282</v>
      </c>
      <c r="E8035" s="125" t="s">
        <v>24287</v>
      </c>
      <c r="F8035" s="126" t="s">
        <v>24288</v>
      </c>
      <c r="G8035" s="125" t="s">
        <v>24289</v>
      </c>
      <c r="H8035" s="126" t="s">
        <v>24290</v>
      </c>
      <c r="I8035" s="127">
        <v>180</v>
      </c>
      <c r="J8035" s="128">
        <v>6.8369999999999997</v>
      </c>
    </row>
    <row r="8036" spans="2:10" hidden="1" x14ac:dyDescent="0.25">
      <c r="B8036" s="124" t="s">
        <v>37</v>
      </c>
      <c r="C8036" s="125" t="s">
        <v>15397</v>
      </c>
      <c r="D8036" s="126" t="s">
        <v>24282</v>
      </c>
      <c r="E8036" s="125" t="s">
        <v>15397</v>
      </c>
      <c r="F8036" s="126" t="s">
        <v>24291</v>
      </c>
      <c r="G8036" s="125" t="s">
        <v>6795</v>
      </c>
      <c r="H8036" s="126" t="s">
        <v>24292</v>
      </c>
      <c r="I8036" s="127">
        <v>680</v>
      </c>
      <c r="J8036" s="128">
        <v>13.1083</v>
      </c>
    </row>
    <row r="8037" spans="2:10" hidden="1" x14ac:dyDescent="0.25">
      <c r="B8037" s="124" t="s">
        <v>37</v>
      </c>
      <c r="C8037" s="125" t="s">
        <v>15397</v>
      </c>
      <c r="D8037" s="126" t="s">
        <v>24282</v>
      </c>
      <c r="E8037" s="125" t="s">
        <v>15397</v>
      </c>
      <c r="F8037" s="126" t="s">
        <v>24291</v>
      </c>
      <c r="G8037" s="125" t="s">
        <v>24287</v>
      </c>
      <c r="H8037" s="126" t="s">
        <v>24288</v>
      </c>
      <c r="I8037" s="127">
        <v>565</v>
      </c>
      <c r="J8037" s="128">
        <v>6.3026</v>
      </c>
    </row>
    <row r="8038" spans="2:10" hidden="1" x14ac:dyDescent="0.25">
      <c r="B8038" s="124" t="s">
        <v>37</v>
      </c>
      <c r="C8038" s="125" t="s">
        <v>15397</v>
      </c>
      <c r="D8038" s="126" t="s">
        <v>24282</v>
      </c>
      <c r="E8038" s="125" t="s">
        <v>15397</v>
      </c>
      <c r="F8038" s="126" t="s">
        <v>24291</v>
      </c>
      <c r="G8038" s="125" t="s">
        <v>24283</v>
      </c>
      <c r="H8038" s="126" t="s">
        <v>24284</v>
      </c>
      <c r="I8038" s="127">
        <v>511</v>
      </c>
      <c r="J8038" s="128">
        <v>10.613899999999999</v>
      </c>
    </row>
    <row r="8039" spans="2:10" hidden="1" x14ac:dyDescent="0.25">
      <c r="B8039" s="124" t="s">
        <v>37</v>
      </c>
      <c r="C8039" s="125" t="s">
        <v>24293</v>
      </c>
      <c r="D8039" s="126" t="s">
        <v>24294</v>
      </c>
      <c r="E8039" s="125" t="s">
        <v>24293</v>
      </c>
      <c r="F8039" s="126" t="s">
        <v>24295</v>
      </c>
      <c r="G8039" s="125" t="s">
        <v>7081</v>
      </c>
      <c r="H8039" s="126" t="s">
        <v>24296</v>
      </c>
      <c r="I8039" s="127">
        <v>74</v>
      </c>
      <c r="J8039" s="128">
        <v>6.3776000000000002</v>
      </c>
    </row>
    <row r="8040" spans="2:10" hidden="1" x14ac:dyDescent="0.25">
      <c r="B8040" s="124" t="s">
        <v>37</v>
      </c>
      <c r="C8040" s="125" t="s">
        <v>24293</v>
      </c>
      <c r="D8040" s="126" t="s">
        <v>24294</v>
      </c>
      <c r="E8040" s="125" t="s">
        <v>7081</v>
      </c>
      <c r="F8040" s="126" t="s">
        <v>24296</v>
      </c>
      <c r="G8040" s="125" t="s">
        <v>24297</v>
      </c>
      <c r="H8040" s="126" t="s">
        <v>24298</v>
      </c>
      <c r="I8040" s="127">
        <v>297</v>
      </c>
      <c r="J8040" s="128">
        <v>7.2188999999999997</v>
      </c>
    </row>
    <row r="8041" spans="2:10" hidden="1" x14ac:dyDescent="0.25">
      <c r="B8041" s="124" t="s">
        <v>37</v>
      </c>
      <c r="C8041" s="125" t="s">
        <v>24293</v>
      </c>
      <c r="D8041" s="126" t="s">
        <v>24294</v>
      </c>
      <c r="E8041" s="125" t="s">
        <v>7081</v>
      </c>
      <c r="F8041" s="126" t="s">
        <v>24296</v>
      </c>
      <c r="G8041" s="125" t="s">
        <v>24299</v>
      </c>
      <c r="H8041" s="126" t="s">
        <v>24300</v>
      </c>
      <c r="I8041" s="127">
        <v>78</v>
      </c>
      <c r="J8041" s="128">
        <v>9.556300000000002</v>
      </c>
    </row>
    <row r="8042" spans="2:10" hidden="1" x14ac:dyDescent="0.25">
      <c r="B8042" s="124" t="s">
        <v>37</v>
      </c>
      <c r="C8042" s="125" t="s">
        <v>397</v>
      </c>
      <c r="D8042" s="126" t="s">
        <v>24301</v>
      </c>
      <c r="E8042" s="125" t="s">
        <v>397</v>
      </c>
      <c r="F8042" s="126" t="s">
        <v>24302</v>
      </c>
      <c r="G8042" s="125" t="s">
        <v>12253</v>
      </c>
      <c r="H8042" s="126" t="s">
        <v>24303</v>
      </c>
      <c r="I8042" s="127">
        <v>371</v>
      </c>
      <c r="J8042" s="128">
        <v>7.6953999999999976</v>
      </c>
    </row>
    <row r="8043" spans="2:10" hidden="1" x14ac:dyDescent="0.25">
      <c r="B8043" s="124" t="s">
        <v>37</v>
      </c>
      <c r="C8043" s="125" t="s">
        <v>11906</v>
      </c>
      <c r="D8043" s="126" t="s">
        <v>24304</v>
      </c>
      <c r="E8043" s="125" t="s">
        <v>11906</v>
      </c>
      <c r="F8043" s="126" t="s">
        <v>24305</v>
      </c>
      <c r="G8043" s="125" t="s">
        <v>24306</v>
      </c>
      <c r="H8043" s="126" t="s">
        <v>24307</v>
      </c>
      <c r="I8043" s="127">
        <v>10</v>
      </c>
      <c r="J8043" s="128">
        <v>3.9137</v>
      </c>
    </row>
    <row r="8044" spans="2:10" hidden="1" x14ac:dyDescent="0.25">
      <c r="B8044" s="124" t="s">
        <v>37</v>
      </c>
      <c r="C8044" s="125" t="s">
        <v>11906</v>
      </c>
      <c r="D8044" s="126" t="s">
        <v>24304</v>
      </c>
      <c r="E8044" s="125" t="s">
        <v>24308</v>
      </c>
      <c r="F8044" s="126" t="s">
        <v>24309</v>
      </c>
      <c r="G8044" s="125" t="s">
        <v>24310</v>
      </c>
      <c r="H8044" s="126" t="s">
        <v>24311</v>
      </c>
      <c r="I8044" s="127">
        <v>2</v>
      </c>
      <c r="J8044" s="128">
        <v>10.272399999999999</v>
      </c>
    </row>
    <row r="8045" spans="2:10" hidden="1" x14ac:dyDescent="0.25">
      <c r="B8045" s="124" t="s">
        <v>37</v>
      </c>
      <c r="C8045" s="125" t="s">
        <v>11906</v>
      </c>
      <c r="D8045" s="126" t="s">
        <v>24304</v>
      </c>
      <c r="E8045" s="125" t="s">
        <v>24310</v>
      </c>
      <c r="F8045" s="126" t="s">
        <v>24311</v>
      </c>
      <c r="G8045" s="125" t="s">
        <v>24312</v>
      </c>
      <c r="H8045" s="126" t="s">
        <v>24313</v>
      </c>
      <c r="I8045" s="127">
        <v>358</v>
      </c>
      <c r="J8045" s="128">
        <v>1.0847</v>
      </c>
    </row>
    <row r="8046" spans="2:10" hidden="1" x14ac:dyDescent="0.25">
      <c r="B8046" s="124" t="s">
        <v>37</v>
      </c>
      <c r="C8046" s="125" t="s">
        <v>11906</v>
      </c>
      <c r="D8046" s="126" t="s">
        <v>24304</v>
      </c>
      <c r="E8046" s="125" t="s">
        <v>11906</v>
      </c>
      <c r="F8046" s="126" t="s">
        <v>24305</v>
      </c>
      <c r="G8046" s="125" t="s">
        <v>24308</v>
      </c>
      <c r="H8046" s="126" t="s">
        <v>24309</v>
      </c>
      <c r="I8046" s="127">
        <v>315</v>
      </c>
      <c r="J8046" s="128">
        <v>16.0687</v>
      </c>
    </row>
    <row r="8047" spans="2:10" hidden="1" x14ac:dyDescent="0.25">
      <c r="B8047" s="124" t="s">
        <v>37</v>
      </c>
      <c r="C8047" s="125" t="s">
        <v>11906</v>
      </c>
      <c r="D8047" s="126" t="s">
        <v>24304</v>
      </c>
      <c r="E8047" s="125" t="s">
        <v>24308</v>
      </c>
      <c r="F8047" s="126" t="s">
        <v>24309</v>
      </c>
      <c r="G8047" s="125" t="s">
        <v>24314</v>
      </c>
      <c r="H8047" s="126" t="s">
        <v>24315</v>
      </c>
      <c r="I8047" s="127">
        <v>630</v>
      </c>
      <c r="J8047" s="128">
        <v>22.129799999999999</v>
      </c>
    </row>
    <row r="8048" spans="2:10" hidden="1" x14ac:dyDescent="0.25">
      <c r="B8048" s="124" t="s">
        <v>37</v>
      </c>
      <c r="C8048" s="125" t="s">
        <v>24316</v>
      </c>
      <c r="D8048" s="126" t="s">
        <v>24317</v>
      </c>
      <c r="E8048" s="125" t="s">
        <v>24316</v>
      </c>
      <c r="F8048" s="126" t="s">
        <v>24318</v>
      </c>
      <c r="G8048" s="125" t="s">
        <v>24319</v>
      </c>
      <c r="H8048" s="126" t="s">
        <v>24320</v>
      </c>
      <c r="I8048" s="127">
        <v>460</v>
      </c>
      <c r="J8048" s="128">
        <v>22.253699999999998</v>
      </c>
    </row>
    <row r="8049" spans="2:10" hidden="1" x14ac:dyDescent="0.25">
      <c r="B8049" s="124" t="s">
        <v>37</v>
      </c>
      <c r="C8049" s="125" t="s">
        <v>4804</v>
      </c>
      <c r="D8049" s="126" t="s">
        <v>24321</v>
      </c>
      <c r="E8049" s="125" t="s">
        <v>24322</v>
      </c>
      <c r="F8049" s="126" t="s">
        <v>24323</v>
      </c>
      <c r="G8049" s="125" t="s">
        <v>24324</v>
      </c>
      <c r="H8049" s="126" t="s">
        <v>24325</v>
      </c>
      <c r="I8049" s="127">
        <v>220</v>
      </c>
      <c r="J8049" s="128">
        <v>5.3642999999999992</v>
      </c>
    </row>
    <row r="8050" spans="2:10" hidden="1" x14ac:dyDescent="0.25">
      <c r="B8050" s="124" t="s">
        <v>37</v>
      </c>
      <c r="C8050" s="125" t="s">
        <v>4804</v>
      </c>
      <c r="D8050" s="126" t="s">
        <v>24321</v>
      </c>
      <c r="E8050" s="125" t="s">
        <v>4804</v>
      </c>
      <c r="F8050" s="126" t="s">
        <v>24326</v>
      </c>
      <c r="G8050" s="125" t="s">
        <v>24322</v>
      </c>
      <c r="H8050" s="126" t="s">
        <v>24323</v>
      </c>
      <c r="I8050" s="127">
        <v>714</v>
      </c>
      <c r="J8050" s="128">
        <v>12.066000000000001</v>
      </c>
    </row>
    <row r="8051" spans="2:10" hidden="1" x14ac:dyDescent="0.25">
      <c r="B8051" s="124" t="s">
        <v>37</v>
      </c>
      <c r="C8051" s="125" t="s">
        <v>24327</v>
      </c>
      <c r="D8051" s="126" t="s">
        <v>24328</v>
      </c>
      <c r="E8051" s="125" t="s">
        <v>24327</v>
      </c>
      <c r="F8051" s="126" t="s">
        <v>24329</v>
      </c>
      <c r="G8051" s="125" t="s">
        <v>24324</v>
      </c>
      <c r="H8051" s="126" t="s">
        <v>24330</v>
      </c>
      <c r="I8051" s="127">
        <v>477</v>
      </c>
      <c r="J8051" s="128">
        <v>9.1001000000000012</v>
      </c>
    </row>
    <row r="8052" spans="2:10" hidden="1" x14ac:dyDescent="0.25">
      <c r="B8052" s="124" t="s">
        <v>37</v>
      </c>
      <c r="C8052" s="125" t="s">
        <v>24331</v>
      </c>
      <c r="D8052" s="126" t="s">
        <v>24332</v>
      </c>
      <c r="E8052" s="125" t="s">
        <v>24331</v>
      </c>
      <c r="F8052" s="126" t="s">
        <v>24333</v>
      </c>
      <c r="G8052" s="125" t="s">
        <v>24185</v>
      </c>
      <c r="H8052" s="126" t="s">
        <v>24334</v>
      </c>
      <c r="I8052" s="127">
        <v>336</v>
      </c>
      <c r="J8052" s="128">
        <v>13.508900000000001</v>
      </c>
    </row>
    <row r="8053" spans="2:10" hidden="1" x14ac:dyDescent="0.25">
      <c r="B8053" s="124" t="s">
        <v>37</v>
      </c>
      <c r="C8053" s="125" t="s">
        <v>24331</v>
      </c>
      <c r="D8053" s="126" t="s">
        <v>24332</v>
      </c>
      <c r="E8053" s="125" t="s">
        <v>24331</v>
      </c>
      <c r="F8053" s="126" t="s">
        <v>24333</v>
      </c>
      <c r="G8053" s="125" t="s">
        <v>24335</v>
      </c>
      <c r="H8053" s="126" t="s">
        <v>24336</v>
      </c>
      <c r="I8053" s="127">
        <v>84</v>
      </c>
      <c r="J8053" s="128">
        <v>23.293299999999999</v>
      </c>
    </row>
    <row r="8054" spans="2:10" hidden="1" x14ac:dyDescent="0.25">
      <c r="B8054" s="124" t="s">
        <v>37</v>
      </c>
      <c r="C8054" s="125" t="s">
        <v>24337</v>
      </c>
      <c r="D8054" s="126" t="s">
        <v>24338</v>
      </c>
      <c r="E8054" s="125" t="s">
        <v>24337</v>
      </c>
      <c r="F8054" s="126" t="s">
        <v>24339</v>
      </c>
      <c r="G8054" s="125" t="s">
        <v>24340</v>
      </c>
      <c r="H8054" s="126" t="s">
        <v>24341</v>
      </c>
      <c r="I8054" s="127">
        <v>464</v>
      </c>
      <c r="J8054" s="128">
        <v>9.6749000000000009</v>
      </c>
    </row>
    <row r="8055" spans="2:10" hidden="1" x14ac:dyDescent="0.25">
      <c r="B8055" s="124" t="s">
        <v>37</v>
      </c>
      <c r="C8055" s="125" t="s">
        <v>8001</v>
      </c>
      <c r="D8055" s="126" t="s">
        <v>24342</v>
      </c>
      <c r="E8055" s="125" t="s">
        <v>8001</v>
      </c>
      <c r="F8055" s="126" t="s">
        <v>24343</v>
      </c>
      <c r="G8055" s="125" t="s">
        <v>24344</v>
      </c>
      <c r="H8055" s="126" t="s">
        <v>24345</v>
      </c>
      <c r="I8055" s="127">
        <v>313</v>
      </c>
      <c r="J8055" s="128">
        <v>23.249199999999998</v>
      </c>
    </row>
    <row r="8056" spans="2:10" hidden="1" x14ac:dyDescent="0.25">
      <c r="B8056" s="124" t="s">
        <v>37</v>
      </c>
      <c r="C8056" s="125" t="s">
        <v>1071</v>
      </c>
      <c r="D8056" s="126" t="s">
        <v>24346</v>
      </c>
      <c r="E8056" s="125" t="s">
        <v>21028</v>
      </c>
      <c r="F8056" s="126" t="s">
        <v>24347</v>
      </c>
      <c r="G8056" s="125" t="s">
        <v>24348</v>
      </c>
      <c r="H8056" s="126" t="s">
        <v>24349</v>
      </c>
      <c r="I8056" s="127">
        <v>336</v>
      </c>
      <c r="J8056" s="128">
        <v>8.7552000000000003</v>
      </c>
    </row>
    <row r="8057" spans="2:10" hidden="1" x14ac:dyDescent="0.25">
      <c r="B8057" s="124" t="s">
        <v>37</v>
      </c>
      <c r="C8057" s="125" t="s">
        <v>1071</v>
      </c>
      <c r="D8057" s="126" t="s">
        <v>24346</v>
      </c>
      <c r="E8057" s="125" t="s">
        <v>2272</v>
      </c>
      <c r="F8057" s="126" t="s">
        <v>24350</v>
      </c>
      <c r="G8057" s="125" t="s">
        <v>47</v>
      </c>
      <c r="H8057" s="126" t="s">
        <v>24351</v>
      </c>
      <c r="I8057" s="127">
        <v>503</v>
      </c>
      <c r="J8057" s="128">
        <v>13.950100000000001</v>
      </c>
    </row>
    <row r="8058" spans="2:10" hidden="1" x14ac:dyDescent="0.25">
      <c r="B8058" s="124" t="s">
        <v>37</v>
      </c>
      <c r="C8058" s="125" t="s">
        <v>1071</v>
      </c>
      <c r="D8058" s="126" t="s">
        <v>24346</v>
      </c>
      <c r="E8058" s="125" t="s">
        <v>1071</v>
      </c>
      <c r="F8058" s="126" t="s">
        <v>24352</v>
      </c>
      <c r="G8058" s="125" t="s">
        <v>24353</v>
      </c>
      <c r="H8058" s="126" t="s">
        <v>24354</v>
      </c>
      <c r="I8058" s="127">
        <v>119</v>
      </c>
      <c r="J8058" s="128">
        <v>14.1601</v>
      </c>
    </row>
    <row r="8059" spans="2:10" hidden="1" x14ac:dyDescent="0.25">
      <c r="B8059" s="124" t="s">
        <v>37</v>
      </c>
      <c r="C8059" s="125" t="s">
        <v>1071</v>
      </c>
      <c r="D8059" s="126" t="s">
        <v>24346</v>
      </c>
      <c r="E8059" s="125" t="s">
        <v>1071</v>
      </c>
      <c r="F8059" s="126" t="s">
        <v>24352</v>
      </c>
      <c r="G8059" s="125" t="s">
        <v>21028</v>
      </c>
      <c r="H8059" s="126" t="s">
        <v>24347</v>
      </c>
      <c r="I8059" s="127">
        <v>67</v>
      </c>
      <c r="J8059" s="128">
        <v>23.518999999999991</v>
      </c>
    </row>
    <row r="8060" spans="2:10" hidden="1" x14ac:dyDescent="0.25">
      <c r="B8060" s="124" t="s">
        <v>37</v>
      </c>
      <c r="C8060" s="125" t="s">
        <v>1071</v>
      </c>
      <c r="D8060" s="126" t="s">
        <v>24346</v>
      </c>
      <c r="E8060" s="125" t="s">
        <v>1071</v>
      </c>
      <c r="F8060" s="126" t="s">
        <v>24352</v>
      </c>
      <c r="G8060" s="125" t="s">
        <v>252</v>
      </c>
      <c r="H8060" s="126" t="s">
        <v>24355</v>
      </c>
      <c r="I8060" s="127">
        <v>229</v>
      </c>
      <c r="J8060" s="128">
        <v>23.694299999999991</v>
      </c>
    </row>
    <row r="8061" spans="2:10" hidden="1" x14ac:dyDescent="0.25">
      <c r="B8061" s="124" t="s">
        <v>37</v>
      </c>
      <c r="C8061" s="125" t="s">
        <v>1071</v>
      </c>
      <c r="D8061" s="126" t="s">
        <v>24346</v>
      </c>
      <c r="E8061" s="125" t="s">
        <v>24353</v>
      </c>
      <c r="F8061" s="126" t="s">
        <v>24354</v>
      </c>
      <c r="G8061" s="125" t="s">
        <v>2272</v>
      </c>
      <c r="H8061" s="126" t="s">
        <v>24350</v>
      </c>
      <c r="I8061" s="127">
        <v>506</v>
      </c>
      <c r="J8061" s="128">
        <v>7.7113000000000014</v>
      </c>
    </row>
    <row r="8062" spans="2:10" hidden="1" x14ac:dyDescent="0.25">
      <c r="B8062" s="124" t="s">
        <v>37</v>
      </c>
      <c r="C8062" s="125" t="s">
        <v>1071</v>
      </c>
      <c r="D8062" s="126" t="s">
        <v>24346</v>
      </c>
      <c r="E8062" s="125" t="s">
        <v>1071</v>
      </c>
      <c r="F8062" s="126" t="s">
        <v>24352</v>
      </c>
      <c r="G8062" s="125" t="s">
        <v>4411</v>
      </c>
      <c r="H8062" s="126" t="s">
        <v>24356</v>
      </c>
      <c r="I8062" s="127">
        <v>254</v>
      </c>
      <c r="J8062" s="128">
        <v>25.8994</v>
      </c>
    </row>
    <row r="8063" spans="2:10" hidden="1" x14ac:dyDescent="0.25">
      <c r="B8063" s="124" t="s">
        <v>37</v>
      </c>
      <c r="C8063" s="125" t="s">
        <v>24357</v>
      </c>
      <c r="D8063" s="126" t="s">
        <v>24358</v>
      </c>
      <c r="E8063" s="125" t="s">
        <v>24357</v>
      </c>
      <c r="F8063" s="126" t="s">
        <v>24359</v>
      </c>
      <c r="G8063" s="125" t="s">
        <v>24360</v>
      </c>
      <c r="H8063" s="126" t="s">
        <v>24361</v>
      </c>
      <c r="I8063" s="127">
        <v>687</v>
      </c>
      <c r="J8063" s="128">
        <v>13.1846</v>
      </c>
    </row>
    <row r="8064" spans="2:10" hidden="1" x14ac:dyDescent="0.25">
      <c r="B8064" s="124" t="s">
        <v>37</v>
      </c>
      <c r="C8064" s="125" t="s">
        <v>24362</v>
      </c>
      <c r="D8064" s="126" t="s">
        <v>24363</v>
      </c>
      <c r="E8064" s="125" t="s">
        <v>24362</v>
      </c>
      <c r="F8064" s="126" t="s">
        <v>24364</v>
      </c>
      <c r="G8064" s="125" t="s">
        <v>178</v>
      </c>
      <c r="H8064" s="126" t="s">
        <v>24365</v>
      </c>
      <c r="I8064" s="127">
        <v>230</v>
      </c>
      <c r="J8064" s="128">
        <v>7.6260000000000003</v>
      </c>
    </row>
    <row r="8065" spans="2:10" hidden="1" x14ac:dyDescent="0.25">
      <c r="B8065" s="124" t="s">
        <v>37</v>
      </c>
      <c r="C8065" s="125" t="s">
        <v>1079</v>
      </c>
      <c r="D8065" s="126" t="s">
        <v>24366</v>
      </c>
      <c r="E8065" s="125" t="s">
        <v>1079</v>
      </c>
      <c r="F8065" s="126" t="s">
        <v>24367</v>
      </c>
      <c r="G8065" s="125" t="s">
        <v>24368</v>
      </c>
      <c r="H8065" s="126" t="s">
        <v>24369</v>
      </c>
      <c r="I8065" s="127">
        <v>150</v>
      </c>
      <c r="J8065" s="128">
        <v>11.800800000000001</v>
      </c>
    </row>
    <row r="8066" spans="2:10" hidden="1" x14ac:dyDescent="0.25">
      <c r="B8066" s="124" t="s">
        <v>37</v>
      </c>
      <c r="C8066" s="125" t="s">
        <v>24370</v>
      </c>
      <c r="D8066" s="126" t="s">
        <v>24371</v>
      </c>
      <c r="E8066" s="125" t="s">
        <v>24372</v>
      </c>
      <c r="F8066" s="126" t="s">
        <v>24373</v>
      </c>
      <c r="G8066" s="125" t="s">
        <v>24374</v>
      </c>
      <c r="H8066" s="126" t="s">
        <v>24375</v>
      </c>
      <c r="I8066" s="127">
        <v>347</v>
      </c>
      <c r="J8066" s="128">
        <v>14.228999999999999</v>
      </c>
    </row>
    <row r="8067" spans="2:10" hidden="1" x14ac:dyDescent="0.25">
      <c r="B8067" s="124" t="s">
        <v>37</v>
      </c>
      <c r="C8067" s="125" t="s">
        <v>24370</v>
      </c>
      <c r="D8067" s="126" t="s">
        <v>24371</v>
      </c>
      <c r="E8067" s="125" t="s">
        <v>24376</v>
      </c>
      <c r="F8067" s="126" t="s">
        <v>24377</v>
      </c>
      <c r="G8067" s="125" t="s">
        <v>24372</v>
      </c>
      <c r="H8067" s="126" t="s">
        <v>24373</v>
      </c>
      <c r="I8067" s="127">
        <v>788</v>
      </c>
      <c r="J8067" s="128">
        <v>15.888500000000001</v>
      </c>
    </row>
    <row r="8068" spans="2:10" hidden="1" x14ac:dyDescent="0.25">
      <c r="B8068" s="124" t="s">
        <v>37</v>
      </c>
      <c r="C8068" s="125" t="s">
        <v>24370</v>
      </c>
      <c r="D8068" s="126" t="s">
        <v>24371</v>
      </c>
      <c r="E8068" s="125" t="s">
        <v>24378</v>
      </c>
      <c r="F8068" s="126" t="s">
        <v>24379</v>
      </c>
      <c r="G8068" s="125" t="s">
        <v>24376</v>
      </c>
      <c r="H8068" s="126" t="s">
        <v>24377</v>
      </c>
      <c r="I8068" s="127">
        <v>304</v>
      </c>
      <c r="J8068" s="128">
        <v>9.6213999999999995</v>
      </c>
    </row>
    <row r="8069" spans="2:10" hidden="1" x14ac:dyDescent="0.25">
      <c r="B8069" s="124" t="s">
        <v>37</v>
      </c>
      <c r="C8069" s="125" t="s">
        <v>1085</v>
      </c>
      <c r="D8069" s="126" t="s">
        <v>24380</v>
      </c>
      <c r="E8069" s="125" t="s">
        <v>1085</v>
      </c>
      <c r="F8069" s="126" t="s">
        <v>24381</v>
      </c>
      <c r="G8069" s="125" t="s">
        <v>767</v>
      </c>
      <c r="H8069" s="126" t="s">
        <v>24382</v>
      </c>
      <c r="I8069" s="127">
        <v>235</v>
      </c>
      <c r="J8069" s="128">
        <v>18.533000000000001</v>
      </c>
    </row>
    <row r="8070" spans="2:10" hidden="1" x14ac:dyDescent="0.25">
      <c r="B8070" s="124" t="s">
        <v>37</v>
      </c>
      <c r="C8070" s="125" t="s">
        <v>1089</v>
      </c>
      <c r="D8070" s="126" t="s">
        <v>24383</v>
      </c>
      <c r="E8070" s="125" t="s">
        <v>1089</v>
      </c>
      <c r="F8070" s="126" t="s">
        <v>24384</v>
      </c>
      <c r="G8070" s="125" t="s">
        <v>24385</v>
      </c>
      <c r="H8070" s="126" t="s">
        <v>24386</v>
      </c>
      <c r="I8070" s="127">
        <v>569</v>
      </c>
      <c r="J8070" s="128">
        <v>5.8992000000000004</v>
      </c>
    </row>
    <row r="8071" spans="2:10" hidden="1" x14ac:dyDescent="0.25">
      <c r="B8071" s="124" t="s">
        <v>37</v>
      </c>
      <c r="C8071" s="125" t="s">
        <v>1089</v>
      </c>
      <c r="D8071" s="126" t="s">
        <v>24383</v>
      </c>
      <c r="E8071" s="125" t="s">
        <v>1089</v>
      </c>
      <c r="F8071" s="126" t="s">
        <v>24384</v>
      </c>
      <c r="G8071" s="125" t="s">
        <v>4411</v>
      </c>
      <c r="H8071" s="126" t="s">
        <v>24387</v>
      </c>
      <c r="I8071" s="127">
        <v>625</v>
      </c>
      <c r="J8071" s="128">
        <v>4.7450000000000001</v>
      </c>
    </row>
    <row r="8072" spans="2:10" hidden="1" x14ac:dyDescent="0.25">
      <c r="B8072" s="124" t="s">
        <v>37</v>
      </c>
      <c r="C8072" s="125" t="s">
        <v>1098</v>
      </c>
      <c r="D8072" s="126" t="s">
        <v>24388</v>
      </c>
      <c r="E8072" s="125" t="s">
        <v>1098</v>
      </c>
      <c r="F8072" s="126" t="s">
        <v>24389</v>
      </c>
      <c r="G8072" s="125" t="s">
        <v>24390</v>
      </c>
      <c r="H8072" s="126" t="s">
        <v>24391</v>
      </c>
      <c r="I8072" s="127">
        <v>825</v>
      </c>
      <c r="J8072" s="128">
        <v>21.4878</v>
      </c>
    </row>
    <row r="8073" spans="2:10" hidden="1" x14ac:dyDescent="0.25">
      <c r="B8073" s="124" t="s">
        <v>37</v>
      </c>
      <c r="C8073" s="125" t="s">
        <v>1098</v>
      </c>
      <c r="D8073" s="126" t="s">
        <v>24388</v>
      </c>
      <c r="E8073" s="125" t="s">
        <v>24392</v>
      </c>
      <c r="F8073" s="126" t="s">
        <v>24393</v>
      </c>
      <c r="G8073" s="125" t="s">
        <v>19690</v>
      </c>
      <c r="H8073" s="126" t="s">
        <v>24394</v>
      </c>
      <c r="I8073" s="127">
        <v>780</v>
      </c>
      <c r="J8073" s="128">
        <v>18.988599999999991</v>
      </c>
    </row>
    <row r="8074" spans="2:10" hidden="1" x14ac:dyDescent="0.25">
      <c r="B8074" s="124" t="s">
        <v>37</v>
      </c>
      <c r="C8074" s="125" t="s">
        <v>1098</v>
      </c>
      <c r="D8074" s="126" t="s">
        <v>24388</v>
      </c>
      <c r="E8074" s="125" t="s">
        <v>24390</v>
      </c>
      <c r="F8074" s="126" t="s">
        <v>24391</v>
      </c>
      <c r="G8074" s="125" t="s">
        <v>24392</v>
      </c>
      <c r="H8074" s="126" t="s">
        <v>24393</v>
      </c>
      <c r="I8074" s="127">
        <v>1292</v>
      </c>
      <c r="J8074" s="128">
        <v>14.9877</v>
      </c>
    </row>
    <row r="8075" spans="2:10" hidden="1" x14ac:dyDescent="0.25">
      <c r="B8075" s="124" t="s">
        <v>37</v>
      </c>
      <c r="C8075" s="125" t="s">
        <v>1098</v>
      </c>
      <c r="D8075" s="126" t="s">
        <v>24388</v>
      </c>
      <c r="E8075" s="125" t="s">
        <v>19690</v>
      </c>
      <c r="F8075" s="126" t="s">
        <v>24394</v>
      </c>
      <c r="G8075" s="125" t="s">
        <v>24395</v>
      </c>
      <c r="H8075" s="126" t="s">
        <v>24396</v>
      </c>
      <c r="I8075" s="127">
        <v>536</v>
      </c>
      <c r="J8075" s="128">
        <v>23.683499999999999</v>
      </c>
    </row>
    <row r="8076" spans="2:10" hidden="1" x14ac:dyDescent="0.25">
      <c r="B8076" s="124" t="s">
        <v>37</v>
      </c>
      <c r="C8076" s="125" t="s">
        <v>1098</v>
      </c>
      <c r="D8076" s="126" t="s">
        <v>24388</v>
      </c>
      <c r="E8076" s="125" t="s">
        <v>1098</v>
      </c>
      <c r="F8076" s="126" t="s">
        <v>24389</v>
      </c>
      <c r="G8076" s="125" t="s">
        <v>2272</v>
      </c>
      <c r="H8076" s="126" t="s">
        <v>24397</v>
      </c>
      <c r="I8076" s="127">
        <v>252</v>
      </c>
      <c r="J8076" s="128">
        <v>8.4491000000000014</v>
      </c>
    </row>
    <row r="8077" spans="2:10" hidden="1" x14ac:dyDescent="0.25">
      <c r="B8077" s="124" t="s">
        <v>37</v>
      </c>
      <c r="C8077" s="125" t="s">
        <v>24398</v>
      </c>
      <c r="D8077" s="126" t="s">
        <v>24399</v>
      </c>
      <c r="E8077" s="125" t="s">
        <v>24400</v>
      </c>
      <c r="F8077" s="126" t="s">
        <v>24401</v>
      </c>
      <c r="G8077" s="125" t="s">
        <v>11024</v>
      </c>
      <c r="H8077" s="126" t="s">
        <v>24402</v>
      </c>
      <c r="I8077" s="127">
        <v>491</v>
      </c>
      <c r="J8077" s="128">
        <v>11.4956</v>
      </c>
    </row>
    <row r="8078" spans="2:10" hidden="1" x14ac:dyDescent="0.25">
      <c r="B8078" s="124" t="s">
        <v>37</v>
      </c>
      <c r="C8078" s="125" t="s">
        <v>24398</v>
      </c>
      <c r="D8078" s="126" t="s">
        <v>24399</v>
      </c>
      <c r="E8078" s="125" t="s">
        <v>24398</v>
      </c>
      <c r="F8078" s="126" t="s">
        <v>24403</v>
      </c>
      <c r="G8078" s="125" t="s">
        <v>24400</v>
      </c>
      <c r="H8078" s="126" t="s">
        <v>24401</v>
      </c>
      <c r="I8078" s="127">
        <v>628</v>
      </c>
      <c r="J8078" s="128">
        <v>10.309100000000001</v>
      </c>
    </row>
    <row r="8079" spans="2:10" hidden="1" x14ac:dyDescent="0.25">
      <c r="B8079" s="124" t="s">
        <v>37</v>
      </c>
      <c r="C8079" s="125" t="s">
        <v>24404</v>
      </c>
      <c r="D8079" s="126" t="s">
        <v>24405</v>
      </c>
      <c r="E8079" s="125" t="s">
        <v>24406</v>
      </c>
      <c r="F8079" s="126" t="s">
        <v>24407</v>
      </c>
      <c r="G8079" s="125" t="s">
        <v>5079</v>
      </c>
      <c r="H8079" s="126" t="s">
        <v>24408</v>
      </c>
      <c r="I8079" s="127">
        <v>672</v>
      </c>
      <c r="J8079" s="128">
        <v>10.308400000000001</v>
      </c>
    </row>
    <row r="8080" spans="2:10" hidden="1" x14ac:dyDescent="0.25">
      <c r="B8080" s="124" t="s">
        <v>37</v>
      </c>
      <c r="C8080" s="125" t="s">
        <v>24404</v>
      </c>
      <c r="D8080" s="126" t="s">
        <v>24405</v>
      </c>
      <c r="E8080" s="125" t="s">
        <v>24404</v>
      </c>
      <c r="F8080" s="126" t="s">
        <v>24409</v>
      </c>
      <c r="G8080" s="125" t="s">
        <v>24410</v>
      </c>
      <c r="H8080" s="126" t="s">
        <v>24411</v>
      </c>
      <c r="I8080" s="127">
        <v>1299</v>
      </c>
      <c r="J8080" s="128">
        <v>5.6588999999999992</v>
      </c>
    </row>
    <row r="8081" spans="2:10" hidden="1" x14ac:dyDescent="0.25">
      <c r="B8081" s="124" t="s">
        <v>37</v>
      </c>
      <c r="C8081" s="125" t="s">
        <v>24404</v>
      </c>
      <c r="D8081" s="126" t="s">
        <v>24405</v>
      </c>
      <c r="E8081" s="125" t="s">
        <v>5079</v>
      </c>
      <c r="F8081" s="126" t="s">
        <v>24408</v>
      </c>
      <c r="G8081" s="125" t="s">
        <v>24412</v>
      </c>
      <c r="H8081" s="126" t="s">
        <v>24413</v>
      </c>
      <c r="I8081" s="127">
        <v>715</v>
      </c>
      <c r="J8081" s="128">
        <v>12.476800000000001</v>
      </c>
    </row>
    <row r="8082" spans="2:10" hidden="1" x14ac:dyDescent="0.25">
      <c r="B8082" s="124" t="s">
        <v>37</v>
      </c>
      <c r="C8082" s="125" t="s">
        <v>24404</v>
      </c>
      <c r="D8082" s="126" t="s">
        <v>24405</v>
      </c>
      <c r="E8082" s="125" t="s">
        <v>24410</v>
      </c>
      <c r="F8082" s="126" t="s">
        <v>24411</v>
      </c>
      <c r="G8082" s="125" t="s">
        <v>24406</v>
      </c>
      <c r="H8082" s="126" t="s">
        <v>24407</v>
      </c>
      <c r="I8082" s="127">
        <v>235</v>
      </c>
      <c r="J8082" s="128">
        <v>11.580299999999999</v>
      </c>
    </row>
    <row r="8083" spans="2:10" hidden="1" x14ac:dyDescent="0.25">
      <c r="B8083" s="124" t="s">
        <v>37</v>
      </c>
      <c r="C8083" s="125" t="s">
        <v>713</v>
      </c>
      <c r="D8083" s="126" t="s">
        <v>24414</v>
      </c>
      <c r="E8083" s="125" t="s">
        <v>24415</v>
      </c>
      <c r="F8083" s="126" t="s">
        <v>24416</v>
      </c>
      <c r="G8083" s="125" t="s">
        <v>24417</v>
      </c>
      <c r="H8083" s="126" t="s">
        <v>24418</v>
      </c>
      <c r="I8083" s="127">
        <v>449</v>
      </c>
      <c r="J8083" s="128">
        <v>11.9819</v>
      </c>
    </row>
    <row r="8084" spans="2:10" hidden="1" x14ac:dyDescent="0.25">
      <c r="B8084" s="124" t="s">
        <v>37</v>
      </c>
      <c r="C8084" s="125" t="s">
        <v>713</v>
      </c>
      <c r="D8084" s="126" t="s">
        <v>24414</v>
      </c>
      <c r="E8084" s="125" t="s">
        <v>713</v>
      </c>
      <c r="F8084" s="126" t="s">
        <v>24419</v>
      </c>
      <c r="G8084" s="125" t="s">
        <v>24415</v>
      </c>
      <c r="H8084" s="126" t="s">
        <v>24416</v>
      </c>
      <c r="I8084" s="127">
        <v>533</v>
      </c>
      <c r="J8084" s="128">
        <v>11.635300000000001</v>
      </c>
    </row>
    <row r="8085" spans="2:10" hidden="1" x14ac:dyDescent="0.25">
      <c r="B8085" s="124" t="s">
        <v>37</v>
      </c>
      <c r="C8085" s="125" t="s">
        <v>713</v>
      </c>
      <c r="D8085" s="126" t="s">
        <v>24414</v>
      </c>
      <c r="E8085" s="125" t="s">
        <v>24420</v>
      </c>
      <c r="F8085" s="126" t="s">
        <v>24421</v>
      </c>
      <c r="G8085" s="125" t="s">
        <v>24422</v>
      </c>
      <c r="H8085" s="126" t="s">
        <v>24423</v>
      </c>
      <c r="I8085" s="127">
        <v>581</v>
      </c>
      <c r="J8085" s="128">
        <v>22.640799999999999</v>
      </c>
    </row>
    <row r="8086" spans="2:10" hidden="1" x14ac:dyDescent="0.25">
      <c r="B8086" s="124" t="s">
        <v>37</v>
      </c>
      <c r="C8086" s="125" t="s">
        <v>713</v>
      </c>
      <c r="D8086" s="126" t="s">
        <v>24414</v>
      </c>
      <c r="E8086" s="125" t="s">
        <v>24424</v>
      </c>
      <c r="F8086" s="126" t="s">
        <v>24425</v>
      </c>
      <c r="G8086" s="125" t="s">
        <v>24426</v>
      </c>
      <c r="H8086" s="126" t="s">
        <v>24427</v>
      </c>
      <c r="I8086" s="127">
        <v>607</v>
      </c>
      <c r="J8086" s="128">
        <v>25.855599999999999</v>
      </c>
    </row>
    <row r="8087" spans="2:10" hidden="1" x14ac:dyDescent="0.25">
      <c r="B8087" s="124" t="s">
        <v>37</v>
      </c>
      <c r="C8087" s="125" t="s">
        <v>713</v>
      </c>
      <c r="D8087" s="126" t="s">
        <v>24414</v>
      </c>
      <c r="E8087" s="125" t="s">
        <v>24415</v>
      </c>
      <c r="F8087" s="126" t="s">
        <v>24416</v>
      </c>
      <c r="G8087" s="125" t="s">
        <v>24428</v>
      </c>
      <c r="H8087" s="126" t="s">
        <v>24429</v>
      </c>
      <c r="I8087" s="127">
        <v>596</v>
      </c>
      <c r="J8087" s="128">
        <v>4.6031000000000004</v>
      </c>
    </row>
    <row r="8088" spans="2:10" hidden="1" x14ac:dyDescent="0.25">
      <c r="B8088" s="124" t="s">
        <v>37</v>
      </c>
      <c r="C8088" s="125" t="s">
        <v>713</v>
      </c>
      <c r="D8088" s="126" t="s">
        <v>24414</v>
      </c>
      <c r="E8088" s="125" t="s">
        <v>24430</v>
      </c>
      <c r="F8088" s="126" t="s">
        <v>24431</v>
      </c>
      <c r="G8088" s="125" t="s">
        <v>24432</v>
      </c>
      <c r="H8088" s="126" t="s">
        <v>24433</v>
      </c>
      <c r="I8088" s="127">
        <v>763</v>
      </c>
      <c r="J8088" s="128">
        <v>14.306699999999999</v>
      </c>
    </row>
    <row r="8089" spans="2:10" hidden="1" x14ac:dyDescent="0.25">
      <c r="B8089" s="124" t="s">
        <v>37</v>
      </c>
      <c r="C8089" s="125" t="s">
        <v>713</v>
      </c>
      <c r="D8089" s="126" t="s">
        <v>24414</v>
      </c>
      <c r="E8089" s="125" t="s">
        <v>24426</v>
      </c>
      <c r="F8089" s="126" t="s">
        <v>24427</v>
      </c>
      <c r="G8089" s="125" t="s">
        <v>24430</v>
      </c>
      <c r="H8089" s="126" t="s">
        <v>24431</v>
      </c>
      <c r="I8089" s="127">
        <v>731</v>
      </c>
      <c r="J8089" s="128">
        <v>6.2906000000000004</v>
      </c>
    </row>
    <row r="8090" spans="2:10" hidden="1" x14ac:dyDescent="0.25">
      <c r="B8090" s="124" t="s">
        <v>37</v>
      </c>
      <c r="C8090" s="125" t="s">
        <v>713</v>
      </c>
      <c r="D8090" s="126" t="s">
        <v>24414</v>
      </c>
      <c r="E8090" s="125" t="s">
        <v>24417</v>
      </c>
      <c r="F8090" s="126" t="s">
        <v>24418</v>
      </c>
      <c r="G8090" s="125" t="s">
        <v>6352</v>
      </c>
      <c r="H8090" s="126" t="s">
        <v>24434</v>
      </c>
      <c r="I8090" s="127">
        <v>805</v>
      </c>
      <c r="J8090" s="128">
        <v>15.4232</v>
      </c>
    </row>
    <row r="8091" spans="2:10" hidden="1" x14ac:dyDescent="0.25">
      <c r="B8091" s="124" t="s">
        <v>37</v>
      </c>
      <c r="C8091" s="125" t="s">
        <v>1110</v>
      </c>
      <c r="D8091" s="126" t="s">
        <v>24435</v>
      </c>
      <c r="E8091" s="125" t="s">
        <v>1110</v>
      </c>
      <c r="F8091" s="126" t="s">
        <v>24436</v>
      </c>
      <c r="G8091" s="125" t="s">
        <v>9449</v>
      </c>
      <c r="H8091" s="126" t="s">
        <v>24437</v>
      </c>
      <c r="I8091" s="127">
        <v>243</v>
      </c>
      <c r="J8091" s="128">
        <v>26.029900000000001</v>
      </c>
    </row>
    <row r="8092" spans="2:10" hidden="1" x14ac:dyDescent="0.25">
      <c r="B8092" s="124" t="s">
        <v>37</v>
      </c>
      <c r="C8092" s="125" t="s">
        <v>1110</v>
      </c>
      <c r="D8092" s="126" t="s">
        <v>24435</v>
      </c>
      <c r="E8092" s="125" t="s">
        <v>1110</v>
      </c>
      <c r="F8092" s="126" t="s">
        <v>24436</v>
      </c>
      <c r="G8092" s="125" t="s">
        <v>9460</v>
      </c>
      <c r="H8092" s="126" t="s">
        <v>24438</v>
      </c>
      <c r="I8092" s="127">
        <v>310</v>
      </c>
      <c r="J8092" s="128">
        <v>16.8643</v>
      </c>
    </row>
    <row r="8093" spans="2:10" hidden="1" x14ac:dyDescent="0.25">
      <c r="B8093" s="124" t="s">
        <v>37</v>
      </c>
      <c r="C8093" s="125" t="s">
        <v>1110</v>
      </c>
      <c r="D8093" s="126" t="s">
        <v>24435</v>
      </c>
      <c r="E8093" s="125" t="s">
        <v>1110</v>
      </c>
      <c r="F8093" s="126" t="s">
        <v>24436</v>
      </c>
      <c r="G8093" s="125" t="s">
        <v>1037</v>
      </c>
      <c r="H8093" s="126" t="s">
        <v>24439</v>
      </c>
      <c r="I8093" s="127">
        <v>143</v>
      </c>
      <c r="J8093" s="128">
        <v>25.6402</v>
      </c>
    </row>
    <row r="8094" spans="2:10" hidden="1" x14ac:dyDescent="0.25">
      <c r="B8094" s="124" t="s">
        <v>37</v>
      </c>
      <c r="C8094" s="125" t="s">
        <v>1110</v>
      </c>
      <c r="D8094" s="126" t="s">
        <v>24435</v>
      </c>
      <c r="E8094" s="125" t="s">
        <v>1110</v>
      </c>
      <c r="F8094" s="126" t="s">
        <v>24436</v>
      </c>
      <c r="G8094" s="125" t="s">
        <v>24440</v>
      </c>
      <c r="H8094" s="126" t="s">
        <v>24441</v>
      </c>
      <c r="I8094" s="127">
        <v>235</v>
      </c>
      <c r="J8094" s="128">
        <v>44.149500000000003</v>
      </c>
    </row>
    <row r="8095" spans="2:10" hidden="1" x14ac:dyDescent="0.25">
      <c r="B8095" s="124" t="s">
        <v>37</v>
      </c>
      <c r="C8095" s="125" t="s">
        <v>1122</v>
      </c>
      <c r="D8095" s="126" t="s">
        <v>24442</v>
      </c>
      <c r="E8095" s="125" t="s">
        <v>24443</v>
      </c>
      <c r="F8095" s="126" t="s">
        <v>24444</v>
      </c>
      <c r="G8095" s="125" t="s">
        <v>24445</v>
      </c>
      <c r="H8095" s="126" t="s">
        <v>24446</v>
      </c>
      <c r="I8095" s="127">
        <v>937</v>
      </c>
      <c r="J8095" s="128">
        <v>44.1815</v>
      </c>
    </row>
    <row r="8096" spans="2:10" hidden="1" x14ac:dyDescent="0.25">
      <c r="B8096" s="124" t="s">
        <v>37</v>
      </c>
      <c r="C8096" s="125" t="s">
        <v>1122</v>
      </c>
      <c r="D8096" s="126" t="s">
        <v>24442</v>
      </c>
      <c r="E8096" s="125" t="s">
        <v>1122</v>
      </c>
      <c r="F8096" s="126" t="s">
        <v>24447</v>
      </c>
      <c r="G8096" s="125" t="s">
        <v>24448</v>
      </c>
      <c r="H8096" s="126" t="s">
        <v>24449</v>
      </c>
      <c r="I8096" s="127">
        <v>687</v>
      </c>
      <c r="J8096" s="128">
        <v>37.546900000000001</v>
      </c>
    </row>
    <row r="8097" spans="2:10" hidden="1" x14ac:dyDescent="0.25">
      <c r="B8097" s="124" t="s">
        <v>37</v>
      </c>
      <c r="C8097" s="125" t="s">
        <v>1122</v>
      </c>
      <c r="D8097" s="126" t="s">
        <v>24442</v>
      </c>
      <c r="E8097" s="125" t="s">
        <v>1122</v>
      </c>
      <c r="F8097" s="126" t="s">
        <v>24447</v>
      </c>
      <c r="G8097" s="125" t="s">
        <v>24443</v>
      </c>
      <c r="H8097" s="126" t="s">
        <v>24444</v>
      </c>
      <c r="I8097" s="127">
        <v>658</v>
      </c>
      <c r="J8097" s="128">
        <v>17.837299999999999</v>
      </c>
    </row>
    <row r="8098" spans="2:10" hidden="1" x14ac:dyDescent="0.25">
      <c r="B8098" s="124" t="s">
        <v>37</v>
      </c>
      <c r="C8098" s="125" t="s">
        <v>24450</v>
      </c>
      <c r="D8098" s="126" t="s">
        <v>24451</v>
      </c>
      <c r="E8098" s="125" t="s">
        <v>24450</v>
      </c>
      <c r="F8098" s="126" t="s">
        <v>24452</v>
      </c>
      <c r="G8098" s="125" t="s">
        <v>24453</v>
      </c>
      <c r="H8098" s="126" t="s">
        <v>24454</v>
      </c>
      <c r="I8098" s="127">
        <v>351</v>
      </c>
      <c r="J8098" s="128">
        <v>22.073</v>
      </c>
    </row>
    <row r="8099" spans="2:10" hidden="1" x14ac:dyDescent="0.25">
      <c r="B8099" s="124" t="s">
        <v>37</v>
      </c>
      <c r="C8099" s="125" t="s">
        <v>24455</v>
      </c>
      <c r="D8099" s="126" t="s">
        <v>24456</v>
      </c>
      <c r="E8099" s="125" t="s">
        <v>24455</v>
      </c>
      <c r="F8099" s="126" t="s">
        <v>24457</v>
      </c>
      <c r="G8099" s="125" t="s">
        <v>9558</v>
      </c>
      <c r="H8099" s="126" t="s">
        <v>24458</v>
      </c>
      <c r="I8099" s="127">
        <v>281</v>
      </c>
      <c r="J8099" s="128">
        <v>13.643599999999999</v>
      </c>
    </row>
    <row r="8100" spans="2:10" hidden="1" x14ac:dyDescent="0.25">
      <c r="B8100" s="124" t="s">
        <v>37</v>
      </c>
      <c r="C8100" s="125" t="s">
        <v>24459</v>
      </c>
      <c r="D8100" s="126" t="s">
        <v>24460</v>
      </c>
      <c r="E8100" s="125" t="s">
        <v>24459</v>
      </c>
      <c r="F8100" s="126" t="s">
        <v>24461</v>
      </c>
      <c r="G8100" s="125" t="s">
        <v>24462</v>
      </c>
      <c r="H8100" s="126" t="s">
        <v>24463</v>
      </c>
      <c r="I8100" s="127">
        <v>380</v>
      </c>
      <c r="J8100" s="128">
        <v>12.1942</v>
      </c>
    </row>
    <row r="8101" spans="2:10" hidden="1" x14ac:dyDescent="0.25">
      <c r="B8101" s="124" t="s">
        <v>37</v>
      </c>
      <c r="C8101" s="125" t="s">
        <v>24459</v>
      </c>
      <c r="D8101" s="126" t="s">
        <v>24460</v>
      </c>
      <c r="E8101" s="125" t="s">
        <v>24459</v>
      </c>
      <c r="F8101" s="126" t="s">
        <v>24461</v>
      </c>
      <c r="G8101" s="125" t="s">
        <v>24464</v>
      </c>
      <c r="H8101" s="126" t="s">
        <v>24465</v>
      </c>
      <c r="I8101" s="127">
        <v>227</v>
      </c>
      <c r="J8101" s="128">
        <v>24.736499999999999</v>
      </c>
    </row>
    <row r="8102" spans="2:10" hidden="1" x14ac:dyDescent="0.25">
      <c r="B8102" s="124" t="s">
        <v>37</v>
      </c>
      <c r="C8102" s="125" t="s">
        <v>24466</v>
      </c>
      <c r="D8102" s="126" t="s">
        <v>24467</v>
      </c>
      <c r="E8102" s="125" t="s">
        <v>24468</v>
      </c>
      <c r="F8102" s="126" t="s">
        <v>24469</v>
      </c>
      <c r="G8102" s="125" t="s">
        <v>24470</v>
      </c>
      <c r="H8102" s="126" t="s">
        <v>24471</v>
      </c>
      <c r="I8102" s="127">
        <v>6</v>
      </c>
      <c r="J8102" s="128">
        <v>2.1086999999999998</v>
      </c>
    </row>
    <row r="8103" spans="2:10" hidden="1" x14ac:dyDescent="0.25">
      <c r="B8103" s="124" t="s">
        <v>37</v>
      </c>
      <c r="C8103" s="125" t="s">
        <v>24466</v>
      </c>
      <c r="D8103" s="126" t="s">
        <v>24467</v>
      </c>
      <c r="E8103" s="125" t="s">
        <v>24466</v>
      </c>
      <c r="F8103" s="126" t="s">
        <v>24472</v>
      </c>
      <c r="G8103" s="125" t="s">
        <v>24473</v>
      </c>
      <c r="H8103" s="126" t="s">
        <v>24474</v>
      </c>
      <c r="I8103" s="127">
        <v>0</v>
      </c>
      <c r="J8103" s="128">
        <v>23.850200000000001</v>
      </c>
    </row>
    <row r="8104" spans="2:10" hidden="1" x14ac:dyDescent="0.25">
      <c r="B8104" s="124" t="s">
        <v>37</v>
      </c>
      <c r="C8104" s="125" t="s">
        <v>24466</v>
      </c>
      <c r="D8104" s="126" t="s">
        <v>24467</v>
      </c>
      <c r="E8104" s="125" t="s">
        <v>24466</v>
      </c>
      <c r="F8104" s="126" t="s">
        <v>24472</v>
      </c>
      <c r="G8104" s="125" t="s">
        <v>24475</v>
      </c>
      <c r="H8104" s="126" t="s">
        <v>24476</v>
      </c>
      <c r="I8104" s="127">
        <v>1</v>
      </c>
      <c r="J8104" s="128">
        <v>6.8090999999999999</v>
      </c>
    </row>
    <row r="8105" spans="2:10" hidden="1" x14ac:dyDescent="0.25">
      <c r="B8105" s="124" t="s">
        <v>37</v>
      </c>
      <c r="C8105" s="125" t="s">
        <v>24466</v>
      </c>
      <c r="D8105" s="126" t="s">
        <v>24467</v>
      </c>
      <c r="E8105" s="125" t="s">
        <v>24466</v>
      </c>
      <c r="F8105" s="126" t="s">
        <v>24472</v>
      </c>
      <c r="G8105" s="125" t="s">
        <v>24477</v>
      </c>
      <c r="H8105" s="126" t="s">
        <v>24478</v>
      </c>
      <c r="I8105" s="127">
        <v>8</v>
      </c>
      <c r="J8105" s="128">
        <v>6.5460000000000003</v>
      </c>
    </row>
    <row r="8106" spans="2:10" hidden="1" x14ac:dyDescent="0.25">
      <c r="B8106" s="124" t="s">
        <v>37</v>
      </c>
      <c r="C8106" s="125" t="s">
        <v>24466</v>
      </c>
      <c r="D8106" s="126" t="s">
        <v>24467</v>
      </c>
      <c r="E8106" s="125" t="s">
        <v>24466</v>
      </c>
      <c r="F8106" s="126" t="s">
        <v>24472</v>
      </c>
      <c r="G8106" s="125" t="s">
        <v>24468</v>
      </c>
      <c r="H8106" s="126" t="s">
        <v>24469</v>
      </c>
      <c r="I8106" s="127">
        <v>12</v>
      </c>
      <c r="J8106" s="128">
        <v>6.4451999999999998</v>
      </c>
    </row>
    <row r="8107" spans="2:10" hidden="1" x14ac:dyDescent="0.25">
      <c r="B8107" s="124" t="s">
        <v>37</v>
      </c>
      <c r="C8107" s="125" t="s">
        <v>24466</v>
      </c>
      <c r="D8107" s="126" t="s">
        <v>24467</v>
      </c>
      <c r="E8107" s="125" t="s">
        <v>24477</v>
      </c>
      <c r="F8107" s="126" t="s">
        <v>24478</v>
      </c>
      <c r="G8107" s="125" t="s">
        <v>24479</v>
      </c>
      <c r="H8107" s="126" t="s">
        <v>24480</v>
      </c>
      <c r="I8107" s="127">
        <v>183</v>
      </c>
      <c r="J8107" s="128">
        <v>15.6617</v>
      </c>
    </row>
    <row r="8108" spans="2:10" hidden="1" x14ac:dyDescent="0.25">
      <c r="B8108" s="124" t="s">
        <v>37</v>
      </c>
      <c r="C8108" s="125" t="s">
        <v>24466</v>
      </c>
      <c r="D8108" s="126" t="s">
        <v>24467</v>
      </c>
      <c r="E8108" s="125" t="s">
        <v>24470</v>
      </c>
      <c r="F8108" s="126" t="s">
        <v>24471</v>
      </c>
      <c r="G8108" s="125" t="s">
        <v>24481</v>
      </c>
      <c r="H8108" s="126" t="s">
        <v>24482</v>
      </c>
      <c r="I8108" s="127">
        <v>499</v>
      </c>
      <c r="J8108" s="128">
        <v>23.821300000000001</v>
      </c>
    </row>
    <row r="8109" spans="2:10" hidden="1" x14ac:dyDescent="0.25">
      <c r="B8109" s="124" t="s">
        <v>37</v>
      </c>
      <c r="C8109" s="125" t="s">
        <v>24483</v>
      </c>
      <c r="D8109" s="126" t="s">
        <v>24484</v>
      </c>
      <c r="E8109" s="125" t="s">
        <v>24483</v>
      </c>
      <c r="F8109" s="126" t="s">
        <v>24485</v>
      </c>
      <c r="G8109" s="125" t="s">
        <v>24486</v>
      </c>
      <c r="H8109" s="126" t="s">
        <v>24487</v>
      </c>
      <c r="I8109" s="127">
        <v>653</v>
      </c>
      <c r="J8109" s="128">
        <v>8.2158000000000015</v>
      </c>
    </row>
    <row r="8110" spans="2:10" hidden="1" x14ac:dyDescent="0.25">
      <c r="B8110" s="124" t="s">
        <v>37</v>
      </c>
      <c r="C8110" s="125" t="s">
        <v>24488</v>
      </c>
      <c r="D8110" s="126" t="s">
        <v>24489</v>
      </c>
      <c r="E8110" s="125" t="s">
        <v>24488</v>
      </c>
      <c r="F8110" s="126" t="s">
        <v>24490</v>
      </c>
      <c r="G8110" s="125" t="s">
        <v>24491</v>
      </c>
      <c r="H8110" s="126" t="s">
        <v>24492</v>
      </c>
      <c r="I8110" s="127">
        <v>61</v>
      </c>
      <c r="J8110" s="128">
        <v>25.148399999999999</v>
      </c>
    </row>
    <row r="8111" spans="2:10" hidden="1" x14ac:dyDescent="0.25">
      <c r="B8111" s="124" t="s">
        <v>37</v>
      </c>
      <c r="C8111" s="125" t="s">
        <v>24488</v>
      </c>
      <c r="D8111" s="126" t="s">
        <v>24489</v>
      </c>
      <c r="E8111" s="125" t="s">
        <v>24493</v>
      </c>
      <c r="F8111" s="126" t="s">
        <v>24494</v>
      </c>
      <c r="G8111" s="125" t="s">
        <v>24495</v>
      </c>
      <c r="H8111" s="126" t="s">
        <v>24496</v>
      </c>
      <c r="I8111" s="127">
        <v>179</v>
      </c>
      <c r="J8111" s="128">
        <v>15.2867</v>
      </c>
    </row>
    <row r="8112" spans="2:10" hidden="1" x14ac:dyDescent="0.25">
      <c r="B8112" s="124" t="s">
        <v>37</v>
      </c>
      <c r="C8112" s="125" t="s">
        <v>1144</v>
      </c>
      <c r="D8112" s="126" t="s">
        <v>24497</v>
      </c>
      <c r="E8112" s="125" t="s">
        <v>1144</v>
      </c>
      <c r="F8112" s="126" t="s">
        <v>24498</v>
      </c>
      <c r="G8112" s="125" t="s">
        <v>24499</v>
      </c>
      <c r="H8112" s="126" t="s">
        <v>24500</v>
      </c>
      <c r="I8112" s="127">
        <v>51</v>
      </c>
      <c r="J8112" s="128">
        <v>28.625699999999998</v>
      </c>
    </row>
    <row r="8113" spans="2:10" hidden="1" x14ac:dyDescent="0.25">
      <c r="B8113" s="124" t="s">
        <v>37</v>
      </c>
      <c r="C8113" s="125" t="s">
        <v>1144</v>
      </c>
      <c r="D8113" s="126" t="s">
        <v>24497</v>
      </c>
      <c r="E8113" s="125" t="s">
        <v>1144</v>
      </c>
      <c r="F8113" s="126" t="s">
        <v>24498</v>
      </c>
      <c r="G8113" s="125" t="s">
        <v>24501</v>
      </c>
      <c r="H8113" s="126" t="s">
        <v>24502</v>
      </c>
      <c r="I8113" s="127">
        <v>158</v>
      </c>
      <c r="J8113" s="128">
        <v>14.460100000000001</v>
      </c>
    </row>
    <row r="8114" spans="2:10" hidden="1" x14ac:dyDescent="0.25">
      <c r="B8114" s="124" t="s">
        <v>37</v>
      </c>
      <c r="C8114" s="125" t="s">
        <v>24503</v>
      </c>
      <c r="D8114" s="126" t="s">
        <v>24504</v>
      </c>
      <c r="E8114" s="125" t="s">
        <v>24503</v>
      </c>
      <c r="F8114" s="126" t="s">
        <v>24505</v>
      </c>
      <c r="G8114" s="125" t="s">
        <v>24506</v>
      </c>
      <c r="H8114" s="126" t="s">
        <v>24507</v>
      </c>
      <c r="I8114" s="127">
        <v>169</v>
      </c>
      <c r="J8114" s="128">
        <v>12.837899999999999</v>
      </c>
    </row>
    <row r="8115" spans="2:10" hidden="1" x14ac:dyDescent="0.25">
      <c r="B8115" s="124" t="s">
        <v>37</v>
      </c>
      <c r="C8115" s="125" t="s">
        <v>1160</v>
      </c>
      <c r="D8115" s="126" t="s">
        <v>24508</v>
      </c>
      <c r="E8115" s="125" t="s">
        <v>1160</v>
      </c>
      <c r="F8115" s="126" t="s">
        <v>24509</v>
      </c>
      <c r="G8115" s="125" t="s">
        <v>2272</v>
      </c>
      <c r="H8115" s="126" t="s">
        <v>24510</v>
      </c>
      <c r="I8115" s="127">
        <v>640</v>
      </c>
      <c r="J8115" s="128">
        <v>9.891</v>
      </c>
    </row>
    <row r="8116" spans="2:10" hidden="1" x14ac:dyDescent="0.25">
      <c r="B8116" s="124" t="s">
        <v>37</v>
      </c>
      <c r="C8116" s="125" t="s">
        <v>1073</v>
      </c>
      <c r="D8116" s="126" t="s">
        <v>24511</v>
      </c>
      <c r="E8116" s="125" t="s">
        <v>24512</v>
      </c>
      <c r="F8116" s="126" t="s">
        <v>24513</v>
      </c>
      <c r="G8116" s="125" t="s">
        <v>24514</v>
      </c>
      <c r="H8116" s="126" t="s">
        <v>24515</v>
      </c>
      <c r="I8116" s="127">
        <v>23</v>
      </c>
      <c r="J8116" s="128">
        <v>5.3483000000000001</v>
      </c>
    </row>
    <row r="8117" spans="2:10" hidden="1" x14ac:dyDescent="0.25">
      <c r="B8117" s="124" t="s">
        <v>37</v>
      </c>
      <c r="C8117" s="125" t="s">
        <v>1073</v>
      </c>
      <c r="D8117" s="126" t="s">
        <v>24511</v>
      </c>
      <c r="E8117" s="125" t="s">
        <v>1073</v>
      </c>
      <c r="F8117" s="126" t="s">
        <v>24516</v>
      </c>
      <c r="G8117" s="125" t="s">
        <v>24512</v>
      </c>
      <c r="H8117" s="126" t="s">
        <v>24513</v>
      </c>
      <c r="I8117" s="127">
        <v>66</v>
      </c>
      <c r="J8117" s="128">
        <v>27.940200000000001</v>
      </c>
    </row>
    <row r="8118" spans="2:10" hidden="1" x14ac:dyDescent="0.25">
      <c r="B8118" s="124" t="s">
        <v>37</v>
      </c>
      <c r="C8118" s="125" t="s">
        <v>1073</v>
      </c>
      <c r="D8118" s="126" t="s">
        <v>24511</v>
      </c>
      <c r="E8118" s="125" t="s">
        <v>24517</v>
      </c>
      <c r="F8118" s="126" t="s">
        <v>24518</v>
      </c>
      <c r="G8118" s="125" t="s">
        <v>24519</v>
      </c>
      <c r="H8118" s="126" t="s">
        <v>24520</v>
      </c>
      <c r="I8118" s="127">
        <v>6</v>
      </c>
      <c r="J8118" s="128">
        <v>4.8317000000000014</v>
      </c>
    </row>
    <row r="8119" spans="2:10" hidden="1" x14ac:dyDescent="0.25">
      <c r="B8119" s="124" t="s">
        <v>37</v>
      </c>
      <c r="C8119" s="125" t="s">
        <v>1073</v>
      </c>
      <c r="D8119" s="126" t="s">
        <v>24511</v>
      </c>
      <c r="E8119" s="125" t="s">
        <v>24517</v>
      </c>
      <c r="F8119" s="126" t="s">
        <v>24518</v>
      </c>
      <c r="G8119" s="125" t="s">
        <v>24521</v>
      </c>
      <c r="H8119" s="126" t="s">
        <v>24522</v>
      </c>
      <c r="I8119" s="127">
        <v>13</v>
      </c>
      <c r="J8119" s="128">
        <v>6.4644000000000004</v>
      </c>
    </row>
    <row r="8120" spans="2:10" hidden="1" x14ac:dyDescent="0.25">
      <c r="B8120" s="124" t="s">
        <v>37</v>
      </c>
      <c r="C8120" s="125" t="s">
        <v>1073</v>
      </c>
      <c r="D8120" s="126" t="s">
        <v>24511</v>
      </c>
      <c r="E8120" s="125" t="s">
        <v>24523</v>
      </c>
      <c r="F8120" s="126" t="s">
        <v>24524</v>
      </c>
      <c r="G8120" s="125" t="s">
        <v>24517</v>
      </c>
      <c r="H8120" s="126" t="s">
        <v>24518</v>
      </c>
      <c r="I8120" s="127">
        <v>7</v>
      </c>
      <c r="J8120" s="128">
        <v>12.7226</v>
      </c>
    </row>
    <row r="8121" spans="2:10" hidden="1" x14ac:dyDescent="0.25">
      <c r="B8121" s="124" t="s">
        <v>37</v>
      </c>
      <c r="C8121" s="125" t="s">
        <v>1073</v>
      </c>
      <c r="D8121" s="126" t="s">
        <v>24511</v>
      </c>
      <c r="E8121" s="125" t="s">
        <v>24517</v>
      </c>
      <c r="F8121" s="126" t="s">
        <v>24518</v>
      </c>
      <c r="G8121" s="125" t="s">
        <v>10455</v>
      </c>
      <c r="H8121" s="126" t="s">
        <v>24525</v>
      </c>
      <c r="I8121" s="127">
        <v>7</v>
      </c>
      <c r="J8121" s="128">
        <v>1.3123</v>
      </c>
    </row>
    <row r="8122" spans="2:10" hidden="1" x14ac:dyDescent="0.25">
      <c r="B8122" s="124" t="s">
        <v>37</v>
      </c>
      <c r="C8122" s="125" t="s">
        <v>1073</v>
      </c>
      <c r="D8122" s="126" t="s">
        <v>24511</v>
      </c>
      <c r="E8122" s="125" t="s">
        <v>1073</v>
      </c>
      <c r="F8122" s="126" t="s">
        <v>24516</v>
      </c>
      <c r="G8122" s="125" t="s">
        <v>24523</v>
      </c>
      <c r="H8122" s="126" t="s">
        <v>24524</v>
      </c>
      <c r="I8122" s="127">
        <v>6</v>
      </c>
      <c r="J8122" s="128">
        <v>19.602900000000009</v>
      </c>
    </row>
    <row r="8123" spans="2:10" hidden="1" x14ac:dyDescent="0.25">
      <c r="B8123" s="124" t="s">
        <v>37</v>
      </c>
      <c r="C8123" s="125" t="s">
        <v>1073</v>
      </c>
      <c r="D8123" s="126" t="s">
        <v>24511</v>
      </c>
      <c r="E8123" s="125" t="s">
        <v>24526</v>
      </c>
      <c r="F8123" s="126" t="s">
        <v>24527</v>
      </c>
      <c r="G8123" s="125" t="s">
        <v>24528</v>
      </c>
      <c r="H8123" s="126" t="s">
        <v>24529</v>
      </c>
      <c r="I8123" s="127">
        <v>6</v>
      </c>
      <c r="J8123" s="128">
        <v>8.5465</v>
      </c>
    </row>
    <row r="8124" spans="2:10" hidden="1" x14ac:dyDescent="0.25">
      <c r="B8124" s="124" t="s">
        <v>37</v>
      </c>
      <c r="C8124" s="125" t="s">
        <v>1073</v>
      </c>
      <c r="D8124" s="126" t="s">
        <v>24511</v>
      </c>
      <c r="E8124" s="125" t="s">
        <v>24526</v>
      </c>
      <c r="F8124" s="126" t="s">
        <v>24527</v>
      </c>
      <c r="G8124" s="125" t="s">
        <v>24530</v>
      </c>
      <c r="H8124" s="126" t="s">
        <v>24531</v>
      </c>
      <c r="I8124" s="127">
        <v>9</v>
      </c>
      <c r="J8124" s="128">
        <v>3.2115999999999998</v>
      </c>
    </row>
    <row r="8125" spans="2:10" hidden="1" x14ac:dyDescent="0.25">
      <c r="B8125" s="124" t="s">
        <v>37</v>
      </c>
      <c r="C8125" s="125" t="s">
        <v>1073</v>
      </c>
      <c r="D8125" s="126" t="s">
        <v>24511</v>
      </c>
      <c r="E8125" s="125" t="s">
        <v>1073</v>
      </c>
      <c r="F8125" s="126" t="s">
        <v>24516</v>
      </c>
      <c r="G8125" s="125" t="s">
        <v>24526</v>
      </c>
      <c r="H8125" s="126" t="s">
        <v>24527</v>
      </c>
      <c r="I8125" s="127">
        <v>0</v>
      </c>
      <c r="J8125" s="128">
        <v>13.418100000000001</v>
      </c>
    </row>
    <row r="8126" spans="2:10" hidden="1" x14ac:dyDescent="0.25">
      <c r="B8126" s="124" t="s">
        <v>37</v>
      </c>
      <c r="C8126" s="125" t="s">
        <v>1073</v>
      </c>
      <c r="D8126" s="126" t="s">
        <v>24511</v>
      </c>
      <c r="E8126" s="125" t="s">
        <v>24526</v>
      </c>
      <c r="F8126" s="126" t="s">
        <v>24527</v>
      </c>
      <c r="G8126" s="125" t="s">
        <v>10759</v>
      </c>
      <c r="H8126" s="126" t="s">
        <v>24532</v>
      </c>
      <c r="I8126" s="127">
        <v>5</v>
      </c>
      <c r="J8126" s="128">
        <v>17.184200000000001</v>
      </c>
    </row>
    <row r="8127" spans="2:10" hidden="1" x14ac:dyDescent="0.25">
      <c r="B8127" s="124" t="s">
        <v>37</v>
      </c>
      <c r="C8127" s="125" t="s">
        <v>2192</v>
      </c>
      <c r="D8127" s="126" t="s">
        <v>24533</v>
      </c>
      <c r="E8127" s="125" t="s">
        <v>2192</v>
      </c>
      <c r="F8127" s="126" t="s">
        <v>24534</v>
      </c>
      <c r="G8127" s="125" t="s">
        <v>24535</v>
      </c>
      <c r="H8127" s="126" t="s">
        <v>24536</v>
      </c>
      <c r="I8127" s="127">
        <v>352</v>
      </c>
      <c r="J8127" s="128">
        <v>12.484500000000001</v>
      </c>
    </row>
    <row r="8128" spans="2:10" hidden="1" x14ac:dyDescent="0.25">
      <c r="B8128" s="124" t="s">
        <v>37</v>
      </c>
      <c r="C8128" s="125" t="s">
        <v>2192</v>
      </c>
      <c r="D8128" s="126" t="s">
        <v>24533</v>
      </c>
      <c r="E8128" s="125" t="s">
        <v>24537</v>
      </c>
      <c r="F8128" s="126" t="s">
        <v>24538</v>
      </c>
      <c r="G8128" s="125" t="s">
        <v>24539</v>
      </c>
      <c r="H8128" s="126" t="s">
        <v>24540</v>
      </c>
      <c r="I8128" s="127">
        <v>487</v>
      </c>
      <c r="J8128" s="128">
        <v>10.563499999999999</v>
      </c>
    </row>
    <row r="8129" spans="2:10" hidden="1" x14ac:dyDescent="0.25">
      <c r="B8129" s="124" t="s">
        <v>37</v>
      </c>
      <c r="C8129" s="125" t="s">
        <v>2192</v>
      </c>
      <c r="D8129" s="126" t="s">
        <v>24533</v>
      </c>
      <c r="E8129" s="125" t="s">
        <v>24541</v>
      </c>
      <c r="F8129" s="126" t="s">
        <v>24542</v>
      </c>
      <c r="G8129" s="125" t="s">
        <v>24537</v>
      </c>
      <c r="H8129" s="126" t="s">
        <v>24538</v>
      </c>
      <c r="I8129" s="127">
        <v>49</v>
      </c>
      <c r="J8129" s="128">
        <v>11.487299999999999</v>
      </c>
    </row>
    <row r="8130" spans="2:10" hidden="1" x14ac:dyDescent="0.25">
      <c r="B8130" s="124" t="s">
        <v>37</v>
      </c>
      <c r="C8130" s="125" t="s">
        <v>2192</v>
      </c>
      <c r="D8130" s="126" t="s">
        <v>24533</v>
      </c>
      <c r="E8130" s="125" t="s">
        <v>24535</v>
      </c>
      <c r="F8130" s="126" t="s">
        <v>24536</v>
      </c>
      <c r="G8130" s="125" t="s">
        <v>15817</v>
      </c>
      <c r="H8130" s="126" t="s">
        <v>24543</v>
      </c>
      <c r="I8130" s="127">
        <v>669</v>
      </c>
      <c r="J8130" s="128">
        <v>5.9175000000000004</v>
      </c>
    </row>
    <row r="8131" spans="2:10" hidden="1" x14ac:dyDescent="0.25">
      <c r="B8131" s="124" t="s">
        <v>37</v>
      </c>
      <c r="C8131" s="125" t="s">
        <v>24544</v>
      </c>
      <c r="D8131" s="126" t="s">
        <v>24545</v>
      </c>
      <c r="E8131" s="125" t="s">
        <v>24544</v>
      </c>
      <c r="F8131" s="126" t="s">
        <v>24546</v>
      </c>
      <c r="G8131" s="125" t="s">
        <v>24547</v>
      </c>
      <c r="H8131" s="126" t="s">
        <v>24548</v>
      </c>
      <c r="I8131" s="127">
        <v>703</v>
      </c>
      <c r="J8131" s="128">
        <v>6.7396000000000011</v>
      </c>
    </row>
    <row r="8132" spans="2:10" hidden="1" x14ac:dyDescent="0.25">
      <c r="B8132" s="124" t="s">
        <v>37</v>
      </c>
      <c r="C8132" s="125" t="s">
        <v>1100</v>
      </c>
      <c r="D8132" s="126" t="s">
        <v>24549</v>
      </c>
      <c r="E8132" s="125" t="s">
        <v>24550</v>
      </c>
      <c r="F8132" s="126" t="s">
        <v>24551</v>
      </c>
      <c r="G8132" s="125" t="s">
        <v>24552</v>
      </c>
      <c r="H8132" s="126" t="s">
        <v>24553</v>
      </c>
      <c r="I8132" s="127">
        <v>293</v>
      </c>
      <c r="J8132" s="128">
        <v>18.260899999999999</v>
      </c>
    </row>
    <row r="8133" spans="2:10" hidden="1" x14ac:dyDescent="0.25">
      <c r="B8133" s="124" t="s">
        <v>37</v>
      </c>
      <c r="C8133" s="125" t="s">
        <v>1100</v>
      </c>
      <c r="D8133" s="126" t="s">
        <v>24549</v>
      </c>
      <c r="E8133" s="125" t="s">
        <v>1100</v>
      </c>
      <c r="F8133" s="126" t="s">
        <v>24554</v>
      </c>
      <c r="G8133" s="125" t="s">
        <v>24550</v>
      </c>
      <c r="H8133" s="126" t="s">
        <v>24551</v>
      </c>
      <c r="I8133" s="127">
        <v>388</v>
      </c>
      <c r="J8133" s="128">
        <v>12.9145</v>
      </c>
    </row>
    <row r="8134" spans="2:10" hidden="1" x14ac:dyDescent="0.25">
      <c r="B8134" s="124" t="s">
        <v>37</v>
      </c>
      <c r="C8134" s="125" t="s">
        <v>1823</v>
      </c>
      <c r="D8134" s="126" t="s">
        <v>24555</v>
      </c>
      <c r="E8134" s="125" t="s">
        <v>1823</v>
      </c>
      <c r="F8134" s="126" t="s">
        <v>24556</v>
      </c>
      <c r="G8134" s="125" t="s">
        <v>24557</v>
      </c>
      <c r="H8134" s="126" t="s">
        <v>24558</v>
      </c>
      <c r="I8134" s="127">
        <v>692</v>
      </c>
      <c r="J8134" s="128">
        <v>20.037599999999991</v>
      </c>
    </row>
    <row r="8135" spans="2:10" hidden="1" x14ac:dyDescent="0.25">
      <c r="B8135" s="124" t="s">
        <v>37</v>
      </c>
      <c r="C8135" s="125" t="s">
        <v>24559</v>
      </c>
      <c r="D8135" s="126" t="s">
        <v>24560</v>
      </c>
      <c r="E8135" s="125" t="s">
        <v>24559</v>
      </c>
      <c r="F8135" s="126" t="s">
        <v>24561</v>
      </c>
      <c r="G8135" s="125" t="s">
        <v>9538</v>
      </c>
      <c r="H8135" s="126" t="s">
        <v>24562</v>
      </c>
      <c r="I8135" s="127">
        <v>1466</v>
      </c>
      <c r="J8135" s="128">
        <v>8.3864000000000019</v>
      </c>
    </row>
    <row r="8136" spans="2:10" hidden="1" x14ac:dyDescent="0.25">
      <c r="B8136" s="124" t="s">
        <v>37</v>
      </c>
      <c r="C8136" s="125" t="s">
        <v>1232</v>
      </c>
      <c r="D8136" s="126" t="s">
        <v>24563</v>
      </c>
      <c r="E8136" s="125" t="s">
        <v>1232</v>
      </c>
      <c r="F8136" s="126" t="s">
        <v>24564</v>
      </c>
      <c r="G8136" s="125" t="s">
        <v>24565</v>
      </c>
      <c r="H8136" s="126" t="s">
        <v>24566</v>
      </c>
      <c r="I8136" s="127">
        <v>363</v>
      </c>
      <c r="J8136" s="128">
        <v>8.997300000000001</v>
      </c>
    </row>
    <row r="8137" spans="2:10" hidden="1" x14ac:dyDescent="0.25">
      <c r="B8137" s="124" t="s">
        <v>37</v>
      </c>
      <c r="C8137" s="125" t="s">
        <v>24567</v>
      </c>
      <c r="D8137" s="126" t="s">
        <v>24568</v>
      </c>
      <c r="E8137" s="125" t="s">
        <v>24569</v>
      </c>
      <c r="F8137" s="126" t="s">
        <v>24570</v>
      </c>
      <c r="G8137" s="125" t="s">
        <v>24571</v>
      </c>
      <c r="H8137" s="126" t="s">
        <v>24572</v>
      </c>
      <c r="I8137" s="127">
        <v>579</v>
      </c>
      <c r="J8137" s="128">
        <v>4.8182999999999998</v>
      </c>
    </row>
    <row r="8138" spans="2:10" hidden="1" x14ac:dyDescent="0.25">
      <c r="B8138" s="124" t="s">
        <v>37</v>
      </c>
      <c r="C8138" s="125" t="s">
        <v>24567</v>
      </c>
      <c r="D8138" s="126" t="s">
        <v>24568</v>
      </c>
      <c r="E8138" s="125" t="s">
        <v>24573</v>
      </c>
      <c r="F8138" s="126" t="s">
        <v>24574</v>
      </c>
      <c r="G8138" s="125" t="s">
        <v>24575</v>
      </c>
      <c r="H8138" s="126" t="s">
        <v>24576</v>
      </c>
      <c r="I8138" s="127">
        <v>428</v>
      </c>
      <c r="J8138" s="128">
        <v>41.0717</v>
      </c>
    </row>
    <row r="8139" spans="2:10" hidden="1" x14ac:dyDescent="0.25">
      <c r="B8139" s="124" t="s">
        <v>37</v>
      </c>
      <c r="C8139" s="125" t="s">
        <v>24567</v>
      </c>
      <c r="D8139" s="126" t="s">
        <v>24568</v>
      </c>
      <c r="E8139" s="125" t="s">
        <v>24567</v>
      </c>
      <c r="F8139" s="126" t="s">
        <v>24577</v>
      </c>
      <c r="G8139" s="125" t="s">
        <v>24569</v>
      </c>
      <c r="H8139" s="126" t="s">
        <v>24570</v>
      </c>
      <c r="I8139" s="127">
        <v>428</v>
      </c>
      <c r="J8139" s="128">
        <v>12.9734</v>
      </c>
    </row>
    <row r="8140" spans="2:10" hidden="1" x14ac:dyDescent="0.25">
      <c r="B8140" s="124" t="s">
        <v>37</v>
      </c>
      <c r="C8140" s="125" t="s">
        <v>24567</v>
      </c>
      <c r="D8140" s="126" t="s">
        <v>24568</v>
      </c>
      <c r="E8140" s="125" t="s">
        <v>24571</v>
      </c>
      <c r="F8140" s="126" t="s">
        <v>24572</v>
      </c>
      <c r="G8140" s="125" t="s">
        <v>24578</v>
      </c>
      <c r="H8140" s="126" t="s">
        <v>24579</v>
      </c>
      <c r="I8140" s="127">
        <v>1078</v>
      </c>
      <c r="J8140" s="128">
        <v>6.399</v>
      </c>
    </row>
    <row r="8141" spans="2:10" hidden="1" x14ac:dyDescent="0.25">
      <c r="B8141" s="124" t="s">
        <v>37</v>
      </c>
      <c r="C8141" s="125" t="s">
        <v>24567</v>
      </c>
      <c r="D8141" s="126" t="s">
        <v>24568</v>
      </c>
      <c r="E8141" s="125" t="s">
        <v>24567</v>
      </c>
      <c r="F8141" s="126" t="s">
        <v>24577</v>
      </c>
      <c r="G8141" s="125" t="s">
        <v>24573</v>
      </c>
      <c r="H8141" s="126" t="s">
        <v>24574</v>
      </c>
      <c r="I8141" s="127">
        <v>338</v>
      </c>
      <c r="J8141" s="128">
        <v>70.229699999999994</v>
      </c>
    </row>
    <row r="8142" spans="2:10" hidden="1" x14ac:dyDescent="0.25">
      <c r="B8142" s="124" t="s">
        <v>37</v>
      </c>
      <c r="C8142" s="125" t="s">
        <v>1242</v>
      </c>
      <c r="D8142" s="126" t="s">
        <v>24580</v>
      </c>
      <c r="E8142" s="125" t="s">
        <v>1242</v>
      </c>
      <c r="F8142" s="126" t="s">
        <v>24581</v>
      </c>
      <c r="G8142" s="125" t="s">
        <v>24582</v>
      </c>
      <c r="H8142" s="126" t="s">
        <v>24583</v>
      </c>
      <c r="I8142" s="127">
        <v>181</v>
      </c>
      <c r="J8142" s="128">
        <v>21.253299999999999</v>
      </c>
    </row>
    <row r="8143" spans="2:10" hidden="1" x14ac:dyDescent="0.25">
      <c r="B8143" s="124" t="s">
        <v>37</v>
      </c>
      <c r="C8143" s="125" t="s">
        <v>1242</v>
      </c>
      <c r="D8143" s="126" t="s">
        <v>24580</v>
      </c>
      <c r="E8143" s="125" t="s">
        <v>24584</v>
      </c>
      <c r="F8143" s="126" t="s">
        <v>24585</v>
      </c>
      <c r="G8143" s="125" t="s">
        <v>24586</v>
      </c>
      <c r="H8143" s="126" t="s">
        <v>24587</v>
      </c>
      <c r="I8143" s="127">
        <v>45</v>
      </c>
      <c r="J8143" s="128">
        <v>38.804299999999998</v>
      </c>
    </row>
    <row r="8144" spans="2:10" hidden="1" x14ac:dyDescent="0.25">
      <c r="B8144" s="124" t="s">
        <v>37</v>
      </c>
      <c r="C8144" s="125" t="s">
        <v>1250</v>
      </c>
      <c r="D8144" s="126" t="s">
        <v>24588</v>
      </c>
      <c r="E8144" s="125" t="s">
        <v>1250</v>
      </c>
      <c r="F8144" s="126" t="s">
        <v>24589</v>
      </c>
      <c r="G8144" s="125" t="s">
        <v>24590</v>
      </c>
      <c r="H8144" s="126" t="s">
        <v>24591</v>
      </c>
      <c r="I8144" s="127">
        <v>267</v>
      </c>
      <c r="J8144" s="128">
        <v>6.6048999999999989</v>
      </c>
    </row>
    <row r="8145" spans="2:10" hidden="1" x14ac:dyDescent="0.25">
      <c r="B8145" s="124" t="s">
        <v>37</v>
      </c>
      <c r="C8145" s="125" t="s">
        <v>1250</v>
      </c>
      <c r="D8145" s="126" t="s">
        <v>24588</v>
      </c>
      <c r="E8145" s="125" t="s">
        <v>24590</v>
      </c>
      <c r="F8145" s="126" t="s">
        <v>24591</v>
      </c>
      <c r="G8145" s="125" t="s">
        <v>22528</v>
      </c>
      <c r="H8145" s="126" t="s">
        <v>24592</v>
      </c>
      <c r="I8145" s="127">
        <v>637</v>
      </c>
      <c r="J8145" s="128">
        <v>3.3611</v>
      </c>
    </row>
    <row r="8146" spans="2:10" hidden="1" x14ac:dyDescent="0.25">
      <c r="B8146" s="124" t="s">
        <v>37</v>
      </c>
      <c r="C8146" s="125" t="s">
        <v>24593</v>
      </c>
      <c r="D8146" s="126" t="s">
        <v>24594</v>
      </c>
      <c r="E8146" s="125" t="s">
        <v>24593</v>
      </c>
      <c r="F8146" s="126" t="s">
        <v>24595</v>
      </c>
      <c r="G8146" s="125" t="s">
        <v>22128</v>
      </c>
      <c r="H8146" s="126" t="s">
        <v>24596</v>
      </c>
      <c r="I8146" s="127">
        <v>282</v>
      </c>
      <c r="J8146" s="128">
        <v>21.607700000000001</v>
      </c>
    </row>
    <row r="8147" spans="2:10" hidden="1" x14ac:dyDescent="0.25">
      <c r="B8147" s="124" t="s">
        <v>37</v>
      </c>
      <c r="C8147" s="125" t="s">
        <v>24593</v>
      </c>
      <c r="D8147" s="126" t="s">
        <v>24594</v>
      </c>
      <c r="E8147" s="125" t="s">
        <v>22128</v>
      </c>
      <c r="F8147" s="126" t="s">
        <v>24596</v>
      </c>
      <c r="G8147" s="125" t="s">
        <v>15817</v>
      </c>
      <c r="H8147" s="126" t="s">
        <v>24597</v>
      </c>
      <c r="I8147" s="127">
        <v>1458</v>
      </c>
      <c r="J8147" s="128">
        <v>17.3826</v>
      </c>
    </row>
    <row r="8148" spans="2:10" hidden="1" x14ac:dyDescent="0.25">
      <c r="B8148" s="124" t="s">
        <v>37</v>
      </c>
      <c r="C8148" s="125" t="s">
        <v>24598</v>
      </c>
      <c r="D8148" s="126" t="s">
        <v>24599</v>
      </c>
      <c r="E8148" s="125" t="s">
        <v>24600</v>
      </c>
      <c r="F8148" s="126" t="s">
        <v>24601</v>
      </c>
      <c r="G8148" s="125" t="s">
        <v>1785</v>
      </c>
      <c r="H8148" s="126" t="s">
        <v>24602</v>
      </c>
      <c r="I8148" s="127">
        <v>264</v>
      </c>
      <c r="J8148" s="128">
        <v>16.982800000000001</v>
      </c>
    </row>
    <row r="8149" spans="2:10" hidden="1" x14ac:dyDescent="0.25">
      <c r="B8149" s="124" t="s">
        <v>37</v>
      </c>
      <c r="C8149" s="125" t="s">
        <v>24598</v>
      </c>
      <c r="D8149" s="126" t="s">
        <v>24599</v>
      </c>
      <c r="E8149" s="125" t="s">
        <v>24598</v>
      </c>
      <c r="F8149" s="126" t="s">
        <v>24603</v>
      </c>
      <c r="G8149" s="125" t="s">
        <v>5686</v>
      </c>
      <c r="H8149" s="126" t="s">
        <v>24604</v>
      </c>
      <c r="I8149" s="127">
        <v>532</v>
      </c>
      <c r="J8149" s="128">
        <v>15.7271</v>
      </c>
    </row>
    <row r="8150" spans="2:10" hidden="1" x14ac:dyDescent="0.25">
      <c r="B8150" s="124" t="s">
        <v>37</v>
      </c>
      <c r="C8150" s="125" t="s">
        <v>24598</v>
      </c>
      <c r="D8150" s="126" t="s">
        <v>24599</v>
      </c>
      <c r="E8150" s="125" t="s">
        <v>5686</v>
      </c>
      <c r="F8150" s="126" t="s">
        <v>24604</v>
      </c>
      <c r="G8150" s="125" t="s">
        <v>24605</v>
      </c>
      <c r="H8150" s="126" t="s">
        <v>24606</v>
      </c>
      <c r="I8150" s="127">
        <v>1071</v>
      </c>
      <c r="J8150" s="128">
        <v>6.6782000000000004</v>
      </c>
    </row>
    <row r="8151" spans="2:10" hidden="1" x14ac:dyDescent="0.25">
      <c r="B8151" s="124" t="s">
        <v>37</v>
      </c>
      <c r="C8151" s="125" t="s">
        <v>24598</v>
      </c>
      <c r="D8151" s="126" t="s">
        <v>24599</v>
      </c>
      <c r="E8151" s="125" t="s">
        <v>24605</v>
      </c>
      <c r="F8151" s="126" t="s">
        <v>24606</v>
      </c>
      <c r="G8151" s="125" t="s">
        <v>24600</v>
      </c>
      <c r="H8151" s="126" t="s">
        <v>24601</v>
      </c>
      <c r="I8151" s="127">
        <v>53</v>
      </c>
      <c r="J8151" s="128">
        <v>16.7864</v>
      </c>
    </row>
    <row r="8152" spans="2:10" hidden="1" x14ac:dyDescent="0.25">
      <c r="B8152" s="124" t="s">
        <v>37</v>
      </c>
      <c r="C8152" s="125" t="s">
        <v>1322</v>
      </c>
      <c r="D8152" s="126" t="s">
        <v>24607</v>
      </c>
      <c r="E8152" s="125" t="s">
        <v>1322</v>
      </c>
      <c r="F8152" s="126" t="s">
        <v>24608</v>
      </c>
      <c r="G8152" s="125" t="s">
        <v>729</v>
      </c>
      <c r="H8152" s="126" t="s">
        <v>24609</v>
      </c>
      <c r="I8152" s="127">
        <v>193</v>
      </c>
      <c r="J8152" s="128">
        <v>7.5137</v>
      </c>
    </row>
    <row r="8153" spans="2:10" hidden="1" x14ac:dyDescent="0.25">
      <c r="B8153" s="124" t="s">
        <v>37</v>
      </c>
      <c r="C8153" s="125" t="s">
        <v>1322</v>
      </c>
      <c r="D8153" s="126" t="s">
        <v>24607</v>
      </c>
      <c r="E8153" s="125" t="s">
        <v>1322</v>
      </c>
      <c r="F8153" s="126" t="s">
        <v>24608</v>
      </c>
      <c r="G8153" s="125" t="s">
        <v>24610</v>
      </c>
      <c r="H8153" s="126" t="s">
        <v>24611</v>
      </c>
      <c r="I8153" s="127">
        <v>209</v>
      </c>
      <c r="J8153" s="128">
        <v>11.6488</v>
      </c>
    </row>
    <row r="8154" spans="2:10" hidden="1" x14ac:dyDescent="0.25">
      <c r="B8154" s="124" t="s">
        <v>37</v>
      </c>
      <c r="C8154" s="125" t="s">
        <v>1328</v>
      </c>
      <c r="D8154" s="126" t="s">
        <v>24612</v>
      </c>
      <c r="E8154" s="125" t="s">
        <v>24613</v>
      </c>
      <c r="F8154" s="126" t="s">
        <v>24614</v>
      </c>
      <c r="G8154" s="125" t="s">
        <v>24615</v>
      </c>
      <c r="H8154" s="126" t="s">
        <v>24616</v>
      </c>
      <c r="I8154" s="127">
        <v>471</v>
      </c>
      <c r="J8154" s="128">
        <v>13.444000000000001</v>
      </c>
    </row>
    <row r="8155" spans="2:10" hidden="1" x14ac:dyDescent="0.25">
      <c r="B8155" s="124" t="s">
        <v>37</v>
      </c>
      <c r="C8155" s="125" t="s">
        <v>1328</v>
      </c>
      <c r="D8155" s="126" t="s">
        <v>24612</v>
      </c>
      <c r="E8155" s="125" t="s">
        <v>1328</v>
      </c>
      <c r="F8155" s="126" t="s">
        <v>24617</v>
      </c>
      <c r="G8155" s="125" t="s">
        <v>24613</v>
      </c>
      <c r="H8155" s="126" t="s">
        <v>24614</v>
      </c>
      <c r="I8155" s="127">
        <v>235</v>
      </c>
      <c r="J8155" s="128">
        <v>21.831799999999991</v>
      </c>
    </row>
    <row r="8156" spans="2:10" hidden="1" x14ac:dyDescent="0.25">
      <c r="B8156" s="124" t="s">
        <v>37</v>
      </c>
      <c r="C8156" s="125" t="s">
        <v>24618</v>
      </c>
      <c r="D8156" s="126" t="s">
        <v>24619</v>
      </c>
      <c r="E8156" s="125" t="s">
        <v>24618</v>
      </c>
      <c r="F8156" s="126" t="s">
        <v>24620</v>
      </c>
      <c r="G8156" s="125" t="s">
        <v>24621</v>
      </c>
      <c r="H8156" s="126" t="s">
        <v>24622</v>
      </c>
      <c r="I8156" s="127">
        <v>175</v>
      </c>
      <c r="J8156" s="128">
        <v>21.6646</v>
      </c>
    </row>
    <row r="8157" spans="2:10" hidden="1" x14ac:dyDescent="0.25">
      <c r="B8157" s="124" t="s">
        <v>37</v>
      </c>
      <c r="C8157" s="125" t="s">
        <v>24623</v>
      </c>
      <c r="D8157" s="126" t="s">
        <v>24624</v>
      </c>
      <c r="E8157" s="125" t="s">
        <v>24623</v>
      </c>
      <c r="F8157" s="126" t="s">
        <v>24625</v>
      </c>
      <c r="G8157" s="125" t="s">
        <v>24626</v>
      </c>
      <c r="H8157" s="126" t="s">
        <v>24627</v>
      </c>
      <c r="I8157" s="127">
        <v>298</v>
      </c>
      <c r="J8157" s="128">
        <v>9.9895000000000032</v>
      </c>
    </row>
    <row r="8158" spans="2:10" hidden="1" x14ac:dyDescent="0.25">
      <c r="B8158" s="124" t="s">
        <v>37</v>
      </c>
      <c r="C8158" s="125" t="s">
        <v>24623</v>
      </c>
      <c r="D8158" s="126" t="s">
        <v>24624</v>
      </c>
      <c r="E8158" s="125" t="s">
        <v>24623</v>
      </c>
      <c r="F8158" s="126" t="s">
        <v>24625</v>
      </c>
      <c r="G8158" s="125" t="s">
        <v>24628</v>
      </c>
      <c r="H8158" s="126" t="s">
        <v>24629</v>
      </c>
      <c r="I8158" s="127">
        <v>267</v>
      </c>
      <c r="J8158" s="128">
        <v>16.070799999999991</v>
      </c>
    </row>
    <row r="8159" spans="2:10" hidden="1" x14ac:dyDescent="0.25">
      <c r="B8159" s="124" t="s">
        <v>37</v>
      </c>
      <c r="C8159" s="125" t="s">
        <v>24623</v>
      </c>
      <c r="D8159" s="126" t="s">
        <v>24624</v>
      </c>
      <c r="E8159" s="125" t="s">
        <v>24623</v>
      </c>
      <c r="F8159" s="126" t="s">
        <v>24625</v>
      </c>
      <c r="G8159" s="125" t="s">
        <v>3264</v>
      </c>
      <c r="H8159" s="126" t="s">
        <v>24630</v>
      </c>
      <c r="I8159" s="127">
        <v>171</v>
      </c>
      <c r="J8159" s="128">
        <v>21.8142</v>
      </c>
    </row>
    <row r="8160" spans="2:10" hidden="1" x14ac:dyDescent="0.25">
      <c r="B8160" s="124" t="s">
        <v>37</v>
      </c>
      <c r="C8160" s="125" t="s">
        <v>24631</v>
      </c>
      <c r="D8160" s="126" t="s">
        <v>24632</v>
      </c>
      <c r="E8160" s="125" t="s">
        <v>24633</v>
      </c>
      <c r="F8160" s="126" t="s">
        <v>24634</v>
      </c>
      <c r="G8160" s="125" t="s">
        <v>24635</v>
      </c>
      <c r="H8160" s="126" t="s">
        <v>24636</v>
      </c>
      <c r="I8160" s="127">
        <v>108</v>
      </c>
      <c r="J8160" s="128">
        <v>12.700900000000001</v>
      </c>
    </row>
    <row r="8161" spans="2:10" hidden="1" x14ac:dyDescent="0.25">
      <c r="B8161" s="124" t="s">
        <v>37</v>
      </c>
      <c r="C8161" s="125" t="s">
        <v>24631</v>
      </c>
      <c r="D8161" s="126" t="s">
        <v>24632</v>
      </c>
      <c r="E8161" s="125" t="s">
        <v>24637</v>
      </c>
      <c r="F8161" s="126" t="s">
        <v>24638</v>
      </c>
      <c r="G8161" s="125" t="s">
        <v>24639</v>
      </c>
      <c r="H8161" s="126" t="s">
        <v>24640</v>
      </c>
      <c r="I8161" s="127">
        <v>292</v>
      </c>
      <c r="J8161" s="128">
        <v>20.619</v>
      </c>
    </row>
    <row r="8162" spans="2:10" hidden="1" x14ac:dyDescent="0.25">
      <c r="B8162" s="124" t="s">
        <v>37</v>
      </c>
      <c r="C8162" s="125" t="s">
        <v>24631</v>
      </c>
      <c r="D8162" s="126" t="s">
        <v>24632</v>
      </c>
      <c r="E8162" s="125" t="s">
        <v>24641</v>
      </c>
      <c r="F8162" s="126" t="s">
        <v>24642</v>
      </c>
      <c r="G8162" s="125" t="s">
        <v>24643</v>
      </c>
      <c r="H8162" s="126" t="s">
        <v>24644</v>
      </c>
      <c r="I8162" s="127">
        <v>355</v>
      </c>
      <c r="J8162" s="128">
        <v>36.244300000000003</v>
      </c>
    </row>
    <row r="8163" spans="2:10" hidden="1" x14ac:dyDescent="0.25">
      <c r="B8163" s="124" t="s">
        <v>37</v>
      </c>
      <c r="C8163" s="125" t="s">
        <v>24631</v>
      </c>
      <c r="D8163" s="126" t="s">
        <v>24632</v>
      </c>
      <c r="E8163" s="125" t="s">
        <v>24631</v>
      </c>
      <c r="F8163" s="126" t="s">
        <v>24645</v>
      </c>
      <c r="G8163" s="125" t="s">
        <v>24646</v>
      </c>
      <c r="H8163" s="126" t="s">
        <v>24647</v>
      </c>
      <c r="I8163" s="127">
        <v>260</v>
      </c>
      <c r="J8163" s="128">
        <v>13.889099999999999</v>
      </c>
    </row>
    <row r="8164" spans="2:10" hidden="1" x14ac:dyDescent="0.25">
      <c r="B8164" s="124" t="s">
        <v>37</v>
      </c>
      <c r="C8164" s="125" t="s">
        <v>24631</v>
      </c>
      <c r="D8164" s="126" t="s">
        <v>24632</v>
      </c>
      <c r="E8164" s="125" t="s">
        <v>24646</v>
      </c>
      <c r="F8164" s="126" t="s">
        <v>24647</v>
      </c>
      <c r="G8164" s="125" t="s">
        <v>24648</v>
      </c>
      <c r="H8164" s="126" t="s">
        <v>24649</v>
      </c>
      <c r="I8164" s="127">
        <v>214</v>
      </c>
      <c r="J8164" s="128">
        <v>13.8071</v>
      </c>
    </row>
    <row r="8165" spans="2:10" hidden="1" x14ac:dyDescent="0.25">
      <c r="B8165" s="124" t="s">
        <v>37</v>
      </c>
      <c r="C8165" s="125" t="s">
        <v>24631</v>
      </c>
      <c r="D8165" s="126" t="s">
        <v>24632</v>
      </c>
      <c r="E8165" s="125" t="s">
        <v>24650</v>
      </c>
      <c r="F8165" s="126" t="s">
        <v>24651</v>
      </c>
      <c r="G8165" s="125" t="s">
        <v>24641</v>
      </c>
      <c r="H8165" s="126" t="s">
        <v>24642</v>
      </c>
      <c r="I8165" s="127">
        <v>75</v>
      </c>
      <c r="J8165" s="128">
        <v>8.5794000000000015</v>
      </c>
    </row>
    <row r="8166" spans="2:10" hidden="1" x14ac:dyDescent="0.25">
      <c r="B8166" s="124" t="s">
        <v>37</v>
      </c>
      <c r="C8166" s="125" t="s">
        <v>24631</v>
      </c>
      <c r="D8166" s="126" t="s">
        <v>24632</v>
      </c>
      <c r="E8166" s="125" t="s">
        <v>24639</v>
      </c>
      <c r="F8166" s="126" t="s">
        <v>24640</v>
      </c>
      <c r="G8166" s="125" t="s">
        <v>24650</v>
      </c>
      <c r="H8166" s="126" t="s">
        <v>24651</v>
      </c>
      <c r="I8166" s="127">
        <v>539</v>
      </c>
      <c r="J8166" s="128">
        <v>10.936500000000001</v>
      </c>
    </row>
    <row r="8167" spans="2:10" hidden="1" x14ac:dyDescent="0.25">
      <c r="B8167" s="124" t="s">
        <v>37</v>
      </c>
      <c r="C8167" s="125" t="s">
        <v>24631</v>
      </c>
      <c r="D8167" s="126" t="s">
        <v>24632</v>
      </c>
      <c r="E8167" s="125" t="s">
        <v>24631</v>
      </c>
      <c r="F8167" s="126" t="s">
        <v>24645</v>
      </c>
      <c r="G8167" s="125" t="s">
        <v>24637</v>
      </c>
      <c r="H8167" s="126" t="s">
        <v>24638</v>
      </c>
      <c r="I8167" s="127">
        <v>97</v>
      </c>
      <c r="J8167" s="128">
        <v>17.170300000000001</v>
      </c>
    </row>
    <row r="8168" spans="2:10" hidden="1" x14ac:dyDescent="0.25">
      <c r="B8168" s="124" t="s">
        <v>37</v>
      </c>
      <c r="C8168" s="125" t="s">
        <v>24631</v>
      </c>
      <c r="D8168" s="126" t="s">
        <v>24632</v>
      </c>
      <c r="E8168" s="125" t="s">
        <v>24631</v>
      </c>
      <c r="F8168" s="126" t="s">
        <v>24645</v>
      </c>
      <c r="G8168" s="125" t="s">
        <v>24633</v>
      </c>
      <c r="H8168" s="126" t="s">
        <v>24634</v>
      </c>
      <c r="I8168" s="127">
        <v>38</v>
      </c>
      <c r="J8168" s="128">
        <v>53.674400000000013</v>
      </c>
    </row>
    <row r="8169" spans="2:10" hidden="1" x14ac:dyDescent="0.25">
      <c r="B8169" s="124" t="s">
        <v>37</v>
      </c>
      <c r="C8169" s="125" t="s">
        <v>24631</v>
      </c>
      <c r="D8169" s="126" t="s">
        <v>24632</v>
      </c>
      <c r="E8169" s="125" t="s">
        <v>24646</v>
      </c>
      <c r="F8169" s="126" t="s">
        <v>24647</v>
      </c>
      <c r="G8169" s="125" t="s">
        <v>24652</v>
      </c>
      <c r="H8169" s="126" t="s">
        <v>24653</v>
      </c>
      <c r="I8169" s="127">
        <v>105</v>
      </c>
      <c r="J8169" s="128">
        <v>10.7845</v>
      </c>
    </row>
    <row r="8170" spans="2:10" hidden="1" x14ac:dyDescent="0.25">
      <c r="B8170" s="124" t="s">
        <v>37</v>
      </c>
      <c r="C8170" s="125" t="s">
        <v>24654</v>
      </c>
      <c r="D8170" s="126" t="s">
        <v>24655</v>
      </c>
      <c r="E8170" s="125" t="s">
        <v>24656</v>
      </c>
      <c r="F8170" s="126" t="s">
        <v>24657</v>
      </c>
      <c r="G8170" s="125" t="s">
        <v>24658</v>
      </c>
      <c r="H8170" s="126" t="s">
        <v>24659</v>
      </c>
      <c r="I8170" s="127">
        <v>235</v>
      </c>
      <c r="J8170" s="128">
        <v>5.7294</v>
      </c>
    </row>
    <row r="8171" spans="2:10" hidden="1" x14ac:dyDescent="0.25">
      <c r="B8171" s="124" t="s">
        <v>37</v>
      </c>
      <c r="C8171" s="125" t="s">
        <v>24654</v>
      </c>
      <c r="D8171" s="126" t="s">
        <v>24655</v>
      </c>
      <c r="E8171" s="125" t="s">
        <v>24654</v>
      </c>
      <c r="F8171" s="126" t="s">
        <v>24660</v>
      </c>
      <c r="G8171" s="125" t="s">
        <v>24661</v>
      </c>
      <c r="H8171" s="126" t="s">
        <v>24662</v>
      </c>
      <c r="I8171" s="127">
        <v>451</v>
      </c>
      <c r="J8171" s="128">
        <v>5.4073000000000002</v>
      </c>
    </row>
    <row r="8172" spans="2:10" hidden="1" x14ac:dyDescent="0.25">
      <c r="B8172" s="124" t="s">
        <v>37</v>
      </c>
      <c r="C8172" s="125" t="s">
        <v>24654</v>
      </c>
      <c r="D8172" s="126" t="s">
        <v>24655</v>
      </c>
      <c r="E8172" s="125" t="s">
        <v>24654</v>
      </c>
      <c r="F8172" s="126" t="s">
        <v>24660</v>
      </c>
      <c r="G8172" s="125" t="s">
        <v>24663</v>
      </c>
      <c r="H8172" s="126" t="s">
        <v>24664</v>
      </c>
      <c r="I8172" s="127">
        <v>170</v>
      </c>
      <c r="J8172" s="128">
        <v>11.4038</v>
      </c>
    </row>
    <row r="8173" spans="2:10" hidden="1" x14ac:dyDescent="0.25">
      <c r="B8173" s="124" t="s">
        <v>37</v>
      </c>
      <c r="C8173" s="125" t="s">
        <v>24654</v>
      </c>
      <c r="D8173" s="126" t="s">
        <v>24655</v>
      </c>
      <c r="E8173" s="125" t="s">
        <v>24654</v>
      </c>
      <c r="F8173" s="126" t="s">
        <v>24660</v>
      </c>
      <c r="G8173" s="125" t="s">
        <v>24656</v>
      </c>
      <c r="H8173" s="126" t="s">
        <v>24657</v>
      </c>
      <c r="I8173" s="127">
        <v>412</v>
      </c>
      <c r="J8173" s="128">
        <v>14.7356</v>
      </c>
    </row>
    <row r="8174" spans="2:10" hidden="1" x14ac:dyDescent="0.25">
      <c r="B8174" s="124" t="s">
        <v>37</v>
      </c>
      <c r="C8174" s="125" t="s">
        <v>24654</v>
      </c>
      <c r="D8174" s="126" t="s">
        <v>24655</v>
      </c>
      <c r="E8174" s="125" t="s">
        <v>24661</v>
      </c>
      <c r="F8174" s="126" t="s">
        <v>24662</v>
      </c>
      <c r="G8174" s="125" t="s">
        <v>24665</v>
      </c>
      <c r="H8174" s="126" t="s">
        <v>24666</v>
      </c>
      <c r="I8174" s="127">
        <v>166</v>
      </c>
      <c r="J8174" s="128">
        <v>6.0494000000000003</v>
      </c>
    </row>
    <row r="8175" spans="2:10" hidden="1" x14ac:dyDescent="0.25">
      <c r="B8175" s="124" t="s">
        <v>37</v>
      </c>
      <c r="C8175" s="125" t="s">
        <v>1358</v>
      </c>
      <c r="D8175" s="126" t="s">
        <v>24667</v>
      </c>
      <c r="E8175" s="125" t="s">
        <v>1358</v>
      </c>
      <c r="F8175" s="126" t="s">
        <v>24668</v>
      </c>
      <c r="G8175" s="125" t="s">
        <v>24669</v>
      </c>
      <c r="H8175" s="126" t="s">
        <v>24670</v>
      </c>
      <c r="I8175" s="127">
        <v>588</v>
      </c>
      <c r="J8175" s="128">
        <v>9.9981000000000009</v>
      </c>
    </row>
    <row r="8176" spans="2:10" hidden="1" x14ac:dyDescent="0.25">
      <c r="B8176" s="124" t="s">
        <v>37</v>
      </c>
      <c r="C8176" s="125" t="s">
        <v>1358</v>
      </c>
      <c r="D8176" s="126" t="s">
        <v>24667</v>
      </c>
      <c r="E8176" s="125" t="s">
        <v>1358</v>
      </c>
      <c r="F8176" s="126" t="s">
        <v>24668</v>
      </c>
      <c r="G8176" s="125" t="s">
        <v>24671</v>
      </c>
      <c r="H8176" s="126" t="s">
        <v>24672</v>
      </c>
      <c r="I8176" s="127">
        <v>405</v>
      </c>
      <c r="J8176" s="128">
        <v>13.0168</v>
      </c>
    </row>
    <row r="8177" spans="2:10" hidden="1" x14ac:dyDescent="0.25">
      <c r="B8177" s="124" t="s">
        <v>37</v>
      </c>
      <c r="C8177" s="125" t="s">
        <v>24673</v>
      </c>
      <c r="D8177" s="126" t="s">
        <v>24674</v>
      </c>
      <c r="E8177" s="125" t="s">
        <v>24675</v>
      </c>
      <c r="F8177" s="126" t="s">
        <v>24676</v>
      </c>
      <c r="G8177" s="125" t="s">
        <v>8871</v>
      </c>
      <c r="H8177" s="126" t="s">
        <v>24677</v>
      </c>
      <c r="I8177" s="127">
        <v>296</v>
      </c>
      <c r="J8177" s="128">
        <v>12.3607</v>
      </c>
    </row>
    <row r="8178" spans="2:10" hidden="1" x14ac:dyDescent="0.25">
      <c r="B8178" s="124" t="s">
        <v>37</v>
      </c>
      <c r="C8178" s="125" t="s">
        <v>24673</v>
      </c>
      <c r="D8178" s="126" t="s">
        <v>24674</v>
      </c>
      <c r="E8178" s="125" t="s">
        <v>24675</v>
      </c>
      <c r="F8178" s="126" t="s">
        <v>24676</v>
      </c>
      <c r="G8178" s="125" t="s">
        <v>6141</v>
      </c>
      <c r="H8178" s="126" t="s">
        <v>24678</v>
      </c>
      <c r="I8178" s="127">
        <v>68</v>
      </c>
      <c r="J8178" s="128">
        <v>9.8694000000000024</v>
      </c>
    </row>
    <row r="8179" spans="2:10" hidden="1" x14ac:dyDescent="0.25">
      <c r="B8179" s="124" t="s">
        <v>37</v>
      </c>
      <c r="C8179" s="125" t="s">
        <v>24679</v>
      </c>
      <c r="D8179" s="126" t="s">
        <v>24680</v>
      </c>
      <c r="E8179" s="125" t="s">
        <v>24679</v>
      </c>
      <c r="F8179" s="126" t="s">
        <v>24681</v>
      </c>
      <c r="G8179" s="125" t="s">
        <v>24682</v>
      </c>
      <c r="H8179" s="126" t="s">
        <v>24683</v>
      </c>
      <c r="I8179" s="127">
        <v>679</v>
      </c>
      <c r="J8179" s="128">
        <v>5.0177999999999994</v>
      </c>
    </row>
    <row r="8180" spans="2:10" hidden="1" x14ac:dyDescent="0.25">
      <c r="B8180" s="124" t="s">
        <v>37</v>
      </c>
      <c r="C8180" s="125" t="s">
        <v>9532</v>
      </c>
      <c r="D8180" s="126" t="s">
        <v>24684</v>
      </c>
      <c r="E8180" s="125" t="s">
        <v>24685</v>
      </c>
      <c r="F8180" s="126" t="s">
        <v>24686</v>
      </c>
      <c r="G8180" s="125" t="s">
        <v>24687</v>
      </c>
      <c r="H8180" s="126" t="s">
        <v>24688</v>
      </c>
      <c r="I8180" s="127">
        <v>19</v>
      </c>
      <c r="J8180" s="128">
        <v>21.688800000000001</v>
      </c>
    </row>
    <row r="8181" spans="2:10" hidden="1" x14ac:dyDescent="0.25">
      <c r="B8181" s="124" t="s">
        <v>37</v>
      </c>
      <c r="C8181" s="125" t="s">
        <v>9532</v>
      </c>
      <c r="D8181" s="126" t="s">
        <v>24684</v>
      </c>
      <c r="E8181" s="125" t="s">
        <v>9532</v>
      </c>
      <c r="F8181" s="126" t="s">
        <v>24689</v>
      </c>
      <c r="G8181" s="125" t="s">
        <v>24690</v>
      </c>
      <c r="H8181" s="126" t="s">
        <v>24691</v>
      </c>
      <c r="I8181" s="127">
        <v>117</v>
      </c>
      <c r="J8181" s="128">
        <v>11.969200000000001</v>
      </c>
    </row>
    <row r="8182" spans="2:10" hidden="1" x14ac:dyDescent="0.25">
      <c r="B8182" s="124" t="s">
        <v>37</v>
      </c>
      <c r="C8182" s="125" t="s">
        <v>9532</v>
      </c>
      <c r="D8182" s="126" t="s">
        <v>24684</v>
      </c>
      <c r="E8182" s="125" t="s">
        <v>9532</v>
      </c>
      <c r="F8182" s="126" t="s">
        <v>24689</v>
      </c>
      <c r="G8182" s="125" t="s">
        <v>24685</v>
      </c>
      <c r="H8182" s="126" t="s">
        <v>24686</v>
      </c>
      <c r="I8182" s="127">
        <v>350</v>
      </c>
      <c r="J8182" s="128">
        <v>21.412400000000002</v>
      </c>
    </row>
    <row r="8183" spans="2:10" hidden="1" x14ac:dyDescent="0.25">
      <c r="B8183" s="124" t="s">
        <v>37</v>
      </c>
      <c r="C8183" s="125" t="s">
        <v>1158</v>
      </c>
      <c r="D8183" s="126" t="s">
        <v>24692</v>
      </c>
      <c r="E8183" s="125" t="s">
        <v>1158</v>
      </c>
      <c r="F8183" s="126" t="s">
        <v>24693</v>
      </c>
      <c r="G8183" s="125" t="s">
        <v>11992</v>
      </c>
      <c r="H8183" s="126" t="s">
        <v>24694</v>
      </c>
      <c r="I8183" s="127">
        <v>414</v>
      </c>
      <c r="J8183" s="128">
        <v>9.5405000000000015</v>
      </c>
    </row>
    <row r="8184" spans="2:10" hidden="1" x14ac:dyDescent="0.25">
      <c r="B8184" s="124" t="s">
        <v>37</v>
      </c>
      <c r="C8184" s="125" t="s">
        <v>1484</v>
      </c>
      <c r="D8184" s="126" t="s">
        <v>24695</v>
      </c>
      <c r="E8184" s="125" t="s">
        <v>24696</v>
      </c>
      <c r="F8184" s="126" t="s">
        <v>24697</v>
      </c>
      <c r="G8184" s="125" t="s">
        <v>24698</v>
      </c>
      <c r="H8184" s="126" t="s">
        <v>24699</v>
      </c>
      <c r="I8184" s="127">
        <v>163</v>
      </c>
      <c r="J8184" s="128">
        <v>22.790500000000002</v>
      </c>
    </row>
    <row r="8185" spans="2:10" hidden="1" x14ac:dyDescent="0.25">
      <c r="B8185" s="124" t="s">
        <v>37</v>
      </c>
      <c r="C8185" s="125" t="s">
        <v>1484</v>
      </c>
      <c r="D8185" s="126" t="s">
        <v>24695</v>
      </c>
      <c r="E8185" s="125" t="s">
        <v>1484</v>
      </c>
      <c r="F8185" s="126" t="s">
        <v>24700</v>
      </c>
      <c r="G8185" s="125" t="s">
        <v>24696</v>
      </c>
      <c r="H8185" s="126" t="s">
        <v>24697</v>
      </c>
      <c r="I8185" s="127">
        <v>76</v>
      </c>
      <c r="J8185" s="128">
        <v>35.351499999999987</v>
      </c>
    </row>
    <row r="8186" spans="2:10" hidden="1" x14ac:dyDescent="0.25">
      <c r="B8186" s="124" t="s">
        <v>37</v>
      </c>
      <c r="C8186" s="125" t="s">
        <v>1484</v>
      </c>
      <c r="D8186" s="126" t="s">
        <v>24695</v>
      </c>
      <c r="E8186" s="125" t="s">
        <v>24701</v>
      </c>
      <c r="F8186" s="126" t="s">
        <v>24702</v>
      </c>
      <c r="G8186" s="125" t="s">
        <v>24703</v>
      </c>
      <c r="H8186" s="126" t="s">
        <v>24704</v>
      </c>
      <c r="I8186" s="127">
        <v>383</v>
      </c>
      <c r="J8186" s="128">
        <v>31.092199999999998</v>
      </c>
    </row>
    <row r="8187" spans="2:10" hidden="1" x14ac:dyDescent="0.25">
      <c r="B8187" s="124" t="s">
        <v>37</v>
      </c>
      <c r="C8187" s="125" t="s">
        <v>1484</v>
      </c>
      <c r="D8187" s="126" t="s">
        <v>24695</v>
      </c>
      <c r="E8187" s="125" t="s">
        <v>1484</v>
      </c>
      <c r="F8187" s="126" t="s">
        <v>24700</v>
      </c>
      <c r="G8187" s="125" t="s">
        <v>24705</v>
      </c>
      <c r="H8187" s="126" t="s">
        <v>24706</v>
      </c>
      <c r="I8187" s="127">
        <v>532</v>
      </c>
      <c r="J8187" s="128">
        <v>15.366300000000001</v>
      </c>
    </row>
    <row r="8188" spans="2:10" hidden="1" x14ac:dyDescent="0.25">
      <c r="B8188" s="124" t="s">
        <v>37</v>
      </c>
      <c r="C8188" s="125" t="s">
        <v>1484</v>
      </c>
      <c r="D8188" s="126" t="s">
        <v>24695</v>
      </c>
      <c r="E8188" s="125" t="s">
        <v>1484</v>
      </c>
      <c r="F8188" s="126" t="s">
        <v>24700</v>
      </c>
      <c r="G8188" s="125" t="s">
        <v>24707</v>
      </c>
      <c r="H8188" s="126" t="s">
        <v>24708</v>
      </c>
      <c r="I8188" s="127">
        <v>15</v>
      </c>
      <c r="J8188" s="128">
        <v>6.2404999999999999</v>
      </c>
    </row>
    <row r="8189" spans="2:10" hidden="1" x14ac:dyDescent="0.25">
      <c r="B8189" s="124" t="s">
        <v>37</v>
      </c>
      <c r="C8189" s="125" t="s">
        <v>24709</v>
      </c>
      <c r="D8189" s="126" t="s">
        <v>24710</v>
      </c>
      <c r="E8189" s="125" t="s">
        <v>24709</v>
      </c>
      <c r="F8189" s="126" t="s">
        <v>24711</v>
      </c>
      <c r="G8189" s="125" t="s">
        <v>24712</v>
      </c>
      <c r="H8189" s="126" t="s">
        <v>24713</v>
      </c>
      <c r="I8189" s="127">
        <v>0</v>
      </c>
      <c r="J8189" s="128">
        <v>1.9166000000000001</v>
      </c>
    </row>
    <row r="8190" spans="2:10" hidden="1" x14ac:dyDescent="0.25">
      <c r="B8190" s="124" t="s">
        <v>37</v>
      </c>
      <c r="C8190" s="125" t="s">
        <v>24709</v>
      </c>
      <c r="D8190" s="126" t="s">
        <v>24710</v>
      </c>
      <c r="E8190" s="125" t="s">
        <v>24709</v>
      </c>
      <c r="F8190" s="126" t="s">
        <v>24711</v>
      </c>
      <c r="G8190" s="125" t="s">
        <v>24714</v>
      </c>
      <c r="H8190" s="126" t="s">
        <v>24715</v>
      </c>
      <c r="I8190" s="127">
        <v>271</v>
      </c>
      <c r="J8190" s="128">
        <v>8.3657000000000021</v>
      </c>
    </row>
    <row r="8191" spans="2:10" hidden="1" x14ac:dyDescent="0.25">
      <c r="B8191" s="124" t="s">
        <v>37</v>
      </c>
      <c r="C8191" s="125" t="s">
        <v>24716</v>
      </c>
      <c r="D8191" s="126" t="s">
        <v>24717</v>
      </c>
      <c r="E8191" s="125" t="s">
        <v>24718</v>
      </c>
      <c r="F8191" s="126" t="s">
        <v>24719</v>
      </c>
      <c r="G8191" s="125" t="s">
        <v>24720</v>
      </c>
      <c r="H8191" s="126" t="s">
        <v>24721</v>
      </c>
      <c r="I8191" s="127">
        <v>699</v>
      </c>
      <c r="J8191" s="128">
        <v>11.3886</v>
      </c>
    </row>
    <row r="8192" spans="2:10" hidden="1" x14ac:dyDescent="0.25">
      <c r="B8192" s="124" t="s">
        <v>37</v>
      </c>
      <c r="C8192" s="125" t="s">
        <v>24716</v>
      </c>
      <c r="D8192" s="126" t="s">
        <v>24717</v>
      </c>
      <c r="E8192" s="125" t="s">
        <v>24718</v>
      </c>
      <c r="F8192" s="126" t="s">
        <v>24719</v>
      </c>
      <c r="G8192" s="125" t="s">
        <v>24722</v>
      </c>
      <c r="H8192" s="126" t="s">
        <v>24723</v>
      </c>
      <c r="I8192" s="127">
        <v>244</v>
      </c>
      <c r="J8192" s="128">
        <v>19.948599999999988</v>
      </c>
    </row>
    <row r="8193" spans="2:10" hidden="1" x14ac:dyDescent="0.25">
      <c r="B8193" s="124" t="s">
        <v>37</v>
      </c>
      <c r="C8193" s="125" t="s">
        <v>24716</v>
      </c>
      <c r="D8193" s="126" t="s">
        <v>24717</v>
      </c>
      <c r="E8193" s="125" t="s">
        <v>24722</v>
      </c>
      <c r="F8193" s="126" t="s">
        <v>24723</v>
      </c>
      <c r="G8193" s="125" t="s">
        <v>805</v>
      </c>
      <c r="H8193" s="126" t="s">
        <v>24724</v>
      </c>
      <c r="I8193" s="127">
        <v>400</v>
      </c>
      <c r="J8193" s="128">
        <v>12.154199999999999</v>
      </c>
    </row>
    <row r="8194" spans="2:10" hidden="1" x14ac:dyDescent="0.25">
      <c r="B8194" s="124" t="s">
        <v>37</v>
      </c>
      <c r="C8194" s="125" t="s">
        <v>24716</v>
      </c>
      <c r="D8194" s="126" t="s">
        <v>24717</v>
      </c>
      <c r="E8194" s="125" t="s">
        <v>24725</v>
      </c>
      <c r="F8194" s="126" t="s">
        <v>24726</v>
      </c>
      <c r="G8194" s="125" t="s">
        <v>24718</v>
      </c>
      <c r="H8194" s="126" t="s">
        <v>24719</v>
      </c>
      <c r="I8194" s="127">
        <v>588</v>
      </c>
      <c r="J8194" s="128">
        <v>21.980899999999998</v>
      </c>
    </row>
    <row r="8195" spans="2:10" hidden="1" x14ac:dyDescent="0.25">
      <c r="B8195" s="124" t="s">
        <v>37</v>
      </c>
      <c r="C8195" s="125" t="s">
        <v>24716</v>
      </c>
      <c r="D8195" s="126" t="s">
        <v>24717</v>
      </c>
      <c r="E8195" s="125" t="s">
        <v>24718</v>
      </c>
      <c r="F8195" s="126" t="s">
        <v>24719</v>
      </c>
      <c r="G8195" s="125" t="s">
        <v>2742</v>
      </c>
      <c r="H8195" s="126" t="s">
        <v>24727</v>
      </c>
      <c r="I8195" s="127">
        <v>446</v>
      </c>
      <c r="J8195" s="128">
        <v>4.8613</v>
      </c>
    </row>
    <row r="8196" spans="2:10" hidden="1" x14ac:dyDescent="0.25">
      <c r="B8196" s="124" t="s">
        <v>37</v>
      </c>
      <c r="C8196" s="125" t="s">
        <v>24716</v>
      </c>
      <c r="D8196" s="126" t="s">
        <v>24717</v>
      </c>
      <c r="E8196" s="125" t="s">
        <v>24716</v>
      </c>
      <c r="F8196" s="126" t="s">
        <v>24728</v>
      </c>
      <c r="G8196" s="125" t="s">
        <v>24725</v>
      </c>
      <c r="H8196" s="126" t="s">
        <v>24726</v>
      </c>
      <c r="I8196" s="127">
        <v>248</v>
      </c>
      <c r="J8196" s="128">
        <v>26.4801</v>
      </c>
    </row>
    <row r="8197" spans="2:10" hidden="1" x14ac:dyDescent="0.25">
      <c r="B8197" s="124" t="s">
        <v>37</v>
      </c>
      <c r="C8197" s="125" t="s">
        <v>24716</v>
      </c>
      <c r="D8197" s="126" t="s">
        <v>24717</v>
      </c>
      <c r="E8197" s="125" t="s">
        <v>24716</v>
      </c>
      <c r="F8197" s="126" t="s">
        <v>24728</v>
      </c>
      <c r="G8197" s="125" t="s">
        <v>3264</v>
      </c>
      <c r="H8197" s="126" t="s">
        <v>24729</v>
      </c>
      <c r="I8197" s="127">
        <v>383</v>
      </c>
      <c r="J8197" s="128">
        <v>29.261599999999991</v>
      </c>
    </row>
    <row r="8198" spans="2:10" hidden="1" x14ac:dyDescent="0.25">
      <c r="B8198" s="124" t="s">
        <v>37</v>
      </c>
      <c r="C8198" s="125" t="s">
        <v>24716</v>
      </c>
      <c r="D8198" s="126" t="s">
        <v>24717</v>
      </c>
      <c r="E8198" s="125" t="s">
        <v>3264</v>
      </c>
      <c r="F8198" s="126" t="s">
        <v>24729</v>
      </c>
      <c r="G8198" s="125" t="s">
        <v>11608</v>
      </c>
      <c r="H8198" s="126" t="s">
        <v>24730</v>
      </c>
      <c r="I8198" s="127">
        <v>860</v>
      </c>
      <c r="J8198" s="128">
        <v>16.9115</v>
      </c>
    </row>
    <row r="8199" spans="2:10" hidden="1" x14ac:dyDescent="0.25">
      <c r="B8199" s="124" t="s">
        <v>37</v>
      </c>
      <c r="C8199" s="125" t="s">
        <v>3901</v>
      </c>
      <c r="D8199" s="126" t="s">
        <v>24731</v>
      </c>
      <c r="E8199" s="125" t="s">
        <v>24732</v>
      </c>
      <c r="F8199" s="126" t="s">
        <v>24733</v>
      </c>
      <c r="G8199" s="125" t="s">
        <v>24734</v>
      </c>
      <c r="H8199" s="126" t="s">
        <v>24735</v>
      </c>
      <c r="I8199" s="127">
        <v>144</v>
      </c>
      <c r="J8199" s="128">
        <v>24.6937</v>
      </c>
    </row>
    <row r="8200" spans="2:10" hidden="1" x14ac:dyDescent="0.25">
      <c r="B8200" s="124" t="s">
        <v>37</v>
      </c>
      <c r="C8200" s="125" t="s">
        <v>3901</v>
      </c>
      <c r="D8200" s="126" t="s">
        <v>24731</v>
      </c>
      <c r="E8200" s="125" t="s">
        <v>3901</v>
      </c>
      <c r="F8200" s="126" t="s">
        <v>24736</v>
      </c>
      <c r="G8200" s="125" t="s">
        <v>11493</v>
      </c>
      <c r="H8200" s="126" t="s">
        <v>24737</v>
      </c>
      <c r="I8200" s="127">
        <v>813</v>
      </c>
      <c r="J8200" s="128">
        <v>17.097300000000001</v>
      </c>
    </row>
    <row r="8201" spans="2:10" hidden="1" x14ac:dyDescent="0.25">
      <c r="B8201" s="124" t="s">
        <v>37</v>
      </c>
      <c r="C8201" s="125" t="s">
        <v>3901</v>
      </c>
      <c r="D8201" s="126" t="s">
        <v>24731</v>
      </c>
      <c r="E8201" s="125" t="s">
        <v>3901</v>
      </c>
      <c r="F8201" s="126" t="s">
        <v>24736</v>
      </c>
      <c r="G8201" s="125" t="s">
        <v>24732</v>
      </c>
      <c r="H8201" s="126" t="s">
        <v>24733</v>
      </c>
      <c r="I8201" s="127">
        <v>65</v>
      </c>
      <c r="J8201" s="128">
        <v>15.1982</v>
      </c>
    </row>
    <row r="8202" spans="2:10" hidden="1" x14ac:dyDescent="0.25">
      <c r="B8202" s="124" t="s">
        <v>37</v>
      </c>
      <c r="C8202" s="125" t="s">
        <v>2825</v>
      </c>
      <c r="D8202" s="126" t="s">
        <v>24738</v>
      </c>
      <c r="E8202" s="125" t="s">
        <v>24739</v>
      </c>
      <c r="F8202" s="126" t="s">
        <v>24740</v>
      </c>
      <c r="G8202" s="125" t="s">
        <v>24741</v>
      </c>
      <c r="H8202" s="126" t="s">
        <v>24742</v>
      </c>
      <c r="I8202" s="127">
        <v>349</v>
      </c>
      <c r="J8202" s="128">
        <v>17.517400000000009</v>
      </c>
    </row>
    <row r="8203" spans="2:10" hidden="1" x14ac:dyDescent="0.25">
      <c r="B8203" s="124" t="s">
        <v>37</v>
      </c>
      <c r="C8203" s="125" t="s">
        <v>2825</v>
      </c>
      <c r="D8203" s="126" t="s">
        <v>24738</v>
      </c>
      <c r="E8203" s="125" t="s">
        <v>2825</v>
      </c>
      <c r="F8203" s="126" t="s">
        <v>24743</v>
      </c>
      <c r="G8203" s="125" t="s">
        <v>24739</v>
      </c>
      <c r="H8203" s="126" t="s">
        <v>24740</v>
      </c>
      <c r="I8203" s="127">
        <v>717</v>
      </c>
      <c r="J8203" s="128">
        <v>22.6004</v>
      </c>
    </row>
    <row r="8204" spans="2:10" hidden="1" x14ac:dyDescent="0.25">
      <c r="B8204" s="124" t="s">
        <v>37</v>
      </c>
      <c r="C8204" s="125" t="s">
        <v>1384</v>
      </c>
      <c r="D8204" s="126" t="s">
        <v>24744</v>
      </c>
      <c r="E8204" s="125" t="s">
        <v>1384</v>
      </c>
      <c r="F8204" s="126" t="s">
        <v>24745</v>
      </c>
      <c r="G8204" s="125" t="s">
        <v>24746</v>
      </c>
      <c r="H8204" s="126" t="s">
        <v>24747</v>
      </c>
      <c r="I8204" s="127">
        <v>802</v>
      </c>
      <c r="J8204" s="128">
        <v>15.6782</v>
      </c>
    </row>
    <row r="8205" spans="2:10" hidden="1" x14ac:dyDescent="0.25">
      <c r="B8205" s="124" t="s">
        <v>37</v>
      </c>
      <c r="C8205" s="125" t="s">
        <v>1384</v>
      </c>
      <c r="D8205" s="126" t="s">
        <v>24744</v>
      </c>
      <c r="E8205" s="125" t="s">
        <v>1384</v>
      </c>
      <c r="F8205" s="126" t="s">
        <v>24745</v>
      </c>
      <c r="G8205" s="125" t="s">
        <v>24748</v>
      </c>
      <c r="H8205" s="126" t="s">
        <v>24749</v>
      </c>
      <c r="I8205" s="127">
        <v>688</v>
      </c>
      <c r="J8205" s="128">
        <v>28.9117</v>
      </c>
    </row>
    <row r="8206" spans="2:10" hidden="1" x14ac:dyDescent="0.25">
      <c r="B8206" s="124" t="s">
        <v>37</v>
      </c>
      <c r="C8206" s="125" t="s">
        <v>24750</v>
      </c>
      <c r="D8206" s="126" t="s">
        <v>24751</v>
      </c>
      <c r="E8206" s="125" t="s">
        <v>24750</v>
      </c>
      <c r="F8206" s="126" t="s">
        <v>24752</v>
      </c>
      <c r="G8206" s="125" t="s">
        <v>7835</v>
      </c>
      <c r="H8206" s="126" t="s">
        <v>24753</v>
      </c>
      <c r="I8206" s="127">
        <v>38</v>
      </c>
      <c r="J8206" s="128">
        <v>40.639500000000012</v>
      </c>
    </row>
    <row r="8207" spans="2:10" hidden="1" x14ac:dyDescent="0.25">
      <c r="B8207" s="124" t="s">
        <v>37</v>
      </c>
      <c r="C8207" s="125" t="s">
        <v>24750</v>
      </c>
      <c r="D8207" s="126" t="s">
        <v>24751</v>
      </c>
      <c r="E8207" s="125" t="s">
        <v>24750</v>
      </c>
      <c r="F8207" s="126" t="s">
        <v>24752</v>
      </c>
      <c r="G8207" s="125" t="s">
        <v>24754</v>
      </c>
      <c r="H8207" s="126" t="s">
        <v>24755</v>
      </c>
      <c r="I8207" s="127">
        <v>291</v>
      </c>
      <c r="J8207" s="128">
        <v>43.773900000000012</v>
      </c>
    </row>
    <row r="8208" spans="2:10" hidden="1" x14ac:dyDescent="0.25">
      <c r="B8208" s="124" t="s">
        <v>37</v>
      </c>
      <c r="C8208" s="125" t="s">
        <v>24750</v>
      </c>
      <c r="D8208" s="126" t="s">
        <v>24751</v>
      </c>
      <c r="E8208" s="125" t="s">
        <v>24750</v>
      </c>
      <c r="F8208" s="126" t="s">
        <v>24752</v>
      </c>
      <c r="G8208" s="125" t="s">
        <v>24756</v>
      </c>
      <c r="H8208" s="126" t="s">
        <v>24757</v>
      </c>
      <c r="I8208" s="127">
        <v>290</v>
      </c>
      <c r="J8208" s="128">
        <v>30.303799999999988</v>
      </c>
    </row>
    <row r="8209" spans="2:10" hidden="1" x14ac:dyDescent="0.25">
      <c r="B8209" s="124" t="s">
        <v>37</v>
      </c>
      <c r="C8209" s="125" t="s">
        <v>24750</v>
      </c>
      <c r="D8209" s="126" t="s">
        <v>24751</v>
      </c>
      <c r="E8209" s="125" t="s">
        <v>24750</v>
      </c>
      <c r="F8209" s="126" t="s">
        <v>24752</v>
      </c>
      <c r="G8209" s="125" t="s">
        <v>24758</v>
      </c>
      <c r="H8209" s="126" t="s">
        <v>24759</v>
      </c>
      <c r="I8209" s="127">
        <v>385</v>
      </c>
      <c r="J8209" s="128">
        <v>33.266000000000012</v>
      </c>
    </row>
    <row r="8210" spans="2:10" hidden="1" x14ac:dyDescent="0.25">
      <c r="B8210" s="124" t="s">
        <v>37</v>
      </c>
      <c r="C8210" s="125" t="s">
        <v>24760</v>
      </c>
      <c r="D8210" s="126" t="s">
        <v>24761</v>
      </c>
      <c r="E8210" s="125" t="s">
        <v>24762</v>
      </c>
      <c r="F8210" s="126" t="s">
        <v>24763</v>
      </c>
      <c r="G8210" s="125" t="s">
        <v>24764</v>
      </c>
      <c r="H8210" s="126" t="s">
        <v>24765</v>
      </c>
      <c r="I8210" s="127">
        <v>349</v>
      </c>
      <c r="J8210" s="128">
        <v>12.9162</v>
      </c>
    </row>
    <row r="8211" spans="2:10" hidden="1" x14ac:dyDescent="0.25">
      <c r="B8211" s="124" t="s">
        <v>37</v>
      </c>
      <c r="C8211" s="125" t="s">
        <v>24760</v>
      </c>
      <c r="D8211" s="126" t="s">
        <v>24761</v>
      </c>
      <c r="E8211" s="125" t="s">
        <v>24764</v>
      </c>
      <c r="F8211" s="126" t="s">
        <v>24765</v>
      </c>
      <c r="G8211" s="125" t="s">
        <v>24766</v>
      </c>
      <c r="H8211" s="126" t="s">
        <v>24767</v>
      </c>
      <c r="I8211" s="127">
        <v>219</v>
      </c>
      <c r="J8211" s="128">
        <v>5.1017999999999999</v>
      </c>
    </row>
    <row r="8212" spans="2:10" hidden="1" x14ac:dyDescent="0.25">
      <c r="B8212" s="124" t="s">
        <v>37</v>
      </c>
      <c r="C8212" s="125" t="s">
        <v>1394</v>
      </c>
      <c r="D8212" s="126" t="s">
        <v>24768</v>
      </c>
      <c r="E8212" s="125" t="s">
        <v>1394</v>
      </c>
      <c r="F8212" s="126" t="s">
        <v>24769</v>
      </c>
      <c r="G8212" s="125" t="s">
        <v>24770</v>
      </c>
      <c r="H8212" s="126" t="s">
        <v>24771</v>
      </c>
      <c r="I8212" s="127">
        <v>358</v>
      </c>
      <c r="J8212" s="128">
        <v>19.037800000000001</v>
      </c>
    </row>
    <row r="8213" spans="2:10" hidden="1" x14ac:dyDescent="0.25">
      <c r="B8213" s="124" t="s">
        <v>37</v>
      </c>
      <c r="C8213" s="125" t="s">
        <v>1394</v>
      </c>
      <c r="D8213" s="126" t="s">
        <v>24768</v>
      </c>
      <c r="E8213" s="125" t="s">
        <v>1394</v>
      </c>
      <c r="F8213" s="126" t="s">
        <v>24769</v>
      </c>
      <c r="G8213" s="125" t="s">
        <v>24772</v>
      </c>
      <c r="H8213" s="126" t="s">
        <v>24773</v>
      </c>
      <c r="I8213" s="127">
        <v>821</v>
      </c>
      <c r="J8213" s="128">
        <v>16.59490000000001</v>
      </c>
    </row>
    <row r="8214" spans="2:10" hidden="1" x14ac:dyDescent="0.25">
      <c r="B8214" s="124" t="s">
        <v>37</v>
      </c>
      <c r="C8214" s="125" t="s">
        <v>1398</v>
      </c>
      <c r="D8214" s="126" t="s">
        <v>24774</v>
      </c>
      <c r="E8214" s="125" t="s">
        <v>1398</v>
      </c>
      <c r="F8214" s="126" t="s">
        <v>24775</v>
      </c>
      <c r="G8214" s="125" t="s">
        <v>24776</v>
      </c>
      <c r="H8214" s="126" t="s">
        <v>24777</v>
      </c>
      <c r="I8214" s="127">
        <v>47</v>
      </c>
      <c r="J8214" s="128">
        <v>12.476699999999999</v>
      </c>
    </row>
    <row r="8215" spans="2:10" hidden="1" x14ac:dyDescent="0.25">
      <c r="B8215" s="124" t="s">
        <v>37</v>
      </c>
      <c r="C8215" s="125" t="s">
        <v>1402</v>
      </c>
      <c r="D8215" s="126" t="s">
        <v>24778</v>
      </c>
      <c r="E8215" s="125" t="s">
        <v>1402</v>
      </c>
      <c r="F8215" s="126" t="s">
        <v>24779</v>
      </c>
      <c r="G8215" s="125" t="s">
        <v>24780</v>
      </c>
      <c r="H8215" s="126" t="s">
        <v>24781</v>
      </c>
      <c r="I8215" s="127">
        <v>18</v>
      </c>
      <c r="J8215" s="128">
        <v>10.6409</v>
      </c>
    </row>
    <row r="8216" spans="2:10" hidden="1" x14ac:dyDescent="0.25">
      <c r="B8216" s="124" t="s">
        <v>37</v>
      </c>
      <c r="C8216" s="125" t="s">
        <v>3136</v>
      </c>
      <c r="D8216" s="126" t="s">
        <v>24782</v>
      </c>
      <c r="E8216" s="125" t="s">
        <v>3136</v>
      </c>
      <c r="F8216" s="126" t="s">
        <v>24783</v>
      </c>
      <c r="G8216" s="125" t="s">
        <v>23331</v>
      </c>
      <c r="H8216" s="126" t="s">
        <v>24784</v>
      </c>
      <c r="I8216" s="127">
        <v>775</v>
      </c>
      <c r="J8216" s="128">
        <v>6.1563999999999997</v>
      </c>
    </row>
    <row r="8217" spans="2:10" hidden="1" x14ac:dyDescent="0.25">
      <c r="B8217" s="124" t="s">
        <v>37</v>
      </c>
      <c r="C8217" s="125" t="s">
        <v>775</v>
      </c>
      <c r="D8217" s="126" t="s">
        <v>24785</v>
      </c>
      <c r="E8217" s="125" t="s">
        <v>775</v>
      </c>
      <c r="F8217" s="126" t="s">
        <v>24786</v>
      </c>
      <c r="G8217" s="125" t="s">
        <v>24787</v>
      </c>
      <c r="H8217" s="126" t="s">
        <v>24788</v>
      </c>
      <c r="I8217" s="127">
        <v>320</v>
      </c>
      <c r="J8217" s="128">
        <v>15.6904</v>
      </c>
    </row>
    <row r="8218" spans="2:10" hidden="1" x14ac:dyDescent="0.25">
      <c r="B8218" s="124" t="s">
        <v>37</v>
      </c>
      <c r="C8218" s="125" t="s">
        <v>24789</v>
      </c>
      <c r="D8218" s="126" t="s">
        <v>24790</v>
      </c>
      <c r="E8218" s="125" t="s">
        <v>24789</v>
      </c>
      <c r="F8218" s="126" t="s">
        <v>24791</v>
      </c>
      <c r="G8218" s="125" t="s">
        <v>4411</v>
      </c>
      <c r="H8218" s="126" t="s">
        <v>24792</v>
      </c>
      <c r="I8218" s="127">
        <v>39</v>
      </c>
      <c r="J8218" s="128">
        <v>11.8073</v>
      </c>
    </row>
    <row r="8219" spans="2:10" hidden="1" x14ac:dyDescent="0.25">
      <c r="B8219" s="124" t="s">
        <v>37</v>
      </c>
      <c r="C8219" s="125" t="s">
        <v>24793</v>
      </c>
      <c r="D8219" s="126" t="s">
        <v>24794</v>
      </c>
      <c r="E8219" s="125" t="s">
        <v>4617</v>
      </c>
      <c r="F8219" s="126" t="s">
        <v>24795</v>
      </c>
      <c r="G8219" s="125" t="s">
        <v>6777</v>
      </c>
      <c r="H8219" s="126" t="s">
        <v>24796</v>
      </c>
      <c r="I8219" s="127">
        <v>388</v>
      </c>
      <c r="J8219" s="128">
        <v>8.8683000000000014</v>
      </c>
    </row>
    <row r="8220" spans="2:10" hidden="1" x14ac:dyDescent="0.25">
      <c r="B8220" s="124" t="s">
        <v>37</v>
      </c>
      <c r="C8220" s="125" t="s">
        <v>24793</v>
      </c>
      <c r="D8220" s="126" t="s">
        <v>24794</v>
      </c>
      <c r="E8220" s="125" t="s">
        <v>24793</v>
      </c>
      <c r="F8220" s="126" t="s">
        <v>24797</v>
      </c>
      <c r="G8220" s="125" t="s">
        <v>4617</v>
      </c>
      <c r="H8220" s="126" t="s">
        <v>24795</v>
      </c>
      <c r="I8220" s="127">
        <v>424</v>
      </c>
      <c r="J8220" s="128">
        <v>14.2479</v>
      </c>
    </row>
    <row r="8221" spans="2:10" hidden="1" x14ac:dyDescent="0.25">
      <c r="B8221" s="124" t="s">
        <v>37</v>
      </c>
      <c r="C8221" s="125" t="s">
        <v>1482</v>
      </c>
      <c r="D8221" s="126" t="s">
        <v>24798</v>
      </c>
      <c r="E8221" s="125" t="s">
        <v>1482</v>
      </c>
      <c r="F8221" s="126" t="s">
        <v>24799</v>
      </c>
      <c r="G8221" s="125" t="s">
        <v>11081</v>
      </c>
      <c r="H8221" s="126" t="s">
        <v>24800</v>
      </c>
      <c r="I8221" s="127">
        <v>892</v>
      </c>
      <c r="J8221" s="128">
        <v>5.6337999999999999</v>
      </c>
    </row>
    <row r="8222" spans="2:10" hidden="1" x14ac:dyDescent="0.25">
      <c r="B8222" s="124" t="s">
        <v>37</v>
      </c>
      <c r="C8222" s="125" t="s">
        <v>24801</v>
      </c>
      <c r="D8222" s="126" t="s">
        <v>24802</v>
      </c>
      <c r="E8222" s="125" t="s">
        <v>24801</v>
      </c>
      <c r="F8222" s="126" t="s">
        <v>24803</v>
      </c>
      <c r="G8222" s="125" t="s">
        <v>24804</v>
      </c>
      <c r="H8222" s="126" t="s">
        <v>24805</v>
      </c>
      <c r="I8222" s="127">
        <v>1311</v>
      </c>
      <c r="J8222" s="128">
        <v>52.231900000000003</v>
      </c>
    </row>
    <row r="8223" spans="2:10" hidden="1" x14ac:dyDescent="0.25">
      <c r="B8223" s="124" t="s">
        <v>37</v>
      </c>
      <c r="C8223" s="125" t="s">
        <v>24806</v>
      </c>
      <c r="D8223" s="126" t="s">
        <v>24807</v>
      </c>
      <c r="E8223" s="125" t="s">
        <v>24806</v>
      </c>
      <c r="F8223" s="126" t="s">
        <v>24808</v>
      </c>
      <c r="G8223" s="125" t="s">
        <v>24809</v>
      </c>
      <c r="H8223" s="126" t="s">
        <v>24810</v>
      </c>
      <c r="I8223" s="127">
        <v>208</v>
      </c>
      <c r="J8223" s="128">
        <v>18.7743</v>
      </c>
    </row>
    <row r="8224" spans="2:10" hidden="1" x14ac:dyDescent="0.25">
      <c r="B8224" s="124" t="s">
        <v>37</v>
      </c>
      <c r="C8224" s="125" t="s">
        <v>24806</v>
      </c>
      <c r="D8224" s="126" t="s">
        <v>24807</v>
      </c>
      <c r="E8224" s="125" t="s">
        <v>24811</v>
      </c>
      <c r="F8224" s="126" t="s">
        <v>24812</v>
      </c>
      <c r="G8224" s="125" t="s">
        <v>24813</v>
      </c>
      <c r="H8224" s="126" t="s">
        <v>24814</v>
      </c>
      <c r="I8224" s="127">
        <v>704</v>
      </c>
      <c r="J8224" s="128">
        <v>14.0677</v>
      </c>
    </row>
    <row r="8225" spans="2:10" hidden="1" x14ac:dyDescent="0.25">
      <c r="B8225" s="124" t="s">
        <v>37</v>
      </c>
      <c r="C8225" s="125" t="s">
        <v>24806</v>
      </c>
      <c r="D8225" s="126" t="s">
        <v>24807</v>
      </c>
      <c r="E8225" s="125" t="s">
        <v>24813</v>
      </c>
      <c r="F8225" s="126" t="s">
        <v>24814</v>
      </c>
      <c r="G8225" s="125" t="s">
        <v>24815</v>
      </c>
      <c r="H8225" s="126" t="s">
        <v>24816</v>
      </c>
      <c r="I8225" s="127">
        <v>43</v>
      </c>
      <c r="J8225" s="128">
        <v>30.9298</v>
      </c>
    </row>
    <row r="8226" spans="2:10" hidden="1" x14ac:dyDescent="0.25">
      <c r="B8226" s="124" t="s">
        <v>37</v>
      </c>
      <c r="C8226" s="125" t="s">
        <v>24806</v>
      </c>
      <c r="D8226" s="126" t="s">
        <v>24807</v>
      </c>
      <c r="E8226" s="125" t="s">
        <v>24806</v>
      </c>
      <c r="F8226" s="126" t="s">
        <v>24808</v>
      </c>
      <c r="G8226" s="125" t="s">
        <v>4514</v>
      </c>
      <c r="H8226" s="126" t="s">
        <v>24817</v>
      </c>
      <c r="I8226" s="127">
        <v>534</v>
      </c>
      <c r="J8226" s="128">
        <v>52.881399999999999</v>
      </c>
    </row>
    <row r="8227" spans="2:10" hidden="1" x14ac:dyDescent="0.25">
      <c r="B8227" s="124" t="s">
        <v>37</v>
      </c>
      <c r="C8227" s="125" t="s">
        <v>24806</v>
      </c>
      <c r="D8227" s="126" t="s">
        <v>24807</v>
      </c>
      <c r="E8227" s="125" t="s">
        <v>24809</v>
      </c>
      <c r="F8227" s="126" t="s">
        <v>24810</v>
      </c>
      <c r="G8227" s="125" t="s">
        <v>23284</v>
      </c>
      <c r="H8227" s="126" t="s">
        <v>24818</v>
      </c>
      <c r="I8227" s="127">
        <v>215</v>
      </c>
      <c r="J8227" s="128">
        <v>14.373900000000001</v>
      </c>
    </row>
    <row r="8228" spans="2:10" hidden="1" x14ac:dyDescent="0.25">
      <c r="B8228" s="124" t="s">
        <v>37</v>
      </c>
      <c r="C8228" s="125" t="s">
        <v>24806</v>
      </c>
      <c r="D8228" s="126" t="s">
        <v>24807</v>
      </c>
      <c r="E8228" s="125" t="s">
        <v>24819</v>
      </c>
      <c r="F8228" s="126" t="s">
        <v>24820</v>
      </c>
      <c r="G8228" s="125" t="s">
        <v>24821</v>
      </c>
      <c r="H8228" s="126" t="s">
        <v>24822</v>
      </c>
      <c r="I8228" s="127">
        <v>254</v>
      </c>
      <c r="J8228" s="128">
        <v>12.690799999999999</v>
      </c>
    </row>
    <row r="8229" spans="2:10" hidden="1" x14ac:dyDescent="0.25">
      <c r="B8229" s="124" t="s">
        <v>37</v>
      </c>
      <c r="C8229" s="125" t="s">
        <v>24806</v>
      </c>
      <c r="D8229" s="126" t="s">
        <v>24807</v>
      </c>
      <c r="E8229" s="125" t="s">
        <v>24811</v>
      </c>
      <c r="F8229" s="126" t="s">
        <v>24812</v>
      </c>
      <c r="G8229" s="125" t="s">
        <v>24823</v>
      </c>
      <c r="H8229" s="126" t="s">
        <v>24824</v>
      </c>
      <c r="I8229" s="127">
        <v>257</v>
      </c>
      <c r="J8229" s="128">
        <v>13.014900000000001</v>
      </c>
    </row>
    <row r="8230" spans="2:10" hidden="1" x14ac:dyDescent="0.25">
      <c r="B8230" s="124" t="s">
        <v>37</v>
      </c>
      <c r="C8230" s="125" t="s">
        <v>24806</v>
      </c>
      <c r="D8230" s="126" t="s">
        <v>24807</v>
      </c>
      <c r="E8230" s="125" t="s">
        <v>24806</v>
      </c>
      <c r="F8230" s="126" t="s">
        <v>24808</v>
      </c>
      <c r="G8230" s="125" t="s">
        <v>24819</v>
      </c>
      <c r="H8230" s="126" t="s">
        <v>24820</v>
      </c>
      <c r="I8230" s="127">
        <v>91</v>
      </c>
      <c r="J8230" s="128">
        <v>39.509400000000007</v>
      </c>
    </row>
    <row r="8231" spans="2:10" hidden="1" x14ac:dyDescent="0.25">
      <c r="B8231" s="124" t="s">
        <v>37</v>
      </c>
      <c r="C8231" s="125" t="s">
        <v>24806</v>
      </c>
      <c r="D8231" s="126" t="s">
        <v>24807</v>
      </c>
      <c r="E8231" s="125" t="s">
        <v>4514</v>
      </c>
      <c r="F8231" s="126" t="s">
        <v>24817</v>
      </c>
      <c r="G8231" s="125" t="s">
        <v>24825</v>
      </c>
      <c r="H8231" s="126" t="s">
        <v>24826</v>
      </c>
      <c r="I8231" s="127">
        <v>337</v>
      </c>
      <c r="J8231" s="128">
        <v>8.0060000000000002</v>
      </c>
    </row>
    <row r="8232" spans="2:10" hidden="1" x14ac:dyDescent="0.25">
      <c r="B8232" s="124" t="s">
        <v>37</v>
      </c>
      <c r="C8232" s="125" t="s">
        <v>24806</v>
      </c>
      <c r="D8232" s="126" t="s">
        <v>24807</v>
      </c>
      <c r="E8232" s="125" t="s">
        <v>24811</v>
      </c>
      <c r="F8232" s="126" t="s">
        <v>24812</v>
      </c>
      <c r="G8232" s="125" t="s">
        <v>24827</v>
      </c>
      <c r="H8232" s="126" t="s">
        <v>24828</v>
      </c>
      <c r="I8232" s="127">
        <v>182</v>
      </c>
      <c r="J8232" s="128">
        <v>4.6106999999999996</v>
      </c>
    </row>
    <row r="8233" spans="2:10" hidden="1" x14ac:dyDescent="0.25">
      <c r="B8233" s="124" t="s">
        <v>37</v>
      </c>
      <c r="C8233" s="125" t="s">
        <v>24829</v>
      </c>
      <c r="D8233" s="126" t="s">
        <v>24830</v>
      </c>
      <c r="E8233" s="125" t="s">
        <v>24829</v>
      </c>
      <c r="F8233" s="126" t="s">
        <v>24831</v>
      </c>
      <c r="G8233" s="125" t="s">
        <v>24832</v>
      </c>
      <c r="H8233" s="126" t="s">
        <v>24833</v>
      </c>
      <c r="I8233" s="127">
        <v>694</v>
      </c>
      <c r="J8233" s="128">
        <v>43.035800000000002</v>
      </c>
    </row>
    <row r="8234" spans="2:10" hidden="1" x14ac:dyDescent="0.25">
      <c r="B8234" s="124" t="s">
        <v>37</v>
      </c>
      <c r="C8234" s="125" t="s">
        <v>1521</v>
      </c>
      <c r="D8234" s="126" t="s">
        <v>24834</v>
      </c>
      <c r="E8234" s="125" t="s">
        <v>1521</v>
      </c>
      <c r="F8234" s="126" t="s">
        <v>24835</v>
      </c>
      <c r="G8234" s="125" t="s">
        <v>526</v>
      </c>
      <c r="H8234" s="126" t="s">
        <v>24836</v>
      </c>
      <c r="I8234" s="127">
        <v>128</v>
      </c>
      <c r="J8234" s="128">
        <v>30.655200000000001</v>
      </c>
    </row>
    <row r="8235" spans="2:10" hidden="1" x14ac:dyDescent="0.25">
      <c r="B8235" s="124" t="s">
        <v>37</v>
      </c>
      <c r="C8235" s="125" t="s">
        <v>1525</v>
      </c>
      <c r="D8235" s="126" t="s">
        <v>24837</v>
      </c>
      <c r="E8235" s="125" t="s">
        <v>24838</v>
      </c>
      <c r="F8235" s="126" t="s">
        <v>24839</v>
      </c>
      <c r="G8235" s="125" t="s">
        <v>24840</v>
      </c>
      <c r="H8235" s="126" t="s">
        <v>24841</v>
      </c>
      <c r="I8235" s="127">
        <v>689</v>
      </c>
      <c r="J8235" s="128">
        <v>16.270799999999991</v>
      </c>
    </row>
    <row r="8236" spans="2:10" hidden="1" x14ac:dyDescent="0.25">
      <c r="B8236" s="124" t="s">
        <v>37</v>
      </c>
      <c r="C8236" s="125" t="s">
        <v>1525</v>
      </c>
      <c r="D8236" s="126" t="s">
        <v>24837</v>
      </c>
      <c r="E8236" s="125" t="s">
        <v>24842</v>
      </c>
      <c r="F8236" s="126" t="s">
        <v>24843</v>
      </c>
      <c r="G8236" s="125" t="s">
        <v>24838</v>
      </c>
      <c r="H8236" s="126" t="s">
        <v>24839</v>
      </c>
      <c r="I8236" s="127">
        <v>740</v>
      </c>
      <c r="J8236" s="128">
        <v>8.9821000000000026</v>
      </c>
    </row>
    <row r="8237" spans="2:10" hidden="1" x14ac:dyDescent="0.25">
      <c r="B8237" s="124" t="s">
        <v>37</v>
      </c>
      <c r="C8237" s="125" t="s">
        <v>1525</v>
      </c>
      <c r="D8237" s="126" t="s">
        <v>24837</v>
      </c>
      <c r="E8237" s="125" t="s">
        <v>24844</v>
      </c>
      <c r="F8237" s="126" t="s">
        <v>24845</v>
      </c>
      <c r="G8237" s="125" t="s">
        <v>24846</v>
      </c>
      <c r="H8237" s="126" t="s">
        <v>24847</v>
      </c>
      <c r="I8237" s="127">
        <v>4</v>
      </c>
      <c r="J8237" s="128">
        <v>6.1599999999999984</v>
      </c>
    </row>
    <row r="8238" spans="2:10" hidden="1" x14ac:dyDescent="0.25">
      <c r="B8238" s="124" t="s">
        <v>37</v>
      </c>
      <c r="C8238" s="125" t="s">
        <v>1525</v>
      </c>
      <c r="D8238" s="126" t="s">
        <v>24837</v>
      </c>
      <c r="E8238" s="125" t="s">
        <v>24848</v>
      </c>
      <c r="F8238" s="126" t="s">
        <v>24849</v>
      </c>
      <c r="G8238" s="125" t="s">
        <v>24844</v>
      </c>
      <c r="H8238" s="126" t="s">
        <v>24845</v>
      </c>
      <c r="I8238" s="127">
        <v>8</v>
      </c>
      <c r="J8238" s="128">
        <v>6.1346999999999996</v>
      </c>
    </row>
    <row r="8239" spans="2:10" hidden="1" x14ac:dyDescent="0.25">
      <c r="B8239" s="124" t="s">
        <v>37</v>
      </c>
      <c r="C8239" s="125" t="s">
        <v>1525</v>
      </c>
      <c r="D8239" s="126" t="s">
        <v>24837</v>
      </c>
      <c r="E8239" s="125" t="s">
        <v>1525</v>
      </c>
      <c r="F8239" s="126" t="s">
        <v>24850</v>
      </c>
      <c r="G8239" s="125" t="s">
        <v>24842</v>
      </c>
      <c r="H8239" s="126" t="s">
        <v>24843</v>
      </c>
      <c r="I8239" s="127">
        <v>3</v>
      </c>
      <c r="J8239" s="128">
        <v>17.723199999999999</v>
      </c>
    </row>
    <row r="8240" spans="2:10" hidden="1" x14ac:dyDescent="0.25">
      <c r="B8240" s="124" t="s">
        <v>37</v>
      </c>
      <c r="C8240" s="125" t="s">
        <v>1525</v>
      </c>
      <c r="D8240" s="126" t="s">
        <v>24837</v>
      </c>
      <c r="E8240" s="125" t="s">
        <v>1525</v>
      </c>
      <c r="F8240" s="126" t="s">
        <v>24850</v>
      </c>
      <c r="G8240" s="125" t="s">
        <v>24848</v>
      </c>
      <c r="H8240" s="126" t="s">
        <v>24849</v>
      </c>
      <c r="I8240" s="127">
        <v>5</v>
      </c>
      <c r="J8240" s="128">
        <v>6.6150999999999991</v>
      </c>
    </row>
    <row r="8241" spans="2:10" hidden="1" x14ac:dyDescent="0.25">
      <c r="B8241" s="124" t="s">
        <v>37</v>
      </c>
      <c r="C8241" s="125" t="s">
        <v>24851</v>
      </c>
      <c r="D8241" s="126" t="s">
        <v>24852</v>
      </c>
      <c r="E8241" s="125" t="s">
        <v>24851</v>
      </c>
      <c r="F8241" s="126" t="s">
        <v>24853</v>
      </c>
      <c r="G8241" s="125" t="s">
        <v>24854</v>
      </c>
      <c r="H8241" s="126" t="s">
        <v>24855</v>
      </c>
      <c r="I8241" s="127">
        <v>551</v>
      </c>
      <c r="J8241" s="128">
        <v>7.4324000000000003</v>
      </c>
    </row>
    <row r="8242" spans="2:10" hidden="1" x14ac:dyDescent="0.25">
      <c r="B8242" s="124" t="s">
        <v>37</v>
      </c>
      <c r="C8242" s="125" t="s">
        <v>24851</v>
      </c>
      <c r="D8242" s="126" t="s">
        <v>24852</v>
      </c>
      <c r="E8242" s="125" t="s">
        <v>24854</v>
      </c>
      <c r="F8242" s="126" t="s">
        <v>24855</v>
      </c>
      <c r="G8242" s="125" t="s">
        <v>24856</v>
      </c>
      <c r="H8242" s="126" t="s">
        <v>24857</v>
      </c>
      <c r="I8242" s="127">
        <v>177</v>
      </c>
      <c r="J8242" s="128">
        <v>14.301600000000001</v>
      </c>
    </row>
    <row r="8243" spans="2:10" hidden="1" x14ac:dyDescent="0.25">
      <c r="B8243" s="124" t="s">
        <v>37</v>
      </c>
      <c r="C8243" s="125" t="s">
        <v>1432</v>
      </c>
      <c r="D8243" s="126" t="s">
        <v>24858</v>
      </c>
      <c r="E8243" s="125" t="s">
        <v>24859</v>
      </c>
      <c r="F8243" s="126" t="s">
        <v>24860</v>
      </c>
      <c r="G8243" s="125" t="s">
        <v>24861</v>
      </c>
      <c r="H8243" s="126" t="s">
        <v>24862</v>
      </c>
      <c r="I8243" s="127">
        <v>139</v>
      </c>
      <c r="J8243" s="128">
        <v>47.351799999999997</v>
      </c>
    </row>
    <row r="8244" spans="2:10" hidden="1" x14ac:dyDescent="0.25">
      <c r="B8244" s="124" t="s">
        <v>37</v>
      </c>
      <c r="C8244" s="125" t="s">
        <v>1432</v>
      </c>
      <c r="D8244" s="126" t="s">
        <v>24858</v>
      </c>
      <c r="E8244" s="125" t="s">
        <v>24863</v>
      </c>
      <c r="F8244" s="126" t="s">
        <v>24864</v>
      </c>
      <c r="G8244" s="125" t="s">
        <v>24865</v>
      </c>
      <c r="H8244" s="126" t="s">
        <v>24866</v>
      </c>
      <c r="I8244" s="127">
        <v>304</v>
      </c>
      <c r="J8244" s="128">
        <v>43.110500000000002</v>
      </c>
    </row>
    <row r="8245" spans="2:10" hidden="1" x14ac:dyDescent="0.25">
      <c r="B8245" s="124" t="s">
        <v>37</v>
      </c>
      <c r="C8245" s="125" t="s">
        <v>1432</v>
      </c>
      <c r="D8245" s="126" t="s">
        <v>24858</v>
      </c>
      <c r="E8245" s="125" t="s">
        <v>1432</v>
      </c>
      <c r="F8245" s="126" t="s">
        <v>24867</v>
      </c>
      <c r="G8245" s="125" t="s">
        <v>24868</v>
      </c>
      <c r="H8245" s="126" t="s">
        <v>24869</v>
      </c>
      <c r="I8245" s="127">
        <v>227</v>
      </c>
      <c r="J8245" s="128">
        <v>11.265599999999999</v>
      </c>
    </row>
    <row r="8246" spans="2:10" hidden="1" x14ac:dyDescent="0.25">
      <c r="B8246" s="124" t="s">
        <v>37</v>
      </c>
      <c r="C8246" s="125" t="s">
        <v>1432</v>
      </c>
      <c r="D8246" s="126" t="s">
        <v>24858</v>
      </c>
      <c r="E8246" s="125" t="s">
        <v>1432</v>
      </c>
      <c r="F8246" s="126" t="s">
        <v>24867</v>
      </c>
      <c r="G8246" s="125" t="s">
        <v>24863</v>
      </c>
      <c r="H8246" s="126" t="s">
        <v>24864</v>
      </c>
      <c r="I8246" s="127">
        <v>438</v>
      </c>
      <c r="J8246" s="128">
        <v>10.421200000000001</v>
      </c>
    </row>
    <row r="8247" spans="2:10" hidden="1" x14ac:dyDescent="0.25">
      <c r="B8247" s="124" t="s">
        <v>37</v>
      </c>
      <c r="C8247" s="125" t="s">
        <v>1432</v>
      </c>
      <c r="D8247" s="126" t="s">
        <v>24858</v>
      </c>
      <c r="E8247" s="125" t="s">
        <v>24870</v>
      </c>
      <c r="F8247" s="126" t="s">
        <v>24871</v>
      </c>
      <c r="G8247" s="125" t="s">
        <v>24872</v>
      </c>
      <c r="H8247" s="126" t="s">
        <v>24873</v>
      </c>
      <c r="I8247" s="127">
        <v>373</v>
      </c>
      <c r="J8247" s="128">
        <v>16.0761</v>
      </c>
    </row>
    <row r="8248" spans="2:10" hidden="1" x14ac:dyDescent="0.25">
      <c r="B8248" s="124" t="s">
        <v>37</v>
      </c>
      <c r="C8248" s="125" t="s">
        <v>1432</v>
      </c>
      <c r="D8248" s="126" t="s">
        <v>24858</v>
      </c>
      <c r="E8248" s="125" t="s">
        <v>1432</v>
      </c>
      <c r="F8248" s="126" t="s">
        <v>24867</v>
      </c>
      <c r="G8248" s="125" t="s">
        <v>24870</v>
      </c>
      <c r="H8248" s="126" t="s">
        <v>24871</v>
      </c>
      <c r="I8248" s="127">
        <v>565</v>
      </c>
      <c r="J8248" s="128">
        <v>25.8505</v>
      </c>
    </row>
    <row r="8249" spans="2:10" hidden="1" x14ac:dyDescent="0.25">
      <c r="B8249" s="124" t="s">
        <v>37</v>
      </c>
      <c r="C8249" s="125" t="s">
        <v>1432</v>
      </c>
      <c r="D8249" s="126" t="s">
        <v>24858</v>
      </c>
      <c r="E8249" s="125" t="s">
        <v>24870</v>
      </c>
      <c r="F8249" s="126" t="s">
        <v>24871</v>
      </c>
      <c r="G8249" s="125" t="s">
        <v>24859</v>
      </c>
      <c r="H8249" s="126" t="s">
        <v>24860</v>
      </c>
      <c r="I8249" s="127">
        <v>625</v>
      </c>
      <c r="J8249" s="128">
        <v>74.375399999999985</v>
      </c>
    </row>
    <row r="8250" spans="2:10" hidden="1" x14ac:dyDescent="0.25">
      <c r="B8250" s="124" t="s">
        <v>37</v>
      </c>
      <c r="C8250" s="125" t="s">
        <v>1432</v>
      </c>
      <c r="D8250" s="126" t="s">
        <v>24858</v>
      </c>
      <c r="E8250" s="125" t="s">
        <v>24863</v>
      </c>
      <c r="F8250" s="126" t="s">
        <v>24864</v>
      </c>
      <c r="G8250" s="125" t="s">
        <v>24874</v>
      </c>
      <c r="H8250" s="126" t="s">
        <v>24875</v>
      </c>
      <c r="I8250" s="127">
        <v>456</v>
      </c>
      <c r="J8250" s="128">
        <v>5.0348999999999986</v>
      </c>
    </row>
    <row r="8251" spans="2:10" hidden="1" x14ac:dyDescent="0.25">
      <c r="B8251" s="124" t="s">
        <v>37</v>
      </c>
      <c r="C8251" s="125" t="s">
        <v>1432</v>
      </c>
      <c r="D8251" s="126" t="s">
        <v>24858</v>
      </c>
      <c r="E8251" s="125" t="s">
        <v>24868</v>
      </c>
      <c r="F8251" s="126" t="s">
        <v>24869</v>
      </c>
      <c r="G8251" s="125" t="s">
        <v>24876</v>
      </c>
      <c r="H8251" s="126" t="s">
        <v>24877</v>
      </c>
      <c r="I8251" s="127">
        <v>94</v>
      </c>
      <c r="J8251" s="128">
        <v>23.749299999999991</v>
      </c>
    </row>
    <row r="8252" spans="2:10" hidden="1" x14ac:dyDescent="0.25">
      <c r="B8252" s="124" t="s">
        <v>37</v>
      </c>
      <c r="C8252" s="125" t="s">
        <v>24878</v>
      </c>
      <c r="D8252" s="126" t="s">
        <v>24879</v>
      </c>
      <c r="E8252" s="125" t="s">
        <v>24878</v>
      </c>
      <c r="F8252" s="126" t="s">
        <v>24880</v>
      </c>
      <c r="G8252" s="125" t="s">
        <v>24881</v>
      </c>
      <c r="H8252" s="126" t="s">
        <v>24882</v>
      </c>
      <c r="I8252" s="127">
        <v>158</v>
      </c>
      <c r="J8252" s="128">
        <v>10.145799999999999</v>
      </c>
    </row>
    <row r="8253" spans="2:10" hidden="1" x14ac:dyDescent="0.25">
      <c r="B8253" s="124" t="s">
        <v>37</v>
      </c>
      <c r="C8253" s="125" t="s">
        <v>1555</v>
      </c>
      <c r="D8253" s="126" t="s">
        <v>24883</v>
      </c>
      <c r="E8253" s="125" t="s">
        <v>1555</v>
      </c>
      <c r="F8253" s="126" t="s">
        <v>24884</v>
      </c>
      <c r="G8253" s="125" t="s">
        <v>10498</v>
      </c>
      <c r="H8253" s="126" t="s">
        <v>24885</v>
      </c>
      <c r="I8253" s="127">
        <v>2286</v>
      </c>
      <c r="J8253" s="128">
        <v>19.474</v>
      </c>
    </row>
    <row r="8254" spans="2:10" hidden="1" x14ac:dyDescent="0.25">
      <c r="B8254" s="124" t="s">
        <v>37</v>
      </c>
      <c r="C8254" s="125" t="s">
        <v>1555</v>
      </c>
      <c r="D8254" s="126" t="s">
        <v>24883</v>
      </c>
      <c r="E8254" s="125" t="s">
        <v>10498</v>
      </c>
      <c r="F8254" s="126" t="s">
        <v>24885</v>
      </c>
      <c r="G8254" s="125" t="s">
        <v>24886</v>
      </c>
      <c r="H8254" s="126" t="s">
        <v>24887</v>
      </c>
      <c r="I8254" s="127">
        <v>643</v>
      </c>
      <c r="J8254" s="128">
        <v>12.647600000000001</v>
      </c>
    </row>
    <row r="8255" spans="2:10" hidden="1" x14ac:dyDescent="0.25">
      <c r="B8255" s="124" t="s">
        <v>37</v>
      </c>
      <c r="C8255" s="125" t="s">
        <v>4818</v>
      </c>
      <c r="D8255" s="126" t="s">
        <v>24888</v>
      </c>
      <c r="E8255" s="125" t="s">
        <v>24889</v>
      </c>
      <c r="F8255" s="126" t="s">
        <v>24890</v>
      </c>
      <c r="G8255" s="125" t="s">
        <v>24891</v>
      </c>
      <c r="H8255" s="126" t="s">
        <v>24892</v>
      </c>
      <c r="I8255" s="127">
        <v>948</v>
      </c>
      <c r="J8255" s="128">
        <v>6.5876999999999999</v>
      </c>
    </row>
    <row r="8256" spans="2:10" hidden="1" x14ac:dyDescent="0.25">
      <c r="B8256" s="124" t="s">
        <v>37</v>
      </c>
      <c r="C8256" s="125" t="s">
        <v>4818</v>
      </c>
      <c r="D8256" s="126" t="s">
        <v>24888</v>
      </c>
      <c r="E8256" s="125" t="s">
        <v>4818</v>
      </c>
      <c r="F8256" s="126" t="s">
        <v>24893</v>
      </c>
      <c r="G8256" s="125" t="s">
        <v>24889</v>
      </c>
      <c r="H8256" s="126" t="s">
        <v>24890</v>
      </c>
      <c r="I8256" s="127">
        <v>224</v>
      </c>
      <c r="J8256" s="128">
        <v>11.8589</v>
      </c>
    </row>
    <row r="8257" spans="2:10" hidden="1" x14ac:dyDescent="0.25">
      <c r="B8257" s="124" t="s">
        <v>37</v>
      </c>
      <c r="C8257" s="125" t="s">
        <v>4818</v>
      </c>
      <c r="D8257" s="126" t="s">
        <v>24888</v>
      </c>
      <c r="E8257" s="125" t="s">
        <v>4818</v>
      </c>
      <c r="F8257" s="126" t="s">
        <v>24893</v>
      </c>
      <c r="G8257" s="125" t="s">
        <v>24894</v>
      </c>
      <c r="H8257" s="126" t="s">
        <v>24895</v>
      </c>
      <c r="I8257" s="127">
        <v>207</v>
      </c>
      <c r="J8257" s="128">
        <v>8.2536000000000005</v>
      </c>
    </row>
    <row r="8258" spans="2:10" hidden="1" x14ac:dyDescent="0.25">
      <c r="B8258" s="124" t="s">
        <v>37</v>
      </c>
      <c r="C8258" s="125" t="s">
        <v>24896</v>
      </c>
      <c r="D8258" s="126" t="s">
        <v>24897</v>
      </c>
      <c r="E8258" s="125" t="s">
        <v>24898</v>
      </c>
      <c r="F8258" s="126" t="s">
        <v>24899</v>
      </c>
      <c r="G8258" s="125" t="s">
        <v>24900</v>
      </c>
      <c r="H8258" s="126" t="s">
        <v>24901</v>
      </c>
      <c r="I8258" s="127">
        <v>601</v>
      </c>
      <c r="J8258" s="128">
        <v>9.9073000000000011</v>
      </c>
    </row>
    <row r="8259" spans="2:10" hidden="1" x14ac:dyDescent="0.25">
      <c r="B8259" s="124" t="s">
        <v>37</v>
      </c>
      <c r="C8259" s="125" t="s">
        <v>24896</v>
      </c>
      <c r="D8259" s="126" t="s">
        <v>24897</v>
      </c>
      <c r="E8259" s="125" t="s">
        <v>24896</v>
      </c>
      <c r="F8259" s="126" t="s">
        <v>24902</v>
      </c>
      <c r="G8259" s="125" t="s">
        <v>24898</v>
      </c>
      <c r="H8259" s="126" t="s">
        <v>24899</v>
      </c>
      <c r="I8259" s="127">
        <v>770</v>
      </c>
      <c r="J8259" s="128">
        <v>7.0248999999999988</v>
      </c>
    </row>
    <row r="8260" spans="2:10" hidden="1" x14ac:dyDescent="0.25">
      <c r="B8260" s="124" t="s">
        <v>37</v>
      </c>
      <c r="C8260" s="125" t="s">
        <v>24896</v>
      </c>
      <c r="D8260" s="126" t="s">
        <v>24897</v>
      </c>
      <c r="E8260" s="125" t="s">
        <v>24896</v>
      </c>
      <c r="F8260" s="126" t="s">
        <v>24902</v>
      </c>
      <c r="G8260" s="125" t="s">
        <v>9534</v>
      </c>
      <c r="H8260" s="126" t="s">
        <v>24903</v>
      </c>
      <c r="I8260" s="127">
        <v>504</v>
      </c>
      <c r="J8260" s="128">
        <v>7.5836000000000006</v>
      </c>
    </row>
    <row r="8261" spans="2:10" hidden="1" x14ac:dyDescent="0.25">
      <c r="B8261" s="124" t="s">
        <v>37</v>
      </c>
      <c r="C8261" s="125" t="s">
        <v>24904</v>
      </c>
      <c r="D8261" s="126" t="s">
        <v>24905</v>
      </c>
      <c r="E8261" s="125" t="s">
        <v>24904</v>
      </c>
      <c r="F8261" s="126" t="s">
        <v>24906</v>
      </c>
      <c r="G8261" s="125" t="s">
        <v>24907</v>
      </c>
      <c r="H8261" s="126" t="s">
        <v>24908</v>
      </c>
      <c r="I8261" s="127">
        <v>249</v>
      </c>
      <c r="J8261" s="128">
        <v>13.847099999999999</v>
      </c>
    </row>
    <row r="8262" spans="2:10" hidden="1" x14ac:dyDescent="0.25">
      <c r="B8262" s="124" t="s">
        <v>37</v>
      </c>
      <c r="C8262" s="125" t="s">
        <v>14485</v>
      </c>
      <c r="D8262" s="126" t="s">
        <v>24909</v>
      </c>
      <c r="E8262" s="125" t="s">
        <v>24910</v>
      </c>
      <c r="F8262" s="126" t="s">
        <v>24911</v>
      </c>
      <c r="G8262" s="125" t="s">
        <v>24912</v>
      </c>
      <c r="H8262" s="126" t="s">
        <v>24913</v>
      </c>
      <c r="I8262" s="127">
        <v>130</v>
      </c>
      <c r="J8262" s="128">
        <v>13.665800000000001</v>
      </c>
    </row>
    <row r="8263" spans="2:10" hidden="1" x14ac:dyDescent="0.25">
      <c r="B8263" s="124" t="s">
        <v>37</v>
      </c>
      <c r="C8263" s="125" t="s">
        <v>14485</v>
      </c>
      <c r="D8263" s="126" t="s">
        <v>24909</v>
      </c>
      <c r="E8263" s="125" t="s">
        <v>24914</v>
      </c>
      <c r="F8263" s="126" t="s">
        <v>24915</v>
      </c>
      <c r="G8263" s="125" t="s">
        <v>24916</v>
      </c>
      <c r="H8263" s="126" t="s">
        <v>24917</v>
      </c>
      <c r="I8263" s="127">
        <v>147</v>
      </c>
      <c r="J8263" s="128">
        <v>8.453400000000002</v>
      </c>
    </row>
    <row r="8264" spans="2:10" hidden="1" x14ac:dyDescent="0.25">
      <c r="B8264" s="124" t="s">
        <v>37</v>
      </c>
      <c r="C8264" s="125" t="s">
        <v>14485</v>
      </c>
      <c r="D8264" s="126" t="s">
        <v>24909</v>
      </c>
      <c r="E8264" s="125" t="s">
        <v>14485</v>
      </c>
      <c r="F8264" s="126" t="s">
        <v>24918</v>
      </c>
      <c r="G8264" s="125" t="s">
        <v>839</v>
      </c>
      <c r="H8264" s="126" t="s">
        <v>24919</v>
      </c>
      <c r="I8264" s="127">
        <v>396</v>
      </c>
      <c r="J8264" s="128">
        <v>11.8248</v>
      </c>
    </row>
    <row r="8265" spans="2:10" hidden="1" x14ac:dyDescent="0.25">
      <c r="B8265" s="124" t="s">
        <v>37</v>
      </c>
      <c r="C8265" s="125" t="s">
        <v>14485</v>
      </c>
      <c r="D8265" s="126" t="s">
        <v>24909</v>
      </c>
      <c r="E8265" s="125" t="s">
        <v>24916</v>
      </c>
      <c r="F8265" s="126" t="s">
        <v>24917</v>
      </c>
      <c r="G8265" s="125" t="s">
        <v>24920</v>
      </c>
      <c r="H8265" s="126" t="s">
        <v>24921</v>
      </c>
      <c r="I8265" s="127">
        <v>294</v>
      </c>
      <c r="J8265" s="128">
        <v>6.3701999999999996</v>
      </c>
    </row>
    <row r="8266" spans="2:10" hidden="1" x14ac:dyDescent="0.25">
      <c r="B8266" s="124" t="s">
        <v>37</v>
      </c>
      <c r="C8266" s="125" t="s">
        <v>14485</v>
      </c>
      <c r="D8266" s="126" t="s">
        <v>24909</v>
      </c>
      <c r="E8266" s="125" t="s">
        <v>24920</v>
      </c>
      <c r="F8266" s="126" t="s">
        <v>24921</v>
      </c>
      <c r="G8266" s="125" t="s">
        <v>24922</v>
      </c>
      <c r="H8266" s="126" t="s">
        <v>24923</v>
      </c>
      <c r="I8266" s="127">
        <v>82</v>
      </c>
      <c r="J8266" s="128">
        <v>13.453099999999999</v>
      </c>
    </row>
    <row r="8267" spans="2:10" hidden="1" x14ac:dyDescent="0.25">
      <c r="B8267" s="124" t="s">
        <v>37</v>
      </c>
      <c r="C8267" s="125" t="s">
        <v>14485</v>
      </c>
      <c r="D8267" s="126" t="s">
        <v>24909</v>
      </c>
      <c r="E8267" s="125" t="s">
        <v>24916</v>
      </c>
      <c r="F8267" s="126" t="s">
        <v>24917</v>
      </c>
      <c r="G8267" s="125" t="s">
        <v>24910</v>
      </c>
      <c r="H8267" s="126" t="s">
        <v>24911</v>
      </c>
      <c r="I8267" s="127">
        <v>117</v>
      </c>
      <c r="J8267" s="128">
        <v>9.9244000000000003</v>
      </c>
    </row>
    <row r="8268" spans="2:10" hidden="1" x14ac:dyDescent="0.25">
      <c r="B8268" s="124" t="s">
        <v>37</v>
      </c>
      <c r="C8268" s="125" t="s">
        <v>14485</v>
      </c>
      <c r="D8268" s="126" t="s">
        <v>24909</v>
      </c>
      <c r="E8268" s="125" t="s">
        <v>839</v>
      </c>
      <c r="F8268" s="126" t="s">
        <v>24919</v>
      </c>
      <c r="G8268" s="125" t="s">
        <v>24924</v>
      </c>
      <c r="H8268" s="126" t="s">
        <v>24925</v>
      </c>
      <c r="I8268" s="127">
        <v>63</v>
      </c>
      <c r="J8268" s="128">
        <v>16.318200000000001</v>
      </c>
    </row>
    <row r="8269" spans="2:10" hidden="1" x14ac:dyDescent="0.25">
      <c r="B8269" s="124" t="s">
        <v>37</v>
      </c>
      <c r="C8269" s="125" t="s">
        <v>1578</v>
      </c>
      <c r="D8269" s="126" t="s">
        <v>24926</v>
      </c>
      <c r="E8269" s="125" t="s">
        <v>1578</v>
      </c>
      <c r="F8269" s="126" t="s">
        <v>24927</v>
      </c>
      <c r="G8269" s="125" t="s">
        <v>8492</v>
      </c>
      <c r="H8269" s="126" t="s">
        <v>24928</v>
      </c>
      <c r="I8269" s="127">
        <v>215</v>
      </c>
      <c r="J8269" s="128">
        <v>12.8499</v>
      </c>
    </row>
    <row r="8270" spans="2:10" hidden="1" x14ac:dyDescent="0.25">
      <c r="B8270" s="124" t="s">
        <v>37</v>
      </c>
      <c r="C8270" s="125" t="s">
        <v>1586</v>
      </c>
      <c r="D8270" s="126" t="s">
        <v>24929</v>
      </c>
      <c r="E8270" s="125" t="s">
        <v>1586</v>
      </c>
      <c r="F8270" s="126" t="s">
        <v>24930</v>
      </c>
      <c r="G8270" s="125" t="s">
        <v>6863</v>
      </c>
      <c r="H8270" s="126" t="s">
        <v>24931</v>
      </c>
      <c r="I8270" s="127">
        <v>500</v>
      </c>
      <c r="J8270" s="128">
        <v>36.694300000000013</v>
      </c>
    </row>
    <row r="8271" spans="2:10" hidden="1" x14ac:dyDescent="0.25">
      <c r="B8271" s="124" t="s">
        <v>37</v>
      </c>
      <c r="C8271" s="125" t="s">
        <v>1594</v>
      </c>
      <c r="D8271" s="126" t="s">
        <v>24932</v>
      </c>
      <c r="E8271" s="125" t="s">
        <v>1594</v>
      </c>
      <c r="F8271" s="126" t="s">
        <v>24933</v>
      </c>
      <c r="G8271" s="125" t="s">
        <v>24934</v>
      </c>
      <c r="H8271" s="126" t="s">
        <v>24935</v>
      </c>
      <c r="I8271" s="127">
        <v>302</v>
      </c>
      <c r="J8271" s="128">
        <v>26.055499999999991</v>
      </c>
    </row>
    <row r="8272" spans="2:10" hidden="1" x14ac:dyDescent="0.25">
      <c r="B8272" s="124" t="s">
        <v>37</v>
      </c>
      <c r="C8272" s="125" t="s">
        <v>1594</v>
      </c>
      <c r="D8272" s="126" t="s">
        <v>24932</v>
      </c>
      <c r="E8272" s="125" t="s">
        <v>1594</v>
      </c>
      <c r="F8272" s="126" t="s">
        <v>24933</v>
      </c>
      <c r="G8272" s="125" t="s">
        <v>24936</v>
      </c>
      <c r="H8272" s="126" t="s">
        <v>24937</v>
      </c>
      <c r="I8272" s="127">
        <v>275</v>
      </c>
      <c r="J8272" s="128">
        <v>10.7189</v>
      </c>
    </row>
    <row r="8273" spans="2:10" hidden="1" x14ac:dyDescent="0.25">
      <c r="B8273" s="124" t="s">
        <v>37</v>
      </c>
      <c r="C8273" s="125" t="s">
        <v>24938</v>
      </c>
      <c r="D8273" s="126" t="s">
        <v>24939</v>
      </c>
      <c r="E8273" s="125" t="s">
        <v>24938</v>
      </c>
      <c r="F8273" s="126" t="s">
        <v>24940</v>
      </c>
      <c r="G8273" s="125" t="s">
        <v>4764</v>
      </c>
      <c r="H8273" s="126" t="s">
        <v>24941</v>
      </c>
      <c r="I8273" s="127">
        <v>394</v>
      </c>
      <c r="J8273" s="128">
        <v>27.176299999999991</v>
      </c>
    </row>
    <row r="8274" spans="2:10" hidden="1" x14ac:dyDescent="0.25">
      <c r="B8274" s="124" t="s">
        <v>37</v>
      </c>
      <c r="C8274" s="125" t="s">
        <v>24938</v>
      </c>
      <c r="D8274" s="126" t="s">
        <v>24939</v>
      </c>
      <c r="E8274" s="125" t="s">
        <v>24938</v>
      </c>
      <c r="F8274" s="126" t="s">
        <v>24940</v>
      </c>
      <c r="G8274" s="125" t="s">
        <v>24942</v>
      </c>
      <c r="H8274" s="126" t="s">
        <v>24943</v>
      </c>
      <c r="I8274" s="127">
        <v>302</v>
      </c>
      <c r="J8274" s="128">
        <v>15.975</v>
      </c>
    </row>
    <row r="8275" spans="2:10" hidden="1" x14ac:dyDescent="0.25">
      <c r="B8275" s="124" t="s">
        <v>37</v>
      </c>
      <c r="C8275" s="125" t="s">
        <v>1627</v>
      </c>
      <c r="D8275" s="126" t="s">
        <v>24944</v>
      </c>
      <c r="E8275" s="125" t="s">
        <v>24945</v>
      </c>
      <c r="F8275" s="126" t="s">
        <v>24946</v>
      </c>
      <c r="G8275" s="125" t="s">
        <v>24947</v>
      </c>
      <c r="H8275" s="126" t="s">
        <v>24948</v>
      </c>
      <c r="I8275" s="127">
        <v>145</v>
      </c>
      <c r="J8275" s="128">
        <v>13.4618</v>
      </c>
    </row>
    <row r="8276" spans="2:10" hidden="1" x14ac:dyDescent="0.25">
      <c r="B8276" s="124" t="s">
        <v>37</v>
      </c>
      <c r="C8276" s="125" t="s">
        <v>1627</v>
      </c>
      <c r="D8276" s="126" t="s">
        <v>24944</v>
      </c>
      <c r="E8276" s="125" t="s">
        <v>24949</v>
      </c>
      <c r="F8276" s="126" t="s">
        <v>24950</v>
      </c>
      <c r="G8276" s="125" t="s">
        <v>24945</v>
      </c>
      <c r="H8276" s="126" t="s">
        <v>24946</v>
      </c>
      <c r="I8276" s="127">
        <v>699</v>
      </c>
      <c r="J8276" s="128">
        <v>7.1973999999999991</v>
      </c>
    </row>
    <row r="8277" spans="2:10" hidden="1" x14ac:dyDescent="0.25">
      <c r="B8277" s="124" t="s">
        <v>37</v>
      </c>
      <c r="C8277" s="125" t="s">
        <v>1627</v>
      </c>
      <c r="D8277" s="126" t="s">
        <v>24944</v>
      </c>
      <c r="E8277" s="125" t="s">
        <v>1627</v>
      </c>
      <c r="F8277" s="126" t="s">
        <v>24951</v>
      </c>
      <c r="G8277" s="125" t="s">
        <v>24949</v>
      </c>
      <c r="H8277" s="126" t="s">
        <v>24950</v>
      </c>
      <c r="I8277" s="127">
        <v>367</v>
      </c>
      <c r="J8277" s="128">
        <v>10.5197</v>
      </c>
    </row>
    <row r="8278" spans="2:10" hidden="1" x14ac:dyDescent="0.25">
      <c r="B8278" s="124" t="s">
        <v>37</v>
      </c>
      <c r="C8278" s="125" t="s">
        <v>24952</v>
      </c>
      <c r="D8278" s="126" t="s">
        <v>24953</v>
      </c>
      <c r="E8278" s="125" t="s">
        <v>24952</v>
      </c>
      <c r="F8278" s="126" t="s">
        <v>24954</v>
      </c>
      <c r="G8278" s="125" t="s">
        <v>24955</v>
      </c>
      <c r="H8278" s="126" t="s">
        <v>24956</v>
      </c>
      <c r="I8278" s="127">
        <v>691</v>
      </c>
      <c r="J8278" s="128">
        <v>8.4742000000000015</v>
      </c>
    </row>
    <row r="8279" spans="2:10" hidden="1" x14ac:dyDescent="0.25">
      <c r="B8279" s="124" t="s">
        <v>37</v>
      </c>
      <c r="C8279" s="125" t="s">
        <v>24957</v>
      </c>
      <c r="D8279" s="126" t="s">
        <v>24958</v>
      </c>
      <c r="E8279" s="125" t="s">
        <v>24957</v>
      </c>
      <c r="F8279" s="126" t="s">
        <v>24959</v>
      </c>
      <c r="G8279" s="125" t="s">
        <v>7004</v>
      </c>
      <c r="H8279" s="126" t="s">
        <v>24960</v>
      </c>
      <c r="I8279" s="127">
        <v>576</v>
      </c>
      <c r="J8279" s="128">
        <v>9.0610000000000035</v>
      </c>
    </row>
    <row r="8280" spans="2:10" hidden="1" x14ac:dyDescent="0.25">
      <c r="B8280" s="124" t="s">
        <v>37</v>
      </c>
      <c r="C8280" s="125" t="s">
        <v>24957</v>
      </c>
      <c r="D8280" s="126" t="s">
        <v>24958</v>
      </c>
      <c r="E8280" s="125" t="s">
        <v>7004</v>
      </c>
      <c r="F8280" s="126" t="s">
        <v>24960</v>
      </c>
      <c r="G8280" s="125" t="s">
        <v>24961</v>
      </c>
      <c r="H8280" s="126" t="s">
        <v>24962</v>
      </c>
      <c r="I8280" s="127">
        <v>362</v>
      </c>
      <c r="J8280" s="128">
        <v>8.3989000000000011</v>
      </c>
    </row>
    <row r="8281" spans="2:10" hidden="1" x14ac:dyDescent="0.25">
      <c r="B8281" s="124" t="s">
        <v>37</v>
      </c>
      <c r="C8281" s="125" t="s">
        <v>1657</v>
      </c>
      <c r="D8281" s="126" t="s">
        <v>24963</v>
      </c>
      <c r="E8281" s="125" t="s">
        <v>1657</v>
      </c>
      <c r="F8281" s="126" t="s">
        <v>24964</v>
      </c>
      <c r="G8281" s="125" t="s">
        <v>24965</v>
      </c>
      <c r="H8281" s="126" t="s">
        <v>24966</v>
      </c>
      <c r="I8281" s="127">
        <v>296</v>
      </c>
      <c r="J8281" s="128">
        <v>18.7896</v>
      </c>
    </row>
    <row r="8282" spans="2:10" hidden="1" x14ac:dyDescent="0.25">
      <c r="B8282" s="124" t="s">
        <v>37</v>
      </c>
      <c r="C8282" s="125" t="s">
        <v>1657</v>
      </c>
      <c r="D8282" s="126" t="s">
        <v>24963</v>
      </c>
      <c r="E8282" s="125" t="s">
        <v>24965</v>
      </c>
      <c r="F8282" s="126" t="s">
        <v>24966</v>
      </c>
      <c r="G8282" s="125" t="s">
        <v>24967</v>
      </c>
      <c r="H8282" s="126" t="s">
        <v>24968</v>
      </c>
      <c r="I8282" s="127">
        <v>468</v>
      </c>
      <c r="J8282" s="128">
        <v>9.3658000000000019</v>
      </c>
    </row>
    <row r="8283" spans="2:10" hidden="1" x14ac:dyDescent="0.25">
      <c r="B8283" s="124" t="s">
        <v>37</v>
      </c>
      <c r="C8283" s="125" t="s">
        <v>1657</v>
      </c>
      <c r="D8283" s="126" t="s">
        <v>24963</v>
      </c>
      <c r="E8283" s="125" t="s">
        <v>24969</v>
      </c>
      <c r="F8283" s="126" t="s">
        <v>24970</v>
      </c>
      <c r="G8283" s="125" t="s">
        <v>3880</v>
      </c>
      <c r="H8283" s="126" t="s">
        <v>24971</v>
      </c>
      <c r="I8283" s="127">
        <v>196</v>
      </c>
      <c r="J8283" s="128">
        <v>3.4192</v>
      </c>
    </row>
    <row r="8284" spans="2:10" hidden="1" x14ac:dyDescent="0.25">
      <c r="B8284" s="124" t="s">
        <v>37</v>
      </c>
      <c r="C8284" s="125" t="s">
        <v>1657</v>
      </c>
      <c r="D8284" s="126" t="s">
        <v>24963</v>
      </c>
      <c r="E8284" s="125" t="s">
        <v>1657</v>
      </c>
      <c r="F8284" s="126" t="s">
        <v>24964</v>
      </c>
      <c r="G8284" s="125" t="s">
        <v>24969</v>
      </c>
      <c r="H8284" s="126" t="s">
        <v>24970</v>
      </c>
      <c r="I8284" s="127">
        <v>428</v>
      </c>
      <c r="J8284" s="128">
        <v>17.433900000000001</v>
      </c>
    </row>
    <row r="8285" spans="2:10" hidden="1" x14ac:dyDescent="0.25">
      <c r="B8285" s="124" t="s">
        <v>37</v>
      </c>
      <c r="C8285" s="125" t="s">
        <v>24972</v>
      </c>
      <c r="D8285" s="126" t="s">
        <v>24973</v>
      </c>
      <c r="E8285" s="125" t="s">
        <v>24974</v>
      </c>
      <c r="F8285" s="126" t="s">
        <v>24975</v>
      </c>
      <c r="G8285" s="125" t="s">
        <v>24976</v>
      </c>
      <c r="H8285" s="126" t="s">
        <v>24977</v>
      </c>
      <c r="I8285" s="127">
        <v>144</v>
      </c>
      <c r="J8285" s="128">
        <v>3.1760000000000002</v>
      </c>
    </row>
    <row r="8286" spans="2:10" hidden="1" x14ac:dyDescent="0.25">
      <c r="B8286" s="124" t="s">
        <v>37</v>
      </c>
      <c r="C8286" s="125" t="s">
        <v>24972</v>
      </c>
      <c r="D8286" s="126" t="s">
        <v>24973</v>
      </c>
      <c r="E8286" s="125" t="s">
        <v>24972</v>
      </c>
      <c r="F8286" s="126" t="s">
        <v>24978</v>
      </c>
      <c r="G8286" s="125" t="s">
        <v>178</v>
      </c>
      <c r="H8286" s="126" t="s">
        <v>24979</v>
      </c>
      <c r="I8286" s="127">
        <v>73</v>
      </c>
      <c r="J8286" s="128">
        <v>13.3</v>
      </c>
    </row>
    <row r="8287" spans="2:10" hidden="1" x14ac:dyDescent="0.25">
      <c r="B8287" s="124" t="s">
        <v>37</v>
      </c>
      <c r="C8287" s="125" t="s">
        <v>24972</v>
      </c>
      <c r="D8287" s="126" t="s">
        <v>24973</v>
      </c>
      <c r="E8287" s="125" t="s">
        <v>5166</v>
      </c>
      <c r="F8287" s="126" t="s">
        <v>24980</v>
      </c>
      <c r="G8287" s="125" t="s">
        <v>5853</v>
      </c>
      <c r="H8287" s="126" t="s">
        <v>24981</v>
      </c>
      <c r="I8287" s="127">
        <v>136</v>
      </c>
      <c r="J8287" s="128">
        <v>5.7961999999999998</v>
      </c>
    </row>
    <row r="8288" spans="2:10" hidden="1" x14ac:dyDescent="0.25">
      <c r="B8288" s="124" t="s">
        <v>37</v>
      </c>
      <c r="C8288" s="125" t="s">
        <v>24972</v>
      </c>
      <c r="D8288" s="126" t="s">
        <v>24973</v>
      </c>
      <c r="E8288" s="125" t="s">
        <v>24972</v>
      </c>
      <c r="F8288" s="126" t="s">
        <v>24978</v>
      </c>
      <c r="G8288" s="125" t="s">
        <v>24974</v>
      </c>
      <c r="H8288" s="126" t="s">
        <v>24975</v>
      </c>
      <c r="I8288" s="127">
        <v>130</v>
      </c>
      <c r="J8288" s="128">
        <v>10.2773</v>
      </c>
    </row>
    <row r="8289" spans="2:10" hidden="1" x14ac:dyDescent="0.25">
      <c r="B8289" s="124" t="s">
        <v>37</v>
      </c>
      <c r="C8289" s="125" t="s">
        <v>24972</v>
      </c>
      <c r="D8289" s="126" t="s">
        <v>24973</v>
      </c>
      <c r="E8289" s="125" t="s">
        <v>5853</v>
      </c>
      <c r="F8289" s="126" t="s">
        <v>24981</v>
      </c>
      <c r="G8289" s="125" t="s">
        <v>2763</v>
      </c>
      <c r="H8289" s="126" t="s">
        <v>24982</v>
      </c>
      <c r="I8289" s="127">
        <v>26</v>
      </c>
      <c r="J8289" s="128">
        <v>7.8101000000000003</v>
      </c>
    </row>
    <row r="8290" spans="2:10" hidden="1" x14ac:dyDescent="0.25">
      <c r="B8290" s="124" t="s">
        <v>37</v>
      </c>
      <c r="C8290" s="125" t="s">
        <v>24972</v>
      </c>
      <c r="D8290" s="126" t="s">
        <v>24973</v>
      </c>
      <c r="E8290" s="125" t="s">
        <v>24976</v>
      </c>
      <c r="F8290" s="126" t="s">
        <v>24977</v>
      </c>
      <c r="G8290" s="125" t="s">
        <v>24983</v>
      </c>
      <c r="H8290" s="126" t="s">
        <v>24984</v>
      </c>
      <c r="I8290" s="127">
        <v>64</v>
      </c>
      <c r="J8290" s="128">
        <v>5.4384000000000006</v>
      </c>
    </row>
    <row r="8291" spans="2:10" hidden="1" x14ac:dyDescent="0.25">
      <c r="B8291" s="124" t="s">
        <v>37</v>
      </c>
      <c r="C8291" s="125" t="s">
        <v>24972</v>
      </c>
      <c r="D8291" s="126" t="s">
        <v>24973</v>
      </c>
      <c r="E8291" s="125" t="s">
        <v>2763</v>
      </c>
      <c r="F8291" s="126" t="s">
        <v>24982</v>
      </c>
      <c r="G8291" s="125" t="s">
        <v>24985</v>
      </c>
      <c r="H8291" s="126" t="s">
        <v>24986</v>
      </c>
      <c r="I8291" s="127">
        <v>77</v>
      </c>
      <c r="J8291" s="128">
        <v>8.2777000000000012</v>
      </c>
    </row>
    <row r="8292" spans="2:10" hidden="1" x14ac:dyDescent="0.25">
      <c r="B8292" s="124" t="s">
        <v>37</v>
      </c>
      <c r="C8292" s="125" t="s">
        <v>24972</v>
      </c>
      <c r="D8292" s="126" t="s">
        <v>24973</v>
      </c>
      <c r="E8292" s="125" t="s">
        <v>24987</v>
      </c>
      <c r="F8292" s="126" t="s">
        <v>24988</v>
      </c>
      <c r="G8292" s="125" t="s">
        <v>5166</v>
      </c>
      <c r="H8292" s="126" t="s">
        <v>24980</v>
      </c>
      <c r="I8292" s="127">
        <v>381</v>
      </c>
      <c r="J8292" s="128">
        <v>8.8122000000000007</v>
      </c>
    </row>
    <row r="8293" spans="2:10" hidden="1" x14ac:dyDescent="0.25">
      <c r="B8293" s="124" t="s">
        <v>37</v>
      </c>
      <c r="C8293" s="125" t="s">
        <v>24972</v>
      </c>
      <c r="D8293" s="126" t="s">
        <v>24973</v>
      </c>
      <c r="E8293" s="125" t="s">
        <v>24985</v>
      </c>
      <c r="F8293" s="126" t="s">
        <v>24986</v>
      </c>
      <c r="G8293" s="125" t="s">
        <v>4611</v>
      </c>
      <c r="H8293" s="126" t="s">
        <v>24989</v>
      </c>
      <c r="I8293" s="127">
        <v>484</v>
      </c>
      <c r="J8293" s="128">
        <v>9.5423000000000009</v>
      </c>
    </row>
    <row r="8294" spans="2:10" hidden="1" x14ac:dyDescent="0.25">
      <c r="B8294" s="124" t="s">
        <v>37</v>
      </c>
      <c r="C8294" s="125" t="s">
        <v>24972</v>
      </c>
      <c r="D8294" s="126" t="s">
        <v>24973</v>
      </c>
      <c r="E8294" s="125" t="s">
        <v>24990</v>
      </c>
      <c r="F8294" s="126" t="s">
        <v>24991</v>
      </c>
      <c r="G8294" s="125" t="s">
        <v>24987</v>
      </c>
      <c r="H8294" s="126" t="s">
        <v>24988</v>
      </c>
      <c r="I8294" s="127">
        <v>37</v>
      </c>
      <c r="J8294" s="128">
        <v>6.9796000000000022</v>
      </c>
    </row>
    <row r="8295" spans="2:10" hidden="1" x14ac:dyDescent="0.25">
      <c r="B8295" s="124" t="s">
        <v>37</v>
      </c>
      <c r="C8295" s="125" t="s">
        <v>24972</v>
      </c>
      <c r="D8295" s="126" t="s">
        <v>24973</v>
      </c>
      <c r="E8295" s="125" t="s">
        <v>24992</v>
      </c>
      <c r="F8295" s="126" t="s">
        <v>24993</v>
      </c>
      <c r="G8295" s="125" t="s">
        <v>24994</v>
      </c>
      <c r="H8295" s="126" t="s">
        <v>24995</v>
      </c>
      <c r="I8295" s="127">
        <v>285</v>
      </c>
      <c r="J8295" s="128">
        <v>9.2717000000000009</v>
      </c>
    </row>
    <row r="8296" spans="2:10" hidden="1" x14ac:dyDescent="0.25">
      <c r="B8296" s="124" t="s">
        <v>37</v>
      </c>
      <c r="C8296" s="125" t="s">
        <v>24972</v>
      </c>
      <c r="D8296" s="126" t="s">
        <v>24973</v>
      </c>
      <c r="E8296" s="125" t="s">
        <v>178</v>
      </c>
      <c r="F8296" s="126" t="s">
        <v>24979</v>
      </c>
      <c r="G8296" s="125" t="s">
        <v>24990</v>
      </c>
      <c r="H8296" s="126" t="s">
        <v>24991</v>
      </c>
      <c r="I8296" s="127">
        <v>354</v>
      </c>
      <c r="J8296" s="128">
        <v>13.1198</v>
      </c>
    </row>
    <row r="8297" spans="2:10" hidden="1" x14ac:dyDescent="0.25">
      <c r="B8297" s="124" t="s">
        <v>37</v>
      </c>
      <c r="C8297" s="125" t="s">
        <v>24972</v>
      </c>
      <c r="D8297" s="126" t="s">
        <v>24973</v>
      </c>
      <c r="E8297" s="125" t="s">
        <v>24976</v>
      </c>
      <c r="F8297" s="126" t="s">
        <v>24977</v>
      </c>
      <c r="G8297" s="125" t="s">
        <v>15817</v>
      </c>
      <c r="H8297" s="126" t="s">
        <v>24996</v>
      </c>
      <c r="I8297" s="127">
        <v>110</v>
      </c>
      <c r="J8297" s="128">
        <v>5.1820999999999993</v>
      </c>
    </row>
    <row r="8298" spans="2:10" hidden="1" x14ac:dyDescent="0.25">
      <c r="B8298" s="124" t="s">
        <v>37</v>
      </c>
      <c r="C8298" s="125" t="s">
        <v>24997</v>
      </c>
      <c r="D8298" s="126" t="s">
        <v>24998</v>
      </c>
      <c r="E8298" s="125" t="s">
        <v>24997</v>
      </c>
      <c r="F8298" s="126" t="s">
        <v>24999</v>
      </c>
      <c r="G8298" s="125" t="s">
        <v>25000</v>
      </c>
      <c r="H8298" s="126" t="s">
        <v>25001</v>
      </c>
      <c r="I8298" s="127">
        <v>316</v>
      </c>
      <c r="J8298" s="128">
        <v>19.276</v>
      </c>
    </row>
    <row r="8299" spans="2:10" hidden="1" x14ac:dyDescent="0.25">
      <c r="B8299" s="124" t="s">
        <v>37</v>
      </c>
      <c r="C8299" s="125" t="s">
        <v>24997</v>
      </c>
      <c r="D8299" s="126" t="s">
        <v>24998</v>
      </c>
      <c r="E8299" s="125" t="s">
        <v>24997</v>
      </c>
      <c r="F8299" s="126" t="s">
        <v>24999</v>
      </c>
      <c r="G8299" s="125" t="s">
        <v>25002</v>
      </c>
      <c r="H8299" s="126" t="s">
        <v>25003</v>
      </c>
      <c r="I8299" s="127">
        <v>218</v>
      </c>
      <c r="J8299" s="128">
        <v>6.9423999999999984</v>
      </c>
    </row>
    <row r="8300" spans="2:10" hidden="1" x14ac:dyDescent="0.25">
      <c r="B8300" s="124" t="s">
        <v>37</v>
      </c>
      <c r="C8300" s="125" t="s">
        <v>25004</v>
      </c>
      <c r="D8300" s="126" t="s">
        <v>25005</v>
      </c>
      <c r="E8300" s="125" t="s">
        <v>25006</v>
      </c>
      <c r="F8300" s="126" t="s">
        <v>25007</v>
      </c>
      <c r="G8300" s="125" t="s">
        <v>25008</v>
      </c>
      <c r="H8300" s="126" t="s">
        <v>25009</v>
      </c>
      <c r="I8300" s="127">
        <v>204</v>
      </c>
      <c r="J8300" s="128">
        <v>4.9841000000000006</v>
      </c>
    </row>
    <row r="8301" spans="2:10" hidden="1" x14ac:dyDescent="0.25">
      <c r="B8301" s="124" t="s">
        <v>37</v>
      </c>
      <c r="C8301" s="125" t="s">
        <v>25004</v>
      </c>
      <c r="D8301" s="126" t="s">
        <v>25005</v>
      </c>
      <c r="E8301" s="125" t="s">
        <v>25004</v>
      </c>
      <c r="F8301" s="126" t="s">
        <v>25010</v>
      </c>
      <c r="G8301" s="125" t="s">
        <v>5482</v>
      </c>
      <c r="H8301" s="126" t="s">
        <v>25011</v>
      </c>
      <c r="I8301" s="127">
        <v>422</v>
      </c>
      <c r="J8301" s="128">
        <v>10.918799999999999</v>
      </c>
    </row>
    <row r="8302" spans="2:10" hidden="1" x14ac:dyDescent="0.25">
      <c r="B8302" s="124" t="s">
        <v>37</v>
      </c>
      <c r="C8302" s="125" t="s">
        <v>25004</v>
      </c>
      <c r="D8302" s="126" t="s">
        <v>25005</v>
      </c>
      <c r="E8302" s="125" t="s">
        <v>5482</v>
      </c>
      <c r="F8302" s="126" t="s">
        <v>25011</v>
      </c>
      <c r="G8302" s="125" t="s">
        <v>25012</v>
      </c>
      <c r="H8302" s="126" t="s">
        <v>25013</v>
      </c>
      <c r="I8302" s="127">
        <v>752</v>
      </c>
      <c r="J8302" s="128">
        <v>11.2113</v>
      </c>
    </row>
    <row r="8303" spans="2:10" hidden="1" x14ac:dyDescent="0.25">
      <c r="B8303" s="124" t="s">
        <v>37</v>
      </c>
      <c r="C8303" s="125" t="s">
        <v>25004</v>
      </c>
      <c r="D8303" s="126" t="s">
        <v>25005</v>
      </c>
      <c r="E8303" s="125" t="s">
        <v>25004</v>
      </c>
      <c r="F8303" s="126" t="s">
        <v>25010</v>
      </c>
      <c r="G8303" s="125" t="s">
        <v>25006</v>
      </c>
      <c r="H8303" s="126" t="s">
        <v>25007</v>
      </c>
      <c r="I8303" s="127">
        <v>368</v>
      </c>
      <c r="J8303" s="128">
        <v>5.9583000000000004</v>
      </c>
    </row>
    <row r="8304" spans="2:10" hidden="1" x14ac:dyDescent="0.25">
      <c r="B8304" s="124" t="s">
        <v>37</v>
      </c>
      <c r="C8304" s="125" t="s">
        <v>25004</v>
      </c>
      <c r="D8304" s="126" t="s">
        <v>25005</v>
      </c>
      <c r="E8304" s="125" t="s">
        <v>25006</v>
      </c>
      <c r="F8304" s="126" t="s">
        <v>25007</v>
      </c>
      <c r="G8304" s="125" t="s">
        <v>6863</v>
      </c>
      <c r="H8304" s="126" t="s">
        <v>25014</v>
      </c>
      <c r="I8304" s="127">
        <v>210</v>
      </c>
      <c r="J8304" s="128">
        <v>5.5381999999999998</v>
      </c>
    </row>
    <row r="8305" spans="2:10" hidden="1" x14ac:dyDescent="0.25">
      <c r="B8305" s="124" t="s">
        <v>37</v>
      </c>
      <c r="C8305" s="125" t="s">
        <v>25015</v>
      </c>
      <c r="D8305" s="126" t="s">
        <v>25016</v>
      </c>
      <c r="E8305" s="125" t="s">
        <v>25015</v>
      </c>
      <c r="F8305" s="126" t="s">
        <v>25017</v>
      </c>
      <c r="G8305" s="125" t="s">
        <v>25018</v>
      </c>
      <c r="H8305" s="126" t="s">
        <v>25019</v>
      </c>
      <c r="I8305" s="127">
        <v>428</v>
      </c>
      <c r="J8305" s="128">
        <v>4.9521999999999986</v>
      </c>
    </row>
    <row r="8306" spans="2:10" hidden="1" x14ac:dyDescent="0.25">
      <c r="B8306" s="124" t="s">
        <v>37</v>
      </c>
      <c r="C8306" s="125" t="s">
        <v>4514</v>
      </c>
      <c r="D8306" s="126" t="s">
        <v>25020</v>
      </c>
      <c r="E8306" s="125" t="s">
        <v>4514</v>
      </c>
      <c r="F8306" s="126" t="s">
        <v>25021</v>
      </c>
      <c r="G8306" s="125" t="s">
        <v>178</v>
      </c>
      <c r="H8306" s="126" t="s">
        <v>25022</v>
      </c>
      <c r="I8306" s="127">
        <v>219</v>
      </c>
      <c r="J8306" s="128">
        <v>5.2430000000000003</v>
      </c>
    </row>
    <row r="8307" spans="2:10" hidden="1" x14ac:dyDescent="0.25">
      <c r="B8307" s="124" t="s">
        <v>37</v>
      </c>
      <c r="C8307" s="125" t="s">
        <v>4514</v>
      </c>
      <c r="D8307" s="126" t="s">
        <v>25020</v>
      </c>
      <c r="E8307" s="125" t="s">
        <v>4514</v>
      </c>
      <c r="F8307" s="126" t="s">
        <v>25021</v>
      </c>
      <c r="G8307" s="125" t="s">
        <v>25023</v>
      </c>
      <c r="H8307" s="126" t="s">
        <v>25024</v>
      </c>
      <c r="I8307" s="127">
        <v>650</v>
      </c>
      <c r="J8307" s="128">
        <v>8.0241999999999987</v>
      </c>
    </row>
    <row r="8308" spans="2:10" hidden="1" x14ac:dyDescent="0.25">
      <c r="B8308" s="124" t="s">
        <v>37</v>
      </c>
      <c r="C8308" s="125" t="s">
        <v>4514</v>
      </c>
      <c r="D8308" s="126" t="s">
        <v>25020</v>
      </c>
      <c r="E8308" s="125" t="s">
        <v>25023</v>
      </c>
      <c r="F8308" s="126" t="s">
        <v>25024</v>
      </c>
      <c r="G8308" s="125" t="s">
        <v>25025</v>
      </c>
      <c r="H8308" s="126" t="s">
        <v>25026</v>
      </c>
      <c r="I8308" s="127">
        <v>349</v>
      </c>
      <c r="J8308" s="128">
        <v>10.361499999999999</v>
      </c>
    </row>
    <row r="8309" spans="2:10" hidden="1" x14ac:dyDescent="0.25">
      <c r="B8309" s="124" t="s">
        <v>37</v>
      </c>
      <c r="C8309" s="125" t="s">
        <v>1673</v>
      </c>
      <c r="D8309" s="126" t="s">
        <v>25027</v>
      </c>
      <c r="E8309" s="125" t="s">
        <v>1673</v>
      </c>
      <c r="F8309" s="126" t="s">
        <v>25028</v>
      </c>
      <c r="G8309" s="125" t="s">
        <v>14366</v>
      </c>
      <c r="H8309" s="126" t="s">
        <v>25029</v>
      </c>
      <c r="I8309" s="127">
        <v>171</v>
      </c>
      <c r="J8309" s="128">
        <v>17.0032</v>
      </c>
    </row>
    <row r="8310" spans="2:10" hidden="1" x14ac:dyDescent="0.25">
      <c r="B8310" s="124" t="s">
        <v>37</v>
      </c>
      <c r="C8310" s="125" t="s">
        <v>25030</v>
      </c>
      <c r="D8310" s="126" t="s">
        <v>25031</v>
      </c>
      <c r="E8310" s="125" t="s">
        <v>25030</v>
      </c>
      <c r="F8310" s="126" t="s">
        <v>25032</v>
      </c>
      <c r="G8310" s="125" t="s">
        <v>12455</v>
      </c>
      <c r="H8310" s="126" t="s">
        <v>25033</v>
      </c>
      <c r="I8310" s="127">
        <v>145</v>
      </c>
      <c r="J8310" s="128">
        <v>23.050999999999991</v>
      </c>
    </row>
    <row r="8311" spans="2:10" hidden="1" x14ac:dyDescent="0.25">
      <c r="B8311" s="124" t="s">
        <v>37</v>
      </c>
      <c r="C8311" s="125" t="s">
        <v>25034</v>
      </c>
      <c r="D8311" s="126" t="s">
        <v>25035</v>
      </c>
      <c r="E8311" s="125" t="s">
        <v>25036</v>
      </c>
      <c r="F8311" s="126" t="s">
        <v>25037</v>
      </c>
      <c r="G8311" s="125" t="s">
        <v>25038</v>
      </c>
      <c r="H8311" s="126" t="s">
        <v>25039</v>
      </c>
      <c r="I8311" s="127">
        <v>80</v>
      </c>
      <c r="J8311" s="128">
        <v>18.9815</v>
      </c>
    </row>
    <row r="8312" spans="2:10" hidden="1" x14ac:dyDescent="0.25">
      <c r="B8312" s="124" t="s">
        <v>37</v>
      </c>
      <c r="C8312" s="125" t="s">
        <v>25034</v>
      </c>
      <c r="D8312" s="126" t="s">
        <v>25035</v>
      </c>
      <c r="E8312" s="125" t="s">
        <v>25038</v>
      </c>
      <c r="F8312" s="126" t="s">
        <v>25039</v>
      </c>
      <c r="G8312" s="125" t="s">
        <v>25040</v>
      </c>
      <c r="H8312" s="126" t="s">
        <v>25041</v>
      </c>
      <c r="I8312" s="127">
        <v>432</v>
      </c>
      <c r="J8312" s="128">
        <v>8.6188999999999982</v>
      </c>
    </row>
    <row r="8313" spans="2:10" hidden="1" x14ac:dyDescent="0.25">
      <c r="B8313" s="124" t="s">
        <v>37</v>
      </c>
      <c r="C8313" s="125" t="s">
        <v>18433</v>
      </c>
      <c r="D8313" s="126" t="s">
        <v>25042</v>
      </c>
      <c r="E8313" s="125" t="s">
        <v>25043</v>
      </c>
      <c r="F8313" s="126" t="s">
        <v>25044</v>
      </c>
      <c r="G8313" s="125" t="s">
        <v>12965</v>
      </c>
      <c r="H8313" s="126" t="s">
        <v>25045</v>
      </c>
      <c r="I8313" s="127">
        <v>253</v>
      </c>
      <c r="J8313" s="128">
        <v>36.980200000000004</v>
      </c>
    </row>
    <row r="8314" spans="2:10" hidden="1" x14ac:dyDescent="0.25">
      <c r="B8314" s="124" t="s">
        <v>37</v>
      </c>
      <c r="C8314" s="125" t="s">
        <v>18433</v>
      </c>
      <c r="D8314" s="126" t="s">
        <v>25042</v>
      </c>
      <c r="E8314" s="125" t="s">
        <v>18433</v>
      </c>
      <c r="F8314" s="126" t="s">
        <v>25046</v>
      </c>
      <c r="G8314" s="125" t="s">
        <v>25043</v>
      </c>
      <c r="H8314" s="126" t="s">
        <v>25044</v>
      </c>
      <c r="I8314" s="127">
        <v>408</v>
      </c>
      <c r="J8314" s="128">
        <v>19.879200000000001</v>
      </c>
    </row>
    <row r="8315" spans="2:10" hidden="1" x14ac:dyDescent="0.25">
      <c r="B8315" s="124" t="s">
        <v>37</v>
      </c>
      <c r="C8315" s="125" t="s">
        <v>18433</v>
      </c>
      <c r="D8315" s="126" t="s">
        <v>25042</v>
      </c>
      <c r="E8315" s="125" t="s">
        <v>12965</v>
      </c>
      <c r="F8315" s="126" t="s">
        <v>25045</v>
      </c>
      <c r="G8315" s="125" t="s">
        <v>25047</v>
      </c>
      <c r="H8315" s="126" t="s">
        <v>25048</v>
      </c>
      <c r="I8315" s="127">
        <v>177</v>
      </c>
      <c r="J8315" s="128">
        <v>13.4536</v>
      </c>
    </row>
    <row r="8316" spans="2:10" hidden="1" x14ac:dyDescent="0.25">
      <c r="B8316" s="124" t="s">
        <v>37</v>
      </c>
      <c r="C8316" s="125" t="s">
        <v>25049</v>
      </c>
      <c r="D8316" s="126" t="s">
        <v>25050</v>
      </c>
      <c r="E8316" s="125" t="s">
        <v>25049</v>
      </c>
      <c r="F8316" s="126" t="s">
        <v>25051</v>
      </c>
      <c r="G8316" s="125" t="s">
        <v>25052</v>
      </c>
      <c r="H8316" s="126" t="s">
        <v>25053</v>
      </c>
      <c r="I8316" s="127">
        <v>632</v>
      </c>
      <c r="J8316" s="128">
        <v>4.5202</v>
      </c>
    </row>
    <row r="8317" spans="2:10" hidden="1" x14ac:dyDescent="0.25">
      <c r="B8317" s="124" t="s">
        <v>37</v>
      </c>
      <c r="C8317" s="125" t="s">
        <v>1693</v>
      </c>
      <c r="D8317" s="126" t="s">
        <v>25054</v>
      </c>
      <c r="E8317" s="125" t="s">
        <v>1693</v>
      </c>
      <c r="F8317" s="126" t="s">
        <v>25055</v>
      </c>
      <c r="G8317" s="125" t="s">
        <v>25056</v>
      </c>
      <c r="H8317" s="126" t="s">
        <v>25057</v>
      </c>
      <c r="I8317" s="127">
        <v>71</v>
      </c>
      <c r="J8317" s="128">
        <v>18.607400000000009</v>
      </c>
    </row>
    <row r="8318" spans="2:10" hidden="1" x14ac:dyDescent="0.25">
      <c r="B8318" s="124" t="s">
        <v>37</v>
      </c>
      <c r="C8318" s="125" t="s">
        <v>25058</v>
      </c>
      <c r="D8318" s="126" t="s">
        <v>25059</v>
      </c>
      <c r="E8318" s="125" t="s">
        <v>25058</v>
      </c>
      <c r="F8318" s="126" t="s">
        <v>25060</v>
      </c>
      <c r="G8318" s="125" t="s">
        <v>7847</v>
      </c>
      <c r="H8318" s="126" t="s">
        <v>25061</v>
      </c>
      <c r="I8318" s="127">
        <v>177</v>
      </c>
      <c r="J8318" s="128">
        <v>14.204800000000001</v>
      </c>
    </row>
    <row r="8319" spans="2:10" hidden="1" x14ac:dyDescent="0.25">
      <c r="B8319" s="124" t="s">
        <v>37</v>
      </c>
      <c r="C8319" s="125" t="s">
        <v>25062</v>
      </c>
      <c r="D8319" s="126" t="s">
        <v>25063</v>
      </c>
      <c r="E8319" s="125" t="s">
        <v>25064</v>
      </c>
      <c r="F8319" s="126" t="s">
        <v>25065</v>
      </c>
      <c r="G8319" s="125" t="s">
        <v>9291</v>
      </c>
      <c r="H8319" s="126" t="s">
        <v>25066</v>
      </c>
      <c r="I8319" s="127">
        <v>230</v>
      </c>
      <c r="J8319" s="128">
        <v>25.134</v>
      </c>
    </row>
    <row r="8320" spans="2:10" hidden="1" x14ac:dyDescent="0.25">
      <c r="B8320" s="124" t="s">
        <v>37</v>
      </c>
      <c r="C8320" s="125" t="s">
        <v>25062</v>
      </c>
      <c r="D8320" s="126" t="s">
        <v>25063</v>
      </c>
      <c r="E8320" s="125" t="s">
        <v>25062</v>
      </c>
      <c r="F8320" s="126" t="s">
        <v>25067</v>
      </c>
      <c r="G8320" s="125" t="s">
        <v>25064</v>
      </c>
      <c r="H8320" s="126" t="s">
        <v>25065</v>
      </c>
      <c r="I8320" s="127">
        <v>292</v>
      </c>
      <c r="J8320" s="128">
        <v>13.4945</v>
      </c>
    </row>
    <row r="8321" spans="2:10" hidden="1" x14ac:dyDescent="0.25">
      <c r="B8321" s="124" t="s">
        <v>37</v>
      </c>
      <c r="C8321" s="125" t="s">
        <v>25062</v>
      </c>
      <c r="D8321" s="126" t="s">
        <v>25063</v>
      </c>
      <c r="E8321" s="125" t="s">
        <v>9291</v>
      </c>
      <c r="F8321" s="126" t="s">
        <v>25066</v>
      </c>
      <c r="G8321" s="125" t="s">
        <v>25068</v>
      </c>
      <c r="H8321" s="126" t="s">
        <v>25069</v>
      </c>
      <c r="I8321" s="127">
        <v>619</v>
      </c>
      <c r="J8321" s="128">
        <v>15.2691</v>
      </c>
    </row>
    <row r="8322" spans="2:10" hidden="1" x14ac:dyDescent="0.25">
      <c r="B8322" s="124" t="s">
        <v>37</v>
      </c>
      <c r="C8322" s="125" t="s">
        <v>1725</v>
      </c>
      <c r="D8322" s="126" t="s">
        <v>25070</v>
      </c>
      <c r="E8322" s="125" t="s">
        <v>1725</v>
      </c>
      <c r="F8322" s="126" t="s">
        <v>25071</v>
      </c>
      <c r="G8322" s="125" t="s">
        <v>25072</v>
      </c>
      <c r="H8322" s="126" t="s">
        <v>25073</v>
      </c>
      <c r="I8322" s="127">
        <v>225</v>
      </c>
      <c r="J8322" s="128">
        <v>11.5861</v>
      </c>
    </row>
    <row r="8323" spans="2:10" hidden="1" x14ac:dyDescent="0.25">
      <c r="B8323" s="124" t="s">
        <v>37</v>
      </c>
      <c r="C8323" s="125" t="s">
        <v>1128</v>
      </c>
      <c r="D8323" s="126" t="s">
        <v>25074</v>
      </c>
      <c r="E8323" s="125" t="s">
        <v>25075</v>
      </c>
      <c r="F8323" s="126" t="s">
        <v>25076</v>
      </c>
      <c r="G8323" s="125" t="s">
        <v>25077</v>
      </c>
      <c r="H8323" s="126" t="s">
        <v>25078</v>
      </c>
      <c r="I8323" s="127">
        <v>342</v>
      </c>
      <c r="J8323" s="128">
        <v>17.992599999999989</v>
      </c>
    </row>
    <row r="8324" spans="2:10" hidden="1" x14ac:dyDescent="0.25">
      <c r="B8324" s="124" t="s">
        <v>37</v>
      </c>
      <c r="C8324" s="125" t="s">
        <v>1128</v>
      </c>
      <c r="D8324" s="126" t="s">
        <v>25074</v>
      </c>
      <c r="E8324" s="125" t="s">
        <v>25079</v>
      </c>
      <c r="F8324" s="126" t="s">
        <v>25080</v>
      </c>
      <c r="G8324" s="125" t="s">
        <v>25081</v>
      </c>
      <c r="H8324" s="126" t="s">
        <v>25082</v>
      </c>
      <c r="I8324" s="127">
        <v>409</v>
      </c>
      <c r="J8324" s="128">
        <v>16.1661</v>
      </c>
    </row>
    <row r="8325" spans="2:10" hidden="1" x14ac:dyDescent="0.25">
      <c r="B8325" s="124" t="s">
        <v>37</v>
      </c>
      <c r="C8325" s="125" t="s">
        <v>1128</v>
      </c>
      <c r="D8325" s="126" t="s">
        <v>25074</v>
      </c>
      <c r="E8325" s="125" t="s">
        <v>25083</v>
      </c>
      <c r="F8325" s="126" t="s">
        <v>25084</v>
      </c>
      <c r="G8325" s="125" t="s">
        <v>25079</v>
      </c>
      <c r="H8325" s="126" t="s">
        <v>25080</v>
      </c>
      <c r="I8325" s="127">
        <v>547</v>
      </c>
      <c r="J8325" s="128">
        <v>17.355499999999999</v>
      </c>
    </row>
    <row r="8326" spans="2:10" hidden="1" x14ac:dyDescent="0.25">
      <c r="B8326" s="124" t="s">
        <v>37</v>
      </c>
      <c r="C8326" s="125" t="s">
        <v>1128</v>
      </c>
      <c r="D8326" s="126" t="s">
        <v>25074</v>
      </c>
      <c r="E8326" s="125" t="s">
        <v>1128</v>
      </c>
      <c r="F8326" s="126" t="s">
        <v>25085</v>
      </c>
      <c r="G8326" s="125" t="s">
        <v>25075</v>
      </c>
      <c r="H8326" s="126" t="s">
        <v>25076</v>
      </c>
      <c r="I8326" s="127">
        <v>117</v>
      </c>
      <c r="J8326" s="128">
        <v>16.188700000000001</v>
      </c>
    </row>
    <row r="8327" spans="2:10" hidden="1" x14ac:dyDescent="0.25">
      <c r="B8327" s="124" t="s">
        <v>37</v>
      </c>
      <c r="C8327" s="125" t="s">
        <v>1128</v>
      </c>
      <c r="D8327" s="126" t="s">
        <v>25074</v>
      </c>
      <c r="E8327" s="125" t="s">
        <v>25075</v>
      </c>
      <c r="F8327" s="126" t="s">
        <v>25076</v>
      </c>
      <c r="G8327" s="125" t="s">
        <v>25086</v>
      </c>
      <c r="H8327" s="126" t="s">
        <v>25087</v>
      </c>
      <c r="I8327" s="127">
        <v>72</v>
      </c>
      <c r="J8327" s="128">
        <v>19.02109999999999</v>
      </c>
    </row>
    <row r="8328" spans="2:10" hidden="1" x14ac:dyDescent="0.25">
      <c r="B8328" s="124" t="s">
        <v>37</v>
      </c>
      <c r="C8328" s="125" t="s">
        <v>1128</v>
      </c>
      <c r="D8328" s="126" t="s">
        <v>25074</v>
      </c>
      <c r="E8328" s="125" t="s">
        <v>25077</v>
      </c>
      <c r="F8328" s="126" t="s">
        <v>25078</v>
      </c>
      <c r="G8328" s="125" t="s">
        <v>25088</v>
      </c>
      <c r="H8328" s="126" t="s">
        <v>25089</v>
      </c>
      <c r="I8328" s="127">
        <v>242</v>
      </c>
      <c r="J8328" s="128">
        <v>19.20559999999999</v>
      </c>
    </row>
    <row r="8329" spans="2:10" hidden="1" x14ac:dyDescent="0.25">
      <c r="B8329" s="124" t="s">
        <v>37</v>
      </c>
      <c r="C8329" s="125" t="s">
        <v>1128</v>
      </c>
      <c r="D8329" s="126" t="s">
        <v>25074</v>
      </c>
      <c r="E8329" s="125" t="s">
        <v>25088</v>
      </c>
      <c r="F8329" s="126" t="s">
        <v>25089</v>
      </c>
      <c r="G8329" s="125" t="s">
        <v>25083</v>
      </c>
      <c r="H8329" s="126" t="s">
        <v>25084</v>
      </c>
      <c r="I8329" s="127">
        <v>338</v>
      </c>
      <c r="J8329" s="128">
        <v>11.3316</v>
      </c>
    </row>
    <row r="8330" spans="2:10" hidden="1" x14ac:dyDescent="0.25">
      <c r="B8330" s="124" t="s">
        <v>37</v>
      </c>
      <c r="C8330" s="125" t="s">
        <v>1735</v>
      </c>
      <c r="D8330" s="126" t="s">
        <v>25090</v>
      </c>
      <c r="E8330" s="125" t="s">
        <v>25091</v>
      </c>
      <c r="F8330" s="126" t="s">
        <v>25092</v>
      </c>
      <c r="G8330" s="125" t="s">
        <v>25093</v>
      </c>
      <c r="H8330" s="126" t="s">
        <v>25094</v>
      </c>
      <c r="I8330" s="127">
        <v>368</v>
      </c>
      <c r="J8330" s="128">
        <v>8.2776000000000014</v>
      </c>
    </row>
    <row r="8331" spans="2:10" hidden="1" x14ac:dyDescent="0.25">
      <c r="B8331" s="124" t="s">
        <v>37</v>
      </c>
      <c r="C8331" s="125" t="s">
        <v>1735</v>
      </c>
      <c r="D8331" s="126" t="s">
        <v>25090</v>
      </c>
      <c r="E8331" s="125" t="s">
        <v>1735</v>
      </c>
      <c r="F8331" s="126" t="s">
        <v>25095</v>
      </c>
      <c r="G8331" s="125" t="s">
        <v>25091</v>
      </c>
      <c r="H8331" s="126" t="s">
        <v>25092</v>
      </c>
      <c r="I8331" s="127">
        <v>656</v>
      </c>
      <c r="J8331" s="128">
        <v>13.7354</v>
      </c>
    </row>
    <row r="8332" spans="2:10" hidden="1" x14ac:dyDescent="0.25">
      <c r="B8332" s="124" t="s">
        <v>37</v>
      </c>
      <c r="C8332" s="125" t="s">
        <v>1755</v>
      </c>
      <c r="D8332" s="126" t="s">
        <v>25096</v>
      </c>
      <c r="E8332" s="125" t="s">
        <v>7315</v>
      </c>
      <c r="F8332" s="126" t="s">
        <v>25097</v>
      </c>
      <c r="G8332" s="125" t="s">
        <v>25098</v>
      </c>
      <c r="H8332" s="126" t="s">
        <v>25099</v>
      </c>
      <c r="I8332" s="127">
        <v>227</v>
      </c>
      <c r="J8332" s="128">
        <v>7.8033000000000001</v>
      </c>
    </row>
    <row r="8333" spans="2:10" hidden="1" x14ac:dyDescent="0.25">
      <c r="B8333" s="124" t="s">
        <v>37</v>
      </c>
      <c r="C8333" s="125" t="s">
        <v>1755</v>
      </c>
      <c r="D8333" s="126" t="s">
        <v>25096</v>
      </c>
      <c r="E8333" s="125" t="s">
        <v>1755</v>
      </c>
      <c r="F8333" s="126" t="s">
        <v>25100</v>
      </c>
      <c r="G8333" s="125" t="s">
        <v>7315</v>
      </c>
      <c r="H8333" s="126" t="s">
        <v>25097</v>
      </c>
      <c r="I8333" s="127">
        <v>227</v>
      </c>
      <c r="J8333" s="128">
        <v>5.5481999999999996</v>
      </c>
    </row>
    <row r="8334" spans="2:10" hidden="1" x14ac:dyDescent="0.25">
      <c r="B8334" s="124" t="s">
        <v>37</v>
      </c>
      <c r="C8334" s="125" t="s">
        <v>25101</v>
      </c>
      <c r="D8334" s="126" t="s">
        <v>25102</v>
      </c>
      <c r="E8334" s="125" t="s">
        <v>25101</v>
      </c>
      <c r="F8334" s="126" t="s">
        <v>25103</v>
      </c>
      <c r="G8334" s="125" t="s">
        <v>25104</v>
      </c>
      <c r="H8334" s="126" t="s">
        <v>25105</v>
      </c>
      <c r="I8334" s="127">
        <v>168</v>
      </c>
      <c r="J8334" s="128">
        <v>17.8247</v>
      </c>
    </row>
    <row r="8335" spans="2:10" hidden="1" x14ac:dyDescent="0.25">
      <c r="B8335" s="124" t="s">
        <v>37</v>
      </c>
      <c r="C8335" s="125" t="s">
        <v>25101</v>
      </c>
      <c r="D8335" s="126" t="s">
        <v>25102</v>
      </c>
      <c r="E8335" s="125" t="s">
        <v>25104</v>
      </c>
      <c r="F8335" s="126" t="s">
        <v>25105</v>
      </c>
      <c r="G8335" s="125" t="s">
        <v>25106</v>
      </c>
      <c r="H8335" s="126" t="s">
        <v>25107</v>
      </c>
      <c r="I8335" s="127">
        <v>57</v>
      </c>
      <c r="J8335" s="128">
        <v>27.368400000000001</v>
      </c>
    </row>
    <row r="8336" spans="2:10" hidden="1" x14ac:dyDescent="0.25">
      <c r="B8336" s="124" t="s">
        <v>37</v>
      </c>
      <c r="C8336" s="125" t="s">
        <v>25101</v>
      </c>
      <c r="D8336" s="126" t="s">
        <v>25102</v>
      </c>
      <c r="E8336" s="125" t="s">
        <v>25108</v>
      </c>
      <c r="F8336" s="126" t="s">
        <v>25109</v>
      </c>
      <c r="G8336" s="125" t="s">
        <v>25110</v>
      </c>
      <c r="H8336" s="126" t="s">
        <v>25111</v>
      </c>
      <c r="I8336" s="127">
        <v>140</v>
      </c>
      <c r="J8336" s="128">
        <v>5.4132999999999996</v>
      </c>
    </row>
    <row r="8337" spans="2:10" hidden="1" x14ac:dyDescent="0.25">
      <c r="B8337" s="124" t="s">
        <v>37</v>
      </c>
      <c r="C8337" s="125" t="s">
        <v>25101</v>
      </c>
      <c r="D8337" s="126" t="s">
        <v>25102</v>
      </c>
      <c r="E8337" s="125" t="s">
        <v>25104</v>
      </c>
      <c r="F8337" s="126" t="s">
        <v>25105</v>
      </c>
      <c r="G8337" s="125" t="s">
        <v>25108</v>
      </c>
      <c r="H8337" s="126" t="s">
        <v>25109</v>
      </c>
      <c r="I8337" s="127">
        <v>193</v>
      </c>
      <c r="J8337" s="128">
        <v>26.02109999999999</v>
      </c>
    </row>
    <row r="8338" spans="2:10" hidden="1" x14ac:dyDescent="0.25">
      <c r="B8338" s="124" t="s">
        <v>37</v>
      </c>
      <c r="C8338" s="125" t="s">
        <v>25101</v>
      </c>
      <c r="D8338" s="126" t="s">
        <v>25102</v>
      </c>
      <c r="E8338" s="125" t="s">
        <v>25110</v>
      </c>
      <c r="F8338" s="126" t="s">
        <v>25111</v>
      </c>
      <c r="G8338" s="125" t="s">
        <v>25112</v>
      </c>
      <c r="H8338" s="126" t="s">
        <v>25113</v>
      </c>
      <c r="I8338" s="127">
        <v>20</v>
      </c>
      <c r="J8338" s="128">
        <v>2.458499999999999</v>
      </c>
    </row>
    <row r="8339" spans="2:10" hidden="1" x14ac:dyDescent="0.25">
      <c r="B8339" s="124" t="s">
        <v>37</v>
      </c>
      <c r="C8339" s="125" t="s">
        <v>1763</v>
      </c>
      <c r="D8339" s="126" t="s">
        <v>25114</v>
      </c>
      <c r="E8339" s="125" t="s">
        <v>1763</v>
      </c>
      <c r="F8339" s="126" t="s">
        <v>25115</v>
      </c>
      <c r="G8339" s="125" t="s">
        <v>25116</v>
      </c>
      <c r="H8339" s="126" t="s">
        <v>25117</v>
      </c>
      <c r="I8339" s="127">
        <v>509</v>
      </c>
      <c r="J8339" s="128">
        <v>39.565900000000013</v>
      </c>
    </row>
    <row r="8340" spans="2:10" hidden="1" x14ac:dyDescent="0.25">
      <c r="B8340" s="124" t="s">
        <v>37</v>
      </c>
      <c r="C8340" s="125" t="s">
        <v>1779</v>
      </c>
      <c r="D8340" s="126" t="s">
        <v>25118</v>
      </c>
      <c r="E8340" s="125" t="s">
        <v>1779</v>
      </c>
      <c r="F8340" s="126" t="s">
        <v>25119</v>
      </c>
      <c r="G8340" s="125" t="s">
        <v>9192</v>
      </c>
      <c r="H8340" s="126" t="s">
        <v>25120</v>
      </c>
      <c r="I8340" s="127">
        <v>448</v>
      </c>
      <c r="J8340" s="128">
        <v>15.7598</v>
      </c>
    </row>
    <row r="8341" spans="2:10" hidden="1" x14ac:dyDescent="0.25">
      <c r="B8341" s="124" t="s">
        <v>37</v>
      </c>
      <c r="C8341" s="125" t="s">
        <v>1779</v>
      </c>
      <c r="D8341" s="126" t="s">
        <v>25118</v>
      </c>
      <c r="E8341" s="125" t="s">
        <v>1779</v>
      </c>
      <c r="F8341" s="126" t="s">
        <v>25119</v>
      </c>
      <c r="G8341" s="125" t="s">
        <v>25121</v>
      </c>
      <c r="H8341" s="126" t="s">
        <v>25122</v>
      </c>
      <c r="I8341" s="127">
        <v>679</v>
      </c>
      <c r="J8341" s="128">
        <v>11.0022</v>
      </c>
    </row>
    <row r="8342" spans="2:10" hidden="1" x14ac:dyDescent="0.25">
      <c r="B8342" s="124" t="s">
        <v>37</v>
      </c>
      <c r="C8342" s="125" t="s">
        <v>1781</v>
      </c>
      <c r="D8342" s="126" t="s">
        <v>25123</v>
      </c>
      <c r="E8342" s="125" t="s">
        <v>1781</v>
      </c>
      <c r="F8342" s="126" t="s">
        <v>25124</v>
      </c>
      <c r="G8342" s="125" t="s">
        <v>25125</v>
      </c>
      <c r="H8342" s="126" t="s">
        <v>25126</v>
      </c>
      <c r="I8342" s="127">
        <v>200</v>
      </c>
      <c r="J8342" s="128">
        <v>27.369499999999999</v>
      </c>
    </row>
    <row r="8343" spans="2:10" hidden="1" x14ac:dyDescent="0.25">
      <c r="B8343" s="124" t="s">
        <v>37</v>
      </c>
      <c r="C8343" s="125" t="s">
        <v>25127</v>
      </c>
      <c r="D8343" s="126" t="s">
        <v>25128</v>
      </c>
      <c r="E8343" s="125" t="s">
        <v>25129</v>
      </c>
      <c r="F8343" s="126" t="s">
        <v>25130</v>
      </c>
      <c r="G8343" s="125" t="s">
        <v>25131</v>
      </c>
      <c r="H8343" s="126" t="s">
        <v>25132</v>
      </c>
      <c r="I8343" s="127">
        <v>265</v>
      </c>
      <c r="J8343" s="128">
        <v>12.9137</v>
      </c>
    </row>
    <row r="8344" spans="2:10" hidden="1" x14ac:dyDescent="0.25">
      <c r="B8344" s="124" t="s">
        <v>37</v>
      </c>
      <c r="C8344" s="125" t="s">
        <v>25127</v>
      </c>
      <c r="D8344" s="126" t="s">
        <v>25128</v>
      </c>
      <c r="E8344" s="125" t="s">
        <v>25127</v>
      </c>
      <c r="F8344" s="126" t="s">
        <v>25133</v>
      </c>
      <c r="G8344" s="125" t="s">
        <v>8116</v>
      </c>
      <c r="H8344" s="126" t="s">
        <v>25134</v>
      </c>
      <c r="I8344" s="127">
        <v>530</v>
      </c>
      <c r="J8344" s="128">
        <v>17.5227</v>
      </c>
    </row>
    <row r="8345" spans="2:10" hidden="1" x14ac:dyDescent="0.25">
      <c r="B8345" s="124" t="s">
        <v>37</v>
      </c>
      <c r="C8345" s="125" t="s">
        <v>25127</v>
      </c>
      <c r="D8345" s="126" t="s">
        <v>25128</v>
      </c>
      <c r="E8345" s="125" t="s">
        <v>25127</v>
      </c>
      <c r="F8345" s="126" t="s">
        <v>25133</v>
      </c>
      <c r="G8345" s="125" t="s">
        <v>25129</v>
      </c>
      <c r="H8345" s="126" t="s">
        <v>25130</v>
      </c>
      <c r="I8345" s="127">
        <v>158</v>
      </c>
      <c r="J8345" s="128">
        <v>26.40809999999999</v>
      </c>
    </row>
    <row r="8346" spans="2:10" hidden="1" x14ac:dyDescent="0.25">
      <c r="B8346" s="124" t="s">
        <v>37</v>
      </c>
      <c r="C8346" s="125" t="s">
        <v>25127</v>
      </c>
      <c r="D8346" s="126" t="s">
        <v>25128</v>
      </c>
      <c r="E8346" s="125" t="s">
        <v>25131</v>
      </c>
      <c r="F8346" s="126" t="s">
        <v>25132</v>
      </c>
      <c r="G8346" s="125" t="s">
        <v>3264</v>
      </c>
      <c r="H8346" s="126" t="s">
        <v>25135</v>
      </c>
      <c r="I8346" s="127">
        <v>597</v>
      </c>
      <c r="J8346" s="128">
        <v>59.895300000000013</v>
      </c>
    </row>
    <row r="8347" spans="2:10" hidden="1" x14ac:dyDescent="0.25">
      <c r="B8347" s="124" t="s">
        <v>37</v>
      </c>
      <c r="C8347" s="125" t="s">
        <v>25127</v>
      </c>
      <c r="D8347" s="126" t="s">
        <v>25128</v>
      </c>
      <c r="E8347" s="125" t="s">
        <v>25129</v>
      </c>
      <c r="F8347" s="126" t="s">
        <v>25130</v>
      </c>
      <c r="G8347" s="125" t="s">
        <v>25136</v>
      </c>
      <c r="H8347" s="126" t="s">
        <v>25137</v>
      </c>
      <c r="I8347" s="127">
        <v>27</v>
      </c>
      <c r="J8347" s="128">
        <v>7.0842000000000001</v>
      </c>
    </row>
    <row r="8348" spans="2:10" hidden="1" x14ac:dyDescent="0.25">
      <c r="B8348" s="124" t="s">
        <v>37</v>
      </c>
      <c r="C8348" s="125" t="s">
        <v>1787</v>
      </c>
      <c r="D8348" s="126" t="s">
        <v>25138</v>
      </c>
      <c r="E8348" s="125" t="s">
        <v>1787</v>
      </c>
      <c r="F8348" s="126" t="s">
        <v>25139</v>
      </c>
      <c r="G8348" s="125" t="s">
        <v>25140</v>
      </c>
      <c r="H8348" s="126" t="s">
        <v>25141</v>
      </c>
      <c r="I8348" s="127">
        <v>338</v>
      </c>
      <c r="J8348" s="128">
        <v>14.8361</v>
      </c>
    </row>
    <row r="8349" spans="2:10" hidden="1" x14ac:dyDescent="0.25">
      <c r="B8349" s="124" t="s">
        <v>37</v>
      </c>
      <c r="C8349" s="125" t="s">
        <v>1787</v>
      </c>
      <c r="D8349" s="126" t="s">
        <v>25138</v>
      </c>
      <c r="E8349" s="125" t="s">
        <v>25140</v>
      </c>
      <c r="F8349" s="126" t="s">
        <v>25141</v>
      </c>
      <c r="G8349" s="125" t="s">
        <v>25142</v>
      </c>
      <c r="H8349" s="126" t="s">
        <v>25143</v>
      </c>
      <c r="I8349" s="127">
        <v>151</v>
      </c>
      <c r="J8349" s="128">
        <v>8.7348999999999997</v>
      </c>
    </row>
    <row r="8350" spans="2:10" hidden="1" x14ac:dyDescent="0.25">
      <c r="B8350" s="124" t="s">
        <v>37</v>
      </c>
      <c r="C8350" s="125" t="s">
        <v>1791</v>
      </c>
      <c r="D8350" s="126" t="s">
        <v>25144</v>
      </c>
      <c r="E8350" s="125" t="s">
        <v>25145</v>
      </c>
      <c r="F8350" s="126" t="s">
        <v>25146</v>
      </c>
      <c r="G8350" s="125" t="s">
        <v>25147</v>
      </c>
      <c r="H8350" s="126" t="s">
        <v>25148</v>
      </c>
      <c r="I8350" s="127">
        <v>197</v>
      </c>
      <c r="J8350" s="128">
        <v>21.299900000000001</v>
      </c>
    </row>
    <row r="8351" spans="2:10" hidden="1" x14ac:dyDescent="0.25">
      <c r="B8351" s="124" t="s">
        <v>37</v>
      </c>
      <c r="C8351" s="125" t="s">
        <v>2692</v>
      </c>
      <c r="D8351" s="126" t="s">
        <v>25149</v>
      </c>
      <c r="E8351" s="125" t="s">
        <v>2692</v>
      </c>
      <c r="F8351" s="126" t="s">
        <v>25150</v>
      </c>
      <c r="G8351" s="125" t="s">
        <v>25151</v>
      </c>
      <c r="H8351" s="126" t="s">
        <v>25152</v>
      </c>
      <c r="I8351" s="127">
        <v>398</v>
      </c>
      <c r="J8351" s="128">
        <v>23.157499999999999</v>
      </c>
    </row>
    <row r="8352" spans="2:10" hidden="1" x14ac:dyDescent="0.25">
      <c r="B8352" s="124" t="s">
        <v>37</v>
      </c>
      <c r="C8352" s="125" t="s">
        <v>2692</v>
      </c>
      <c r="D8352" s="126" t="s">
        <v>25149</v>
      </c>
      <c r="E8352" s="125" t="s">
        <v>2692</v>
      </c>
      <c r="F8352" s="126" t="s">
        <v>25150</v>
      </c>
      <c r="G8352" s="125" t="s">
        <v>5549</v>
      </c>
      <c r="H8352" s="126" t="s">
        <v>25153</v>
      </c>
      <c r="I8352" s="127">
        <v>117</v>
      </c>
      <c r="J8352" s="128">
        <v>27.1587</v>
      </c>
    </row>
    <row r="8353" spans="2:10" hidden="1" x14ac:dyDescent="0.25">
      <c r="B8353" s="124" t="s">
        <v>37</v>
      </c>
      <c r="C8353" s="125" t="s">
        <v>1793</v>
      </c>
      <c r="D8353" s="126" t="s">
        <v>25154</v>
      </c>
      <c r="E8353" s="125" t="s">
        <v>1793</v>
      </c>
      <c r="F8353" s="126" t="s">
        <v>25155</v>
      </c>
      <c r="G8353" s="125" t="s">
        <v>11608</v>
      </c>
      <c r="H8353" s="126" t="s">
        <v>25156</v>
      </c>
      <c r="I8353" s="127">
        <v>188</v>
      </c>
      <c r="J8353" s="128">
        <v>10.7491</v>
      </c>
    </row>
    <row r="8354" spans="2:10" hidden="1" x14ac:dyDescent="0.25">
      <c r="B8354" s="124" t="s">
        <v>37</v>
      </c>
      <c r="C8354" s="125" t="s">
        <v>1801</v>
      </c>
      <c r="D8354" s="126" t="s">
        <v>25157</v>
      </c>
      <c r="E8354" s="125" t="s">
        <v>1801</v>
      </c>
      <c r="F8354" s="126" t="s">
        <v>25158</v>
      </c>
      <c r="G8354" s="125" t="s">
        <v>25159</v>
      </c>
      <c r="H8354" s="126" t="s">
        <v>25160</v>
      </c>
      <c r="I8354" s="127">
        <v>11</v>
      </c>
      <c r="J8354" s="128">
        <v>4.2927</v>
      </c>
    </row>
    <row r="8355" spans="2:10" hidden="1" x14ac:dyDescent="0.25">
      <c r="B8355" s="124" t="s">
        <v>37</v>
      </c>
      <c r="C8355" s="125" t="s">
        <v>1801</v>
      </c>
      <c r="D8355" s="126" t="s">
        <v>25157</v>
      </c>
      <c r="E8355" s="125" t="s">
        <v>25159</v>
      </c>
      <c r="F8355" s="126" t="s">
        <v>25160</v>
      </c>
      <c r="G8355" s="125" t="s">
        <v>25161</v>
      </c>
      <c r="H8355" s="126" t="s">
        <v>25162</v>
      </c>
      <c r="I8355" s="127">
        <v>2</v>
      </c>
      <c r="J8355" s="128">
        <v>3.7021000000000002</v>
      </c>
    </row>
    <row r="8356" spans="2:10" hidden="1" x14ac:dyDescent="0.25">
      <c r="B8356" s="124" t="s">
        <v>37</v>
      </c>
      <c r="C8356" s="125" t="s">
        <v>1801</v>
      </c>
      <c r="D8356" s="126" t="s">
        <v>25157</v>
      </c>
      <c r="E8356" s="125" t="s">
        <v>25161</v>
      </c>
      <c r="F8356" s="126" t="s">
        <v>25162</v>
      </c>
      <c r="G8356" s="125" t="s">
        <v>25163</v>
      </c>
      <c r="H8356" s="126" t="s">
        <v>25164</v>
      </c>
      <c r="I8356" s="127">
        <v>248</v>
      </c>
      <c r="J8356" s="128">
        <v>3.4227999999999992</v>
      </c>
    </row>
    <row r="8357" spans="2:10" hidden="1" x14ac:dyDescent="0.25">
      <c r="B8357" s="124" t="s">
        <v>37</v>
      </c>
      <c r="C8357" s="125" t="s">
        <v>1801</v>
      </c>
      <c r="D8357" s="126" t="s">
        <v>25157</v>
      </c>
      <c r="E8357" s="125" t="s">
        <v>25163</v>
      </c>
      <c r="F8357" s="126" t="s">
        <v>25164</v>
      </c>
      <c r="G8357" s="125" t="s">
        <v>25165</v>
      </c>
      <c r="H8357" s="126" t="s">
        <v>25166</v>
      </c>
      <c r="I8357" s="127">
        <v>33</v>
      </c>
      <c r="J8357" s="128">
        <v>2.9768999999999992</v>
      </c>
    </row>
    <row r="8358" spans="2:10" hidden="1" x14ac:dyDescent="0.25">
      <c r="B8358" s="124" t="s">
        <v>37</v>
      </c>
      <c r="C8358" s="125" t="s">
        <v>1801</v>
      </c>
      <c r="D8358" s="126" t="s">
        <v>25157</v>
      </c>
      <c r="E8358" s="125" t="s">
        <v>25167</v>
      </c>
      <c r="F8358" s="126" t="s">
        <v>25168</v>
      </c>
      <c r="G8358" s="125" t="s">
        <v>25169</v>
      </c>
      <c r="H8358" s="126" t="s">
        <v>25170</v>
      </c>
      <c r="I8358" s="127">
        <v>13</v>
      </c>
      <c r="J8358" s="128">
        <v>12.8634</v>
      </c>
    </row>
    <row r="8359" spans="2:10" hidden="1" x14ac:dyDescent="0.25">
      <c r="B8359" s="124" t="s">
        <v>37</v>
      </c>
      <c r="C8359" s="125" t="s">
        <v>1801</v>
      </c>
      <c r="D8359" s="126" t="s">
        <v>25157</v>
      </c>
      <c r="E8359" s="125" t="s">
        <v>1801</v>
      </c>
      <c r="F8359" s="126" t="s">
        <v>25158</v>
      </c>
      <c r="G8359" s="125" t="s">
        <v>25171</v>
      </c>
      <c r="H8359" s="126" t="s">
        <v>25172</v>
      </c>
      <c r="I8359" s="127">
        <v>126</v>
      </c>
      <c r="J8359" s="128">
        <v>3.8250999999999999</v>
      </c>
    </row>
    <row r="8360" spans="2:10" hidden="1" x14ac:dyDescent="0.25">
      <c r="B8360" s="124" t="s">
        <v>37</v>
      </c>
      <c r="C8360" s="125" t="s">
        <v>1801</v>
      </c>
      <c r="D8360" s="126" t="s">
        <v>25157</v>
      </c>
      <c r="E8360" s="125" t="s">
        <v>25167</v>
      </c>
      <c r="F8360" s="126" t="s">
        <v>25168</v>
      </c>
      <c r="G8360" s="125" t="s">
        <v>25173</v>
      </c>
      <c r="H8360" s="126" t="s">
        <v>25174</v>
      </c>
      <c r="I8360" s="127">
        <v>0</v>
      </c>
      <c r="J8360" s="128">
        <v>5.5047999999999986</v>
      </c>
    </row>
    <row r="8361" spans="2:10" hidden="1" x14ac:dyDescent="0.25">
      <c r="B8361" s="124" t="s">
        <v>37</v>
      </c>
      <c r="C8361" s="125" t="s">
        <v>1801</v>
      </c>
      <c r="D8361" s="126" t="s">
        <v>25157</v>
      </c>
      <c r="E8361" s="125" t="s">
        <v>25163</v>
      </c>
      <c r="F8361" s="126" t="s">
        <v>25164</v>
      </c>
      <c r="G8361" s="125" t="s">
        <v>25167</v>
      </c>
      <c r="H8361" s="126" t="s">
        <v>25168</v>
      </c>
      <c r="I8361" s="127">
        <v>628</v>
      </c>
      <c r="J8361" s="128">
        <v>3.8306</v>
      </c>
    </row>
    <row r="8362" spans="2:10" hidden="1" x14ac:dyDescent="0.25">
      <c r="B8362" s="124" t="s">
        <v>37</v>
      </c>
      <c r="C8362" s="125" t="s">
        <v>25175</v>
      </c>
      <c r="D8362" s="126" t="s">
        <v>25176</v>
      </c>
      <c r="E8362" s="125" t="s">
        <v>25175</v>
      </c>
      <c r="F8362" s="126" t="s">
        <v>25177</v>
      </c>
      <c r="G8362" s="125" t="s">
        <v>12047</v>
      </c>
      <c r="H8362" s="126" t="s">
        <v>25178</v>
      </c>
      <c r="I8362" s="127">
        <v>375</v>
      </c>
      <c r="J8362" s="128">
        <v>23.6341</v>
      </c>
    </row>
    <row r="8363" spans="2:10" hidden="1" x14ac:dyDescent="0.25">
      <c r="B8363" s="124" t="s">
        <v>37</v>
      </c>
      <c r="C8363" s="125" t="s">
        <v>25179</v>
      </c>
      <c r="D8363" s="126" t="s">
        <v>25180</v>
      </c>
      <c r="E8363" s="125" t="s">
        <v>935</v>
      </c>
      <c r="F8363" s="126" t="s">
        <v>25181</v>
      </c>
      <c r="G8363" s="125" t="s">
        <v>2481</v>
      </c>
      <c r="H8363" s="126" t="s">
        <v>25182</v>
      </c>
      <c r="I8363" s="127">
        <v>140</v>
      </c>
      <c r="J8363" s="128">
        <v>5.8947999999999992</v>
      </c>
    </row>
    <row r="8364" spans="2:10" hidden="1" x14ac:dyDescent="0.25">
      <c r="B8364" s="124" t="s">
        <v>37</v>
      </c>
      <c r="C8364" s="125" t="s">
        <v>25179</v>
      </c>
      <c r="D8364" s="126" t="s">
        <v>25180</v>
      </c>
      <c r="E8364" s="125" t="s">
        <v>25179</v>
      </c>
      <c r="F8364" s="126" t="s">
        <v>25183</v>
      </c>
      <c r="G8364" s="125" t="s">
        <v>935</v>
      </c>
      <c r="H8364" s="126" t="s">
        <v>25181</v>
      </c>
      <c r="I8364" s="127">
        <v>193</v>
      </c>
      <c r="J8364" s="128">
        <v>8.2409000000000017</v>
      </c>
    </row>
    <row r="8365" spans="2:10" hidden="1" x14ac:dyDescent="0.25">
      <c r="B8365" s="124" t="s">
        <v>37</v>
      </c>
      <c r="C8365" s="125" t="s">
        <v>1813</v>
      </c>
      <c r="D8365" s="126" t="s">
        <v>25184</v>
      </c>
      <c r="E8365" s="125" t="s">
        <v>1813</v>
      </c>
      <c r="F8365" s="126" t="s">
        <v>25185</v>
      </c>
      <c r="G8365" s="125" t="s">
        <v>25186</v>
      </c>
      <c r="H8365" s="126" t="s">
        <v>25187</v>
      </c>
      <c r="I8365" s="127">
        <v>590</v>
      </c>
      <c r="J8365" s="128">
        <v>13.9275</v>
      </c>
    </row>
    <row r="8366" spans="2:10" hidden="1" x14ac:dyDescent="0.25">
      <c r="B8366" s="124" t="s">
        <v>37</v>
      </c>
      <c r="C8366" s="125" t="s">
        <v>1813</v>
      </c>
      <c r="D8366" s="126" t="s">
        <v>25184</v>
      </c>
      <c r="E8366" s="125" t="s">
        <v>1813</v>
      </c>
      <c r="F8366" s="126" t="s">
        <v>25185</v>
      </c>
      <c r="G8366" s="125" t="s">
        <v>3961</v>
      </c>
      <c r="H8366" s="126" t="s">
        <v>25188</v>
      </c>
      <c r="I8366" s="127">
        <v>234</v>
      </c>
      <c r="J8366" s="128">
        <v>6.7296000000000014</v>
      </c>
    </row>
    <row r="8367" spans="2:10" hidden="1" x14ac:dyDescent="0.25">
      <c r="B8367" s="124" t="s">
        <v>37</v>
      </c>
      <c r="C8367" s="125" t="s">
        <v>1568</v>
      </c>
      <c r="D8367" s="126" t="s">
        <v>25189</v>
      </c>
      <c r="E8367" s="125" t="s">
        <v>1568</v>
      </c>
      <c r="F8367" s="126" t="s">
        <v>25190</v>
      </c>
      <c r="G8367" s="125" t="s">
        <v>25191</v>
      </c>
      <c r="H8367" s="126" t="s">
        <v>25192</v>
      </c>
      <c r="I8367" s="127">
        <v>192</v>
      </c>
      <c r="J8367" s="128">
        <v>13.792</v>
      </c>
    </row>
    <row r="8368" spans="2:10" hidden="1" x14ac:dyDescent="0.25">
      <c r="B8368" s="124" t="s">
        <v>37</v>
      </c>
      <c r="C8368" s="125" t="s">
        <v>1568</v>
      </c>
      <c r="D8368" s="126" t="s">
        <v>25189</v>
      </c>
      <c r="E8368" s="125" t="s">
        <v>1568</v>
      </c>
      <c r="F8368" s="126" t="s">
        <v>25190</v>
      </c>
      <c r="G8368" s="125" t="s">
        <v>25193</v>
      </c>
      <c r="H8368" s="126" t="s">
        <v>25194</v>
      </c>
      <c r="I8368" s="127">
        <v>106</v>
      </c>
      <c r="J8368" s="128">
        <v>10.9503</v>
      </c>
    </row>
    <row r="8369" spans="2:10" hidden="1" x14ac:dyDescent="0.25">
      <c r="B8369" s="124" t="s">
        <v>37</v>
      </c>
      <c r="C8369" s="125" t="s">
        <v>1568</v>
      </c>
      <c r="D8369" s="126" t="s">
        <v>25189</v>
      </c>
      <c r="E8369" s="125" t="s">
        <v>25191</v>
      </c>
      <c r="F8369" s="126" t="s">
        <v>25192</v>
      </c>
      <c r="G8369" s="125" t="s">
        <v>25195</v>
      </c>
      <c r="H8369" s="126" t="s">
        <v>25196</v>
      </c>
      <c r="I8369" s="127">
        <v>429</v>
      </c>
      <c r="J8369" s="128">
        <v>15.7516</v>
      </c>
    </row>
    <row r="8370" spans="2:10" hidden="1" x14ac:dyDescent="0.25">
      <c r="B8370" s="124" t="s">
        <v>37</v>
      </c>
      <c r="C8370" s="125" t="s">
        <v>1821</v>
      </c>
      <c r="D8370" s="126" t="s">
        <v>25197</v>
      </c>
      <c r="E8370" s="125" t="s">
        <v>1821</v>
      </c>
      <c r="F8370" s="126" t="s">
        <v>25198</v>
      </c>
      <c r="G8370" s="125" t="s">
        <v>7214</v>
      </c>
      <c r="H8370" s="126" t="s">
        <v>25199</v>
      </c>
      <c r="I8370" s="127">
        <v>363</v>
      </c>
      <c r="J8370" s="128">
        <v>11.1127</v>
      </c>
    </row>
    <row r="8371" spans="2:10" hidden="1" x14ac:dyDescent="0.25">
      <c r="B8371" s="124" t="s">
        <v>37</v>
      </c>
      <c r="C8371" s="125" t="s">
        <v>1821</v>
      </c>
      <c r="D8371" s="126" t="s">
        <v>25197</v>
      </c>
      <c r="E8371" s="125" t="s">
        <v>1821</v>
      </c>
      <c r="F8371" s="126" t="s">
        <v>25198</v>
      </c>
      <c r="G8371" s="125" t="s">
        <v>25200</v>
      </c>
      <c r="H8371" s="126" t="s">
        <v>25201</v>
      </c>
      <c r="I8371" s="127">
        <v>202</v>
      </c>
      <c r="J8371" s="128">
        <v>26.212399999999999</v>
      </c>
    </row>
    <row r="8372" spans="2:10" hidden="1" x14ac:dyDescent="0.25">
      <c r="B8372" s="124" t="s">
        <v>37</v>
      </c>
      <c r="C8372" s="125" t="s">
        <v>2148</v>
      </c>
      <c r="D8372" s="126" t="s">
        <v>25202</v>
      </c>
      <c r="E8372" s="125" t="s">
        <v>2148</v>
      </c>
      <c r="F8372" s="126" t="s">
        <v>25203</v>
      </c>
      <c r="G8372" s="125" t="s">
        <v>20291</v>
      </c>
      <c r="H8372" s="126" t="s">
        <v>25204</v>
      </c>
      <c r="I8372" s="127">
        <v>318</v>
      </c>
      <c r="J8372" s="128">
        <v>18.5564</v>
      </c>
    </row>
    <row r="8373" spans="2:10" hidden="1" x14ac:dyDescent="0.25">
      <c r="B8373" s="124" t="s">
        <v>37</v>
      </c>
      <c r="C8373" s="125" t="s">
        <v>1861</v>
      </c>
      <c r="D8373" s="126" t="s">
        <v>25205</v>
      </c>
      <c r="E8373" s="125" t="s">
        <v>1861</v>
      </c>
      <c r="F8373" s="126" t="s">
        <v>25206</v>
      </c>
      <c r="G8373" s="125" t="s">
        <v>25207</v>
      </c>
      <c r="H8373" s="126" t="s">
        <v>25208</v>
      </c>
      <c r="I8373" s="127">
        <v>394</v>
      </c>
      <c r="J8373" s="128">
        <v>7.3746</v>
      </c>
    </row>
    <row r="8374" spans="2:10" hidden="1" x14ac:dyDescent="0.25">
      <c r="B8374" s="124" t="s">
        <v>37</v>
      </c>
      <c r="C8374" s="125" t="s">
        <v>1386</v>
      </c>
      <c r="D8374" s="126" t="s">
        <v>25209</v>
      </c>
      <c r="E8374" s="125" t="s">
        <v>25210</v>
      </c>
      <c r="F8374" s="126" t="s">
        <v>25211</v>
      </c>
      <c r="G8374" s="125" t="s">
        <v>25212</v>
      </c>
      <c r="H8374" s="126" t="s">
        <v>25213</v>
      </c>
      <c r="I8374" s="127">
        <v>191</v>
      </c>
      <c r="J8374" s="128">
        <v>10.4185</v>
      </c>
    </row>
    <row r="8375" spans="2:10" hidden="1" x14ac:dyDescent="0.25">
      <c r="B8375" s="124" t="s">
        <v>37</v>
      </c>
      <c r="C8375" s="125" t="s">
        <v>1386</v>
      </c>
      <c r="D8375" s="126" t="s">
        <v>25209</v>
      </c>
      <c r="E8375" s="125" t="s">
        <v>25214</v>
      </c>
      <c r="F8375" s="126" t="s">
        <v>25215</v>
      </c>
      <c r="G8375" s="125" t="s">
        <v>25216</v>
      </c>
      <c r="H8375" s="126" t="s">
        <v>25217</v>
      </c>
      <c r="I8375" s="127">
        <v>153</v>
      </c>
      <c r="J8375" s="128">
        <v>7.7368000000000006</v>
      </c>
    </row>
    <row r="8376" spans="2:10" hidden="1" x14ac:dyDescent="0.25">
      <c r="B8376" s="124" t="s">
        <v>37</v>
      </c>
      <c r="C8376" s="125" t="s">
        <v>1386</v>
      </c>
      <c r="D8376" s="126" t="s">
        <v>25209</v>
      </c>
      <c r="E8376" s="125" t="s">
        <v>1386</v>
      </c>
      <c r="F8376" s="126" t="s">
        <v>25218</v>
      </c>
      <c r="G8376" s="125" t="s">
        <v>25219</v>
      </c>
      <c r="H8376" s="126" t="s">
        <v>25220</v>
      </c>
      <c r="I8376" s="127">
        <v>76</v>
      </c>
      <c r="J8376" s="128">
        <v>10.571</v>
      </c>
    </row>
    <row r="8377" spans="2:10" hidden="1" x14ac:dyDescent="0.25">
      <c r="B8377" s="124" t="s">
        <v>37</v>
      </c>
      <c r="C8377" s="125" t="s">
        <v>1386</v>
      </c>
      <c r="D8377" s="126" t="s">
        <v>25209</v>
      </c>
      <c r="E8377" s="125" t="s">
        <v>25216</v>
      </c>
      <c r="F8377" s="126" t="s">
        <v>25217</v>
      </c>
      <c r="G8377" s="125" t="s">
        <v>25221</v>
      </c>
      <c r="H8377" s="126" t="s">
        <v>25222</v>
      </c>
      <c r="I8377" s="127">
        <v>460</v>
      </c>
      <c r="J8377" s="128">
        <v>21.7621</v>
      </c>
    </row>
    <row r="8378" spans="2:10" hidden="1" x14ac:dyDescent="0.25">
      <c r="B8378" s="124" t="s">
        <v>37</v>
      </c>
      <c r="C8378" s="125" t="s">
        <v>1386</v>
      </c>
      <c r="D8378" s="126" t="s">
        <v>25209</v>
      </c>
      <c r="E8378" s="125" t="s">
        <v>25223</v>
      </c>
      <c r="F8378" s="126" t="s">
        <v>25224</v>
      </c>
      <c r="G8378" s="125" t="s">
        <v>7609</v>
      </c>
      <c r="H8378" s="126" t="s">
        <v>25225</v>
      </c>
      <c r="I8378" s="127">
        <v>161</v>
      </c>
      <c r="J8378" s="128">
        <v>17.4617</v>
      </c>
    </row>
    <row r="8379" spans="2:10" hidden="1" x14ac:dyDescent="0.25">
      <c r="B8379" s="124" t="s">
        <v>37</v>
      </c>
      <c r="C8379" s="125" t="s">
        <v>1386</v>
      </c>
      <c r="D8379" s="126" t="s">
        <v>25209</v>
      </c>
      <c r="E8379" s="125" t="s">
        <v>25226</v>
      </c>
      <c r="F8379" s="126" t="s">
        <v>25227</v>
      </c>
      <c r="G8379" s="125" t="s">
        <v>25228</v>
      </c>
      <c r="H8379" s="126" t="s">
        <v>25229</v>
      </c>
      <c r="I8379" s="127">
        <v>541</v>
      </c>
      <c r="J8379" s="128">
        <v>9.7253000000000025</v>
      </c>
    </row>
    <row r="8380" spans="2:10" hidden="1" x14ac:dyDescent="0.25">
      <c r="B8380" s="124" t="s">
        <v>37</v>
      </c>
      <c r="C8380" s="125" t="s">
        <v>1386</v>
      </c>
      <c r="D8380" s="126" t="s">
        <v>25209</v>
      </c>
      <c r="E8380" s="125" t="s">
        <v>1386</v>
      </c>
      <c r="F8380" s="126" t="s">
        <v>25218</v>
      </c>
      <c r="G8380" s="125" t="s">
        <v>25230</v>
      </c>
      <c r="H8380" s="126" t="s">
        <v>25231</v>
      </c>
      <c r="I8380" s="127">
        <v>387</v>
      </c>
      <c r="J8380" s="128">
        <v>26.339400000000001</v>
      </c>
    </row>
    <row r="8381" spans="2:10" hidden="1" x14ac:dyDescent="0.25">
      <c r="B8381" s="124" t="s">
        <v>37</v>
      </c>
      <c r="C8381" s="125" t="s">
        <v>1386</v>
      </c>
      <c r="D8381" s="126" t="s">
        <v>25209</v>
      </c>
      <c r="E8381" s="125" t="s">
        <v>25232</v>
      </c>
      <c r="F8381" s="126" t="s">
        <v>25233</v>
      </c>
      <c r="G8381" s="125" t="s">
        <v>25214</v>
      </c>
      <c r="H8381" s="126" t="s">
        <v>25215</v>
      </c>
      <c r="I8381" s="127">
        <v>200</v>
      </c>
      <c r="J8381" s="128">
        <v>17.1768</v>
      </c>
    </row>
    <row r="8382" spans="2:10" hidden="1" x14ac:dyDescent="0.25">
      <c r="B8382" s="124" t="s">
        <v>37</v>
      </c>
      <c r="C8382" s="125" t="s">
        <v>1386</v>
      </c>
      <c r="D8382" s="126" t="s">
        <v>25209</v>
      </c>
      <c r="E8382" s="125" t="s">
        <v>7609</v>
      </c>
      <c r="F8382" s="126" t="s">
        <v>25225</v>
      </c>
      <c r="G8382" s="125" t="s">
        <v>25210</v>
      </c>
      <c r="H8382" s="126" t="s">
        <v>25211</v>
      </c>
      <c r="I8382" s="127">
        <v>317</v>
      </c>
      <c r="J8382" s="128">
        <v>7.7268999999999997</v>
      </c>
    </row>
    <row r="8383" spans="2:10" hidden="1" x14ac:dyDescent="0.25">
      <c r="B8383" s="124" t="s">
        <v>37</v>
      </c>
      <c r="C8383" s="125" t="s">
        <v>1386</v>
      </c>
      <c r="D8383" s="126" t="s">
        <v>25209</v>
      </c>
      <c r="E8383" s="125" t="s">
        <v>25230</v>
      </c>
      <c r="F8383" s="126" t="s">
        <v>25231</v>
      </c>
      <c r="G8383" s="125" t="s">
        <v>25223</v>
      </c>
      <c r="H8383" s="126" t="s">
        <v>25224</v>
      </c>
      <c r="I8383" s="127">
        <v>644</v>
      </c>
      <c r="J8383" s="128">
        <v>16.420099999999991</v>
      </c>
    </row>
    <row r="8384" spans="2:10" hidden="1" x14ac:dyDescent="0.25">
      <c r="B8384" s="124" t="s">
        <v>37</v>
      </c>
      <c r="C8384" s="125" t="s">
        <v>631</v>
      </c>
      <c r="D8384" s="126" t="s">
        <v>25234</v>
      </c>
      <c r="E8384" s="125" t="s">
        <v>631</v>
      </c>
      <c r="F8384" s="126" t="s">
        <v>25235</v>
      </c>
      <c r="G8384" s="125" t="s">
        <v>18743</v>
      </c>
      <c r="H8384" s="126" t="s">
        <v>25236</v>
      </c>
      <c r="I8384" s="127">
        <v>628</v>
      </c>
      <c r="J8384" s="128">
        <v>59.3033</v>
      </c>
    </row>
    <row r="8385" spans="2:10" hidden="1" x14ac:dyDescent="0.25">
      <c r="B8385" s="124" t="s">
        <v>37</v>
      </c>
      <c r="C8385" s="125" t="s">
        <v>631</v>
      </c>
      <c r="D8385" s="126" t="s">
        <v>25234</v>
      </c>
      <c r="E8385" s="125" t="s">
        <v>18743</v>
      </c>
      <c r="F8385" s="126" t="s">
        <v>25236</v>
      </c>
      <c r="G8385" s="125" t="s">
        <v>10526</v>
      </c>
      <c r="H8385" s="126" t="s">
        <v>25237</v>
      </c>
      <c r="I8385" s="127">
        <v>474</v>
      </c>
      <c r="J8385" s="128">
        <v>23.1065</v>
      </c>
    </row>
    <row r="8386" spans="2:10" hidden="1" x14ac:dyDescent="0.25">
      <c r="B8386" s="124" t="s">
        <v>37</v>
      </c>
      <c r="C8386" s="125" t="s">
        <v>1916</v>
      </c>
      <c r="D8386" s="126" t="s">
        <v>25238</v>
      </c>
      <c r="E8386" s="125" t="s">
        <v>25239</v>
      </c>
      <c r="F8386" s="126" t="s">
        <v>25240</v>
      </c>
      <c r="G8386" s="125" t="s">
        <v>25241</v>
      </c>
      <c r="H8386" s="126" t="s">
        <v>25242</v>
      </c>
      <c r="I8386" s="127">
        <v>1238</v>
      </c>
      <c r="J8386" s="128">
        <v>37.538800000000002</v>
      </c>
    </row>
    <row r="8387" spans="2:10" hidden="1" x14ac:dyDescent="0.25">
      <c r="B8387" s="124" t="s">
        <v>37</v>
      </c>
      <c r="C8387" s="125" t="s">
        <v>1916</v>
      </c>
      <c r="D8387" s="126" t="s">
        <v>25238</v>
      </c>
      <c r="E8387" s="125" t="s">
        <v>1916</v>
      </c>
      <c r="F8387" s="126" t="s">
        <v>25243</v>
      </c>
      <c r="G8387" s="125" t="s">
        <v>25244</v>
      </c>
      <c r="H8387" s="126" t="s">
        <v>25245</v>
      </c>
      <c r="I8387" s="127">
        <v>316</v>
      </c>
      <c r="J8387" s="128">
        <v>8.1372999999999998</v>
      </c>
    </row>
    <row r="8388" spans="2:10" hidden="1" x14ac:dyDescent="0.25">
      <c r="B8388" s="124" t="s">
        <v>37</v>
      </c>
      <c r="C8388" s="125" t="s">
        <v>1916</v>
      </c>
      <c r="D8388" s="126" t="s">
        <v>25238</v>
      </c>
      <c r="E8388" s="125" t="s">
        <v>25239</v>
      </c>
      <c r="F8388" s="126" t="s">
        <v>25240</v>
      </c>
      <c r="G8388" s="125" t="s">
        <v>25246</v>
      </c>
      <c r="H8388" s="126" t="s">
        <v>25247</v>
      </c>
      <c r="I8388" s="127">
        <v>262</v>
      </c>
      <c r="J8388" s="128">
        <v>16.328399999999991</v>
      </c>
    </row>
    <row r="8389" spans="2:10" hidden="1" x14ac:dyDescent="0.25">
      <c r="B8389" s="124" t="s">
        <v>37</v>
      </c>
      <c r="C8389" s="125" t="s">
        <v>1916</v>
      </c>
      <c r="D8389" s="126" t="s">
        <v>25238</v>
      </c>
      <c r="E8389" s="125" t="s">
        <v>25239</v>
      </c>
      <c r="F8389" s="126" t="s">
        <v>25240</v>
      </c>
      <c r="G8389" s="125" t="s">
        <v>25248</v>
      </c>
      <c r="H8389" s="126" t="s">
        <v>25249</v>
      </c>
      <c r="I8389" s="127">
        <v>708</v>
      </c>
      <c r="J8389" s="128">
        <v>35.047600000000003</v>
      </c>
    </row>
    <row r="8390" spans="2:10" hidden="1" x14ac:dyDescent="0.25">
      <c r="B8390" s="124" t="s">
        <v>37</v>
      </c>
      <c r="C8390" s="125" t="s">
        <v>1916</v>
      </c>
      <c r="D8390" s="126" t="s">
        <v>25238</v>
      </c>
      <c r="E8390" s="125" t="s">
        <v>25244</v>
      </c>
      <c r="F8390" s="126" t="s">
        <v>25245</v>
      </c>
      <c r="G8390" s="125" t="s">
        <v>25239</v>
      </c>
      <c r="H8390" s="126" t="s">
        <v>25240</v>
      </c>
      <c r="I8390" s="127">
        <v>346</v>
      </c>
      <c r="J8390" s="128">
        <v>16.233499999999999</v>
      </c>
    </row>
    <row r="8391" spans="2:10" hidden="1" x14ac:dyDescent="0.25">
      <c r="B8391" s="124" t="s">
        <v>37</v>
      </c>
      <c r="C8391" s="125" t="s">
        <v>1918</v>
      </c>
      <c r="D8391" s="126" t="s">
        <v>25250</v>
      </c>
      <c r="E8391" s="125" t="s">
        <v>1918</v>
      </c>
      <c r="F8391" s="126" t="s">
        <v>25251</v>
      </c>
      <c r="G8391" s="125" t="s">
        <v>25252</v>
      </c>
      <c r="H8391" s="126" t="s">
        <v>25253</v>
      </c>
      <c r="I8391" s="127">
        <v>756</v>
      </c>
      <c r="J8391" s="128">
        <v>18.038399999999999</v>
      </c>
    </row>
    <row r="8392" spans="2:10" hidden="1" x14ac:dyDescent="0.25">
      <c r="B8392" s="124" t="s">
        <v>37</v>
      </c>
      <c r="C8392" s="125" t="s">
        <v>1918</v>
      </c>
      <c r="D8392" s="126" t="s">
        <v>25250</v>
      </c>
      <c r="E8392" s="125" t="s">
        <v>1918</v>
      </c>
      <c r="F8392" s="126" t="s">
        <v>25251</v>
      </c>
      <c r="G8392" s="125" t="s">
        <v>25254</v>
      </c>
      <c r="H8392" s="126" t="s">
        <v>25255</v>
      </c>
      <c r="I8392" s="127">
        <v>91</v>
      </c>
      <c r="J8392" s="128">
        <v>10.7041</v>
      </c>
    </row>
    <row r="8393" spans="2:10" hidden="1" x14ac:dyDescent="0.25">
      <c r="B8393" s="124" t="s">
        <v>37</v>
      </c>
      <c r="C8393" s="125" t="s">
        <v>1918</v>
      </c>
      <c r="D8393" s="126" t="s">
        <v>25250</v>
      </c>
      <c r="E8393" s="125" t="s">
        <v>1918</v>
      </c>
      <c r="F8393" s="126" t="s">
        <v>25251</v>
      </c>
      <c r="G8393" s="125" t="s">
        <v>25256</v>
      </c>
      <c r="H8393" s="126" t="s">
        <v>25257</v>
      </c>
      <c r="I8393" s="127">
        <v>115</v>
      </c>
      <c r="J8393" s="128">
        <v>16.2957</v>
      </c>
    </row>
    <row r="8394" spans="2:10" hidden="1" x14ac:dyDescent="0.25">
      <c r="B8394" s="124" t="s">
        <v>37</v>
      </c>
      <c r="C8394" s="125" t="s">
        <v>1918</v>
      </c>
      <c r="D8394" s="126" t="s">
        <v>25250</v>
      </c>
      <c r="E8394" s="125" t="s">
        <v>25252</v>
      </c>
      <c r="F8394" s="126" t="s">
        <v>25253</v>
      </c>
      <c r="G8394" s="125" t="s">
        <v>25258</v>
      </c>
      <c r="H8394" s="126" t="s">
        <v>25259</v>
      </c>
      <c r="I8394" s="127">
        <v>1015</v>
      </c>
      <c r="J8394" s="128">
        <v>4.8717000000000006</v>
      </c>
    </row>
    <row r="8395" spans="2:10" hidden="1" x14ac:dyDescent="0.25">
      <c r="B8395" s="124" t="s">
        <v>37</v>
      </c>
      <c r="C8395" s="125" t="s">
        <v>1922</v>
      </c>
      <c r="D8395" s="126" t="s">
        <v>25260</v>
      </c>
      <c r="E8395" s="125" t="s">
        <v>1922</v>
      </c>
      <c r="F8395" s="126" t="s">
        <v>25261</v>
      </c>
      <c r="G8395" s="125" t="s">
        <v>21925</v>
      </c>
      <c r="H8395" s="126" t="s">
        <v>25262</v>
      </c>
      <c r="I8395" s="127">
        <v>254</v>
      </c>
      <c r="J8395" s="128">
        <v>16.597999999999999</v>
      </c>
    </row>
    <row r="8396" spans="2:10" hidden="1" x14ac:dyDescent="0.25">
      <c r="B8396" s="124" t="s">
        <v>37</v>
      </c>
      <c r="C8396" s="125" t="s">
        <v>1922</v>
      </c>
      <c r="D8396" s="126" t="s">
        <v>25260</v>
      </c>
      <c r="E8396" s="125" t="s">
        <v>21925</v>
      </c>
      <c r="F8396" s="126" t="s">
        <v>25262</v>
      </c>
      <c r="G8396" s="125" t="s">
        <v>11608</v>
      </c>
      <c r="H8396" s="126" t="s">
        <v>25263</v>
      </c>
      <c r="I8396" s="127">
        <v>292</v>
      </c>
      <c r="J8396" s="128">
        <v>12.3483</v>
      </c>
    </row>
    <row r="8397" spans="2:10" hidden="1" x14ac:dyDescent="0.25">
      <c r="B8397" s="124" t="s">
        <v>37</v>
      </c>
      <c r="C8397" s="125" t="s">
        <v>1946</v>
      </c>
      <c r="D8397" s="126" t="s">
        <v>25264</v>
      </c>
      <c r="E8397" s="125" t="s">
        <v>25265</v>
      </c>
      <c r="F8397" s="126" t="s">
        <v>25266</v>
      </c>
      <c r="G8397" s="125" t="s">
        <v>1596</v>
      </c>
      <c r="H8397" s="126" t="s">
        <v>25267</v>
      </c>
      <c r="I8397" s="127">
        <v>210</v>
      </c>
      <c r="J8397" s="128">
        <v>5.5537999999999998</v>
      </c>
    </row>
    <row r="8398" spans="2:10" hidden="1" x14ac:dyDescent="0.25">
      <c r="B8398" s="124" t="s">
        <v>37</v>
      </c>
      <c r="C8398" s="125" t="s">
        <v>1946</v>
      </c>
      <c r="D8398" s="126" t="s">
        <v>25264</v>
      </c>
      <c r="E8398" s="125" t="s">
        <v>1946</v>
      </c>
      <c r="F8398" s="126" t="s">
        <v>25268</v>
      </c>
      <c r="G8398" s="125" t="s">
        <v>25269</v>
      </c>
      <c r="H8398" s="126" t="s">
        <v>25270</v>
      </c>
      <c r="I8398" s="127">
        <v>463</v>
      </c>
      <c r="J8398" s="128">
        <v>13.0303</v>
      </c>
    </row>
    <row r="8399" spans="2:10" hidden="1" x14ac:dyDescent="0.25">
      <c r="B8399" s="124" t="s">
        <v>37</v>
      </c>
      <c r="C8399" s="125" t="s">
        <v>1946</v>
      </c>
      <c r="D8399" s="126" t="s">
        <v>25264</v>
      </c>
      <c r="E8399" s="125" t="s">
        <v>1946</v>
      </c>
      <c r="F8399" s="126" t="s">
        <v>25268</v>
      </c>
      <c r="G8399" s="125" t="s">
        <v>25265</v>
      </c>
      <c r="H8399" s="126" t="s">
        <v>25266</v>
      </c>
      <c r="I8399" s="127">
        <v>442</v>
      </c>
      <c r="J8399" s="128">
        <v>9.5672000000000015</v>
      </c>
    </row>
    <row r="8400" spans="2:10" hidden="1" x14ac:dyDescent="0.25">
      <c r="B8400" s="124" t="s">
        <v>37</v>
      </c>
      <c r="C8400" s="125" t="s">
        <v>1977</v>
      </c>
      <c r="D8400" s="126" t="s">
        <v>25271</v>
      </c>
      <c r="E8400" s="125" t="s">
        <v>1977</v>
      </c>
      <c r="F8400" s="126" t="s">
        <v>25272</v>
      </c>
      <c r="G8400" s="125" t="s">
        <v>25002</v>
      </c>
      <c r="H8400" s="126" t="s">
        <v>25273</v>
      </c>
      <c r="I8400" s="127">
        <v>674</v>
      </c>
      <c r="J8400" s="128">
        <v>39.716800000000013</v>
      </c>
    </row>
    <row r="8401" spans="2:10" hidden="1" x14ac:dyDescent="0.25">
      <c r="B8401" s="124" t="s">
        <v>37</v>
      </c>
      <c r="C8401" s="125" t="s">
        <v>25274</v>
      </c>
      <c r="D8401" s="126" t="s">
        <v>25275</v>
      </c>
      <c r="E8401" s="125" t="s">
        <v>25276</v>
      </c>
      <c r="F8401" s="126" t="s">
        <v>25277</v>
      </c>
      <c r="G8401" s="125" t="s">
        <v>25278</v>
      </c>
      <c r="H8401" s="126" t="s">
        <v>25279</v>
      </c>
      <c r="I8401" s="127">
        <v>167</v>
      </c>
      <c r="J8401" s="128">
        <v>50.431699999999999</v>
      </c>
    </row>
    <row r="8402" spans="2:10" hidden="1" x14ac:dyDescent="0.25">
      <c r="B8402" s="124" t="s">
        <v>37</v>
      </c>
      <c r="C8402" s="125" t="s">
        <v>25274</v>
      </c>
      <c r="D8402" s="126" t="s">
        <v>25275</v>
      </c>
      <c r="E8402" s="125" t="s">
        <v>25274</v>
      </c>
      <c r="F8402" s="126" t="s">
        <v>25280</v>
      </c>
      <c r="G8402" s="125" t="s">
        <v>25276</v>
      </c>
      <c r="H8402" s="126" t="s">
        <v>25277</v>
      </c>
      <c r="I8402" s="127">
        <v>294</v>
      </c>
      <c r="J8402" s="128">
        <v>27.480699999999999</v>
      </c>
    </row>
    <row r="8403" spans="2:10" hidden="1" x14ac:dyDescent="0.25">
      <c r="B8403" s="124" t="s">
        <v>37</v>
      </c>
      <c r="C8403" s="125" t="s">
        <v>1991</v>
      </c>
      <c r="D8403" s="126" t="s">
        <v>25281</v>
      </c>
      <c r="E8403" s="125" t="s">
        <v>1991</v>
      </c>
      <c r="F8403" s="126" t="s">
        <v>25282</v>
      </c>
      <c r="G8403" s="125" t="s">
        <v>25283</v>
      </c>
      <c r="H8403" s="126" t="s">
        <v>25284</v>
      </c>
      <c r="I8403" s="127">
        <v>204</v>
      </c>
      <c r="J8403" s="128">
        <v>19.6373</v>
      </c>
    </row>
    <row r="8404" spans="2:10" hidden="1" x14ac:dyDescent="0.25">
      <c r="B8404" s="124" t="s">
        <v>37</v>
      </c>
      <c r="C8404" s="125" t="s">
        <v>1991</v>
      </c>
      <c r="D8404" s="126" t="s">
        <v>25281</v>
      </c>
      <c r="E8404" s="125" t="s">
        <v>1991</v>
      </c>
      <c r="F8404" s="126" t="s">
        <v>25282</v>
      </c>
      <c r="G8404" s="125" t="s">
        <v>25285</v>
      </c>
      <c r="H8404" s="126" t="s">
        <v>25286</v>
      </c>
      <c r="I8404" s="127">
        <v>255</v>
      </c>
      <c r="J8404" s="128">
        <v>36.976100000000002</v>
      </c>
    </row>
    <row r="8405" spans="2:10" hidden="1" x14ac:dyDescent="0.25">
      <c r="B8405" s="124" t="s">
        <v>37</v>
      </c>
      <c r="C8405" s="125" t="s">
        <v>1991</v>
      </c>
      <c r="D8405" s="126" t="s">
        <v>25281</v>
      </c>
      <c r="E8405" s="125" t="s">
        <v>1991</v>
      </c>
      <c r="F8405" s="126" t="s">
        <v>25282</v>
      </c>
      <c r="G8405" s="125" t="s">
        <v>25287</v>
      </c>
      <c r="H8405" s="126" t="s">
        <v>25288</v>
      </c>
      <c r="I8405" s="127">
        <v>565</v>
      </c>
      <c r="J8405" s="128">
        <v>21.69009999999999</v>
      </c>
    </row>
    <row r="8406" spans="2:10" hidden="1" x14ac:dyDescent="0.25">
      <c r="B8406" s="124" t="s">
        <v>37</v>
      </c>
      <c r="C8406" s="125" t="s">
        <v>2017</v>
      </c>
      <c r="D8406" s="126" t="s">
        <v>25289</v>
      </c>
      <c r="E8406" s="125" t="s">
        <v>14006</v>
      </c>
      <c r="F8406" s="126" t="s">
        <v>25290</v>
      </c>
      <c r="G8406" s="125" t="s">
        <v>17601</v>
      </c>
      <c r="H8406" s="126" t="s">
        <v>25291</v>
      </c>
      <c r="I8406" s="127">
        <v>677</v>
      </c>
      <c r="J8406" s="128">
        <v>9.5799000000000003</v>
      </c>
    </row>
    <row r="8407" spans="2:10" hidden="1" x14ac:dyDescent="0.25">
      <c r="B8407" s="124" t="s">
        <v>37</v>
      </c>
      <c r="C8407" s="125" t="s">
        <v>2017</v>
      </c>
      <c r="D8407" s="126" t="s">
        <v>25289</v>
      </c>
      <c r="E8407" s="125" t="s">
        <v>2017</v>
      </c>
      <c r="F8407" s="126" t="s">
        <v>25292</v>
      </c>
      <c r="G8407" s="125" t="s">
        <v>25293</v>
      </c>
      <c r="H8407" s="126" t="s">
        <v>25294</v>
      </c>
      <c r="I8407" s="127">
        <v>716</v>
      </c>
      <c r="J8407" s="128">
        <v>15.0122</v>
      </c>
    </row>
    <row r="8408" spans="2:10" hidden="1" x14ac:dyDescent="0.25">
      <c r="B8408" s="124" t="s">
        <v>37</v>
      </c>
      <c r="C8408" s="125" t="s">
        <v>2017</v>
      </c>
      <c r="D8408" s="126" t="s">
        <v>25289</v>
      </c>
      <c r="E8408" s="125" t="s">
        <v>25293</v>
      </c>
      <c r="F8408" s="126" t="s">
        <v>25294</v>
      </c>
      <c r="G8408" s="125" t="s">
        <v>3979</v>
      </c>
      <c r="H8408" s="126" t="s">
        <v>25295</v>
      </c>
      <c r="I8408" s="127">
        <v>728</v>
      </c>
      <c r="J8408" s="128">
        <v>4.5866000000000016</v>
      </c>
    </row>
    <row r="8409" spans="2:10" hidden="1" x14ac:dyDescent="0.25">
      <c r="B8409" s="124" t="s">
        <v>37</v>
      </c>
      <c r="C8409" s="125" t="s">
        <v>2017</v>
      </c>
      <c r="D8409" s="126" t="s">
        <v>25289</v>
      </c>
      <c r="E8409" s="125" t="s">
        <v>2017</v>
      </c>
      <c r="F8409" s="126" t="s">
        <v>25292</v>
      </c>
      <c r="G8409" s="125" t="s">
        <v>14006</v>
      </c>
      <c r="H8409" s="126" t="s">
        <v>25290</v>
      </c>
      <c r="I8409" s="127">
        <v>356</v>
      </c>
      <c r="J8409" s="128">
        <v>5.1913999999999998</v>
      </c>
    </row>
    <row r="8410" spans="2:10" hidden="1" x14ac:dyDescent="0.25">
      <c r="B8410" s="124" t="s">
        <v>37</v>
      </c>
      <c r="C8410" s="125" t="s">
        <v>25296</v>
      </c>
      <c r="D8410" s="126" t="s">
        <v>25297</v>
      </c>
      <c r="E8410" s="125" t="s">
        <v>25296</v>
      </c>
      <c r="F8410" s="126" t="s">
        <v>25298</v>
      </c>
      <c r="G8410" s="125" t="s">
        <v>2491</v>
      </c>
      <c r="H8410" s="126" t="s">
        <v>25299</v>
      </c>
      <c r="I8410" s="127">
        <v>602</v>
      </c>
      <c r="J8410" s="128">
        <v>20.214299999999991</v>
      </c>
    </row>
    <row r="8411" spans="2:10" hidden="1" x14ac:dyDescent="0.25">
      <c r="B8411" s="124" t="s">
        <v>37</v>
      </c>
      <c r="C8411" s="125" t="s">
        <v>25300</v>
      </c>
      <c r="D8411" s="126" t="s">
        <v>25301</v>
      </c>
      <c r="E8411" s="125" t="s">
        <v>25300</v>
      </c>
      <c r="F8411" s="126" t="s">
        <v>25302</v>
      </c>
      <c r="G8411" s="125" t="s">
        <v>25303</v>
      </c>
      <c r="H8411" s="126" t="s">
        <v>25304</v>
      </c>
      <c r="I8411" s="127">
        <v>101</v>
      </c>
      <c r="J8411" s="128">
        <v>0.86240000000000006</v>
      </c>
    </row>
    <row r="8412" spans="2:10" hidden="1" x14ac:dyDescent="0.25">
      <c r="B8412" s="124" t="s">
        <v>37</v>
      </c>
      <c r="C8412" s="125" t="s">
        <v>25305</v>
      </c>
      <c r="D8412" s="126" t="s">
        <v>25306</v>
      </c>
      <c r="E8412" s="125" t="s">
        <v>25305</v>
      </c>
      <c r="F8412" s="126" t="s">
        <v>25307</v>
      </c>
      <c r="G8412" s="125" t="s">
        <v>25308</v>
      </c>
      <c r="H8412" s="126" t="s">
        <v>25309</v>
      </c>
      <c r="I8412" s="127">
        <v>539</v>
      </c>
      <c r="J8412" s="128">
        <v>18.383500000000002</v>
      </c>
    </row>
    <row r="8413" spans="2:10" hidden="1" x14ac:dyDescent="0.25">
      <c r="B8413" s="124" t="s">
        <v>37</v>
      </c>
      <c r="C8413" s="125" t="s">
        <v>25305</v>
      </c>
      <c r="D8413" s="126" t="s">
        <v>25306</v>
      </c>
      <c r="E8413" s="125" t="s">
        <v>25310</v>
      </c>
      <c r="F8413" s="126" t="s">
        <v>25311</v>
      </c>
      <c r="G8413" s="125" t="s">
        <v>25312</v>
      </c>
      <c r="H8413" s="126" t="s">
        <v>25313</v>
      </c>
      <c r="I8413" s="127">
        <v>645</v>
      </c>
      <c r="J8413" s="128">
        <v>19.89609999999999</v>
      </c>
    </row>
    <row r="8414" spans="2:10" hidden="1" x14ac:dyDescent="0.25">
      <c r="B8414" s="124" t="s">
        <v>37</v>
      </c>
      <c r="C8414" s="125" t="s">
        <v>25305</v>
      </c>
      <c r="D8414" s="126" t="s">
        <v>25306</v>
      </c>
      <c r="E8414" s="125" t="s">
        <v>25305</v>
      </c>
      <c r="F8414" s="126" t="s">
        <v>25307</v>
      </c>
      <c r="G8414" s="125" t="s">
        <v>25310</v>
      </c>
      <c r="H8414" s="126" t="s">
        <v>25311</v>
      </c>
      <c r="I8414" s="127">
        <v>941</v>
      </c>
      <c r="J8414" s="128">
        <v>15.1433</v>
      </c>
    </row>
    <row r="8415" spans="2:10" hidden="1" x14ac:dyDescent="0.25">
      <c r="B8415" s="124" t="s">
        <v>37</v>
      </c>
      <c r="C8415" s="125" t="s">
        <v>25305</v>
      </c>
      <c r="D8415" s="126" t="s">
        <v>25306</v>
      </c>
      <c r="E8415" s="125" t="s">
        <v>25305</v>
      </c>
      <c r="F8415" s="126" t="s">
        <v>25307</v>
      </c>
      <c r="G8415" s="125" t="s">
        <v>25314</v>
      </c>
      <c r="H8415" s="126" t="s">
        <v>25315</v>
      </c>
      <c r="I8415" s="127">
        <v>500</v>
      </c>
      <c r="J8415" s="128">
        <v>10.6797</v>
      </c>
    </row>
    <row r="8416" spans="2:10" hidden="1" x14ac:dyDescent="0.25">
      <c r="B8416" s="124" t="s">
        <v>37</v>
      </c>
      <c r="C8416" s="125" t="s">
        <v>2053</v>
      </c>
      <c r="D8416" s="126" t="s">
        <v>25316</v>
      </c>
      <c r="E8416" s="125" t="s">
        <v>2053</v>
      </c>
      <c r="F8416" s="126" t="s">
        <v>25317</v>
      </c>
      <c r="G8416" s="125" t="s">
        <v>1234</v>
      </c>
      <c r="H8416" s="126" t="s">
        <v>25318</v>
      </c>
      <c r="I8416" s="127">
        <v>26</v>
      </c>
      <c r="J8416" s="128">
        <v>8.7029000000000014</v>
      </c>
    </row>
    <row r="8417" spans="2:10" hidden="1" x14ac:dyDescent="0.25">
      <c r="B8417" s="124" t="s">
        <v>37</v>
      </c>
      <c r="C8417" s="125" t="s">
        <v>25319</v>
      </c>
      <c r="D8417" s="126" t="s">
        <v>25320</v>
      </c>
      <c r="E8417" s="125" t="s">
        <v>25319</v>
      </c>
      <c r="F8417" s="126" t="s">
        <v>25321</v>
      </c>
      <c r="G8417" s="125" t="s">
        <v>7584</v>
      </c>
      <c r="H8417" s="126" t="s">
        <v>25322</v>
      </c>
      <c r="I8417" s="127">
        <v>58</v>
      </c>
      <c r="J8417" s="128">
        <v>9.0637000000000008</v>
      </c>
    </row>
    <row r="8418" spans="2:10" hidden="1" x14ac:dyDescent="0.25">
      <c r="B8418" s="124" t="s">
        <v>37</v>
      </c>
      <c r="C8418" s="125" t="s">
        <v>25323</v>
      </c>
      <c r="D8418" s="126" t="s">
        <v>25324</v>
      </c>
      <c r="E8418" s="125" t="s">
        <v>25323</v>
      </c>
      <c r="F8418" s="126" t="s">
        <v>25325</v>
      </c>
      <c r="G8418" s="125" t="s">
        <v>25326</v>
      </c>
      <c r="H8418" s="126" t="s">
        <v>25327</v>
      </c>
      <c r="I8418" s="127">
        <v>330</v>
      </c>
      <c r="J8418" s="128">
        <v>23.828700000000001</v>
      </c>
    </row>
    <row r="8419" spans="2:10" hidden="1" x14ac:dyDescent="0.25">
      <c r="B8419" s="124" t="s">
        <v>37</v>
      </c>
      <c r="C8419" s="125" t="s">
        <v>2076</v>
      </c>
      <c r="D8419" s="126" t="s">
        <v>25328</v>
      </c>
      <c r="E8419" s="125" t="s">
        <v>2076</v>
      </c>
      <c r="F8419" s="126" t="s">
        <v>25329</v>
      </c>
      <c r="G8419" s="125" t="s">
        <v>25330</v>
      </c>
      <c r="H8419" s="126" t="s">
        <v>25331</v>
      </c>
      <c r="I8419" s="127">
        <v>1334</v>
      </c>
      <c r="J8419" s="128">
        <v>19.250799999999991</v>
      </c>
    </row>
    <row r="8420" spans="2:10" hidden="1" x14ac:dyDescent="0.25">
      <c r="B8420" s="124" t="s">
        <v>37</v>
      </c>
      <c r="C8420" s="125" t="s">
        <v>2076</v>
      </c>
      <c r="D8420" s="126" t="s">
        <v>25328</v>
      </c>
      <c r="E8420" s="125" t="s">
        <v>2076</v>
      </c>
      <c r="F8420" s="126" t="s">
        <v>25329</v>
      </c>
      <c r="G8420" s="125" t="s">
        <v>178</v>
      </c>
      <c r="H8420" s="126" t="s">
        <v>25332</v>
      </c>
      <c r="I8420" s="127">
        <v>154</v>
      </c>
      <c r="J8420" s="128">
        <v>13.0383</v>
      </c>
    </row>
    <row r="8421" spans="2:10" hidden="1" x14ac:dyDescent="0.25">
      <c r="B8421" s="124" t="s">
        <v>37</v>
      </c>
      <c r="C8421" s="125" t="s">
        <v>2076</v>
      </c>
      <c r="D8421" s="126" t="s">
        <v>25328</v>
      </c>
      <c r="E8421" s="125" t="s">
        <v>2076</v>
      </c>
      <c r="F8421" s="126" t="s">
        <v>25329</v>
      </c>
      <c r="G8421" s="125" t="s">
        <v>16361</v>
      </c>
      <c r="H8421" s="126" t="s">
        <v>25333</v>
      </c>
      <c r="I8421" s="127">
        <v>316</v>
      </c>
      <c r="J8421" s="128">
        <v>13.7638</v>
      </c>
    </row>
    <row r="8422" spans="2:10" hidden="1" x14ac:dyDescent="0.25">
      <c r="B8422" s="124" t="s">
        <v>37</v>
      </c>
      <c r="C8422" s="125" t="s">
        <v>2096</v>
      </c>
      <c r="D8422" s="126" t="s">
        <v>25334</v>
      </c>
      <c r="E8422" s="125" t="s">
        <v>25335</v>
      </c>
      <c r="F8422" s="126" t="s">
        <v>25336</v>
      </c>
      <c r="G8422" s="125" t="s">
        <v>25337</v>
      </c>
      <c r="H8422" s="126" t="s">
        <v>25338</v>
      </c>
      <c r="I8422" s="127">
        <v>650</v>
      </c>
      <c r="J8422" s="128">
        <v>7.2567000000000004</v>
      </c>
    </row>
    <row r="8423" spans="2:10" hidden="1" x14ac:dyDescent="0.25">
      <c r="B8423" s="124" t="s">
        <v>37</v>
      </c>
      <c r="C8423" s="125" t="s">
        <v>2096</v>
      </c>
      <c r="D8423" s="126" t="s">
        <v>25334</v>
      </c>
      <c r="E8423" s="125" t="s">
        <v>25339</v>
      </c>
      <c r="F8423" s="126" t="s">
        <v>25340</v>
      </c>
      <c r="G8423" s="125" t="s">
        <v>25335</v>
      </c>
      <c r="H8423" s="126" t="s">
        <v>25336</v>
      </c>
      <c r="I8423" s="127">
        <v>352</v>
      </c>
      <c r="J8423" s="128">
        <v>11.007</v>
      </c>
    </row>
    <row r="8424" spans="2:10" hidden="1" x14ac:dyDescent="0.25">
      <c r="B8424" s="124" t="s">
        <v>37</v>
      </c>
      <c r="C8424" s="125" t="s">
        <v>2096</v>
      </c>
      <c r="D8424" s="126" t="s">
        <v>25334</v>
      </c>
      <c r="E8424" s="125" t="s">
        <v>25341</v>
      </c>
      <c r="F8424" s="126" t="s">
        <v>25342</v>
      </c>
      <c r="G8424" s="125" t="s">
        <v>25343</v>
      </c>
      <c r="H8424" s="126" t="s">
        <v>25344</v>
      </c>
      <c r="I8424" s="127">
        <v>177</v>
      </c>
      <c r="J8424" s="128">
        <v>12.9693</v>
      </c>
    </row>
    <row r="8425" spans="2:10" hidden="1" x14ac:dyDescent="0.25">
      <c r="B8425" s="124" t="s">
        <v>37</v>
      </c>
      <c r="C8425" s="125" t="s">
        <v>2096</v>
      </c>
      <c r="D8425" s="126" t="s">
        <v>25334</v>
      </c>
      <c r="E8425" s="125" t="s">
        <v>2096</v>
      </c>
      <c r="F8425" s="126" t="s">
        <v>25345</v>
      </c>
      <c r="G8425" s="125" t="s">
        <v>25341</v>
      </c>
      <c r="H8425" s="126" t="s">
        <v>25342</v>
      </c>
      <c r="I8425" s="127">
        <v>170</v>
      </c>
      <c r="J8425" s="128">
        <v>15.433</v>
      </c>
    </row>
    <row r="8426" spans="2:10" hidden="1" x14ac:dyDescent="0.25">
      <c r="B8426" s="124" t="s">
        <v>37</v>
      </c>
      <c r="C8426" s="125" t="s">
        <v>2096</v>
      </c>
      <c r="D8426" s="126" t="s">
        <v>25334</v>
      </c>
      <c r="E8426" s="125" t="s">
        <v>25343</v>
      </c>
      <c r="F8426" s="126" t="s">
        <v>25344</v>
      </c>
      <c r="G8426" s="125" t="s">
        <v>25339</v>
      </c>
      <c r="H8426" s="126" t="s">
        <v>25340</v>
      </c>
      <c r="I8426" s="127">
        <v>400</v>
      </c>
      <c r="J8426" s="128">
        <v>13.610900000000001</v>
      </c>
    </row>
    <row r="8427" spans="2:10" hidden="1" x14ac:dyDescent="0.25">
      <c r="B8427" s="124" t="s">
        <v>37</v>
      </c>
      <c r="C8427" s="125" t="s">
        <v>2096</v>
      </c>
      <c r="D8427" s="126" t="s">
        <v>25334</v>
      </c>
      <c r="E8427" s="125" t="s">
        <v>2096</v>
      </c>
      <c r="F8427" s="126" t="s">
        <v>25345</v>
      </c>
      <c r="G8427" s="125" t="s">
        <v>25346</v>
      </c>
      <c r="H8427" s="126" t="s">
        <v>25347</v>
      </c>
      <c r="I8427" s="127">
        <v>627</v>
      </c>
      <c r="J8427" s="128">
        <v>15.5527</v>
      </c>
    </row>
    <row r="8428" spans="2:10" hidden="1" x14ac:dyDescent="0.25">
      <c r="B8428" s="124" t="s">
        <v>37</v>
      </c>
      <c r="C8428" s="125" t="s">
        <v>2096</v>
      </c>
      <c r="D8428" s="126" t="s">
        <v>25334</v>
      </c>
      <c r="E8428" s="125" t="s">
        <v>25335</v>
      </c>
      <c r="F8428" s="126" t="s">
        <v>25336</v>
      </c>
      <c r="G8428" s="125" t="s">
        <v>19028</v>
      </c>
      <c r="H8428" s="126" t="s">
        <v>25348</v>
      </c>
      <c r="I8428" s="127">
        <v>170</v>
      </c>
      <c r="J8428" s="128">
        <v>12.989100000000001</v>
      </c>
    </row>
    <row r="8429" spans="2:10" hidden="1" x14ac:dyDescent="0.25">
      <c r="B8429" s="124" t="s">
        <v>37</v>
      </c>
      <c r="C8429" s="125" t="s">
        <v>2096</v>
      </c>
      <c r="D8429" s="126" t="s">
        <v>25334</v>
      </c>
      <c r="E8429" s="125" t="s">
        <v>25341</v>
      </c>
      <c r="F8429" s="126" t="s">
        <v>25342</v>
      </c>
      <c r="G8429" s="125" t="s">
        <v>25349</v>
      </c>
      <c r="H8429" s="126" t="s">
        <v>25350</v>
      </c>
      <c r="I8429" s="127">
        <v>95</v>
      </c>
      <c r="J8429" s="128">
        <v>8.423</v>
      </c>
    </row>
    <row r="8430" spans="2:10" hidden="1" x14ac:dyDescent="0.25">
      <c r="B8430" s="124" t="s">
        <v>37</v>
      </c>
      <c r="C8430" s="125" t="s">
        <v>2096</v>
      </c>
      <c r="D8430" s="126" t="s">
        <v>25334</v>
      </c>
      <c r="E8430" s="125" t="s">
        <v>19028</v>
      </c>
      <c r="F8430" s="126" t="s">
        <v>25348</v>
      </c>
      <c r="G8430" s="125" t="s">
        <v>25351</v>
      </c>
      <c r="H8430" s="126" t="s">
        <v>25352</v>
      </c>
      <c r="I8430" s="127">
        <v>306</v>
      </c>
      <c r="J8430" s="128">
        <v>24.243500000000001</v>
      </c>
    </row>
    <row r="8431" spans="2:10" hidden="1" x14ac:dyDescent="0.25">
      <c r="B8431" s="124" t="s">
        <v>37</v>
      </c>
      <c r="C8431" s="125" t="s">
        <v>2096</v>
      </c>
      <c r="D8431" s="126" t="s">
        <v>25334</v>
      </c>
      <c r="E8431" s="125" t="s">
        <v>25351</v>
      </c>
      <c r="F8431" s="126" t="s">
        <v>25352</v>
      </c>
      <c r="G8431" s="125" t="s">
        <v>22675</v>
      </c>
      <c r="H8431" s="126" t="s">
        <v>25353</v>
      </c>
      <c r="I8431" s="127">
        <v>663</v>
      </c>
      <c r="J8431" s="128">
        <v>13.620200000000001</v>
      </c>
    </row>
    <row r="8432" spans="2:10" hidden="1" x14ac:dyDescent="0.25">
      <c r="B8432" s="124" t="s">
        <v>37</v>
      </c>
      <c r="C8432" s="125" t="s">
        <v>25354</v>
      </c>
      <c r="D8432" s="126" t="s">
        <v>25355</v>
      </c>
      <c r="E8432" s="125" t="s">
        <v>25354</v>
      </c>
      <c r="F8432" s="126" t="s">
        <v>25356</v>
      </c>
      <c r="G8432" s="125" t="s">
        <v>25357</v>
      </c>
      <c r="H8432" s="126" t="s">
        <v>25358</v>
      </c>
      <c r="I8432" s="127">
        <v>381</v>
      </c>
      <c r="J8432" s="128">
        <v>17.715199999999999</v>
      </c>
    </row>
    <row r="8433" spans="2:10" hidden="1" x14ac:dyDescent="0.25">
      <c r="B8433" s="124" t="s">
        <v>37</v>
      </c>
      <c r="C8433" s="125" t="s">
        <v>833</v>
      </c>
      <c r="D8433" s="126" t="s">
        <v>25359</v>
      </c>
      <c r="E8433" s="125" t="s">
        <v>833</v>
      </c>
      <c r="F8433" s="126" t="s">
        <v>25360</v>
      </c>
      <c r="G8433" s="125" t="s">
        <v>25361</v>
      </c>
      <c r="H8433" s="126" t="s">
        <v>25362</v>
      </c>
      <c r="I8433" s="127">
        <v>607</v>
      </c>
      <c r="J8433" s="128">
        <v>10.9907</v>
      </c>
    </row>
    <row r="8434" spans="2:10" hidden="1" x14ac:dyDescent="0.25">
      <c r="B8434" s="124" t="s">
        <v>37</v>
      </c>
      <c r="C8434" s="125" t="s">
        <v>833</v>
      </c>
      <c r="D8434" s="126" t="s">
        <v>25359</v>
      </c>
      <c r="E8434" s="125" t="s">
        <v>833</v>
      </c>
      <c r="F8434" s="126" t="s">
        <v>25360</v>
      </c>
      <c r="G8434" s="125" t="s">
        <v>25363</v>
      </c>
      <c r="H8434" s="126" t="s">
        <v>25364</v>
      </c>
      <c r="I8434" s="127">
        <v>1456</v>
      </c>
      <c r="J8434" s="128">
        <v>8.6906000000000034</v>
      </c>
    </row>
    <row r="8435" spans="2:10" hidden="1" x14ac:dyDescent="0.25">
      <c r="B8435" s="124" t="s">
        <v>37</v>
      </c>
      <c r="C8435" s="125" t="s">
        <v>4289</v>
      </c>
      <c r="D8435" s="126" t="s">
        <v>25365</v>
      </c>
      <c r="E8435" s="125" t="s">
        <v>4289</v>
      </c>
      <c r="F8435" s="126" t="s">
        <v>25366</v>
      </c>
      <c r="G8435" s="125" t="s">
        <v>25367</v>
      </c>
      <c r="H8435" s="126" t="s">
        <v>25368</v>
      </c>
      <c r="I8435" s="127">
        <v>155</v>
      </c>
      <c r="J8435" s="128">
        <v>15.5778</v>
      </c>
    </row>
    <row r="8436" spans="2:10" hidden="1" x14ac:dyDescent="0.25">
      <c r="B8436" s="124" t="s">
        <v>37</v>
      </c>
      <c r="C8436" s="125" t="s">
        <v>25369</v>
      </c>
      <c r="D8436" s="126" t="s">
        <v>25370</v>
      </c>
      <c r="E8436" s="125" t="s">
        <v>25371</v>
      </c>
      <c r="F8436" s="126" t="s">
        <v>25372</v>
      </c>
      <c r="G8436" s="125" t="s">
        <v>6691</v>
      </c>
      <c r="H8436" s="126" t="s">
        <v>25373</v>
      </c>
      <c r="I8436" s="127">
        <v>373</v>
      </c>
      <c r="J8436" s="128">
        <v>5.4776999999999996</v>
      </c>
    </row>
    <row r="8437" spans="2:10" hidden="1" x14ac:dyDescent="0.25">
      <c r="B8437" s="124" t="s">
        <v>37</v>
      </c>
      <c r="C8437" s="125" t="s">
        <v>25369</v>
      </c>
      <c r="D8437" s="126" t="s">
        <v>25370</v>
      </c>
      <c r="E8437" s="125" t="s">
        <v>25369</v>
      </c>
      <c r="F8437" s="126" t="s">
        <v>25374</v>
      </c>
      <c r="G8437" s="125" t="s">
        <v>25375</v>
      </c>
      <c r="H8437" s="126" t="s">
        <v>25376</v>
      </c>
      <c r="I8437" s="127">
        <v>171</v>
      </c>
      <c r="J8437" s="128">
        <v>10.5381</v>
      </c>
    </row>
    <row r="8438" spans="2:10" hidden="1" x14ac:dyDescent="0.25">
      <c r="B8438" s="124" t="s">
        <v>37</v>
      </c>
      <c r="C8438" s="125" t="s">
        <v>25369</v>
      </c>
      <c r="D8438" s="126" t="s">
        <v>25370</v>
      </c>
      <c r="E8438" s="125" t="s">
        <v>25377</v>
      </c>
      <c r="F8438" s="126" t="s">
        <v>25378</v>
      </c>
      <c r="G8438" s="125" t="s">
        <v>25379</v>
      </c>
      <c r="H8438" s="126" t="s">
        <v>25380</v>
      </c>
      <c r="I8438" s="127">
        <v>0</v>
      </c>
      <c r="J8438" s="128">
        <v>11.321</v>
      </c>
    </row>
    <row r="8439" spans="2:10" hidden="1" x14ac:dyDescent="0.25">
      <c r="B8439" s="124" t="s">
        <v>37</v>
      </c>
      <c r="C8439" s="125" t="s">
        <v>25369</v>
      </c>
      <c r="D8439" s="126" t="s">
        <v>25370</v>
      </c>
      <c r="E8439" s="125" t="s">
        <v>9091</v>
      </c>
      <c r="F8439" s="126" t="s">
        <v>25381</v>
      </c>
      <c r="G8439" s="125" t="s">
        <v>25382</v>
      </c>
      <c r="H8439" s="126" t="s">
        <v>25383</v>
      </c>
      <c r="I8439" s="127">
        <v>48</v>
      </c>
      <c r="J8439" s="128">
        <v>2.7896999999999998</v>
      </c>
    </row>
    <row r="8440" spans="2:10" hidden="1" x14ac:dyDescent="0.25">
      <c r="B8440" s="124" t="s">
        <v>37</v>
      </c>
      <c r="C8440" s="125" t="s">
        <v>25369</v>
      </c>
      <c r="D8440" s="126" t="s">
        <v>25370</v>
      </c>
      <c r="E8440" s="125" t="s">
        <v>25377</v>
      </c>
      <c r="F8440" s="126" t="s">
        <v>25378</v>
      </c>
      <c r="G8440" s="125" t="s">
        <v>25384</v>
      </c>
      <c r="H8440" s="126" t="s">
        <v>25385</v>
      </c>
      <c r="I8440" s="127">
        <v>103</v>
      </c>
      <c r="J8440" s="128">
        <v>12.100300000000001</v>
      </c>
    </row>
    <row r="8441" spans="2:10" hidden="1" x14ac:dyDescent="0.25">
      <c r="B8441" s="124" t="s">
        <v>37</v>
      </c>
      <c r="C8441" s="125" t="s">
        <v>25369</v>
      </c>
      <c r="D8441" s="126" t="s">
        <v>25370</v>
      </c>
      <c r="E8441" s="125" t="s">
        <v>25377</v>
      </c>
      <c r="F8441" s="126" t="s">
        <v>25378</v>
      </c>
      <c r="G8441" s="125" t="s">
        <v>25386</v>
      </c>
      <c r="H8441" s="126" t="s">
        <v>25387</v>
      </c>
      <c r="I8441" s="127">
        <v>567</v>
      </c>
      <c r="J8441" s="128">
        <v>16.101200000000009</v>
      </c>
    </row>
    <row r="8442" spans="2:10" hidden="1" x14ac:dyDescent="0.25">
      <c r="B8442" s="124" t="s">
        <v>37</v>
      </c>
      <c r="C8442" s="125" t="s">
        <v>25369</v>
      </c>
      <c r="D8442" s="126" t="s">
        <v>25370</v>
      </c>
      <c r="E8442" s="125" t="s">
        <v>25386</v>
      </c>
      <c r="F8442" s="126" t="s">
        <v>25387</v>
      </c>
      <c r="G8442" s="125" t="s">
        <v>25388</v>
      </c>
      <c r="H8442" s="126" t="s">
        <v>25389</v>
      </c>
      <c r="I8442" s="127">
        <v>54</v>
      </c>
      <c r="J8442" s="128">
        <v>14.839399999999999</v>
      </c>
    </row>
    <row r="8443" spans="2:10" hidden="1" x14ac:dyDescent="0.25">
      <c r="B8443" s="124" t="s">
        <v>37</v>
      </c>
      <c r="C8443" s="125" t="s">
        <v>25369</v>
      </c>
      <c r="D8443" s="126" t="s">
        <v>25370</v>
      </c>
      <c r="E8443" s="125" t="s">
        <v>25379</v>
      </c>
      <c r="F8443" s="126" t="s">
        <v>25380</v>
      </c>
      <c r="G8443" s="125" t="s">
        <v>25390</v>
      </c>
      <c r="H8443" s="126" t="s">
        <v>25391</v>
      </c>
      <c r="I8443" s="127">
        <v>31</v>
      </c>
      <c r="J8443" s="128">
        <v>5.7080000000000002</v>
      </c>
    </row>
    <row r="8444" spans="2:10" hidden="1" x14ac:dyDescent="0.25">
      <c r="B8444" s="124" t="s">
        <v>37</v>
      </c>
      <c r="C8444" s="125" t="s">
        <v>25369</v>
      </c>
      <c r="D8444" s="126" t="s">
        <v>25370</v>
      </c>
      <c r="E8444" s="125" t="s">
        <v>25369</v>
      </c>
      <c r="F8444" s="126" t="s">
        <v>25374</v>
      </c>
      <c r="G8444" s="125" t="s">
        <v>9091</v>
      </c>
      <c r="H8444" s="126" t="s">
        <v>25381</v>
      </c>
      <c r="I8444" s="127">
        <v>110</v>
      </c>
      <c r="J8444" s="128">
        <v>11.314500000000001</v>
      </c>
    </row>
    <row r="8445" spans="2:10" hidden="1" x14ac:dyDescent="0.25">
      <c r="B8445" s="124" t="s">
        <v>37</v>
      </c>
      <c r="C8445" s="125" t="s">
        <v>2142</v>
      </c>
      <c r="D8445" s="126" t="s">
        <v>25392</v>
      </c>
      <c r="E8445" s="125" t="s">
        <v>25393</v>
      </c>
      <c r="F8445" s="126" t="s">
        <v>25394</v>
      </c>
      <c r="G8445" s="125" t="s">
        <v>25395</v>
      </c>
      <c r="H8445" s="126" t="s">
        <v>25396</v>
      </c>
      <c r="I8445" s="127">
        <v>1222</v>
      </c>
      <c r="J8445" s="128">
        <v>13.133100000000001</v>
      </c>
    </row>
    <row r="8446" spans="2:10" hidden="1" x14ac:dyDescent="0.25">
      <c r="B8446" s="124" t="s">
        <v>37</v>
      </c>
      <c r="C8446" s="125" t="s">
        <v>2142</v>
      </c>
      <c r="D8446" s="126" t="s">
        <v>25392</v>
      </c>
      <c r="E8446" s="125" t="s">
        <v>25395</v>
      </c>
      <c r="F8446" s="126" t="s">
        <v>25396</v>
      </c>
      <c r="G8446" s="125" t="s">
        <v>3042</v>
      </c>
      <c r="H8446" s="126" t="s">
        <v>25397</v>
      </c>
      <c r="I8446" s="127">
        <v>168</v>
      </c>
      <c r="J8446" s="128">
        <v>4.2878999999999996</v>
      </c>
    </row>
    <row r="8447" spans="2:10" hidden="1" x14ac:dyDescent="0.25">
      <c r="B8447" s="124" t="s">
        <v>37</v>
      </c>
      <c r="C8447" s="125" t="s">
        <v>2142</v>
      </c>
      <c r="D8447" s="126" t="s">
        <v>25392</v>
      </c>
      <c r="E8447" s="125" t="s">
        <v>2142</v>
      </c>
      <c r="F8447" s="126" t="s">
        <v>25398</v>
      </c>
      <c r="G8447" s="125" t="s">
        <v>25393</v>
      </c>
      <c r="H8447" s="126" t="s">
        <v>25394</v>
      </c>
      <c r="I8447" s="127">
        <v>512</v>
      </c>
      <c r="J8447" s="128">
        <v>7.0389999999999997</v>
      </c>
    </row>
    <row r="8448" spans="2:10" hidden="1" x14ac:dyDescent="0.25">
      <c r="B8448" s="124" t="s">
        <v>37</v>
      </c>
      <c r="C8448" s="125" t="s">
        <v>25399</v>
      </c>
      <c r="D8448" s="126" t="s">
        <v>25400</v>
      </c>
      <c r="E8448" s="125" t="s">
        <v>25401</v>
      </c>
      <c r="F8448" s="126" t="s">
        <v>25402</v>
      </c>
      <c r="G8448" s="125" t="s">
        <v>25403</v>
      </c>
      <c r="H8448" s="126" t="s">
        <v>25404</v>
      </c>
      <c r="I8448" s="127">
        <v>146</v>
      </c>
      <c r="J8448" s="128">
        <v>13.976699999999999</v>
      </c>
    </row>
    <row r="8449" spans="2:10" hidden="1" x14ac:dyDescent="0.25">
      <c r="B8449" s="124" t="s">
        <v>37</v>
      </c>
      <c r="C8449" s="125" t="s">
        <v>25399</v>
      </c>
      <c r="D8449" s="126" t="s">
        <v>25400</v>
      </c>
      <c r="E8449" s="125" t="s">
        <v>25405</v>
      </c>
      <c r="F8449" s="126" t="s">
        <v>25406</v>
      </c>
      <c r="G8449" s="125" t="s">
        <v>25407</v>
      </c>
      <c r="H8449" s="126" t="s">
        <v>25408</v>
      </c>
      <c r="I8449" s="127">
        <v>184</v>
      </c>
      <c r="J8449" s="128">
        <v>11.7601</v>
      </c>
    </row>
    <row r="8450" spans="2:10" hidden="1" x14ac:dyDescent="0.25">
      <c r="B8450" s="124" t="s">
        <v>37</v>
      </c>
      <c r="C8450" s="125" t="s">
        <v>25399</v>
      </c>
      <c r="D8450" s="126" t="s">
        <v>25400</v>
      </c>
      <c r="E8450" s="125" t="s">
        <v>25409</v>
      </c>
      <c r="F8450" s="126" t="s">
        <v>25410</v>
      </c>
      <c r="G8450" s="125" t="s">
        <v>25411</v>
      </c>
      <c r="H8450" s="126" t="s">
        <v>25412</v>
      </c>
      <c r="I8450" s="127">
        <v>321</v>
      </c>
      <c r="J8450" s="128">
        <v>11.8192</v>
      </c>
    </row>
    <row r="8451" spans="2:10" hidden="1" x14ac:dyDescent="0.25">
      <c r="B8451" s="124" t="s">
        <v>37</v>
      </c>
      <c r="C8451" s="125" t="s">
        <v>25399</v>
      </c>
      <c r="D8451" s="126" t="s">
        <v>25400</v>
      </c>
      <c r="E8451" s="125" t="s">
        <v>25399</v>
      </c>
      <c r="F8451" s="126" t="s">
        <v>25413</v>
      </c>
      <c r="G8451" s="125" t="s">
        <v>25409</v>
      </c>
      <c r="H8451" s="126" t="s">
        <v>25410</v>
      </c>
      <c r="I8451" s="127">
        <v>302</v>
      </c>
      <c r="J8451" s="128">
        <v>7.4728000000000003</v>
      </c>
    </row>
    <row r="8452" spans="2:10" hidden="1" x14ac:dyDescent="0.25">
      <c r="B8452" s="124" t="s">
        <v>37</v>
      </c>
      <c r="C8452" s="125" t="s">
        <v>25399</v>
      </c>
      <c r="D8452" s="126" t="s">
        <v>25400</v>
      </c>
      <c r="E8452" s="125" t="s">
        <v>25399</v>
      </c>
      <c r="F8452" s="126" t="s">
        <v>25413</v>
      </c>
      <c r="G8452" s="125" t="s">
        <v>8412</v>
      </c>
      <c r="H8452" s="126" t="s">
        <v>25414</v>
      </c>
      <c r="I8452" s="127">
        <v>33</v>
      </c>
      <c r="J8452" s="128">
        <v>6.7411000000000003</v>
      </c>
    </row>
    <row r="8453" spans="2:10" hidden="1" x14ac:dyDescent="0.25">
      <c r="B8453" s="124" t="s">
        <v>37</v>
      </c>
      <c r="C8453" s="125" t="s">
        <v>25399</v>
      </c>
      <c r="D8453" s="126" t="s">
        <v>25400</v>
      </c>
      <c r="E8453" s="125" t="s">
        <v>25399</v>
      </c>
      <c r="F8453" s="126" t="s">
        <v>25413</v>
      </c>
      <c r="G8453" s="125" t="s">
        <v>78</v>
      </c>
      <c r="H8453" s="126" t="s">
        <v>25415</v>
      </c>
      <c r="I8453" s="127">
        <v>235</v>
      </c>
      <c r="J8453" s="128">
        <v>7.6262999999999996</v>
      </c>
    </row>
    <row r="8454" spans="2:10" hidden="1" x14ac:dyDescent="0.25">
      <c r="B8454" s="124" t="s">
        <v>37</v>
      </c>
      <c r="C8454" s="125" t="s">
        <v>25399</v>
      </c>
      <c r="D8454" s="126" t="s">
        <v>25400</v>
      </c>
      <c r="E8454" s="125" t="s">
        <v>25416</v>
      </c>
      <c r="F8454" s="126" t="s">
        <v>25417</v>
      </c>
      <c r="G8454" s="125" t="s">
        <v>25418</v>
      </c>
      <c r="H8454" s="126" t="s">
        <v>25419</v>
      </c>
      <c r="I8454" s="127">
        <v>195</v>
      </c>
      <c r="J8454" s="128">
        <v>1.6842999999999999</v>
      </c>
    </row>
    <row r="8455" spans="2:10" hidden="1" x14ac:dyDescent="0.25">
      <c r="B8455" s="124" t="s">
        <v>37</v>
      </c>
      <c r="C8455" s="125" t="s">
        <v>25399</v>
      </c>
      <c r="D8455" s="126" t="s">
        <v>25400</v>
      </c>
      <c r="E8455" s="125" t="s">
        <v>25399</v>
      </c>
      <c r="F8455" s="126" t="s">
        <v>25413</v>
      </c>
      <c r="G8455" s="125" t="s">
        <v>25416</v>
      </c>
      <c r="H8455" s="126" t="s">
        <v>25417</v>
      </c>
      <c r="I8455" s="127">
        <v>224</v>
      </c>
      <c r="J8455" s="128">
        <v>5.8607999999999976</v>
      </c>
    </row>
    <row r="8456" spans="2:10" hidden="1" x14ac:dyDescent="0.25">
      <c r="B8456" s="124" t="s">
        <v>37</v>
      </c>
      <c r="C8456" s="125" t="s">
        <v>25399</v>
      </c>
      <c r="D8456" s="126" t="s">
        <v>25400</v>
      </c>
      <c r="E8456" s="125" t="s">
        <v>25411</v>
      </c>
      <c r="F8456" s="126" t="s">
        <v>25412</v>
      </c>
      <c r="G8456" s="125" t="s">
        <v>25401</v>
      </c>
      <c r="H8456" s="126" t="s">
        <v>25402</v>
      </c>
      <c r="I8456" s="127">
        <v>201</v>
      </c>
      <c r="J8456" s="128">
        <v>14.2913</v>
      </c>
    </row>
    <row r="8457" spans="2:10" hidden="1" x14ac:dyDescent="0.25">
      <c r="B8457" s="124" t="s">
        <v>37</v>
      </c>
      <c r="C8457" s="125" t="s">
        <v>25399</v>
      </c>
      <c r="D8457" s="126" t="s">
        <v>25400</v>
      </c>
      <c r="E8457" s="125" t="s">
        <v>25399</v>
      </c>
      <c r="F8457" s="126" t="s">
        <v>25413</v>
      </c>
      <c r="G8457" s="125" t="s">
        <v>25405</v>
      </c>
      <c r="H8457" s="126" t="s">
        <v>25406</v>
      </c>
      <c r="I8457" s="127">
        <v>38</v>
      </c>
      <c r="J8457" s="128">
        <v>9.5434000000000001</v>
      </c>
    </row>
    <row r="8458" spans="2:10" hidden="1" x14ac:dyDescent="0.25">
      <c r="B8458" s="124" t="s">
        <v>37</v>
      </c>
      <c r="C8458" s="125" t="s">
        <v>1458</v>
      </c>
      <c r="D8458" s="126" t="s">
        <v>25420</v>
      </c>
      <c r="E8458" s="125" t="s">
        <v>1458</v>
      </c>
      <c r="F8458" s="126" t="s">
        <v>25421</v>
      </c>
      <c r="G8458" s="125" t="s">
        <v>25422</v>
      </c>
      <c r="H8458" s="126" t="s">
        <v>25423</v>
      </c>
      <c r="I8458" s="127">
        <v>221</v>
      </c>
      <c r="J8458" s="128">
        <v>22.008099999999999</v>
      </c>
    </row>
    <row r="8459" spans="2:10" hidden="1" x14ac:dyDescent="0.25">
      <c r="B8459" s="124" t="s">
        <v>37</v>
      </c>
      <c r="C8459" s="125" t="s">
        <v>1523</v>
      </c>
      <c r="D8459" s="126" t="s">
        <v>25424</v>
      </c>
      <c r="E8459" s="125" t="s">
        <v>1523</v>
      </c>
      <c r="F8459" s="126" t="s">
        <v>25425</v>
      </c>
      <c r="G8459" s="125" t="s">
        <v>25426</v>
      </c>
      <c r="H8459" s="126" t="s">
        <v>25427</v>
      </c>
      <c r="I8459" s="127">
        <v>529</v>
      </c>
      <c r="J8459" s="128">
        <v>12.819599999999999</v>
      </c>
    </row>
    <row r="8460" spans="2:10" hidden="1" x14ac:dyDescent="0.25">
      <c r="B8460" s="124" t="s">
        <v>37</v>
      </c>
      <c r="C8460" s="125" t="s">
        <v>1523</v>
      </c>
      <c r="D8460" s="126" t="s">
        <v>25424</v>
      </c>
      <c r="E8460" s="125" t="s">
        <v>25426</v>
      </c>
      <c r="F8460" s="126" t="s">
        <v>25427</v>
      </c>
      <c r="G8460" s="125" t="s">
        <v>25428</v>
      </c>
      <c r="H8460" s="126" t="s">
        <v>25429</v>
      </c>
      <c r="I8460" s="127">
        <v>210</v>
      </c>
      <c r="J8460" s="128">
        <v>9.3932000000000002</v>
      </c>
    </row>
    <row r="8461" spans="2:10" hidden="1" x14ac:dyDescent="0.25">
      <c r="B8461" s="124" t="s">
        <v>37</v>
      </c>
      <c r="C8461" s="125" t="s">
        <v>2188</v>
      </c>
      <c r="D8461" s="126" t="s">
        <v>25430</v>
      </c>
      <c r="E8461" s="125" t="s">
        <v>2188</v>
      </c>
      <c r="F8461" s="126" t="s">
        <v>25431</v>
      </c>
      <c r="G8461" s="125" t="s">
        <v>25432</v>
      </c>
      <c r="H8461" s="126" t="s">
        <v>25433</v>
      </c>
      <c r="I8461" s="127">
        <v>1189</v>
      </c>
      <c r="J8461" s="128">
        <v>25.000299999999999</v>
      </c>
    </row>
    <row r="8462" spans="2:10" hidden="1" x14ac:dyDescent="0.25">
      <c r="B8462" s="124" t="s">
        <v>37</v>
      </c>
      <c r="C8462" s="125" t="s">
        <v>2188</v>
      </c>
      <c r="D8462" s="126" t="s">
        <v>25430</v>
      </c>
      <c r="E8462" s="125" t="s">
        <v>2188</v>
      </c>
      <c r="F8462" s="126" t="s">
        <v>25431</v>
      </c>
      <c r="G8462" s="125" t="s">
        <v>25434</v>
      </c>
      <c r="H8462" s="126" t="s">
        <v>25435</v>
      </c>
      <c r="I8462" s="127">
        <v>148</v>
      </c>
      <c r="J8462" s="128">
        <v>15.5847</v>
      </c>
    </row>
    <row r="8463" spans="2:10" hidden="1" x14ac:dyDescent="0.25">
      <c r="B8463" s="124" t="s">
        <v>37</v>
      </c>
      <c r="C8463" s="125" t="s">
        <v>2188</v>
      </c>
      <c r="D8463" s="126" t="s">
        <v>25430</v>
      </c>
      <c r="E8463" s="125" t="s">
        <v>2188</v>
      </c>
      <c r="F8463" s="126" t="s">
        <v>25431</v>
      </c>
      <c r="G8463" s="125" t="s">
        <v>25436</v>
      </c>
      <c r="H8463" s="126" t="s">
        <v>25437</v>
      </c>
      <c r="I8463" s="127">
        <v>708</v>
      </c>
      <c r="J8463" s="128">
        <v>31.804099999999991</v>
      </c>
    </row>
    <row r="8464" spans="2:10" hidden="1" x14ac:dyDescent="0.25">
      <c r="B8464" s="124" t="s">
        <v>37</v>
      </c>
      <c r="C8464" s="125" t="s">
        <v>2188</v>
      </c>
      <c r="D8464" s="126" t="s">
        <v>25430</v>
      </c>
      <c r="E8464" s="125" t="s">
        <v>25438</v>
      </c>
      <c r="F8464" s="126" t="s">
        <v>25439</v>
      </c>
      <c r="G8464" s="125" t="s">
        <v>25440</v>
      </c>
      <c r="H8464" s="126" t="s">
        <v>25441</v>
      </c>
      <c r="I8464" s="127">
        <v>198</v>
      </c>
      <c r="J8464" s="128">
        <v>12.248900000000001</v>
      </c>
    </row>
    <row r="8465" spans="2:10" hidden="1" x14ac:dyDescent="0.25">
      <c r="B8465" s="124" t="s">
        <v>37</v>
      </c>
      <c r="C8465" s="125" t="s">
        <v>2188</v>
      </c>
      <c r="D8465" s="126" t="s">
        <v>25430</v>
      </c>
      <c r="E8465" s="125" t="s">
        <v>2272</v>
      </c>
      <c r="F8465" s="126" t="s">
        <v>25442</v>
      </c>
      <c r="G8465" s="125" t="s">
        <v>25443</v>
      </c>
      <c r="H8465" s="126" t="s">
        <v>25444</v>
      </c>
      <c r="I8465" s="127">
        <v>348</v>
      </c>
      <c r="J8465" s="128">
        <v>20.772099999999991</v>
      </c>
    </row>
    <row r="8466" spans="2:10" hidden="1" x14ac:dyDescent="0.25">
      <c r="B8466" s="124" t="s">
        <v>37</v>
      </c>
      <c r="C8466" s="125" t="s">
        <v>2188</v>
      </c>
      <c r="D8466" s="126" t="s">
        <v>25430</v>
      </c>
      <c r="E8466" s="125" t="s">
        <v>25440</v>
      </c>
      <c r="F8466" s="126" t="s">
        <v>25441</v>
      </c>
      <c r="G8466" s="125" t="s">
        <v>2272</v>
      </c>
      <c r="H8466" s="126" t="s">
        <v>25442</v>
      </c>
      <c r="I8466" s="127">
        <v>151</v>
      </c>
      <c r="J8466" s="128">
        <v>22.703299999999999</v>
      </c>
    </row>
    <row r="8467" spans="2:10" hidden="1" x14ac:dyDescent="0.25">
      <c r="B8467" s="124" t="s">
        <v>37</v>
      </c>
      <c r="C8467" s="125" t="s">
        <v>2188</v>
      </c>
      <c r="D8467" s="126" t="s">
        <v>25430</v>
      </c>
      <c r="E8467" s="125" t="s">
        <v>25434</v>
      </c>
      <c r="F8467" s="126" t="s">
        <v>25435</v>
      </c>
      <c r="G8467" s="125" t="s">
        <v>25438</v>
      </c>
      <c r="H8467" s="126" t="s">
        <v>25439</v>
      </c>
      <c r="I8467" s="127">
        <v>187</v>
      </c>
      <c r="J8467" s="128">
        <v>16.540500000000002</v>
      </c>
    </row>
    <row r="8468" spans="2:10" hidden="1" x14ac:dyDescent="0.25">
      <c r="B8468" s="124" t="s">
        <v>37</v>
      </c>
      <c r="C8468" s="125" t="s">
        <v>1789</v>
      </c>
      <c r="D8468" s="126" t="s">
        <v>25445</v>
      </c>
      <c r="E8468" s="125" t="s">
        <v>25446</v>
      </c>
      <c r="F8468" s="126" t="s">
        <v>25447</v>
      </c>
      <c r="G8468" s="125" t="s">
        <v>5216</v>
      </c>
      <c r="H8468" s="126" t="s">
        <v>25448</v>
      </c>
      <c r="I8468" s="127">
        <v>427</v>
      </c>
      <c r="J8468" s="128">
        <v>19.7117</v>
      </c>
    </row>
    <row r="8469" spans="2:10" hidden="1" x14ac:dyDescent="0.25">
      <c r="B8469" s="124" t="s">
        <v>37</v>
      </c>
      <c r="C8469" s="125" t="s">
        <v>1789</v>
      </c>
      <c r="D8469" s="126" t="s">
        <v>25445</v>
      </c>
      <c r="E8469" s="125" t="s">
        <v>25446</v>
      </c>
      <c r="F8469" s="126" t="s">
        <v>25447</v>
      </c>
      <c r="G8469" s="125" t="s">
        <v>25449</v>
      </c>
      <c r="H8469" s="126" t="s">
        <v>25450</v>
      </c>
      <c r="I8469" s="127">
        <v>486</v>
      </c>
      <c r="J8469" s="128">
        <v>12.0877</v>
      </c>
    </row>
    <row r="8470" spans="2:10" hidden="1" x14ac:dyDescent="0.25">
      <c r="B8470" s="124" t="s">
        <v>37</v>
      </c>
      <c r="C8470" s="125" t="s">
        <v>1789</v>
      </c>
      <c r="D8470" s="126" t="s">
        <v>25445</v>
      </c>
      <c r="E8470" s="125" t="s">
        <v>1789</v>
      </c>
      <c r="F8470" s="126" t="s">
        <v>25451</v>
      </c>
      <c r="G8470" s="125" t="s">
        <v>25452</v>
      </c>
      <c r="H8470" s="126" t="s">
        <v>25453</v>
      </c>
      <c r="I8470" s="127">
        <v>143</v>
      </c>
      <c r="J8470" s="128">
        <v>49.509700000000002</v>
      </c>
    </row>
    <row r="8471" spans="2:10" hidden="1" x14ac:dyDescent="0.25">
      <c r="B8471" s="124" t="s">
        <v>37</v>
      </c>
      <c r="C8471" s="125" t="s">
        <v>1789</v>
      </c>
      <c r="D8471" s="126" t="s">
        <v>25445</v>
      </c>
      <c r="E8471" s="125" t="s">
        <v>1789</v>
      </c>
      <c r="F8471" s="126" t="s">
        <v>25451</v>
      </c>
      <c r="G8471" s="125" t="s">
        <v>25446</v>
      </c>
      <c r="H8471" s="126" t="s">
        <v>25447</v>
      </c>
      <c r="I8471" s="127">
        <v>188</v>
      </c>
      <c r="J8471" s="128">
        <v>19.3491</v>
      </c>
    </row>
    <row r="8472" spans="2:10" hidden="1" x14ac:dyDescent="0.25">
      <c r="B8472" s="124" t="s">
        <v>37</v>
      </c>
      <c r="C8472" s="125" t="s">
        <v>2210</v>
      </c>
      <c r="D8472" s="126" t="s">
        <v>25454</v>
      </c>
      <c r="E8472" s="125" t="s">
        <v>25455</v>
      </c>
      <c r="F8472" s="126" t="s">
        <v>25456</v>
      </c>
      <c r="G8472" s="125" t="s">
        <v>25457</v>
      </c>
      <c r="H8472" s="126" t="s">
        <v>25458</v>
      </c>
      <c r="I8472" s="127">
        <v>64</v>
      </c>
      <c r="J8472" s="128">
        <v>9.4089000000000009</v>
      </c>
    </row>
    <row r="8473" spans="2:10" hidden="1" x14ac:dyDescent="0.25">
      <c r="B8473" s="124" t="s">
        <v>37</v>
      </c>
      <c r="C8473" s="125" t="s">
        <v>2210</v>
      </c>
      <c r="D8473" s="126" t="s">
        <v>25454</v>
      </c>
      <c r="E8473" s="125" t="s">
        <v>2210</v>
      </c>
      <c r="F8473" s="126" t="s">
        <v>25459</v>
      </c>
      <c r="G8473" s="125" t="s">
        <v>25460</v>
      </c>
      <c r="H8473" s="126" t="s">
        <v>25461</v>
      </c>
      <c r="I8473" s="127">
        <v>290</v>
      </c>
      <c r="J8473" s="128">
        <v>10.041399999999999</v>
      </c>
    </row>
    <row r="8474" spans="2:10" hidden="1" x14ac:dyDescent="0.25">
      <c r="B8474" s="124" t="s">
        <v>37</v>
      </c>
      <c r="C8474" s="125" t="s">
        <v>2210</v>
      </c>
      <c r="D8474" s="126" t="s">
        <v>25454</v>
      </c>
      <c r="E8474" s="125" t="s">
        <v>25462</v>
      </c>
      <c r="F8474" s="126" t="s">
        <v>25463</v>
      </c>
      <c r="G8474" s="125" t="s">
        <v>25455</v>
      </c>
      <c r="H8474" s="126" t="s">
        <v>25456</v>
      </c>
      <c r="I8474" s="127">
        <v>182</v>
      </c>
      <c r="J8474" s="128">
        <v>10.248100000000001</v>
      </c>
    </row>
    <row r="8475" spans="2:10" hidden="1" x14ac:dyDescent="0.25">
      <c r="B8475" s="124" t="s">
        <v>37</v>
      </c>
      <c r="C8475" s="125" t="s">
        <v>2210</v>
      </c>
      <c r="D8475" s="126" t="s">
        <v>25454</v>
      </c>
      <c r="E8475" s="125" t="s">
        <v>2210</v>
      </c>
      <c r="F8475" s="126" t="s">
        <v>25459</v>
      </c>
      <c r="G8475" s="125" t="s">
        <v>25462</v>
      </c>
      <c r="H8475" s="126" t="s">
        <v>25463</v>
      </c>
      <c r="I8475" s="127">
        <v>354</v>
      </c>
      <c r="J8475" s="128">
        <v>13.4368</v>
      </c>
    </row>
    <row r="8476" spans="2:10" hidden="1" x14ac:dyDescent="0.25">
      <c r="B8476" s="124" t="s">
        <v>37</v>
      </c>
      <c r="C8476" s="125" t="s">
        <v>355</v>
      </c>
      <c r="D8476" s="126" t="s">
        <v>25464</v>
      </c>
      <c r="E8476" s="125" t="s">
        <v>355</v>
      </c>
      <c r="F8476" s="126" t="s">
        <v>25465</v>
      </c>
      <c r="G8476" s="125" t="s">
        <v>25466</v>
      </c>
      <c r="H8476" s="126" t="s">
        <v>25467</v>
      </c>
      <c r="I8476" s="127">
        <v>634</v>
      </c>
      <c r="J8476" s="128">
        <v>15.298</v>
      </c>
    </row>
    <row r="8477" spans="2:10" hidden="1" x14ac:dyDescent="0.25">
      <c r="B8477" s="124" t="s">
        <v>37</v>
      </c>
      <c r="C8477" s="125" t="s">
        <v>963</v>
      </c>
      <c r="D8477" s="126" t="s">
        <v>25468</v>
      </c>
      <c r="E8477" s="125" t="s">
        <v>963</v>
      </c>
      <c r="F8477" s="126" t="s">
        <v>25469</v>
      </c>
      <c r="G8477" s="125" t="s">
        <v>25470</v>
      </c>
      <c r="H8477" s="126" t="s">
        <v>25471</v>
      </c>
      <c r="I8477" s="127">
        <v>951</v>
      </c>
      <c r="J8477" s="128">
        <v>10.305</v>
      </c>
    </row>
    <row r="8478" spans="2:10" hidden="1" x14ac:dyDescent="0.25">
      <c r="B8478" s="124" t="s">
        <v>37</v>
      </c>
      <c r="C8478" s="125" t="s">
        <v>963</v>
      </c>
      <c r="D8478" s="126" t="s">
        <v>25468</v>
      </c>
      <c r="E8478" s="125" t="s">
        <v>25470</v>
      </c>
      <c r="F8478" s="126" t="s">
        <v>25471</v>
      </c>
      <c r="G8478" s="125" t="s">
        <v>1879</v>
      </c>
      <c r="H8478" s="126" t="s">
        <v>25472</v>
      </c>
      <c r="I8478" s="127">
        <v>1278</v>
      </c>
      <c r="J8478" s="128">
        <v>30.561499999999999</v>
      </c>
    </row>
    <row r="8479" spans="2:10" hidden="1" x14ac:dyDescent="0.25">
      <c r="B8479" s="124" t="s">
        <v>37</v>
      </c>
      <c r="C8479" s="125" t="s">
        <v>963</v>
      </c>
      <c r="D8479" s="126" t="s">
        <v>25468</v>
      </c>
      <c r="E8479" s="125" t="s">
        <v>963</v>
      </c>
      <c r="F8479" s="126" t="s">
        <v>25469</v>
      </c>
      <c r="G8479" s="125" t="s">
        <v>25473</v>
      </c>
      <c r="H8479" s="126" t="s">
        <v>25474</v>
      </c>
      <c r="I8479" s="127">
        <v>922</v>
      </c>
      <c r="J8479" s="128">
        <v>19.1769</v>
      </c>
    </row>
    <row r="8480" spans="2:10" hidden="1" x14ac:dyDescent="0.25">
      <c r="B8480" s="124" t="s">
        <v>37</v>
      </c>
      <c r="C8480" s="125" t="s">
        <v>25475</v>
      </c>
      <c r="D8480" s="126" t="s">
        <v>25476</v>
      </c>
      <c r="E8480" s="125" t="s">
        <v>25477</v>
      </c>
      <c r="F8480" s="126" t="s">
        <v>25478</v>
      </c>
      <c r="G8480" s="125" t="s">
        <v>663</v>
      </c>
      <c r="H8480" s="126" t="s">
        <v>25479</v>
      </c>
      <c r="I8480" s="127">
        <v>723</v>
      </c>
      <c r="J8480" s="128">
        <v>6.4776000000000016</v>
      </c>
    </row>
    <row r="8481" spans="2:10" hidden="1" x14ac:dyDescent="0.25">
      <c r="B8481" s="124" t="s">
        <v>37</v>
      </c>
      <c r="C8481" s="125" t="s">
        <v>17158</v>
      </c>
      <c r="D8481" s="126" t="s">
        <v>25480</v>
      </c>
      <c r="E8481" s="125" t="s">
        <v>17158</v>
      </c>
      <c r="F8481" s="126" t="s">
        <v>25481</v>
      </c>
      <c r="G8481" s="125" t="s">
        <v>25482</v>
      </c>
      <c r="H8481" s="126" t="s">
        <v>25483</v>
      </c>
      <c r="I8481" s="127">
        <v>504</v>
      </c>
      <c r="J8481" s="128">
        <v>15.2057</v>
      </c>
    </row>
    <row r="8482" spans="2:10" hidden="1" x14ac:dyDescent="0.25">
      <c r="B8482" s="124" t="s">
        <v>37</v>
      </c>
      <c r="C8482" s="125" t="s">
        <v>17158</v>
      </c>
      <c r="D8482" s="126" t="s">
        <v>25480</v>
      </c>
      <c r="E8482" s="125" t="s">
        <v>9558</v>
      </c>
      <c r="F8482" s="126" t="s">
        <v>25484</v>
      </c>
      <c r="G8482" s="125" t="s">
        <v>5853</v>
      </c>
      <c r="H8482" s="126" t="s">
        <v>25485</v>
      </c>
      <c r="I8482" s="127">
        <v>72</v>
      </c>
      <c r="J8482" s="128">
        <v>4.5353000000000003</v>
      </c>
    </row>
    <row r="8483" spans="2:10" hidden="1" x14ac:dyDescent="0.25">
      <c r="B8483" s="124" t="s">
        <v>37</v>
      </c>
      <c r="C8483" s="125" t="s">
        <v>17158</v>
      </c>
      <c r="D8483" s="126" t="s">
        <v>25480</v>
      </c>
      <c r="E8483" s="125" t="s">
        <v>17158</v>
      </c>
      <c r="F8483" s="126" t="s">
        <v>25481</v>
      </c>
      <c r="G8483" s="125" t="s">
        <v>9558</v>
      </c>
      <c r="H8483" s="126" t="s">
        <v>25484</v>
      </c>
      <c r="I8483" s="127">
        <v>246</v>
      </c>
      <c r="J8483" s="128">
        <v>9.2128000000000014</v>
      </c>
    </row>
    <row r="8484" spans="2:10" hidden="1" x14ac:dyDescent="0.25">
      <c r="B8484" s="124" t="s">
        <v>37</v>
      </c>
      <c r="C8484" s="125" t="s">
        <v>17158</v>
      </c>
      <c r="D8484" s="126" t="s">
        <v>25480</v>
      </c>
      <c r="E8484" s="125" t="s">
        <v>5853</v>
      </c>
      <c r="F8484" s="126" t="s">
        <v>25485</v>
      </c>
      <c r="G8484" s="125" t="s">
        <v>25486</v>
      </c>
      <c r="H8484" s="126" t="s">
        <v>25487</v>
      </c>
      <c r="I8484" s="127">
        <v>186</v>
      </c>
      <c r="J8484" s="128">
        <v>7.7175000000000002</v>
      </c>
    </row>
    <row r="8485" spans="2:10" hidden="1" x14ac:dyDescent="0.25">
      <c r="B8485" s="124" t="s">
        <v>37</v>
      </c>
      <c r="C8485" s="125" t="s">
        <v>2246</v>
      </c>
      <c r="D8485" s="126" t="s">
        <v>25488</v>
      </c>
      <c r="E8485" s="125" t="s">
        <v>2246</v>
      </c>
      <c r="F8485" s="126" t="s">
        <v>25489</v>
      </c>
      <c r="G8485" s="125" t="s">
        <v>7808</v>
      </c>
      <c r="H8485" s="126" t="s">
        <v>25490</v>
      </c>
      <c r="I8485" s="127">
        <v>200</v>
      </c>
      <c r="J8485" s="128">
        <v>37.274700000000003</v>
      </c>
    </row>
    <row r="8486" spans="2:10" hidden="1" x14ac:dyDescent="0.25">
      <c r="B8486" s="124" t="s">
        <v>37</v>
      </c>
      <c r="C8486" s="125" t="s">
        <v>25491</v>
      </c>
      <c r="D8486" s="126" t="s">
        <v>25492</v>
      </c>
      <c r="E8486" s="125" t="s">
        <v>25491</v>
      </c>
      <c r="F8486" s="126" t="s">
        <v>25493</v>
      </c>
      <c r="G8486" s="125" t="s">
        <v>25494</v>
      </c>
      <c r="H8486" s="126" t="s">
        <v>25495</v>
      </c>
      <c r="I8486" s="127">
        <v>116</v>
      </c>
      <c r="J8486" s="128">
        <v>26.872799999999991</v>
      </c>
    </row>
    <row r="8487" spans="2:10" hidden="1" x14ac:dyDescent="0.25">
      <c r="B8487" s="124" t="s">
        <v>37</v>
      </c>
      <c r="C8487" s="125" t="s">
        <v>2260</v>
      </c>
      <c r="D8487" s="126" t="s">
        <v>25496</v>
      </c>
      <c r="E8487" s="125" t="s">
        <v>7611</v>
      </c>
      <c r="F8487" s="126" t="s">
        <v>25497</v>
      </c>
      <c r="G8487" s="125" t="s">
        <v>25498</v>
      </c>
      <c r="H8487" s="126" t="s">
        <v>25499</v>
      </c>
      <c r="I8487" s="127">
        <v>1764</v>
      </c>
      <c r="J8487" s="128">
        <v>14.6793</v>
      </c>
    </row>
    <row r="8488" spans="2:10" hidden="1" x14ac:dyDescent="0.25">
      <c r="B8488" s="124" t="s">
        <v>37</v>
      </c>
      <c r="C8488" s="125" t="s">
        <v>2260</v>
      </c>
      <c r="D8488" s="126" t="s">
        <v>25496</v>
      </c>
      <c r="E8488" s="125" t="s">
        <v>2260</v>
      </c>
      <c r="F8488" s="126" t="s">
        <v>25500</v>
      </c>
      <c r="G8488" s="125" t="s">
        <v>7611</v>
      </c>
      <c r="H8488" s="126" t="s">
        <v>25497</v>
      </c>
      <c r="I8488" s="127">
        <v>499</v>
      </c>
      <c r="J8488" s="128">
        <v>13.525499999999999</v>
      </c>
    </row>
    <row r="8489" spans="2:10" hidden="1" x14ac:dyDescent="0.25">
      <c r="B8489" s="124" t="s">
        <v>37</v>
      </c>
      <c r="C8489" s="125" t="s">
        <v>2270</v>
      </c>
      <c r="D8489" s="126" t="s">
        <v>25501</v>
      </c>
      <c r="E8489" s="125" t="s">
        <v>25502</v>
      </c>
      <c r="F8489" s="126" t="s">
        <v>25503</v>
      </c>
      <c r="G8489" s="125" t="s">
        <v>25504</v>
      </c>
      <c r="H8489" s="126" t="s">
        <v>25505</v>
      </c>
      <c r="I8489" s="127">
        <v>343</v>
      </c>
      <c r="J8489" s="128">
        <v>3.1391</v>
      </c>
    </row>
    <row r="8490" spans="2:10" hidden="1" x14ac:dyDescent="0.25">
      <c r="B8490" s="124" t="s">
        <v>37</v>
      </c>
      <c r="C8490" s="125" t="s">
        <v>2270</v>
      </c>
      <c r="D8490" s="126" t="s">
        <v>25501</v>
      </c>
      <c r="E8490" s="125" t="s">
        <v>25506</v>
      </c>
      <c r="F8490" s="126" t="s">
        <v>25507</v>
      </c>
      <c r="G8490" s="125" t="s">
        <v>14307</v>
      </c>
      <c r="H8490" s="126" t="s">
        <v>25508</v>
      </c>
      <c r="I8490" s="127">
        <v>2605</v>
      </c>
      <c r="J8490" s="128">
        <v>5.8868999999999998</v>
      </c>
    </row>
    <row r="8491" spans="2:10" hidden="1" x14ac:dyDescent="0.25">
      <c r="B8491" s="124" t="s">
        <v>37</v>
      </c>
      <c r="C8491" s="125" t="s">
        <v>2270</v>
      </c>
      <c r="D8491" s="126" t="s">
        <v>25501</v>
      </c>
      <c r="E8491" s="125" t="s">
        <v>2270</v>
      </c>
      <c r="F8491" s="126" t="s">
        <v>25509</v>
      </c>
      <c r="G8491" s="125" t="s">
        <v>4078</v>
      </c>
      <c r="H8491" s="126" t="s">
        <v>25510</v>
      </c>
      <c r="I8491" s="127">
        <v>86</v>
      </c>
      <c r="J8491" s="128">
        <v>6.2118000000000002</v>
      </c>
    </row>
    <row r="8492" spans="2:10" hidden="1" x14ac:dyDescent="0.25">
      <c r="B8492" s="124" t="s">
        <v>37</v>
      </c>
      <c r="C8492" s="125" t="s">
        <v>2270</v>
      </c>
      <c r="D8492" s="126" t="s">
        <v>25501</v>
      </c>
      <c r="E8492" s="125" t="s">
        <v>25511</v>
      </c>
      <c r="F8492" s="126" t="s">
        <v>25512</v>
      </c>
      <c r="G8492" s="125" t="s">
        <v>25513</v>
      </c>
      <c r="H8492" s="126" t="s">
        <v>25514</v>
      </c>
      <c r="I8492" s="127">
        <v>55</v>
      </c>
      <c r="J8492" s="128">
        <v>4.9184999999999999</v>
      </c>
    </row>
    <row r="8493" spans="2:10" hidden="1" x14ac:dyDescent="0.25">
      <c r="B8493" s="124" t="s">
        <v>37</v>
      </c>
      <c r="C8493" s="125" t="s">
        <v>2270</v>
      </c>
      <c r="D8493" s="126" t="s">
        <v>25501</v>
      </c>
      <c r="E8493" s="125" t="s">
        <v>25515</v>
      </c>
      <c r="F8493" s="126" t="s">
        <v>25516</v>
      </c>
      <c r="G8493" s="125" t="s">
        <v>25502</v>
      </c>
      <c r="H8493" s="126" t="s">
        <v>25503</v>
      </c>
      <c r="I8493" s="127">
        <v>85</v>
      </c>
      <c r="J8493" s="128">
        <v>12.3248</v>
      </c>
    </row>
    <row r="8494" spans="2:10" hidden="1" x14ac:dyDescent="0.25">
      <c r="B8494" s="124" t="s">
        <v>37</v>
      </c>
      <c r="C8494" s="125" t="s">
        <v>2270</v>
      </c>
      <c r="D8494" s="126" t="s">
        <v>25501</v>
      </c>
      <c r="E8494" s="125" t="s">
        <v>4078</v>
      </c>
      <c r="F8494" s="126" t="s">
        <v>25510</v>
      </c>
      <c r="G8494" s="125" t="s">
        <v>25517</v>
      </c>
      <c r="H8494" s="126" t="s">
        <v>25518</v>
      </c>
      <c r="I8494" s="127">
        <v>249</v>
      </c>
      <c r="J8494" s="128">
        <v>4.0549999999999988</v>
      </c>
    </row>
    <row r="8495" spans="2:10" hidden="1" x14ac:dyDescent="0.25">
      <c r="B8495" s="124" t="s">
        <v>37</v>
      </c>
      <c r="C8495" s="125" t="s">
        <v>2270</v>
      </c>
      <c r="D8495" s="126" t="s">
        <v>25501</v>
      </c>
      <c r="E8495" s="125" t="s">
        <v>25519</v>
      </c>
      <c r="F8495" s="126" t="s">
        <v>25520</v>
      </c>
      <c r="G8495" s="125" t="s">
        <v>25521</v>
      </c>
      <c r="H8495" s="126" t="s">
        <v>25522</v>
      </c>
      <c r="I8495" s="127">
        <v>61</v>
      </c>
      <c r="J8495" s="128">
        <v>2.767300000000001</v>
      </c>
    </row>
    <row r="8496" spans="2:10" hidden="1" x14ac:dyDescent="0.25">
      <c r="B8496" s="124" t="s">
        <v>37</v>
      </c>
      <c r="C8496" s="125" t="s">
        <v>2270</v>
      </c>
      <c r="D8496" s="126" t="s">
        <v>25501</v>
      </c>
      <c r="E8496" s="125" t="s">
        <v>14749</v>
      </c>
      <c r="F8496" s="126" t="s">
        <v>25523</v>
      </c>
      <c r="G8496" s="125" t="s">
        <v>1498</v>
      </c>
      <c r="H8496" s="126" t="s">
        <v>25524</v>
      </c>
      <c r="I8496" s="127">
        <v>219</v>
      </c>
      <c r="J8496" s="128">
        <v>8.26</v>
      </c>
    </row>
    <row r="8497" spans="2:10" hidden="1" x14ac:dyDescent="0.25">
      <c r="B8497" s="124" t="s">
        <v>37</v>
      </c>
      <c r="C8497" s="125" t="s">
        <v>2270</v>
      </c>
      <c r="D8497" s="126" t="s">
        <v>25501</v>
      </c>
      <c r="E8497" s="125" t="s">
        <v>25525</v>
      </c>
      <c r="F8497" s="126" t="s">
        <v>25526</v>
      </c>
      <c r="G8497" s="125" t="s">
        <v>25527</v>
      </c>
      <c r="H8497" s="126" t="s">
        <v>25528</v>
      </c>
      <c r="I8497" s="127">
        <v>10</v>
      </c>
      <c r="J8497" s="128">
        <v>6.6628999999999987</v>
      </c>
    </row>
    <row r="8498" spans="2:10" hidden="1" x14ac:dyDescent="0.25">
      <c r="B8498" s="124" t="s">
        <v>37</v>
      </c>
      <c r="C8498" s="125" t="s">
        <v>2270</v>
      </c>
      <c r="D8498" s="126" t="s">
        <v>25501</v>
      </c>
      <c r="E8498" s="125" t="s">
        <v>14307</v>
      </c>
      <c r="F8498" s="126" t="s">
        <v>25508</v>
      </c>
      <c r="G8498" s="125" t="s">
        <v>14749</v>
      </c>
      <c r="H8498" s="126" t="s">
        <v>25523</v>
      </c>
      <c r="I8498" s="127">
        <v>171</v>
      </c>
      <c r="J8498" s="128">
        <v>8.2052000000000014</v>
      </c>
    </row>
    <row r="8499" spans="2:10" hidden="1" x14ac:dyDescent="0.25">
      <c r="B8499" s="124" t="s">
        <v>37</v>
      </c>
      <c r="C8499" s="125" t="s">
        <v>2270</v>
      </c>
      <c r="D8499" s="126" t="s">
        <v>25501</v>
      </c>
      <c r="E8499" s="125" t="s">
        <v>25502</v>
      </c>
      <c r="F8499" s="126" t="s">
        <v>25503</v>
      </c>
      <c r="G8499" s="125" t="s">
        <v>25529</v>
      </c>
      <c r="H8499" s="126" t="s">
        <v>25530</v>
      </c>
      <c r="I8499" s="127">
        <v>102</v>
      </c>
      <c r="J8499" s="128">
        <v>4.9561000000000002</v>
      </c>
    </row>
    <row r="8500" spans="2:10" hidden="1" x14ac:dyDescent="0.25">
      <c r="B8500" s="124" t="s">
        <v>37</v>
      </c>
      <c r="C8500" s="125" t="s">
        <v>2270</v>
      </c>
      <c r="D8500" s="126" t="s">
        <v>25501</v>
      </c>
      <c r="E8500" s="125" t="s">
        <v>25531</v>
      </c>
      <c r="F8500" s="126" t="s">
        <v>25532</v>
      </c>
      <c r="G8500" s="125" t="s">
        <v>25525</v>
      </c>
      <c r="H8500" s="126" t="s">
        <v>25526</v>
      </c>
      <c r="I8500" s="127">
        <v>0</v>
      </c>
      <c r="J8500" s="128">
        <v>6.9421999999999997</v>
      </c>
    </row>
    <row r="8501" spans="2:10" hidden="1" x14ac:dyDescent="0.25">
      <c r="B8501" s="124" t="s">
        <v>37</v>
      </c>
      <c r="C8501" s="125" t="s">
        <v>2270</v>
      </c>
      <c r="D8501" s="126" t="s">
        <v>25501</v>
      </c>
      <c r="E8501" s="125" t="s">
        <v>25533</v>
      </c>
      <c r="F8501" s="126" t="s">
        <v>25534</v>
      </c>
      <c r="G8501" s="125" t="s">
        <v>25519</v>
      </c>
      <c r="H8501" s="126" t="s">
        <v>25520</v>
      </c>
      <c r="I8501" s="127">
        <v>3</v>
      </c>
      <c r="J8501" s="128">
        <v>3.6776</v>
      </c>
    </row>
    <row r="8502" spans="2:10" hidden="1" x14ac:dyDescent="0.25">
      <c r="B8502" s="124" t="s">
        <v>37</v>
      </c>
      <c r="C8502" s="125" t="s">
        <v>2270</v>
      </c>
      <c r="D8502" s="126" t="s">
        <v>25501</v>
      </c>
      <c r="E8502" s="125" t="s">
        <v>1498</v>
      </c>
      <c r="F8502" s="126" t="s">
        <v>25524</v>
      </c>
      <c r="G8502" s="125" t="s">
        <v>25531</v>
      </c>
      <c r="H8502" s="126" t="s">
        <v>25532</v>
      </c>
      <c r="I8502" s="127">
        <v>0</v>
      </c>
      <c r="J8502" s="128">
        <v>11.9842</v>
      </c>
    </row>
    <row r="8503" spans="2:10" hidden="1" x14ac:dyDescent="0.25">
      <c r="B8503" s="124" t="s">
        <v>37</v>
      </c>
      <c r="C8503" s="125" t="s">
        <v>2270</v>
      </c>
      <c r="D8503" s="126" t="s">
        <v>25501</v>
      </c>
      <c r="E8503" s="125" t="s">
        <v>4078</v>
      </c>
      <c r="F8503" s="126" t="s">
        <v>25510</v>
      </c>
      <c r="G8503" s="125" t="s">
        <v>25511</v>
      </c>
      <c r="H8503" s="126" t="s">
        <v>25512</v>
      </c>
      <c r="I8503" s="127">
        <v>18</v>
      </c>
      <c r="J8503" s="128">
        <v>5.3259999999999987</v>
      </c>
    </row>
    <row r="8504" spans="2:10" hidden="1" x14ac:dyDescent="0.25">
      <c r="B8504" s="124" t="s">
        <v>37</v>
      </c>
      <c r="C8504" s="125" t="s">
        <v>2270</v>
      </c>
      <c r="D8504" s="126" t="s">
        <v>25501</v>
      </c>
      <c r="E8504" s="125" t="s">
        <v>25502</v>
      </c>
      <c r="F8504" s="126" t="s">
        <v>25503</v>
      </c>
      <c r="G8504" s="125" t="s">
        <v>25533</v>
      </c>
      <c r="H8504" s="126" t="s">
        <v>25534</v>
      </c>
      <c r="I8504" s="127">
        <v>85</v>
      </c>
      <c r="J8504" s="128">
        <v>5.4371</v>
      </c>
    </row>
    <row r="8505" spans="2:10" hidden="1" x14ac:dyDescent="0.25">
      <c r="B8505" s="124" t="s">
        <v>37</v>
      </c>
      <c r="C8505" s="125" t="s">
        <v>2270</v>
      </c>
      <c r="D8505" s="126" t="s">
        <v>25501</v>
      </c>
      <c r="E8505" s="125" t="s">
        <v>25529</v>
      </c>
      <c r="F8505" s="126" t="s">
        <v>25530</v>
      </c>
      <c r="G8505" s="125" t="s">
        <v>25506</v>
      </c>
      <c r="H8505" s="126" t="s">
        <v>25507</v>
      </c>
      <c r="I8505" s="127">
        <v>22</v>
      </c>
      <c r="J8505" s="128">
        <v>11.7851</v>
      </c>
    </row>
    <row r="8506" spans="2:10" hidden="1" x14ac:dyDescent="0.25">
      <c r="B8506" s="124" t="s">
        <v>37</v>
      </c>
      <c r="C8506" s="125" t="s">
        <v>2270</v>
      </c>
      <c r="D8506" s="126" t="s">
        <v>25501</v>
      </c>
      <c r="E8506" s="125" t="s">
        <v>25529</v>
      </c>
      <c r="F8506" s="126" t="s">
        <v>25530</v>
      </c>
      <c r="G8506" s="125" t="s">
        <v>25535</v>
      </c>
      <c r="H8506" s="126" t="s">
        <v>25536</v>
      </c>
      <c r="I8506" s="127">
        <v>30</v>
      </c>
      <c r="J8506" s="128">
        <v>10.7789</v>
      </c>
    </row>
    <row r="8507" spans="2:10" hidden="1" x14ac:dyDescent="0.25">
      <c r="B8507" s="124" t="s">
        <v>37</v>
      </c>
      <c r="C8507" s="125" t="s">
        <v>2270</v>
      </c>
      <c r="D8507" s="126" t="s">
        <v>25501</v>
      </c>
      <c r="E8507" s="125" t="s">
        <v>25527</v>
      </c>
      <c r="F8507" s="126" t="s">
        <v>25528</v>
      </c>
      <c r="G8507" s="125" t="s">
        <v>25537</v>
      </c>
      <c r="H8507" s="126" t="s">
        <v>25538</v>
      </c>
      <c r="I8507" s="127">
        <v>264</v>
      </c>
      <c r="J8507" s="128">
        <v>11.652699999999999</v>
      </c>
    </row>
    <row r="8508" spans="2:10" hidden="1" x14ac:dyDescent="0.25">
      <c r="B8508" s="124" t="s">
        <v>37</v>
      </c>
      <c r="C8508" s="125" t="s">
        <v>2270</v>
      </c>
      <c r="D8508" s="126" t="s">
        <v>25501</v>
      </c>
      <c r="E8508" s="125" t="s">
        <v>25517</v>
      </c>
      <c r="F8508" s="126" t="s">
        <v>25518</v>
      </c>
      <c r="G8508" s="125" t="s">
        <v>25515</v>
      </c>
      <c r="H8508" s="126" t="s">
        <v>25516</v>
      </c>
      <c r="I8508" s="127">
        <v>105</v>
      </c>
      <c r="J8508" s="128">
        <v>9.793000000000001</v>
      </c>
    </row>
    <row r="8509" spans="2:10" hidden="1" x14ac:dyDescent="0.25">
      <c r="B8509" s="124" t="s">
        <v>37</v>
      </c>
      <c r="C8509" s="125" t="s">
        <v>2270</v>
      </c>
      <c r="D8509" s="126" t="s">
        <v>25501</v>
      </c>
      <c r="E8509" s="125" t="s">
        <v>25527</v>
      </c>
      <c r="F8509" s="126" t="s">
        <v>25528</v>
      </c>
      <c r="G8509" s="125" t="s">
        <v>25539</v>
      </c>
      <c r="H8509" s="126" t="s">
        <v>25540</v>
      </c>
      <c r="I8509" s="127">
        <v>4</v>
      </c>
      <c r="J8509" s="128">
        <v>5.6921999999999988</v>
      </c>
    </row>
    <row r="8510" spans="2:10" hidden="1" x14ac:dyDescent="0.25">
      <c r="B8510" s="124" t="s">
        <v>37</v>
      </c>
      <c r="C8510" s="125" t="s">
        <v>2363</v>
      </c>
      <c r="D8510" s="126" t="s">
        <v>25541</v>
      </c>
      <c r="E8510" s="125" t="s">
        <v>2363</v>
      </c>
      <c r="F8510" s="126" t="s">
        <v>25542</v>
      </c>
      <c r="G8510" s="125" t="s">
        <v>25543</v>
      </c>
      <c r="H8510" s="126" t="s">
        <v>25544</v>
      </c>
      <c r="I8510" s="127">
        <v>1205</v>
      </c>
      <c r="J8510" s="128">
        <v>23.406700000000001</v>
      </c>
    </row>
    <row r="8511" spans="2:10" hidden="1" x14ac:dyDescent="0.25">
      <c r="B8511" s="124" t="s">
        <v>37</v>
      </c>
      <c r="C8511" s="125" t="s">
        <v>2363</v>
      </c>
      <c r="D8511" s="126" t="s">
        <v>25541</v>
      </c>
      <c r="E8511" s="125" t="s">
        <v>2288</v>
      </c>
      <c r="F8511" s="126" t="s">
        <v>25545</v>
      </c>
      <c r="G8511" s="125" t="s">
        <v>4078</v>
      </c>
      <c r="H8511" s="126" t="s">
        <v>25546</v>
      </c>
      <c r="I8511" s="127">
        <v>202</v>
      </c>
      <c r="J8511" s="128">
        <v>69.585100000000011</v>
      </c>
    </row>
    <row r="8512" spans="2:10" hidden="1" x14ac:dyDescent="0.25">
      <c r="B8512" s="124" t="s">
        <v>37</v>
      </c>
      <c r="C8512" s="125" t="s">
        <v>2363</v>
      </c>
      <c r="D8512" s="126" t="s">
        <v>25541</v>
      </c>
      <c r="E8512" s="125" t="s">
        <v>2363</v>
      </c>
      <c r="F8512" s="126" t="s">
        <v>25542</v>
      </c>
      <c r="G8512" s="125" t="s">
        <v>1997</v>
      </c>
      <c r="H8512" s="126" t="s">
        <v>25547</v>
      </c>
      <c r="I8512" s="127">
        <v>147</v>
      </c>
      <c r="J8512" s="128">
        <v>25.891999999999999</v>
      </c>
    </row>
    <row r="8513" spans="2:10" hidden="1" x14ac:dyDescent="0.25">
      <c r="B8513" s="124" t="s">
        <v>37</v>
      </c>
      <c r="C8513" s="125" t="s">
        <v>2363</v>
      </c>
      <c r="D8513" s="126" t="s">
        <v>25541</v>
      </c>
      <c r="E8513" s="125" t="s">
        <v>2363</v>
      </c>
      <c r="F8513" s="126" t="s">
        <v>25542</v>
      </c>
      <c r="G8513" s="125" t="s">
        <v>2288</v>
      </c>
      <c r="H8513" s="126" t="s">
        <v>25545</v>
      </c>
      <c r="I8513" s="127">
        <v>875</v>
      </c>
      <c r="J8513" s="128">
        <v>35.622800000000012</v>
      </c>
    </row>
    <row r="8514" spans="2:10" hidden="1" x14ac:dyDescent="0.25">
      <c r="B8514" s="124" t="s">
        <v>37</v>
      </c>
      <c r="C8514" s="125" t="s">
        <v>113</v>
      </c>
      <c r="D8514" s="126" t="s">
        <v>25548</v>
      </c>
      <c r="E8514" s="125" t="s">
        <v>113</v>
      </c>
      <c r="F8514" s="126" t="s">
        <v>25549</v>
      </c>
      <c r="G8514" s="125" t="s">
        <v>5641</v>
      </c>
      <c r="H8514" s="126" t="s">
        <v>25550</v>
      </c>
      <c r="I8514" s="127">
        <v>382</v>
      </c>
      <c r="J8514" s="128">
        <v>4.6274999999999986</v>
      </c>
    </row>
    <row r="8515" spans="2:10" hidden="1" x14ac:dyDescent="0.25">
      <c r="B8515" s="124" t="s">
        <v>37</v>
      </c>
      <c r="C8515" s="125" t="s">
        <v>113</v>
      </c>
      <c r="D8515" s="126" t="s">
        <v>25548</v>
      </c>
      <c r="E8515" s="125" t="s">
        <v>113</v>
      </c>
      <c r="F8515" s="126" t="s">
        <v>25549</v>
      </c>
      <c r="G8515" s="125" t="s">
        <v>25551</v>
      </c>
      <c r="H8515" s="126" t="s">
        <v>25552</v>
      </c>
      <c r="I8515" s="127">
        <v>409</v>
      </c>
      <c r="J8515" s="128">
        <v>15.307600000000001</v>
      </c>
    </row>
    <row r="8516" spans="2:10" hidden="1" x14ac:dyDescent="0.25">
      <c r="B8516" s="124" t="s">
        <v>37</v>
      </c>
      <c r="C8516" s="125" t="s">
        <v>113</v>
      </c>
      <c r="D8516" s="126" t="s">
        <v>25548</v>
      </c>
      <c r="E8516" s="125" t="s">
        <v>113</v>
      </c>
      <c r="F8516" s="126" t="s">
        <v>25549</v>
      </c>
      <c r="G8516" s="125" t="s">
        <v>25553</v>
      </c>
      <c r="H8516" s="126" t="s">
        <v>25554</v>
      </c>
      <c r="I8516" s="127">
        <v>708</v>
      </c>
      <c r="J8516" s="128">
        <v>12.922700000000001</v>
      </c>
    </row>
    <row r="8517" spans="2:10" hidden="1" x14ac:dyDescent="0.25">
      <c r="B8517" s="124" t="s">
        <v>37</v>
      </c>
      <c r="C8517" s="125" t="s">
        <v>25555</v>
      </c>
      <c r="D8517" s="126" t="s">
        <v>25556</v>
      </c>
      <c r="E8517" s="125" t="s">
        <v>25555</v>
      </c>
      <c r="F8517" s="126" t="s">
        <v>25557</v>
      </c>
      <c r="G8517" s="125" t="s">
        <v>25558</v>
      </c>
      <c r="H8517" s="126" t="s">
        <v>25559</v>
      </c>
      <c r="I8517" s="127">
        <v>719</v>
      </c>
      <c r="J8517" s="128">
        <v>14.028700000000001</v>
      </c>
    </row>
    <row r="8518" spans="2:10" hidden="1" x14ac:dyDescent="0.25">
      <c r="B8518" s="124" t="s">
        <v>37</v>
      </c>
      <c r="C8518" s="125" t="s">
        <v>2292</v>
      </c>
      <c r="D8518" s="126" t="s">
        <v>25560</v>
      </c>
      <c r="E8518" s="125" t="s">
        <v>25561</v>
      </c>
      <c r="F8518" s="126" t="s">
        <v>25562</v>
      </c>
      <c r="G8518" s="125" t="s">
        <v>25563</v>
      </c>
      <c r="H8518" s="126" t="s">
        <v>25564</v>
      </c>
      <c r="I8518" s="127">
        <v>1379</v>
      </c>
      <c r="J8518" s="128">
        <v>10.4207</v>
      </c>
    </row>
    <row r="8519" spans="2:10" hidden="1" x14ac:dyDescent="0.25">
      <c r="B8519" s="124" t="s">
        <v>37</v>
      </c>
      <c r="C8519" s="125" t="s">
        <v>2292</v>
      </c>
      <c r="D8519" s="126" t="s">
        <v>25560</v>
      </c>
      <c r="E8519" s="125" t="s">
        <v>25565</v>
      </c>
      <c r="F8519" s="126" t="s">
        <v>25566</v>
      </c>
      <c r="G8519" s="125" t="s">
        <v>25561</v>
      </c>
      <c r="H8519" s="126" t="s">
        <v>25562</v>
      </c>
      <c r="I8519" s="127">
        <v>991</v>
      </c>
      <c r="J8519" s="128">
        <v>5.3788999999999998</v>
      </c>
    </row>
    <row r="8520" spans="2:10" hidden="1" x14ac:dyDescent="0.25">
      <c r="B8520" s="124" t="s">
        <v>37</v>
      </c>
      <c r="C8520" s="125" t="s">
        <v>2292</v>
      </c>
      <c r="D8520" s="126" t="s">
        <v>25560</v>
      </c>
      <c r="E8520" s="125" t="s">
        <v>25567</v>
      </c>
      <c r="F8520" s="126" t="s">
        <v>25568</v>
      </c>
      <c r="G8520" s="125" t="s">
        <v>25565</v>
      </c>
      <c r="H8520" s="126" t="s">
        <v>25566</v>
      </c>
      <c r="I8520" s="127">
        <v>1232</v>
      </c>
      <c r="J8520" s="128">
        <v>4.0653999999999986</v>
      </c>
    </row>
    <row r="8521" spans="2:10" hidden="1" x14ac:dyDescent="0.25">
      <c r="B8521" s="124" t="s">
        <v>37</v>
      </c>
      <c r="C8521" s="125" t="s">
        <v>2292</v>
      </c>
      <c r="D8521" s="126" t="s">
        <v>25560</v>
      </c>
      <c r="E8521" s="125" t="s">
        <v>6646</v>
      </c>
      <c r="F8521" s="126" t="s">
        <v>25569</v>
      </c>
      <c r="G8521" s="125" t="s">
        <v>25567</v>
      </c>
      <c r="H8521" s="126" t="s">
        <v>25568</v>
      </c>
      <c r="I8521" s="127">
        <v>521</v>
      </c>
      <c r="J8521" s="128">
        <v>23.491199999999999</v>
      </c>
    </row>
    <row r="8522" spans="2:10" hidden="1" x14ac:dyDescent="0.25">
      <c r="B8522" s="124" t="s">
        <v>37</v>
      </c>
      <c r="C8522" s="125" t="s">
        <v>2292</v>
      </c>
      <c r="D8522" s="126" t="s">
        <v>25560</v>
      </c>
      <c r="E8522" s="125" t="s">
        <v>2292</v>
      </c>
      <c r="F8522" s="126" t="s">
        <v>25570</v>
      </c>
      <c r="G8522" s="125" t="s">
        <v>6646</v>
      </c>
      <c r="H8522" s="126" t="s">
        <v>25569</v>
      </c>
      <c r="I8522" s="127">
        <v>217</v>
      </c>
      <c r="J8522" s="128">
        <v>29.080500000000001</v>
      </c>
    </row>
    <row r="8523" spans="2:10" hidden="1" x14ac:dyDescent="0.25">
      <c r="B8523" s="124" t="s">
        <v>37</v>
      </c>
      <c r="C8523" s="125" t="s">
        <v>25571</v>
      </c>
      <c r="D8523" s="126" t="s">
        <v>25572</v>
      </c>
      <c r="E8523" s="125" t="s">
        <v>25571</v>
      </c>
      <c r="F8523" s="126" t="s">
        <v>25573</v>
      </c>
      <c r="G8523" s="125" t="s">
        <v>25574</v>
      </c>
      <c r="H8523" s="126" t="s">
        <v>25575</v>
      </c>
      <c r="I8523" s="127">
        <v>350</v>
      </c>
      <c r="J8523" s="128">
        <v>27.9666</v>
      </c>
    </row>
    <row r="8524" spans="2:10" hidden="1" x14ac:dyDescent="0.25">
      <c r="B8524" s="124" t="s">
        <v>37</v>
      </c>
      <c r="C8524" s="125" t="s">
        <v>2294</v>
      </c>
      <c r="D8524" s="126" t="s">
        <v>25576</v>
      </c>
      <c r="E8524" s="125" t="s">
        <v>2294</v>
      </c>
      <c r="F8524" s="126" t="s">
        <v>25577</v>
      </c>
      <c r="G8524" s="125" t="s">
        <v>25578</v>
      </c>
      <c r="H8524" s="126" t="s">
        <v>25579</v>
      </c>
      <c r="I8524" s="127">
        <v>469</v>
      </c>
      <c r="J8524" s="128">
        <v>38.539900000000003</v>
      </c>
    </row>
    <row r="8525" spans="2:10" hidden="1" x14ac:dyDescent="0.25">
      <c r="B8525" s="124" t="s">
        <v>37</v>
      </c>
      <c r="C8525" s="125" t="s">
        <v>2294</v>
      </c>
      <c r="D8525" s="126" t="s">
        <v>25576</v>
      </c>
      <c r="E8525" s="125" t="s">
        <v>2294</v>
      </c>
      <c r="F8525" s="126" t="s">
        <v>25577</v>
      </c>
      <c r="G8525" s="125" t="s">
        <v>25580</v>
      </c>
      <c r="H8525" s="126" t="s">
        <v>25581</v>
      </c>
      <c r="I8525" s="127">
        <v>15</v>
      </c>
      <c r="J8525" s="128">
        <v>18.472300000000001</v>
      </c>
    </row>
    <row r="8526" spans="2:10" hidden="1" x14ac:dyDescent="0.25">
      <c r="B8526" s="124" t="s">
        <v>37</v>
      </c>
      <c r="C8526" s="125" t="s">
        <v>751</v>
      </c>
      <c r="D8526" s="126" t="s">
        <v>25582</v>
      </c>
      <c r="E8526" s="125" t="s">
        <v>25583</v>
      </c>
      <c r="F8526" s="126" t="s">
        <v>25584</v>
      </c>
      <c r="G8526" s="125" t="s">
        <v>9192</v>
      </c>
      <c r="H8526" s="126" t="s">
        <v>25585</v>
      </c>
      <c r="I8526" s="127">
        <v>635</v>
      </c>
      <c r="J8526" s="128">
        <v>6.1040999999999999</v>
      </c>
    </row>
    <row r="8527" spans="2:10" hidden="1" x14ac:dyDescent="0.25">
      <c r="B8527" s="124" t="s">
        <v>37</v>
      </c>
      <c r="C8527" s="125" t="s">
        <v>751</v>
      </c>
      <c r="D8527" s="126" t="s">
        <v>25582</v>
      </c>
      <c r="E8527" s="125" t="s">
        <v>25586</v>
      </c>
      <c r="F8527" s="126" t="s">
        <v>25587</v>
      </c>
      <c r="G8527" s="125" t="s">
        <v>9558</v>
      </c>
      <c r="H8527" s="126" t="s">
        <v>25588</v>
      </c>
      <c r="I8527" s="127">
        <v>237</v>
      </c>
      <c r="J8527" s="128">
        <v>18.122599999999991</v>
      </c>
    </row>
    <row r="8528" spans="2:10" hidden="1" x14ac:dyDescent="0.25">
      <c r="B8528" s="124" t="s">
        <v>37</v>
      </c>
      <c r="C8528" s="125" t="s">
        <v>751</v>
      </c>
      <c r="D8528" s="126" t="s">
        <v>25582</v>
      </c>
      <c r="E8528" s="125" t="s">
        <v>25589</v>
      </c>
      <c r="F8528" s="126" t="s">
        <v>25590</v>
      </c>
      <c r="G8528" s="125" t="s">
        <v>25591</v>
      </c>
      <c r="H8528" s="126" t="s">
        <v>25592</v>
      </c>
      <c r="I8528" s="127">
        <v>188</v>
      </c>
      <c r="J8528" s="128">
        <v>19.1875</v>
      </c>
    </row>
    <row r="8529" spans="2:10" hidden="1" x14ac:dyDescent="0.25">
      <c r="B8529" s="124" t="s">
        <v>37</v>
      </c>
      <c r="C8529" s="125" t="s">
        <v>751</v>
      </c>
      <c r="D8529" s="126" t="s">
        <v>25582</v>
      </c>
      <c r="E8529" s="125" t="s">
        <v>25593</v>
      </c>
      <c r="F8529" s="126" t="s">
        <v>25594</v>
      </c>
      <c r="G8529" s="125" t="s">
        <v>25595</v>
      </c>
      <c r="H8529" s="126" t="s">
        <v>25596</v>
      </c>
      <c r="I8529" s="127">
        <v>312</v>
      </c>
      <c r="J8529" s="128">
        <v>12.130699999999999</v>
      </c>
    </row>
    <row r="8530" spans="2:10" hidden="1" x14ac:dyDescent="0.25">
      <c r="B8530" s="124" t="s">
        <v>37</v>
      </c>
      <c r="C8530" s="125" t="s">
        <v>751</v>
      </c>
      <c r="D8530" s="126" t="s">
        <v>25582</v>
      </c>
      <c r="E8530" s="125" t="s">
        <v>25593</v>
      </c>
      <c r="F8530" s="126" t="s">
        <v>25594</v>
      </c>
      <c r="G8530" s="125" t="s">
        <v>25589</v>
      </c>
      <c r="H8530" s="126" t="s">
        <v>25590</v>
      </c>
      <c r="I8530" s="127">
        <v>99</v>
      </c>
      <c r="J8530" s="128">
        <v>13.855399999999999</v>
      </c>
    </row>
    <row r="8531" spans="2:10" hidden="1" x14ac:dyDescent="0.25">
      <c r="B8531" s="124" t="s">
        <v>37</v>
      </c>
      <c r="C8531" s="125" t="s">
        <v>751</v>
      </c>
      <c r="D8531" s="126" t="s">
        <v>25582</v>
      </c>
      <c r="E8531" s="125" t="s">
        <v>9558</v>
      </c>
      <c r="F8531" s="126" t="s">
        <v>25588</v>
      </c>
      <c r="G8531" s="125" t="s">
        <v>25597</v>
      </c>
      <c r="H8531" s="126" t="s">
        <v>25598</v>
      </c>
      <c r="I8531" s="127">
        <v>516</v>
      </c>
      <c r="J8531" s="128">
        <v>12.8033</v>
      </c>
    </row>
    <row r="8532" spans="2:10" hidden="1" x14ac:dyDescent="0.25">
      <c r="B8532" s="124" t="s">
        <v>37</v>
      </c>
      <c r="C8532" s="125" t="s">
        <v>751</v>
      </c>
      <c r="D8532" s="126" t="s">
        <v>25582</v>
      </c>
      <c r="E8532" s="125" t="s">
        <v>9192</v>
      </c>
      <c r="F8532" s="126" t="s">
        <v>25585</v>
      </c>
      <c r="G8532" s="125" t="s">
        <v>3644</v>
      </c>
      <c r="H8532" s="126" t="s">
        <v>25599</v>
      </c>
      <c r="I8532" s="127">
        <v>228</v>
      </c>
      <c r="J8532" s="128">
        <v>19.541</v>
      </c>
    </row>
    <row r="8533" spans="2:10" hidden="1" x14ac:dyDescent="0.25">
      <c r="B8533" s="124" t="s">
        <v>37</v>
      </c>
      <c r="C8533" s="125" t="s">
        <v>751</v>
      </c>
      <c r="D8533" s="126" t="s">
        <v>25582</v>
      </c>
      <c r="E8533" s="125" t="s">
        <v>3644</v>
      </c>
      <c r="F8533" s="126" t="s">
        <v>25599</v>
      </c>
      <c r="G8533" s="125" t="s">
        <v>25586</v>
      </c>
      <c r="H8533" s="126" t="s">
        <v>25587</v>
      </c>
      <c r="I8533" s="127">
        <v>599</v>
      </c>
      <c r="J8533" s="128">
        <v>9.4439000000000011</v>
      </c>
    </row>
    <row r="8534" spans="2:10" hidden="1" x14ac:dyDescent="0.25">
      <c r="B8534" s="124" t="s">
        <v>37</v>
      </c>
      <c r="C8534" s="125" t="s">
        <v>751</v>
      </c>
      <c r="D8534" s="126" t="s">
        <v>25582</v>
      </c>
      <c r="E8534" s="125" t="s">
        <v>11608</v>
      </c>
      <c r="F8534" s="126" t="s">
        <v>25600</v>
      </c>
      <c r="G8534" s="125" t="s">
        <v>25601</v>
      </c>
      <c r="H8534" s="126" t="s">
        <v>25602</v>
      </c>
      <c r="I8534" s="127">
        <v>468</v>
      </c>
      <c r="J8534" s="128">
        <v>36.847299999999997</v>
      </c>
    </row>
    <row r="8535" spans="2:10" hidden="1" x14ac:dyDescent="0.25">
      <c r="B8535" s="124" t="s">
        <v>37</v>
      </c>
      <c r="C8535" s="125" t="s">
        <v>25603</v>
      </c>
      <c r="D8535" s="126" t="s">
        <v>25604</v>
      </c>
      <c r="E8535" s="125" t="s">
        <v>25603</v>
      </c>
      <c r="F8535" s="126" t="s">
        <v>25605</v>
      </c>
      <c r="G8535" s="125" t="s">
        <v>25606</v>
      </c>
      <c r="H8535" s="126" t="s">
        <v>25607</v>
      </c>
      <c r="I8535" s="127">
        <v>651</v>
      </c>
      <c r="J8535" s="128">
        <v>6.7747000000000002</v>
      </c>
    </row>
    <row r="8536" spans="2:10" hidden="1" x14ac:dyDescent="0.25">
      <c r="B8536" s="124" t="s">
        <v>37</v>
      </c>
      <c r="C8536" s="125" t="s">
        <v>3252</v>
      </c>
      <c r="D8536" s="126" t="s">
        <v>25608</v>
      </c>
      <c r="E8536" s="125" t="s">
        <v>3252</v>
      </c>
      <c r="F8536" s="126" t="s">
        <v>25609</v>
      </c>
      <c r="G8536" s="125" t="s">
        <v>25610</v>
      </c>
      <c r="H8536" s="126" t="s">
        <v>25611</v>
      </c>
      <c r="I8536" s="127">
        <v>420</v>
      </c>
      <c r="J8536" s="128">
        <v>18.345800000000001</v>
      </c>
    </row>
    <row r="8537" spans="2:10" hidden="1" x14ac:dyDescent="0.25">
      <c r="B8537" s="124" t="s">
        <v>37</v>
      </c>
      <c r="C8537" s="125" t="s">
        <v>3252</v>
      </c>
      <c r="D8537" s="126" t="s">
        <v>25608</v>
      </c>
      <c r="E8537" s="125" t="s">
        <v>25610</v>
      </c>
      <c r="F8537" s="126" t="s">
        <v>25611</v>
      </c>
      <c r="G8537" s="125" t="s">
        <v>25612</v>
      </c>
      <c r="H8537" s="126" t="s">
        <v>25613</v>
      </c>
      <c r="I8537" s="127">
        <v>509</v>
      </c>
      <c r="J8537" s="128">
        <v>13.748900000000001</v>
      </c>
    </row>
    <row r="8538" spans="2:10" hidden="1" x14ac:dyDescent="0.25">
      <c r="B8538" s="124" t="s">
        <v>37</v>
      </c>
      <c r="C8538" s="125" t="s">
        <v>25614</v>
      </c>
      <c r="D8538" s="126" t="s">
        <v>25615</v>
      </c>
      <c r="E8538" s="125" t="s">
        <v>25614</v>
      </c>
      <c r="F8538" s="126" t="s">
        <v>25616</v>
      </c>
      <c r="G8538" s="125" t="s">
        <v>25617</v>
      </c>
      <c r="H8538" s="126" t="s">
        <v>25618</v>
      </c>
      <c r="I8538" s="127">
        <v>222</v>
      </c>
      <c r="J8538" s="128">
        <v>13.9594</v>
      </c>
    </row>
    <row r="8539" spans="2:10" hidden="1" x14ac:dyDescent="0.25">
      <c r="B8539" s="124" t="s">
        <v>37</v>
      </c>
      <c r="C8539" s="125" t="s">
        <v>2329</v>
      </c>
      <c r="D8539" s="126" t="s">
        <v>25619</v>
      </c>
      <c r="E8539" s="125" t="s">
        <v>2329</v>
      </c>
      <c r="F8539" s="126" t="s">
        <v>25620</v>
      </c>
      <c r="G8539" s="125" t="s">
        <v>25621</v>
      </c>
      <c r="H8539" s="126" t="s">
        <v>25622</v>
      </c>
      <c r="I8539" s="127">
        <v>888</v>
      </c>
      <c r="J8539" s="128">
        <v>18.573399999999999</v>
      </c>
    </row>
    <row r="8540" spans="2:10" hidden="1" x14ac:dyDescent="0.25">
      <c r="B8540" s="124" t="s">
        <v>37</v>
      </c>
      <c r="C8540" s="125" t="s">
        <v>2329</v>
      </c>
      <c r="D8540" s="126" t="s">
        <v>25619</v>
      </c>
      <c r="E8540" s="125" t="s">
        <v>2329</v>
      </c>
      <c r="F8540" s="126" t="s">
        <v>25620</v>
      </c>
      <c r="G8540" s="125" t="s">
        <v>25623</v>
      </c>
      <c r="H8540" s="126" t="s">
        <v>25624</v>
      </c>
      <c r="I8540" s="127">
        <v>1075</v>
      </c>
      <c r="J8540" s="128">
        <v>5.5030000000000001</v>
      </c>
    </row>
    <row r="8541" spans="2:10" hidden="1" x14ac:dyDescent="0.25">
      <c r="B8541" s="124" t="s">
        <v>37</v>
      </c>
      <c r="C8541" s="125" t="s">
        <v>2329</v>
      </c>
      <c r="D8541" s="126" t="s">
        <v>25619</v>
      </c>
      <c r="E8541" s="125" t="s">
        <v>25625</v>
      </c>
      <c r="F8541" s="126" t="s">
        <v>25626</v>
      </c>
      <c r="G8541" s="125" t="s">
        <v>25627</v>
      </c>
      <c r="H8541" s="126" t="s">
        <v>25628</v>
      </c>
      <c r="I8541" s="127">
        <v>93</v>
      </c>
      <c r="J8541" s="128">
        <v>12.8362</v>
      </c>
    </row>
    <row r="8542" spans="2:10" hidden="1" x14ac:dyDescent="0.25">
      <c r="B8542" s="124" t="s">
        <v>37</v>
      </c>
      <c r="C8542" s="125" t="s">
        <v>2329</v>
      </c>
      <c r="D8542" s="126" t="s">
        <v>25619</v>
      </c>
      <c r="E8542" s="125" t="s">
        <v>25621</v>
      </c>
      <c r="F8542" s="126" t="s">
        <v>25622</v>
      </c>
      <c r="G8542" s="125" t="s">
        <v>25625</v>
      </c>
      <c r="H8542" s="126" t="s">
        <v>25626</v>
      </c>
      <c r="I8542" s="127">
        <v>516</v>
      </c>
      <c r="J8542" s="128">
        <v>18.794</v>
      </c>
    </row>
    <row r="8543" spans="2:10" hidden="1" x14ac:dyDescent="0.25">
      <c r="B8543" s="124" t="s">
        <v>37</v>
      </c>
      <c r="C8543" s="125" t="s">
        <v>2335</v>
      </c>
      <c r="D8543" s="126" t="s">
        <v>25629</v>
      </c>
      <c r="E8543" s="125" t="s">
        <v>2335</v>
      </c>
      <c r="F8543" s="126" t="s">
        <v>25630</v>
      </c>
      <c r="G8543" s="125" t="s">
        <v>18743</v>
      </c>
      <c r="H8543" s="126" t="s">
        <v>25631</v>
      </c>
      <c r="I8543" s="127">
        <v>317</v>
      </c>
      <c r="J8543" s="128">
        <v>24.15359999999999</v>
      </c>
    </row>
    <row r="8544" spans="2:10" hidden="1" x14ac:dyDescent="0.25">
      <c r="B8544" s="124" t="s">
        <v>37</v>
      </c>
      <c r="C8544" s="125" t="s">
        <v>2337</v>
      </c>
      <c r="D8544" s="126" t="s">
        <v>25632</v>
      </c>
      <c r="E8544" s="125" t="s">
        <v>2443</v>
      </c>
      <c r="F8544" s="126" t="s">
        <v>25633</v>
      </c>
      <c r="G8544" s="125" t="s">
        <v>11020</v>
      </c>
      <c r="H8544" s="126" t="s">
        <v>25634</v>
      </c>
      <c r="I8544" s="127">
        <v>170</v>
      </c>
      <c r="J8544" s="128">
        <v>7.7228000000000003</v>
      </c>
    </row>
    <row r="8545" spans="2:10" hidden="1" x14ac:dyDescent="0.25">
      <c r="B8545" s="124" t="s">
        <v>37</v>
      </c>
      <c r="C8545" s="125" t="s">
        <v>2337</v>
      </c>
      <c r="D8545" s="126" t="s">
        <v>25632</v>
      </c>
      <c r="E8545" s="125" t="s">
        <v>2337</v>
      </c>
      <c r="F8545" s="126" t="s">
        <v>25635</v>
      </c>
      <c r="G8545" s="125" t="s">
        <v>25636</v>
      </c>
      <c r="H8545" s="126" t="s">
        <v>25637</v>
      </c>
      <c r="I8545" s="127">
        <v>9</v>
      </c>
      <c r="J8545" s="128">
        <v>6.1567999999999996</v>
      </c>
    </row>
    <row r="8546" spans="2:10" hidden="1" x14ac:dyDescent="0.25">
      <c r="B8546" s="124" t="s">
        <v>37</v>
      </c>
      <c r="C8546" s="125" t="s">
        <v>2337</v>
      </c>
      <c r="D8546" s="126" t="s">
        <v>25632</v>
      </c>
      <c r="E8546" s="125" t="s">
        <v>25638</v>
      </c>
      <c r="F8546" s="126" t="s">
        <v>25639</v>
      </c>
      <c r="G8546" s="125" t="s">
        <v>25640</v>
      </c>
      <c r="H8546" s="126" t="s">
        <v>25641</v>
      </c>
      <c r="I8546" s="127">
        <v>245</v>
      </c>
      <c r="J8546" s="128">
        <v>7.7877999999999998</v>
      </c>
    </row>
    <row r="8547" spans="2:10" hidden="1" x14ac:dyDescent="0.25">
      <c r="B8547" s="124" t="s">
        <v>37</v>
      </c>
      <c r="C8547" s="125" t="s">
        <v>2337</v>
      </c>
      <c r="D8547" s="126" t="s">
        <v>25632</v>
      </c>
      <c r="E8547" s="125" t="s">
        <v>11020</v>
      </c>
      <c r="F8547" s="126" t="s">
        <v>25634</v>
      </c>
      <c r="G8547" s="125" t="s">
        <v>8294</v>
      </c>
      <c r="H8547" s="126" t="s">
        <v>25642</v>
      </c>
      <c r="I8547" s="127">
        <v>209</v>
      </c>
      <c r="J8547" s="128">
        <v>5.5591999999999997</v>
      </c>
    </row>
    <row r="8548" spans="2:10" hidden="1" x14ac:dyDescent="0.25">
      <c r="B8548" s="124" t="s">
        <v>37</v>
      </c>
      <c r="C8548" s="125" t="s">
        <v>2337</v>
      </c>
      <c r="D8548" s="126" t="s">
        <v>25632</v>
      </c>
      <c r="E8548" s="125" t="s">
        <v>2337</v>
      </c>
      <c r="F8548" s="126" t="s">
        <v>25635</v>
      </c>
      <c r="G8548" s="125" t="s">
        <v>25638</v>
      </c>
      <c r="H8548" s="126" t="s">
        <v>25639</v>
      </c>
      <c r="I8548" s="127">
        <v>247</v>
      </c>
      <c r="J8548" s="128">
        <v>4.2298999999999998</v>
      </c>
    </row>
    <row r="8549" spans="2:10" hidden="1" x14ac:dyDescent="0.25">
      <c r="B8549" s="124" t="s">
        <v>37</v>
      </c>
      <c r="C8549" s="125" t="s">
        <v>2337</v>
      </c>
      <c r="D8549" s="126" t="s">
        <v>25632</v>
      </c>
      <c r="E8549" s="125" t="s">
        <v>2337</v>
      </c>
      <c r="F8549" s="126" t="s">
        <v>25635</v>
      </c>
      <c r="G8549" s="125" t="s">
        <v>4619</v>
      </c>
      <c r="H8549" s="126" t="s">
        <v>25643</v>
      </c>
      <c r="I8549" s="127">
        <v>92</v>
      </c>
      <c r="J8549" s="128">
        <v>18.89609999999999</v>
      </c>
    </row>
    <row r="8550" spans="2:10" hidden="1" x14ac:dyDescent="0.25">
      <c r="B8550" s="124" t="s">
        <v>37</v>
      </c>
      <c r="C8550" s="125" t="s">
        <v>2337</v>
      </c>
      <c r="D8550" s="126" t="s">
        <v>25632</v>
      </c>
      <c r="E8550" s="125" t="s">
        <v>25636</v>
      </c>
      <c r="F8550" s="126" t="s">
        <v>25637</v>
      </c>
      <c r="G8550" s="125" t="s">
        <v>2443</v>
      </c>
      <c r="H8550" s="126" t="s">
        <v>25633</v>
      </c>
      <c r="I8550" s="127">
        <v>95</v>
      </c>
      <c r="J8550" s="128">
        <v>10.221500000000001</v>
      </c>
    </row>
    <row r="8551" spans="2:10" hidden="1" x14ac:dyDescent="0.25">
      <c r="B8551" s="124" t="s">
        <v>37</v>
      </c>
      <c r="C8551" s="125" t="s">
        <v>1438</v>
      </c>
      <c r="D8551" s="126" t="s">
        <v>25644</v>
      </c>
      <c r="E8551" s="125" t="s">
        <v>25645</v>
      </c>
      <c r="F8551" s="126" t="s">
        <v>25646</v>
      </c>
      <c r="G8551" s="125" t="s">
        <v>25647</v>
      </c>
      <c r="H8551" s="126" t="s">
        <v>25648</v>
      </c>
      <c r="I8551" s="127">
        <v>388</v>
      </c>
      <c r="J8551" s="128">
        <v>20.49209999999999</v>
      </c>
    </row>
    <row r="8552" spans="2:10" hidden="1" x14ac:dyDescent="0.25">
      <c r="B8552" s="124" t="s">
        <v>37</v>
      </c>
      <c r="C8552" s="125" t="s">
        <v>1438</v>
      </c>
      <c r="D8552" s="126" t="s">
        <v>25644</v>
      </c>
      <c r="E8552" s="125" t="s">
        <v>1438</v>
      </c>
      <c r="F8552" s="126" t="s">
        <v>25649</v>
      </c>
      <c r="G8552" s="125" t="s">
        <v>4514</v>
      </c>
      <c r="H8552" s="126" t="s">
        <v>25650</v>
      </c>
      <c r="I8552" s="127">
        <v>587</v>
      </c>
      <c r="J8552" s="128">
        <v>45.072600000000001</v>
      </c>
    </row>
    <row r="8553" spans="2:10" hidden="1" x14ac:dyDescent="0.25">
      <c r="B8553" s="124" t="s">
        <v>37</v>
      </c>
      <c r="C8553" s="125" t="s">
        <v>1438</v>
      </c>
      <c r="D8553" s="126" t="s">
        <v>25644</v>
      </c>
      <c r="E8553" s="125" t="s">
        <v>1438</v>
      </c>
      <c r="F8553" s="126" t="s">
        <v>25649</v>
      </c>
      <c r="G8553" s="125" t="s">
        <v>25651</v>
      </c>
      <c r="H8553" s="126" t="s">
        <v>25652</v>
      </c>
      <c r="I8553" s="127">
        <v>430</v>
      </c>
      <c r="J8553" s="128">
        <v>31.916699999999999</v>
      </c>
    </row>
    <row r="8554" spans="2:10" hidden="1" x14ac:dyDescent="0.25">
      <c r="B8554" s="124" t="s">
        <v>37</v>
      </c>
      <c r="C8554" s="125" t="s">
        <v>1438</v>
      </c>
      <c r="D8554" s="126" t="s">
        <v>25644</v>
      </c>
      <c r="E8554" s="125" t="s">
        <v>1438</v>
      </c>
      <c r="F8554" s="126" t="s">
        <v>25649</v>
      </c>
      <c r="G8554" s="125" t="s">
        <v>25645</v>
      </c>
      <c r="H8554" s="126" t="s">
        <v>25646</v>
      </c>
      <c r="I8554" s="127">
        <v>967</v>
      </c>
      <c r="J8554" s="128">
        <v>43.987099999999998</v>
      </c>
    </row>
    <row r="8555" spans="2:10" hidden="1" x14ac:dyDescent="0.25">
      <c r="B8555" s="124" t="s">
        <v>37</v>
      </c>
      <c r="C8555" s="125" t="s">
        <v>797</v>
      </c>
      <c r="D8555" s="126" t="s">
        <v>25653</v>
      </c>
      <c r="E8555" s="125" t="s">
        <v>797</v>
      </c>
      <c r="F8555" s="126" t="s">
        <v>25654</v>
      </c>
      <c r="G8555" s="125" t="s">
        <v>25655</v>
      </c>
      <c r="H8555" s="126" t="s">
        <v>25656</v>
      </c>
      <c r="I8555" s="127">
        <v>210</v>
      </c>
      <c r="J8555" s="128">
        <v>12.897</v>
      </c>
    </row>
    <row r="8556" spans="2:10" hidden="1" x14ac:dyDescent="0.25">
      <c r="B8556" s="124" t="s">
        <v>37</v>
      </c>
      <c r="C8556" s="125" t="s">
        <v>25657</v>
      </c>
      <c r="D8556" s="126" t="s">
        <v>25658</v>
      </c>
      <c r="E8556" s="125" t="s">
        <v>8116</v>
      </c>
      <c r="F8556" s="126" t="s">
        <v>25659</v>
      </c>
      <c r="G8556" s="125" t="s">
        <v>12907</v>
      </c>
      <c r="H8556" s="126" t="s">
        <v>25660</v>
      </c>
      <c r="I8556" s="127">
        <v>159</v>
      </c>
      <c r="J8556" s="128">
        <v>36.653700000000001</v>
      </c>
    </row>
    <row r="8557" spans="2:10" hidden="1" x14ac:dyDescent="0.25">
      <c r="B8557" s="124" t="s">
        <v>37</v>
      </c>
      <c r="C8557" s="125" t="s">
        <v>25657</v>
      </c>
      <c r="D8557" s="126" t="s">
        <v>25658</v>
      </c>
      <c r="E8557" s="125" t="s">
        <v>25661</v>
      </c>
      <c r="F8557" s="126" t="s">
        <v>25662</v>
      </c>
      <c r="G8557" s="125" t="s">
        <v>8116</v>
      </c>
      <c r="H8557" s="126" t="s">
        <v>25659</v>
      </c>
      <c r="I8557" s="127">
        <v>2110</v>
      </c>
      <c r="J8557" s="128">
        <v>28.323599999999999</v>
      </c>
    </row>
    <row r="8558" spans="2:10" hidden="1" x14ac:dyDescent="0.25">
      <c r="B8558" s="124" t="s">
        <v>37</v>
      </c>
      <c r="C8558" s="125" t="s">
        <v>25657</v>
      </c>
      <c r="D8558" s="126" t="s">
        <v>25658</v>
      </c>
      <c r="E8558" s="125" t="s">
        <v>6500</v>
      </c>
      <c r="F8558" s="126" t="s">
        <v>25663</v>
      </c>
      <c r="G8558" s="125" t="s">
        <v>25664</v>
      </c>
      <c r="H8558" s="126" t="s">
        <v>25665</v>
      </c>
      <c r="I8558" s="127">
        <v>2498</v>
      </c>
      <c r="J8558" s="128">
        <v>53.737499999999997</v>
      </c>
    </row>
    <row r="8559" spans="2:10" hidden="1" x14ac:dyDescent="0.25">
      <c r="B8559" s="124" t="s">
        <v>37</v>
      </c>
      <c r="C8559" s="125" t="s">
        <v>25657</v>
      </c>
      <c r="D8559" s="126" t="s">
        <v>25658</v>
      </c>
      <c r="E8559" s="125" t="s">
        <v>25666</v>
      </c>
      <c r="F8559" s="126" t="s">
        <v>25667</v>
      </c>
      <c r="G8559" s="125" t="s">
        <v>25668</v>
      </c>
      <c r="H8559" s="126" t="s">
        <v>25669</v>
      </c>
      <c r="I8559" s="127">
        <v>614</v>
      </c>
      <c r="J8559" s="128">
        <v>3.4314</v>
      </c>
    </row>
    <row r="8560" spans="2:10" hidden="1" x14ac:dyDescent="0.25">
      <c r="B8560" s="124" t="s">
        <v>37</v>
      </c>
      <c r="C8560" s="125" t="s">
        <v>25657</v>
      </c>
      <c r="D8560" s="126" t="s">
        <v>25658</v>
      </c>
      <c r="E8560" s="125" t="s">
        <v>25670</v>
      </c>
      <c r="F8560" s="126" t="s">
        <v>25671</v>
      </c>
      <c r="G8560" s="125" t="s">
        <v>25661</v>
      </c>
      <c r="H8560" s="126" t="s">
        <v>25662</v>
      </c>
      <c r="I8560" s="127">
        <v>350</v>
      </c>
      <c r="J8560" s="128">
        <v>20.5502</v>
      </c>
    </row>
    <row r="8561" spans="2:10" hidden="1" x14ac:dyDescent="0.25">
      <c r="B8561" s="124" t="s">
        <v>37</v>
      </c>
      <c r="C8561" s="125" t="s">
        <v>25657</v>
      </c>
      <c r="D8561" s="126" t="s">
        <v>25658</v>
      </c>
      <c r="E8561" s="125" t="s">
        <v>25657</v>
      </c>
      <c r="F8561" s="126" t="s">
        <v>25672</v>
      </c>
      <c r="G8561" s="125" t="s">
        <v>25666</v>
      </c>
      <c r="H8561" s="126" t="s">
        <v>25667</v>
      </c>
      <c r="I8561" s="127">
        <v>298</v>
      </c>
      <c r="J8561" s="128">
        <v>14.1586</v>
      </c>
    </row>
    <row r="8562" spans="2:10" hidden="1" x14ac:dyDescent="0.25">
      <c r="B8562" s="124" t="s">
        <v>37</v>
      </c>
      <c r="C8562" s="125" t="s">
        <v>25657</v>
      </c>
      <c r="D8562" s="126" t="s">
        <v>25658</v>
      </c>
      <c r="E8562" s="125" t="s">
        <v>25657</v>
      </c>
      <c r="F8562" s="126" t="s">
        <v>25672</v>
      </c>
      <c r="G8562" s="125" t="s">
        <v>25670</v>
      </c>
      <c r="H8562" s="126" t="s">
        <v>25671</v>
      </c>
      <c r="I8562" s="127">
        <v>201</v>
      </c>
      <c r="J8562" s="128">
        <v>24.413799999999991</v>
      </c>
    </row>
    <row r="8563" spans="2:10" hidden="1" x14ac:dyDescent="0.25">
      <c r="B8563" s="124" t="s">
        <v>37</v>
      </c>
      <c r="C8563" s="125" t="s">
        <v>25657</v>
      </c>
      <c r="D8563" s="126" t="s">
        <v>25658</v>
      </c>
      <c r="E8563" s="125" t="s">
        <v>25661</v>
      </c>
      <c r="F8563" s="126" t="s">
        <v>25662</v>
      </c>
      <c r="G8563" s="125" t="s">
        <v>6500</v>
      </c>
      <c r="H8563" s="126" t="s">
        <v>25663</v>
      </c>
      <c r="I8563" s="127">
        <v>1025</v>
      </c>
      <c r="J8563" s="128">
        <v>38.519300000000001</v>
      </c>
    </row>
    <row r="8564" spans="2:10" hidden="1" x14ac:dyDescent="0.25">
      <c r="B8564" s="124" t="s">
        <v>37</v>
      </c>
      <c r="C8564" s="125" t="s">
        <v>25657</v>
      </c>
      <c r="D8564" s="126" t="s">
        <v>25658</v>
      </c>
      <c r="E8564" s="125" t="s">
        <v>25664</v>
      </c>
      <c r="F8564" s="126" t="s">
        <v>25665</v>
      </c>
      <c r="G8564" s="125" t="s">
        <v>25673</v>
      </c>
      <c r="H8564" s="126" t="s">
        <v>25674</v>
      </c>
      <c r="I8564" s="127">
        <v>376</v>
      </c>
      <c r="J8564" s="128">
        <v>26.591000000000001</v>
      </c>
    </row>
    <row r="8565" spans="2:10" hidden="1" x14ac:dyDescent="0.25">
      <c r="B8565" s="124" t="s">
        <v>37</v>
      </c>
      <c r="C8565" s="125" t="s">
        <v>2361</v>
      </c>
      <c r="D8565" s="126" t="s">
        <v>25675</v>
      </c>
      <c r="E8565" s="125" t="s">
        <v>2361</v>
      </c>
      <c r="F8565" s="126" t="s">
        <v>25676</v>
      </c>
      <c r="G8565" s="125" t="s">
        <v>25677</v>
      </c>
      <c r="H8565" s="126" t="s">
        <v>25678</v>
      </c>
      <c r="I8565" s="127">
        <v>520</v>
      </c>
      <c r="J8565" s="128">
        <v>13.5792</v>
      </c>
    </row>
    <row r="8566" spans="2:10" hidden="1" x14ac:dyDescent="0.25">
      <c r="B8566" s="124" t="s">
        <v>37</v>
      </c>
      <c r="C8566" s="125" t="s">
        <v>2361</v>
      </c>
      <c r="D8566" s="126" t="s">
        <v>25675</v>
      </c>
      <c r="E8566" s="125" t="s">
        <v>25677</v>
      </c>
      <c r="F8566" s="126" t="s">
        <v>25678</v>
      </c>
      <c r="G8566" s="125" t="s">
        <v>25679</v>
      </c>
      <c r="H8566" s="126" t="s">
        <v>25680</v>
      </c>
      <c r="I8566" s="127">
        <v>522</v>
      </c>
      <c r="J8566" s="128">
        <v>12.0952</v>
      </c>
    </row>
    <row r="8567" spans="2:10" hidden="1" x14ac:dyDescent="0.25">
      <c r="B8567" s="124" t="s">
        <v>37</v>
      </c>
      <c r="C8567" s="125" t="s">
        <v>25681</v>
      </c>
      <c r="D8567" s="126" t="s">
        <v>25682</v>
      </c>
      <c r="E8567" s="125" t="s">
        <v>25681</v>
      </c>
      <c r="F8567" s="126" t="s">
        <v>25683</v>
      </c>
      <c r="G8567" s="125" t="s">
        <v>25684</v>
      </c>
      <c r="H8567" s="126" t="s">
        <v>25685</v>
      </c>
      <c r="I8567" s="127">
        <v>376</v>
      </c>
      <c r="J8567" s="128">
        <v>12.869300000000001</v>
      </c>
    </row>
    <row r="8568" spans="2:10" hidden="1" x14ac:dyDescent="0.25">
      <c r="B8568" s="124" t="s">
        <v>37</v>
      </c>
      <c r="C8568" s="125" t="s">
        <v>25681</v>
      </c>
      <c r="D8568" s="126" t="s">
        <v>25682</v>
      </c>
      <c r="E8568" s="125" t="s">
        <v>25684</v>
      </c>
      <c r="F8568" s="126" t="s">
        <v>25685</v>
      </c>
      <c r="G8568" s="125" t="s">
        <v>25686</v>
      </c>
      <c r="H8568" s="126" t="s">
        <v>25687</v>
      </c>
      <c r="I8568" s="127">
        <v>216</v>
      </c>
      <c r="J8568" s="128">
        <v>10.7559</v>
      </c>
    </row>
    <row r="8569" spans="2:10" hidden="1" x14ac:dyDescent="0.25">
      <c r="B8569" s="124" t="s">
        <v>37</v>
      </c>
      <c r="C8569" s="125" t="s">
        <v>25681</v>
      </c>
      <c r="D8569" s="126" t="s">
        <v>25682</v>
      </c>
      <c r="E8569" s="125" t="s">
        <v>25686</v>
      </c>
      <c r="F8569" s="126" t="s">
        <v>25687</v>
      </c>
      <c r="G8569" s="125" t="s">
        <v>5271</v>
      </c>
      <c r="H8569" s="126" t="s">
        <v>25688</v>
      </c>
      <c r="I8569" s="127">
        <v>230</v>
      </c>
      <c r="J8569" s="128">
        <v>6.3388</v>
      </c>
    </row>
    <row r="8570" spans="2:10" hidden="1" x14ac:dyDescent="0.25">
      <c r="B8570" s="124" t="s">
        <v>37</v>
      </c>
      <c r="C8570" s="125" t="s">
        <v>2371</v>
      </c>
      <c r="D8570" s="126" t="s">
        <v>25689</v>
      </c>
      <c r="E8570" s="125" t="s">
        <v>2371</v>
      </c>
      <c r="F8570" s="126" t="s">
        <v>25690</v>
      </c>
      <c r="G8570" s="125" t="s">
        <v>23890</v>
      </c>
      <c r="H8570" s="126" t="s">
        <v>25691</v>
      </c>
      <c r="I8570" s="127">
        <v>376</v>
      </c>
      <c r="J8570" s="128">
        <v>10.2981</v>
      </c>
    </row>
    <row r="8571" spans="2:10" hidden="1" x14ac:dyDescent="0.25">
      <c r="B8571" s="124" t="s">
        <v>37</v>
      </c>
      <c r="C8571" s="125" t="s">
        <v>25692</v>
      </c>
      <c r="D8571" s="126" t="s">
        <v>25693</v>
      </c>
      <c r="E8571" s="125" t="s">
        <v>25692</v>
      </c>
      <c r="F8571" s="126" t="s">
        <v>25694</v>
      </c>
      <c r="G8571" s="125" t="s">
        <v>17090</v>
      </c>
      <c r="H8571" s="126" t="s">
        <v>25695</v>
      </c>
      <c r="I8571" s="127">
        <v>687</v>
      </c>
      <c r="J8571" s="128">
        <v>24.70259999999999</v>
      </c>
    </row>
    <row r="8572" spans="2:10" hidden="1" x14ac:dyDescent="0.25">
      <c r="B8572" s="124" t="s">
        <v>37</v>
      </c>
      <c r="C8572" s="125" t="s">
        <v>25692</v>
      </c>
      <c r="D8572" s="126" t="s">
        <v>25693</v>
      </c>
      <c r="E8572" s="125" t="s">
        <v>25696</v>
      </c>
      <c r="F8572" s="126" t="s">
        <v>25697</v>
      </c>
      <c r="G8572" s="125" t="s">
        <v>339</v>
      </c>
      <c r="H8572" s="126" t="s">
        <v>25698</v>
      </c>
      <c r="I8572" s="127">
        <v>522</v>
      </c>
      <c r="J8572" s="128">
        <v>15.032</v>
      </c>
    </row>
    <row r="8573" spans="2:10" hidden="1" x14ac:dyDescent="0.25">
      <c r="B8573" s="124" t="s">
        <v>37</v>
      </c>
      <c r="C8573" s="125" t="s">
        <v>25692</v>
      </c>
      <c r="D8573" s="126" t="s">
        <v>25693</v>
      </c>
      <c r="E8573" s="125" t="s">
        <v>25696</v>
      </c>
      <c r="F8573" s="126" t="s">
        <v>25697</v>
      </c>
      <c r="G8573" s="125" t="s">
        <v>25529</v>
      </c>
      <c r="H8573" s="126" t="s">
        <v>25699</v>
      </c>
      <c r="I8573" s="127">
        <v>452</v>
      </c>
      <c r="J8573" s="128">
        <v>7.8078999999999983</v>
      </c>
    </row>
    <row r="8574" spans="2:10" hidden="1" x14ac:dyDescent="0.25">
      <c r="B8574" s="124" t="s">
        <v>37</v>
      </c>
      <c r="C8574" s="125" t="s">
        <v>25692</v>
      </c>
      <c r="D8574" s="126" t="s">
        <v>25693</v>
      </c>
      <c r="E8574" s="125" t="s">
        <v>25700</v>
      </c>
      <c r="F8574" s="126" t="s">
        <v>25701</v>
      </c>
      <c r="G8574" s="125" t="s">
        <v>25702</v>
      </c>
      <c r="H8574" s="126" t="s">
        <v>25703</v>
      </c>
      <c r="I8574" s="127">
        <v>493</v>
      </c>
      <c r="J8574" s="128">
        <v>9.3280000000000012</v>
      </c>
    </row>
    <row r="8575" spans="2:10" hidden="1" x14ac:dyDescent="0.25">
      <c r="B8575" s="124" t="s">
        <v>37</v>
      </c>
      <c r="C8575" s="125" t="s">
        <v>25692</v>
      </c>
      <c r="D8575" s="126" t="s">
        <v>25693</v>
      </c>
      <c r="E8575" s="125" t="s">
        <v>17090</v>
      </c>
      <c r="F8575" s="126" t="s">
        <v>25695</v>
      </c>
      <c r="G8575" s="125" t="s">
        <v>25704</v>
      </c>
      <c r="H8575" s="126" t="s">
        <v>25705</v>
      </c>
      <c r="I8575" s="127">
        <v>212</v>
      </c>
      <c r="J8575" s="128">
        <v>12.228</v>
      </c>
    </row>
    <row r="8576" spans="2:10" hidden="1" x14ac:dyDescent="0.25">
      <c r="B8576" s="124" t="s">
        <v>37</v>
      </c>
      <c r="C8576" s="125" t="s">
        <v>25692</v>
      </c>
      <c r="D8576" s="126" t="s">
        <v>25693</v>
      </c>
      <c r="E8576" s="125" t="s">
        <v>25700</v>
      </c>
      <c r="F8576" s="126" t="s">
        <v>25701</v>
      </c>
      <c r="G8576" s="125" t="s">
        <v>25706</v>
      </c>
      <c r="H8576" s="126" t="s">
        <v>25707</v>
      </c>
      <c r="I8576" s="127">
        <v>153</v>
      </c>
      <c r="J8576" s="128">
        <v>7.9344999999999999</v>
      </c>
    </row>
    <row r="8577" spans="2:10" hidden="1" x14ac:dyDescent="0.25">
      <c r="B8577" s="124" t="s">
        <v>37</v>
      </c>
      <c r="C8577" s="125" t="s">
        <v>25692</v>
      </c>
      <c r="D8577" s="126" t="s">
        <v>25693</v>
      </c>
      <c r="E8577" s="125" t="s">
        <v>25706</v>
      </c>
      <c r="F8577" s="126" t="s">
        <v>25707</v>
      </c>
      <c r="G8577" s="125" t="s">
        <v>25696</v>
      </c>
      <c r="H8577" s="126" t="s">
        <v>25697</v>
      </c>
      <c r="I8577" s="127">
        <v>598</v>
      </c>
      <c r="J8577" s="128">
        <v>14.664999999999999</v>
      </c>
    </row>
    <row r="8578" spans="2:10" hidden="1" x14ac:dyDescent="0.25">
      <c r="B8578" s="124" t="s">
        <v>37</v>
      </c>
      <c r="C8578" s="125" t="s">
        <v>2397</v>
      </c>
      <c r="D8578" s="126" t="s">
        <v>25708</v>
      </c>
      <c r="E8578" s="125" t="s">
        <v>2397</v>
      </c>
      <c r="F8578" s="126" t="s">
        <v>25709</v>
      </c>
      <c r="G8578" s="125" t="s">
        <v>25710</v>
      </c>
      <c r="H8578" s="126" t="s">
        <v>25711</v>
      </c>
      <c r="I8578" s="127">
        <v>317</v>
      </c>
      <c r="J8578" s="128">
        <v>15.077299999999999</v>
      </c>
    </row>
    <row r="8579" spans="2:10" hidden="1" x14ac:dyDescent="0.25">
      <c r="B8579" s="124" t="s">
        <v>37</v>
      </c>
      <c r="C8579" s="125" t="s">
        <v>2397</v>
      </c>
      <c r="D8579" s="126" t="s">
        <v>25708</v>
      </c>
      <c r="E8579" s="125" t="s">
        <v>2397</v>
      </c>
      <c r="F8579" s="126" t="s">
        <v>25709</v>
      </c>
      <c r="G8579" s="125" t="s">
        <v>25712</v>
      </c>
      <c r="H8579" s="126" t="s">
        <v>25713</v>
      </c>
      <c r="I8579" s="127">
        <v>247</v>
      </c>
      <c r="J8579" s="128">
        <v>10.9831</v>
      </c>
    </row>
    <row r="8580" spans="2:10" hidden="1" x14ac:dyDescent="0.25">
      <c r="B8580" s="124" t="s">
        <v>37</v>
      </c>
      <c r="C8580" s="125" t="s">
        <v>4923</v>
      </c>
      <c r="D8580" s="126" t="s">
        <v>25714</v>
      </c>
      <c r="E8580" s="125" t="s">
        <v>4923</v>
      </c>
      <c r="F8580" s="126" t="s">
        <v>25715</v>
      </c>
      <c r="G8580" s="125" t="s">
        <v>25716</v>
      </c>
      <c r="H8580" s="126" t="s">
        <v>25717</v>
      </c>
      <c r="I8580" s="127">
        <v>593</v>
      </c>
      <c r="J8580" s="128">
        <v>14.460100000000001</v>
      </c>
    </row>
    <row r="8581" spans="2:10" hidden="1" x14ac:dyDescent="0.25">
      <c r="B8581" s="124" t="s">
        <v>37</v>
      </c>
      <c r="C8581" s="125" t="s">
        <v>2411</v>
      </c>
      <c r="D8581" s="126" t="s">
        <v>25718</v>
      </c>
      <c r="E8581" s="125" t="s">
        <v>2411</v>
      </c>
      <c r="F8581" s="126" t="s">
        <v>25719</v>
      </c>
      <c r="G8581" s="125" t="s">
        <v>25720</v>
      </c>
      <c r="H8581" s="126" t="s">
        <v>25721</v>
      </c>
      <c r="I8581" s="127">
        <v>642</v>
      </c>
      <c r="J8581" s="128">
        <v>31.150200000000009</v>
      </c>
    </row>
    <row r="8582" spans="2:10" hidden="1" x14ac:dyDescent="0.25">
      <c r="B8582" s="124" t="s">
        <v>37</v>
      </c>
      <c r="C8582" s="125" t="s">
        <v>2411</v>
      </c>
      <c r="D8582" s="126" t="s">
        <v>25718</v>
      </c>
      <c r="E8582" s="125" t="s">
        <v>2411</v>
      </c>
      <c r="F8582" s="126" t="s">
        <v>25719</v>
      </c>
      <c r="G8582" s="125" t="s">
        <v>25722</v>
      </c>
      <c r="H8582" s="126" t="s">
        <v>25723</v>
      </c>
      <c r="I8582" s="127">
        <v>743</v>
      </c>
      <c r="J8582" s="128">
        <v>47.123700000000007</v>
      </c>
    </row>
    <row r="8583" spans="2:10" hidden="1" x14ac:dyDescent="0.25">
      <c r="B8583" s="124" t="s">
        <v>37</v>
      </c>
      <c r="C8583" s="125" t="s">
        <v>2415</v>
      </c>
      <c r="D8583" s="126" t="s">
        <v>25724</v>
      </c>
      <c r="E8583" s="125" t="s">
        <v>2415</v>
      </c>
      <c r="F8583" s="126" t="s">
        <v>25725</v>
      </c>
      <c r="G8583" s="125" t="s">
        <v>25726</v>
      </c>
      <c r="H8583" s="126" t="s">
        <v>25727</v>
      </c>
      <c r="I8583" s="127">
        <v>642</v>
      </c>
      <c r="J8583" s="128">
        <v>23.0017</v>
      </c>
    </row>
    <row r="8584" spans="2:10" hidden="1" x14ac:dyDescent="0.25">
      <c r="B8584" s="124" t="s">
        <v>37</v>
      </c>
      <c r="C8584" s="125" t="s">
        <v>4639</v>
      </c>
      <c r="D8584" s="126" t="s">
        <v>25728</v>
      </c>
      <c r="E8584" s="125" t="s">
        <v>4639</v>
      </c>
      <c r="F8584" s="126" t="s">
        <v>25729</v>
      </c>
      <c r="G8584" s="125" t="s">
        <v>25730</v>
      </c>
      <c r="H8584" s="126" t="s">
        <v>25731</v>
      </c>
      <c r="I8584" s="127">
        <v>340</v>
      </c>
      <c r="J8584" s="128">
        <v>39.412700000000001</v>
      </c>
    </row>
    <row r="8585" spans="2:10" hidden="1" x14ac:dyDescent="0.25">
      <c r="B8585" s="124" t="s">
        <v>37</v>
      </c>
      <c r="C8585" s="125" t="s">
        <v>25732</v>
      </c>
      <c r="D8585" s="126" t="s">
        <v>25733</v>
      </c>
      <c r="E8585" s="125" t="s">
        <v>25732</v>
      </c>
      <c r="F8585" s="126" t="s">
        <v>25734</v>
      </c>
      <c r="G8585" s="125" t="s">
        <v>25735</v>
      </c>
      <c r="H8585" s="126" t="s">
        <v>25736</v>
      </c>
      <c r="I8585" s="127">
        <v>144</v>
      </c>
      <c r="J8585" s="128">
        <v>18.775700000000001</v>
      </c>
    </row>
    <row r="8586" spans="2:10" hidden="1" x14ac:dyDescent="0.25">
      <c r="B8586" s="124" t="s">
        <v>37</v>
      </c>
      <c r="C8586" s="125" t="s">
        <v>25737</v>
      </c>
      <c r="D8586" s="126" t="s">
        <v>25738</v>
      </c>
      <c r="E8586" s="125" t="s">
        <v>25739</v>
      </c>
      <c r="F8586" s="126" t="s">
        <v>25740</v>
      </c>
      <c r="G8586" s="125" t="s">
        <v>389</v>
      </c>
      <c r="H8586" s="126" t="s">
        <v>25741</v>
      </c>
      <c r="I8586" s="127">
        <v>1176</v>
      </c>
      <c r="J8586" s="128">
        <v>5.1996000000000002</v>
      </c>
    </row>
    <row r="8587" spans="2:10" hidden="1" x14ac:dyDescent="0.25">
      <c r="B8587" s="124" t="s">
        <v>37</v>
      </c>
      <c r="C8587" s="125" t="s">
        <v>25737</v>
      </c>
      <c r="D8587" s="126" t="s">
        <v>25738</v>
      </c>
      <c r="E8587" s="125" t="s">
        <v>25737</v>
      </c>
      <c r="F8587" s="126" t="s">
        <v>25742</v>
      </c>
      <c r="G8587" s="125" t="s">
        <v>25739</v>
      </c>
      <c r="H8587" s="126" t="s">
        <v>25740</v>
      </c>
      <c r="I8587" s="127">
        <v>415</v>
      </c>
      <c r="J8587" s="128">
        <v>6.6188999999999991</v>
      </c>
    </row>
    <row r="8588" spans="2:10" hidden="1" x14ac:dyDescent="0.25">
      <c r="B8588" s="124" t="s">
        <v>37</v>
      </c>
      <c r="C8588" s="125" t="s">
        <v>2473</v>
      </c>
      <c r="D8588" s="126" t="s">
        <v>25743</v>
      </c>
      <c r="E8588" s="125" t="s">
        <v>2473</v>
      </c>
      <c r="F8588" s="126" t="s">
        <v>25744</v>
      </c>
      <c r="G8588" s="125" t="s">
        <v>25745</v>
      </c>
      <c r="H8588" s="126" t="s">
        <v>25746</v>
      </c>
      <c r="I8588" s="127">
        <v>536</v>
      </c>
      <c r="J8588" s="128">
        <v>7.5147000000000004</v>
      </c>
    </row>
    <row r="8589" spans="2:10" hidden="1" x14ac:dyDescent="0.25">
      <c r="B8589" s="124" t="s">
        <v>37</v>
      </c>
      <c r="C8589" s="125" t="s">
        <v>1234</v>
      </c>
      <c r="D8589" s="126" t="s">
        <v>25747</v>
      </c>
      <c r="E8589" s="125" t="s">
        <v>1234</v>
      </c>
      <c r="F8589" s="126" t="s">
        <v>25748</v>
      </c>
      <c r="G8589" s="125" t="s">
        <v>11975</v>
      </c>
      <c r="H8589" s="126" t="s">
        <v>25749</v>
      </c>
      <c r="I8589" s="127">
        <v>198</v>
      </c>
      <c r="J8589" s="128">
        <v>16.024899999999999</v>
      </c>
    </row>
    <row r="8590" spans="2:10" hidden="1" x14ac:dyDescent="0.25">
      <c r="B8590" s="124" t="s">
        <v>37</v>
      </c>
      <c r="C8590" s="125" t="s">
        <v>1234</v>
      </c>
      <c r="D8590" s="126" t="s">
        <v>25747</v>
      </c>
      <c r="E8590" s="125" t="s">
        <v>1234</v>
      </c>
      <c r="F8590" s="126" t="s">
        <v>25748</v>
      </c>
      <c r="G8590" s="125" t="s">
        <v>25750</v>
      </c>
      <c r="H8590" s="126" t="s">
        <v>25751</v>
      </c>
      <c r="I8590" s="127">
        <v>1851</v>
      </c>
      <c r="J8590" s="128">
        <v>17.93259999999999</v>
      </c>
    </row>
    <row r="8591" spans="2:10" hidden="1" x14ac:dyDescent="0.25">
      <c r="B8591" s="124" t="s">
        <v>37</v>
      </c>
      <c r="C8591" s="125" t="s">
        <v>2513</v>
      </c>
      <c r="D8591" s="126" t="s">
        <v>25752</v>
      </c>
      <c r="E8591" s="125" t="s">
        <v>2513</v>
      </c>
      <c r="F8591" s="126" t="s">
        <v>25753</v>
      </c>
      <c r="G8591" s="125" t="s">
        <v>25754</v>
      </c>
      <c r="H8591" s="126" t="s">
        <v>25755</v>
      </c>
      <c r="I8591" s="127">
        <v>317</v>
      </c>
      <c r="J8591" s="128">
        <v>6.4006999999999996</v>
      </c>
    </row>
    <row r="8592" spans="2:10" hidden="1" x14ac:dyDescent="0.25">
      <c r="B8592" s="124" t="s">
        <v>37</v>
      </c>
      <c r="C8592" s="125" t="s">
        <v>2513</v>
      </c>
      <c r="D8592" s="126" t="s">
        <v>25752</v>
      </c>
      <c r="E8592" s="125" t="s">
        <v>25754</v>
      </c>
      <c r="F8592" s="126" t="s">
        <v>25755</v>
      </c>
      <c r="G8592" s="125" t="s">
        <v>25756</v>
      </c>
      <c r="H8592" s="126" t="s">
        <v>25757</v>
      </c>
      <c r="I8592" s="127">
        <v>267</v>
      </c>
      <c r="J8592" s="128">
        <v>7.9332000000000011</v>
      </c>
    </row>
    <row r="8593" spans="2:10" hidden="1" x14ac:dyDescent="0.25">
      <c r="B8593" s="124" t="s">
        <v>37</v>
      </c>
      <c r="C8593" s="125" t="s">
        <v>2517</v>
      </c>
      <c r="D8593" s="126" t="s">
        <v>25758</v>
      </c>
      <c r="E8593" s="125" t="s">
        <v>2517</v>
      </c>
      <c r="F8593" s="126" t="s">
        <v>25759</v>
      </c>
      <c r="G8593" s="125" t="s">
        <v>1009</v>
      </c>
      <c r="H8593" s="126" t="s">
        <v>25760</v>
      </c>
      <c r="I8593" s="127">
        <v>800</v>
      </c>
      <c r="J8593" s="128">
        <v>23.1815</v>
      </c>
    </row>
    <row r="8594" spans="2:10" hidden="1" x14ac:dyDescent="0.25">
      <c r="B8594" s="124" t="s">
        <v>37</v>
      </c>
      <c r="C8594" s="125" t="s">
        <v>2517</v>
      </c>
      <c r="D8594" s="126" t="s">
        <v>25758</v>
      </c>
      <c r="E8594" s="125" t="s">
        <v>1009</v>
      </c>
      <c r="F8594" s="126" t="s">
        <v>25760</v>
      </c>
      <c r="G8594" s="125" t="s">
        <v>25761</v>
      </c>
      <c r="H8594" s="126" t="s">
        <v>25762</v>
      </c>
      <c r="I8594" s="127">
        <v>186</v>
      </c>
      <c r="J8594" s="128">
        <v>37.540500000000002</v>
      </c>
    </row>
    <row r="8595" spans="2:10" hidden="1" x14ac:dyDescent="0.25">
      <c r="B8595" s="124" t="s">
        <v>37</v>
      </c>
      <c r="C8595" s="125" t="s">
        <v>2084</v>
      </c>
      <c r="D8595" s="126" t="s">
        <v>25763</v>
      </c>
      <c r="E8595" s="125" t="s">
        <v>2084</v>
      </c>
      <c r="F8595" s="126" t="s">
        <v>25764</v>
      </c>
      <c r="G8595" s="125" t="s">
        <v>25765</v>
      </c>
      <c r="H8595" s="126" t="s">
        <v>25766</v>
      </c>
      <c r="I8595" s="127">
        <v>76</v>
      </c>
      <c r="J8595" s="128">
        <v>14.9094</v>
      </c>
    </row>
    <row r="8596" spans="2:10" hidden="1" x14ac:dyDescent="0.25">
      <c r="B8596" s="124" t="s">
        <v>37</v>
      </c>
      <c r="C8596" s="125" t="s">
        <v>25767</v>
      </c>
      <c r="D8596" s="126" t="s">
        <v>25768</v>
      </c>
      <c r="E8596" s="125" t="s">
        <v>25767</v>
      </c>
      <c r="F8596" s="126" t="s">
        <v>25769</v>
      </c>
      <c r="G8596" s="125" t="s">
        <v>25770</v>
      </c>
      <c r="H8596" s="126" t="s">
        <v>25771</v>
      </c>
      <c r="I8596" s="127">
        <v>517</v>
      </c>
      <c r="J8596" s="128">
        <v>5.9861000000000004</v>
      </c>
    </row>
    <row r="8597" spans="2:10" hidden="1" x14ac:dyDescent="0.25">
      <c r="B8597" s="124" t="s">
        <v>37</v>
      </c>
      <c r="C8597" s="125" t="s">
        <v>25767</v>
      </c>
      <c r="D8597" s="126" t="s">
        <v>25768</v>
      </c>
      <c r="E8597" s="125" t="s">
        <v>28</v>
      </c>
      <c r="F8597" s="126" t="s">
        <v>25772</v>
      </c>
      <c r="G8597" s="125" t="s">
        <v>25773</v>
      </c>
      <c r="H8597" s="126" t="s">
        <v>25774</v>
      </c>
      <c r="I8597" s="127">
        <v>584</v>
      </c>
      <c r="J8597" s="128">
        <v>12.2638</v>
      </c>
    </row>
    <row r="8598" spans="2:10" hidden="1" x14ac:dyDescent="0.25">
      <c r="B8598" s="124" t="s">
        <v>37</v>
      </c>
      <c r="C8598" s="125" t="s">
        <v>2515</v>
      </c>
      <c r="D8598" s="126" t="s">
        <v>25775</v>
      </c>
      <c r="E8598" s="125" t="s">
        <v>25776</v>
      </c>
      <c r="F8598" s="126" t="s">
        <v>25777</v>
      </c>
      <c r="G8598" s="125" t="s">
        <v>25778</v>
      </c>
      <c r="H8598" s="126" t="s">
        <v>25779</v>
      </c>
      <c r="I8598" s="127">
        <v>207</v>
      </c>
      <c r="J8598" s="128">
        <v>11.632999999999999</v>
      </c>
    </row>
    <row r="8599" spans="2:10" hidden="1" x14ac:dyDescent="0.25">
      <c r="B8599" s="124" t="s">
        <v>37</v>
      </c>
      <c r="C8599" s="125" t="s">
        <v>2515</v>
      </c>
      <c r="D8599" s="126" t="s">
        <v>25775</v>
      </c>
      <c r="E8599" s="125" t="s">
        <v>2515</v>
      </c>
      <c r="F8599" s="126" t="s">
        <v>25780</v>
      </c>
      <c r="G8599" s="125" t="s">
        <v>25776</v>
      </c>
      <c r="H8599" s="126" t="s">
        <v>25777</v>
      </c>
      <c r="I8599" s="127">
        <v>150</v>
      </c>
      <c r="J8599" s="128">
        <v>8.5489999999999995</v>
      </c>
    </row>
    <row r="8600" spans="2:10" hidden="1" x14ac:dyDescent="0.25">
      <c r="B8600" s="124" t="s">
        <v>37</v>
      </c>
      <c r="C8600" s="125" t="s">
        <v>2515</v>
      </c>
      <c r="D8600" s="126" t="s">
        <v>25775</v>
      </c>
      <c r="E8600" s="125" t="s">
        <v>25781</v>
      </c>
      <c r="F8600" s="126" t="s">
        <v>25782</v>
      </c>
      <c r="G8600" s="125" t="s">
        <v>25783</v>
      </c>
      <c r="H8600" s="126" t="s">
        <v>25784</v>
      </c>
      <c r="I8600" s="127">
        <v>531</v>
      </c>
      <c r="J8600" s="128">
        <v>14.6648</v>
      </c>
    </row>
    <row r="8601" spans="2:10" hidden="1" x14ac:dyDescent="0.25">
      <c r="B8601" s="124" t="s">
        <v>37</v>
      </c>
      <c r="C8601" s="125" t="s">
        <v>2515</v>
      </c>
      <c r="D8601" s="126" t="s">
        <v>25775</v>
      </c>
      <c r="E8601" s="125" t="s">
        <v>4246</v>
      </c>
      <c r="F8601" s="126" t="s">
        <v>25785</v>
      </c>
      <c r="G8601" s="125" t="s">
        <v>25786</v>
      </c>
      <c r="H8601" s="126" t="s">
        <v>25787</v>
      </c>
      <c r="I8601" s="127">
        <v>503</v>
      </c>
      <c r="J8601" s="128">
        <v>2.8907999999999991</v>
      </c>
    </row>
    <row r="8602" spans="2:10" hidden="1" x14ac:dyDescent="0.25">
      <c r="B8602" s="124" t="s">
        <v>37</v>
      </c>
      <c r="C8602" s="125" t="s">
        <v>2515</v>
      </c>
      <c r="D8602" s="126" t="s">
        <v>25775</v>
      </c>
      <c r="E8602" s="125" t="s">
        <v>2515</v>
      </c>
      <c r="F8602" s="126" t="s">
        <v>25780</v>
      </c>
      <c r="G8602" s="125" t="s">
        <v>25788</v>
      </c>
      <c r="H8602" s="126" t="s">
        <v>25789</v>
      </c>
      <c r="I8602" s="127">
        <v>752</v>
      </c>
      <c r="J8602" s="128">
        <v>20.5886</v>
      </c>
    </row>
    <row r="8603" spans="2:10" hidden="1" x14ac:dyDescent="0.25">
      <c r="B8603" s="124" t="s">
        <v>37</v>
      </c>
      <c r="C8603" s="125" t="s">
        <v>2515</v>
      </c>
      <c r="D8603" s="126" t="s">
        <v>25775</v>
      </c>
      <c r="E8603" s="125" t="s">
        <v>25778</v>
      </c>
      <c r="F8603" s="126" t="s">
        <v>25779</v>
      </c>
      <c r="G8603" s="125" t="s">
        <v>4246</v>
      </c>
      <c r="H8603" s="126" t="s">
        <v>25785</v>
      </c>
      <c r="I8603" s="127">
        <v>248</v>
      </c>
      <c r="J8603" s="128">
        <v>12.995900000000001</v>
      </c>
    </row>
    <row r="8604" spans="2:10" hidden="1" x14ac:dyDescent="0.25">
      <c r="B8604" s="124" t="s">
        <v>37</v>
      </c>
      <c r="C8604" s="125" t="s">
        <v>655</v>
      </c>
      <c r="D8604" s="126" t="s">
        <v>25790</v>
      </c>
      <c r="E8604" s="125" t="s">
        <v>14099</v>
      </c>
      <c r="F8604" s="126" t="s">
        <v>25791</v>
      </c>
      <c r="G8604" s="125" t="s">
        <v>25792</v>
      </c>
      <c r="H8604" s="126" t="s">
        <v>25793</v>
      </c>
      <c r="I8604" s="127">
        <v>471</v>
      </c>
      <c r="J8604" s="128">
        <v>13.4269</v>
      </c>
    </row>
    <row r="8605" spans="2:10" hidden="1" x14ac:dyDescent="0.25">
      <c r="B8605" s="124" t="s">
        <v>37</v>
      </c>
      <c r="C8605" s="125" t="s">
        <v>655</v>
      </c>
      <c r="D8605" s="126" t="s">
        <v>25790</v>
      </c>
      <c r="E8605" s="125" t="s">
        <v>655</v>
      </c>
      <c r="F8605" s="126" t="s">
        <v>25794</v>
      </c>
      <c r="G8605" s="125" t="s">
        <v>25795</v>
      </c>
      <c r="H8605" s="126" t="s">
        <v>25796</v>
      </c>
      <c r="I8605" s="127">
        <v>387</v>
      </c>
      <c r="J8605" s="128">
        <v>10.6066</v>
      </c>
    </row>
    <row r="8606" spans="2:10" hidden="1" x14ac:dyDescent="0.25">
      <c r="B8606" s="124" t="s">
        <v>37</v>
      </c>
      <c r="C8606" s="125" t="s">
        <v>655</v>
      </c>
      <c r="D8606" s="126" t="s">
        <v>25790</v>
      </c>
      <c r="E8606" s="125" t="s">
        <v>25795</v>
      </c>
      <c r="F8606" s="126" t="s">
        <v>25796</v>
      </c>
      <c r="G8606" s="125" t="s">
        <v>25797</v>
      </c>
      <c r="H8606" s="126" t="s">
        <v>25798</v>
      </c>
      <c r="I8606" s="127">
        <v>351</v>
      </c>
      <c r="J8606" s="128">
        <v>7.3552</v>
      </c>
    </row>
    <row r="8607" spans="2:10" hidden="1" x14ac:dyDescent="0.25">
      <c r="B8607" s="124" t="s">
        <v>37</v>
      </c>
      <c r="C8607" s="125" t="s">
        <v>655</v>
      </c>
      <c r="D8607" s="126" t="s">
        <v>25790</v>
      </c>
      <c r="E8607" s="125" t="s">
        <v>14099</v>
      </c>
      <c r="F8607" s="126" t="s">
        <v>25791</v>
      </c>
      <c r="G8607" s="125" t="s">
        <v>25799</v>
      </c>
      <c r="H8607" s="126" t="s">
        <v>25800</v>
      </c>
      <c r="I8607" s="127">
        <v>191</v>
      </c>
      <c r="J8607" s="128">
        <v>20.528299999999991</v>
      </c>
    </row>
    <row r="8608" spans="2:10" hidden="1" x14ac:dyDescent="0.25">
      <c r="B8608" s="124" t="s">
        <v>37</v>
      </c>
      <c r="C8608" s="125" t="s">
        <v>655</v>
      </c>
      <c r="D8608" s="126" t="s">
        <v>25790</v>
      </c>
      <c r="E8608" s="125" t="s">
        <v>655</v>
      </c>
      <c r="F8608" s="126" t="s">
        <v>25794</v>
      </c>
      <c r="G8608" s="125" t="s">
        <v>14099</v>
      </c>
      <c r="H8608" s="126" t="s">
        <v>25791</v>
      </c>
      <c r="I8608" s="127">
        <v>236</v>
      </c>
      <c r="J8608" s="128">
        <v>14.854200000000001</v>
      </c>
    </row>
    <row r="8609" spans="2:10" hidden="1" x14ac:dyDescent="0.25">
      <c r="B8609" s="124" t="s">
        <v>37</v>
      </c>
      <c r="C8609" s="125" t="s">
        <v>25801</v>
      </c>
      <c r="D8609" s="126" t="s">
        <v>25802</v>
      </c>
      <c r="E8609" s="125" t="s">
        <v>25801</v>
      </c>
      <c r="F8609" s="126" t="s">
        <v>25803</v>
      </c>
      <c r="G8609" s="125" t="s">
        <v>14918</v>
      </c>
      <c r="H8609" s="126" t="s">
        <v>25804</v>
      </c>
      <c r="I8609" s="127">
        <v>37</v>
      </c>
      <c r="J8609" s="128">
        <v>11.389699999999999</v>
      </c>
    </row>
    <row r="8610" spans="2:10" hidden="1" x14ac:dyDescent="0.25">
      <c r="B8610" s="124" t="s">
        <v>37</v>
      </c>
      <c r="C8610" s="125" t="s">
        <v>25801</v>
      </c>
      <c r="D8610" s="126" t="s">
        <v>25802</v>
      </c>
      <c r="E8610" s="125" t="s">
        <v>25801</v>
      </c>
      <c r="F8610" s="126" t="s">
        <v>25803</v>
      </c>
      <c r="G8610" s="125" t="s">
        <v>4585</v>
      </c>
      <c r="H8610" s="126" t="s">
        <v>25805</v>
      </c>
      <c r="I8610" s="127">
        <v>592</v>
      </c>
      <c r="J8610" s="128">
        <v>13.2879</v>
      </c>
    </row>
    <row r="8611" spans="2:10" hidden="1" x14ac:dyDescent="0.25">
      <c r="B8611" s="124" t="s">
        <v>37</v>
      </c>
      <c r="C8611" s="125" t="s">
        <v>2563</v>
      </c>
      <c r="D8611" s="126" t="s">
        <v>25806</v>
      </c>
      <c r="E8611" s="125" t="s">
        <v>2563</v>
      </c>
      <c r="F8611" s="126" t="s">
        <v>25807</v>
      </c>
      <c r="G8611" s="125" t="s">
        <v>25808</v>
      </c>
      <c r="H8611" s="126" t="s">
        <v>25809</v>
      </c>
      <c r="I8611" s="127">
        <v>470</v>
      </c>
      <c r="J8611" s="128">
        <v>20.6404</v>
      </c>
    </row>
    <row r="8612" spans="2:10" hidden="1" x14ac:dyDescent="0.25">
      <c r="B8612" s="124" t="s">
        <v>37</v>
      </c>
      <c r="C8612" s="125" t="s">
        <v>1154</v>
      </c>
      <c r="D8612" s="126" t="s">
        <v>25810</v>
      </c>
      <c r="E8612" s="125" t="s">
        <v>1154</v>
      </c>
      <c r="F8612" s="126" t="s">
        <v>25811</v>
      </c>
      <c r="G8612" s="125" t="s">
        <v>24293</v>
      </c>
      <c r="H8612" s="126" t="s">
        <v>25812</v>
      </c>
      <c r="I8612" s="127">
        <v>387</v>
      </c>
      <c r="J8612" s="128">
        <v>14.8445</v>
      </c>
    </row>
    <row r="8613" spans="2:10" hidden="1" x14ac:dyDescent="0.25">
      <c r="B8613" s="124" t="s">
        <v>37</v>
      </c>
      <c r="C8613" s="125" t="s">
        <v>1154</v>
      </c>
      <c r="D8613" s="126" t="s">
        <v>25810</v>
      </c>
      <c r="E8613" s="125" t="s">
        <v>1154</v>
      </c>
      <c r="F8613" s="126" t="s">
        <v>25811</v>
      </c>
      <c r="G8613" s="125" t="s">
        <v>25813</v>
      </c>
      <c r="H8613" s="126" t="s">
        <v>25814</v>
      </c>
      <c r="I8613" s="127">
        <v>1083</v>
      </c>
      <c r="J8613" s="128">
        <v>29.517599999999991</v>
      </c>
    </row>
    <row r="8614" spans="2:10" hidden="1" x14ac:dyDescent="0.25">
      <c r="B8614" s="124" t="s">
        <v>37</v>
      </c>
      <c r="C8614" s="125" t="s">
        <v>25815</v>
      </c>
      <c r="D8614" s="126" t="s">
        <v>25816</v>
      </c>
      <c r="E8614" s="125" t="s">
        <v>25815</v>
      </c>
      <c r="F8614" s="126" t="s">
        <v>25817</v>
      </c>
      <c r="G8614" s="125" t="s">
        <v>25818</v>
      </c>
      <c r="H8614" s="126" t="s">
        <v>25819</v>
      </c>
      <c r="I8614" s="127">
        <v>279</v>
      </c>
      <c r="J8614" s="128">
        <v>20.7805</v>
      </c>
    </row>
    <row r="8615" spans="2:10" hidden="1" x14ac:dyDescent="0.25">
      <c r="B8615" s="124" t="s">
        <v>37</v>
      </c>
      <c r="C8615" s="125" t="s">
        <v>2624</v>
      </c>
      <c r="D8615" s="126" t="s">
        <v>25820</v>
      </c>
      <c r="E8615" s="125" t="s">
        <v>2624</v>
      </c>
      <c r="F8615" s="126" t="s">
        <v>25821</v>
      </c>
      <c r="G8615" s="125" t="s">
        <v>25822</v>
      </c>
      <c r="H8615" s="126" t="s">
        <v>25823</v>
      </c>
      <c r="I8615" s="127">
        <v>359</v>
      </c>
      <c r="J8615" s="128">
        <v>23.615200000000009</v>
      </c>
    </row>
    <row r="8616" spans="2:10" hidden="1" x14ac:dyDescent="0.25">
      <c r="B8616" s="124" t="s">
        <v>37</v>
      </c>
      <c r="C8616" s="125" t="s">
        <v>2624</v>
      </c>
      <c r="D8616" s="126" t="s">
        <v>25820</v>
      </c>
      <c r="E8616" s="125" t="s">
        <v>2624</v>
      </c>
      <c r="F8616" s="126" t="s">
        <v>25821</v>
      </c>
      <c r="G8616" s="125" t="s">
        <v>25824</v>
      </c>
      <c r="H8616" s="126" t="s">
        <v>25825</v>
      </c>
      <c r="I8616" s="127">
        <v>404</v>
      </c>
      <c r="J8616" s="128">
        <v>23.205500000000001</v>
      </c>
    </row>
    <row r="8617" spans="2:10" hidden="1" x14ac:dyDescent="0.25">
      <c r="B8617" s="124" t="s">
        <v>37</v>
      </c>
      <c r="C8617" s="125" t="s">
        <v>2624</v>
      </c>
      <c r="D8617" s="126" t="s">
        <v>25820</v>
      </c>
      <c r="E8617" s="125" t="s">
        <v>2624</v>
      </c>
      <c r="F8617" s="126" t="s">
        <v>25821</v>
      </c>
      <c r="G8617" s="125" t="s">
        <v>25826</v>
      </c>
      <c r="H8617" s="126" t="s">
        <v>25827</v>
      </c>
      <c r="I8617" s="127">
        <v>754</v>
      </c>
      <c r="J8617" s="128">
        <v>23.92959999999999</v>
      </c>
    </row>
    <row r="8618" spans="2:10" hidden="1" x14ac:dyDescent="0.25">
      <c r="B8618" s="124" t="s">
        <v>37</v>
      </c>
      <c r="C8618" s="125" t="s">
        <v>2632</v>
      </c>
      <c r="D8618" s="126" t="s">
        <v>25828</v>
      </c>
      <c r="E8618" s="125" t="s">
        <v>2632</v>
      </c>
      <c r="F8618" s="126" t="s">
        <v>25829</v>
      </c>
      <c r="G8618" s="125" t="s">
        <v>8128</v>
      </c>
      <c r="H8618" s="126" t="s">
        <v>25830</v>
      </c>
      <c r="I8618" s="127">
        <v>97</v>
      </c>
      <c r="J8618" s="128">
        <v>13.5619</v>
      </c>
    </row>
    <row r="8619" spans="2:10" hidden="1" x14ac:dyDescent="0.25">
      <c r="B8619" s="124" t="s">
        <v>37</v>
      </c>
      <c r="C8619" s="125" t="s">
        <v>2642</v>
      </c>
      <c r="D8619" s="126" t="s">
        <v>25831</v>
      </c>
      <c r="E8619" s="125" t="s">
        <v>2642</v>
      </c>
      <c r="F8619" s="126" t="s">
        <v>25832</v>
      </c>
      <c r="G8619" s="125" t="s">
        <v>25833</v>
      </c>
      <c r="H8619" s="126" t="s">
        <v>25834</v>
      </c>
      <c r="I8619" s="127">
        <v>219</v>
      </c>
      <c r="J8619" s="128">
        <v>18.383900000000001</v>
      </c>
    </row>
    <row r="8620" spans="2:10" hidden="1" x14ac:dyDescent="0.25">
      <c r="B8620" s="124" t="s">
        <v>37</v>
      </c>
      <c r="C8620" s="125" t="s">
        <v>2642</v>
      </c>
      <c r="D8620" s="126" t="s">
        <v>25831</v>
      </c>
      <c r="E8620" s="125" t="s">
        <v>25835</v>
      </c>
      <c r="F8620" s="126" t="s">
        <v>25836</v>
      </c>
      <c r="G8620" s="125" t="s">
        <v>25837</v>
      </c>
      <c r="H8620" s="126" t="s">
        <v>25838</v>
      </c>
      <c r="I8620" s="127">
        <v>321</v>
      </c>
      <c r="J8620" s="128">
        <v>7.0038999999999998</v>
      </c>
    </row>
    <row r="8621" spans="2:10" hidden="1" x14ac:dyDescent="0.25">
      <c r="B8621" s="124" t="s">
        <v>37</v>
      </c>
      <c r="C8621" s="125" t="s">
        <v>2642</v>
      </c>
      <c r="D8621" s="126" t="s">
        <v>25831</v>
      </c>
      <c r="E8621" s="125" t="s">
        <v>25833</v>
      </c>
      <c r="F8621" s="126" t="s">
        <v>25834</v>
      </c>
      <c r="G8621" s="125" t="s">
        <v>25835</v>
      </c>
      <c r="H8621" s="126" t="s">
        <v>25836</v>
      </c>
      <c r="I8621" s="127">
        <v>536</v>
      </c>
      <c r="J8621" s="128">
        <v>20.024900000000009</v>
      </c>
    </row>
    <row r="8622" spans="2:10" hidden="1" x14ac:dyDescent="0.25">
      <c r="B8622" s="124" t="s">
        <v>37</v>
      </c>
      <c r="C8622" s="125" t="s">
        <v>3633</v>
      </c>
      <c r="D8622" s="126" t="s">
        <v>25839</v>
      </c>
      <c r="E8622" s="125" t="s">
        <v>10868</v>
      </c>
      <c r="F8622" s="126" t="s">
        <v>25840</v>
      </c>
      <c r="G8622" s="125" t="s">
        <v>702</v>
      </c>
      <c r="H8622" s="126" t="s">
        <v>25841</v>
      </c>
      <c r="I8622" s="127">
        <v>658</v>
      </c>
      <c r="J8622" s="128">
        <v>3.8180999999999989</v>
      </c>
    </row>
    <row r="8623" spans="2:10" hidden="1" x14ac:dyDescent="0.25">
      <c r="B8623" s="124" t="s">
        <v>37</v>
      </c>
      <c r="C8623" s="125" t="s">
        <v>3633</v>
      </c>
      <c r="D8623" s="126" t="s">
        <v>25839</v>
      </c>
      <c r="E8623" s="125" t="s">
        <v>25842</v>
      </c>
      <c r="F8623" s="126" t="s">
        <v>25843</v>
      </c>
      <c r="G8623" s="125" t="s">
        <v>25844</v>
      </c>
      <c r="H8623" s="126" t="s">
        <v>25845</v>
      </c>
      <c r="I8623" s="127">
        <v>566</v>
      </c>
      <c r="J8623" s="128">
        <v>11.4671</v>
      </c>
    </row>
    <row r="8624" spans="2:10" hidden="1" x14ac:dyDescent="0.25">
      <c r="B8624" s="124" t="s">
        <v>37</v>
      </c>
      <c r="C8624" s="125" t="s">
        <v>3633</v>
      </c>
      <c r="D8624" s="126" t="s">
        <v>25839</v>
      </c>
      <c r="E8624" s="125" t="s">
        <v>25846</v>
      </c>
      <c r="F8624" s="126" t="s">
        <v>25847</v>
      </c>
      <c r="G8624" s="125" t="s">
        <v>25848</v>
      </c>
      <c r="H8624" s="126" t="s">
        <v>25849</v>
      </c>
      <c r="I8624" s="127">
        <v>775</v>
      </c>
      <c r="J8624" s="128">
        <v>4.3064999999999998</v>
      </c>
    </row>
    <row r="8625" spans="2:10" hidden="1" x14ac:dyDescent="0.25">
      <c r="B8625" s="124" t="s">
        <v>37</v>
      </c>
      <c r="C8625" s="125" t="s">
        <v>3633</v>
      </c>
      <c r="D8625" s="126" t="s">
        <v>25839</v>
      </c>
      <c r="E8625" s="125" t="s">
        <v>3633</v>
      </c>
      <c r="F8625" s="126" t="s">
        <v>25850</v>
      </c>
      <c r="G8625" s="125" t="s">
        <v>25846</v>
      </c>
      <c r="H8625" s="126" t="s">
        <v>25847</v>
      </c>
      <c r="I8625" s="127">
        <v>343</v>
      </c>
      <c r="J8625" s="128">
        <v>5.9867000000000017</v>
      </c>
    </row>
    <row r="8626" spans="2:10" hidden="1" x14ac:dyDescent="0.25">
      <c r="B8626" s="124" t="s">
        <v>37</v>
      </c>
      <c r="C8626" s="125" t="s">
        <v>2650</v>
      </c>
      <c r="D8626" s="126" t="s">
        <v>25851</v>
      </c>
      <c r="E8626" s="125" t="s">
        <v>25852</v>
      </c>
      <c r="F8626" s="126" t="s">
        <v>25853</v>
      </c>
      <c r="G8626" s="125" t="s">
        <v>25854</v>
      </c>
      <c r="H8626" s="126" t="s">
        <v>25855</v>
      </c>
      <c r="I8626" s="127">
        <v>693</v>
      </c>
      <c r="J8626" s="128">
        <v>22.093799999999991</v>
      </c>
    </row>
    <row r="8627" spans="2:10" hidden="1" x14ac:dyDescent="0.25">
      <c r="B8627" s="124" t="s">
        <v>37</v>
      </c>
      <c r="C8627" s="125" t="s">
        <v>2650</v>
      </c>
      <c r="D8627" s="126" t="s">
        <v>25851</v>
      </c>
      <c r="E8627" s="125" t="s">
        <v>25854</v>
      </c>
      <c r="F8627" s="126" t="s">
        <v>25855</v>
      </c>
      <c r="G8627" s="125" t="s">
        <v>25856</v>
      </c>
      <c r="H8627" s="126" t="s">
        <v>25857</v>
      </c>
      <c r="I8627" s="127">
        <v>497</v>
      </c>
      <c r="J8627" s="128">
        <v>16.6754</v>
      </c>
    </row>
    <row r="8628" spans="2:10" hidden="1" x14ac:dyDescent="0.25">
      <c r="B8628" s="124" t="s">
        <v>37</v>
      </c>
      <c r="C8628" s="125" t="s">
        <v>2650</v>
      </c>
      <c r="D8628" s="126" t="s">
        <v>25851</v>
      </c>
      <c r="E8628" s="125" t="s">
        <v>2650</v>
      </c>
      <c r="F8628" s="126" t="s">
        <v>25858</v>
      </c>
      <c r="G8628" s="125" t="s">
        <v>25852</v>
      </c>
      <c r="H8628" s="126" t="s">
        <v>25853</v>
      </c>
      <c r="I8628" s="127">
        <v>236</v>
      </c>
      <c r="J8628" s="128">
        <v>9.0439000000000025</v>
      </c>
    </row>
    <row r="8629" spans="2:10" hidden="1" x14ac:dyDescent="0.25">
      <c r="B8629" s="124" t="s">
        <v>37</v>
      </c>
      <c r="C8629" s="125" t="s">
        <v>25859</v>
      </c>
      <c r="D8629" s="126" t="s">
        <v>25860</v>
      </c>
      <c r="E8629" s="125" t="s">
        <v>25859</v>
      </c>
      <c r="F8629" s="126" t="s">
        <v>25861</v>
      </c>
      <c r="G8629" s="125" t="s">
        <v>25862</v>
      </c>
      <c r="H8629" s="126" t="s">
        <v>25863</v>
      </c>
      <c r="I8629" s="127">
        <v>196</v>
      </c>
      <c r="J8629" s="128">
        <v>7.7068999999999983</v>
      </c>
    </row>
    <row r="8630" spans="2:10" hidden="1" x14ac:dyDescent="0.25">
      <c r="B8630" s="124" t="s">
        <v>37</v>
      </c>
      <c r="C8630" s="125" t="s">
        <v>25859</v>
      </c>
      <c r="D8630" s="126" t="s">
        <v>25860</v>
      </c>
      <c r="E8630" s="125" t="s">
        <v>25859</v>
      </c>
      <c r="F8630" s="126" t="s">
        <v>25861</v>
      </c>
      <c r="G8630" s="125" t="s">
        <v>25864</v>
      </c>
      <c r="H8630" s="126" t="s">
        <v>25865</v>
      </c>
      <c r="I8630" s="127">
        <v>179</v>
      </c>
      <c r="J8630" s="128">
        <v>12.9451</v>
      </c>
    </row>
    <row r="8631" spans="2:10" hidden="1" x14ac:dyDescent="0.25">
      <c r="B8631" s="124" t="s">
        <v>37</v>
      </c>
      <c r="C8631" s="125" t="s">
        <v>25866</v>
      </c>
      <c r="D8631" s="126" t="s">
        <v>25867</v>
      </c>
      <c r="E8631" s="125" t="s">
        <v>25866</v>
      </c>
      <c r="F8631" s="126" t="s">
        <v>25868</v>
      </c>
      <c r="G8631" s="125" t="s">
        <v>8215</v>
      </c>
      <c r="H8631" s="126" t="s">
        <v>25869</v>
      </c>
      <c r="I8631" s="127">
        <v>274</v>
      </c>
      <c r="J8631" s="128">
        <v>14.7699</v>
      </c>
    </row>
    <row r="8632" spans="2:10" hidden="1" x14ac:dyDescent="0.25">
      <c r="B8632" s="124" t="s">
        <v>37</v>
      </c>
      <c r="C8632" s="125" t="s">
        <v>25866</v>
      </c>
      <c r="D8632" s="126" t="s">
        <v>25867</v>
      </c>
      <c r="E8632" s="125" t="s">
        <v>25773</v>
      </c>
      <c r="F8632" s="126" t="s">
        <v>25870</v>
      </c>
      <c r="G8632" s="125" t="s">
        <v>25871</v>
      </c>
      <c r="H8632" s="126" t="s">
        <v>25872</v>
      </c>
      <c r="I8632" s="127">
        <v>421</v>
      </c>
      <c r="J8632" s="128">
        <v>5.5683999999999996</v>
      </c>
    </row>
    <row r="8633" spans="2:10" hidden="1" x14ac:dyDescent="0.25">
      <c r="B8633" s="124" t="s">
        <v>37</v>
      </c>
      <c r="C8633" s="125" t="s">
        <v>25866</v>
      </c>
      <c r="D8633" s="126" t="s">
        <v>25867</v>
      </c>
      <c r="E8633" s="125" t="s">
        <v>25871</v>
      </c>
      <c r="F8633" s="126" t="s">
        <v>25872</v>
      </c>
      <c r="G8633" s="125" t="s">
        <v>25873</v>
      </c>
      <c r="H8633" s="126" t="s">
        <v>25874</v>
      </c>
      <c r="I8633" s="127">
        <v>289</v>
      </c>
      <c r="J8633" s="128">
        <v>12.701499999999999</v>
      </c>
    </row>
    <row r="8634" spans="2:10" hidden="1" x14ac:dyDescent="0.25">
      <c r="B8634" s="124" t="s">
        <v>37</v>
      </c>
      <c r="C8634" s="125" t="s">
        <v>25866</v>
      </c>
      <c r="D8634" s="126" t="s">
        <v>25867</v>
      </c>
      <c r="E8634" s="125" t="s">
        <v>25866</v>
      </c>
      <c r="F8634" s="126" t="s">
        <v>25868</v>
      </c>
      <c r="G8634" s="125" t="s">
        <v>25773</v>
      </c>
      <c r="H8634" s="126" t="s">
        <v>25870</v>
      </c>
      <c r="I8634" s="127">
        <v>514</v>
      </c>
      <c r="J8634" s="128">
        <v>5.5688000000000004</v>
      </c>
    </row>
    <row r="8635" spans="2:10" hidden="1" x14ac:dyDescent="0.25">
      <c r="B8635" s="124" t="s">
        <v>37</v>
      </c>
      <c r="C8635" s="125" t="s">
        <v>22564</v>
      </c>
      <c r="D8635" s="126" t="s">
        <v>25875</v>
      </c>
      <c r="E8635" s="125" t="s">
        <v>25876</v>
      </c>
      <c r="F8635" s="126" t="s">
        <v>25877</v>
      </c>
      <c r="G8635" s="125" t="s">
        <v>6023</v>
      </c>
      <c r="H8635" s="126" t="s">
        <v>25878</v>
      </c>
      <c r="I8635" s="127">
        <v>206</v>
      </c>
      <c r="J8635" s="128">
        <v>17.023199999999999</v>
      </c>
    </row>
    <row r="8636" spans="2:10" hidden="1" x14ac:dyDescent="0.25">
      <c r="B8636" s="124" t="s">
        <v>37</v>
      </c>
      <c r="C8636" s="125" t="s">
        <v>22564</v>
      </c>
      <c r="D8636" s="126" t="s">
        <v>25875</v>
      </c>
      <c r="E8636" s="125" t="s">
        <v>25879</v>
      </c>
      <c r="F8636" s="126" t="s">
        <v>25880</v>
      </c>
      <c r="G8636" s="125" t="s">
        <v>969</v>
      </c>
      <c r="H8636" s="126" t="s">
        <v>25881</v>
      </c>
      <c r="I8636" s="127">
        <v>661</v>
      </c>
      <c r="J8636" s="128">
        <v>7.5853999999999999</v>
      </c>
    </row>
    <row r="8637" spans="2:10" hidden="1" x14ac:dyDescent="0.25">
      <c r="B8637" s="124" t="s">
        <v>37</v>
      </c>
      <c r="C8637" s="125" t="s">
        <v>22564</v>
      </c>
      <c r="D8637" s="126" t="s">
        <v>25875</v>
      </c>
      <c r="E8637" s="125" t="s">
        <v>25882</v>
      </c>
      <c r="F8637" s="126" t="s">
        <v>25883</v>
      </c>
      <c r="G8637" s="125" t="s">
        <v>6691</v>
      </c>
      <c r="H8637" s="126" t="s">
        <v>25884</v>
      </c>
      <c r="I8637" s="127">
        <v>304</v>
      </c>
      <c r="J8637" s="128">
        <v>7.4139999999999997</v>
      </c>
    </row>
    <row r="8638" spans="2:10" hidden="1" x14ac:dyDescent="0.25">
      <c r="B8638" s="124" t="s">
        <v>37</v>
      </c>
      <c r="C8638" s="125" t="s">
        <v>22564</v>
      </c>
      <c r="D8638" s="126" t="s">
        <v>25875</v>
      </c>
      <c r="E8638" s="125" t="s">
        <v>25885</v>
      </c>
      <c r="F8638" s="126" t="s">
        <v>25886</v>
      </c>
      <c r="G8638" s="125" t="s">
        <v>25887</v>
      </c>
      <c r="H8638" s="126" t="s">
        <v>25888</v>
      </c>
      <c r="I8638" s="127">
        <v>492</v>
      </c>
      <c r="J8638" s="128">
        <v>10.9771</v>
      </c>
    </row>
    <row r="8639" spans="2:10" hidden="1" x14ac:dyDescent="0.25">
      <c r="B8639" s="124" t="s">
        <v>37</v>
      </c>
      <c r="C8639" s="125" t="s">
        <v>22564</v>
      </c>
      <c r="D8639" s="126" t="s">
        <v>25875</v>
      </c>
      <c r="E8639" s="125" t="s">
        <v>969</v>
      </c>
      <c r="F8639" s="126" t="s">
        <v>25881</v>
      </c>
      <c r="G8639" s="125" t="s">
        <v>25889</v>
      </c>
      <c r="H8639" s="126" t="s">
        <v>25890</v>
      </c>
      <c r="I8639" s="127">
        <v>40</v>
      </c>
      <c r="J8639" s="128">
        <v>16.767199999999999</v>
      </c>
    </row>
    <row r="8640" spans="2:10" hidden="1" x14ac:dyDescent="0.25">
      <c r="B8640" s="124" t="s">
        <v>37</v>
      </c>
      <c r="C8640" s="125" t="s">
        <v>22564</v>
      </c>
      <c r="D8640" s="126" t="s">
        <v>25875</v>
      </c>
      <c r="E8640" s="125" t="s">
        <v>6023</v>
      </c>
      <c r="F8640" s="126" t="s">
        <v>25878</v>
      </c>
      <c r="G8640" s="125" t="s">
        <v>25891</v>
      </c>
      <c r="H8640" s="126" t="s">
        <v>25892</v>
      </c>
      <c r="I8640" s="127">
        <v>445</v>
      </c>
      <c r="J8640" s="128">
        <v>7.2202000000000002</v>
      </c>
    </row>
    <row r="8641" spans="2:10" hidden="1" x14ac:dyDescent="0.25">
      <c r="B8641" s="124" t="s">
        <v>37</v>
      </c>
      <c r="C8641" s="125" t="s">
        <v>22564</v>
      </c>
      <c r="D8641" s="126" t="s">
        <v>25875</v>
      </c>
      <c r="E8641" s="125" t="s">
        <v>25882</v>
      </c>
      <c r="F8641" s="126" t="s">
        <v>25883</v>
      </c>
      <c r="G8641" s="125" t="s">
        <v>25893</v>
      </c>
      <c r="H8641" s="126" t="s">
        <v>25894</v>
      </c>
      <c r="I8641" s="127">
        <v>589</v>
      </c>
      <c r="J8641" s="128">
        <v>10.6974</v>
      </c>
    </row>
    <row r="8642" spans="2:10" hidden="1" x14ac:dyDescent="0.25">
      <c r="B8642" s="124" t="s">
        <v>37</v>
      </c>
      <c r="C8642" s="125" t="s">
        <v>22564</v>
      </c>
      <c r="D8642" s="126" t="s">
        <v>25875</v>
      </c>
      <c r="E8642" s="125" t="s">
        <v>22564</v>
      </c>
      <c r="F8642" s="126" t="s">
        <v>25895</v>
      </c>
      <c r="G8642" s="125" t="s">
        <v>25879</v>
      </c>
      <c r="H8642" s="126" t="s">
        <v>25880</v>
      </c>
      <c r="I8642" s="127">
        <v>700</v>
      </c>
      <c r="J8642" s="128">
        <v>10.325699999999999</v>
      </c>
    </row>
    <row r="8643" spans="2:10" hidden="1" x14ac:dyDescent="0.25">
      <c r="B8643" s="124" t="s">
        <v>37</v>
      </c>
      <c r="C8643" s="125" t="s">
        <v>2690</v>
      </c>
      <c r="D8643" s="126" t="s">
        <v>25896</v>
      </c>
      <c r="E8643" s="125" t="s">
        <v>2690</v>
      </c>
      <c r="F8643" s="126" t="s">
        <v>25897</v>
      </c>
      <c r="G8643" s="125" t="s">
        <v>25002</v>
      </c>
      <c r="H8643" s="126" t="s">
        <v>25898</v>
      </c>
      <c r="I8643" s="127">
        <v>149</v>
      </c>
      <c r="J8643" s="128">
        <v>19.962199999999989</v>
      </c>
    </row>
    <row r="8644" spans="2:10" hidden="1" x14ac:dyDescent="0.25">
      <c r="B8644" s="124" t="s">
        <v>37</v>
      </c>
      <c r="C8644" s="125" t="s">
        <v>25899</v>
      </c>
      <c r="D8644" s="126" t="s">
        <v>25900</v>
      </c>
      <c r="E8644" s="125" t="s">
        <v>25901</v>
      </c>
      <c r="F8644" s="126" t="s">
        <v>25902</v>
      </c>
      <c r="G8644" s="125" t="s">
        <v>25903</v>
      </c>
      <c r="H8644" s="126" t="s">
        <v>25904</v>
      </c>
      <c r="I8644" s="127">
        <v>837</v>
      </c>
      <c r="J8644" s="128">
        <v>6.0658999999999983</v>
      </c>
    </row>
    <row r="8645" spans="2:10" hidden="1" x14ac:dyDescent="0.25">
      <c r="B8645" s="124" t="s">
        <v>37</v>
      </c>
      <c r="C8645" s="125" t="s">
        <v>25899</v>
      </c>
      <c r="D8645" s="126" t="s">
        <v>25900</v>
      </c>
      <c r="E8645" s="125" t="s">
        <v>25899</v>
      </c>
      <c r="F8645" s="126" t="s">
        <v>25905</v>
      </c>
      <c r="G8645" s="125" t="s">
        <v>13429</v>
      </c>
      <c r="H8645" s="126" t="s">
        <v>25906</v>
      </c>
      <c r="I8645" s="127">
        <v>488</v>
      </c>
      <c r="J8645" s="128">
        <v>20.418800000000001</v>
      </c>
    </row>
    <row r="8646" spans="2:10" hidden="1" x14ac:dyDescent="0.25">
      <c r="B8646" s="124" t="s">
        <v>37</v>
      </c>
      <c r="C8646" s="125" t="s">
        <v>25899</v>
      </c>
      <c r="D8646" s="126" t="s">
        <v>25900</v>
      </c>
      <c r="E8646" s="125" t="s">
        <v>25899</v>
      </c>
      <c r="F8646" s="126" t="s">
        <v>25905</v>
      </c>
      <c r="G8646" s="125" t="s">
        <v>10700</v>
      </c>
      <c r="H8646" s="126" t="s">
        <v>25907</v>
      </c>
      <c r="I8646" s="127">
        <v>2050</v>
      </c>
      <c r="J8646" s="128">
        <v>17.6388</v>
      </c>
    </row>
    <row r="8647" spans="2:10" hidden="1" x14ac:dyDescent="0.25">
      <c r="B8647" s="124" t="s">
        <v>37</v>
      </c>
      <c r="C8647" s="125" t="s">
        <v>25899</v>
      </c>
      <c r="D8647" s="126" t="s">
        <v>25900</v>
      </c>
      <c r="E8647" s="125" t="s">
        <v>10700</v>
      </c>
      <c r="F8647" s="126" t="s">
        <v>25907</v>
      </c>
      <c r="G8647" s="125" t="s">
        <v>25901</v>
      </c>
      <c r="H8647" s="126" t="s">
        <v>25902</v>
      </c>
      <c r="I8647" s="127">
        <v>183</v>
      </c>
      <c r="J8647" s="128">
        <v>14.796099999999999</v>
      </c>
    </row>
    <row r="8648" spans="2:10" hidden="1" x14ac:dyDescent="0.25">
      <c r="B8648" s="124" t="s">
        <v>37</v>
      </c>
      <c r="C8648" s="125" t="s">
        <v>2698</v>
      </c>
      <c r="D8648" s="126" t="s">
        <v>25908</v>
      </c>
      <c r="E8648" s="125" t="s">
        <v>2698</v>
      </c>
      <c r="F8648" s="126" t="s">
        <v>25909</v>
      </c>
      <c r="G8648" s="125" t="s">
        <v>25910</v>
      </c>
      <c r="H8648" s="126" t="s">
        <v>25911</v>
      </c>
      <c r="I8648" s="127">
        <v>934</v>
      </c>
      <c r="J8648" s="128">
        <v>6.2996000000000016</v>
      </c>
    </row>
    <row r="8649" spans="2:10" hidden="1" x14ac:dyDescent="0.25">
      <c r="B8649" s="124" t="s">
        <v>37</v>
      </c>
      <c r="C8649" s="125" t="s">
        <v>25912</v>
      </c>
      <c r="D8649" s="126" t="s">
        <v>25913</v>
      </c>
      <c r="E8649" s="125" t="s">
        <v>25912</v>
      </c>
      <c r="F8649" s="126" t="s">
        <v>25914</v>
      </c>
      <c r="G8649" s="125" t="s">
        <v>4373</v>
      </c>
      <c r="H8649" s="126" t="s">
        <v>25915</v>
      </c>
      <c r="I8649" s="127">
        <v>526</v>
      </c>
      <c r="J8649" s="128">
        <v>16.546399999999998</v>
      </c>
    </row>
    <row r="8650" spans="2:10" hidden="1" x14ac:dyDescent="0.25">
      <c r="B8650" s="124" t="s">
        <v>37</v>
      </c>
      <c r="C8650" s="125" t="s">
        <v>2720</v>
      </c>
      <c r="D8650" s="126" t="s">
        <v>25916</v>
      </c>
      <c r="E8650" s="125" t="s">
        <v>2720</v>
      </c>
      <c r="F8650" s="126" t="s">
        <v>25917</v>
      </c>
      <c r="G8650" s="125" t="s">
        <v>25918</v>
      </c>
      <c r="H8650" s="126" t="s">
        <v>25919</v>
      </c>
      <c r="I8650" s="127">
        <v>1063</v>
      </c>
      <c r="J8650" s="128">
        <v>46.500800000000012</v>
      </c>
    </row>
    <row r="8651" spans="2:10" hidden="1" x14ac:dyDescent="0.25">
      <c r="B8651" s="124" t="s">
        <v>37</v>
      </c>
      <c r="C8651" s="125" t="s">
        <v>1091</v>
      </c>
      <c r="D8651" s="126" t="s">
        <v>25920</v>
      </c>
      <c r="E8651" s="125" t="s">
        <v>1091</v>
      </c>
      <c r="F8651" s="126" t="s">
        <v>25921</v>
      </c>
      <c r="G8651" s="125" t="s">
        <v>25922</v>
      </c>
      <c r="H8651" s="126" t="s">
        <v>25923</v>
      </c>
      <c r="I8651" s="127">
        <v>1767</v>
      </c>
      <c r="J8651" s="128">
        <v>15.4053</v>
      </c>
    </row>
    <row r="8652" spans="2:10" hidden="1" x14ac:dyDescent="0.25">
      <c r="B8652" s="124" t="s">
        <v>37</v>
      </c>
      <c r="C8652" s="125" t="s">
        <v>2742</v>
      </c>
      <c r="D8652" s="126" t="s">
        <v>25924</v>
      </c>
      <c r="E8652" s="125" t="s">
        <v>2742</v>
      </c>
      <c r="F8652" s="126" t="s">
        <v>25925</v>
      </c>
      <c r="G8652" s="125" t="s">
        <v>25926</v>
      </c>
      <c r="H8652" s="126" t="s">
        <v>25927</v>
      </c>
      <c r="I8652" s="127">
        <v>243</v>
      </c>
      <c r="J8652" s="128">
        <v>8.0115000000000016</v>
      </c>
    </row>
    <row r="8653" spans="2:10" hidden="1" x14ac:dyDescent="0.25">
      <c r="B8653" s="124" t="s">
        <v>37</v>
      </c>
      <c r="C8653" s="125" t="s">
        <v>2742</v>
      </c>
      <c r="D8653" s="126" t="s">
        <v>25924</v>
      </c>
      <c r="E8653" s="125" t="s">
        <v>2742</v>
      </c>
      <c r="F8653" s="126" t="s">
        <v>25925</v>
      </c>
      <c r="G8653" s="125" t="s">
        <v>25928</v>
      </c>
      <c r="H8653" s="126" t="s">
        <v>25929</v>
      </c>
      <c r="I8653" s="127">
        <v>594</v>
      </c>
      <c r="J8653" s="128">
        <v>9.0913000000000004</v>
      </c>
    </row>
    <row r="8654" spans="2:10" hidden="1" x14ac:dyDescent="0.25">
      <c r="B8654" s="124" t="s">
        <v>37</v>
      </c>
      <c r="C8654" s="125" t="s">
        <v>2752</v>
      </c>
      <c r="D8654" s="126" t="s">
        <v>25930</v>
      </c>
      <c r="E8654" s="125" t="s">
        <v>2752</v>
      </c>
      <c r="F8654" s="126" t="s">
        <v>25931</v>
      </c>
      <c r="G8654" s="125" t="s">
        <v>25932</v>
      </c>
      <c r="H8654" s="126" t="s">
        <v>25933</v>
      </c>
      <c r="I8654" s="127">
        <v>427</v>
      </c>
      <c r="J8654" s="128">
        <v>13.8522</v>
      </c>
    </row>
    <row r="8655" spans="2:10" hidden="1" x14ac:dyDescent="0.25">
      <c r="B8655" s="124" t="s">
        <v>37</v>
      </c>
      <c r="C8655" s="125" t="s">
        <v>1330</v>
      </c>
      <c r="D8655" s="126" t="s">
        <v>25934</v>
      </c>
      <c r="E8655" s="125" t="s">
        <v>1330</v>
      </c>
      <c r="F8655" s="126" t="s">
        <v>25935</v>
      </c>
      <c r="G8655" s="125" t="s">
        <v>25936</v>
      </c>
      <c r="H8655" s="126" t="s">
        <v>25937</v>
      </c>
      <c r="I8655" s="127">
        <v>781</v>
      </c>
      <c r="J8655" s="128">
        <v>20.319900000000001</v>
      </c>
    </row>
    <row r="8656" spans="2:10" hidden="1" x14ac:dyDescent="0.25">
      <c r="B8656" s="124" t="s">
        <v>37</v>
      </c>
      <c r="C8656" s="125" t="s">
        <v>1330</v>
      </c>
      <c r="D8656" s="126" t="s">
        <v>25934</v>
      </c>
      <c r="E8656" s="125" t="s">
        <v>25936</v>
      </c>
      <c r="F8656" s="126" t="s">
        <v>25937</v>
      </c>
      <c r="G8656" s="125" t="s">
        <v>25938</v>
      </c>
      <c r="H8656" s="126" t="s">
        <v>25939</v>
      </c>
      <c r="I8656" s="127">
        <v>808</v>
      </c>
      <c r="J8656" s="128">
        <v>25.437200000000001</v>
      </c>
    </row>
    <row r="8657" spans="2:10" hidden="1" x14ac:dyDescent="0.25">
      <c r="B8657" s="124" t="s">
        <v>37</v>
      </c>
      <c r="C8657" s="125" t="s">
        <v>2773</v>
      </c>
      <c r="D8657" s="126" t="s">
        <v>25940</v>
      </c>
      <c r="E8657" s="125" t="s">
        <v>2773</v>
      </c>
      <c r="F8657" s="126" t="s">
        <v>25941</v>
      </c>
      <c r="G8657" s="125" t="s">
        <v>25942</v>
      </c>
      <c r="H8657" s="126" t="s">
        <v>25943</v>
      </c>
      <c r="I8657" s="127">
        <v>418</v>
      </c>
      <c r="J8657" s="128">
        <v>12.5456</v>
      </c>
    </row>
    <row r="8658" spans="2:10" hidden="1" x14ac:dyDescent="0.25">
      <c r="B8658" s="124" t="s">
        <v>37</v>
      </c>
      <c r="C8658" s="125" t="s">
        <v>2793</v>
      </c>
      <c r="D8658" s="126" t="s">
        <v>25944</v>
      </c>
      <c r="E8658" s="125" t="s">
        <v>25945</v>
      </c>
      <c r="F8658" s="126" t="s">
        <v>25946</v>
      </c>
      <c r="G8658" s="125" t="s">
        <v>25947</v>
      </c>
      <c r="H8658" s="126" t="s">
        <v>25948</v>
      </c>
      <c r="I8658" s="127">
        <v>467</v>
      </c>
      <c r="J8658" s="128">
        <v>12.822900000000001</v>
      </c>
    </row>
    <row r="8659" spans="2:10" hidden="1" x14ac:dyDescent="0.25">
      <c r="B8659" s="124" t="s">
        <v>37</v>
      </c>
      <c r="C8659" s="125" t="s">
        <v>2793</v>
      </c>
      <c r="D8659" s="126" t="s">
        <v>25944</v>
      </c>
      <c r="E8659" s="125" t="s">
        <v>25949</v>
      </c>
      <c r="F8659" s="126" t="s">
        <v>25950</v>
      </c>
      <c r="G8659" s="125" t="s">
        <v>25951</v>
      </c>
      <c r="H8659" s="126" t="s">
        <v>25952</v>
      </c>
      <c r="I8659" s="127">
        <v>295</v>
      </c>
      <c r="J8659" s="128">
        <v>36.261900000000011</v>
      </c>
    </row>
    <row r="8660" spans="2:10" hidden="1" x14ac:dyDescent="0.25">
      <c r="B8660" s="124" t="s">
        <v>37</v>
      </c>
      <c r="C8660" s="125" t="s">
        <v>2793</v>
      </c>
      <c r="D8660" s="126" t="s">
        <v>25944</v>
      </c>
      <c r="E8660" s="125" t="s">
        <v>25953</v>
      </c>
      <c r="F8660" s="126" t="s">
        <v>25954</v>
      </c>
      <c r="G8660" s="125" t="s">
        <v>2948</v>
      </c>
      <c r="H8660" s="126" t="s">
        <v>25955</v>
      </c>
      <c r="I8660" s="127">
        <v>325</v>
      </c>
      <c r="J8660" s="128">
        <v>5.5705</v>
      </c>
    </row>
    <row r="8661" spans="2:10" hidden="1" x14ac:dyDescent="0.25">
      <c r="B8661" s="124" t="s">
        <v>37</v>
      </c>
      <c r="C8661" s="125" t="s">
        <v>2793</v>
      </c>
      <c r="D8661" s="126" t="s">
        <v>25944</v>
      </c>
      <c r="E8661" s="125" t="s">
        <v>25953</v>
      </c>
      <c r="F8661" s="126" t="s">
        <v>25954</v>
      </c>
      <c r="G8661" s="125" t="s">
        <v>25945</v>
      </c>
      <c r="H8661" s="126" t="s">
        <v>25946</v>
      </c>
      <c r="I8661" s="127">
        <v>1276</v>
      </c>
      <c r="J8661" s="128">
        <v>7.2686000000000002</v>
      </c>
    </row>
    <row r="8662" spans="2:10" hidden="1" x14ac:dyDescent="0.25">
      <c r="B8662" s="124" t="s">
        <v>37</v>
      </c>
      <c r="C8662" s="125" t="s">
        <v>2793</v>
      </c>
      <c r="D8662" s="126" t="s">
        <v>25944</v>
      </c>
      <c r="E8662" s="125" t="s">
        <v>25956</v>
      </c>
      <c r="F8662" s="126" t="s">
        <v>25957</v>
      </c>
      <c r="G8662" s="125" t="s">
        <v>25953</v>
      </c>
      <c r="H8662" s="126" t="s">
        <v>25954</v>
      </c>
      <c r="I8662" s="127">
        <v>331</v>
      </c>
      <c r="J8662" s="128">
        <v>12.345499999999999</v>
      </c>
    </row>
    <row r="8663" spans="2:10" hidden="1" x14ac:dyDescent="0.25">
      <c r="B8663" s="124" t="s">
        <v>37</v>
      </c>
      <c r="C8663" s="125" t="s">
        <v>2793</v>
      </c>
      <c r="D8663" s="126" t="s">
        <v>25944</v>
      </c>
      <c r="E8663" s="125" t="s">
        <v>2793</v>
      </c>
      <c r="F8663" s="126" t="s">
        <v>25958</v>
      </c>
      <c r="G8663" s="125" t="s">
        <v>25956</v>
      </c>
      <c r="H8663" s="126" t="s">
        <v>25957</v>
      </c>
      <c r="I8663" s="127">
        <v>231</v>
      </c>
      <c r="J8663" s="128">
        <v>19.721399999999999</v>
      </c>
    </row>
    <row r="8664" spans="2:10" hidden="1" x14ac:dyDescent="0.25">
      <c r="B8664" s="124" t="s">
        <v>37</v>
      </c>
      <c r="C8664" s="125" t="s">
        <v>2793</v>
      </c>
      <c r="D8664" s="126" t="s">
        <v>25944</v>
      </c>
      <c r="E8664" s="125" t="s">
        <v>25956</v>
      </c>
      <c r="F8664" s="126" t="s">
        <v>25957</v>
      </c>
      <c r="G8664" s="125" t="s">
        <v>25949</v>
      </c>
      <c r="H8664" s="126" t="s">
        <v>25950</v>
      </c>
      <c r="I8664" s="127">
        <v>1004</v>
      </c>
      <c r="J8664" s="128">
        <v>14.504</v>
      </c>
    </row>
    <row r="8665" spans="2:10" hidden="1" x14ac:dyDescent="0.25">
      <c r="B8665" s="124" t="s">
        <v>37</v>
      </c>
      <c r="C8665" s="125" t="s">
        <v>2793</v>
      </c>
      <c r="D8665" s="126" t="s">
        <v>25944</v>
      </c>
      <c r="E8665" s="125" t="s">
        <v>25947</v>
      </c>
      <c r="F8665" s="126" t="s">
        <v>25948</v>
      </c>
      <c r="G8665" s="125" t="s">
        <v>24077</v>
      </c>
      <c r="H8665" s="126" t="s">
        <v>25959</v>
      </c>
      <c r="I8665" s="127">
        <v>435</v>
      </c>
      <c r="J8665" s="128">
        <v>11.947900000000001</v>
      </c>
    </row>
    <row r="8666" spans="2:10" hidden="1" x14ac:dyDescent="0.25">
      <c r="B8666" s="124" t="s">
        <v>37</v>
      </c>
      <c r="C8666" s="125" t="s">
        <v>2793</v>
      </c>
      <c r="D8666" s="126" t="s">
        <v>25944</v>
      </c>
      <c r="E8666" s="125" t="s">
        <v>25949</v>
      </c>
      <c r="F8666" s="126" t="s">
        <v>25950</v>
      </c>
      <c r="G8666" s="125" t="s">
        <v>25960</v>
      </c>
      <c r="H8666" s="126" t="s">
        <v>25961</v>
      </c>
      <c r="I8666" s="127">
        <v>270</v>
      </c>
      <c r="J8666" s="128">
        <v>43.311500000000002</v>
      </c>
    </row>
    <row r="8667" spans="2:10" hidden="1" x14ac:dyDescent="0.25">
      <c r="B8667" s="124" t="s">
        <v>37</v>
      </c>
      <c r="C8667" s="125" t="s">
        <v>793</v>
      </c>
      <c r="D8667" s="126" t="s">
        <v>25962</v>
      </c>
      <c r="E8667" s="125" t="s">
        <v>793</v>
      </c>
      <c r="F8667" s="126" t="s">
        <v>25963</v>
      </c>
      <c r="G8667" s="125" t="s">
        <v>5395</v>
      </c>
      <c r="H8667" s="126" t="s">
        <v>25964</v>
      </c>
      <c r="I8667" s="127">
        <v>776</v>
      </c>
      <c r="J8667" s="128">
        <v>13.8078</v>
      </c>
    </row>
    <row r="8668" spans="2:10" hidden="1" x14ac:dyDescent="0.25">
      <c r="B8668" s="124" t="s">
        <v>37</v>
      </c>
      <c r="C8668" s="125" t="s">
        <v>793</v>
      </c>
      <c r="D8668" s="126" t="s">
        <v>25962</v>
      </c>
      <c r="E8668" s="125" t="s">
        <v>5395</v>
      </c>
      <c r="F8668" s="126" t="s">
        <v>25964</v>
      </c>
      <c r="G8668" s="125" t="s">
        <v>3961</v>
      </c>
      <c r="H8668" s="126" t="s">
        <v>25965</v>
      </c>
      <c r="I8668" s="127">
        <v>669</v>
      </c>
      <c r="J8668" s="128">
        <v>6.8864000000000001</v>
      </c>
    </row>
    <row r="8669" spans="2:10" hidden="1" x14ac:dyDescent="0.25">
      <c r="B8669" s="124" t="s">
        <v>37</v>
      </c>
      <c r="C8669" s="125" t="s">
        <v>2803</v>
      </c>
      <c r="D8669" s="126" t="s">
        <v>25966</v>
      </c>
      <c r="E8669" s="125" t="s">
        <v>2803</v>
      </c>
      <c r="F8669" s="126" t="s">
        <v>25967</v>
      </c>
      <c r="G8669" s="125" t="s">
        <v>10759</v>
      </c>
      <c r="H8669" s="126" t="s">
        <v>25968</v>
      </c>
      <c r="I8669" s="127">
        <v>295</v>
      </c>
      <c r="J8669" s="128">
        <v>11.2006</v>
      </c>
    </row>
    <row r="8670" spans="2:10" hidden="1" x14ac:dyDescent="0.25">
      <c r="B8670" s="124" t="s">
        <v>37</v>
      </c>
      <c r="C8670" s="125" t="s">
        <v>2803</v>
      </c>
      <c r="D8670" s="126" t="s">
        <v>25966</v>
      </c>
      <c r="E8670" s="125" t="s">
        <v>10759</v>
      </c>
      <c r="F8670" s="126" t="s">
        <v>25968</v>
      </c>
      <c r="G8670" s="125" t="s">
        <v>25969</v>
      </c>
      <c r="H8670" s="126" t="s">
        <v>25970</v>
      </c>
      <c r="I8670" s="127">
        <v>386</v>
      </c>
      <c r="J8670" s="128">
        <v>12.8011</v>
      </c>
    </row>
    <row r="8671" spans="2:10" hidden="1" x14ac:dyDescent="0.25">
      <c r="B8671" s="124" t="s">
        <v>37</v>
      </c>
      <c r="C8671" s="125" t="s">
        <v>2803</v>
      </c>
      <c r="D8671" s="126" t="s">
        <v>25966</v>
      </c>
      <c r="E8671" s="125" t="s">
        <v>2803</v>
      </c>
      <c r="F8671" s="126" t="s">
        <v>25967</v>
      </c>
      <c r="G8671" s="125" t="s">
        <v>6206</v>
      </c>
      <c r="H8671" s="126" t="s">
        <v>25971</v>
      </c>
      <c r="I8671" s="127">
        <v>243</v>
      </c>
      <c r="J8671" s="128">
        <v>9.1206000000000014</v>
      </c>
    </row>
    <row r="8672" spans="2:10" hidden="1" x14ac:dyDescent="0.25">
      <c r="B8672" s="124" t="s">
        <v>37</v>
      </c>
      <c r="C8672" s="125" t="s">
        <v>25972</v>
      </c>
      <c r="D8672" s="126" t="s">
        <v>25973</v>
      </c>
      <c r="E8672" s="125" t="s">
        <v>25972</v>
      </c>
      <c r="F8672" s="126" t="s">
        <v>25974</v>
      </c>
      <c r="G8672" s="125" t="s">
        <v>25975</v>
      </c>
      <c r="H8672" s="126" t="s">
        <v>25976</v>
      </c>
      <c r="I8672" s="127">
        <v>465</v>
      </c>
      <c r="J8672" s="128">
        <v>14.723599999999999</v>
      </c>
    </row>
    <row r="8673" spans="2:10" hidden="1" x14ac:dyDescent="0.25">
      <c r="B8673" s="124" t="s">
        <v>37</v>
      </c>
      <c r="C8673" s="125" t="s">
        <v>25972</v>
      </c>
      <c r="D8673" s="126" t="s">
        <v>25973</v>
      </c>
      <c r="E8673" s="125" t="s">
        <v>25975</v>
      </c>
      <c r="F8673" s="126" t="s">
        <v>25976</v>
      </c>
      <c r="G8673" s="125" t="s">
        <v>25977</v>
      </c>
      <c r="H8673" s="126" t="s">
        <v>25978</v>
      </c>
      <c r="I8673" s="127">
        <v>574</v>
      </c>
      <c r="J8673" s="128">
        <v>7.7093000000000016</v>
      </c>
    </row>
    <row r="8674" spans="2:10" hidden="1" x14ac:dyDescent="0.25">
      <c r="B8674" s="124" t="s">
        <v>37</v>
      </c>
      <c r="C8674" s="125" t="s">
        <v>25972</v>
      </c>
      <c r="D8674" s="126" t="s">
        <v>25973</v>
      </c>
      <c r="E8674" s="125" t="s">
        <v>25972</v>
      </c>
      <c r="F8674" s="126" t="s">
        <v>25974</v>
      </c>
      <c r="G8674" s="125" t="s">
        <v>25979</v>
      </c>
      <c r="H8674" s="126" t="s">
        <v>25980</v>
      </c>
      <c r="I8674" s="127">
        <v>238</v>
      </c>
      <c r="J8674" s="128">
        <v>14.2746</v>
      </c>
    </row>
    <row r="8675" spans="2:10" hidden="1" x14ac:dyDescent="0.25">
      <c r="B8675" s="124" t="s">
        <v>37</v>
      </c>
      <c r="C8675" s="125" t="s">
        <v>2811</v>
      </c>
      <c r="D8675" s="126" t="s">
        <v>25981</v>
      </c>
      <c r="E8675" s="125" t="s">
        <v>2811</v>
      </c>
      <c r="F8675" s="126" t="s">
        <v>25982</v>
      </c>
      <c r="G8675" s="125" t="s">
        <v>25983</v>
      </c>
      <c r="H8675" s="126" t="s">
        <v>25984</v>
      </c>
      <c r="I8675" s="127">
        <v>310</v>
      </c>
      <c r="J8675" s="128">
        <v>18.794900000000009</v>
      </c>
    </row>
    <row r="8676" spans="2:10" hidden="1" x14ac:dyDescent="0.25">
      <c r="B8676" s="124" t="s">
        <v>37</v>
      </c>
      <c r="C8676" s="125" t="s">
        <v>25985</v>
      </c>
      <c r="D8676" s="126" t="s">
        <v>25986</v>
      </c>
      <c r="E8676" s="125" t="s">
        <v>25985</v>
      </c>
      <c r="F8676" s="126" t="s">
        <v>25987</v>
      </c>
      <c r="G8676" s="125" t="s">
        <v>25988</v>
      </c>
      <c r="H8676" s="126" t="s">
        <v>25989</v>
      </c>
      <c r="I8676" s="127">
        <v>175</v>
      </c>
      <c r="J8676" s="128">
        <v>7.0933999999999999</v>
      </c>
    </row>
    <row r="8677" spans="2:10" hidden="1" x14ac:dyDescent="0.25">
      <c r="B8677" s="124" t="s">
        <v>37</v>
      </c>
      <c r="C8677" s="125" t="s">
        <v>25985</v>
      </c>
      <c r="D8677" s="126" t="s">
        <v>25986</v>
      </c>
      <c r="E8677" s="125" t="s">
        <v>25985</v>
      </c>
      <c r="F8677" s="126" t="s">
        <v>25987</v>
      </c>
      <c r="G8677" s="125" t="s">
        <v>9839</v>
      </c>
      <c r="H8677" s="126" t="s">
        <v>25990</v>
      </c>
      <c r="I8677" s="127">
        <v>186</v>
      </c>
      <c r="J8677" s="128">
        <v>7.0107999999999997</v>
      </c>
    </row>
    <row r="8678" spans="2:10" hidden="1" x14ac:dyDescent="0.25">
      <c r="B8678" s="124" t="s">
        <v>37</v>
      </c>
      <c r="C8678" s="125" t="s">
        <v>2823</v>
      </c>
      <c r="D8678" s="126" t="s">
        <v>25991</v>
      </c>
      <c r="E8678" s="125" t="s">
        <v>2823</v>
      </c>
      <c r="F8678" s="126" t="s">
        <v>25992</v>
      </c>
      <c r="G8678" s="125" t="s">
        <v>16658</v>
      </c>
      <c r="H8678" s="126" t="s">
        <v>25993</v>
      </c>
      <c r="I8678" s="127">
        <v>711</v>
      </c>
      <c r="J8678" s="128">
        <v>11.0985</v>
      </c>
    </row>
    <row r="8679" spans="2:10" hidden="1" x14ac:dyDescent="0.25">
      <c r="B8679" s="124" t="s">
        <v>37</v>
      </c>
      <c r="C8679" s="125" t="s">
        <v>2831</v>
      </c>
      <c r="D8679" s="126" t="s">
        <v>25994</v>
      </c>
      <c r="E8679" s="125" t="s">
        <v>2831</v>
      </c>
      <c r="F8679" s="126" t="s">
        <v>25995</v>
      </c>
      <c r="G8679" s="125" t="s">
        <v>25996</v>
      </c>
      <c r="H8679" s="126" t="s">
        <v>25997</v>
      </c>
      <c r="I8679" s="127">
        <v>576</v>
      </c>
      <c r="J8679" s="128">
        <v>16.0703</v>
      </c>
    </row>
    <row r="8680" spans="2:10" hidden="1" x14ac:dyDescent="0.25">
      <c r="B8680" s="124" t="s">
        <v>37</v>
      </c>
      <c r="C8680" s="125" t="s">
        <v>2831</v>
      </c>
      <c r="D8680" s="126" t="s">
        <v>25994</v>
      </c>
      <c r="E8680" s="125" t="s">
        <v>25996</v>
      </c>
      <c r="F8680" s="126" t="s">
        <v>25997</v>
      </c>
      <c r="G8680" s="125" t="s">
        <v>7787</v>
      </c>
      <c r="H8680" s="126" t="s">
        <v>25998</v>
      </c>
      <c r="I8680" s="127">
        <v>203</v>
      </c>
      <c r="J8680" s="128">
        <v>23.977399999999999</v>
      </c>
    </row>
    <row r="8681" spans="2:10" hidden="1" x14ac:dyDescent="0.25">
      <c r="B8681" s="124" t="s">
        <v>37</v>
      </c>
      <c r="C8681" s="125" t="s">
        <v>2831</v>
      </c>
      <c r="D8681" s="126" t="s">
        <v>25994</v>
      </c>
      <c r="E8681" s="125" t="s">
        <v>2831</v>
      </c>
      <c r="F8681" s="126" t="s">
        <v>25995</v>
      </c>
      <c r="G8681" s="125" t="s">
        <v>25999</v>
      </c>
      <c r="H8681" s="126" t="s">
        <v>26000</v>
      </c>
      <c r="I8681" s="127">
        <v>882</v>
      </c>
      <c r="J8681" s="128">
        <v>17.691500000000001</v>
      </c>
    </row>
    <row r="8682" spans="2:10" hidden="1" x14ac:dyDescent="0.25">
      <c r="B8682" s="124" t="s">
        <v>37</v>
      </c>
      <c r="C8682" s="125" t="s">
        <v>2831</v>
      </c>
      <c r="D8682" s="126" t="s">
        <v>25994</v>
      </c>
      <c r="E8682" s="125" t="s">
        <v>2831</v>
      </c>
      <c r="F8682" s="126" t="s">
        <v>25995</v>
      </c>
      <c r="G8682" s="125" t="s">
        <v>26001</v>
      </c>
      <c r="H8682" s="126" t="s">
        <v>26002</v>
      </c>
      <c r="I8682" s="127">
        <v>1062</v>
      </c>
      <c r="J8682" s="128">
        <v>13.7255</v>
      </c>
    </row>
    <row r="8683" spans="2:10" hidden="1" x14ac:dyDescent="0.25">
      <c r="B8683" s="124" t="s">
        <v>37</v>
      </c>
      <c r="C8683" s="125" t="s">
        <v>2843</v>
      </c>
      <c r="D8683" s="126" t="s">
        <v>26003</v>
      </c>
      <c r="E8683" s="125" t="s">
        <v>26004</v>
      </c>
      <c r="F8683" s="126" t="s">
        <v>26005</v>
      </c>
      <c r="G8683" s="125" t="s">
        <v>19545</v>
      </c>
      <c r="H8683" s="126" t="s">
        <v>26006</v>
      </c>
      <c r="I8683" s="127">
        <v>339</v>
      </c>
      <c r="J8683" s="128">
        <v>6.9734000000000016</v>
      </c>
    </row>
    <row r="8684" spans="2:10" hidden="1" x14ac:dyDescent="0.25">
      <c r="B8684" s="124" t="s">
        <v>37</v>
      </c>
      <c r="C8684" s="125" t="s">
        <v>2843</v>
      </c>
      <c r="D8684" s="126" t="s">
        <v>26003</v>
      </c>
      <c r="E8684" s="125" t="s">
        <v>671</v>
      </c>
      <c r="F8684" s="126" t="s">
        <v>26007</v>
      </c>
      <c r="G8684" s="125" t="s">
        <v>7932</v>
      </c>
      <c r="H8684" s="126" t="s">
        <v>26008</v>
      </c>
      <c r="I8684" s="127">
        <v>196</v>
      </c>
      <c r="J8684" s="128">
        <v>6.7033999999999976</v>
      </c>
    </row>
    <row r="8685" spans="2:10" hidden="1" x14ac:dyDescent="0.25">
      <c r="B8685" s="124" t="s">
        <v>37</v>
      </c>
      <c r="C8685" s="125" t="s">
        <v>2843</v>
      </c>
      <c r="D8685" s="126" t="s">
        <v>26003</v>
      </c>
      <c r="E8685" s="125" t="s">
        <v>26004</v>
      </c>
      <c r="F8685" s="126" t="s">
        <v>26005</v>
      </c>
      <c r="G8685" s="125" t="s">
        <v>9775</v>
      </c>
      <c r="H8685" s="126" t="s">
        <v>26009</v>
      </c>
      <c r="I8685" s="127">
        <v>368</v>
      </c>
      <c r="J8685" s="128">
        <v>5.4335000000000004</v>
      </c>
    </row>
    <row r="8686" spans="2:10" hidden="1" x14ac:dyDescent="0.25">
      <c r="B8686" s="124" t="s">
        <v>37</v>
      </c>
      <c r="C8686" s="125" t="s">
        <v>2843</v>
      </c>
      <c r="D8686" s="126" t="s">
        <v>26003</v>
      </c>
      <c r="E8686" s="125" t="s">
        <v>26004</v>
      </c>
      <c r="F8686" s="126" t="s">
        <v>26005</v>
      </c>
      <c r="G8686" s="125" t="s">
        <v>10366</v>
      </c>
      <c r="H8686" s="126" t="s">
        <v>26010</v>
      </c>
      <c r="I8686" s="127">
        <v>158</v>
      </c>
      <c r="J8686" s="128">
        <v>8.0648</v>
      </c>
    </row>
    <row r="8687" spans="2:10" hidden="1" x14ac:dyDescent="0.25">
      <c r="B8687" s="124" t="s">
        <v>37</v>
      </c>
      <c r="C8687" s="125" t="s">
        <v>2843</v>
      </c>
      <c r="D8687" s="126" t="s">
        <v>26003</v>
      </c>
      <c r="E8687" s="125" t="s">
        <v>3644</v>
      </c>
      <c r="F8687" s="126" t="s">
        <v>26011</v>
      </c>
      <c r="G8687" s="125" t="s">
        <v>671</v>
      </c>
      <c r="H8687" s="126" t="s">
        <v>26007</v>
      </c>
      <c r="I8687" s="127">
        <v>230</v>
      </c>
      <c r="J8687" s="128">
        <v>22.2182</v>
      </c>
    </row>
    <row r="8688" spans="2:10" hidden="1" x14ac:dyDescent="0.25">
      <c r="B8688" s="124" t="s">
        <v>37</v>
      </c>
      <c r="C8688" s="125" t="s">
        <v>2843</v>
      </c>
      <c r="D8688" s="126" t="s">
        <v>26003</v>
      </c>
      <c r="E8688" s="125" t="s">
        <v>2843</v>
      </c>
      <c r="F8688" s="126" t="s">
        <v>26012</v>
      </c>
      <c r="G8688" s="125" t="s">
        <v>26004</v>
      </c>
      <c r="H8688" s="126" t="s">
        <v>26005</v>
      </c>
      <c r="I8688" s="127">
        <v>241</v>
      </c>
      <c r="J8688" s="128">
        <v>13.0281</v>
      </c>
    </row>
    <row r="8689" spans="2:10" hidden="1" x14ac:dyDescent="0.25">
      <c r="B8689" s="124" t="s">
        <v>37</v>
      </c>
      <c r="C8689" s="125" t="s">
        <v>2843</v>
      </c>
      <c r="D8689" s="126" t="s">
        <v>26003</v>
      </c>
      <c r="E8689" s="125" t="s">
        <v>19545</v>
      </c>
      <c r="F8689" s="126" t="s">
        <v>26006</v>
      </c>
      <c r="G8689" s="125" t="s">
        <v>3644</v>
      </c>
      <c r="H8689" s="126" t="s">
        <v>26011</v>
      </c>
      <c r="I8689" s="127">
        <v>447</v>
      </c>
      <c r="J8689" s="128">
        <v>8.5672000000000015</v>
      </c>
    </row>
    <row r="8690" spans="2:10" hidden="1" x14ac:dyDescent="0.25">
      <c r="B8690" s="124" t="s">
        <v>37</v>
      </c>
      <c r="C8690" s="125" t="s">
        <v>9460</v>
      </c>
      <c r="D8690" s="126" t="s">
        <v>26013</v>
      </c>
      <c r="E8690" s="125" t="s">
        <v>26014</v>
      </c>
      <c r="F8690" s="126" t="s">
        <v>26015</v>
      </c>
      <c r="G8690" s="125" t="s">
        <v>26016</v>
      </c>
      <c r="H8690" s="126" t="s">
        <v>26017</v>
      </c>
      <c r="I8690" s="127">
        <v>33</v>
      </c>
      <c r="J8690" s="128">
        <v>16.709700000000002</v>
      </c>
    </row>
    <row r="8691" spans="2:10" hidden="1" x14ac:dyDescent="0.25">
      <c r="B8691" s="124" t="s">
        <v>37</v>
      </c>
      <c r="C8691" s="125" t="s">
        <v>9460</v>
      </c>
      <c r="D8691" s="126" t="s">
        <v>26013</v>
      </c>
      <c r="E8691" s="125" t="s">
        <v>9460</v>
      </c>
      <c r="F8691" s="126" t="s">
        <v>26018</v>
      </c>
      <c r="G8691" s="125" t="s">
        <v>26019</v>
      </c>
      <c r="H8691" s="126" t="s">
        <v>26020</v>
      </c>
      <c r="I8691" s="127">
        <v>517</v>
      </c>
      <c r="J8691" s="128">
        <v>5.438600000000001</v>
      </c>
    </row>
    <row r="8692" spans="2:10" hidden="1" x14ac:dyDescent="0.25">
      <c r="B8692" s="124" t="s">
        <v>37</v>
      </c>
      <c r="C8692" s="125" t="s">
        <v>9460</v>
      </c>
      <c r="D8692" s="126" t="s">
        <v>26013</v>
      </c>
      <c r="E8692" s="125" t="s">
        <v>9460</v>
      </c>
      <c r="F8692" s="126" t="s">
        <v>26018</v>
      </c>
      <c r="G8692" s="125" t="s">
        <v>26014</v>
      </c>
      <c r="H8692" s="126" t="s">
        <v>26015</v>
      </c>
      <c r="I8692" s="127">
        <v>466</v>
      </c>
      <c r="J8692" s="128">
        <v>15.6411</v>
      </c>
    </row>
    <row r="8693" spans="2:10" hidden="1" x14ac:dyDescent="0.25">
      <c r="B8693" s="124" t="s">
        <v>37</v>
      </c>
      <c r="C8693" s="125" t="s">
        <v>9460</v>
      </c>
      <c r="D8693" s="126" t="s">
        <v>26013</v>
      </c>
      <c r="E8693" s="125" t="s">
        <v>26016</v>
      </c>
      <c r="F8693" s="126" t="s">
        <v>26017</v>
      </c>
      <c r="G8693" s="125" t="s">
        <v>26021</v>
      </c>
      <c r="H8693" s="126" t="s">
        <v>26022</v>
      </c>
      <c r="I8693" s="127">
        <v>62</v>
      </c>
      <c r="J8693" s="128">
        <v>6.5170999999999983</v>
      </c>
    </row>
    <row r="8694" spans="2:10" hidden="1" x14ac:dyDescent="0.25">
      <c r="B8694" s="124" t="s">
        <v>37</v>
      </c>
      <c r="C8694" s="125" t="s">
        <v>1899</v>
      </c>
      <c r="D8694" s="126" t="s">
        <v>26023</v>
      </c>
      <c r="E8694" s="125" t="s">
        <v>26024</v>
      </c>
      <c r="F8694" s="126" t="s">
        <v>26025</v>
      </c>
      <c r="G8694" s="125" t="s">
        <v>1855</v>
      </c>
      <c r="H8694" s="126" t="s">
        <v>26026</v>
      </c>
      <c r="I8694" s="127">
        <v>262</v>
      </c>
      <c r="J8694" s="128">
        <v>21.770499999999991</v>
      </c>
    </row>
    <row r="8695" spans="2:10" hidden="1" x14ac:dyDescent="0.25">
      <c r="B8695" s="124" t="s">
        <v>37</v>
      </c>
      <c r="C8695" s="125" t="s">
        <v>26027</v>
      </c>
      <c r="D8695" s="126" t="s">
        <v>26028</v>
      </c>
      <c r="E8695" s="125" t="s">
        <v>26027</v>
      </c>
      <c r="F8695" s="126" t="s">
        <v>26029</v>
      </c>
      <c r="G8695" s="125" t="s">
        <v>26030</v>
      </c>
      <c r="H8695" s="126" t="s">
        <v>26031</v>
      </c>
      <c r="I8695" s="127">
        <v>738</v>
      </c>
      <c r="J8695" s="128">
        <v>12.7477</v>
      </c>
    </row>
    <row r="8696" spans="2:10" hidden="1" x14ac:dyDescent="0.25">
      <c r="B8696" s="124" t="s">
        <v>37</v>
      </c>
      <c r="C8696" s="125" t="s">
        <v>26032</v>
      </c>
      <c r="D8696" s="126" t="s">
        <v>26033</v>
      </c>
      <c r="E8696" s="125" t="s">
        <v>26034</v>
      </c>
      <c r="F8696" s="126" t="s">
        <v>26035</v>
      </c>
      <c r="G8696" s="125" t="s">
        <v>26036</v>
      </c>
      <c r="H8696" s="126" t="s">
        <v>26037</v>
      </c>
      <c r="I8696" s="127">
        <v>631</v>
      </c>
      <c r="J8696" s="128">
        <v>10.7668</v>
      </c>
    </row>
    <row r="8697" spans="2:10" hidden="1" x14ac:dyDescent="0.25">
      <c r="B8697" s="124" t="s">
        <v>37</v>
      </c>
      <c r="C8697" s="125" t="s">
        <v>26032</v>
      </c>
      <c r="D8697" s="126" t="s">
        <v>26033</v>
      </c>
      <c r="E8697" s="125" t="s">
        <v>5796</v>
      </c>
      <c r="F8697" s="126" t="s">
        <v>26038</v>
      </c>
      <c r="G8697" s="125" t="s">
        <v>26039</v>
      </c>
      <c r="H8697" s="126" t="s">
        <v>26040</v>
      </c>
      <c r="I8697" s="127">
        <v>131</v>
      </c>
      <c r="J8697" s="128">
        <v>14.6959</v>
      </c>
    </row>
    <row r="8698" spans="2:10" hidden="1" x14ac:dyDescent="0.25">
      <c r="B8698" s="124" t="s">
        <v>37</v>
      </c>
      <c r="C8698" s="125" t="s">
        <v>26032</v>
      </c>
      <c r="D8698" s="126" t="s">
        <v>26033</v>
      </c>
      <c r="E8698" s="125" t="s">
        <v>3264</v>
      </c>
      <c r="F8698" s="126" t="s">
        <v>26041</v>
      </c>
      <c r="G8698" s="125" t="s">
        <v>26042</v>
      </c>
      <c r="H8698" s="126" t="s">
        <v>26043</v>
      </c>
      <c r="I8698" s="127">
        <v>125</v>
      </c>
      <c r="J8698" s="128">
        <v>30.360299999999999</v>
      </c>
    </row>
    <row r="8699" spans="2:10" hidden="1" x14ac:dyDescent="0.25">
      <c r="B8699" s="124" t="s">
        <v>37</v>
      </c>
      <c r="C8699" s="125" t="s">
        <v>26032</v>
      </c>
      <c r="D8699" s="126" t="s">
        <v>26033</v>
      </c>
      <c r="E8699" s="125" t="s">
        <v>26044</v>
      </c>
      <c r="F8699" s="126" t="s">
        <v>26045</v>
      </c>
      <c r="G8699" s="125" t="s">
        <v>26046</v>
      </c>
      <c r="H8699" s="126" t="s">
        <v>26047</v>
      </c>
      <c r="I8699" s="127">
        <v>433</v>
      </c>
      <c r="J8699" s="128">
        <v>15.322100000000001</v>
      </c>
    </row>
    <row r="8700" spans="2:10" hidden="1" x14ac:dyDescent="0.25">
      <c r="B8700" s="124" t="s">
        <v>37</v>
      </c>
      <c r="C8700" s="125" t="s">
        <v>26032</v>
      </c>
      <c r="D8700" s="126" t="s">
        <v>26033</v>
      </c>
      <c r="E8700" s="125" t="s">
        <v>5796</v>
      </c>
      <c r="F8700" s="126" t="s">
        <v>26038</v>
      </c>
      <c r="G8700" s="125" t="s">
        <v>26048</v>
      </c>
      <c r="H8700" s="126" t="s">
        <v>26049</v>
      </c>
      <c r="I8700" s="127">
        <v>357</v>
      </c>
      <c r="J8700" s="128">
        <v>7.7017000000000024</v>
      </c>
    </row>
    <row r="8701" spans="2:10" hidden="1" x14ac:dyDescent="0.25">
      <c r="B8701" s="124" t="s">
        <v>37</v>
      </c>
      <c r="C8701" s="125" t="s">
        <v>26032</v>
      </c>
      <c r="D8701" s="126" t="s">
        <v>26033</v>
      </c>
      <c r="E8701" s="125" t="s">
        <v>20651</v>
      </c>
      <c r="F8701" s="126" t="s">
        <v>26050</v>
      </c>
      <c r="G8701" s="125" t="s">
        <v>26044</v>
      </c>
      <c r="H8701" s="126" t="s">
        <v>26045</v>
      </c>
      <c r="I8701" s="127">
        <v>104</v>
      </c>
      <c r="J8701" s="128">
        <v>11.515700000000001</v>
      </c>
    </row>
    <row r="8702" spans="2:10" hidden="1" x14ac:dyDescent="0.25">
      <c r="B8702" s="124" t="s">
        <v>37</v>
      </c>
      <c r="C8702" s="125" t="s">
        <v>26032</v>
      </c>
      <c r="D8702" s="126" t="s">
        <v>26033</v>
      </c>
      <c r="E8702" s="125" t="s">
        <v>26046</v>
      </c>
      <c r="F8702" s="126" t="s">
        <v>26047</v>
      </c>
      <c r="G8702" s="125" t="s">
        <v>3298</v>
      </c>
      <c r="H8702" s="126" t="s">
        <v>26051</v>
      </c>
      <c r="I8702" s="127">
        <v>124</v>
      </c>
      <c r="J8702" s="128">
        <v>8.7078999999999986</v>
      </c>
    </row>
    <row r="8703" spans="2:10" hidden="1" x14ac:dyDescent="0.25">
      <c r="B8703" s="124" t="s">
        <v>37</v>
      </c>
      <c r="C8703" s="125" t="s">
        <v>26032</v>
      </c>
      <c r="D8703" s="126" t="s">
        <v>26033</v>
      </c>
      <c r="E8703" s="125" t="s">
        <v>26052</v>
      </c>
      <c r="F8703" s="126" t="s">
        <v>26053</v>
      </c>
      <c r="G8703" s="125" t="s">
        <v>20651</v>
      </c>
      <c r="H8703" s="126" t="s">
        <v>26050</v>
      </c>
      <c r="I8703" s="127">
        <v>488</v>
      </c>
      <c r="J8703" s="128">
        <v>23.722999999999999</v>
      </c>
    </row>
    <row r="8704" spans="2:10" hidden="1" x14ac:dyDescent="0.25">
      <c r="B8704" s="124" t="s">
        <v>37</v>
      </c>
      <c r="C8704" s="125" t="s">
        <v>26032</v>
      </c>
      <c r="D8704" s="126" t="s">
        <v>26033</v>
      </c>
      <c r="E8704" s="125" t="s">
        <v>26039</v>
      </c>
      <c r="F8704" s="126" t="s">
        <v>26040</v>
      </c>
      <c r="G8704" s="125" t="s">
        <v>26054</v>
      </c>
      <c r="H8704" s="126" t="s">
        <v>26055</v>
      </c>
      <c r="I8704" s="127">
        <v>359</v>
      </c>
      <c r="J8704" s="128">
        <v>17.709700000000002</v>
      </c>
    </row>
    <row r="8705" spans="2:10" hidden="1" x14ac:dyDescent="0.25">
      <c r="B8705" s="124" t="s">
        <v>37</v>
      </c>
      <c r="C8705" s="125" t="s">
        <v>26032</v>
      </c>
      <c r="D8705" s="126" t="s">
        <v>26033</v>
      </c>
      <c r="E8705" s="125" t="s">
        <v>20651</v>
      </c>
      <c r="F8705" s="126" t="s">
        <v>26050</v>
      </c>
      <c r="G8705" s="125" t="s">
        <v>26034</v>
      </c>
      <c r="H8705" s="126" t="s">
        <v>26035</v>
      </c>
      <c r="I8705" s="127">
        <v>618</v>
      </c>
      <c r="J8705" s="128">
        <v>23.933900000000001</v>
      </c>
    </row>
    <row r="8706" spans="2:10" hidden="1" x14ac:dyDescent="0.25">
      <c r="B8706" s="124" t="s">
        <v>37</v>
      </c>
      <c r="C8706" s="125" t="s">
        <v>26032</v>
      </c>
      <c r="D8706" s="126" t="s">
        <v>26033</v>
      </c>
      <c r="E8706" s="125" t="s">
        <v>26048</v>
      </c>
      <c r="F8706" s="126" t="s">
        <v>26049</v>
      </c>
      <c r="G8706" s="125" t="s">
        <v>26052</v>
      </c>
      <c r="H8706" s="126" t="s">
        <v>26053</v>
      </c>
      <c r="I8706" s="127">
        <v>211</v>
      </c>
      <c r="J8706" s="128">
        <v>11.8232</v>
      </c>
    </row>
    <row r="8707" spans="2:10" hidden="1" x14ac:dyDescent="0.25">
      <c r="B8707" s="124" t="s">
        <v>37</v>
      </c>
      <c r="C8707" s="125" t="s">
        <v>2869</v>
      </c>
      <c r="D8707" s="126" t="s">
        <v>26056</v>
      </c>
      <c r="E8707" s="125" t="s">
        <v>2869</v>
      </c>
      <c r="F8707" s="126" t="s">
        <v>26057</v>
      </c>
      <c r="G8707" s="125" t="s">
        <v>26058</v>
      </c>
      <c r="H8707" s="126" t="s">
        <v>26059</v>
      </c>
      <c r="I8707" s="127">
        <v>244</v>
      </c>
      <c r="J8707" s="128">
        <v>12.599</v>
      </c>
    </row>
    <row r="8708" spans="2:10" hidden="1" x14ac:dyDescent="0.25">
      <c r="B8708" s="124" t="s">
        <v>37</v>
      </c>
      <c r="C8708" s="125" t="s">
        <v>26060</v>
      </c>
      <c r="D8708" s="126" t="s">
        <v>26061</v>
      </c>
      <c r="E8708" s="125" t="s">
        <v>26062</v>
      </c>
      <c r="F8708" s="126" t="s">
        <v>26063</v>
      </c>
      <c r="G8708" s="125" t="s">
        <v>925</v>
      </c>
      <c r="H8708" s="126" t="s">
        <v>26064</v>
      </c>
      <c r="I8708" s="127">
        <v>172</v>
      </c>
      <c r="J8708" s="128">
        <v>12.5939</v>
      </c>
    </row>
    <row r="8709" spans="2:10" hidden="1" x14ac:dyDescent="0.25">
      <c r="B8709" s="124" t="s">
        <v>37</v>
      </c>
      <c r="C8709" s="125" t="s">
        <v>26060</v>
      </c>
      <c r="D8709" s="126" t="s">
        <v>26061</v>
      </c>
      <c r="E8709" s="125" t="s">
        <v>925</v>
      </c>
      <c r="F8709" s="126" t="s">
        <v>26064</v>
      </c>
      <c r="G8709" s="125" t="s">
        <v>26065</v>
      </c>
      <c r="H8709" s="126" t="s">
        <v>26066</v>
      </c>
      <c r="I8709" s="127">
        <v>198</v>
      </c>
      <c r="J8709" s="128">
        <v>5.2774999999999999</v>
      </c>
    </row>
    <row r="8710" spans="2:10" hidden="1" x14ac:dyDescent="0.25">
      <c r="B8710" s="124" t="s">
        <v>37</v>
      </c>
      <c r="C8710" s="125" t="s">
        <v>26060</v>
      </c>
      <c r="D8710" s="126" t="s">
        <v>26061</v>
      </c>
      <c r="E8710" s="125" t="s">
        <v>26060</v>
      </c>
      <c r="F8710" s="126" t="s">
        <v>26067</v>
      </c>
      <c r="G8710" s="125" t="s">
        <v>26062</v>
      </c>
      <c r="H8710" s="126" t="s">
        <v>26063</v>
      </c>
      <c r="I8710" s="127">
        <v>378</v>
      </c>
      <c r="J8710" s="128">
        <v>42.358600000000003</v>
      </c>
    </row>
    <row r="8711" spans="2:10" hidden="1" x14ac:dyDescent="0.25">
      <c r="B8711" s="124" t="s">
        <v>37</v>
      </c>
      <c r="C8711" s="125" t="s">
        <v>3719</v>
      </c>
      <c r="D8711" s="126" t="s">
        <v>26068</v>
      </c>
      <c r="E8711" s="125" t="s">
        <v>26069</v>
      </c>
      <c r="F8711" s="126" t="s">
        <v>26070</v>
      </c>
      <c r="G8711" s="125" t="s">
        <v>26071</v>
      </c>
      <c r="H8711" s="126" t="s">
        <v>26072</v>
      </c>
      <c r="I8711" s="127">
        <v>590</v>
      </c>
      <c r="J8711" s="128">
        <v>11.071</v>
      </c>
    </row>
    <row r="8712" spans="2:10" hidden="1" x14ac:dyDescent="0.25">
      <c r="B8712" s="124" t="s">
        <v>37</v>
      </c>
      <c r="C8712" s="125" t="s">
        <v>3719</v>
      </c>
      <c r="D8712" s="126" t="s">
        <v>26068</v>
      </c>
      <c r="E8712" s="125" t="s">
        <v>20307</v>
      </c>
      <c r="F8712" s="126" t="s">
        <v>26073</v>
      </c>
      <c r="G8712" s="125" t="s">
        <v>26074</v>
      </c>
      <c r="H8712" s="126" t="s">
        <v>26075</v>
      </c>
      <c r="I8712" s="127">
        <v>465</v>
      </c>
      <c r="J8712" s="128">
        <v>7.5063000000000004</v>
      </c>
    </row>
    <row r="8713" spans="2:10" hidden="1" x14ac:dyDescent="0.25">
      <c r="B8713" s="124" t="s">
        <v>37</v>
      </c>
      <c r="C8713" s="125" t="s">
        <v>3719</v>
      </c>
      <c r="D8713" s="126" t="s">
        <v>26068</v>
      </c>
      <c r="E8713" s="125" t="s">
        <v>26076</v>
      </c>
      <c r="F8713" s="126" t="s">
        <v>26077</v>
      </c>
      <c r="G8713" s="125" t="s">
        <v>3979</v>
      </c>
      <c r="H8713" s="126" t="s">
        <v>26078</v>
      </c>
      <c r="I8713" s="127">
        <v>107</v>
      </c>
      <c r="J8713" s="128">
        <v>5.9370000000000003</v>
      </c>
    </row>
    <row r="8714" spans="2:10" hidden="1" x14ac:dyDescent="0.25">
      <c r="B8714" s="124" t="s">
        <v>37</v>
      </c>
      <c r="C8714" s="125" t="s">
        <v>3719</v>
      </c>
      <c r="D8714" s="126" t="s">
        <v>26068</v>
      </c>
      <c r="E8714" s="125" t="s">
        <v>26069</v>
      </c>
      <c r="F8714" s="126" t="s">
        <v>26070</v>
      </c>
      <c r="G8714" s="125" t="s">
        <v>4001</v>
      </c>
      <c r="H8714" s="126" t="s">
        <v>26079</v>
      </c>
      <c r="I8714" s="127">
        <v>148</v>
      </c>
      <c r="J8714" s="128">
        <v>7.3452999999999999</v>
      </c>
    </row>
    <row r="8715" spans="2:10" hidden="1" x14ac:dyDescent="0.25">
      <c r="B8715" s="124" t="s">
        <v>37</v>
      </c>
      <c r="C8715" s="125" t="s">
        <v>9920</v>
      </c>
      <c r="D8715" s="126" t="s">
        <v>26080</v>
      </c>
      <c r="E8715" s="125" t="s">
        <v>1234</v>
      </c>
      <c r="F8715" s="126" t="s">
        <v>26081</v>
      </c>
      <c r="G8715" s="125" t="s">
        <v>1192</v>
      </c>
      <c r="H8715" s="126" t="s">
        <v>26082</v>
      </c>
      <c r="I8715" s="127">
        <v>290</v>
      </c>
      <c r="J8715" s="128">
        <v>10.2233</v>
      </c>
    </row>
    <row r="8716" spans="2:10" hidden="1" x14ac:dyDescent="0.25">
      <c r="B8716" s="124" t="s">
        <v>37</v>
      </c>
      <c r="C8716" s="125" t="s">
        <v>9920</v>
      </c>
      <c r="D8716" s="126" t="s">
        <v>26080</v>
      </c>
      <c r="E8716" s="125" t="s">
        <v>26083</v>
      </c>
      <c r="F8716" s="126" t="s">
        <v>26084</v>
      </c>
      <c r="G8716" s="125" t="s">
        <v>26085</v>
      </c>
      <c r="H8716" s="126" t="s">
        <v>26086</v>
      </c>
      <c r="I8716" s="127">
        <v>438</v>
      </c>
      <c r="J8716" s="128">
        <v>14.6974</v>
      </c>
    </row>
    <row r="8717" spans="2:10" hidden="1" x14ac:dyDescent="0.25">
      <c r="B8717" s="124" t="s">
        <v>37</v>
      </c>
      <c r="C8717" s="125" t="s">
        <v>9920</v>
      </c>
      <c r="D8717" s="126" t="s">
        <v>26080</v>
      </c>
      <c r="E8717" s="125" t="s">
        <v>9920</v>
      </c>
      <c r="F8717" s="126" t="s">
        <v>26087</v>
      </c>
      <c r="G8717" s="125" t="s">
        <v>1234</v>
      </c>
      <c r="H8717" s="126" t="s">
        <v>26081</v>
      </c>
      <c r="I8717" s="127">
        <v>188</v>
      </c>
      <c r="J8717" s="128">
        <v>15.120799999999999</v>
      </c>
    </row>
    <row r="8718" spans="2:10" hidden="1" x14ac:dyDescent="0.25">
      <c r="B8718" s="124" t="s">
        <v>37</v>
      </c>
      <c r="C8718" s="125" t="s">
        <v>9920</v>
      </c>
      <c r="D8718" s="126" t="s">
        <v>26080</v>
      </c>
      <c r="E8718" s="125" t="s">
        <v>26088</v>
      </c>
      <c r="F8718" s="126" t="s">
        <v>26089</v>
      </c>
      <c r="G8718" s="125" t="s">
        <v>26090</v>
      </c>
      <c r="H8718" s="126" t="s">
        <v>26091</v>
      </c>
      <c r="I8718" s="127">
        <v>640</v>
      </c>
      <c r="J8718" s="128">
        <v>23.070599999999999</v>
      </c>
    </row>
    <row r="8719" spans="2:10" hidden="1" x14ac:dyDescent="0.25">
      <c r="B8719" s="124" t="s">
        <v>37</v>
      </c>
      <c r="C8719" s="125" t="s">
        <v>9920</v>
      </c>
      <c r="D8719" s="126" t="s">
        <v>26080</v>
      </c>
      <c r="E8719" s="125" t="s">
        <v>9920</v>
      </c>
      <c r="F8719" s="126" t="s">
        <v>26087</v>
      </c>
      <c r="G8719" s="125" t="s">
        <v>26088</v>
      </c>
      <c r="H8719" s="126" t="s">
        <v>26089</v>
      </c>
      <c r="I8719" s="127">
        <v>1046</v>
      </c>
      <c r="J8719" s="128">
        <v>18.060500000000001</v>
      </c>
    </row>
    <row r="8720" spans="2:10" hidden="1" x14ac:dyDescent="0.25">
      <c r="B8720" s="124" t="s">
        <v>37</v>
      </c>
      <c r="C8720" s="125" t="s">
        <v>9920</v>
      </c>
      <c r="D8720" s="126" t="s">
        <v>26080</v>
      </c>
      <c r="E8720" s="125" t="s">
        <v>9920</v>
      </c>
      <c r="F8720" s="126" t="s">
        <v>26087</v>
      </c>
      <c r="G8720" s="125" t="s">
        <v>5271</v>
      </c>
      <c r="H8720" s="126" t="s">
        <v>26092</v>
      </c>
      <c r="I8720" s="127">
        <v>133</v>
      </c>
      <c r="J8720" s="128">
        <v>22.6084</v>
      </c>
    </row>
    <row r="8721" spans="2:10" hidden="1" x14ac:dyDescent="0.25">
      <c r="B8721" s="124" t="s">
        <v>37</v>
      </c>
      <c r="C8721" s="125" t="s">
        <v>9920</v>
      </c>
      <c r="D8721" s="126" t="s">
        <v>26080</v>
      </c>
      <c r="E8721" s="125" t="s">
        <v>26088</v>
      </c>
      <c r="F8721" s="126" t="s">
        <v>26089</v>
      </c>
      <c r="G8721" s="125" t="s">
        <v>26083</v>
      </c>
      <c r="H8721" s="126" t="s">
        <v>26084</v>
      </c>
      <c r="I8721" s="127">
        <v>794</v>
      </c>
      <c r="J8721" s="128">
        <v>17.589099999999991</v>
      </c>
    </row>
    <row r="8722" spans="2:10" hidden="1" x14ac:dyDescent="0.25">
      <c r="B8722" s="124" t="s">
        <v>37</v>
      </c>
      <c r="C8722" s="125" t="s">
        <v>2917</v>
      </c>
      <c r="D8722" s="126" t="s">
        <v>26093</v>
      </c>
      <c r="E8722" s="125" t="s">
        <v>2917</v>
      </c>
      <c r="F8722" s="126" t="s">
        <v>26094</v>
      </c>
      <c r="G8722" s="125" t="s">
        <v>26095</v>
      </c>
      <c r="H8722" s="126" t="s">
        <v>26096</v>
      </c>
      <c r="I8722" s="127">
        <v>119</v>
      </c>
      <c r="J8722" s="128">
        <v>40.880300000000013</v>
      </c>
    </row>
    <row r="8723" spans="2:10" hidden="1" x14ac:dyDescent="0.25">
      <c r="B8723" s="124" t="s">
        <v>37</v>
      </c>
      <c r="C8723" s="125" t="s">
        <v>2919</v>
      </c>
      <c r="D8723" s="126" t="s">
        <v>26097</v>
      </c>
      <c r="E8723" s="125" t="s">
        <v>2919</v>
      </c>
      <c r="F8723" s="126" t="s">
        <v>26098</v>
      </c>
      <c r="G8723" s="125" t="s">
        <v>26099</v>
      </c>
      <c r="H8723" s="126" t="s">
        <v>26100</v>
      </c>
      <c r="I8723" s="127">
        <v>1076</v>
      </c>
      <c r="J8723" s="128">
        <v>48.765900000000009</v>
      </c>
    </row>
    <row r="8724" spans="2:10" hidden="1" x14ac:dyDescent="0.25">
      <c r="B8724" s="124" t="s">
        <v>37</v>
      </c>
      <c r="C8724" s="125" t="s">
        <v>2919</v>
      </c>
      <c r="D8724" s="126" t="s">
        <v>26097</v>
      </c>
      <c r="E8724" s="125" t="s">
        <v>2919</v>
      </c>
      <c r="F8724" s="126" t="s">
        <v>26098</v>
      </c>
      <c r="G8724" s="125" t="s">
        <v>26101</v>
      </c>
      <c r="H8724" s="126" t="s">
        <v>26102</v>
      </c>
      <c r="I8724" s="127">
        <v>1257</v>
      </c>
      <c r="J8724" s="128">
        <v>65.607399999999998</v>
      </c>
    </row>
    <row r="8725" spans="2:10" hidden="1" x14ac:dyDescent="0.25">
      <c r="B8725" s="124" t="s">
        <v>37</v>
      </c>
      <c r="C8725" s="125" t="s">
        <v>26103</v>
      </c>
      <c r="D8725" s="126" t="s">
        <v>26104</v>
      </c>
      <c r="E8725" s="125" t="s">
        <v>24641</v>
      </c>
      <c r="F8725" s="126" t="s">
        <v>26105</v>
      </c>
      <c r="G8725" s="125" t="s">
        <v>26106</v>
      </c>
      <c r="H8725" s="126" t="s">
        <v>26107</v>
      </c>
      <c r="I8725" s="127">
        <v>260</v>
      </c>
      <c r="J8725" s="128">
        <v>18.098500000000001</v>
      </c>
    </row>
    <row r="8726" spans="2:10" hidden="1" x14ac:dyDescent="0.25">
      <c r="B8726" s="124" t="s">
        <v>37</v>
      </c>
      <c r="C8726" s="125" t="s">
        <v>26103</v>
      </c>
      <c r="D8726" s="126" t="s">
        <v>26104</v>
      </c>
      <c r="E8726" s="125" t="s">
        <v>26106</v>
      </c>
      <c r="F8726" s="126" t="s">
        <v>26107</v>
      </c>
      <c r="G8726" s="125" t="s">
        <v>24335</v>
      </c>
      <c r="H8726" s="126" t="s">
        <v>26108</v>
      </c>
      <c r="I8726" s="127">
        <v>71</v>
      </c>
      <c r="J8726" s="128">
        <v>3.399</v>
      </c>
    </row>
    <row r="8727" spans="2:10" hidden="1" x14ac:dyDescent="0.25">
      <c r="B8727" s="124" t="s">
        <v>37</v>
      </c>
      <c r="C8727" s="125" t="s">
        <v>26103</v>
      </c>
      <c r="D8727" s="126" t="s">
        <v>26104</v>
      </c>
      <c r="E8727" s="125" t="s">
        <v>26103</v>
      </c>
      <c r="F8727" s="126" t="s">
        <v>26109</v>
      </c>
      <c r="G8727" s="125" t="s">
        <v>24641</v>
      </c>
      <c r="H8727" s="126" t="s">
        <v>26105</v>
      </c>
      <c r="I8727" s="127">
        <v>536</v>
      </c>
      <c r="J8727" s="128">
        <v>10.419499999999999</v>
      </c>
    </row>
    <row r="8728" spans="2:10" hidden="1" x14ac:dyDescent="0.25">
      <c r="B8728" s="124" t="s">
        <v>37</v>
      </c>
      <c r="C8728" s="125" t="s">
        <v>2944</v>
      </c>
      <c r="D8728" s="126" t="s">
        <v>26110</v>
      </c>
      <c r="E8728" s="125" t="s">
        <v>2944</v>
      </c>
      <c r="F8728" s="126" t="s">
        <v>26111</v>
      </c>
      <c r="G8728" s="125" t="s">
        <v>26112</v>
      </c>
      <c r="H8728" s="126" t="s">
        <v>26113</v>
      </c>
      <c r="I8728" s="127">
        <v>394</v>
      </c>
      <c r="J8728" s="128">
        <v>51.991300000000003</v>
      </c>
    </row>
    <row r="8729" spans="2:10" hidden="1" x14ac:dyDescent="0.25">
      <c r="B8729" s="124" t="s">
        <v>37</v>
      </c>
      <c r="C8729" s="125" t="s">
        <v>2962</v>
      </c>
      <c r="D8729" s="126" t="s">
        <v>26114</v>
      </c>
      <c r="E8729" s="125" t="s">
        <v>2962</v>
      </c>
      <c r="F8729" s="126" t="s">
        <v>26115</v>
      </c>
      <c r="G8729" s="125" t="s">
        <v>26116</v>
      </c>
      <c r="H8729" s="126" t="s">
        <v>26117</v>
      </c>
      <c r="I8729" s="127">
        <v>105</v>
      </c>
      <c r="J8729" s="128">
        <v>14.110200000000001</v>
      </c>
    </row>
    <row r="8730" spans="2:10" hidden="1" x14ac:dyDescent="0.25">
      <c r="B8730" s="124" t="s">
        <v>37</v>
      </c>
      <c r="C8730" s="125" t="s">
        <v>3026</v>
      </c>
      <c r="D8730" s="126" t="s">
        <v>26118</v>
      </c>
      <c r="E8730" s="125" t="s">
        <v>26119</v>
      </c>
      <c r="F8730" s="126" t="s">
        <v>26120</v>
      </c>
      <c r="G8730" s="125" t="s">
        <v>26121</v>
      </c>
      <c r="H8730" s="126" t="s">
        <v>26122</v>
      </c>
      <c r="I8730" s="127">
        <v>455</v>
      </c>
      <c r="J8730" s="128">
        <v>8.2661000000000016</v>
      </c>
    </row>
    <row r="8731" spans="2:10" hidden="1" x14ac:dyDescent="0.25">
      <c r="B8731" s="124" t="s">
        <v>37</v>
      </c>
      <c r="C8731" s="125" t="s">
        <v>3026</v>
      </c>
      <c r="D8731" s="126" t="s">
        <v>26118</v>
      </c>
      <c r="E8731" s="125" t="s">
        <v>3026</v>
      </c>
      <c r="F8731" s="126" t="s">
        <v>26123</v>
      </c>
      <c r="G8731" s="125" t="s">
        <v>26119</v>
      </c>
      <c r="H8731" s="126" t="s">
        <v>26120</v>
      </c>
      <c r="I8731" s="127">
        <v>602</v>
      </c>
      <c r="J8731" s="128">
        <v>14.714700000000001</v>
      </c>
    </row>
    <row r="8732" spans="2:10" hidden="1" x14ac:dyDescent="0.25">
      <c r="B8732" s="124" t="s">
        <v>37</v>
      </c>
      <c r="C8732" s="125" t="s">
        <v>1334</v>
      </c>
      <c r="D8732" s="126" t="s">
        <v>26124</v>
      </c>
      <c r="E8732" s="125" t="s">
        <v>1334</v>
      </c>
      <c r="F8732" s="126" t="s">
        <v>26125</v>
      </c>
      <c r="G8732" s="125" t="s">
        <v>26126</v>
      </c>
      <c r="H8732" s="126" t="s">
        <v>26127</v>
      </c>
      <c r="I8732" s="127">
        <v>552</v>
      </c>
      <c r="J8732" s="128">
        <v>19.7317</v>
      </c>
    </row>
    <row r="8733" spans="2:10" hidden="1" x14ac:dyDescent="0.25">
      <c r="B8733" s="124" t="s">
        <v>37</v>
      </c>
      <c r="C8733" s="125" t="s">
        <v>3042</v>
      </c>
      <c r="D8733" s="126" t="s">
        <v>26128</v>
      </c>
      <c r="E8733" s="125" t="s">
        <v>26129</v>
      </c>
      <c r="F8733" s="126" t="s">
        <v>26130</v>
      </c>
      <c r="G8733" s="125" t="s">
        <v>7812</v>
      </c>
      <c r="H8733" s="126" t="s">
        <v>26131</v>
      </c>
      <c r="I8733" s="127">
        <v>133</v>
      </c>
      <c r="J8733" s="128">
        <v>10.176</v>
      </c>
    </row>
    <row r="8734" spans="2:10" hidden="1" x14ac:dyDescent="0.25">
      <c r="B8734" s="124" t="s">
        <v>37</v>
      </c>
      <c r="C8734" s="125" t="s">
        <v>3042</v>
      </c>
      <c r="D8734" s="126" t="s">
        <v>26128</v>
      </c>
      <c r="E8734" s="125" t="s">
        <v>3042</v>
      </c>
      <c r="F8734" s="126" t="s">
        <v>26132</v>
      </c>
      <c r="G8734" s="125" t="s">
        <v>26129</v>
      </c>
      <c r="H8734" s="126" t="s">
        <v>26130</v>
      </c>
      <c r="I8734" s="127">
        <v>553</v>
      </c>
      <c r="J8734" s="128">
        <v>6.4911000000000003</v>
      </c>
    </row>
    <row r="8735" spans="2:10" hidden="1" x14ac:dyDescent="0.25">
      <c r="B8735" s="124" t="s">
        <v>37</v>
      </c>
      <c r="C8735" s="125" t="s">
        <v>3057</v>
      </c>
      <c r="D8735" s="126" t="s">
        <v>26133</v>
      </c>
      <c r="E8735" s="125" t="s">
        <v>26134</v>
      </c>
      <c r="F8735" s="126" t="s">
        <v>26135</v>
      </c>
      <c r="G8735" s="125" t="s">
        <v>26136</v>
      </c>
      <c r="H8735" s="126" t="s">
        <v>26137</v>
      </c>
      <c r="I8735" s="127">
        <v>681</v>
      </c>
      <c r="J8735" s="128">
        <v>5.3593999999999999</v>
      </c>
    </row>
    <row r="8736" spans="2:10" hidden="1" x14ac:dyDescent="0.25">
      <c r="B8736" s="124" t="s">
        <v>37</v>
      </c>
      <c r="C8736" s="125" t="s">
        <v>3057</v>
      </c>
      <c r="D8736" s="126" t="s">
        <v>26133</v>
      </c>
      <c r="E8736" s="125" t="s">
        <v>3057</v>
      </c>
      <c r="F8736" s="126" t="s">
        <v>26138</v>
      </c>
      <c r="G8736" s="125" t="s">
        <v>26134</v>
      </c>
      <c r="H8736" s="126" t="s">
        <v>26135</v>
      </c>
      <c r="I8736" s="127">
        <v>71</v>
      </c>
      <c r="J8736" s="128">
        <v>17.852399999999999</v>
      </c>
    </row>
    <row r="8737" spans="2:10" hidden="1" x14ac:dyDescent="0.25">
      <c r="B8737" s="124" t="s">
        <v>37</v>
      </c>
      <c r="C8737" s="125" t="s">
        <v>3057</v>
      </c>
      <c r="D8737" s="126" t="s">
        <v>26133</v>
      </c>
      <c r="E8737" s="125" t="s">
        <v>3057</v>
      </c>
      <c r="F8737" s="126" t="s">
        <v>26138</v>
      </c>
      <c r="G8737" s="125" t="s">
        <v>2505</v>
      </c>
      <c r="H8737" s="126" t="s">
        <v>26139</v>
      </c>
      <c r="I8737" s="127">
        <v>208</v>
      </c>
      <c r="J8737" s="128">
        <v>10.817399999999999</v>
      </c>
    </row>
    <row r="8738" spans="2:10" hidden="1" x14ac:dyDescent="0.25">
      <c r="B8738" s="124" t="s">
        <v>37</v>
      </c>
      <c r="C8738" s="125" t="s">
        <v>26140</v>
      </c>
      <c r="D8738" s="126" t="s">
        <v>26141</v>
      </c>
      <c r="E8738" s="125" t="s">
        <v>26140</v>
      </c>
      <c r="F8738" s="126" t="s">
        <v>26142</v>
      </c>
      <c r="G8738" s="125" t="s">
        <v>26143</v>
      </c>
      <c r="H8738" s="126" t="s">
        <v>26144</v>
      </c>
      <c r="I8738" s="127">
        <v>579</v>
      </c>
      <c r="J8738" s="128">
        <v>45.147100000000002</v>
      </c>
    </row>
    <row r="8739" spans="2:10" hidden="1" x14ac:dyDescent="0.25">
      <c r="B8739" s="124" t="s">
        <v>37</v>
      </c>
      <c r="C8739" s="125" t="s">
        <v>26140</v>
      </c>
      <c r="D8739" s="126" t="s">
        <v>26141</v>
      </c>
      <c r="E8739" s="125" t="s">
        <v>26140</v>
      </c>
      <c r="F8739" s="126" t="s">
        <v>26142</v>
      </c>
      <c r="G8739" s="125" t="s">
        <v>26145</v>
      </c>
      <c r="H8739" s="126" t="s">
        <v>26146</v>
      </c>
      <c r="I8739" s="127">
        <v>585</v>
      </c>
      <c r="J8739" s="128">
        <v>4.6718000000000002</v>
      </c>
    </row>
    <row r="8740" spans="2:10" hidden="1" x14ac:dyDescent="0.25">
      <c r="B8740" s="124" t="s">
        <v>37</v>
      </c>
      <c r="C8740" s="125" t="s">
        <v>3086</v>
      </c>
      <c r="D8740" s="126" t="s">
        <v>26147</v>
      </c>
      <c r="E8740" s="125" t="s">
        <v>3086</v>
      </c>
      <c r="F8740" s="126" t="s">
        <v>26148</v>
      </c>
      <c r="G8740" s="125" t="s">
        <v>26149</v>
      </c>
      <c r="H8740" s="126" t="s">
        <v>26150</v>
      </c>
      <c r="I8740" s="127">
        <v>314</v>
      </c>
      <c r="J8740" s="128">
        <v>5.0116000000000014</v>
      </c>
    </row>
    <row r="8741" spans="2:10" hidden="1" x14ac:dyDescent="0.25">
      <c r="B8741" s="124" t="s">
        <v>37</v>
      </c>
      <c r="C8741" s="125" t="s">
        <v>3086</v>
      </c>
      <c r="D8741" s="126" t="s">
        <v>26147</v>
      </c>
      <c r="E8741" s="125" t="s">
        <v>26151</v>
      </c>
      <c r="F8741" s="126" t="s">
        <v>26152</v>
      </c>
      <c r="G8741" s="125" t="s">
        <v>26153</v>
      </c>
      <c r="H8741" s="126" t="s">
        <v>26154</v>
      </c>
      <c r="I8741" s="127">
        <v>372</v>
      </c>
      <c r="J8741" s="128">
        <v>5.1499999999999986</v>
      </c>
    </row>
    <row r="8742" spans="2:10" hidden="1" x14ac:dyDescent="0.25">
      <c r="B8742" s="124" t="s">
        <v>37</v>
      </c>
      <c r="C8742" s="125" t="s">
        <v>26155</v>
      </c>
      <c r="D8742" s="126" t="s">
        <v>26156</v>
      </c>
      <c r="E8742" s="125" t="s">
        <v>26155</v>
      </c>
      <c r="F8742" s="126" t="s">
        <v>26157</v>
      </c>
      <c r="G8742" s="125" t="s">
        <v>26158</v>
      </c>
      <c r="H8742" s="126" t="s">
        <v>26159</v>
      </c>
      <c r="I8742" s="127">
        <v>138</v>
      </c>
      <c r="J8742" s="128">
        <v>7.7847</v>
      </c>
    </row>
    <row r="8743" spans="2:10" hidden="1" x14ac:dyDescent="0.25">
      <c r="B8743" s="124" t="s">
        <v>37</v>
      </c>
      <c r="C8743" s="125" t="s">
        <v>26160</v>
      </c>
      <c r="D8743" s="126" t="s">
        <v>26161</v>
      </c>
      <c r="E8743" s="125" t="s">
        <v>26160</v>
      </c>
      <c r="F8743" s="126" t="s">
        <v>26162</v>
      </c>
      <c r="G8743" s="125" t="s">
        <v>15936</v>
      </c>
      <c r="H8743" s="126" t="s">
        <v>26163</v>
      </c>
      <c r="I8743" s="127">
        <v>408</v>
      </c>
      <c r="J8743" s="128">
        <v>12.7113</v>
      </c>
    </row>
    <row r="8744" spans="2:10" hidden="1" x14ac:dyDescent="0.25">
      <c r="B8744" s="124" t="s">
        <v>37</v>
      </c>
      <c r="C8744" s="125" t="s">
        <v>26160</v>
      </c>
      <c r="D8744" s="126" t="s">
        <v>26161</v>
      </c>
      <c r="E8744" s="125" t="s">
        <v>15936</v>
      </c>
      <c r="F8744" s="126" t="s">
        <v>26163</v>
      </c>
      <c r="G8744" s="125" t="s">
        <v>8654</v>
      </c>
      <c r="H8744" s="126" t="s">
        <v>26164</v>
      </c>
      <c r="I8744" s="127">
        <v>182</v>
      </c>
      <c r="J8744" s="128">
        <v>9.5651000000000028</v>
      </c>
    </row>
    <row r="8745" spans="2:10" hidden="1" x14ac:dyDescent="0.25">
      <c r="B8745" s="124" t="s">
        <v>37</v>
      </c>
      <c r="C8745" s="125" t="s">
        <v>2561</v>
      </c>
      <c r="D8745" s="126" t="s">
        <v>26165</v>
      </c>
      <c r="E8745" s="125" t="s">
        <v>2561</v>
      </c>
      <c r="F8745" s="126" t="s">
        <v>26166</v>
      </c>
      <c r="G8745" s="125" t="s">
        <v>26167</v>
      </c>
      <c r="H8745" s="126" t="s">
        <v>26168</v>
      </c>
      <c r="I8745" s="127">
        <v>377</v>
      </c>
      <c r="J8745" s="128">
        <v>2.1027999999999998</v>
      </c>
    </row>
    <row r="8746" spans="2:10" hidden="1" x14ac:dyDescent="0.25">
      <c r="B8746" s="124" t="s">
        <v>37</v>
      </c>
      <c r="C8746" s="125" t="s">
        <v>2561</v>
      </c>
      <c r="D8746" s="126" t="s">
        <v>26165</v>
      </c>
      <c r="E8746" s="125" t="s">
        <v>26167</v>
      </c>
      <c r="F8746" s="126" t="s">
        <v>26168</v>
      </c>
      <c r="G8746" s="125" t="s">
        <v>26169</v>
      </c>
      <c r="H8746" s="126" t="s">
        <v>26170</v>
      </c>
      <c r="I8746" s="127">
        <v>457</v>
      </c>
      <c r="J8746" s="128">
        <v>9.6105</v>
      </c>
    </row>
    <row r="8747" spans="2:10" hidden="1" x14ac:dyDescent="0.25">
      <c r="B8747" s="124" t="s">
        <v>37</v>
      </c>
      <c r="C8747" s="125" t="s">
        <v>2561</v>
      </c>
      <c r="D8747" s="126" t="s">
        <v>26165</v>
      </c>
      <c r="E8747" s="125" t="s">
        <v>26169</v>
      </c>
      <c r="F8747" s="126" t="s">
        <v>26170</v>
      </c>
      <c r="G8747" s="125" t="s">
        <v>26171</v>
      </c>
      <c r="H8747" s="126" t="s">
        <v>26172</v>
      </c>
      <c r="I8747" s="127">
        <v>222</v>
      </c>
      <c r="J8747" s="128">
        <v>3.2361</v>
      </c>
    </row>
    <row r="8748" spans="2:10" hidden="1" x14ac:dyDescent="0.25">
      <c r="B8748" s="124" t="s">
        <v>37</v>
      </c>
      <c r="C8748" s="125" t="s">
        <v>26173</v>
      </c>
      <c r="D8748" s="126" t="s">
        <v>26174</v>
      </c>
      <c r="E8748" s="125" t="s">
        <v>26175</v>
      </c>
      <c r="F8748" s="126" t="s">
        <v>26176</v>
      </c>
      <c r="G8748" s="125" t="s">
        <v>26177</v>
      </c>
      <c r="H8748" s="126" t="s">
        <v>26178</v>
      </c>
      <c r="I8748" s="127">
        <v>316</v>
      </c>
      <c r="J8748" s="128">
        <v>13.1623</v>
      </c>
    </row>
    <row r="8749" spans="2:10" hidden="1" x14ac:dyDescent="0.25">
      <c r="B8749" s="124" t="s">
        <v>37</v>
      </c>
      <c r="C8749" s="125" t="s">
        <v>26173</v>
      </c>
      <c r="D8749" s="126" t="s">
        <v>26174</v>
      </c>
      <c r="E8749" s="125" t="s">
        <v>26173</v>
      </c>
      <c r="F8749" s="126" t="s">
        <v>26179</v>
      </c>
      <c r="G8749" s="125" t="s">
        <v>26180</v>
      </c>
      <c r="H8749" s="126" t="s">
        <v>26181</v>
      </c>
      <c r="I8749" s="127">
        <v>1293</v>
      </c>
      <c r="J8749" s="128">
        <v>6.7316000000000011</v>
      </c>
    </row>
    <row r="8750" spans="2:10" hidden="1" x14ac:dyDescent="0.25">
      <c r="B8750" s="124" t="s">
        <v>37</v>
      </c>
      <c r="C8750" s="125" t="s">
        <v>26173</v>
      </c>
      <c r="D8750" s="126" t="s">
        <v>26174</v>
      </c>
      <c r="E8750" s="125" t="s">
        <v>26177</v>
      </c>
      <c r="F8750" s="126" t="s">
        <v>26178</v>
      </c>
      <c r="G8750" s="125" t="s">
        <v>26182</v>
      </c>
      <c r="H8750" s="126" t="s">
        <v>26183</v>
      </c>
      <c r="I8750" s="127">
        <v>362</v>
      </c>
      <c r="J8750" s="128">
        <v>7.8367000000000004</v>
      </c>
    </row>
    <row r="8751" spans="2:10" hidden="1" x14ac:dyDescent="0.25">
      <c r="B8751" s="124" t="s">
        <v>37</v>
      </c>
      <c r="C8751" s="125" t="s">
        <v>26173</v>
      </c>
      <c r="D8751" s="126" t="s">
        <v>26174</v>
      </c>
      <c r="E8751" s="125" t="s">
        <v>26173</v>
      </c>
      <c r="F8751" s="126" t="s">
        <v>26179</v>
      </c>
      <c r="G8751" s="125" t="s">
        <v>26184</v>
      </c>
      <c r="H8751" s="126" t="s">
        <v>26185</v>
      </c>
      <c r="I8751" s="127">
        <v>463</v>
      </c>
      <c r="J8751" s="128">
        <v>20.788699999999999</v>
      </c>
    </row>
    <row r="8752" spans="2:10" hidden="1" x14ac:dyDescent="0.25">
      <c r="B8752" s="124" t="s">
        <v>37</v>
      </c>
      <c r="C8752" s="125" t="s">
        <v>26173</v>
      </c>
      <c r="D8752" s="126" t="s">
        <v>26174</v>
      </c>
      <c r="E8752" s="125" t="s">
        <v>26180</v>
      </c>
      <c r="F8752" s="126" t="s">
        <v>26181</v>
      </c>
      <c r="G8752" s="125" t="s">
        <v>26175</v>
      </c>
      <c r="H8752" s="126" t="s">
        <v>26176</v>
      </c>
      <c r="I8752" s="127">
        <v>227</v>
      </c>
      <c r="J8752" s="128">
        <v>11.2239</v>
      </c>
    </row>
    <row r="8753" spans="2:10" hidden="1" x14ac:dyDescent="0.25">
      <c r="B8753" s="124" t="s">
        <v>37</v>
      </c>
      <c r="C8753" s="125" t="s">
        <v>26186</v>
      </c>
      <c r="D8753" s="126" t="s">
        <v>26187</v>
      </c>
      <c r="E8753" s="125" t="s">
        <v>26188</v>
      </c>
      <c r="F8753" s="126" t="s">
        <v>26189</v>
      </c>
      <c r="G8753" s="125" t="s">
        <v>26190</v>
      </c>
      <c r="H8753" s="126" t="s">
        <v>26191</v>
      </c>
      <c r="I8753" s="127">
        <v>283</v>
      </c>
      <c r="J8753" s="128">
        <v>10.768800000000001</v>
      </c>
    </row>
    <row r="8754" spans="2:10" hidden="1" x14ac:dyDescent="0.25">
      <c r="B8754" s="124" t="s">
        <v>37</v>
      </c>
      <c r="C8754" s="125" t="s">
        <v>26186</v>
      </c>
      <c r="D8754" s="126" t="s">
        <v>26187</v>
      </c>
      <c r="E8754" s="125" t="s">
        <v>26192</v>
      </c>
      <c r="F8754" s="126" t="s">
        <v>26193</v>
      </c>
      <c r="G8754" s="125" t="s">
        <v>26194</v>
      </c>
      <c r="H8754" s="126" t="s">
        <v>26195</v>
      </c>
      <c r="I8754" s="127">
        <v>694</v>
      </c>
      <c r="J8754" s="128">
        <v>11.2605</v>
      </c>
    </row>
    <row r="8755" spans="2:10" hidden="1" x14ac:dyDescent="0.25">
      <c r="B8755" s="124" t="s">
        <v>37</v>
      </c>
      <c r="C8755" s="125" t="s">
        <v>26186</v>
      </c>
      <c r="D8755" s="126" t="s">
        <v>26187</v>
      </c>
      <c r="E8755" s="125" t="s">
        <v>26196</v>
      </c>
      <c r="F8755" s="126" t="s">
        <v>26197</v>
      </c>
      <c r="G8755" s="125" t="s">
        <v>26198</v>
      </c>
      <c r="H8755" s="126" t="s">
        <v>26199</v>
      </c>
      <c r="I8755" s="127">
        <v>827</v>
      </c>
      <c r="J8755" s="128">
        <v>10.17</v>
      </c>
    </row>
    <row r="8756" spans="2:10" hidden="1" x14ac:dyDescent="0.25">
      <c r="B8756" s="124" t="s">
        <v>37</v>
      </c>
      <c r="C8756" s="125" t="s">
        <v>26186</v>
      </c>
      <c r="D8756" s="126" t="s">
        <v>26187</v>
      </c>
      <c r="E8756" s="125" t="s">
        <v>26190</v>
      </c>
      <c r="F8756" s="126" t="s">
        <v>26191</v>
      </c>
      <c r="G8756" s="125" t="s">
        <v>26200</v>
      </c>
      <c r="H8756" s="126" t="s">
        <v>26201</v>
      </c>
      <c r="I8756" s="127">
        <v>233</v>
      </c>
      <c r="J8756" s="128">
        <v>13.712199999999999</v>
      </c>
    </row>
    <row r="8757" spans="2:10" hidden="1" x14ac:dyDescent="0.25">
      <c r="B8757" s="124" t="s">
        <v>37</v>
      </c>
      <c r="C8757" s="125" t="s">
        <v>26186</v>
      </c>
      <c r="D8757" s="126" t="s">
        <v>26187</v>
      </c>
      <c r="E8757" s="125" t="s">
        <v>26188</v>
      </c>
      <c r="F8757" s="126" t="s">
        <v>26189</v>
      </c>
      <c r="G8757" s="125" t="s">
        <v>26192</v>
      </c>
      <c r="H8757" s="126" t="s">
        <v>26193</v>
      </c>
      <c r="I8757" s="127">
        <v>147</v>
      </c>
      <c r="J8757" s="128">
        <v>3.3992</v>
      </c>
    </row>
    <row r="8758" spans="2:10" hidden="1" x14ac:dyDescent="0.25">
      <c r="B8758" s="124" t="s">
        <v>37</v>
      </c>
      <c r="C8758" s="125" t="s">
        <v>26186</v>
      </c>
      <c r="D8758" s="126" t="s">
        <v>26187</v>
      </c>
      <c r="E8758" s="125" t="s">
        <v>26198</v>
      </c>
      <c r="F8758" s="126" t="s">
        <v>26199</v>
      </c>
      <c r="G8758" s="125" t="s">
        <v>26202</v>
      </c>
      <c r="H8758" s="126" t="s">
        <v>26203</v>
      </c>
      <c r="I8758" s="127">
        <v>724</v>
      </c>
      <c r="J8758" s="128">
        <v>15.6837</v>
      </c>
    </row>
    <row r="8759" spans="2:10" hidden="1" x14ac:dyDescent="0.25">
      <c r="B8759" s="124" t="s">
        <v>37</v>
      </c>
      <c r="C8759" s="125" t="s">
        <v>26186</v>
      </c>
      <c r="D8759" s="126" t="s">
        <v>26187</v>
      </c>
      <c r="E8759" s="125" t="s">
        <v>26204</v>
      </c>
      <c r="F8759" s="126" t="s">
        <v>26205</v>
      </c>
      <c r="G8759" s="125" t="s">
        <v>26196</v>
      </c>
      <c r="H8759" s="126" t="s">
        <v>26197</v>
      </c>
      <c r="I8759" s="127">
        <v>480</v>
      </c>
      <c r="J8759" s="128">
        <v>15.507199999999999</v>
      </c>
    </row>
    <row r="8760" spans="2:10" hidden="1" x14ac:dyDescent="0.25">
      <c r="B8760" s="124" t="s">
        <v>37</v>
      </c>
      <c r="C8760" s="125" t="s">
        <v>26186</v>
      </c>
      <c r="D8760" s="126" t="s">
        <v>26187</v>
      </c>
      <c r="E8760" s="125" t="s">
        <v>26194</v>
      </c>
      <c r="F8760" s="126" t="s">
        <v>26195</v>
      </c>
      <c r="G8760" s="125" t="s">
        <v>12127</v>
      </c>
      <c r="H8760" s="126" t="s">
        <v>26206</v>
      </c>
      <c r="I8760" s="127">
        <v>167</v>
      </c>
      <c r="J8760" s="128">
        <v>12.5314</v>
      </c>
    </row>
    <row r="8761" spans="2:10" hidden="1" x14ac:dyDescent="0.25">
      <c r="B8761" s="124" t="s">
        <v>37</v>
      </c>
      <c r="C8761" s="125" t="s">
        <v>3126</v>
      </c>
      <c r="D8761" s="126" t="s">
        <v>26207</v>
      </c>
      <c r="E8761" s="125" t="s">
        <v>26208</v>
      </c>
      <c r="F8761" s="126" t="s">
        <v>26209</v>
      </c>
      <c r="G8761" s="125" t="s">
        <v>26210</v>
      </c>
      <c r="H8761" s="126" t="s">
        <v>26211</v>
      </c>
      <c r="I8761" s="127">
        <v>535</v>
      </c>
      <c r="J8761" s="128">
        <v>8.1875</v>
      </c>
    </row>
    <row r="8762" spans="2:10" hidden="1" x14ac:dyDescent="0.25">
      <c r="B8762" s="124" t="s">
        <v>37</v>
      </c>
      <c r="C8762" s="125" t="s">
        <v>3126</v>
      </c>
      <c r="D8762" s="126" t="s">
        <v>26207</v>
      </c>
      <c r="E8762" s="125" t="s">
        <v>3126</v>
      </c>
      <c r="F8762" s="126" t="s">
        <v>26212</v>
      </c>
      <c r="G8762" s="125" t="s">
        <v>26208</v>
      </c>
      <c r="H8762" s="126" t="s">
        <v>26209</v>
      </c>
      <c r="I8762" s="127">
        <v>301</v>
      </c>
      <c r="J8762" s="128">
        <v>15.9216</v>
      </c>
    </row>
    <row r="8763" spans="2:10" hidden="1" x14ac:dyDescent="0.25">
      <c r="B8763" s="124" t="s">
        <v>37</v>
      </c>
      <c r="C8763" s="125" t="s">
        <v>87</v>
      </c>
      <c r="D8763" s="126" t="s">
        <v>26213</v>
      </c>
      <c r="E8763" s="125" t="s">
        <v>87</v>
      </c>
      <c r="F8763" s="126" t="s">
        <v>26214</v>
      </c>
      <c r="G8763" s="125" t="s">
        <v>26215</v>
      </c>
      <c r="H8763" s="126" t="s">
        <v>26216</v>
      </c>
      <c r="I8763" s="127">
        <v>377</v>
      </c>
      <c r="J8763" s="128">
        <v>16.000599999999999</v>
      </c>
    </row>
    <row r="8764" spans="2:10" hidden="1" x14ac:dyDescent="0.25">
      <c r="B8764" s="124" t="s">
        <v>37</v>
      </c>
      <c r="C8764" s="125" t="s">
        <v>3132</v>
      </c>
      <c r="D8764" s="126" t="s">
        <v>26217</v>
      </c>
      <c r="E8764" s="125" t="s">
        <v>3132</v>
      </c>
      <c r="F8764" s="126" t="s">
        <v>26218</v>
      </c>
      <c r="G8764" s="125" t="s">
        <v>23331</v>
      </c>
      <c r="H8764" s="126" t="s">
        <v>26219</v>
      </c>
      <c r="I8764" s="127">
        <v>178</v>
      </c>
      <c r="J8764" s="128">
        <v>38.666700000000013</v>
      </c>
    </row>
    <row r="8765" spans="2:10" hidden="1" x14ac:dyDescent="0.25">
      <c r="B8765" s="124" t="s">
        <v>37</v>
      </c>
      <c r="C8765" s="125" t="s">
        <v>659</v>
      </c>
      <c r="D8765" s="126" t="s">
        <v>26220</v>
      </c>
      <c r="E8765" s="125" t="s">
        <v>659</v>
      </c>
      <c r="F8765" s="126" t="s">
        <v>26221</v>
      </c>
      <c r="G8765" s="125" t="s">
        <v>26222</v>
      </c>
      <c r="H8765" s="126" t="s">
        <v>26223</v>
      </c>
      <c r="I8765" s="127">
        <v>129</v>
      </c>
      <c r="J8765" s="128">
        <v>17.761900000000001</v>
      </c>
    </row>
    <row r="8766" spans="2:10" hidden="1" x14ac:dyDescent="0.25">
      <c r="B8766" s="124" t="s">
        <v>37</v>
      </c>
      <c r="C8766" s="125" t="s">
        <v>3134</v>
      </c>
      <c r="D8766" s="126" t="s">
        <v>26224</v>
      </c>
      <c r="E8766" s="125" t="s">
        <v>3134</v>
      </c>
      <c r="F8766" s="126" t="s">
        <v>26225</v>
      </c>
      <c r="G8766" s="125" t="s">
        <v>26226</v>
      </c>
      <c r="H8766" s="126" t="s">
        <v>26227</v>
      </c>
      <c r="I8766" s="127">
        <v>329</v>
      </c>
      <c r="J8766" s="128">
        <v>19.5092</v>
      </c>
    </row>
    <row r="8767" spans="2:10" hidden="1" x14ac:dyDescent="0.25">
      <c r="B8767" s="124" t="s">
        <v>37</v>
      </c>
      <c r="C8767" s="125" t="s">
        <v>3156</v>
      </c>
      <c r="D8767" s="126" t="s">
        <v>26228</v>
      </c>
      <c r="E8767" s="125" t="s">
        <v>3156</v>
      </c>
      <c r="F8767" s="126" t="s">
        <v>26229</v>
      </c>
      <c r="G8767" s="125" t="s">
        <v>26230</v>
      </c>
      <c r="H8767" s="126" t="s">
        <v>26231</v>
      </c>
      <c r="I8767" s="127">
        <v>545</v>
      </c>
      <c r="J8767" s="128">
        <v>10.572900000000001</v>
      </c>
    </row>
    <row r="8768" spans="2:10" hidden="1" x14ac:dyDescent="0.25">
      <c r="B8768" s="124" t="s">
        <v>37</v>
      </c>
      <c r="C8768" s="125" t="s">
        <v>3156</v>
      </c>
      <c r="D8768" s="126" t="s">
        <v>26228</v>
      </c>
      <c r="E8768" s="125" t="s">
        <v>26230</v>
      </c>
      <c r="F8768" s="126" t="s">
        <v>26231</v>
      </c>
      <c r="G8768" s="125" t="s">
        <v>26232</v>
      </c>
      <c r="H8768" s="126" t="s">
        <v>26233</v>
      </c>
      <c r="I8768" s="127">
        <v>514</v>
      </c>
      <c r="J8768" s="128">
        <v>3.3610000000000002</v>
      </c>
    </row>
    <row r="8769" spans="2:10" hidden="1" x14ac:dyDescent="0.25">
      <c r="B8769" s="124" t="s">
        <v>37</v>
      </c>
      <c r="C8769" s="125" t="s">
        <v>3176</v>
      </c>
      <c r="D8769" s="126" t="s">
        <v>26234</v>
      </c>
      <c r="E8769" s="125" t="s">
        <v>26235</v>
      </c>
      <c r="F8769" s="126" t="s">
        <v>26236</v>
      </c>
      <c r="G8769" s="125" t="s">
        <v>26237</v>
      </c>
      <c r="H8769" s="126" t="s">
        <v>26238</v>
      </c>
      <c r="I8769" s="127">
        <v>429</v>
      </c>
      <c r="J8769" s="128">
        <v>10.415800000000001</v>
      </c>
    </row>
    <row r="8770" spans="2:10" hidden="1" x14ac:dyDescent="0.25">
      <c r="B8770" s="124" t="s">
        <v>37</v>
      </c>
      <c r="C8770" s="125" t="s">
        <v>26239</v>
      </c>
      <c r="D8770" s="126" t="s">
        <v>26240</v>
      </c>
      <c r="E8770" s="125" t="s">
        <v>26241</v>
      </c>
      <c r="F8770" s="126" t="s">
        <v>26242</v>
      </c>
      <c r="G8770" s="125" t="s">
        <v>26243</v>
      </c>
      <c r="H8770" s="126" t="s">
        <v>26244</v>
      </c>
      <c r="I8770" s="127">
        <v>107</v>
      </c>
      <c r="J8770" s="128">
        <v>17.749500000000001</v>
      </c>
    </row>
    <row r="8771" spans="2:10" hidden="1" x14ac:dyDescent="0.25">
      <c r="B8771" s="124" t="s">
        <v>37</v>
      </c>
      <c r="C8771" s="125" t="s">
        <v>26245</v>
      </c>
      <c r="D8771" s="126" t="s">
        <v>26246</v>
      </c>
      <c r="E8771" s="125" t="s">
        <v>26245</v>
      </c>
      <c r="F8771" s="126" t="s">
        <v>26247</v>
      </c>
      <c r="G8771" s="125" t="s">
        <v>26248</v>
      </c>
      <c r="H8771" s="126" t="s">
        <v>26249</v>
      </c>
      <c r="I8771" s="127">
        <v>65</v>
      </c>
      <c r="J8771" s="128">
        <v>40.353700000000003</v>
      </c>
    </row>
    <row r="8772" spans="2:10" hidden="1" x14ac:dyDescent="0.25">
      <c r="B8772" s="124" t="s">
        <v>37</v>
      </c>
      <c r="C8772" s="125" t="s">
        <v>26245</v>
      </c>
      <c r="D8772" s="126" t="s">
        <v>26246</v>
      </c>
      <c r="E8772" s="125" t="s">
        <v>6500</v>
      </c>
      <c r="F8772" s="126" t="s">
        <v>26250</v>
      </c>
      <c r="G8772" s="125" t="s">
        <v>26251</v>
      </c>
      <c r="H8772" s="126" t="s">
        <v>26252</v>
      </c>
      <c r="I8772" s="127">
        <v>444</v>
      </c>
      <c r="J8772" s="128">
        <v>6.1272999999999991</v>
      </c>
    </row>
    <row r="8773" spans="2:10" hidden="1" x14ac:dyDescent="0.25">
      <c r="B8773" s="124" t="s">
        <v>37</v>
      </c>
      <c r="C8773" s="125" t="s">
        <v>26253</v>
      </c>
      <c r="D8773" s="126" t="s">
        <v>26254</v>
      </c>
      <c r="E8773" s="125" t="s">
        <v>26253</v>
      </c>
      <c r="F8773" s="126" t="s">
        <v>26255</v>
      </c>
      <c r="G8773" s="125" t="s">
        <v>26256</v>
      </c>
      <c r="H8773" s="126" t="s">
        <v>26257</v>
      </c>
      <c r="I8773" s="127">
        <v>221</v>
      </c>
      <c r="J8773" s="128">
        <v>21.895199999999999</v>
      </c>
    </row>
    <row r="8774" spans="2:10" hidden="1" x14ac:dyDescent="0.25">
      <c r="B8774" s="124" t="s">
        <v>37</v>
      </c>
      <c r="C8774" s="125" t="s">
        <v>1857</v>
      </c>
      <c r="D8774" s="126" t="s">
        <v>26258</v>
      </c>
      <c r="E8774" s="125" t="s">
        <v>1857</v>
      </c>
      <c r="F8774" s="126" t="s">
        <v>26259</v>
      </c>
      <c r="G8774" s="125" t="s">
        <v>24922</v>
      </c>
      <c r="H8774" s="126" t="s">
        <v>26260</v>
      </c>
      <c r="I8774" s="127">
        <v>677</v>
      </c>
      <c r="J8774" s="128">
        <v>25.489899999999999</v>
      </c>
    </row>
    <row r="8775" spans="2:10" hidden="1" x14ac:dyDescent="0.25">
      <c r="B8775" s="124" t="s">
        <v>37</v>
      </c>
      <c r="C8775" s="125" t="s">
        <v>26261</v>
      </c>
      <c r="D8775" s="126" t="s">
        <v>26262</v>
      </c>
      <c r="E8775" s="125" t="s">
        <v>26261</v>
      </c>
      <c r="F8775" s="126" t="s">
        <v>26263</v>
      </c>
      <c r="G8775" s="125" t="s">
        <v>26085</v>
      </c>
      <c r="H8775" s="126" t="s">
        <v>26264</v>
      </c>
      <c r="I8775" s="127">
        <v>109</v>
      </c>
      <c r="J8775" s="128">
        <v>14.390700000000001</v>
      </c>
    </row>
    <row r="8776" spans="2:10" hidden="1" x14ac:dyDescent="0.25">
      <c r="B8776" s="124" t="s">
        <v>37</v>
      </c>
      <c r="C8776" s="125" t="s">
        <v>26261</v>
      </c>
      <c r="D8776" s="126" t="s">
        <v>26262</v>
      </c>
      <c r="E8776" s="125" t="s">
        <v>26261</v>
      </c>
      <c r="F8776" s="126" t="s">
        <v>26263</v>
      </c>
      <c r="G8776" s="125" t="s">
        <v>26265</v>
      </c>
      <c r="H8776" s="126" t="s">
        <v>26266</v>
      </c>
      <c r="I8776" s="127">
        <v>713</v>
      </c>
      <c r="J8776" s="128">
        <v>14.9549</v>
      </c>
    </row>
    <row r="8777" spans="2:10" hidden="1" x14ac:dyDescent="0.25">
      <c r="B8777" s="124" t="s">
        <v>37</v>
      </c>
      <c r="C8777" s="125" t="s">
        <v>3237</v>
      </c>
      <c r="D8777" s="126" t="s">
        <v>26267</v>
      </c>
      <c r="E8777" s="125" t="s">
        <v>3237</v>
      </c>
      <c r="F8777" s="126" t="s">
        <v>26268</v>
      </c>
      <c r="G8777" s="125" t="s">
        <v>26269</v>
      </c>
      <c r="H8777" s="126" t="s">
        <v>26270</v>
      </c>
      <c r="I8777" s="127">
        <v>64</v>
      </c>
      <c r="J8777" s="128">
        <v>14.179</v>
      </c>
    </row>
    <row r="8778" spans="2:10" hidden="1" x14ac:dyDescent="0.25">
      <c r="B8778" s="124" t="s">
        <v>37</v>
      </c>
      <c r="C8778" s="125" t="s">
        <v>26271</v>
      </c>
      <c r="D8778" s="126" t="s">
        <v>26272</v>
      </c>
      <c r="E8778" s="125" t="s">
        <v>26273</v>
      </c>
      <c r="F8778" s="126" t="s">
        <v>26274</v>
      </c>
      <c r="G8778" s="125" t="s">
        <v>26275</v>
      </c>
      <c r="H8778" s="126" t="s">
        <v>26276</v>
      </c>
      <c r="I8778" s="127">
        <v>64</v>
      </c>
      <c r="J8778" s="128">
        <v>17.825500000000002</v>
      </c>
    </row>
    <row r="8779" spans="2:10" hidden="1" x14ac:dyDescent="0.25">
      <c r="B8779" s="124" t="s">
        <v>37</v>
      </c>
      <c r="C8779" s="125" t="s">
        <v>14145</v>
      </c>
      <c r="D8779" s="126" t="s">
        <v>26277</v>
      </c>
      <c r="E8779" s="125" t="s">
        <v>26278</v>
      </c>
      <c r="F8779" s="126" t="s">
        <v>26279</v>
      </c>
      <c r="G8779" s="125" t="s">
        <v>178</v>
      </c>
      <c r="H8779" s="126" t="s">
        <v>26280</v>
      </c>
      <c r="I8779" s="127">
        <v>276</v>
      </c>
      <c r="J8779" s="128">
        <v>32.645300000000013</v>
      </c>
    </row>
    <row r="8780" spans="2:10" hidden="1" x14ac:dyDescent="0.25">
      <c r="B8780" s="124" t="s">
        <v>37</v>
      </c>
      <c r="C8780" s="125" t="s">
        <v>14145</v>
      </c>
      <c r="D8780" s="126" t="s">
        <v>26277</v>
      </c>
      <c r="E8780" s="125" t="s">
        <v>26281</v>
      </c>
      <c r="F8780" s="126" t="s">
        <v>26282</v>
      </c>
      <c r="G8780" s="125" t="s">
        <v>26283</v>
      </c>
      <c r="H8780" s="126" t="s">
        <v>26284</v>
      </c>
      <c r="I8780" s="127">
        <v>357</v>
      </c>
      <c r="J8780" s="128">
        <v>10.612399999999999</v>
      </c>
    </row>
    <row r="8781" spans="2:10" hidden="1" x14ac:dyDescent="0.25">
      <c r="B8781" s="124" t="s">
        <v>37</v>
      </c>
      <c r="C8781" s="125" t="s">
        <v>14145</v>
      </c>
      <c r="D8781" s="126" t="s">
        <v>26277</v>
      </c>
      <c r="E8781" s="125" t="s">
        <v>26281</v>
      </c>
      <c r="F8781" s="126" t="s">
        <v>26282</v>
      </c>
      <c r="G8781" s="125" t="s">
        <v>26285</v>
      </c>
      <c r="H8781" s="126" t="s">
        <v>26286</v>
      </c>
      <c r="I8781" s="127">
        <v>500</v>
      </c>
      <c r="J8781" s="128">
        <v>15.3428</v>
      </c>
    </row>
    <row r="8782" spans="2:10" hidden="1" x14ac:dyDescent="0.25">
      <c r="B8782" s="124" t="s">
        <v>37</v>
      </c>
      <c r="C8782" s="125" t="s">
        <v>14145</v>
      </c>
      <c r="D8782" s="126" t="s">
        <v>26277</v>
      </c>
      <c r="E8782" s="125" t="s">
        <v>26287</v>
      </c>
      <c r="F8782" s="126" t="s">
        <v>26288</v>
      </c>
      <c r="G8782" s="125" t="s">
        <v>767</v>
      </c>
      <c r="H8782" s="126" t="s">
        <v>26289</v>
      </c>
      <c r="I8782" s="127">
        <v>208</v>
      </c>
      <c r="J8782" s="128">
        <v>14.8498</v>
      </c>
    </row>
    <row r="8783" spans="2:10" hidden="1" x14ac:dyDescent="0.25">
      <c r="B8783" s="124" t="s">
        <v>37</v>
      </c>
      <c r="C8783" s="125" t="s">
        <v>14145</v>
      </c>
      <c r="D8783" s="126" t="s">
        <v>26277</v>
      </c>
      <c r="E8783" s="125" t="s">
        <v>767</v>
      </c>
      <c r="F8783" s="126" t="s">
        <v>26289</v>
      </c>
      <c r="G8783" s="125" t="s">
        <v>26290</v>
      </c>
      <c r="H8783" s="126" t="s">
        <v>26291</v>
      </c>
      <c r="I8783" s="127">
        <v>161</v>
      </c>
      <c r="J8783" s="128">
        <v>10.7888</v>
      </c>
    </row>
    <row r="8784" spans="2:10" hidden="1" x14ac:dyDescent="0.25">
      <c r="B8784" s="124" t="s">
        <v>37</v>
      </c>
      <c r="C8784" s="125" t="s">
        <v>14145</v>
      </c>
      <c r="D8784" s="126" t="s">
        <v>26277</v>
      </c>
      <c r="E8784" s="125" t="s">
        <v>14145</v>
      </c>
      <c r="F8784" s="126" t="s">
        <v>26292</v>
      </c>
      <c r="G8784" s="125" t="s">
        <v>26287</v>
      </c>
      <c r="H8784" s="126" t="s">
        <v>26288</v>
      </c>
      <c r="I8784" s="127">
        <v>118</v>
      </c>
      <c r="J8784" s="128">
        <v>20.949099999999991</v>
      </c>
    </row>
    <row r="8785" spans="2:10" hidden="1" x14ac:dyDescent="0.25">
      <c r="B8785" s="124" t="s">
        <v>37</v>
      </c>
      <c r="C8785" s="125" t="s">
        <v>14145</v>
      </c>
      <c r="D8785" s="126" t="s">
        <v>26277</v>
      </c>
      <c r="E8785" s="125" t="s">
        <v>14145</v>
      </c>
      <c r="F8785" s="126" t="s">
        <v>26292</v>
      </c>
      <c r="G8785" s="125" t="s">
        <v>26293</v>
      </c>
      <c r="H8785" s="126" t="s">
        <v>26294</v>
      </c>
      <c r="I8785" s="127">
        <v>153</v>
      </c>
      <c r="J8785" s="128">
        <v>33.806699999999999</v>
      </c>
    </row>
    <row r="8786" spans="2:10" hidden="1" x14ac:dyDescent="0.25">
      <c r="B8786" s="124" t="s">
        <v>37</v>
      </c>
      <c r="C8786" s="125" t="s">
        <v>14145</v>
      </c>
      <c r="D8786" s="126" t="s">
        <v>26277</v>
      </c>
      <c r="E8786" s="125" t="s">
        <v>26290</v>
      </c>
      <c r="F8786" s="126" t="s">
        <v>26291</v>
      </c>
      <c r="G8786" s="125" t="s">
        <v>26295</v>
      </c>
      <c r="H8786" s="126" t="s">
        <v>26296</v>
      </c>
      <c r="I8786" s="127">
        <v>96</v>
      </c>
      <c r="J8786" s="128">
        <v>17.093699999999998</v>
      </c>
    </row>
    <row r="8787" spans="2:10" hidden="1" x14ac:dyDescent="0.25">
      <c r="B8787" s="124" t="s">
        <v>37</v>
      </c>
      <c r="C8787" s="125" t="s">
        <v>14145</v>
      </c>
      <c r="D8787" s="126" t="s">
        <v>26277</v>
      </c>
      <c r="E8787" s="125" t="s">
        <v>26297</v>
      </c>
      <c r="F8787" s="126" t="s">
        <v>26298</v>
      </c>
      <c r="G8787" s="125" t="s">
        <v>5600</v>
      </c>
      <c r="H8787" s="126" t="s">
        <v>26299</v>
      </c>
      <c r="I8787" s="127">
        <v>521</v>
      </c>
      <c r="J8787" s="128">
        <v>2.095499999999999</v>
      </c>
    </row>
    <row r="8788" spans="2:10" hidden="1" x14ac:dyDescent="0.25">
      <c r="B8788" s="124" t="s">
        <v>37</v>
      </c>
      <c r="C8788" s="125" t="s">
        <v>14145</v>
      </c>
      <c r="D8788" s="126" t="s">
        <v>26277</v>
      </c>
      <c r="E8788" s="125" t="s">
        <v>767</v>
      </c>
      <c r="F8788" s="126" t="s">
        <v>26289</v>
      </c>
      <c r="G8788" s="125" t="s">
        <v>26278</v>
      </c>
      <c r="H8788" s="126" t="s">
        <v>26279</v>
      </c>
      <c r="I8788" s="127">
        <v>504</v>
      </c>
      <c r="J8788" s="128">
        <v>16.7592</v>
      </c>
    </row>
    <row r="8789" spans="2:10" hidden="1" x14ac:dyDescent="0.25">
      <c r="B8789" s="124" t="s">
        <v>37</v>
      </c>
      <c r="C8789" s="125" t="s">
        <v>14145</v>
      </c>
      <c r="D8789" s="126" t="s">
        <v>26277</v>
      </c>
      <c r="E8789" s="125" t="s">
        <v>5600</v>
      </c>
      <c r="F8789" s="126" t="s">
        <v>26299</v>
      </c>
      <c r="G8789" s="125" t="s">
        <v>25586</v>
      </c>
      <c r="H8789" s="126" t="s">
        <v>26300</v>
      </c>
      <c r="I8789" s="127">
        <v>234</v>
      </c>
      <c r="J8789" s="128">
        <v>8.5952000000000002</v>
      </c>
    </row>
    <row r="8790" spans="2:10" hidden="1" x14ac:dyDescent="0.25">
      <c r="B8790" s="124" t="s">
        <v>37</v>
      </c>
      <c r="C8790" s="125" t="s">
        <v>3262</v>
      </c>
      <c r="D8790" s="126" t="s">
        <v>26301</v>
      </c>
      <c r="E8790" s="125" t="s">
        <v>3262</v>
      </c>
      <c r="F8790" s="126" t="s">
        <v>26302</v>
      </c>
      <c r="G8790" s="125" t="s">
        <v>26303</v>
      </c>
      <c r="H8790" s="126" t="s">
        <v>26304</v>
      </c>
      <c r="I8790" s="127">
        <v>675</v>
      </c>
      <c r="J8790" s="128">
        <v>10.056699999999999</v>
      </c>
    </row>
    <row r="8791" spans="2:10" hidden="1" x14ac:dyDescent="0.25">
      <c r="B8791" s="124" t="s">
        <v>37</v>
      </c>
      <c r="C8791" s="125" t="s">
        <v>3276</v>
      </c>
      <c r="D8791" s="126" t="s">
        <v>26305</v>
      </c>
      <c r="E8791" s="125" t="s">
        <v>3276</v>
      </c>
      <c r="F8791" s="126" t="s">
        <v>26306</v>
      </c>
      <c r="G8791" s="125" t="s">
        <v>4830</v>
      </c>
      <c r="H8791" s="126" t="s">
        <v>26307</v>
      </c>
      <c r="I8791" s="127">
        <v>434</v>
      </c>
      <c r="J8791" s="128">
        <v>19.170200000000001</v>
      </c>
    </row>
    <row r="8792" spans="2:10" hidden="1" x14ac:dyDescent="0.25">
      <c r="B8792" s="124" t="s">
        <v>37</v>
      </c>
      <c r="C8792" s="125" t="s">
        <v>3280</v>
      </c>
      <c r="D8792" s="126" t="s">
        <v>26308</v>
      </c>
      <c r="E8792" s="125" t="s">
        <v>3280</v>
      </c>
      <c r="F8792" s="126" t="s">
        <v>26309</v>
      </c>
      <c r="G8792" s="125" t="s">
        <v>26310</v>
      </c>
      <c r="H8792" s="126" t="s">
        <v>26311</v>
      </c>
      <c r="I8792" s="127">
        <v>196</v>
      </c>
      <c r="J8792" s="128">
        <v>27.17509999999999</v>
      </c>
    </row>
    <row r="8793" spans="2:10" hidden="1" x14ac:dyDescent="0.25">
      <c r="B8793" s="124" t="s">
        <v>37</v>
      </c>
      <c r="C8793" s="125" t="s">
        <v>3282</v>
      </c>
      <c r="D8793" s="126" t="s">
        <v>26312</v>
      </c>
      <c r="E8793" s="125" t="s">
        <v>3282</v>
      </c>
      <c r="F8793" s="126" t="s">
        <v>26313</v>
      </c>
      <c r="G8793" s="125" t="s">
        <v>26314</v>
      </c>
      <c r="H8793" s="126" t="s">
        <v>26315</v>
      </c>
      <c r="I8793" s="127">
        <v>748</v>
      </c>
      <c r="J8793" s="128">
        <v>37.665500000000009</v>
      </c>
    </row>
    <row r="8794" spans="2:10" hidden="1" x14ac:dyDescent="0.25">
      <c r="B8794" s="124" t="s">
        <v>37</v>
      </c>
      <c r="C8794" s="125" t="s">
        <v>3282</v>
      </c>
      <c r="D8794" s="126" t="s">
        <v>26312</v>
      </c>
      <c r="E8794" s="125" t="s">
        <v>26314</v>
      </c>
      <c r="F8794" s="126" t="s">
        <v>26315</v>
      </c>
      <c r="G8794" s="125" t="s">
        <v>26316</v>
      </c>
      <c r="H8794" s="126" t="s">
        <v>26317</v>
      </c>
      <c r="I8794" s="127">
        <v>438</v>
      </c>
      <c r="J8794" s="128">
        <v>19.729199999999999</v>
      </c>
    </row>
    <row r="8795" spans="2:10" hidden="1" x14ac:dyDescent="0.25">
      <c r="B8795" s="124" t="s">
        <v>37</v>
      </c>
      <c r="C8795" s="125" t="s">
        <v>26318</v>
      </c>
      <c r="D8795" s="126" t="s">
        <v>26319</v>
      </c>
      <c r="E8795" s="125" t="s">
        <v>26318</v>
      </c>
      <c r="F8795" s="126" t="s">
        <v>26320</v>
      </c>
      <c r="G8795" s="125" t="s">
        <v>5324</v>
      </c>
      <c r="H8795" s="126" t="s">
        <v>26321</v>
      </c>
      <c r="I8795" s="127">
        <v>271</v>
      </c>
      <c r="J8795" s="128">
        <v>19.416799999999991</v>
      </c>
    </row>
    <row r="8796" spans="2:10" hidden="1" x14ac:dyDescent="0.25">
      <c r="B8796" s="124" t="s">
        <v>37</v>
      </c>
      <c r="C8796" s="125" t="s">
        <v>26318</v>
      </c>
      <c r="D8796" s="126" t="s">
        <v>26319</v>
      </c>
      <c r="E8796" s="125" t="s">
        <v>5324</v>
      </c>
      <c r="F8796" s="126" t="s">
        <v>26321</v>
      </c>
      <c r="G8796" s="125" t="s">
        <v>26136</v>
      </c>
      <c r="H8796" s="126" t="s">
        <v>26322</v>
      </c>
      <c r="I8796" s="127">
        <v>212</v>
      </c>
      <c r="J8796" s="128">
        <v>6.3897000000000004</v>
      </c>
    </row>
    <row r="8797" spans="2:10" hidden="1" x14ac:dyDescent="0.25">
      <c r="B8797" s="124" t="s">
        <v>37</v>
      </c>
      <c r="C8797" s="125" t="s">
        <v>26323</v>
      </c>
      <c r="D8797" s="126" t="s">
        <v>26324</v>
      </c>
      <c r="E8797" s="125" t="s">
        <v>26323</v>
      </c>
      <c r="F8797" s="126" t="s">
        <v>26325</v>
      </c>
      <c r="G8797" s="125" t="s">
        <v>26326</v>
      </c>
      <c r="H8797" s="126" t="s">
        <v>26327</v>
      </c>
      <c r="I8797" s="127">
        <v>565</v>
      </c>
      <c r="J8797" s="128">
        <v>9.4394000000000009</v>
      </c>
    </row>
    <row r="8798" spans="2:10" hidden="1" x14ac:dyDescent="0.25">
      <c r="B8798" s="124" t="s">
        <v>37</v>
      </c>
      <c r="C8798" s="125" t="s">
        <v>26328</v>
      </c>
      <c r="D8798" s="126" t="s">
        <v>26329</v>
      </c>
      <c r="E8798" s="125" t="s">
        <v>26330</v>
      </c>
      <c r="F8798" s="126" t="s">
        <v>26331</v>
      </c>
      <c r="G8798" s="125" t="s">
        <v>6312</v>
      </c>
      <c r="H8798" s="126" t="s">
        <v>26332</v>
      </c>
      <c r="I8798" s="127">
        <v>329</v>
      </c>
      <c r="J8798" s="128">
        <v>2.7825000000000002</v>
      </c>
    </row>
    <row r="8799" spans="2:10" hidden="1" x14ac:dyDescent="0.25">
      <c r="B8799" s="124" t="s">
        <v>37</v>
      </c>
      <c r="C8799" s="125" t="s">
        <v>26333</v>
      </c>
      <c r="D8799" s="126" t="s">
        <v>26334</v>
      </c>
      <c r="E8799" s="125" t="s">
        <v>26333</v>
      </c>
      <c r="F8799" s="126" t="s">
        <v>26335</v>
      </c>
      <c r="G8799" s="125" t="s">
        <v>3136</v>
      </c>
      <c r="H8799" s="126" t="s">
        <v>26336</v>
      </c>
      <c r="I8799" s="127">
        <v>38</v>
      </c>
      <c r="J8799" s="128">
        <v>3.2397</v>
      </c>
    </row>
    <row r="8800" spans="2:10" hidden="1" x14ac:dyDescent="0.25">
      <c r="B8800" s="124" t="s">
        <v>37</v>
      </c>
      <c r="C8800" s="125" t="s">
        <v>3314</v>
      </c>
      <c r="D8800" s="126" t="s">
        <v>26337</v>
      </c>
      <c r="E8800" s="125" t="s">
        <v>3314</v>
      </c>
      <c r="F8800" s="126" t="s">
        <v>26338</v>
      </c>
      <c r="G8800" s="125" t="s">
        <v>26339</v>
      </c>
      <c r="H8800" s="126" t="s">
        <v>26340</v>
      </c>
      <c r="I8800" s="127">
        <v>133</v>
      </c>
      <c r="J8800" s="128">
        <v>20.0381</v>
      </c>
    </row>
    <row r="8801" spans="2:10" hidden="1" x14ac:dyDescent="0.25">
      <c r="B8801" s="124" t="s">
        <v>37</v>
      </c>
      <c r="C8801" s="125" t="s">
        <v>3314</v>
      </c>
      <c r="D8801" s="126" t="s">
        <v>26337</v>
      </c>
      <c r="E8801" s="125" t="s">
        <v>3314</v>
      </c>
      <c r="F8801" s="126" t="s">
        <v>26338</v>
      </c>
      <c r="G8801" s="125" t="s">
        <v>26341</v>
      </c>
      <c r="H8801" s="126" t="s">
        <v>26342</v>
      </c>
      <c r="I8801" s="127">
        <v>6</v>
      </c>
      <c r="J8801" s="128">
        <v>24.208299999999991</v>
      </c>
    </row>
    <row r="8802" spans="2:10" hidden="1" x14ac:dyDescent="0.25">
      <c r="B8802" s="124" t="s">
        <v>37</v>
      </c>
      <c r="C8802" s="125" t="s">
        <v>3314</v>
      </c>
      <c r="D8802" s="126" t="s">
        <v>26337</v>
      </c>
      <c r="E8802" s="125" t="s">
        <v>3314</v>
      </c>
      <c r="F8802" s="126" t="s">
        <v>26338</v>
      </c>
      <c r="G8802" s="125" t="s">
        <v>26343</v>
      </c>
      <c r="H8802" s="126" t="s">
        <v>26344</v>
      </c>
      <c r="I8802" s="127">
        <v>90</v>
      </c>
      <c r="J8802" s="128">
        <v>42.0182</v>
      </c>
    </row>
    <row r="8803" spans="2:10" hidden="1" x14ac:dyDescent="0.25">
      <c r="B8803" s="124" t="s">
        <v>37</v>
      </c>
      <c r="C8803" s="125" t="s">
        <v>3314</v>
      </c>
      <c r="D8803" s="126" t="s">
        <v>26337</v>
      </c>
      <c r="E8803" s="125" t="s">
        <v>26343</v>
      </c>
      <c r="F8803" s="126" t="s">
        <v>26344</v>
      </c>
      <c r="G8803" s="125" t="s">
        <v>26345</v>
      </c>
      <c r="H8803" s="126" t="s">
        <v>26346</v>
      </c>
      <c r="I8803" s="127">
        <v>181</v>
      </c>
      <c r="J8803" s="128">
        <v>82.084199999999996</v>
      </c>
    </row>
    <row r="8804" spans="2:10" hidden="1" x14ac:dyDescent="0.25">
      <c r="B8804" s="124" t="s">
        <v>37</v>
      </c>
      <c r="C8804" s="125" t="s">
        <v>26347</v>
      </c>
      <c r="D8804" s="126" t="s">
        <v>26348</v>
      </c>
      <c r="E8804" s="125" t="s">
        <v>26347</v>
      </c>
      <c r="F8804" s="126" t="s">
        <v>26349</v>
      </c>
      <c r="G8804" s="125" t="s">
        <v>2596</v>
      </c>
      <c r="H8804" s="126" t="s">
        <v>26350</v>
      </c>
      <c r="I8804" s="127">
        <v>468</v>
      </c>
      <c r="J8804" s="128">
        <v>12.338900000000001</v>
      </c>
    </row>
    <row r="8805" spans="2:10" hidden="1" x14ac:dyDescent="0.25">
      <c r="B8805" s="124" t="s">
        <v>37</v>
      </c>
      <c r="C8805" s="125" t="s">
        <v>26347</v>
      </c>
      <c r="D8805" s="126" t="s">
        <v>26348</v>
      </c>
      <c r="E8805" s="125" t="s">
        <v>26347</v>
      </c>
      <c r="F8805" s="126" t="s">
        <v>26349</v>
      </c>
      <c r="G8805" s="125" t="s">
        <v>26351</v>
      </c>
      <c r="H8805" s="126" t="s">
        <v>26352</v>
      </c>
      <c r="I8805" s="127">
        <v>804</v>
      </c>
      <c r="J8805" s="128">
        <v>10.482100000000001</v>
      </c>
    </row>
    <row r="8806" spans="2:10" hidden="1" x14ac:dyDescent="0.25">
      <c r="B8806" s="124" t="s">
        <v>37</v>
      </c>
      <c r="C8806" s="125" t="s">
        <v>26353</v>
      </c>
      <c r="D8806" s="126" t="s">
        <v>26354</v>
      </c>
      <c r="E8806" s="125" t="s">
        <v>26353</v>
      </c>
      <c r="F8806" s="126" t="s">
        <v>26355</v>
      </c>
      <c r="G8806" s="125" t="s">
        <v>26356</v>
      </c>
      <c r="H8806" s="126" t="s">
        <v>26357</v>
      </c>
      <c r="I8806" s="127">
        <v>645</v>
      </c>
      <c r="J8806" s="128">
        <v>9.8141000000000016</v>
      </c>
    </row>
    <row r="8807" spans="2:10" hidden="1" x14ac:dyDescent="0.25">
      <c r="B8807" s="124" t="s">
        <v>37</v>
      </c>
      <c r="C8807" s="125" t="s">
        <v>26358</v>
      </c>
      <c r="D8807" s="126" t="s">
        <v>26359</v>
      </c>
      <c r="E8807" s="125" t="s">
        <v>26358</v>
      </c>
      <c r="F8807" s="126" t="s">
        <v>26360</v>
      </c>
      <c r="G8807" s="125" t="s">
        <v>26361</v>
      </c>
      <c r="H8807" s="126" t="s">
        <v>26362</v>
      </c>
      <c r="I8807" s="127">
        <v>164</v>
      </c>
      <c r="J8807" s="128">
        <v>8.3815000000000008</v>
      </c>
    </row>
    <row r="8808" spans="2:10" hidden="1" x14ac:dyDescent="0.25">
      <c r="B8808" s="124" t="s">
        <v>37</v>
      </c>
      <c r="C8808" s="125" t="s">
        <v>26363</v>
      </c>
      <c r="D8808" s="126" t="s">
        <v>26364</v>
      </c>
      <c r="E8808" s="125" t="s">
        <v>26363</v>
      </c>
      <c r="F8808" s="126" t="s">
        <v>26365</v>
      </c>
      <c r="G8808" s="125" t="s">
        <v>26366</v>
      </c>
      <c r="H8808" s="126" t="s">
        <v>26367</v>
      </c>
      <c r="I8808" s="127">
        <v>254</v>
      </c>
      <c r="J8808" s="128">
        <v>15.9079</v>
      </c>
    </row>
    <row r="8809" spans="2:10" hidden="1" x14ac:dyDescent="0.25">
      <c r="B8809" s="124" t="s">
        <v>37</v>
      </c>
      <c r="C8809" s="125" t="s">
        <v>26363</v>
      </c>
      <c r="D8809" s="126" t="s">
        <v>26364</v>
      </c>
      <c r="E8809" s="125" t="s">
        <v>26363</v>
      </c>
      <c r="F8809" s="126" t="s">
        <v>26365</v>
      </c>
      <c r="G8809" s="125" t="s">
        <v>25214</v>
      </c>
      <c r="H8809" s="126" t="s">
        <v>26368</v>
      </c>
      <c r="I8809" s="127">
        <v>178</v>
      </c>
      <c r="J8809" s="128">
        <v>12.7036</v>
      </c>
    </row>
    <row r="8810" spans="2:10" hidden="1" x14ac:dyDescent="0.25">
      <c r="B8810" s="124" t="s">
        <v>37</v>
      </c>
      <c r="C8810" s="125" t="s">
        <v>1920</v>
      </c>
      <c r="D8810" s="126" t="s">
        <v>26369</v>
      </c>
      <c r="E8810" s="125" t="s">
        <v>1920</v>
      </c>
      <c r="F8810" s="126" t="s">
        <v>26370</v>
      </c>
      <c r="G8810" s="125" t="s">
        <v>18515</v>
      </c>
      <c r="H8810" s="126" t="s">
        <v>26371</v>
      </c>
      <c r="I8810" s="127">
        <v>105</v>
      </c>
      <c r="J8810" s="128">
        <v>24.278099999999991</v>
      </c>
    </row>
    <row r="8811" spans="2:10" hidden="1" x14ac:dyDescent="0.25">
      <c r="B8811" s="124" t="s">
        <v>37</v>
      </c>
      <c r="C8811" s="125" t="s">
        <v>3391</v>
      </c>
      <c r="D8811" s="126" t="s">
        <v>26372</v>
      </c>
      <c r="E8811" s="125" t="s">
        <v>3391</v>
      </c>
      <c r="F8811" s="126" t="s">
        <v>26373</v>
      </c>
      <c r="G8811" s="125" t="s">
        <v>26374</v>
      </c>
      <c r="H8811" s="126" t="s">
        <v>26375</v>
      </c>
      <c r="I8811" s="127">
        <v>135</v>
      </c>
      <c r="J8811" s="128">
        <v>28.132099999999991</v>
      </c>
    </row>
    <row r="8812" spans="2:10" hidden="1" x14ac:dyDescent="0.25">
      <c r="B8812" s="124" t="s">
        <v>37</v>
      </c>
      <c r="C8812" s="125" t="s">
        <v>3405</v>
      </c>
      <c r="D8812" s="126" t="s">
        <v>26376</v>
      </c>
      <c r="E8812" s="125" t="s">
        <v>26377</v>
      </c>
      <c r="F8812" s="126" t="s">
        <v>26378</v>
      </c>
      <c r="G8812" s="125" t="s">
        <v>26379</v>
      </c>
      <c r="H8812" s="126" t="s">
        <v>26380</v>
      </c>
      <c r="I8812" s="127">
        <v>441</v>
      </c>
      <c r="J8812" s="128">
        <v>10.8512</v>
      </c>
    </row>
    <row r="8813" spans="2:10" hidden="1" x14ac:dyDescent="0.25">
      <c r="B8813" s="124" t="s">
        <v>37</v>
      </c>
      <c r="C8813" s="125" t="s">
        <v>3405</v>
      </c>
      <c r="D8813" s="126" t="s">
        <v>26376</v>
      </c>
      <c r="E8813" s="125" t="s">
        <v>3405</v>
      </c>
      <c r="F8813" s="126" t="s">
        <v>26381</v>
      </c>
      <c r="G8813" s="125" t="s">
        <v>26377</v>
      </c>
      <c r="H8813" s="126" t="s">
        <v>26378</v>
      </c>
      <c r="I8813" s="127">
        <v>133</v>
      </c>
      <c r="J8813" s="128">
        <v>11.3688</v>
      </c>
    </row>
    <row r="8814" spans="2:10" hidden="1" x14ac:dyDescent="0.25">
      <c r="B8814" s="124" t="s">
        <v>37</v>
      </c>
      <c r="C8814" s="125" t="s">
        <v>26382</v>
      </c>
      <c r="D8814" s="126" t="s">
        <v>26383</v>
      </c>
      <c r="E8814" s="125" t="s">
        <v>26382</v>
      </c>
      <c r="F8814" s="126" t="s">
        <v>26384</v>
      </c>
      <c r="G8814" s="125" t="s">
        <v>26385</v>
      </c>
      <c r="H8814" s="126" t="s">
        <v>26386</v>
      </c>
      <c r="I8814" s="127">
        <v>103</v>
      </c>
      <c r="J8814" s="128">
        <v>22.252400000000002</v>
      </c>
    </row>
    <row r="8815" spans="2:10" hidden="1" x14ac:dyDescent="0.25">
      <c r="B8815" s="124" t="s">
        <v>37</v>
      </c>
      <c r="C8815" s="125" t="s">
        <v>801</v>
      </c>
      <c r="D8815" s="126" t="s">
        <v>26387</v>
      </c>
      <c r="E8815" s="125" t="s">
        <v>26388</v>
      </c>
      <c r="F8815" s="126" t="s">
        <v>26389</v>
      </c>
      <c r="G8815" s="125" t="s">
        <v>26390</v>
      </c>
      <c r="H8815" s="126" t="s">
        <v>26391</v>
      </c>
      <c r="I8815" s="127">
        <v>324</v>
      </c>
      <c r="J8815" s="128">
        <v>7.9314000000000009</v>
      </c>
    </row>
    <row r="8816" spans="2:10" hidden="1" x14ac:dyDescent="0.25">
      <c r="B8816" s="124" t="s">
        <v>37</v>
      </c>
      <c r="C8816" s="125" t="s">
        <v>3411</v>
      </c>
      <c r="D8816" s="126" t="s">
        <v>26392</v>
      </c>
      <c r="E8816" s="125" t="s">
        <v>3411</v>
      </c>
      <c r="F8816" s="126" t="s">
        <v>26393</v>
      </c>
      <c r="G8816" s="125" t="s">
        <v>26394</v>
      </c>
      <c r="H8816" s="126" t="s">
        <v>26395</v>
      </c>
      <c r="I8816" s="127">
        <v>258</v>
      </c>
      <c r="J8816" s="128">
        <v>9.4173000000000009</v>
      </c>
    </row>
    <row r="8817" spans="2:10" hidden="1" x14ac:dyDescent="0.25">
      <c r="B8817" s="124" t="s">
        <v>37</v>
      </c>
      <c r="C8817" s="125" t="s">
        <v>3411</v>
      </c>
      <c r="D8817" s="126" t="s">
        <v>26392</v>
      </c>
      <c r="E8817" s="125" t="s">
        <v>26394</v>
      </c>
      <c r="F8817" s="126" t="s">
        <v>26395</v>
      </c>
      <c r="G8817" s="125" t="s">
        <v>26396</v>
      </c>
      <c r="H8817" s="126" t="s">
        <v>26397</v>
      </c>
      <c r="I8817" s="127">
        <v>427</v>
      </c>
      <c r="J8817" s="128">
        <v>6.6946000000000003</v>
      </c>
    </row>
    <row r="8818" spans="2:10" hidden="1" x14ac:dyDescent="0.25">
      <c r="B8818" s="124" t="s">
        <v>37</v>
      </c>
      <c r="C8818" s="125" t="s">
        <v>1087</v>
      </c>
      <c r="D8818" s="126" t="s">
        <v>26398</v>
      </c>
      <c r="E8818" s="125" t="s">
        <v>1087</v>
      </c>
      <c r="F8818" s="126" t="s">
        <v>26399</v>
      </c>
      <c r="G8818" s="125" t="s">
        <v>26400</v>
      </c>
      <c r="H8818" s="126" t="s">
        <v>26401</v>
      </c>
      <c r="I8818" s="127">
        <v>204</v>
      </c>
      <c r="J8818" s="128">
        <v>19.676099999999991</v>
      </c>
    </row>
    <row r="8819" spans="2:10" hidden="1" x14ac:dyDescent="0.25">
      <c r="B8819" s="124" t="s">
        <v>37</v>
      </c>
      <c r="C8819" s="125" t="s">
        <v>4054</v>
      </c>
      <c r="D8819" s="126" t="s">
        <v>26402</v>
      </c>
      <c r="E8819" s="125" t="s">
        <v>4054</v>
      </c>
      <c r="F8819" s="126" t="s">
        <v>26403</v>
      </c>
      <c r="G8819" s="125" t="s">
        <v>26404</v>
      </c>
      <c r="H8819" s="126" t="s">
        <v>26405</v>
      </c>
      <c r="I8819" s="127">
        <v>736</v>
      </c>
      <c r="J8819" s="128">
        <v>15.595499999999999</v>
      </c>
    </row>
    <row r="8820" spans="2:10" hidden="1" x14ac:dyDescent="0.25">
      <c r="B8820" s="124" t="s">
        <v>37</v>
      </c>
      <c r="C8820" s="125" t="s">
        <v>26406</v>
      </c>
      <c r="D8820" s="126" t="s">
        <v>26407</v>
      </c>
      <c r="E8820" s="125" t="s">
        <v>26406</v>
      </c>
      <c r="F8820" s="126" t="s">
        <v>26408</v>
      </c>
      <c r="G8820" s="125" t="s">
        <v>26409</v>
      </c>
      <c r="H8820" s="126" t="s">
        <v>26410</v>
      </c>
      <c r="I8820" s="127">
        <v>5</v>
      </c>
      <c r="J8820" s="128">
        <v>12.991899999999999</v>
      </c>
    </row>
    <row r="8821" spans="2:10" hidden="1" x14ac:dyDescent="0.25">
      <c r="B8821" s="124" t="s">
        <v>37</v>
      </c>
      <c r="C8821" s="125" t="s">
        <v>26406</v>
      </c>
      <c r="D8821" s="126" t="s">
        <v>26407</v>
      </c>
      <c r="E8821" s="125" t="s">
        <v>26409</v>
      </c>
      <c r="F8821" s="126" t="s">
        <v>26410</v>
      </c>
      <c r="G8821" s="125" t="s">
        <v>26411</v>
      </c>
      <c r="H8821" s="126" t="s">
        <v>26412</v>
      </c>
      <c r="I8821" s="127">
        <v>276</v>
      </c>
      <c r="J8821" s="128">
        <v>8.2059000000000015</v>
      </c>
    </row>
    <row r="8822" spans="2:10" hidden="1" x14ac:dyDescent="0.25">
      <c r="B8822" s="124" t="s">
        <v>37</v>
      </c>
      <c r="C8822" s="125" t="s">
        <v>3461</v>
      </c>
      <c r="D8822" s="126" t="s">
        <v>26413</v>
      </c>
      <c r="E8822" s="125" t="s">
        <v>26414</v>
      </c>
      <c r="F8822" s="126" t="s">
        <v>26415</v>
      </c>
      <c r="G8822" s="125" t="s">
        <v>26416</v>
      </c>
      <c r="H8822" s="126" t="s">
        <v>26417</v>
      </c>
      <c r="I8822" s="127">
        <v>484</v>
      </c>
      <c r="J8822" s="128">
        <v>12.421099999999999</v>
      </c>
    </row>
    <row r="8823" spans="2:10" hidden="1" x14ac:dyDescent="0.25">
      <c r="B8823" s="124" t="s">
        <v>37</v>
      </c>
      <c r="C8823" s="125" t="s">
        <v>3461</v>
      </c>
      <c r="D8823" s="126" t="s">
        <v>26413</v>
      </c>
      <c r="E8823" s="125" t="s">
        <v>3461</v>
      </c>
      <c r="F8823" s="126" t="s">
        <v>26418</v>
      </c>
      <c r="G8823" s="125" t="s">
        <v>26414</v>
      </c>
      <c r="H8823" s="126" t="s">
        <v>26415</v>
      </c>
      <c r="I8823" s="127">
        <v>625</v>
      </c>
      <c r="J8823" s="128">
        <v>10.792199999999999</v>
      </c>
    </row>
    <row r="8824" spans="2:10" hidden="1" x14ac:dyDescent="0.25">
      <c r="B8824" s="124" t="s">
        <v>37</v>
      </c>
      <c r="C8824" s="125" t="s">
        <v>3461</v>
      </c>
      <c r="D8824" s="126" t="s">
        <v>26413</v>
      </c>
      <c r="E8824" s="125" t="s">
        <v>26414</v>
      </c>
      <c r="F8824" s="126" t="s">
        <v>26415</v>
      </c>
      <c r="G8824" s="125" t="s">
        <v>26419</v>
      </c>
      <c r="H8824" s="126" t="s">
        <v>26420</v>
      </c>
      <c r="I8824" s="127">
        <v>119</v>
      </c>
      <c r="J8824" s="128">
        <v>23.863099999999999</v>
      </c>
    </row>
    <row r="8825" spans="2:10" hidden="1" x14ac:dyDescent="0.25">
      <c r="B8825" s="124" t="s">
        <v>37</v>
      </c>
      <c r="C8825" s="125" t="s">
        <v>3461</v>
      </c>
      <c r="D8825" s="126" t="s">
        <v>26413</v>
      </c>
      <c r="E8825" s="125" t="s">
        <v>3461</v>
      </c>
      <c r="F8825" s="126" t="s">
        <v>26418</v>
      </c>
      <c r="G8825" s="125" t="s">
        <v>4447</v>
      </c>
      <c r="H8825" s="126" t="s">
        <v>26421</v>
      </c>
      <c r="I8825" s="127">
        <v>198</v>
      </c>
      <c r="J8825" s="128">
        <v>10.646599999999999</v>
      </c>
    </row>
    <row r="8826" spans="2:10" hidden="1" x14ac:dyDescent="0.25">
      <c r="B8826" s="124" t="s">
        <v>37</v>
      </c>
      <c r="C8826" s="125" t="s">
        <v>26422</v>
      </c>
      <c r="D8826" s="126" t="s">
        <v>26423</v>
      </c>
      <c r="E8826" s="125" t="s">
        <v>26422</v>
      </c>
      <c r="F8826" s="126" t="s">
        <v>26424</v>
      </c>
      <c r="G8826" s="125" t="s">
        <v>26425</v>
      </c>
      <c r="H8826" s="126" t="s">
        <v>26426</v>
      </c>
      <c r="I8826" s="127">
        <v>540</v>
      </c>
      <c r="J8826" s="128">
        <v>19.285900000000002</v>
      </c>
    </row>
    <row r="8827" spans="2:10" hidden="1" x14ac:dyDescent="0.25">
      <c r="B8827" s="124" t="s">
        <v>37</v>
      </c>
      <c r="C8827" s="125" t="s">
        <v>252</v>
      </c>
      <c r="D8827" s="126" t="s">
        <v>26427</v>
      </c>
      <c r="E8827" s="125" t="s">
        <v>252</v>
      </c>
      <c r="F8827" s="126" t="s">
        <v>26428</v>
      </c>
      <c r="G8827" s="125" t="s">
        <v>26429</v>
      </c>
      <c r="H8827" s="126" t="s">
        <v>26430</v>
      </c>
      <c r="I8827" s="127">
        <v>54</v>
      </c>
      <c r="J8827" s="128">
        <v>16.167200000000001</v>
      </c>
    </row>
    <row r="8828" spans="2:10" hidden="1" x14ac:dyDescent="0.25">
      <c r="B8828" s="124" t="s">
        <v>37</v>
      </c>
      <c r="C8828" s="125" t="s">
        <v>252</v>
      </c>
      <c r="D8828" s="126" t="s">
        <v>26427</v>
      </c>
      <c r="E8828" s="125" t="s">
        <v>252</v>
      </c>
      <c r="F8828" s="126" t="s">
        <v>26428</v>
      </c>
      <c r="G8828" s="125" t="s">
        <v>26431</v>
      </c>
      <c r="H8828" s="126" t="s">
        <v>26432</v>
      </c>
      <c r="I8828" s="127">
        <v>567</v>
      </c>
      <c r="J8828" s="128">
        <v>10.3</v>
      </c>
    </row>
    <row r="8829" spans="2:10" hidden="1" x14ac:dyDescent="0.25">
      <c r="B8829" s="124" t="s">
        <v>37</v>
      </c>
      <c r="C8829" s="125" t="s">
        <v>26433</v>
      </c>
      <c r="D8829" s="126" t="s">
        <v>26434</v>
      </c>
      <c r="E8829" s="125" t="s">
        <v>26435</v>
      </c>
      <c r="F8829" s="126" t="s">
        <v>26436</v>
      </c>
      <c r="G8829" s="125" t="s">
        <v>178</v>
      </c>
      <c r="H8829" s="126" t="s">
        <v>26437</v>
      </c>
      <c r="I8829" s="127">
        <v>408</v>
      </c>
      <c r="J8829" s="128">
        <v>6.4318999999999997</v>
      </c>
    </row>
    <row r="8830" spans="2:10" hidden="1" x14ac:dyDescent="0.25">
      <c r="B8830" s="124" t="s">
        <v>37</v>
      </c>
      <c r="C8830" s="125" t="s">
        <v>26433</v>
      </c>
      <c r="D8830" s="126" t="s">
        <v>26434</v>
      </c>
      <c r="E8830" s="125" t="s">
        <v>26433</v>
      </c>
      <c r="F8830" s="126" t="s">
        <v>26438</v>
      </c>
      <c r="G8830" s="125" t="s">
        <v>26439</v>
      </c>
      <c r="H8830" s="126" t="s">
        <v>26440</v>
      </c>
      <c r="I8830" s="127">
        <v>805</v>
      </c>
      <c r="J8830" s="128">
        <v>13.3848</v>
      </c>
    </row>
    <row r="8831" spans="2:10" hidden="1" x14ac:dyDescent="0.25">
      <c r="B8831" s="124" t="s">
        <v>37</v>
      </c>
      <c r="C8831" s="125" t="s">
        <v>26433</v>
      </c>
      <c r="D8831" s="126" t="s">
        <v>26434</v>
      </c>
      <c r="E8831" s="125" t="s">
        <v>26433</v>
      </c>
      <c r="F8831" s="126" t="s">
        <v>26438</v>
      </c>
      <c r="G8831" s="125" t="s">
        <v>26435</v>
      </c>
      <c r="H8831" s="126" t="s">
        <v>26436</v>
      </c>
      <c r="I8831" s="127">
        <v>218</v>
      </c>
      <c r="J8831" s="128">
        <v>36.906100000000002</v>
      </c>
    </row>
    <row r="8832" spans="2:10" hidden="1" x14ac:dyDescent="0.25">
      <c r="B8832" s="124" t="s">
        <v>37</v>
      </c>
      <c r="C8832" s="125" t="s">
        <v>3659</v>
      </c>
      <c r="D8832" s="126" t="s">
        <v>26441</v>
      </c>
      <c r="E8832" s="125" t="s">
        <v>14033</v>
      </c>
      <c r="F8832" s="126" t="s">
        <v>26442</v>
      </c>
      <c r="G8832" s="125" t="s">
        <v>26443</v>
      </c>
      <c r="H8832" s="126" t="s">
        <v>26444</v>
      </c>
      <c r="I8832" s="127">
        <v>451</v>
      </c>
      <c r="J8832" s="128">
        <v>8.3049000000000035</v>
      </c>
    </row>
    <row r="8833" spans="2:10" hidden="1" x14ac:dyDescent="0.25">
      <c r="B8833" s="124" t="s">
        <v>37</v>
      </c>
      <c r="C8833" s="125" t="s">
        <v>3659</v>
      </c>
      <c r="D8833" s="126" t="s">
        <v>26441</v>
      </c>
      <c r="E8833" s="125" t="s">
        <v>3659</v>
      </c>
      <c r="F8833" s="126" t="s">
        <v>26445</v>
      </c>
      <c r="G8833" s="125" t="s">
        <v>26446</v>
      </c>
      <c r="H8833" s="126" t="s">
        <v>26447</v>
      </c>
      <c r="I8833" s="127">
        <v>394</v>
      </c>
      <c r="J8833" s="128">
        <v>13.486800000000001</v>
      </c>
    </row>
    <row r="8834" spans="2:10" hidden="1" x14ac:dyDescent="0.25">
      <c r="B8834" s="124" t="s">
        <v>37</v>
      </c>
      <c r="C8834" s="125" t="s">
        <v>3659</v>
      </c>
      <c r="D8834" s="126" t="s">
        <v>26441</v>
      </c>
      <c r="E8834" s="125" t="s">
        <v>15864</v>
      </c>
      <c r="F8834" s="126" t="s">
        <v>26448</v>
      </c>
      <c r="G8834" s="125" t="s">
        <v>14033</v>
      </c>
      <c r="H8834" s="126" t="s">
        <v>26442</v>
      </c>
      <c r="I8834" s="127">
        <v>587</v>
      </c>
      <c r="J8834" s="128">
        <v>3.3435999999999999</v>
      </c>
    </row>
    <row r="8835" spans="2:10" hidden="1" x14ac:dyDescent="0.25">
      <c r="B8835" s="124" t="s">
        <v>37</v>
      </c>
      <c r="C8835" s="125" t="s">
        <v>3659</v>
      </c>
      <c r="D8835" s="126" t="s">
        <v>26441</v>
      </c>
      <c r="E8835" s="125" t="s">
        <v>26446</v>
      </c>
      <c r="F8835" s="126" t="s">
        <v>26447</v>
      </c>
      <c r="G8835" s="125" t="s">
        <v>26449</v>
      </c>
      <c r="H8835" s="126" t="s">
        <v>26450</v>
      </c>
      <c r="I8835" s="127">
        <v>392</v>
      </c>
      <c r="J8835" s="128">
        <v>9.5202000000000009</v>
      </c>
    </row>
    <row r="8836" spans="2:10" hidden="1" x14ac:dyDescent="0.25">
      <c r="B8836" s="124" t="s">
        <v>37</v>
      </c>
      <c r="C8836" s="125" t="s">
        <v>3659</v>
      </c>
      <c r="D8836" s="126" t="s">
        <v>26441</v>
      </c>
      <c r="E8836" s="125" t="s">
        <v>3659</v>
      </c>
      <c r="F8836" s="126" t="s">
        <v>26445</v>
      </c>
      <c r="G8836" s="125" t="s">
        <v>15864</v>
      </c>
      <c r="H8836" s="126" t="s">
        <v>26448</v>
      </c>
      <c r="I8836" s="127">
        <v>584</v>
      </c>
      <c r="J8836" s="128">
        <v>9.5149000000000008</v>
      </c>
    </row>
    <row r="8837" spans="2:10" hidden="1" x14ac:dyDescent="0.25">
      <c r="B8837" s="124" t="s">
        <v>37</v>
      </c>
      <c r="C8837" s="125" t="s">
        <v>3659</v>
      </c>
      <c r="D8837" s="126" t="s">
        <v>26441</v>
      </c>
      <c r="E8837" s="125" t="s">
        <v>3659</v>
      </c>
      <c r="F8837" s="126" t="s">
        <v>26445</v>
      </c>
      <c r="G8837" s="125" t="s">
        <v>26451</v>
      </c>
      <c r="H8837" s="126" t="s">
        <v>26452</v>
      </c>
      <c r="I8837" s="127">
        <v>345</v>
      </c>
      <c r="J8837" s="128">
        <v>17.024900000000009</v>
      </c>
    </row>
    <row r="8838" spans="2:10" hidden="1" x14ac:dyDescent="0.25">
      <c r="B8838" s="124" t="s">
        <v>37</v>
      </c>
      <c r="C8838" s="125" t="s">
        <v>3659</v>
      </c>
      <c r="D8838" s="126" t="s">
        <v>26441</v>
      </c>
      <c r="E8838" s="125" t="s">
        <v>26451</v>
      </c>
      <c r="F8838" s="126" t="s">
        <v>26452</v>
      </c>
      <c r="G8838" s="125" t="s">
        <v>26453</v>
      </c>
      <c r="H8838" s="126" t="s">
        <v>26454</v>
      </c>
      <c r="I8838" s="127">
        <v>215</v>
      </c>
      <c r="J8838" s="128">
        <v>7.8898000000000001</v>
      </c>
    </row>
    <row r="8839" spans="2:10" hidden="1" x14ac:dyDescent="0.25">
      <c r="B8839" s="124" t="s">
        <v>37</v>
      </c>
      <c r="C8839" s="125" t="s">
        <v>3659</v>
      </c>
      <c r="D8839" s="126" t="s">
        <v>26441</v>
      </c>
      <c r="E8839" s="125" t="s">
        <v>26446</v>
      </c>
      <c r="F8839" s="126" t="s">
        <v>26447</v>
      </c>
      <c r="G8839" s="125" t="s">
        <v>26455</v>
      </c>
      <c r="H8839" s="126" t="s">
        <v>26456</v>
      </c>
      <c r="I8839" s="127">
        <v>892</v>
      </c>
      <c r="J8839" s="128">
        <v>10.482900000000001</v>
      </c>
    </row>
    <row r="8840" spans="2:10" hidden="1" x14ac:dyDescent="0.25">
      <c r="B8840" s="124" t="s">
        <v>37</v>
      </c>
      <c r="C8840" s="125" t="s">
        <v>3509</v>
      </c>
      <c r="D8840" s="126" t="s">
        <v>26457</v>
      </c>
      <c r="E8840" s="125" t="s">
        <v>3509</v>
      </c>
      <c r="F8840" s="126" t="s">
        <v>26458</v>
      </c>
      <c r="G8840" s="125" t="s">
        <v>26459</v>
      </c>
      <c r="H8840" s="126" t="s">
        <v>26460</v>
      </c>
      <c r="I8840" s="127">
        <v>255</v>
      </c>
      <c r="J8840" s="128">
        <v>21.687200000000001</v>
      </c>
    </row>
    <row r="8841" spans="2:10" hidden="1" x14ac:dyDescent="0.25">
      <c r="B8841" s="124" t="s">
        <v>37</v>
      </c>
      <c r="C8841" s="125" t="s">
        <v>3524</v>
      </c>
      <c r="D8841" s="126" t="s">
        <v>26461</v>
      </c>
      <c r="E8841" s="125" t="s">
        <v>26462</v>
      </c>
      <c r="F8841" s="126" t="s">
        <v>26463</v>
      </c>
      <c r="G8841" s="125" t="s">
        <v>11407</v>
      </c>
      <c r="H8841" s="126" t="s">
        <v>26464</v>
      </c>
      <c r="I8841" s="127">
        <v>296</v>
      </c>
      <c r="J8841" s="128">
        <v>7.6717000000000004</v>
      </c>
    </row>
    <row r="8842" spans="2:10" hidden="1" x14ac:dyDescent="0.25">
      <c r="B8842" s="124" t="s">
        <v>37</v>
      </c>
      <c r="C8842" s="125" t="s">
        <v>3524</v>
      </c>
      <c r="D8842" s="126" t="s">
        <v>26461</v>
      </c>
      <c r="E8842" s="125" t="s">
        <v>3524</v>
      </c>
      <c r="F8842" s="126" t="s">
        <v>26465</v>
      </c>
      <c r="G8842" s="125" t="s">
        <v>26466</v>
      </c>
      <c r="H8842" s="126" t="s">
        <v>26467</v>
      </c>
      <c r="I8842" s="127">
        <v>584</v>
      </c>
      <c r="J8842" s="128">
        <v>12.6477</v>
      </c>
    </row>
    <row r="8843" spans="2:10" hidden="1" x14ac:dyDescent="0.25">
      <c r="B8843" s="124" t="s">
        <v>37</v>
      </c>
      <c r="C8843" s="125" t="s">
        <v>3524</v>
      </c>
      <c r="D8843" s="126" t="s">
        <v>26461</v>
      </c>
      <c r="E8843" s="125" t="s">
        <v>26466</v>
      </c>
      <c r="F8843" s="126" t="s">
        <v>26467</v>
      </c>
      <c r="G8843" s="125" t="s">
        <v>26462</v>
      </c>
      <c r="H8843" s="126" t="s">
        <v>26463</v>
      </c>
      <c r="I8843" s="127">
        <v>923</v>
      </c>
      <c r="J8843" s="128">
        <v>7.174199999999999</v>
      </c>
    </row>
    <row r="8844" spans="2:10" hidden="1" x14ac:dyDescent="0.25">
      <c r="B8844" s="124" t="s">
        <v>37</v>
      </c>
      <c r="C8844" s="125" t="s">
        <v>1671</v>
      </c>
      <c r="D8844" s="126" t="s">
        <v>26468</v>
      </c>
      <c r="E8844" s="125" t="s">
        <v>1671</v>
      </c>
      <c r="F8844" s="126" t="s">
        <v>26469</v>
      </c>
      <c r="G8844" s="125" t="s">
        <v>17836</v>
      </c>
      <c r="H8844" s="126" t="s">
        <v>26470</v>
      </c>
      <c r="I8844" s="127">
        <v>755</v>
      </c>
      <c r="J8844" s="128">
        <v>7.5801999999999996</v>
      </c>
    </row>
    <row r="8845" spans="2:10" hidden="1" x14ac:dyDescent="0.25">
      <c r="B8845" s="124" t="s">
        <v>37</v>
      </c>
      <c r="C8845" s="125" t="s">
        <v>3540</v>
      </c>
      <c r="D8845" s="126" t="s">
        <v>26471</v>
      </c>
      <c r="E8845" s="125" t="s">
        <v>3540</v>
      </c>
      <c r="F8845" s="126" t="s">
        <v>26472</v>
      </c>
      <c r="G8845" s="125" t="s">
        <v>26473</v>
      </c>
      <c r="H8845" s="126" t="s">
        <v>26474</v>
      </c>
      <c r="I8845" s="127">
        <v>309</v>
      </c>
      <c r="J8845" s="128">
        <v>23.9818</v>
      </c>
    </row>
    <row r="8846" spans="2:10" hidden="1" x14ac:dyDescent="0.25">
      <c r="B8846" s="124" t="s">
        <v>37</v>
      </c>
      <c r="C8846" s="125" t="s">
        <v>3540</v>
      </c>
      <c r="D8846" s="126" t="s">
        <v>26471</v>
      </c>
      <c r="E8846" s="125" t="s">
        <v>3540</v>
      </c>
      <c r="F8846" s="126" t="s">
        <v>26472</v>
      </c>
      <c r="G8846" s="125" t="s">
        <v>26475</v>
      </c>
      <c r="H8846" s="126" t="s">
        <v>26476</v>
      </c>
      <c r="I8846" s="127">
        <v>715</v>
      </c>
      <c r="J8846" s="128">
        <v>12.421099999999999</v>
      </c>
    </row>
    <row r="8847" spans="2:10" hidden="1" x14ac:dyDescent="0.25">
      <c r="B8847" s="124" t="s">
        <v>37</v>
      </c>
      <c r="C8847" s="125" t="s">
        <v>3554</v>
      </c>
      <c r="D8847" s="126" t="s">
        <v>26477</v>
      </c>
      <c r="E8847" s="125" t="s">
        <v>3554</v>
      </c>
      <c r="F8847" s="126" t="s">
        <v>26478</v>
      </c>
      <c r="G8847" s="125" t="s">
        <v>26479</v>
      </c>
      <c r="H8847" s="126" t="s">
        <v>26480</v>
      </c>
      <c r="I8847" s="127">
        <v>200</v>
      </c>
      <c r="J8847" s="128">
        <v>16.513999999999999</v>
      </c>
    </row>
    <row r="8848" spans="2:10" hidden="1" x14ac:dyDescent="0.25">
      <c r="B8848" s="124" t="s">
        <v>37</v>
      </c>
      <c r="C8848" s="125" t="s">
        <v>3567</v>
      </c>
      <c r="D8848" s="126" t="s">
        <v>26481</v>
      </c>
      <c r="E8848" s="125" t="s">
        <v>3567</v>
      </c>
      <c r="F8848" s="126" t="s">
        <v>26482</v>
      </c>
      <c r="G8848" s="125" t="s">
        <v>26483</v>
      </c>
      <c r="H8848" s="126" t="s">
        <v>26484</v>
      </c>
      <c r="I8848" s="127">
        <v>238</v>
      </c>
      <c r="J8848" s="128">
        <v>46.906500000000001</v>
      </c>
    </row>
    <row r="8849" spans="2:10" hidden="1" x14ac:dyDescent="0.25">
      <c r="B8849" s="124" t="s">
        <v>37</v>
      </c>
      <c r="C8849" s="125" t="s">
        <v>3573</v>
      </c>
      <c r="D8849" s="126" t="s">
        <v>26485</v>
      </c>
      <c r="E8849" s="125" t="s">
        <v>3573</v>
      </c>
      <c r="F8849" s="126" t="s">
        <v>26486</v>
      </c>
      <c r="G8849" s="125" t="s">
        <v>26487</v>
      </c>
      <c r="H8849" s="126" t="s">
        <v>26488</v>
      </c>
      <c r="I8849" s="127">
        <v>166</v>
      </c>
      <c r="J8849" s="128">
        <v>17.864000000000001</v>
      </c>
    </row>
    <row r="8850" spans="2:10" hidden="1" x14ac:dyDescent="0.25">
      <c r="B8850" s="124" t="s">
        <v>37</v>
      </c>
      <c r="C8850" s="125" t="s">
        <v>26489</v>
      </c>
      <c r="D8850" s="126" t="s">
        <v>26490</v>
      </c>
      <c r="E8850" s="125" t="s">
        <v>26491</v>
      </c>
      <c r="F8850" s="126" t="s">
        <v>26492</v>
      </c>
      <c r="G8850" s="125" t="s">
        <v>1096</v>
      </c>
      <c r="H8850" s="126" t="s">
        <v>26493</v>
      </c>
      <c r="I8850" s="127">
        <v>148</v>
      </c>
      <c r="J8850" s="128">
        <v>21.5184</v>
      </c>
    </row>
    <row r="8851" spans="2:10" hidden="1" x14ac:dyDescent="0.25">
      <c r="B8851" s="124" t="s">
        <v>37</v>
      </c>
      <c r="C8851" s="125" t="s">
        <v>26489</v>
      </c>
      <c r="D8851" s="126" t="s">
        <v>26490</v>
      </c>
      <c r="E8851" s="125" t="s">
        <v>26491</v>
      </c>
      <c r="F8851" s="126" t="s">
        <v>26492</v>
      </c>
      <c r="G8851" s="125" t="s">
        <v>26494</v>
      </c>
      <c r="H8851" s="126" t="s">
        <v>26495</v>
      </c>
      <c r="I8851" s="127">
        <v>156</v>
      </c>
      <c r="J8851" s="128">
        <v>40.543000000000013</v>
      </c>
    </row>
    <row r="8852" spans="2:10" hidden="1" x14ac:dyDescent="0.25">
      <c r="B8852" s="124" t="s">
        <v>37</v>
      </c>
      <c r="C8852" s="125" t="s">
        <v>26489</v>
      </c>
      <c r="D8852" s="126" t="s">
        <v>26490</v>
      </c>
      <c r="E8852" s="125" t="s">
        <v>26491</v>
      </c>
      <c r="F8852" s="126" t="s">
        <v>26492</v>
      </c>
      <c r="G8852" s="125" t="s">
        <v>13877</v>
      </c>
      <c r="H8852" s="126" t="s">
        <v>26496</v>
      </c>
      <c r="I8852" s="127">
        <v>292</v>
      </c>
      <c r="J8852" s="128">
        <v>14.750500000000001</v>
      </c>
    </row>
    <row r="8853" spans="2:10" hidden="1" x14ac:dyDescent="0.25">
      <c r="B8853" s="124" t="s">
        <v>37</v>
      </c>
      <c r="C8853" s="125" t="s">
        <v>3593</v>
      </c>
      <c r="D8853" s="126" t="s">
        <v>26497</v>
      </c>
      <c r="E8853" s="125" t="s">
        <v>3593</v>
      </c>
      <c r="F8853" s="126" t="s">
        <v>26498</v>
      </c>
      <c r="G8853" s="125" t="s">
        <v>26499</v>
      </c>
      <c r="H8853" s="126" t="s">
        <v>26500</v>
      </c>
      <c r="I8853" s="127">
        <v>37</v>
      </c>
      <c r="J8853" s="128">
        <v>46.635400000000011</v>
      </c>
    </row>
    <row r="8854" spans="2:10" hidden="1" x14ac:dyDescent="0.25">
      <c r="B8854" s="124" t="s">
        <v>37</v>
      </c>
      <c r="C8854" s="125" t="s">
        <v>3619</v>
      </c>
      <c r="D8854" s="126" t="s">
        <v>26501</v>
      </c>
      <c r="E8854" s="125" t="s">
        <v>3619</v>
      </c>
      <c r="F8854" s="126" t="s">
        <v>26502</v>
      </c>
      <c r="G8854" s="125" t="s">
        <v>15594</v>
      </c>
      <c r="H8854" s="126" t="s">
        <v>26503</v>
      </c>
      <c r="I8854" s="127">
        <v>528</v>
      </c>
      <c r="J8854" s="128">
        <v>22.015599999999999</v>
      </c>
    </row>
    <row r="8855" spans="2:10" hidden="1" x14ac:dyDescent="0.25">
      <c r="B8855" s="124" t="s">
        <v>37</v>
      </c>
      <c r="C8855" s="125" t="s">
        <v>3619</v>
      </c>
      <c r="D8855" s="126" t="s">
        <v>26501</v>
      </c>
      <c r="E8855" s="125" t="s">
        <v>26504</v>
      </c>
      <c r="F8855" s="126" t="s">
        <v>26505</v>
      </c>
      <c r="G8855" s="125" t="s">
        <v>26506</v>
      </c>
      <c r="H8855" s="126" t="s">
        <v>26507</v>
      </c>
      <c r="I8855" s="127">
        <v>453</v>
      </c>
      <c r="J8855" s="128">
        <v>30.054500000000001</v>
      </c>
    </row>
    <row r="8856" spans="2:10" hidden="1" x14ac:dyDescent="0.25">
      <c r="B8856" s="124" t="s">
        <v>37</v>
      </c>
      <c r="C8856" s="125" t="s">
        <v>3619</v>
      </c>
      <c r="D8856" s="126" t="s">
        <v>26501</v>
      </c>
      <c r="E8856" s="125" t="s">
        <v>26508</v>
      </c>
      <c r="F8856" s="126" t="s">
        <v>26509</v>
      </c>
      <c r="G8856" s="125" t="s">
        <v>26504</v>
      </c>
      <c r="H8856" s="126" t="s">
        <v>26505</v>
      </c>
      <c r="I8856" s="127">
        <v>188</v>
      </c>
      <c r="J8856" s="128">
        <v>11.4688</v>
      </c>
    </row>
    <row r="8857" spans="2:10" hidden="1" x14ac:dyDescent="0.25">
      <c r="B8857" s="124" t="s">
        <v>37</v>
      </c>
      <c r="C8857" s="125" t="s">
        <v>3619</v>
      </c>
      <c r="D8857" s="126" t="s">
        <v>26501</v>
      </c>
      <c r="E8857" s="125" t="s">
        <v>26510</v>
      </c>
      <c r="F8857" s="126" t="s">
        <v>26511</v>
      </c>
      <c r="G8857" s="125" t="s">
        <v>26508</v>
      </c>
      <c r="H8857" s="126" t="s">
        <v>26509</v>
      </c>
      <c r="I8857" s="127">
        <v>607</v>
      </c>
      <c r="J8857" s="128">
        <v>17.142499999999991</v>
      </c>
    </row>
    <row r="8858" spans="2:10" hidden="1" x14ac:dyDescent="0.25">
      <c r="B8858" s="124" t="s">
        <v>37</v>
      </c>
      <c r="C8858" s="125" t="s">
        <v>3619</v>
      </c>
      <c r="D8858" s="126" t="s">
        <v>26501</v>
      </c>
      <c r="E8858" s="125" t="s">
        <v>15594</v>
      </c>
      <c r="F8858" s="126" t="s">
        <v>26503</v>
      </c>
      <c r="G8858" s="125" t="s">
        <v>26510</v>
      </c>
      <c r="H8858" s="126" t="s">
        <v>26511</v>
      </c>
      <c r="I8858" s="127">
        <v>629</v>
      </c>
      <c r="J8858" s="128">
        <v>18.337400000000009</v>
      </c>
    </row>
    <row r="8859" spans="2:10" hidden="1" x14ac:dyDescent="0.25">
      <c r="B8859" s="124" t="s">
        <v>37</v>
      </c>
      <c r="C8859" s="125" t="s">
        <v>3621</v>
      </c>
      <c r="D8859" s="126" t="s">
        <v>26512</v>
      </c>
      <c r="E8859" s="125" t="s">
        <v>9192</v>
      </c>
      <c r="F8859" s="126" t="s">
        <v>26513</v>
      </c>
      <c r="G8859" s="125" t="s">
        <v>26514</v>
      </c>
      <c r="H8859" s="126" t="s">
        <v>26515</v>
      </c>
      <c r="I8859" s="127">
        <v>299</v>
      </c>
      <c r="J8859" s="128">
        <v>7.8902000000000001</v>
      </c>
    </row>
    <row r="8860" spans="2:10" hidden="1" x14ac:dyDescent="0.25">
      <c r="B8860" s="124" t="s">
        <v>37</v>
      </c>
      <c r="C8860" s="125" t="s">
        <v>3621</v>
      </c>
      <c r="D8860" s="126" t="s">
        <v>26512</v>
      </c>
      <c r="E8860" s="125" t="s">
        <v>26516</v>
      </c>
      <c r="F8860" s="126" t="s">
        <v>26517</v>
      </c>
      <c r="G8860" s="125" t="s">
        <v>9192</v>
      </c>
      <c r="H8860" s="126" t="s">
        <v>26513</v>
      </c>
      <c r="I8860" s="127">
        <v>128</v>
      </c>
      <c r="J8860" s="128">
        <v>6.4707000000000017</v>
      </c>
    </row>
    <row r="8861" spans="2:10" hidden="1" x14ac:dyDescent="0.25">
      <c r="B8861" s="124" t="s">
        <v>37</v>
      </c>
      <c r="C8861" s="125" t="s">
        <v>3621</v>
      </c>
      <c r="D8861" s="126" t="s">
        <v>26512</v>
      </c>
      <c r="E8861" s="125" t="s">
        <v>3621</v>
      </c>
      <c r="F8861" s="126" t="s">
        <v>26518</v>
      </c>
      <c r="G8861" s="125" t="s">
        <v>26516</v>
      </c>
      <c r="H8861" s="126" t="s">
        <v>26517</v>
      </c>
      <c r="I8861" s="127">
        <v>908</v>
      </c>
      <c r="J8861" s="128">
        <v>6.1216999999999997</v>
      </c>
    </row>
    <row r="8862" spans="2:10" hidden="1" x14ac:dyDescent="0.25">
      <c r="B8862" s="124" t="s">
        <v>37</v>
      </c>
      <c r="C8862" s="125" t="s">
        <v>3631</v>
      </c>
      <c r="D8862" s="126" t="s">
        <v>26519</v>
      </c>
      <c r="E8862" s="125" t="s">
        <v>3631</v>
      </c>
      <c r="F8862" s="126" t="s">
        <v>26520</v>
      </c>
      <c r="G8862" s="125" t="s">
        <v>26521</v>
      </c>
      <c r="H8862" s="126" t="s">
        <v>26522</v>
      </c>
      <c r="I8862" s="127">
        <v>525</v>
      </c>
      <c r="J8862" s="128">
        <v>16.5426</v>
      </c>
    </row>
    <row r="8863" spans="2:10" hidden="1" x14ac:dyDescent="0.25">
      <c r="B8863" s="124" t="s">
        <v>37</v>
      </c>
      <c r="C8863" s="125" t="s">
        <v>26523</v>
      </c>
      <c r="D8863" s="126" t="s">
        <v>26524</v>
      </c>
      <c r="E8863" s="125" t="s">
        <v>26523</v>
      </c>
      <c r="F8863" s="126" t="s">
        <v>26525</v>
      </c>
      <c r="G8863" s="125" t="s">
        <v>26526</v>
      </c>
      <c r="H8863" s="126" t="s">
        <v>26527</v>
      </c>
      <c r="I8863" s="127">
        <v>298</v>
      </c>
      <c r="J8863" s="128">
        <v>37.004899999999999</v>
      </c>
    </row>
    <row r="8864" spans="2:10" hidden="1" x14ac:dyDescent="0.25">
      <c r="B8864" s="124" t="s">
        <v>37</v>
      </c>
      <c r="C8864" s="125" t="s">
        <v>26528</v>
      </c>
      <c r="D8864" s="126" t="s">
        <v>26529</v>
      </c>
      <c r="E8864" s="125" t="s">
        <v>26530</v>
      </c>
      <c r="F8864" s="126" t="s">
        <v>26531</v>
      </c>
      <c r="G8864" s="125" t="s">
        <v>26532</v>
      </c>
      <c r="H8864" s="126" t="s">
        <v>26533</v>
      </c>
      <c r="I8864" s="127">
        <v>97</v>
      </c>
      <c r="J8864" s="128">
        <v>16.948599999999988</v>
      </c>
    </row>
    <row r="8865" spans="2:10" hidden="1" x14ac:dyDescent="0.25">
      <c r="B8865" s="124" t="s">
        <v>37</v>
      </c>
      <c r="C8865" s="125" t="s">
        <v>26528</v>
      </c>
      <c r="D8865" s="126" t="s">
        <v>26529</v>
      </c>
      <c r="E8865" s="125" t="s">
        <v>26528</v>
      </c>
      <c r="F8865" s="126" t="s">
        <v>26534</v>
      </c>
      <c r="G8865" s="125" t="s">
        <v>26530</v>
      </c>
      <c r="H8865" s="126" t="s">
        <v>26531</v>
      </c>
      <c r="I8865" s="127">
        <v>715</v>
      </c>
      <c r="J8865" s="128">
        <v>21.066800000000001</v>
      </c>
    </row>
    <row r="8866" spans="2:10" hidden="1" x14ac:dyDescent="0.25">
      <c r="B8866" s="124" t="s">
        <v>37</v>
      </c>
      <c r="C8866" s="125" t="s">
        <v>26528</v>
      </c>
      <c r="D8866" s="126" t="s">
        <v>26529</v>
      </c>
      <c r="E8866" s="125" t="s">
        <v>26530</v>
      </c>
      <c r="F8866" s="126" t="s">
        <v>26531</v>
      </c>
      <c r="G8866" s="125" t="s">
        <v>25293</v>
      </c>
      <c r="H8866" s="126" t="s">
        <v>26535</v>
      </c>
      <c r="I8866" s="127">
        <v>424</v>
      </c>
      <c r="J8866" s="128">
        <v>26.7226</v>
      </c>
    </row>
    <row r="8867" spans="2:10" hidden="1" x14ac:dyDescent="0.25">
      <c r="B8867" s="124" t="s">
        <v>37</v>
      </c>
      <c r="C8867" s="125" t="s">
        <v>26528</v>
      </c>
      <c r="D8867" s="126" t="s">
        <v>26529</v>
      </c>
      <c r="E8867" s="125" t="s">
        <v>26530</v>
      </c>
      <c r="F8867" s="126" t="s">
        <v>26531</v>
      </c>
      <c r="G8867" s="125" t="s">
        <v>12466</v>
      </c>
      <c r="H8867" s="126" t="s">
        <v>26536</v>
      </c>
      <c r="I8867" s="127">
        <v>457</v>
      </c>
      <c r="J8867" s="128">
        <v>24.1279</v>
      </c>
    </row>
    <row r="8868" spans="2:10" hidden="1" x14ac:dyDescent="0.25">
      <c r="B8868" s="124" t="s">
        <v>37</v>
      </c>
      <c r="C8868" s="125" t="s">
        <v>26528</v>
      </c>
      <c r="D8868" s="126" t="s">
        <v>26529</v>
      </c>
      <c r="E8868" s="125" t="s">
        <v>26532</v>
      </c>
      <c r="F8868" s="126" t="s">
        <v>26533</v>
      </c>
      <c r="G8868" s="125" t="s">
        <v>26537</v>
      </c>
      <c r="H8868" s="126" t="s">
        <v>26538</v>
      </c>
      <c r="I8868" s="127">
        <v>450</v>
      </c>
      <c r="J8868" s="128">
        <v>9.0877000000000034</v>
      </c>
    </row>
    <row r="8869" spans="2:10" hidden="1" x14ac:dyDescent="0.25">
      <c r="B8869" s="124" t="s">
        <v>37</v>
      </c>
      <c r="C8869" s="125" t="s">
        <v>4305</v>
      </c>
      <c r="D8869" s="126" t="s">
        <v>26539</v>
      </c>
      <c r="E8869" s="125" t="s">
        <v>4305</v>
      </c>
      <c r="F8869" s="126" t="s">
        <v>26540</v>
      </c>
      <c r="G8869" s="125" t="s">
        <v>26541</v>
      </c>
      <c r="H8869" s="126" t="s">
        <v>26542</v>
      </c>
      <c r="I8869" s="127">
        <v>128</v>
      </c>
      <c r="J8869" s="128">
        <v>13.5563</v>
      </c>
    </row>
    <row r="8870" spans="2:10" hidden="1" x14ac:dyDescent="0.25">
      <c r="B8870" s="124" t="s">
        <v>37</v>
      </c>
      <c r="C8870" s="125" t="s">
        <v>4305</v>
      </c>
      <c r="D8870" s="126" t="s">
        <v>26539</v>
      </c>
      <c r="E8870" s="125" t="s">
        <v>26543</v>
      </c>
      <c r="F8870" s="126" t="s">
        <v>26544</v>
      </c>
      <c r="G8870" s="125" t="s">
        <v>26545</v>
      </c>
      <c r="H8870" s="126" t="s">
        <v>26546</v>
      </c>
      <c r="I8870" s="127">
        <v>270</v>
      </c>
      <c r="J8870" s="128">
        <v>4.2656000000000001</v>
      </c>
    </row>
    <row r="8871" spans="2:10" hidden="1" x14ac:dyDescent="0.25">
      <c r="B8871" s="124" t="s">
        <v>37</v>
      </c>
      <c r="C8871" s="125" t="s">
        <v>4305</v>
      </c>
      <c r="D8871" s="126" t="s">
        <v>26539</v>
      </c>
      <c r="E8871" s="125" t="s">
        <v>26541</v>
      </c>
      <c r="F8871" s="126" t="s">
        <v>26542</v>
      </c>
      <c r="G8871" s="125" t="s">
        <v>26543</v>
      </c>
      <c r="H8871" s="126" t="s">
        <v>26544</v>
      </c>
      <c r="I8871" s="127">
        <v>123</v>
      </c>
      <c r="J8871" s="128">
        <v>3.5425</v>
      </c>
    </row>
    <row r="8872" spans="2:10" hidden="1" x14ac:dyDescent="0.25">
      <c r="B8872" s="124" t="s">
        <v>37</v>
      </c>
      <c r="C8872" s="125" t="s">
        <v>3644</v>
      </c>
      <c r="D8872" s="126" t="s">
        <v>26547</v>
      </c>
      <c r="E8872" s="125" t="s">
        <v>3644</v>
      </c>
      <c r="F8872" s="126" t="s">
        <v>26548</v>
      </c>
      <c r="G8872" s="125" t="s">
        <v>24245</v>
      </c>
      <c r="H8872" s="126" t="s">
        <v>26549</v>
      </c>
      <c r="I8872" s="127">
        <v>278</v>
      </c>
      <c r="J8872" s="128">
        <v>23.766400000000001</v>
      </c>
    </row>
    <row r="8873" spans="2:10" hidden="1" x14ac:dyDescent="0.25">
      <c r="B8873" s="124" t="s">
        <v>37</v>
      </c>
      <c r="C8873" s="125" t="s">
        <v>3644</v>
      </c>
      <c r="D8873" s="126" t="s">
        <v>26547</v>
      </c>
      <c r="E8873" s="125" t="s">
        <v>24245</v>
      </c>
      <c r="F8873" s="126" t="s">
        <v>26549</v>
      </c>
      <c r="G8873" s="125" t="s">
        <v>1997</v>
      </c>
      <c r="H8873" s="126" t="s">
        <v>26550</v>
      </c>
      <c r="I8873" s="127">
        <v>352</v>
      </c>
      <c r="J8873" s="128">
        <v>25.808299999999999</v>
      </c>
    </row>
    <row r="8874" spans="2:10" hidden="1" x14ac:dyDescent="0.25">
      <c r="B8874" s="124" t="s">
        <v>37</v>
      </c>
      <c r="C8874" s="125" t="s">
        <v>26551</v>
      </c>
      <c r="D8874" s="126" t="s">
        <v>26552</v>
      </c>
      <c r="E8874" s="125" t="s">
        <v>26551</v>
      </c>
      <c r="F8874" s="126" t="s">
        <v>26553</v>
      </c>
      <c r="G8874" s="125" t="s">
        <v>26554</v>
      </c>
      <c r="H8874" s="126" t="s">
        <v>26555</v>
      </c>
      <c r="I8874" s="127">
        <v>719</v>
      </c>
      <c r="J8874" s="128">
        <v>34.113200000000013</v>
      </c>
    </row>
    <row r="8875" spans="2:10" hidden="1" x14ac:dyDescent="0.25">
      <c r="B8875" s="124" t="s">
        <v>37</v>
      </c>
      <c r="C8875" s="125" t="s">
        <v>26551</v>
      </c>
      <c r="D8875" s="126" t="s">
        <v>26552</v>
      </c>
      <c r="E8875" s="125" t="s">
        <v>26551</v>
      </c>
      <c r="F8875" s="126" t="s">
        <v>26553</v>
      </c>
      <c r="G8875" s="125" t="s">
        <v>5271</v>
      </c>
      <c r="H8875" s="126" t="s">
        <v>26556</v>
      </c>
      <c r="I8875" s="127">
        <v>248</v>
      </c>
      <c r="J8875" s="128">
        <v>22.931000000000001</v>
      </c>
    </row>
    <row r="8876" spans="2:10" hidden="1" x14ac:dyDescent="0.25">
      <c r="B8876" s="124" t="s">
        <v>37</v>
      </c>
      <c r="C8876" s="125" t="s">
        <v>3360</v>
      </c>
      <c r="D8876" s="126" t="s">
        <v>26557</v>
      </c>
      <c r="E8876" s="125" t="s">
        <v>3360</v>
      </c>
      <c r="F8876" s="126" t="s">
        <v>26558</v>
      </c>
      <c r="G8876" s="125" t="s">
        <v>26559</v>
      </c>
      <c r="H8876" s="126" t="s">
        <v>26560</v>
      </c>
      <c r="I8876" s="127">
        <v>458</v>
      </c>
      <c r="J8876" s="128">
        <v>17.6707</v>
      </c>
    </row>
    <row r="8877" spans="2:10" hidden="1" x14ac:dyDescent="0.25">
      <c r="B8877" s="124" t="s">
        <v>37</v>
      </c>
      <c r="C8877" s="125" t="s">
        <v>3360</v>
      </c>
      <c r="D8877" s="126" t="s">
        <v>26557</v>
      </c>
      <c r="E8877" s="125" t="s">
        <v>26559</v>
      </c>
      <c r="F8877" s="126" t="s">
        <v>26560</v>
      </c>
      <c r="G8877" s="125" t="s">
        <v>15817</v>
      </c>
      <c r="H8877" s="126" t="s">
        <v>26561</v>
      </c>
      <c r="I8877" s="127">
        <v>688</v>
      </c>
      <c r="J8877" s="128">
        <v>14.2866</v>
      </c>
    </row>
    <row r="8878" spans="2:10" hidden="1" x14ac:dyDescent="0.25">
      <c r="B8878" s="124" t="s">
        <v>37</v>
      </c>
      <c r="C8878" s="125" t="s">
        <v>26562</v>
      </c>
      <c r="D8878" s="126" t="s">
        <v>26563</v>
      </c>
      <c r="E8878" s="125" t="s">
        <v>26562</v>
      </c>
      <c r="F8878" s="126" t="s">
        <v>26564</v>
      </c>
      <c r="G8878" s="125" t="s">
        <v>25846</v>
      </c>
      <c r="H8878" s="126" t="s">
        <v>26565</v>
      </c>
      <c r="I8878" s="127">
        <v>787</v>
      </c>
      <c r="J8878" s="128">
        <v>35.808900000000001</v>
      </c>
    </row>
    <row r="8879" spans="2:10" hidden="1" x14ac:dyDescent="0.25">
      <c r="B8879" s="124" t="s">
        <v>37</v>
      </c>
      <c r="C8879" s="125" t="s">
        <v>3796</v>
      </c>
      <c r="D8879" s="126" t="s">
        <v>26566</v>
      </c>
      <c r="E8879" s="125" t="s">
        <v>3796</v>
      </c>
      <c r="F8879" s="126" t="s">
        <v>26567</v>
      </c>
      <c r="G8879" s="125" t="s">
        <v>26568</v>
      </c>
      <c r="H8879" s="126" t="s">
        <v>26569</v>
      </c>
      <c r="I8879" s="127">
        <v>166</v>
      </c>
      <c r="J8879" s="128">
        <v>14.708600000000001</v>
      </c>
    </row>
    <row r="8880" spans="2:10" hidden="1" x14ac:dyDescent="0.25">
      <c r="B8880" s="124" t="s">
        <v>37</v>
      </c>
      <c r="C8880" s="125" t="s">
        <v>3687</v>
      </c>
      <c r="D8880" s="126" t="s">
        <v>26570</v>
      </c>
      <c r="E8880" s="125" t="s">
        <v>26571</v>
      </c>
      <c r="F8880" s="126" t="s">
        <v>26572</v>
      </c>
      <c r="G8880" s="125" t="s">
        <v>26573</v>
      </c>
      <c r="H8880" s="126" t="s">
        <v>26574</v>
      </c>
      <c r="I8880" s="127">
        <v>399</v>
      </c>
      <c r="J8880" s="128">
        <v>6.8303000000000003</v>
      </c>
    </row>
    <row r="8881" spans="2:10" hidden="1" x14ac:dyDescent="0.25">
      <c r="B8881" s="124" t="s">
        <v>37</v>
      </c>
      <c r="C8881" s="125" t="s">
        <v>3687</v>
      </c>
      <c r="D8881" s="126" t="s">
        <v>26570</v>
      </c>
      <c r="E8881" s="125" t="s">
        <v>3687</v>
      </c>
      <c r="F8881" s="126" t="s">
        <v>26575</v>
      </c>
      <c r="G8881" s="125" t="s">
        <v>26571</v>
      </c>
      <c r="H8881" s="126" t="s">
        <v>26572</v>
      </c>
      <c r="I8881" s="127">
        <v>242</v>
      </c>
      <c r="J8881" s="128">
        <v>10.505599999999999</v>
      </c>
    </row>
    <row r="8882" spans="2:10" hidden="1" x14ac:dyDescent="0.25">
      <c r="B8882" s="124" t="s">
        <v>37</v>
      </c>
      <c r="C8882" s="125" t="s">
        <v>3691</v>
      </c>
      <c r="D8882" s="126" t="s">
        <v>26576</v>
      </c>
      <c r="E8882" s="125" t="s">
        <v>3691</v>
      </c>
      <c r="F8882" s="126" t="s">
        <v>26577</v>
      </c>
      <c r="G8882" s="125" t="s">
        <v>26578</v>
      </c>
      <c r="H8882" s="126" t="s">
        <v>26579</v>
      </c>
      <c r="I8882" s="127">
        <v>445</v>
      </c>
      <c r="J8882" s="128">
        <v>4.9541000000000004</v>
      </c>
    </row>
    <row r="8883" spans="2:10" hidden="1" x14ac:dyDescent="0.25">
      <c r="B8883" s="124" t="s">
        <v>37</v>
      </c>
      <c r="C8883" s="125" t="s">
        <v>3691</v>
      </c>
      <c r="D8883" s="126" t="s">
        <v>26576</v>
      </c>
      <c r="E8883" s="125" t="s">
        <v>3691</v>
      </c>
      <c r="F8883" s="126" t="s">
        <v>26577</v>
      </c>
      <c r="G8883" s="125" t="s">
        <v>26580</v>
      </c>
      <c r="H8883" s="126" t="s">
        <v>26581</v>
      </c>
      <c r="I8883" s="127">
        <v>1242</v>
      </c>
      <c r="J8883" s="128">
        <v>9.8298000000000023</v>
      </c>
    </row>
    <row r="8884" spans="2:10" hidden="1" x14ac:dyDescent="0.25">
      <c r="B8884" s="124" t="s">
        <v>37</v>
      </c>
      <c r="C8884" s="125" t="s">
        <v>3697</v>
      </c>
      <c r="D8884" s="126" t="s">
        <v>26582</v>
      </c>
      <c r="E8884" s="125" t="s">
        <v>3697</v>
      </c>
      <c r="F8884" s="126" t="s">
        <v>26583</v>
      </c>
      <c r="G8884" s="125" t="s">
        <v>26584</v>
      </c>
      <c r="H8884" s="126" t="s">
        <v>26585</v>
      </c>
      <c r="I8884" s="127">
        <v>136</v>
      </c>
      <c r="J8884" s="128">
        <v>9.5238000000000014</v>
      </c>
    </row>
    <row r="8885" spans="2:10" hidden="1" x14ac:dyDescent="0.25">
      <c r="B8885" s="124" t="s">
        <v>37</v>
      </c>
      <c r="C8885" s="125" t="s">
        <v>26586</v>
      </c>
      <c r="D8885" s="126" t="s">
        <v>26587</v>
      </c>
      <c r="E8885" s="125" t="s">
        <v>26586</v>
      </c>
      <c r="F8885" s="126" t="s">
        <v>26588</v>
      </c>
      <c r="G8885" s="125" t="s">
        <v>26589</v>
      </c>
      <c r="H8885" s="126" t="s">
        <v>26590</v>
      </c>
      <c r="I8885" s="127">
        <v>213</v>
      </c>
      <c r="J8885" s="128">
        <v>41.004399999999997</v>
      </c>
    </row>
    <row r="8886" spans="2:10" hidden="1" x14ac:dyDescent="0.25">
      <c r="B8886" s="124" t="s">
        <v>37</v>
      </c>
      <c r="C8886" s="125" t="s">
        <v>26586</v>
      </c>
      <c r="D8886" s="126" t="s">
        <v>26587</v>
      </c>
      <c r="E8886" s="125" t="s">
        <v>26589</v>
      </c>
      <c r="F8886" s="126" t="s">
        <v>26590</v>
      </c>
      <c r="G8886" s="125" t="s">
        <v>26591</v>
      </c>
      <c r="H8886" s="126" t="s">
        <v>26592</v>
      </c>
      <c r="I8886" s="127">
        <v>403</v>
      </c>
      <c r="J8886" s="128">
        <v>13.144600000000001</v>
      </c>
    </row>
    <row r="8887" spans="2:10" hidden="1" x14ac:dyDescent="0.25">
      <c r="B8887" s="124" t="s">
        <v>37</v>
      </c>
      <c r="C8887" s="125" t="s">
        <v>26586</v>
      </c>
      <c r="D8887" s="126" t="s">
        <v>26587</v>
      </c>
      <c r="E8887" s="125" t="s">
        <v>26586</v>
      </c>
      <c r="F8887" s="126" t="s">
        <v>26588</v>
      </c>
      <c r="G8887" s="125" t="s">
        <v>26593</v>
      </c>
      <c r="H8887" s="126" t="s">
        <v>26594</v>
      </c>
      <c r="I8887" s="127">
        <v>523</v>
      </c>
      <c r="J8887" s="128">
        <v>26.3462</v>
      </c>
    </row>
    <row r="8888" spans="2:10" hidden="1" x14ac:dyDescent="0.25">
      <c r="B8888" s="124" t="s">
        <v>37</v>
      </c>
      <c r="C8888" s="125" t="s">
        <v>26595</v>
      </c>
      <c r="D8888" s="126" t="s">
        <v>26596</v>
      </c>
      <c r="E8888" s="125" t="s">
        <v>26595</v>
      </c>
      <c r="F8888" s="126" t="s">
        <v>26597</v>
      </c>
      <c r="G8888" s="125" t="s">
        <v>26598</v>
      </c>
      <c r="H8888" s="126" t="s">
        <v>26599</v>
      </c>
      <c r="I8888" s="127">
        <v>764</v>
      </c>
      <c r="J8888" s="128">
        <v>11.5154</v>
      </c>
    </row>
    <row r="8889" spans="2:10" hidden="1" x14ac:dyDescent="0.25">
      <c r="B8889" s="124" t="s">
        <v>37</v>
      </c>
      <c r="C8889" s="125" t="s">
        <v>26600</v>
      </c>
      <c r="D8889" s="126" t="s">
        <v>26601</v>
      </c>
      <c r="E8889" s="125" t="s">
        <v>10222</v>
      </c>
      <c r="F8889" s="126" t="s">
        <v>26602</v>
      </c>
      <c r="G8889" s="125" t="s">
        <v>1643</v>
      </c>
      <c r="H8889" s="126" t="s">
        <v>26603</v>
      </c>
      <c r="I8889" s="127">
        <v>5</v>
      </c>
      <c r="J8889" s="128">
        <v>11.801500000000001</v>
      </c>
    </row>
    <row r="8890" spans="2:10" hidden="1" x14ac:dyDescent="0.25">
      <c r="B8890" s="124" t="s">
        <v>37</v>
      </c>
      <c r="C8890" s="125" t="s">
        <v>26600</v>
      </c>
      <c r="D8890" s="126" t="s">
        <v>26601</v>
      </c>
      <c r="E8890" s="125" t="s">
        <v>6863</v>
      </c>
      <c r="F8890" s="126" t="s">
        <v>26604</v>
      </c>
      <c r="G8890" s="125" t="s">
        <v>10222</v>
      </c>
      <c r="H8890" s="126" t="s">
        <v>26602</v>
      </c>
      <c r="I8890" s="127">
        <v>29</v>
      </c>
      <c r="J8890" s="128">
        <v>14.4155</v>
      </c>
    </row>
    <row r="8891" spans="2:10" hidden="1" x14ac:dyDescent="0.25">
      <c r="B8891" s="124" t="s">
        <v>37</v>
      </c>
      <c r="C8891" s="125" t="s">
        <v>26600</v>
      </c>
      <c r="D8891" s="126" t="s">
        <v>26601</v>
      </c>
      <c r="E8891" s="125" t="s">
        <v>26600</v>
      </c>
      <c r="F8891" s="126" t="s">
        <v>26605</v>
      </c>
      <c r="G8891" s="125" t="s">
        <v>26606</v>
      </c>
      <c r="H8891" s="126" t="s">
        <v>26607</v>
      </c>
      <c r="I8891" s="127">
        <v>18</v>
      </c>
      <c r="J8891" s="128">
        <v>19.692299999999999</v>
      </c>
    </row>
    <row r="8892" spans="2:10" hidden="1" x14ac:dyDescent="0.25">
      <c r="B8892" s="124" t="s">
        <v>37</v>
      </c>
      <c r="C8892" s="125" t="s">
        <v>26600</v>
      </c>
      <c r="D8892" s="126" t="s">
        <v>26601</v>
      </c>
      <c r="E8892" s="125" t="s">
        <v>26600</v>
      </c>
      <c r="F8892" s="126" t="s">
        <v>26605</v>
      </c>
      <c r="G8892" s="125" t="s">
        <v>6863</v>
      </c>
      <c r="H8892" s="126" t="s">
        <v>26604</v>
      </c>
      <c r="I8892" s="127">
        <v>21</v>
      </c>
      <c r="J8892" s="128">
        <v>4.4643999999999986</v>
      </c>
    </row>
    <row r="8893" spans="2:10" hidden="1" x14ac:dyDescent="0.25">
      <c r="B8893" s="124" t="s">
        <v>37</v>
      </c>
      <c r="C8893" s="125" t="s">
        <v>26600</v>
      </c>
      <c r="D8893" s="126" t="s">
        <v>26601</v>
      </c>
      <c r="E8893" s="125" t="s">
        <v>5641</v>
      </c>
      <c r="F8893" s="126" t="s">
        <v>26608</v>
      </c>
      <c r="G8893" s="125" t="s">
        <v>6595</v>
      </c>
      <c r="H8893" s="126" t="s">
        <v>26609</v>
      </c>
      <c r="I8893" s="127">
        <v>99</v>
      </c>
      <c r="J8893" s="128">
        <v>7.7196999999999996</v>
      </c>
    </row>
    <row r="8894" spans="2:10" hidden="1" x14ac:dyDescent="0.25">
      <c r="B8894" s="124" t="s">
        <v>37</v>
      </c>
      <c r="C8894" s="125" t="s">
        <v>26600</v>
      </c>
      <c r="D8894" s="126" t="s">
        <v>26601</v>
      </c>
      <c r="E8894" s="125" t="s">
        <v>4197</v>
      </c>
      <c r="F8894" s="126" t="s">
        <v>26610</v>
      </c>
      <c r="G8894" s="125" t="s">
        <v>5641</v>
      </c>
      <c r="H8894" s="126" t="s">
        <v>26608</v>
      </c>
      <c r="I8894" s="127">
        <v>83</v>
      </c>
      <c r="J8894" s="128">
        <v>2.1812999999999998</v>
      </c>
    </row>
    <row r="8895" spans="2:10" hidden="1" x14ac:dyDescent="0.25">
      <c r="B8895" s="124" t="s">
        <v>37</v>
      </c>
      <c r="C8895" s="125" t="s">
        <v>26600</v>
      </c>
      <c r="D8895" s="126" t="s">
        <v>26601</v>
      </c>
      <c r="E8895" s="125" t="s">
        <v>26600</v>
      </c>
      <c r="F8895" s="126" t="s">
        <v>26605</v>
      </c>
      <c r="G8895" s="125" t="s">
        <v>4197</v>
      </c>
      <c r="H8895" s="126" t="s">
        <v>26610</v>
      </c>
      <c r="I8895" s="127">
        <v>113</v>
      </c>
      <c r="J8895" s="128">
        <v>11.191599999999999</v>
      </c>
    </row>
    <row r="8896" spans="2:10" hidden="1" x14ac:dyDescent="0.25">
      <c r="B8896" s="124" t="s">
        <v>37</v>
      </c>
      <c r="C8896" s="125" t="s">
        <v>422</v>
      </c>
      <c r="D8896" s="126" t="s">
        <v>26611</v>
      </c>
      <c r="E8896" s="125" t="s">
        <v>422</v>
      </c>
      <c r="F8896" s="126" t="s">
        <v>26612</v>
      </c>
      <c r="G8896" s="125" t="s">
        <v>26613</v>
      </c>
      <c r="H8896" s="126" t="s">
        <v>26614</v>
      </c>
      <c r="I8896" s="127">
        <v>568</v>
      </c>
      <c r="J8896" s="128">
        <v>34.212900000000012</v>
      </c>
    </row>
    <row r="8897" spans="2:10" hidden="1" x14ac:dyDescent="0.25">
      <c r="B8897" s="124" t="s">
        <v>37</v>
      </c>
      <c r="C8897" s="125" t="s">
        <v>3721</v>
      </c>
      <c r="D8897" s="126" t="s">
        <v>26615</v>
      </c>
      <c r="E8897" s="125" t="s">
        <v>3721</v>
      </c>
      <c r="F8897" s="126" t="s">
        <v>26616</v>
      </c>
      <c r="G8897" s="125" t="s">
        <v>26617</v>
      </c>
      <c r="H8897" s="126" t="s">
        <v>26618</v>
      </c>
      <c r="I8897" s="127">
        <v>320</v>
      </c>
      <c r="J8897" s="128">
        <v>37.453499999999998</v>
      </c>
    </row>
    <row r="8898" spans="2:10" hidden="1" x14ac:dyDescent="0.25">
      <c r="B8898" s="124" t="s">
        <v>37</v>
      </c>
      <c r="C8898" s="125" t="s">
        <v>3721</v>
      </c>
      <c r="D8898" s="126" t="s">
        <v>26615</v>
      </c>
      <c r="E8898" s="125" t="s">
        <v>3721</v>
      </c>
      <c r="F8898" s="126" t="s">
        <v>26616</v>
      </c>
      <c r="G8898" s="125" t="s">
        <v>10714</v>
      </c>
      <c r="H8898" s="126" t="s">
        <v>26619</v>
      </c>
      <c r="I8898" s="127">
        <v>1203</v>
      </c>
      <c r="J8898" s="128">
        <v>55.788900000000012</v>
      </c>
    </row>
    <row r="8899" spans="2:10" hidden="1" x14ac:dyDescent="0.25">
      <c r="B8899" s="124" t="s">
        <v>37</v>
      </c>
      <c r="C8899" s="125" t="s">
        <v>3723</v>
      </c>
      <c r="D8899" s="126" t="s">
        <v>26620</v>
      </c>
      <c r="E8899" s="125" t="s">
        <v>3723</v>
      </c>
      <c r="F8899" s="126" t="s">
        <v>26621</v>
      </c>
      <c r="G8899" s="125" t="s">
        <v>26622</v>
      </c>
      <c r="H8899" s="126" t="s">
        <v>26623</v>
      </c>
      <c r="I8899" s="127">
        <v>706</v>
      </c>
      <c r="J8899" s="128">
        <v>30.759499999999989</v>
      </c>
    </row>
    <row r="8900" spans="2:10" hidden="1" x14ac:dyDescent="0.25">
      <c r="B8900" s="124" t="s">
        <v>37</v>
      </c>
      <c r="C8900" s="125" t="s">
        <v>26624</v>
      </c>
      <c r="D8900" s="126" t="s">
        <v>26625</v>
      </c>
      <c r="E8900" s="125" t="s">
        <v>26422</v>
      </c>
      <c r="F8900" s="126" t="s">
        <v>26626</v>
      </c>
      <c r="G8900" s="125" t="s">
        <v>26627</v>
      </c>
      <c r="H8900" s="126" t="s">
        <v>26628</v>
      </c>
      <c r="I8900" s="127">
        <v>6</v>
      </c>
      <c r="J8900" s="128">
        <v>2.8361000000000001</v>
      </c>
    </row>
    <row r="8901" spans="2:10" hidden="1" x14ac:dyDescent="0.25">
      <c r="B8901" s="124" t="s">
        <v>37</v>
      </c>
      <c r="C8901" s="125" t="s">
        <v>26624</v>
      </c>
      <c r="D8901" s="126" t="s">
        <v>26625</v>
      </c>
      <c r="E8901" s="125" t="s">
        <v>26624</v>
      </c>
      <c r="F8901" s="126" t="s">
        <v>26629</v>
      </c>
      <c r="G8901" s="125" t="s">
        <v>26422</v>
      </c>
      <c r="H8901" s="126" t="s">
        <v>26626</v>
      </c>
      <c r="I8901" s="127">
        <v>700</v>
      </c>
      <c r="J8901" s="128">
        <v>7.6063000000000001</v>
      </c>
    </row>
    <row r="8902" spans="2:10" hidden="1" x14ac:dyDescent="0.25">
      <c r="B8902" s="124" t="s">
        <v>37</v>
      </c>
      <c r="C8902" s="125" t="s">
        <v>3732</v>
      </c>
      <c r="D8902" s="126" t="s">
        <v>26630</v>
      </c>
      <c r="E8902" s="125" t="s">
        <v>3732</v>
      </c>
      <c r="F8902" s="126" t="s">
        <v>26631</v>
      </c>
      <c r="G8902" s="125" t="s">
        <v>26632</v>
      </c>
      <c r="H8902" s="126" t="s">
        <v>26633</v>
      </c>
      <c r="I8902" s="127">
        <v>795</v>
      </c>
      <c r="J8902" s="128">
        <v>18.381900000000009</v>
      </c>
    </row>
    <row r="8903" spans="2:10" hidden="1" x14ac:dyDescent="0.25">
      <c r="B8903" s="124" t="s">
        <v>37</v>
      </c>
      <c r="C8903" s="125" t="s">
        <v>3732</v>
      </c>
      <c r="D8903" s="126" t="s">
        <v>26630</v>
      </c>
      <c r="E8903" s="125" t="s">
        <v>3732</v>
      </c>
      <c r="F8903" s="126" t="s">
        <v>26631</v>
      </c>
      <c r="G8903" s="125" t="s">
        <v>26634</v>
      </c>
      <c r="H8903" s="126" t="s">
        <v>26635</v>
      </c>
      <c r="I8903" s="127">
        <v>109</v>
      </c>
      <c r="J8903" s="128">
        <v>27.608599999999999</v>
      </c>
    </row>
    <row r="8904" spans="2:10" hidden="1" x14ac:dyDescent="0.25">
      <c r="B8904" s="124" t="s">
        <v>37</v>
      </c>
      <c r="C8904" s="125" t="s">
        <v>12488</v>
      </c>
      <c r="D8904" s="126" t="s">
        <v>26636</v>
      </c>
      <c r="E8904" s="125" t="s">
        <v>26637</v>
      </c>
      <c r="F8904" s="126" t="s">
        <v>26638</v>
      </c>
      <c r="G8904" s="125" t="s">
        <v>26639</v>
      </c>
      <c r="H8904" s="126" t="s">
        <v>26640</v>
      </c>
      <c r="I8904" s="127">
        <v>26</v>
      </c>
      <c r="J8904" s="128">
        <v>24.425999999999991</v>
      </c>
    </row>
    <row r="8905" spans="2:10" hidden="1" x14ac:dyDescent="0.25">
      <c r="B8905" s="124" t="s">
        <v>37</v>
      </c>
      <c r="C8905" s="125" t="s">
        <v>12488</v>
      </c>
      <c r="D8905" s="126" t="s">
        <v>26636</v>
      </c>
      <c r="E8905" s="125" t="s">
        <v>26641</v>
      </c>
      <c r="F8905" s="126" t="s">
        <v>26642</v>
      </c>
      <c r="G8905" s="125" t="s">
        <v>26643</v>
      </c>
      <c r="H8905" s="126" t="s">
        <v>26644</v>
      </c>
      <c r="I8905" s="127">
        <v>130</v>
      </c>
      <c r="J8905" s="128">
        <v>43.162300000000009</v>
      </c>
    </row>
    <row r="8906" spans="2:10" hidden="1" x14ac:dyDescent="0.25">
      <c r="B8906" s="124" t="s">
        <v>37</v>
      </c>
      <c r="C8906" s="125" t="s">
        <v>12488</v>
      </c>
      <c r="D8906" s="126" t="s">
        <v>26636</v>
      </c>
      <c r="E8906" s="125" t="s">
        <v>26643</v>
      </c>
      <c r="F8906" s="126" t="s">
        <v>26644</v>
      </c>
      <c r="G8906" s="125" t="s">
        <v>26637</v>
      </c>
      <c r="H8906" s="126" t="s">
        <v>26638</v>
      </c>
      <c r="I8906" s="127">
        <v>54</v>
      </c>
      <c r="J8906" s="128">
        <v>19.639700000000001</v>
      </c>
    </row>
    <row r="8907" spans="2:10" hidden="1" x14ac:dyDescent="0.25">
      <c r="B8907" s="124" t="s">
        <v>37</v>
      </c>
      <c r="C8907" s="125" t="s">
        <v>12488</v>
      </c>
      <c r="D8907" s="126" t="s">
        <v>26636</v>
      </c>
      <c r="E8907" s="125" t="s">
        <v>12488</v>
      </c>
      <c r="F8907" s="126" t="s">
        <v>26645</v>
      </c>
      <c r="G8907" s="125" t="s">
        <v>26641</v>
      </c>
      <c r="H8907" s="126" t="s">
        <v>26642</v>
      </c>
      <c r="I8907" s="127">
        <v>6</v>
      </c>
      <c r="J8907" s="128">
        <v>32.686900000000001</v>
      </c>
    </row>
    <row r="8908" spans="2:10" hidden="1" x14ac:dyDescent="0.25">
      <c r="B8908" s="124" t="s">
        <v>37</v>
      </c>
      <c r="C8908" s="125" t="s">
        <v>1396</v>
      </c>
      <c r="D8908" s="126" t="s">
        <v>26646</v>
      </c>
      <c r="E8908" s="125" t="s">
        <v>5251</v>
      </c>
      <c r="F8908" s="126" t="s">
        <v>26647</v>
      </c>
      <c r="G8908" s="125" t="s">
        <v>1498</v>
      </c>
      <c r="H8908" s="126" t="s">
        <v>26648</v>
      </c>
      <c r="I8908" s="127">
        <v>266</v>
      </c>
      <c r="J8908" s="128">
        <v>10.9832</v>
      </c>
    </row>
    <row r="8909" spans="2:10" hidden="1" x14ac:dyDescent="0.25">
      <c r="B8909" s="124" t="s">
        <v>37</v>
      </c>
      <c r="C8909" s="125" t="s">
        <v>1396</v>
      </c>
      <c r="D8909" s="126" t="s">
        <v>26646</v>
      </c>
      <c r="E8909" s="125" t="s">
        <v>26649</v>
      </c>
      <c r="F8909" s="126" t="s">
        <v>26650</v>
      </c>
      <c r="G8909" s="125" t="s">
        <v>26651</v>
      </c>
      <c r="H8909" s="126" t="s">
        <v>26652</v>
      </c>
      <c r="I8909" s="127">
        <v>654</v>
      </c>
      <c r="J8909" s="128">
        <v>14.4787</v>
      </c>
    </row>
    <row r="8910" spans="2:10" hidden="1" x14ac:dyDescent="0.25">
      <c r="B8910" s="124" t="s">
        <v>37</v>
      </c>
      <c r="C8910" s="125" t="s">
        <v>1396</v>
      </c>
      <c r="D8910" s="126" t="s">
        <v>26646</v>
      </c>
      <c r="E8910" s="125" t="s">
        <v>26651</v>
      </c>
      <c r="F8910" s="126" t="s">
        <v>26652</v>
      </c>
      <c r="G8910" s="125" t="s">
        <v>26653</v>
      </c>
      <c r="H8910" s="126" t="s">
        <v>26654</v>
      </c>
      <c r="I8910" s="127">
        <v>319</v>
      </c>
      <c r="J8910" s="128">
        <v>12.3972</v>
      </c>
    </row>
    <row r="8911" spans="2:10" hidden="1" x14ac:dyDescent="0.25">
      <c r="B8911" s="124" t="s">
        <v>37</v>
      </c>
      <c r="C8911" s="125" t="s">
        <v>1396</v>
      </c>
      <c r="D8911" s="126" t="s">
        <v>26646</v>
      </c>
      <c r="E8911" s="125" t="s">
        <v>1396</v>
      </c>
      <c r="F8911" s="126" t="s">
        <v>26655</v>
      </c>
      <c r="G8911" s="125" t="s">
        <v>5251</v>
      </c>
      <c r="H8911" s="126" t="s">
        <v>26647</v>
      </c>
      <c r="I8911" s="127">
        <v>325</v>
      </c>
      <c r="J8911" s="128">
        <v>30.9315</v>
      </c>
    </row>
    <row r="8912" spans="2:10" hidden="1" x14ac:dyDescent="0.25">
      <c r="B8912" s="124" t="s">
        <v>37</v>
      </c>
      <c r="C8912" s="125" t="s">
        <v>1396</v>
      </c>
      <c r="D8912" s="126" t="s">
        <v>26646</v>
      </c>
      <c r="E8912" s="125" t="s">
        <v>5251</v>
      </c>
      <c r="F8912" s="126" t="s">
        <v>26647</v>
      </c>
      <c r="G8912" s="125" t="s">
        <v>4649</v>
      </c>
      <c r="H8912" s="126" t="s">
        <v>26656</v>
      </c>
      <c r="I8912" s="127">
        <v>252</v>
      </c>
      <c r="J8912" s="128">
        <v>12.4125</v>
      </c>
    </row>
    <row r="8913" spans="2:10" hidden="1" x14ac:dyDescent="0.25">
      <c r="B8913" s="124" t="s">
        <v>37</v>
      </c>
      <c r="C8913" s="125" t="s">
        <v>10759</v>
      </c>
      <c r="D8913" s="126" t="s">
        <v>26657</v>
      </c>
      <c r="E8913" s="125" t="s">
        <v>26658</v>
      </c>
      <c r="F8913" s="126" t="s">
        <v>26659</v>
      </c>
      <c r="G8913" s="125" t="s">
        <v>26660</v>
      </c>
      <c r="H8913" s="126" t="s">
        <v>26661</v>
      </c>
      <c r="I8913" s="127">
        <v>1040</v>
      </c>
      <c r="J8913" s="128">
        <v>4.4304000000000006</v>
      </c>
    </row>
    <row r="8914" spans="2:10" hidden="1" x14ac:dyDescent="0.25">
      <c r="B8914" s="124" t="s">
        <v>37</v>
      </c>
      <c r="C8914" s="125" t="s">
        <v>10759</v>
      </c>
      <c r="D8914" s="126" t="s">
        <v>26657</v>
      </c>
      <c r="E8914" s="125" t="s">
        <v>10759</v>
      </c>
      <c r="F8914" s="126" t="s">
        <v>26662</v>
      </c>
      <c r="G8914" s="125" t="s">
        <v>26658</v>
      </c>
      <c r="H8914" s="126" t="s">
        <v>26659</v>
      </c>
      <c r="I8914" s="127">
        <v>1111</v>
      </c>
      <c r="J8914" s="128">
        <v>8.8363000000000014</v>
      </c>
    </row>
    <row r="8915" spans="2:10" hidden="1" x14ac:dyDescent="0.25">
      <c r="B8915" s="124" t="s">
        <v>37</v>
      </c>
      <c r="C8915" s="125" t="s">
        <v>10759</v>
      </c>
      <c r="D8915" s="126" t="s">
        <v>26657</v>
      </c>
      <c r="E8915" s="125" t="s">
        <v>26658</v>
      </c>
      <c r="F8915" s="126" t="s">
        <v>26659</v>
      </c>
      <c r="G8915" s="125" t="s">
        <v>26663</v>
      </c>
      <c r="H8915" s="126" t="s">
        <v>26664</v>
      </c>
      <c r="I8915" s="127">
        <v>83</v>
      </c>
      <c r="J8915" s="128">
        <v>22.183299999999999</v>
      </c>
    </row>
    <row r="8916" spans="2:10" hidden="1" x14ac:dyDescent="0.25">
      <c r="B8916" s="124" t="s">
        <v>37</v>
      </c>
      <c r="C8916" s="125" t="s">
        <v>10759</v>
      </c>
      <c r="D8916" s="126" t="s">
        <v>26657</v>
      </c>
      <c r="E8916" s="125" t="s">
        <v>10759</v>
      </c>
      <c r="F8916" s="126" t="s">
        <v>26662</v>
      </c>
      <c r="G8916" s="125" t="s">
        <v>26665</v>
      </c>
      <c r="H8916" s="126" t="s">
        <v>26666</v>
      </c>
      <c r="I8916" s="127">
        <v>748</v>
      </c>
      <c r="J8916" s="128">
        <v>14.581099999999999</v>
      </c>
    </row>
    <row r="8917" spans="2:10" hidden="1" x14ac:dyDescent="0.25">
      <c r="B8917" s="124" t="s">
        <v>37</v>
      </c>
      <c r="C8917" s="125" t="s">
        <v>26667</v>
      </c>
      <c r="D8917" s="126" t="s">
        <v>26668</v>
      </c>
      <c r="E8917" s="125" t="s">
        <v>26667</v>
      </c>
      <c r="F8917" s="126" t="s">
        <v>26669</v>
      </c>
      <c r="G8917" s="125" t="s">
        <v>26670</v>
      </c>
      <c r="H8917" s="126" t="s">
        <v>26671</v>
      </c>
      <c r="I8917" s="127">
        <v>76</v>
      </c>
      <c r="J8917" s="128">
        <v>16.84109999999999</v>
      </c>
    </row>
    <row r="8918" spans="2:10" hidden="1" x14ac:dyDescent="0.25">
      <c r="B8918" s="124" t="s">
        <v>37</v>
      </c>
      <c r="C8918" s="125" t="s">
        <v>26672</v>
      </c>
      <c r="D8918" s="126" t="s">
        <v>26673</v>
      </c>
      <c r="E8918" s="125" t="s">
        <v>26672</v>
      </c>
      <c r="F8918" s="126" t="s">
        <v>26674</v>
      </c>
      <c r="G8918" s="125" t="s">
        <v>5222</v>
      </c>
      <c r="H8918" s="126" t="s">
        <v>26675</v>
      </c>
      <c r="I8918" s="127">
        <v>133</v>
      </c>
      <c r="J8918" s="128">
        <v>8.2398999999999987</v>
      </c>
    </row>
    <row r="8919" spans="2:10" hidden="1" x14ac:dyDescent="0.25">
      <c r="B8919" s="124" t="s">
        <v>37</v>
      </c>
      <c r="C8919" s="125" t="s">
        <v>26676</v>
      </c>
      <c r="D8919" s="126" t="s">
        <v>26677</v>
      </c>
      <c r="E8919" s="125" t="s">
        <v>26676</v>
      </c>
      <c r="F8919" s="126" t="s">
        <v>26678</v>
      </c>
      <c r="G8919" s="125" t="s">
        <v>57</v>
      </c>
      <c r="H8919" s="126" t="s">
        <v>26679</v>
      </c>
      <c r="I8919" s="127">
        <v>421</v>
      </c>
      <c r="J8919" s="128">
        <v>42.728500000000011</v>
      </c>
    </row>
    <row r="8920" spans="2:10" hidden="1" x14ac:dyDescent="0.25">
      <c r="B8920" s="124" t="s">
        <v>37</v>
      </c>
      <c r="C8920" s="125" t="s">
        <v>26676</v>
      </c>
      <c r="D8920" s="126" t="s">
        <v>26677</v>
      </c>
      <c r="E8920" s="125" t="s">
        <v>26676</v>
      </c>
      <c r="F8920" s="126" t="s">
        <v>26678</v>
      </c>
      <c r="G8920" s="125" t="s">
        <v>26680</v>
      </c>
      <c r="H8920" s="126" t="s">
        <v>26681</v>
      </c>
      <c r="I8920" s="127">
        <v>215</v>
      </c>
      <c r="J8920" s="128">
        <v>8.5774000000000008</v>
      </c>
    </row>
    <row r="8921" spans="2:10" hidden="1" x14ac:dyDescent="0.25">
      <c r="B8921" s="124" t="s">
        <v>37</v>
      </c>
      <c r="C8921" s="125" t="s">
        <v>26682</v>
      </c>
      <c r="D8921" s="126" t="s">
        <v>26683</v>
      </c>
      <c r="E8921" s="125" t="s">
        <v>26684</v>
      </c>
      <c r="F8921" s="126" t="s">
        <v>26685</v>
      </c>
      <c r="G8921" s="125" t="s">
        <v>26686</v>
      </c>
      <c r="H8921" s="126" t="s">
        <v>26687</v>
      </c>
      <c r="I8921" s="127">
        <v>331</v>
      </c>
      <c r="J8921" s="128">
        <v>8.7377999999999982</v>
      </c>
    </row>
    <row r="8922" spans="2:10" hidden="1" x14ac:dyDescent="0.25">
      <c r="B8922" s="124" t="s">
        <v>37</v>
      </c>
      <c r="C8922" s="125" t="s">
        <v>26682</v>
      </c>
      <c r="D8922" s="126" t="s">
        <v>26683</v>
      </c>
      <c r="E8922" s="125" t="s">
        <v>26682</v>
      </c>
      <c r="F8922" s="126" t="s">
        <v>26688</v>
      </c>
      <c r="G8922" s="125" t="s">
        <v>26684</v>
      </c>
      <c r="H8922" s="126" t="s">
        <v>26685</v>
      </c>
      <c r="I8922" s="127">
        <v>309</v>
      </c>
      <c r="J8922" s="128">
        <v>9.8820000000000014</v>
      </c>
    </row>
    <row r="8923" spans="2:10" hidden="1" x14ac:dyDescent="0.25">
      <c r="B8923" s="124" t="s">
        <v>37</v>
      </c>
      <c r="C8923" s="125" t="s">
        <v>26682</v>
      </c>
      <c r="D8923" s="126" t="s">
        <v>26683</v>
      </c>
      <c r="E8923" s="125" t="s">
        <v>26682</v>
      </c>
      <c r="F8923" s="126" t="s">
        <v>26688</v>
      </c>
      <c r="G8923" s="125" t="s">
        <v>26689</v>
      </c>
      <c r="H8923" s="126" t="s">
        <v>26690</v>
      </c>
      <c r="I8923" s="127">
        <v>244</v>
      </c>
      <c r="J8923" s="128">
        <v>12.8927</v>
      </c>
    </row>
    <row r="8924" spans="2:10" hidden="1" x14ac:dyDescent="0.25">
      <c r="B8924" s="124" t="s">
        <v>37</v>
      </c>
      <c r="C8924" s="125" t="s">
        <v>26691</v>
      </c>
      <c r="D8924" s="126" t="s">
        <v>26692</v>
      </c>
      <c r="E8924" s="125" t="s">
        <v>26691</v>
      </c>
      <c r="F8924" s="126" t="s">
        <v>26693</v>
      </c>
      <c r="G8924" s="125" t="s">
        <v>26694</v>
      </c>
      <c r="H8924" s="126" t="s">
        <v>26695</v>
      </c>
      <c r="I8924" s="127">
        <v>406</v>
      </c>
      <c r="J8924" s="128">
        <v>23.93709999999999</v>
      </c>
    </row>
    <row r="8925" spans="2:10" hidden="1" x14ac:dyDescent="0.25">
      <c r="B8925" s="124" t="s">
        <v>37</v>
      </c>
      <c r="C8925" s="125" t="s">
        <v>4901</v>
      </c>
      <c r="D8925" s="126" t="s">
        <v>26696</v>
      </c>
      <c r="E8925" s="125" t="s">
        <v>4901</v>
      </c>
      <c r="F8925" s="126" t="s">
        <v>26697</v>
      </c>
      <c r="G8925" s="125" t="s">
        <v>26698</v>
      </c>
      <c r="H8925" s="126" t="s">
        <v>26699</v>
      </c>
      <c r="I8925" s="127">
        <v>1592</v>
      </c>
      <c r="J8925" s="128">
        <v>14.0335</v>
      </c>
    </row>
    <row r="8926" spans="2:10" hidden="1" x14ac:dyDescent="0.25">
      <c r="B8926" s="124" t="s">
        <v>37</v>
      </c>
      <c r="C8926" s="125" t="s">
        <v>26700</v>
      </c>
      <c r="D8926" s="126" t="s">
        <v>26701</v>
      </c>
      <c r="E8926" s="125" t="s">
        <v>26700</v>
      </c>
      <c r="F8926" s="126" t="s">
        <v>26702</v>
      </c>
      <c r="G8926" s="125" t="s">
        <v>13195</v>
      </c>
      <c r="H8926" s="126" t="s">
        <v>26703</v>
      </c>
      <c r="I8926" s="127">
        <v>609</v>
      </c>
      <c r="J8926" s="128">
        <v>9.4074000000000009</v>
      </c>
    </row>
    <row r="8927" spans="2:10" hidden="1" x14ac:dyDescent="0.25">
      <c r="B8927" s="124" t="s">
        <v>37</v>
      </c>
      <c r="C8927" s="125" t="s">
        <v>26700</v>
      </c>
      <c r="D8927" s="126" t="s">
        <v>26701</v>
      </c>
      <c r="E8927" s="125" t="s">
        <v>13195</v>
      </c>
      <c r="F8927" s="126" t="s">
        <v>26703</v>
      </c>
      <c r="G8927" s="125" t="s">
        <v>26704</v>
      </c>
      <c r="H8927" s="126" t="s">
        <v>26705</v>
      </c>
      <c r="I8927" s="127">
        <v>247</v>
      </c>
      <c r="J8927" s="128">
        <v>17.120999999999999</v>
      </c>
    </row>
    <row r="8928" spans="2:10" hidden="1" x14ac:dyDescent="0.25">
      <c r="B8928" s="124" t="s">
        <v>37</v>
      </c>
      <c r="C8928" s="125" t="s">
        <v>26706</v>
      </c>
      <c r="D8928" s="126" t="s">
        <v>26707</v>
      </c>
      <c r="E8928" s="125" t="s">
        <v>26706</v>
      </c>
      <c r="F8928" s="126" t="s">
        <v>26708</v>
      </c>
      <c r="G8928" s="125" t="s">
        <v>23173</v>
      </c>
      <c r="H8928" s="126" t="s">
        <v>26709</v>
      </c>
      <c r="I8928" s="127">
        <v>196</v>
      </c>
      <c r="J8928" s="128">
        <v>25.879000000000001</v>
      </c>
    </row>
    <row r="8929" spans="2:10" hidden="1" x14ac:dyDescent="0.25">
      <c r="B8929" s="124" t="s">
        <v>37</v>
      </c>
      <c r="C8929" s="125" t="s">
        <v>26710</v>
      </c>
      <c r="D8929" s="126" t="s">
        <v>26711</v>
      </c>
      <c r="E8929" s="125" t="s">
        <v>26710</v>
      </c>
      <c r="F8929" s="126" t="s">
        <v>26712</v>
      </c>
      <c r="G8929" s="125" t="s">
        <v>26713</v>
      </c>
      <c r="H8929" s="126" t="s">
        <v>26714</v>
      </c>
      <c r="I8929" s="127">
        <v>169</v>
      </c>
      <c r="J8929" s="128">
        <v>16.803999999999991</v>
      </c>
    </row>
    <row r="8930" spans="2:10" hidden="1" x14ac:dyDescent="0.25">
      <c r="B8930" s="124" t="s">
        <v>37</v>
      </c>
      <c r="C8930" s="125" t="s">
        <v>26710</v>
      </c>
      <c r="D8930" s="126" t="s">
        <v>26711</v>
      </c>
      <c r="E8930" s="125" t="s">
        <v>26710</v>
      </c>
      <c r="F8930" s="126" t="s">
        <v>26712</v>
      </c>
      <c r="G8930" s="125" t="s">
        <v>26715</v>
      </c>
      <c r="H8930" s="126" t="s">
        <v>26716</v>
      </c>
      <c r="I8930" s="127">
        <v>1098</v>
      </c>
      <c r="J8930" s="128">
        <v>11.8437</v>
      </c>
    </row>
    <row r="8931" spans="2:10" hidden="1" x14ac:dyDescent="0.25">
      <c r="B8931" s="124" t="s">
        <v>37</v>
      </c>
      <c r="C8931" s="125" t="s">
        <v>26710</v>
      </c>
      <c r="D8931" s="126" t="s">
        <v>26711</v>
      </c>
      <c r="E8931" s="125" t="s">
        <v>26715</v>
      </c>
      <c r="F8931" s="126" t="s">
        <v>26716</v>
      </c>
      <c r="G8931" s="125" t="s">
        <v>26717</v>
      </c>
      <c r="H8931" s="126" t="s">
        <v>26718</v>
      </c>
      <c r="I8931" s="127">
        <v>677</v>
      </c>
      <c r="J8931" s="128">
        <v>28.160900000000009</v>
      </c>
    </row>
    <row r="8932" spans="2:10" hidden="1" x14ac:dyDescent="0.25">
      <c r="B8932" s="124" t="s">
        <v>37</v>
      </c>
      <c r="C8932" s="125" t="s">
        <v>26719</v>
      </c>
      <c r="D8932" s="126" t="s">
        <v>26720</v>
      </c>
      <c r="E8932" s="125" t="s">
        <v>26719</v>
      </c>
      <c r="F8932" s="126" t="s">
        <v>26721</v>
      </c>
      <c r="G8932" s="125" t="s">
        <v>26722</v>
      </c>
      <c r="H8932" s="126" t="s">
        <v>26723</v>
      </c>
      <c r="I8932" s="127">
        <v>191</v>
      </c>
      <c r="J8932" s="128">
        <v>14.7019</v>
      </c>
    </row>
    <row r="8933" spans="2:10" hidden="1" x14ac:dyDescent="0.25">
      <c r="B8933" s="124" t="s">
        <v>37</v>
      </c>
      <c r="C8933" s="125" t="s">
        <v>26719</v>
      </c>
      <c r="D8933" s="126" t="s">
        <v>26720</v>
      </c>
      <c r="E8933" s="125" t="s">
        <v>26722</v>
      </c>
      <c r="F8933" s="126" t="s">
        <v>26723</v>
      </c>
      <c r="G8933" s="125" t="s">
        <v>26724</v>
      </c>
      <c r="H8933" s="126" t="s">
        <v>26725</v>
      </c>
      <c r="I8933" s="127">
        <v>750</v>
      </c>
      <c r="J8933" s="128">
        <v>11.0182</v>
      </c>
    </row>
    <row r="8934" spans="2:10" hidden="1" x14ac:dyDescent="0.25">
      <c r="B8934" s="124" t="s">
        <v>37</v>
      </c>
      <c r="C8934" s="125" t="s">
        <v>26726</v>
      </c>
      <c r="D8934" s="126" t="s">
        <v>26727</v>
      </c>
      <c r="E8934" s="125" t="s">
        <v>26726</v>
      </c>
      <c r="F8934" s="126" t="s">
        <v>26728</v>
      </c>
      <c r="G8934" s="125" t="s">
        <v>26729</v>
      </c>
      <c r="H8934" s="126" t="s">
        <v>26730</v>
      </c>
      <c r="I8934" s="127">
        <v>323</v>
      </c>
      <c r="J8934" s="128">
        <v>10.245900000000001</v>
      </c>
    </row>
    <row r="8935" spans="2:10" hidden="1" x14ac:dyDescent="0.25">
      <c r="B8935" s="124" t="s">
        <v>37</v>
      </c>
      <c r="C8935" s="125" t="s">
        <v>26726</v>
      </c>
      <c r="D8935" s="126" t="s">
        <v>26727</v>
      </c>
      <c r="E8935" s="125" t="s">
        <v>26726</v>
      </c>
      <c r="F8935" s="126" t="s">
        <v>26728</v>
      </c>
      <c r="G8935" s="125" t="s">
        <v>26731</v>
      </c>
      <c r="H8935" s="126" t="s">
        <v>26732</v>
      </c>
      <c r="I8935" s="127">
        <v>250</v>
      </c>
      <c r="J8935" s="128">
        <v>11.5322</v>
      </c>
    </row>
    <row r="8936" spans="2:10" hidden="1" x14ac:dyDescent="0.25">
      <c r="B8936" s="124" t="s">
        <v>37</v>
      </c>
      <c r="C8936" s="125" t="s">
        <v>26733</v>
      </c>
      <c r="D8936" s="126" t="s">
        <v>26734</v>
      </c>
      <c r="E8936" s="125" t="s">
        <v>26733</v>
      </c>
      <c r="F8936" s="126" t="s">
        <v>26735</v>
      </c>
      <c r="G8936" s="125" t="s">
        <v>26736</v>
      </c>
      <c r="H8936" s="126" t="s">
        <v>26737</v>
      </c>
      <c r="I8936" s="127">
        <v>107</v>
      </c>
      <c r="J8936" s="128">
        <v>21.613099999999999</v>
      </c>
    </row>
    <row r="8937" spans="2:10" hidden="1" x14ac:dyDescent="0.25">
      <c r="B8937" s="124" t="s">
        <v>37</v>
      </c>
      <c r="C8937" s="125" t="s">
        <v>26738</v>
      </c>
      <c r="D8937" s="126" t="s">
        <v>26739</v>
      </c>
      <c r="E8937" s="125" t="s">
        <v>26738</v>
      </c>
      <c r="F8937" s="126" t="s">
        <v>26740</v>
      </c>
      <c r="G8937" s="125" t="s">
        <v>26741</v>
      </c>
      <c r="H8937" s="126" t="s">
        <v>26742</v>
      </c>
      <c r="I8937" s="127">
        <v>158</v>
      </c>
      <c r="J8937" s="128">
        <v>10.472300000000001</v>
      </c>
    </row>
    <row r="8938" spans="2:10" hidden="1" x14ac:dyDescent="0.25">
      <c r="B8938" s="124" t="s">
        <v>37</v>
      </c>
      <c r="C8938" s="125" t="s">
        <v>26738</v>
      </c>
      <c r="D8938" s="126" t="s">
        <v>26739</v>
      </c>
      <c r="E8938" s="125" t="s">
        <v>26741</v>
      </c>
      <c r="F8938" s="126" t="s">
        <v>26742</v>
      </c>
      <c r="G8938" s="125" t="s">
        <v>26743</v>
      </c>
      <c r="H8938" s="126" t="s">
        <v>26744</v>
      </c>
      <c r="I8938" s="127">
        <v>769</v>
      </c>
      <c r="J8938" s="128">
        <v>9.7105000000000015</v>
      </c>
    </row>
    <row r="8939" spans="2:10" hidden="1" x14ac:dyDescent="0.25">
      <c r="B8939" s="124" t="s">
        <v>37</v>
      </c>
      <c r="C8939" s="125" t="s">
        <v>26745</v>
      </c>
      <c r="D8939" s="126" t="s">
        <v>26746</v>
      </c>
      <c r="E8939" s="125" t="s">
        <v>26745</v>
      </c>
      <c r="F8939" s="126" t="s">
        <v>26747</v>
      </c>
      <c r="G8939" s="125" t="s">
        <v>5326</v>
      </c>
      <c r="H8939" s="126" t="s">
        <v>26748</v>
      </c>
      <c r="I8939" s="127">
        <v>573</v>
      </c>
      <c r="J8939" s="128">
        <v>11.543100000000001</v>
      </c>
    </row>
    <row r="8940" spans="2:10" hidden="1" x14ac:dyDescent="0.25">
      <c r="B8940" s="124" t="s">
        <v>37</v>
      </c>
      <c r="C8940" s="125" t="s">
        <v>26749</v>
      </c>
      <c r="D8940" s="126" t="s">
        <v>26750</v>
      </c>
      <c r="E8940" s="125" t="s">
        <v>26749</v>
      </c>
      <c r="F8940" s="126" t="s">
        <v>26751</v>
      </c>
      <c r="G8940" s="125" t="s">
        <v>26752</v>
      </c>
      <c r="H8940" s="126" t="s">
        <v>26753</v>
      </c>
      <c r="I8940" s="127">
        <v>70</v>
      </c>
      <c r="J8940" s="128">
        <v>39.476300000000002</v>
      </c>
    </row>
    <row r="8941" spans="2:10" hidden="1" x14ac:dyDescent="0.25">
      <c r="B8941" s="124" t="s">
        <v>37</v>
      </c>
      <c r="C8941" s="125" t="s">
        <v>26568</v>
      </c>
      <c r="D8941" s="126" t="s">
        <v>26754</v>
      </c>
      <c r="E8941" s="125" t="s">
        <v>6646</v>
      </c>
      <c r="F8941" s="126" t="s">
        <v>26755</v>
      </c>
      <c r="G8941" s="125" t="s">
        <v>26756</v>
      </c>
      <c r="H8941" s="126" t="s">
        <v>26757</v>
      </c>
      <c r="I8941" s="127">
        <v>757</v>
      </c>
      <c r="J8941" s="128">
        <v>1.7708999999999999</v>
      </c>
    </row>
    <row r="8942" spans="2:10" hidden="1" x14ac:dyDescent="0.25">
      <c r="B8942" s="124" t="s">
        <v>37</v>
      </c>
      <c r="C8942" s="125" t="s">
        <v>26568</v>
      </c>
      <c r="D8942" s="126" t="s">
        <v>26754</v>
      </c>
      <c r="E8942" s="125" t="s">
        <v>26568</v>
      </c>
      <c r="F8942" s="126" t="s">
        <v>26758</v>
      </c>
      <c r="G8942" s="125" t="s">
        <v>26759</v>
      </c>
      <c r="H8942" s="126" t="s">
        <v>26760</v>
      </c>
      <c r="I8942" s="127">
        <v>362</v>
      </c>
      <c r="J8942" s="128">
        <v>7.3745000000000003</v>
      </c>
    </row>
    <row r="8943" spans="2:10" hidden="1" x14ac:dyDescent="0.25">
      <c r="B8943" s="124" t="s">
        <v>37</v>
      </c>
      <c r="C8943" s="125" t="s">
        <v>26568</v>
      </c>
      <c r="D8943" s="126" t="s">
        <v>26754</v>
      </c>
      <c r="E8943" s="125" t="s">
        <v>26759</v>
      </c>
      <c r="F8943" s="126" t="s">
        <v>26760</v>
      </c>
      <c r="G8943" s="125" t="s">
        <v>6646</v>
      </c>
      <c r="H8943" s="126" t="s">
        <v>26755</v>
      </c>
      <c r="I8943" s="127">
        <v>453</v>
      </c>
      <c r="J8943" s="128">
        <v>9.3986000000000001</v>
      </c>
    </row>
    <row r="8944" spans="2:10" hidden="1" x14ac:dyDescent="0.25">
      <c r="B8944" s="124" t="s">
        <v>37</v>
      </c>
      <c r="C8944" s="125" t="s">
        <v>26568</v>
      </c>
      <c r="D8944" s="126" t="s">
        <v>26754</v>
      </c>
      <c r="E8944" s="125" t="s">
        <v>26568</v>
      </c>
      <c r="F8944" s="126" t="s">
        <v>26758</v>
      </c>
      <c r="G8944" s="125" t="s">
        <v>26761</v>
      </c>
      <c r="H8944" s="126" t="s">
        <v>26762</v>
      </c>
      <c r="I8944" s="127">
        <v>171</v>
      </c>
      <c r="J8944" s="128">
        <v>9.3834000000000017</v>
      </c>
    </row>
    <row r="8945" spans="2:10" hidden="1" x14ac:dyDescent="0.25">
      <c r="B8945" s="124" t="s">
        <v>37</v>
      </c>
      <c r="C8945" s="125" t="s">
        <v>26763</v>
      </c>
      <c r="D8945" s="126" t="s">
        <v>26764</v>
      </c>
      <c r="E8945" s="125" t="s">
        <v>26763</v>
      </c>
      <c r="F8945" s="126" t="s">
        <v>26765</v>
      </c>
      <c r="G8945" s="125" t="s">
        <v>651</v>
      </c>
      <c r="H8945" s="126" t="s">
        <v>26766</v>
      </c>
      <c r="I8945" s="127">
        <v>376</v>
      </c>
      <c r="J8945" s="128">
        <v>28.9146</v>
      </c>
    </row>
    <row r="8946" spans="2:10" hidden="1" x14ac:dyDescent="0.25">
      <c r="B8946" s="124" t="s">
        <v>37</v>
      </c>
      <c r="C8946" s="125" t="s">
        <v>26767</v>
      </c>
      <c r="D8946" s="126" t="s">
        <v>26768</v>
      </c>
      <c r="E8946" s="125" t="s">
        <v>26767</v>
      </c>
      <c r="F8946" s="126" t="s">
        <v>26769</v>
      </c>
      <c r="G8946" s="125" t="s">
        <v>26770</v>
      </c>
      <c r="H8946" s="126" t="s">
        <v>26771</v>
      </c>
      <c r="I8946" s="127">
        <v>259</v>
      </c>
      <c r="J8946" s="128">
        <v>12.9322</v>
      </c>
    </row>
    <row r="8947" spans="2:10" hidden="1" x14ac:dyDescent="0.25">
      <c r="B8947" s="124" t="s">
        <v>37</v>
      </c>
      <c r="C8947" s="125" t="s">
        <v>26767</v>
      </c>
      <c r="D8947" s="126" t="s">
        <v>26768</v>
      </c>
      <c r="E8947" s="125" t="s">
        <v>26767</v>
      </c>
      <c r="F8947" s="126" t="s">
        <v>26769</v>
      </c>
      <c r="G8947" s="125" t="s">
        <v>26772</v>
      </c>
      <c r="H8947" s="126" t="s">
        <v>26773</v>
      </c>
      <c r="I8947" s="127">
        <v>123</v>
      </c>
      <c r="J8947" s="128">
        <v>5.7560000000000002</v>
      </c>
    </row>
    <row r="8948" spans="2:10" hidden="1" x14ac:dyDescent="0.25">
      <c r="B8948" s="124" t="s">
        <v>37</v>
      </c>
      <c r="C8948" s="125" t="s">
        <v>26774</v>
      </c>
      <c r="D8948" s="126" t="s">
        <v>26775</v>
      </c>
      <c r="E8948" s="125" t="s">
        <v>26776</v>
      </c>
      <c r="F8948" s="126" t="s">
        <v>26777</v>
      </c>
      <c r="G8948" s="125" t="s">
        <v>26778</v>
      </c>
      <c r="H8948" s="126" t="s">
        <v>26779</v>
      </c>
      <c r="I8948" s="127">
        <v>462</v>
      </c>
      <c r="J8948" s="128">
        <v>10.2859</v>
      </c>
    </row>
    <row r="8949" spans="2:10" hidden="1" x14ac:dyDescent="0.25">
      <c r="B8949" s="124" t="s">
        <v>37</v>
      </c>
      <c r="C8949" s="125" t="s">
        <v>26774</v>
      </c>
      <c r="D8949" s="126" t="s">
        <v>26775</v>
      </c>
      <c r="E8949" s="125" t="s">
        <v>26776</v>
      </c>
      <c r="F8949" s="126" t="s">
        <v>26777</v>
      </c>
      <c r="G8949" s="125" t="s">
        <v>26780</v>
      </c>
      <c r="H8949" s="126" t="s">
        <v>26781</v>
      </c>
      <c r="I8949" s="127">
        <v>358</v>
      </c>
      <c r="J8949" s="128">
        <v>10.836399999999999</v>
      </c>
    </row>
    <row r="8950" spans="2:10" hidden="1" x14ac:dyDescent="0.25">
      <c r="B8950" s="124" t="s">
        <v>37</v>
      </c>
      <c r="C8950" s="125" t="s">
        <v>26782</v>
      </c>
      <c r="D8950" s="126" t="s">
        <v>26783</v>
      </c>
      <c r="E8950" s="125" t="s">
        <v>26782</v>
      </c>
      <c r="F8950" s="126" t="s">
        <v>26784</v>
      </c>
      <c r="G8950" s="125" t="s">
        <v>26785</v>
      </c>
      <c r="H8950" s="126" t="s">
        <v>26786</v>
      </c>
      <c r="I8950" s="127">
        <v>170</v>
      </c>
      <c r="J8950" s="128">
        <v>15.3576</v>
      </c>
    </row>
    <row r="8951" spans="2:10" hidden="1" x14ac:dyDescent="0.25">
      <c r="B8951" s="124" t="s">
        <v>37</v>
      </c>
      <c r="C8951" s="125" t="s">
        <v>26782</v>
      </c>
      <c r="D8951" s="126" t="s">
        <v>26783</v>
      </c>
      <c r="E8951" s="125" t="s">
        <v>26782</v>
      </c>
      <c r="F8951" s="126" t="s">
        <v>26784</v>
      </c>
      <c r="G8951" s="125" t="s">
        <v>3979</v>
      </c>
      <c r="H8951" s="126" t="s">
        <v>26787</v>
      </c>
      <c r="I8951" s="127">
        <v>612</v>
      </c>
      <c r="J8951" s="128">
        <v>12.159599999999999</v>
      </c>
    </row>
    <row r="8952" spans="2:10" hidden="1" x14ac:dyDescent="0.25">
      <c r="B8952" s="124" t="s">
        <v>37</v>
      </c>
      <c r="C8952" s="125" t="s">
        <v>26788</v>
      </c>
      <c r="D8952" s="126" t="s">
        <v>26789</v>
      </c>
      <c r="E8952" s="125" t="s">
        <v>1446</v>
      </c>
      <c r="F8952" s="126" t="s">
        <v>26790</v>
      </c>
      <c r="G8952" s="125" t="s">
        <v>26791</v>
      </c>
      <c r="H8952" s="126" t="s">
        <v>26792</v>
      </c>
      <c r="I8952" s="127">
        <v>391</v>
      </c>
      <c r="J8952" s="128">
        <v>22.293800000000001</v>
      </c>
    </row>
    <row r="8953" spans="2:10" hidden="1" x14ac:dyDescent="0.25">
      <c r="B8953" s="124" t="s">
        <v>37</v>
      </c>
      <c r="C8953" s="125" t="s">
        <v>26788</v>
      </c>
      <c r="D8953" s="126" t="s">
        <v>26789</v>
      </c>
      <c r="E8953" s="125" t="s">
        <v>26788</v>
      </c>
      <c r="F8953" s="126" t="s">
        <v>26793</v>
      </c>
      <c r="G8953" s="125" t="s">
        <v>1446</v>
      </c>
      <c r="H8953" s="126" t="s">
        <v>26790</v>
      </c>
      <c r="I8953" s="127">
        <v>168</v>
      </c>
      <c r="J8953" s="128">
        <v>26.7088</v>
      </c>
    </row>
    <row r="8954" spans="2:10" hidden="1" x14ac:dyDescent="0.25">
      <c r="B8954" s="124" t="s">
        <v>37</v>
      </c>
      <c r="C8954" s="125" t="s">
        <v>26794</v>
      </c>
      <c r="D8954" s="126" t="s">
        <v>26795</v>
      </c>
      <c r="E8954" s="125" t="s">
        <v>26794</v>
      </c>
      <c r="F8954" s="126" t="s">
        <v>26796</v>
      </c>
      <c r="G8954" s="125" t="s">
        <v>252</v>
      </c>
      <c r="H8954" s="126" t="s">
        <v>26797</v>
      </c>
      <c r="I8954" s="127">
        <v>134</v>
      </c>
      <c r="J8954" s="128">
        <v>9.4607000000000028</v>
      </c>
    </row>
    <row r="8955" spans="2:10" hidden="1" x14ac:dyDescent="0.25">
      <c r="B8955" s="124" t="s">
        <v>37</v>
      </c>
      <c r="C8955" s="125" t="s">
        <v>26794</v>
      </c>
      <c r="D8955" s="126" t="s">
        <v>26795</v>
      </c>
      <c r="E8955" s="125" t="s">
        <v>26794</v>
      </c>
      <c r="F8955" s="126" t="s">
        <v>26796</v>
      </c>
      <c r="G8955" s="125" t="s">
        <v>26798</v>
      </c>
      <c r="H8955" s="126" t="s">
        <v>26799</v>
      </c>
      <c r="I8955" s="127">
        <v>406</v>
      </c>
      <c r="J8955" s="128">
        <v>14.883100000000001</v>
      </c>
    </row>
    <row r="8956" spans="2:10" hidden="1" x14ac:dyDescent="0.25">
      <c r="B8956" s="124" t="s">
        <v>37</v>
      </c>
      <c r="C8956" s="125" t="s">
        <v>26800</v>
      </c>
      <c r="D8956" s="126" t="s">
        <v>26801</v>
      </c>
      <c r="E8956" s="125" t="s">
        <v>26800</v>
      </c>
      <c r="F8956" s="126" t="s">
        <v>26802</v>
      </c>
      <c r="G8956" s="125" t="s">
        <v>8003</v>
      </c>
      <c r="H8956" s="126" t="s">
        <v>26803</v>
      </c>
      <c r="I8956" s="127">
        <v>491</v>
      </c>
      <c r="J8956" s="128">
        <v>9.8621000000000052</v>
      </c>
    </row>
    <row r="8957" spans="2:10" hidden="1" x14ac:dyDescent="0.25">
      <c r="B8957" s="124" t="s">
        <v>37</v>
      </c>
      <c r="C8957" s="125" t="s">
        <v>26800</v>
      </c>
      <c r="D8957" s="126" t="s">
        <v>26801</v>
      </c>
      <c r="E8957" s="125" t="s">
        <v>26800</v>
      </c>
      <c r="F8957" s="126" t="s">
        <v>26802</v>
      </c>
      <c r="G8957" s="125" t="s">
        <v>11608</v>
      </c>
      <c r="H8957" s="126" t="s">
        <v>26804</v>
      </c>
      <c r="I8957" s="127">
        <v>272</v>
      </c>
      <c r="J8957" s="128">
        <v>22.104599999999991</v>
      </c>
    </row>
    <row r="8958" spans="2:10" hidden="1" x14ac:dyDescent="0.25">
      <c r="B8958" s="124" t="s">
        <v>37</v>
      </c>
      <c r="C8958" s="125" t="s">
        <v>3955</v>
      </c>
      <c r="D8958" s="126" t="s">
        <v>26805</v>
      </c>
      <c r="E8958" s="125" t="s">
        <v>3955</v>
      </c>
      <c r="F8958" s="126" t="s">
        <v>26806</v>
      </c>
      <c r="G8958" s="125" t="s">
        <v>26807</v>
      </c>
      <c r="H8958" s="126" t="s">
        <v>26808</v>
      </c>
      <c r="I8958" s="127">
        <v>565</v>
      </c>
      <c r="J8958" s="128">
        <v>22.012699999999999</v>
      </c>
    </row>
    <row r="8959" spans="2:10" hidden="1" x14ac:dyDescent="0.25">
      <c r="B8959" s="124" t="s">
        <v>37</v>
      </c>
      <c r="C8959" s="125" t="s">
        <v>3955</v>
      </c>
      <c r="D8959" s="126" t="s">
        <v>26805</v>
      </c>
      <c r="E8959" s="125" t="s">
        <v>3955</v>
      </c>
      <c r="F8959" s="126" t="s">
        <v>26806</v>
      </c>
      <c r="G8959" s="125" t="s">
        <v>26809</v>
      </c>
      <c r="H8959" s="126" t="s">
        <v>26810</v>
      </c>
      <c r="I8959" s="127">
        <v>61</v>
      </c>
      <c r="J8959" s="128">
        <v>41.548900000000003</v>
      </c>
    </row>
    <row r="8960" spans="2:10" hidden="1" x14ac:dyDescent="0.25">
      <c r="B8960" s="124" t="s">
        <v>37</v>
      </c>
      <c r="C8960" s="125" t="s">
        <v>349</v>
      </c>
      <c r="D8960" s="126" t="s">
        <v>26811</v>
      </c>
      <c r="E8960" s="125" t="s">
        <v>26812</v>
      </c>
      <c r="F8960" s="126" t="s">
        <v>26813</v>
      </c>
      <c r="G8960" s="125" t="s">
        <v>5853</v>
      </c>
      <c r="H8960" s="126" t="s">
        <v>26814</v>
      </c>
      <c r="I8960" s="127">
        <v>119</v>
      </c>
      <c r="J8960" s="128">
        <v>8.3786000000000005</v>
      </c>
    </row>
    <row r="8961" spans="2:10" hidden="1" x14ac:dyDescent="0.25">
      <c r="B8961" s="124" t="s">
        <v>37</v>
      </c>
      <c r="C8961" s="125" t="s">
        <v>349</v>
      </c>
      <c r="D8961" s="126" t="s">
        <v>26811</v>
      </c>
      <c r="E8961" s="125" t="s">
        <v>349</v>
      </c>
      <c r="F8961" s="126" t="s">
        <v>26815</v>
      </c>
      <c r="G8961" s="125" t="s">
        <v>5326</v>
      </c>
      <c r="H8961" s="126" t="s">
        <v>26816</v>
      </c>
      <c r="I8961" s="127">
        <v>381</v>
      </c>
      <c r="J8961" s="128">
        <v>8.1174000000000017</v>
      </c>
    </row>
    <row r="8962" spans="2:10" hidden="1" x14ac:dyDescent="0.25">
      <c r="B8962" s="124" t="s">
        <v>37</v>
      </c>
      <c r="C8962" s="125" t="s">
        <v>349</v>
      </c>
      <c r="D8962" s="126" t="s">
        <v>26811</v>
      </c>
      <c r="E8962" s="125" t="s">
        <v>26817</v>
      </c>
      <c r="F8962" s="126" t="s">
        <v>26818</v>
      </c>
      <c r="G8962" s="125" t="s">
        <v>26819</v>
      </c>
      <c r="H8962" s="126" t="s">
        <v>26820</v>
      </c>
      <c r="I8962" s="127">
        <v>465</v>
      </c>
      <c r="J8962" s="128">
        <v>13.6957</v>
      </c>
    </row>
    <row r="8963" spans="2:10" hidden="1" x14ac:dyDescent="0.25">
      <c r="B8963" s="124" t="s">
        <v>37</v>
      </c>
      <c r="C8963" s="125" t="s">
        <v>349</v>
      </c>
      <c r="D8963" s="126" t="s">
        <v>26811</v>
      </c>
      <c r="E8963" s="125" t="s">
        <v>349</v>
      </c>
      <c r="F8963" s="126" t="s">
        <v>26815</v>
      </c>
      <c r="G8963" s="125" t="s">
        <v>26812</v>
      </c>
      <c r="H8963" s="126" t="s">
        <v>26813</v>
      </c>
      <c r="I8963" s="127">
        <v>607</v>
      </c>
      <c r="J8963" s="128">
        <v>11.5327</v>
      </c>
    </row>
    <row r="8964" spans="2:10" hidden="1" x14ac:dyDescent="0.25">
      <c r="B8964" s="124" t="s">
        <v>37</v>
      </c>
      <c r="C8964" s="125" t="s">
        <v>349</v>
      </c>
      <c r="D8964" s="126" t="s">
        <v>26811</v>
      </c>
      <c r="E8964" s="125" t="s">
        <v>349</v>
      </c>
      <c r="F8964" s="126" t="s">
        <v>26815</v>
      </c>
      <c r="G8964" s="125" t="s">
        <v>26821</v>
      </c>
      <c r="H8964" s="126" t="s">
        <v>26822</v>
      </c>
      <c r="I8964" s="127">
        <v>86</v>
      </c>
      <c r="J8964" s="128">
        <v>12.648099999999999</v>
      </c>
    </row>
    <row r="8965" spans="2:10" hidden="1" x14ac:dyDescent="0.25">
      <c r="B8965" s="124" t="s">
        <v>37</v>
      </c>
      <c r="C8965" s="125" t="s">
        <v>349</v>
      </c>
      <c r="D8965" s="126" t="s">
        <v>26811</v>
      </c>
      <c r="E8965" s="125" t="s">
        <v>26821</v>
      </c>
      <c r="F8965" s="126" t="s">
        <v>26822</v>
      </c>
      <c r="G8965" s="125" t="s">
        <v>26823</v>
      </c>
      <c r="H8965" s="126" t="s">
        <v>26824</v>
      </c>
      <c r="I8965" s="127">
        <v>216</v>
      </c>
      <c r="J8965" s="128">
        <v>6.4122000000000003</v>
      </c>
    </row>
    <row r="8966" spans="2:10" hidden="1" x14ac:dyDescent="0.25">
      <c r="B8966" s="124" t="s">
        <v>37</v>
      </c>
      <c r="C8966" s="125" t="s">
        <v>349</v>
      </c>
      <c r="D8966" s="126" t="s">
        <v>26811</v>
      </c>
      <c r="E8966" s="125" t="s">
        <v>5326</v>
      </c>
      <c r="F8966" s="126" t="s">
        <v>26816</v>
      </c>
      <c r="G8966" s="125" t="s">
        <v>26817</v>
      </c>
      <c r="H8966" s="126" t="s">
        <v>26818</v>
      </c>
      <c r="I8966" s="127">
        <v>424</v>
      </c>
      <c r="J8966" s="128">
        <v>17.253</v>
      </c>
    </row>
    <row r="8967" spans="2:10" hidden="1" x14ac:dyDescent="0.25">
      <c r="B8967" s="124" t="s">
        <v>37</v>
      </c>
      <c r="C8967" s="125" t="s">
        <v>26825</v>
      </c>
      <c r="D8967" s="126" t="s">
        <v>26826</v>
      </c>
      <c r="E8967" s="125" t="s">
        <v>26827</v>
      </c>
      <c r="F8967" s="126" t="s">
        <v>26828</v>
      </c>
      <c r="G8967" s="125" t="s">
        <v>26829</v>
      </c>
      <c r="H8967" s="126" t="s">
        <v>26830</v>
      </c>
      <c r="I8967" s="127">
        <v>344</v>
      </c>
      <c r="J8967" s="128">
        <v>7.2154999999999996</v>
      </c>
    </row>
    <row r="8968" spans="2:10" hidden="1" x14ac:dyDescent="0.25">
      <c r="B8968" s="124" t="s">
        <v>37</v>
      </c>
      <c r="C8968" s="125" t="s">
        <v>26825</v>
      </c>
      <c r="D8968" s="126" t="s">
        <v>26826</v>
      </c>
      <c r="E8968" s="125" t="s">
        <v>5271</v>
      </c>
      <c r="F8968" s="126" t="s">
        <v>26831</v>
      </c>
      <c r="G8968" s="125" t="s">
        <v>26832</v>
      </c>
      <c r="H8968" s="126" t="s">
        <v>26833</v>
      </c>
      <c r="I8968" s="127">
        <v>117</v>
      </c>
      <c r="J8968" s="128">
        <v>22.409400000000002</v>
      </c>
    </row>
    <row r="8969" spans="2:10" hidden="1" x14ac:dyDescent="0.25">
      <c r="B8969" s="124" t="s">
        <v>37</v>
      </c>
      <c r="C8969" s="125" t="s">
        <v>26825</v>
      </c>
      <c r="D8969" s="126" t="s">
        <v>26826</v>
      </c>
      <c r="E8969" s="125" t="s">
        <v>5271</v>
      </c>
      <c r="F8969" s="126" t="s">
        <v>26831</v>
      </c>
      <c r="G8969" s="125" t="s">
        <v>26834</v>
      </c>
      <c r="H8969" s="126" t="s">
        <v>26835</v>
      </c>
      <c r="I8969" s="127">
        <v>152</v>
      </c>
      <c r="J8969" s="128">
        <v>18.60929999999999</v>
      </c>
    </row>
    <row r="8970" spans="2:10" hidden="1" x14ac:dyDescent="0.25">
      <c r="B8970" s="124" t="s">
        <v>37</v>
      </c>
      <c r="C8970" s="125" t="s">
        <v>26825</v>
      </c>
      <c r="D8970" s="126" t="s">
        <v>26826</v>
      </c>
      <c r="E8970" s="125" t="s">
        <v>26825</v>
      </c>
      <c r="F8970" s="126" t="s">
        <v>26836</v>
      </c>
      <c r="G8970" s="125" t="s">
        <v>4438</v>
      </c>
      <c r="H8970" s="126" t="s">
        <v>26837</v>
      </c>
      <c r="I8970" s="127">
        <v>14</v>
      </c>
      <c r="J8970" s="128">
        <v>8.9704000000000015</v>
      </c>
    </row>
    <row r="8971" spans="2:10" hidden="1" x14ac:dyDescent="0.25">
      <c r="B8971" s="124" t="s">
        <v>37</v>
      </c>
      <c r="C8971" s="125" t="s">
        <v>26825</v>
      </c>
      <c r="D8971" s="126" t="s">
        <v>26826</v>
      </c>
      <c r="E8971" s="125" t="s">
        <v>26829</v>
      </c>
      <c r="F8971" s="126" t="s">
        <v>26830</v>
      </c>
      <c r="G8971" s="125" t="s">
        <v>5271</v>
      </c>
      <c r="H8971" s="126" t="s">
        <v>26831</v>
      </c>
      <c r="I8971" s="127">
        <v>168</v>
      </c>
      <c r="J8971" s="128">
        <v>6.1239999999999988</v>
      </c>
    </row>
    <row r="8972" spans="2:10" hidden="1" x14ac:dyDescent="0.25">
      <c r="B8972" s="124" t="s">
        <v>37</v>
      </c>
      <c r="C8972" s="125" t="s">
        <v>26825</v>
      </c>
      <c r="D8972" s="126" t="s">
        <v>26826</v>
      </c>
      <c r="E8972" s="125" t="s">
        <v>26825</v>
      </c>
      <c r="F8972" s="126" t="s">
        <v>26836</v>
      </c>
      <c r="G8972" s="125" t="s">
        <v>26838</v>
      </c>
      <c r="H8972" s="126" t="s">
        <v>26839</v>
      </c>
      <c r="I8972" s="127">
        <v>497</v>
      </c>
      <c r="J8972" s="128">
        <v>21.152200000000001</v>
      </c>
    </row>
    <row r="8973" spans="2:10" hidden="1" x14ac:dyDescent="0.25">
      <c r="B8973" s="124" t="s">
        <v>37</v>
      </c>
      <c r="C8973" s="125" t="s">
        <v>26825</v>
      </c>
      <c r="D8973" s="126" t="s">
        <v>26826</v>
      </c>
      <c r="E8973" s="125" t="s">
        <v>26825</v>
      </c>
      <c r="F8973" s="126" t="s">
        <v>26836</v>
      </c>
      <c r="G8973" s="125" t="s">
        <v>26827</v>
      </c>
      <c r="H8973" s="126" t="s">
        <v>26828</v>
      </c>
      <c r="I8973" s="127">
        <v>476</v>
      </c>
      <c r="J8973" s="128">
        <v>12.864800000000001</v>
      </c>
    </row>
    <row r="8974" spans="2:10" hidden="1" x14ac:dyDescent="0.25">
      <c r="B8974" s="124" t="s">
        <v>37</v>
      </c>
      <c r="C8974" s="125" t="s">
        <v>26825</v>
      </c>
      <c r="D8974" s="126" t="s">
        <v>26826</v>
      </c>
      <c r="E8974" s="125" t="s">
        <v>26827</v>
      </c>
      <c r="F8974" s="126" t="s">
        <v>26828</v>
      </c>
      <c r="G8974" s="125" t="s">
        <v>1737</v>
      </c>
      <c r="H8974" s="126" t="s">
        <v>26840</v>
      </c>
      <c r="I8974" s="127">
        <v>144</v>
      </c>
      <c r="J8974" s="128">
        <v>5.4967000000000006</v>
      </c>
    </row>
    <row r="8975" spans="2:10" hidden="1" x14ac:dyDescent="0.25">
      <c r="B8975" s="124" t="s">
        <v>37</v>
      </c>
      <c r="C8975" s="125" t="s">
        <v>4003</v>
      </c>
      <c r="D8975" s="126" t="s">
        <v>26841</v>
      </c>
      <c r="E8975" s="125" t="s">
        <v>4003</v>
      </c>
      <c r="F8975" s="126" t="s">
        <v>26842</v>
      </c>
      <c r="G8975" s="125" t="s">
        <v>26843</v>
      </c>
      <c r="H8975" s="126" t="s">
        <v>26844</v>
      </c>
      <c r="I8975" s="127">
        <v>154</v>
      </c>
      <c r="J8975" s="128">
        <v>13.752700000000001</v>
      </c>
    </row>
    <row r="8976" spans="2:10" hidden="1" x14ac:dyDescent="0.25">
      <c r="B8976" s="124" t="s">
        <v>37</v>
      </c>
      <c r="C8976" s="125" t="s">
        <v>4003</v>
      </c>
      <c r="D8976" s="126" t="s">
        <v>26841</v>
      </c>
      <c r="E8976" s="125" t="s">
        <v>26845</v>
      </c>
      <c r="F8976" s="126" t="s">
        <v>26846</v>
      </c>
      <c r="G8976" s="125" t="s">
        <v>26847</v>
      </c>
      <c r="H8976" s="126" t="s">
        <v>26848</v>
      </c>
      <c r="I8976" s="127">
        <v>413</v>
      </c>
      <c r="J8976" s="128">
        <v>33.332000000000001</v>
      </c>
    </row>
    <row r="8977" spans="2:10" hidden="1" x14ac:dyDescent="0.25">
      <c r="B8977" s="124" t="s">
        <v>37</v>
      </c>
      <c r="C8977" s="125" t="s">
        <v>4003</v>
      </c>
      <c r="D8977" s="126" t="s">
        <v>26841</v>
      </c>
      <c r="E8977" s="125" t="s">
        <v>4003</v>
      </c>
      <c r="F8977" s="126" t="s">
        <v>26842</v>
      </c>
      <c r="G8977" s="125" t="s">
        <v>7573</v>
      </c>
      <c r="H8977" s="126" t="s">
        <v>26849</v>
      </c>
      <c r="I8977" s="127">
        <v>347</v>
      </c>
      <c r="J8977" s="128">
        <v>14.168799999999999</v>
      </c>
    </row>
    <row r="8978" spans="2:10" hidden="1" x14ac:dyDescent="0.25">
      <c r="B8978" s="124" t="s">
        <v>37</v>
      </c>
      <c r="C8978" s="125" t="s">
        <v>4003</v>
      </c>
      <c r="D8978" s="126" t="s">
        <v>26841</v>
      </c>
      <c r="E8978" s="125" t="s">
        <v>4003</v>
      </c>
      <c r="F8978" s="126" t="s">
        <v>26842</v>
      </c>
      <c r="G8978" s="125" t="s">
        <v>26845</v>
      </c>
      <c r="H8978" s="126" t="s">
        <v>26846</v>
      </c>
      <c r="I8978" s="127">
        <v>1231</v>
      </c>
      <c r="J8978" s="128">
        <v>23.0137</v>
      </c>
    </row>
    <row r="8979" spans="2:10" hidden="1" x14ac:dyDescent="0.25">
      <c r="B8979" s="124" t="s">
        <v>37</v>
      </c>
      <c r="C8979" s="125" t="s">
        <v>4003</v>
      </c>
      <c r="D8979" s="126" t="s">
        <v>26841</v>
      </c>
      <c r="E8979" s="125" t="s">
        <v>26843</v>
      </c>
      <c r="F8979" s="126" t="s">
        <v>26844</v>
      </c>
      <c r="G8979" s="125" t="s">
        <v>6713</v>
      </c>
      <c r="H8979" s="126" t="s">
        <v>26850</v>
      </c>
      <c r="I8979" s="127">
        <v>839</v>
      </c>
      <c r="J8979" s="128">
        <v>8.8340000000000014</v>
      </c>
    </row>
    <row r="8980" spans="2:10" hidden="1" x14ac:dyDescent="0.25">
      <c r="B8980" s="124" t="s">
        <v>37</v>
      </c>
      <c r="C8980" s="125" t="s">
        <v>4003</v>
      </c>
      <c r="D8980" s="126" t="s">
        <v>26841</v>
      </c>
      <c r="E8980" s="125" t="s">
        <v>4003</v>
      </c>
      <c r="F8980" s="126" t="s">
        <v>26842</v>
      </c>
      <c r="G8980" s="125" t="s">
        <v>26851</v>
      </c>
      <c r="H8980" s="126" t="s">
        <v>26852</v>
      </c>
      <c r="I8980" s="127">
        <v>103</v>
      </c>
      <c r="J8980" s="128">
        <v>46.224700000000013</v>
      </c>
    </row>
    <row r="8981" spans="2:10" hidden="1" x14ac:dyDescent="0.25">
      <c r="B8981" s="124" t="s">
        <v>37</v>
      </c>
      <c r="C8981" s="125" t="s">
        <v>4003</v>
      </c>
      <c r="D8981" s="126" t="s">
        <v>26841</v>
      </c>
      <c r="E8981" s="125" t="s">
        <v>7573</v>
      </c>
      <c r="F8981" s="126" t="s">
        <v>26849</v>
      </c>
      <c r="G8981" s="125" t="s">
        <v>26853</v>
      </c>
      <c r="H8981" s="126" t="s">
        <v>26854</v>
      </c>
      <c r="I8981" s="127">
        <v>707</v>
      </c>
      <c r="J8981" s="128">
        <v>6.8230000000000004</v>
      </c>
    </row>
    <row r="8982" spans="2:10" hidden="1" x14ac:dyDescent="0.25">
      <c r="B8982" s="124" t="s">
        <v>37</v>
      </c>
      <c r="C8982" s="125" t="s">
        <v>4003</v>
      </c>
      <c r="D8982" s="126" t="s">
        <v>26841</v>
      </c>
      <c r="E8982" s="125" t="s">
        <v>4003</v>
      </c>
      <c r="F8982" s="126" t="s">
        <v>26842</v>
      </c>
      <c r="G8982" s="125" t="s">
        <v>26855</v>
      </c>
      <c r="H8982" s="126" t="s">
        <v>26856</v>
      </c>
      <c r="I8982" s="127">
        <v>587</v>
      </c>
      <c r="J8982" s="128">
        <v>24.288499999999988</v>
      </c>
    </row>
    <row r="8983" spans="2:10" hidden="1" x14ac:dyDescent="0.25">
      <c r="B8983" s="124" t="s">
        <v>37</v>
      </c>
      <c r="C8983" s="125" t="s">
        <v>26857</v>
      </c>
      <c r="D8983" s="126" t="s">
        <v>26858</v>
      </c>
      <c r="E8983" s="125" t="s">
        <v>26857</v>
      </c>
      <c r="F8983" s="126" t="s">
        <v>26859</v>
      </c>
      <c r="G8983" s="125" t="s">
        <v>15594</v>
      </c>
      <c r="H8983" s="126" t="s">
        <v>26860</v>
      </c>
      <c r="I8983" s="127">
        <v>173</v>
      </c>
      <c r="J8983" s="128">
        <v>4.5630999999999986</v>
      </c>
    </row>
    <row r="8984" spans="2:10" hidden="1" x14ac:dyDescent="0.25">
      <c r="B8984" s="124" t="s">
        <v>37</v>
      </c>
      <c r="C8984" s="125" t="s">
        <v>3264</v>
      </c>
      <c r="D8984" s="126" t="s">
        <v>26861</v>
      </c>
      <c r="E8984" s="125" t="s">
        <v>3264</v>
      </c>
      <c r="F8984" s="126" t="s">
        <v>26862</v>
      </c>
      <c r="G8984" s="125" t="s">
        <v>26863</v>
      </c>
      <c r="H8984" s="126" t="s">
        <v>26864</v>
      </c>
      <c r="I8984" s="127">
        <v>622</v>
      </c>
      <c r="J8984" s="128">
        <v>10.353</v>
      </c>
    </row>
    <row r="8985" spans="2:10" hidden="1" x14ac:dyDescent="0.25">
      <c r="B8985" s="124" t="s">
        <v>37</v>
      </c>
      <c r="C8985" s="125" t="s">
        <v>26865</v>
      </c>
      <c r="D8985" s="126" t="s">
        <v>26866</v>
      </c>
      <c r="E8985" s="125" t="s">
        <v>26867</v>
      </c>
      <c r="F8985" s="126" t="s">
        <v>26868</v>
      </c>
      <c r="G8985" s="125" t="s">
        <v>26869</v>
      </c>
      <c r="H8985" s="126" t="s">
        <v>26870</v>
      </c>
      <c r="I8985" s="127">
        <v>136</v>
      </c>
      <c r="J8985" s="128">
        <v>4.6358999999999986</v>
      </c>
    </row>
    <row r="8986" spans="2:10" hidden="1" x14ac:dyDescent="0.25">
      <c r="B8986" s="124" t="s">
        <v>37</v>
      </c>
      <c r="C8986" s="125" t="s">
        <v>26865</v>
      </c>
      <c r="D8986" s="126" t="s">
        <v>26866</v>
      </c>
      <c r="E8986" s="125" t="s">
        <v>26865</v>
      </c>
      <c r="F8986" s="126" t="s">
        <v>26871</v>
      </c>
      <c r="G8986" s="125" t="s">
        <v>4438</v>
      </c>
      <c r="H8986" s="126" t="s">
        <v>26872</v>
      </c>
      <c r="I8986" s="127">
        <v>400</v>
      </c>
      <c r="J8986" s="128">
        <v>4.430200000000001</v>
      </c>
    </row>
    <row r="8987" spans="2:10" hidden="1" x14ac:dyDescent="0.25">
      <c r="B8987" s="124" t="s">
        <v>37</v>
      </c>
      <c r="C8987" s="125" t="s">
        <v>26865</v>
      </c>
      <c r="D8987" s="126" t="s">
        <v>26866</v>
      </c>
      <c r="E8987" s="125" t="s">
        <v>4438</v>
      </c>
      <c r="F8987" s="126" t="s">
        <v>26872</v>
      </c>
      <c r="G8987" s="125" t="s">
        <v>26867</v>
      </c>
      <c r="H8987" s="126" t="s">
        <v>26868</v>
      </c>
      <c r="I8987" s="127">
        <v>923</v>
      </c>
      <c r="J8987" s="128">
        <v>18.543700000000001</v>
      </c>
    </row>
    <row r="8988" spans="2:10" hidden="1" x14ac:dyDescent="0.25">
      <c r="B8988" s="124" t="s">
        <v>37</v>
      </c>
      <c r="C8988" s="125" t="s">
        <v>26873</v>
      </c>
      <c r="D8988" s="126" t="s">
        <v>26874</v>
      </c>
      <c r="E8988" s="125" t="s">
        <v>26873</v>
      </c>
      <c r="F8988" s="126" t="s">
        <v>26875</v>
      </c>
      <c r="G8988" s="125" t="s">
        <v>26876</v>
      </c>
      <c r="H8988" s="126" t="s">
        <v>26877</v>
      </c>
      <c r="I8988" s="127">
        <v>152</v>
      </c>
      <c r="J8988" s="128">
        <v>13.0413</v>
      </c>
    </row>
    <row r="8989" spans="2:10" hidden="1" x14ac:dyDescent="0.25">
      <c r="B8989" s="124" t="s">
        <v>37</v>
      </c>
      <c r="C8989" s="125" t="s">
        <v>26878</v>
      </c>
      <c r="D8989" s="126" t="s">
        <v>26879</v>
      </c>
      <c r="E8989" s="125" t="s">
        <v>26880</v>
      </c>
      <c r="F8989" s="126" t="s">
        <v>26881</v>
      </c>
      <c r="G8989" s="125" t="s">
        <v>26882</v>
      </c>
      <c r="H8989" s="126" t="s">
        <v>26883</v>
      </c>
      <c r="I8989" s="127">
        <v>508</v>
      </c>
      <c r="J8989" s="128">
        <v>36.383499999999998</v>
      </c>
    </row>
    <row r="8990" spans="2:10" hidden="1" x14ac:dyDescent="0.25">
      <c r="B8990" s="124" t="s">
        <v>37</v>
      </c>
      <c r="C8990" s="125" t="s">
        <v>26878</v>
      </c>
      <c r="D8990" s="126" t="s">
        <v>26879</v>
      </c>
      <c r="E8990" s="125" t="s">
        <v>26878</v>
      </c>
      <c r="F8990" s="126" t="s">
        <v>26884</v>
      </c>
      <c r="G8990" s="125" t="s">
        <v>26880</v>
      </c>
      <c r="H8990" s="126" t="s">
        <v>26881</v>
      </c>
      <c r="I8990" s="127">
        <v>155</v>
      </c>
      <c r="J8990" s="128">
        <v>71.18310000000001</v>
      </c>
    </row>
    <row r="8991" spans="2:10" hidden="1" x14ac:dyDescent="0.25">
      <c r="B8991" s="124" t="s">
        <v>37</v>
      </c>
      <c r="C8991" s="125" t="s">
        <v>26885</v>
      </c>
      <c r="D8991" s="126" t="s">
        <v>26886</v>
      </c>
      <c r="E8991" s="125" t="s">
        <v>26887</v>
      </c>
      <c r="F8991" s="126" t="s">
        <v>26888</v>
      </c>
      <c r="G8991" s="125" t="s">
        <v>76</v>
      </c>
      <c r="H8991" s="126" t="s">
        <v>26889</v>
      </c>
      <c r="I8991" s="127">
        <v>211</v>
      </c>
      <c r="J8991" s="128">
        <v>4.0568</v>
      </c>
    </row>
    <row r="8992" spans="2:10" hidden="1" x14ac:dyDescent="0.25">
      <c r="B8992" s="124" t="s">
        <v>37</v>
      </c>
      <c r="C8992" s="125" t="s">
        <v>26885</v>
      </c>
      <c r="D8992" s="126" t="s">
        <v>26886</v>
      </c>
      <c r="E8992" s="125" t="s">
        <v>26890</v>
      </c>
      <c r="F8992" s="126" t="s">
        <v>26891</v>
      </c>
      <c r="G8992" s="125" t="s">
        <v>26887</v>
      </c>
      <c r="H8992" s="126" t="s">
        <v>26888</v>
      </c>
      <c r="I8992" s="127">
        <v>17</v>
      </c>
      <c r="J8992" s="128">
        <v>2.3431000000000002</v>
      </c>
    </row>
    <row r="8993" spans="2:10" hidden="1" x14ac:dyDescent="0.25">
      <c r="B8993" s="124" t="s">
        <v>37</v>
      </c>
      <c r="C8993" s="125" t="s">
        <v>26885</v>
      </c>
      <c r="D8993" s="126" t="s">
        <v>26886</v>
      </c>
      <c r="E8993" s="125" t="s">
        <v>26885</v>
      </c>
      <c r="F8993" s="126" t="s">
        <v>26892</v>
      </c>
      <c r="G8993" s="125" t="s">
        <v>26893</v>
      </c>
      <c r="H8993" s="126" t="s">
        <v>26894</v>
      </c>
      <c r="I8993" s="127">
        <v>179</v>
      </c>
      <c r="J8993" s="128">
        <v>8.6182999999999996</v>
      </c>
    </row>
    <row r="8994" spans="2:10" hidden="1" x14ac:dyDescent="0.25">
      <c r="B8994" s="124" t="s">
        <v>37</v>
      </c>
      <c r="C8994" s="125" t="s">
        <v>26885</v>
      </c>
      <c r="D8994" s="126" t="s">
        <v>26886</v>
      </c>
      <c r="E8994" s="125" t="s">
        <v>26893</v>
      </c>
      <c r="F8994" s="126" t="s">
        <v>26894</v>
      </c>
      <c r="G8994" s="125" t="s">
        <v>26890</v>
      </c>
      <c r="H8994" s="126" t="s">
        <v>26891</v>
      </c>
      <c r="I8994" s="127">
        <v>326</v>
      </c>
      <c r="J8994" s="128">
        <v>1.8807</v>
      </c>
    </row>
    <row r="8995" spans="2:10" hidden="1" x14ac:dyDescent="0.25">
      <c r="B8995" s="124" t="s">
        <v>37</v>
      </c>
      <c r="C8995" s="125" t="s">
        <v>26885</v>
      </c>
      <c r="D8995" s="126" t="s">
        <v>26886</v>
      </c>
      <c r="E8995" s="125" t="s">
        <v>26885</v>
      </c>
      <c r="F8995" s="126" t="s">
        <v>26892</v>
      </c>
      <c r="G8995" s="125" t="s">
        <v>26634</v>
      </c>
      <c r="H8995" s="126" t="s">
        <v>26895</v>
      </c>
      <c r="I8995" s="127">
        <v>382</v>
      </c>
      <c r="J8995" s="128">
        <v>14.6013</v>
      </c>
    </row>
    <row r="8996" spans="2:10" hidden="1" x14ac:dyDescent="0.25">
      <c r="B8996" s="124" t="s">
        <v>37</v>
      </c>
      <c r="C8996" s="125" t="s">
        <v>26896</v>
      </c>
      <c r="D8996" s="126" t="s">
        <v>26897</v>
      </c>
      <c r="E8996" s="125" t="s">
        <v>26896</v>
      </c>
      <c r="F8996" s="126" t="s">
        <v>26898</v>
      </c>
      <c r="G8996" s="125" t="s">
        <v>26899</v>
      </c>
      <c r="H8996" s="126" t="s">
        <v>26900</v>
      </c>
      <c r="I8996" s="127">
        <v>418</v>
      </c>
      <c r="J8996" s="128">
        <v>7.5475000000000003</v>
      </c>
    </row>
    <row r="8997" spans="2:10" hidden="1" x14ac:dyDescent="0.25">
      <c r="B8997" s="124" t="s">
        <v>37</v>
      </c>
      <c r="C8997" s="125" t="s">
        <v>26901</v>
      </c>
      <c r="D8997" s="126" t="s">
        <v>26902</v>
      </c>
      <c r="E8997" s="125" t="s">
        <v>26901</v>
      </c>
      <c r="F8997" s="126" t="s">
        <v>26903</v>
      </c>
      <c r="G8997" s="125" t="s">
        <v>26904</v>
      </c>
      <c r="H8997" s="126" t="s">
        <v>26905</v>
      </c>
      <c r="I8997" s="127">
        <v>681</v>
      </c>
      <c r="J8997" s="128">
        <v>16.73429999999999</v>
      </c>
    </row>
    <row r="8998" spans="2:10" hidden="1" x14ac:dyDescent="0.25">
      <c r="B8998" s="124" t="s">
        <v>37</v>
      </c>
      <c r="C8998" s="125" t="s">
        <v>26901</v>
      </c>
      <c r="D8998" s="126" t="s">
        <v>26902</v>
      </c>
      <c r="E8998" s="125" t="s">
        <v>26906</v>
      </c>
      <c r="F8998" s="126" t="s">
        <v>26907</v>
      </c>
      <c r="G8998" s="125" t="s">
        <v>26908</v>
      </c>
      <c r="H8998" s="126" t="s">
        <v>26909</v>
      </c>
      <c r="I8998" s="127">
        <v>304</v>
      </c>
      <c r="J8998" s="128">
        <v>17.52</v>
      </c>
    </row>
    <row r="8999" spans="2:10" hidden="1" x14ac:dyDescent="0.25">
      <c r="B8999" s="124" t="s">
        <v>37</v>
      </c>
      <c r="C8999" s="125" t="s">
        <v>26901</v>
      </c>
      <c r="D8999" s="126" t="s">
        <v>26902</v>
      </c>
      <c r="E8999" s="125" t="s">
        <v>26904</v>
      </c>
      <c r="F8999" s="126" t="s">
        <v>26905</v>
      </c>
      <c r="G8999" s="125" t="s">
        <v>26906</v>
      </c>
      <c r="H8999" s="126" t="s">
        <v>26907</v>
      </c>
      <c r="I8999" s="127">
        <v>304</v>
      </c>
      <c r="J8999" s="128">
        <v>6.2363999999999997</v>
      </c>
    </row>
    <row r="9000" spans="2:10" hidden="1" x14ac:dyDescent="0.25">
      <c r="B9000" s="124" t="s">
        <v>37</v>
      </c>
      <c r="C9000" s="125" t="s">
        <v>2754</v>
      </c>
      <c r="D9000" s="126" t="s">
        <v>26910</v>
      </c>
      <c r="E9000" s="125" t="s">
        <v>2754</v>
      </c>
      <c r="F9000" s="126" t="s">
        <v>26911</v>
      </c>
      <c r="G9000" s="125" t="s">
        <v>26912</v>
      </c>
      <c r="H9000" s="126" t="s">
        <v>26913</v>
      </c>
      <c r="I9000" s="127">
        <v>450</v>
      </c>
      <c r="J9000" s="128">
        <v>12.980399999999999</v>
      </c>
    </row>
    <row r="9001" spans="2:10" hidden="1" x14ac:dyDescent="0.25">
      <c r="B9001" s="124" t="s">
        <v>37</v>
      </c>
      <c r="C9001" s="125" t="s">
        <v>2754</v>
      </c>
      <c r="D9001" s="126" t="s">
        <v>26910</v>
      </c>
      <c r="E9001" s="125" t="s">
        <v>2754</v>
      </c>
      <c r="F9001" s="126" t="s">
        <v>26911</v>
      </c>
      <c r="G9001" s="125" t="s">
        <v>26914</v>
      </c>
      <c r="H9001" s="126" t="s">
        <v>26915</v>
      </c>
      <c r="I9001" s="127">
        <v>113</v>
      </c>
      <c r="J9001" s="128">
        <v>30.442599999999999</v>
      </c>
    </row>
    <row r="9002" spans="2:10" hidden="1" x14ac:dyDescent="0.25">
      <c r="B9002" s="124" t="s">
        <v>37</v>
      </c>
      <c r="C9002" s="125" t="s">
        <v>2754</v>
      </c>
      <c r="D9002" s="126" t="s">
        <v>26910</v>
      </c>
      <c r="E9002" s="125" t="s">
        <v>26916</v>
      </c>
      <c r="F9002" s="126" t="s">
        <v>26917</v>
      </c>
      <c r="G9002" s="125" t="s">
        <v>26918</v>
      </c>
      <c r="H9002" s="126" t="s">
        <v>26919</v>
      </c>
      <c r="I9002" s="127">
        <v>47</v>
      </c>
      <c r="J9002" s="128">
        <v>23.999299999999991</v>
      </c>
    </row>
    <row r="9003" spans="2:10" hidden="1" x14ac:dyDescent="0.25">
      <c r="B9003" s="124" t="s">
        <v>37</v>
      </c>
      <c r="C9003" s="125" t="s">
        <v>26920</v>
      </c>
      <c r="D9003" s="126" t="s">
        <v>26921</v>
      </c>
      <c r="E9003" s="125" t="s">
        <v>26920</v>
      </c>
      <c r="F9003" s="126" t="s">
        <v>26922</v>
      </c>
      <c r="G9003" s="125" t="s">
        <v>26923</v>
      </c>
      <c r="H9003" s="126" t="s">
        <v>26924</v>
      </c>
      <c r="I9003" s="127">
        <v>274</v>
      </c>
      <c r="J9003" s="128">
        <v>29.58509999999999</v>
      </c>
    </row>
    <row r="9004" spans="2:10" hidden="1" x14ac:dyDescent="0.25">
      <c r="B9004" s="124" t="s">
        <v>37</v>
      </c>
      <c r="C9004" s="125" t="s">
        <v>26925</v>
      </c>
      <c r="D9004" s="126" t="s">
        <v>26926</v>
      </c>
      <c r="E9004" s="125" t="s">
        <v>2443</v>
      </c>
      <c r="F9004" s="126" t="s">
        <v>26927</v>
      </c>
      <c r="G9004" s="125" t="s">
        <v>6817</v>
      </c>
      <c r="H9004" s="126" t="s">
        <v>26928</v>
      </c>
      <c r="I9004" s="127">
        <v>367</v>
      </c>
      <c r="J9004" s="128">
        <v>44.291800000000002</v>
      </c>
    </row>
    <row r="9005" spans="2:10" hidden="1" x14ac:dyDescent="0.25">
      <c r="B9005" s="124" t="s">
        <v>37</v>
      </c>
      <c r="C9005" s="125" t="s">
        <v>26925</v>
      </c>
      <c r="D9005" s="126" t="s">
        <v>26926</v>
      </c>
      <c r="E9005" s="125" t="s">
        <v>2443</v>
      </c>
      <c r="F9005" s="126" t="s">
        <v>26927</v>
      </c>
      <c r="G9005" s="125" t="s">
        <v>26929</v>
      </c>
      <c r="H9005" s="126" t="s">
        <v>26930</v>
      </c>
      <c r="I9005" s="127">
        <v>275</v>
      </c>
      <c r="J9005" s="128">
        <v>15.3354</v>
      </c>
    </row>
    <row r="9006" spans="2:10" hidden="1" x14ac:dyDescent="0.25">
      <c r="B9006" s="124" t="s">
        <v>37</v>
      </c>
      <c r="C9006" s="125" t="s">
        <v>26925</v>
      </c>
      <c r="D9006" s="126" t="s">
        <v>26926</v>
      </c>
      <c r="E9006" s="125" t="s">
        <v>26931</v>
      </c>
      <c r="F9006" s="126" t="s">
        <v>26932</v>
      </c>
      <c r="G9006" s="125" t="s">
        <v>26933</v>
      </c>
      <c r="H9006" s="126" t="s">
        <v>26934</v>
      </c>
      <c r="I9006" s="127">
        <v>839</v>
      </c>
      <c r="J9006" s="128">
        <v>5.9013000000000009</v>
      </c>
    </row>
    <row r="9007" spans="2:10" hidden="1" x14ac:dyDescent="0.25">
      <c r="B9007" s="124" t="s">
        <v>37</v>
      </c>
      <c r="C9007" s="125" t="s">
        <v>26925</v>
      </c>
      <c r="D9007" s="126" t="s">
        <v>26926</v>
      </c>
      <c r="E9007" s="125" t="s">
        <v>671</v>
      </c>
      <c r="F9007" s="126" t="s">
        <v>26935</v>
      </c>
      <c r="G9007" s="125" t="s">
        <v>26931</v>
      </c>
      <c r="H9007" s="126" t="s">
        <v>26932</v>
      </c>
      <c r="I9007" s="127">
        <v>645</v>
      </c>
      <c r="J9007" s="128">
        <v>10.711600000000001</v>
      </c>
    </row>
    <row r="9008" spans="2:10" hidden="1" x14ac:dyDescent="0.25">
      <c r="B9008" s="124" t="s">
        <v>37</v>
      </c>
      <c r="C9008" s="125" t="s">
        <v>26925</v>
      </c>
      <c r="D9008" s="126" t="s">
        <v>26926</v>
      </c>
      <c r="E9008" s="125" t="s">
        <v>26925</v>
      </c>
      <c r="F9008" s="126" t="s">
        <v>26936</v>
      </c>
      <c r="G9008" s="125" t="s">
        <v>671</v>
      </c>
      <c r="H9008" s="126" t="s">
        <v>26935</v>
      </c>
      <c r="I9008" s="127">
        <v>413</v>
      </c>
      <c r="J9008" s="128">
        <v>3.952</v>
      </c>
    </row>
    <row r="9009" spans="2:10" hidden="1" x14ac:dyDescent="0.25">
      <c r="B9009" s="124" t="s">
        <v>37</v>
      </c>
      <c r="C9009" s="125" t="s">
        <v>26925</v>
      </c>
      <c r="D9009" s="126" t="s">
        <v>26926</v>
      </c>
      <c r="E9009" s="125" t="s">
        <v>26933</v>
      </c>
      <c r="F9009" s="126" t="s">
        <v>26934</v>
      </c>
      <c r="G9009" s="125" t="s">
        <v>26937</v>
      </c>
      <c r="H9009" s="126" t="s">
        <v>26938</v>
      </c>
      <c r="I9009" s="127">
        <v>672</v>
      </c>
      <c r="J9009" s="128">
        <v>17.7546</v>
      </c>
    </row>
    <row r="9010" spans="2:10" hidden="1" x14ac:dyDescent="0.25">
      <c r="B9010" s="124" t="s">
        <v>37</v>
      </c>
      <c r="C9010" s="125" t="s">
        <v>26925</v>
      </c>
      <c r="D9010" s="126" t="s">
        <v>26926</v>
      </c>
      <c r="E9010" s="125" t="s">
        <v>26925</v>
      </c>
      <c r="F9010" s="126" t="s">
        <v>26936</v>
      </c>
      <c r="G9010" s="125" t="s">
        <v>4248</v>
      </c>
      <c r="H9010" s="126" t="s">
        <v>26939</v>
      </c>
      <c r="I9010" s="127">
        <v>202</v>
      </c>
      <c r="J9010" s="128">
        <v>11.559100000000001</v>
      </c>
    </row>
    <row r="9011" spans="2:10" hidden="1" x14ac:dyDescent="0.25">
      <c r="B9011" s="124" t="s">
        <v>37</v>
      </c>
      <c r="C9011" s="125" t="s">
        <v>26925</v>
      </c>
      <c r="D9011" s="126" t="s">
        <v>26926</v>
      </c>
      <c r="E9011" s="125" t="s">
        <v>4248</v>
      </c>
      <c r="F9011" s="126" t="s">
        <v>26939</v>
      </c>
      <c r="G9011" s="125" t="s">
        <v>26940</v>
      </c>
      <c r="H9011" s="126" t="s">
        <v>26941</v>
      </c>
      <c r="I9011" s="127">
        <v>655</v>
      </c>
      <c r="J9011" s="128">
        <v>14.1828</v>
      </c>
    </row>
    <row r="9012" spans="2:10" hidden="1" x14ac:dyDescent="0.25">
      <c r="B9012" s="124" t="s">
        <v>37</v>
      </c>
      <c r="C9012" s="125" t="s">
        <v>26925</v>
      </c>
      <c r="D9012" s="126" t="s">
        <v>26926</v>
      </c>
      <c r="E9012" s="125" t="s">
        <v>26925</v>
      </c>
      <c r="F9012" s="126" t="s">
        <v>26936</v>
      </c>
      <c r="G9012" s="125" t="s">
        <v>2443</v>
      </c>
      <c r="H9012" s="126" t="s">
        <v>26927</v>
      </c>
      <c r="I9012" s="127">
        <v>245</v>
      </c>
      <c r="J9012" s="128">
        <v>11.971500000000001</v>
      </c>
    </row>
    <row r="9013" spans="2:10" hidden="1" x14ac:dyDescent="0.25">
      <c r="B9013" s="124" t="s">
        <v>37</v>
      </c>
      <c r="C9013" s="125" t="s">
        <v>26942</v>
      </c>
      <c r="D9013" s="126" t="s">
        <v>26943</v>
      </c>
      <c r="E9013" s="125" t="s">
        <v>26944</v>
      </c>
      <c r="F9013" s="126" t="s">
        <v>26945</v>
      </c>
      <c r="G9013" s="125" t="s">
        <v>26946</v>
      </c>
      <c r="H9013" s="126" t="s">
        <v>26947</v>
      </c>
      <c r="I9013" s="127">
        <v>470</v>
      </c>
      <c r="J9013" s="128">
        <v>22.9375</v>
      </c>
    </row>
    <row r="9014" spans="2:10" hidden="1" x14ac:dyDescent="0.25">
      <c r="B9014" s="124" t="s">
        <v>37</v>
      </c>
      <c r="C9014" s="125" t="s">
        <v>26942</v>
      </c>
      <c r="D9014" s="126" t="s">
        <v>26943</v>
      </c>
      <c r="E9014" s="125" t="s">
        <v>26944</v>
      </c>
      <c r="F9014" s="126" t="s">
        <v>26945</v>
      </c>
      <c r="G9014" s="125" t="s">
        <v>26948</v>
      </c>
      <c r="H9014" s="126" t="s">
        <v>26949</v>
      </c>
      <c r="I9014" s="127">
        <v>60</v>
      </c>
      <c r="J9014" s="128">
        <v>36.974400000000003</v>
      </c>
    </row>
    <row r="9015" spans="2:10" hidden="1" x14ac:dyDescent="0.25">
      <c r="B9015" s="124" t="s">
        <v>37</v>
      </c>
      <c r="C9015" s="125" t="s">
        <v>26942</v>
      </c>
      <c r="D9015" s="126" t="s">
        <v>26943</v>
      </c>
      <c r="E9015" s="125" t="s">
        <v>26942</v>
      </c>
      <c r="F9015" s="126" t="s">
        <v>26950</v>
      </c>
      <c r="G9015" s="125" t="s">
        <v>26951</v>
      </c>
      <c r="H9015" s="126" t="s">
        <v>26952</v>
      </c>
      <c r="I9015" s="127">
        <v>154</v>
      </c>
      <c r="J9015" s="128">
        <v>33.805799999999998</v>
      </c>
    </row>
    <row r="9016" spans="2:10" hidden="1" x14ac:dyDescent="0.25">
      <c r="B9016" s="124" t="s">
        <v>37</v>
      </c>
      <c r="C9016" s="125" t="s">
        <v>26942</v>
      </c>
      <c r="D9016" s="126" t="s">
        <v>26943</v>
      </c>
      <c r="E9016" s="125" t="s">
        <v>26944</v>
      </c>
      <c r="F9016" s="126" t="s">
        <v>26945</v>
      </c>
      <c r="G9016" s="125" t="s">
        <v>13216</v>
      </c>
      <c r="H9016" s="126" t="s">
        <v>26953</v>
      </c>
      <c r="I9016" s="127">
        <v>265</v>
      </c>
      <c r="J9016" s="128">
        <v>14.7859</v>
      </c>
    </row>
    <row r="9017" spans="2:10" hidden="1" x14ac:dyDescent="0.25">
      <c r="B9017" s="124" t="s">
        <v>37</v>
      </c>
      <c r="C9017" s="125" t="s">
        <v>26954</v>
      </c>
      <c r="D9017" s="126" t="s">
        <v>26955</v>
      </c>
      <c r="E9017" s="125" t="s">
        <v>26954</v>
      </c>
      <c r="F9017" s="126" t="s">
        <v>26956</v>
      </c>
      <c r="G9017" s="125" t="s">
        <v>23196</v>
      </c>
      <c r="H9017" s="126" t="s">
        <v>26957</v>
      </c>
      <c r="I9017" s="127">
        <v>481</v>
      </c>
      <c r="J9017" s="128">
        <v>7.3606000000000016</v>
      </c>
    </row>
    <row r="9018" spans="2:10" hidden="1" x14ac:dyDescent="0.25">
      <c r="B9018" s="124" t="s">
        <v>37</v>
      </c>
      <c r="C9018" s="125" t="s">
        <v>26958</v>
      </c>
      <c r="D9018" s="126" t="s">
        <v>26959</v>
      </c>
      <c r="E9018" s="125" t="s">
        <v>26958</v>
      </c>
      <c r="F9018" s="126" t="s">
        <v>26960</v>
      </c>
      <c r="G9018" s="125" t="s">
        <v>26961</v>
      </c>
      <c r="H9018" s="126" t="s">
        <v>26962</v>
      </c>
      <c r="I9018" s="127">
        <v>477</v>
      </c>
      <c r="J9018" s="128">
        <v>8.9716000000000005</v>
      </c>
    </row>
    <row r="9019" spans="2:10" hidden="1" x14ac:dyDescent="0.25">
      <c r="B9019" s="124" t="s">
        <v>37</v>
      </c>
      <c r="C9019" s="125" t="s">
        <v>26958</v>
      </c>
      <c r="D9019" s="126" t="s">
        <v>26959</v>
      </c>
      <c r="E9019" s="125" t="s">
        <v>26958</v>
      </c>
      <c r="F9019" s="126" t="s">
        <v>26960</v>
      </c>
      <c r="G9019" s="125" t="s">
        <v>2942</v>
      </c>
      <c r="H9019" s="126" t="s">
        <v>26963</v>
      </c>
      <c r="I9019" s="127">
        <v>1418</v>
      </c>
      <c r="J9019" s="128">
        <v>9.2195</v>
      </c>
    </row>
    <row r="9020" spans="2:10" hidden="1" x14ac:dyDescent="0.25">
      <c r="B9020" s="124" t="s">
        <v>37</v>
      </c>
      <c r="C9020" s="125" t="s">
        <v>26964</v>
      </c>
      <c r="D9020" s="126" t="s">
        <v>26965</v>
      </c>
      <c r="E9020" s="125" t="s">
        <v>26964</v>
      </c>
      <c r="F9020" s="126" t="s">
        <v>26966</v>
      </c>
      <c r="G9020" s="125" t="s">
        <v>26967</v>
      </c>
      <c r="H9020" s="126" t="s">
        <v>26968</v>
      </c>
      <c r="I9020" s="127">
        <v>744</v>
      </c>
      <c r="J9020" s="128">
        <v>9.5736000000000008</v>
      </c>
    </row>
    <row r="9021" spans="2:10" hidden="1" x14ac:dyDescent="0.25">
      <c r="B9021" s="124" t="s">
        <v>37</v>
      </c>
      <c r="C9021" s="125" t="s">
        <v>26969</v>
      </c>
      <c r="D9021" s="126" t="s">
        <v>26970</v>
      </c>
      <c r="E9021" s="125" t="s">
        <v>26969</v>
      </c>
      <c r="F9021" s="126" t="s">
        <v>26971</v>
      </c>
      <c r="G9021" s="125" t="s">
        <v>26972</v>
      </c>
      <c r="H9021" s="126" t="s">
        <v>26973</v>
      </c>
      <c r="I9021" s="127">
        <v>366</v>
      </c>
      <c r="J9021" s="128">
        <v>12.4033</v>
      </c>
    </row>
    <row r="9022" spans="2:10" hidden="1" x14ac:dyDescent="0.25">
      <c r="B9022" s="124" t="s">
        <v>37</v>
      </c>
      <c r="C9022" s="125" t="s">
        <v>15675</v>
      </c>
      <c r="D9022" s="126" t="s">
        <v>26974</v>
      </c>
      <c r="E9022" s="125" t="s">
        <v>15675</v>
      </c>
      <c r="F9022" s="126" t="s">
        <v>26975</v>
      </c>
      <c r="G9022" s="125" t="s">
        <v>8128</v>
      </c>
      <c r="H9022" s="126" t="s">
        <v>26976</v>
      </c>
      <c r="I9022" s="127">
        <v>255</v>
      </c>
      <c r="J9022" s="128">
        <v>31.979399999999998</v>
      </c>
    </row>
    <row r="9023" spans="2:10" hidden="1" x14ac:dyDescent="0.25">
      <c r="B9023" s="124" t="s">
        <v>37</v>
      </c>
      <c r="C9023" s="125" t="s">
        <v>15675</v>
      </c>
      <c r="D9023" s="126" t="s">
        <v>26974</v>
      </c>
      <c r="E9023" s="125" t="s">
        <v>15675</v>
      </c>
      <c r="F9023" s="126" t="s">
        <v>26975</v>
      </c>
      <c r="G9023" s="125" t="s">
        <v>22128</v>
      </c>
      <c r="H9023" s="126" t="s">
        <v>26977</v>
      </c>
      <c r="I9023" s="127">
        <v>970</v>
      </c>
      <c r="J9023" s="128">
        <v>14.995100000000001</v>
      </c>
    </row>
    <row r="9024" spans="2:10" hidden="1" x14ac:dyDescent="0.25">
      <c r="B9024" s="124" t="s">
        <v>37</v>
      </c>
      <c r="C9024" s="125" t="s">
        <v>15675</v>
      </c>
      <c r="D9024" s="126" t="s">
        <v>26974</v>
      </c>
      <c r="E9024" s="125" t="s">
        <v>8128</v>
      </c>
      <c r="F9024" s="126" t="s">
        <v>26976</v>
      </c>
      <c r="G9024" s="125" t="s">
        <v>26978</v>
      </c>
      <c r="H9024" s="126" t="s">
        <v>26979</v>
      </c>
      <c r="I9024" s="127">
        <v>229</v>
      </c>
      <c r="J9024" s="128">
        <v>56.652200000000001</v>
      </c>
    </row>
    <row r="9025" spans="2:10" hidden="1" x14ac:dyDescent="0.25">
      <c r="B9025" s="124" t="s">
        <v>37</v>
      </c>
      <c r="C9025" s="125" t="s">
        <v>15675</v>
      </c>
      <c r="D9025" s="126" t="s">
        <v>26974</v>
      </c>
      <c r="E9025" s="125" t="s">
        <v>15675</v>
      </c>
      <c r="F9025" s="126" t="s">
        <v>26975</v>
      </c>
      <c r="G9025" s="125" t="s">
        <v>23427</v>
      </c>
      <c r="H9025" s="126" t="s">
        <v>26980</v>
      </c>
      <c r="I9025" s="127">
        <v>249</v>
      </c>
      <c r="J9025" s="128">
        <v>6.4880000000000004</v>
      </c>
    </row>
    <row r="9026" spans="2:10" hidden="1" x14ac:dyDescent="0.25">
      <c r="B9026" s="124" t="s">
        <v>37</v>
      </c>
      <c r="C9026" s="125" t="s">
        <v>4103</v>
      </c>
      <c r="D9026" s="126" t="s">
        <v>26981</v>
      </c>
      <c r="E9026" s="125" t="s">
        <v>4103</v>
      </c>
      <c r="F9026" s="126" t="s">
        <v>26982</v>
      </c>
      <c r="G9026" s="125" t="s">
        <v>26983</v>
      </c>
      <c r="H9026" s="126" t="s">
        <v>26984</v>
      </c>
      <c r="I9026" s="127">
        <v>389</v>
      </c>
      <c r="J9026" s="128">
        <v>9.313500000000003</v>
      </c>
    </row>
    <row r="9027" spans="2:10" hidden="1" x14ac:dyDescent="0.25">
      <c r="B9027" s="124" t="s">
        <v>37</v>
      </c>
      <c r="C9027" s="125" t="s">
        <v>4103</v>
      </c>
      <c r="D9027" s="126" t="s">
        <v>26981</v>
      </c>
      <c r="E9027" s="125" t="s">
        <v>26985</v>
      </c>
      <c r="F9027" s="126" t="s">
        <v>26986</v>
      </c>
      <c r="G9027" s="125" t="s">
        <v>26987</v>
      </c>
      <c r="H9027" s="126" t="s">
        <v>26988</v>
      </c>
      <c r="I9027" s="127">
        <v>512</v>
      </c>
      <c r="J9027" s="128">
        <v>15.868</v>
      </c>
    </row>
    <row r="9028" spans="2:10" hidden="1" x14ac:dyDescent="0.25">
      <c r="B9028" s="124" t="s">
        <v>37</v>
      </c>
      <c r="C9028" s="125" t="s">
        <v>4103</v>
      </c>
      <c r="D9028" s="126" t="s">
        <v>26981</v>
      </c>
      <c r="E9028" s="125" t="s">
        <v>4103</v>
      </c>
      <c r="F9028" s="126" t="s">
        <v>26982</v>
      </c>
      <c r="G9028" s="125" t="s">
        <v>26985</v>
      </c>
      <c r="H9028" s="126" t="s">
        <v>26986</v>
      </c>
      <c r="I9028" s="127">
        <v>662</v>
      </c>
      <c r="J9028" s="128">
        <v>26.977399999999999</v>
      </c>
    </row>
    <row r="9029" spans="2:10" hidden="1" x14ac:dyDescent="0.25">
      <c r="B9029" s="124" t="s">
        <v>37</v>
      </c>
      <c r="C9029" s="125" t="s">
        <v>26989</v>
      </c>
      <c r="D9029" s="126" t="s">
        <v>26990</v>
      </c>
      <c r="E9029" s="125" t="s">
        <v>8010</v>
      </c>
      <c r="F9029" s="126" t="s">
        <v>26991</v>
      </c>
      <c r="G9029" s="125" t="s">
        <v>26992</v>
      </c>
      <c r="H9029" s="126" t="s">
        <v>26993</v>
      </c>
      <c r="I9029" s="127">
        <v>131</v>
      </c>
      <c r="J9029" s="128">
        <v>8.7601000000000013</v>
      </c>
    </row>
    <row r="9030" spans="2:10" hidden="1" x14ac:dyDescent="0.25">
      <c r="B9030" s="124" t="s">
        <v>37</v>
      </c>
      <c r="C9030" s="125" t="s">
        <v>26989</v>
      </c>
      <c r="D9030" s="126" t="s">
        <v>26990</v>
      </c>
      <c r="E9030" s="125" t="s">
        <v>26989</v>
      </c>
      <c r="F9030" s="126" t="s">
        <v>26994</v>
      </c>
      <c r="G9030" s="125" t="s">
        <v>26995</v>
      </c>
      <c r="H9030" s="126" t="s">
        <v>26996</v>
      </c>
      <c r="I9030" s="127">
        <v>414</v>
      </c>
      <c r="J9030" s="128">
        <v>16.7285</v>
      </c>
    </row>
    <row r="9031" spans="2:10" hidden="1" x14ac:dyDescent="0.25">
      <c r="B9031" s="124" t="s">
        <v>37</v>
      </c>
      <c r="C9031" s="125" t="s">
        <v>26989</v>
      </c>
      <c r="D9031" s="126" t="s">
        <v>26990</v>
      </c>
      <c r="E9031" s="125" t="s">
        <v>26992</v>
      </c>
      <c r="F9031" s="126" t="s">
        <v>26993</v>
      </c>
      <c r="G9031" s="125" t="s">
        <v>26997</v>
      </c>
      <c r="H9031" s="126" t="s">
        <v>26998</v>
      </c>
      <c r="I9031" s="127">
        <v>146</v>
      </c>
      <c r="J9031" s="128">
        <v>5.5343</v>
      </c>
    </row>
    <row r="9032" spans="2:10" hidden="1" x14ac:dyDescent="0.25">
      <c r="B9032" s="124" t="s">
        <v>37</v>
      </c>
      <c r="C9032" s="125" t="s">
        <v>26989</v>
      </c>
      <c r="D9032" s="126" t="s">
        <v>26990</v>
      </c>
      <c r="E9032" s="125" t="s">
        <v>26989</v>
      </c>
      <c r="F9032" s="126" t="s">
        <v>26994</v>
      </c>
      <c r="G9032" s="125" t="s">
        <v>8010</v>
      </c>
      <c r="H9032" s="126" t="s">
        <v>26991</v>
      </c>
      <c r="I9032" s="127">
        <v>602</v>
      </c>
      <c r="J9032" s="128">
        <v>8.0332999999999988</v>
      </c>
    </row>
    <row r="9033" spans="2:10" hidden="1" x14ac:dyDescent="0.25">
      <c r="B9033" s="124" t="s">
        <v>37</v>
      </c>
      <c r="C9033" s="125" t="s">
        <v>26989</v>
      </c>
      <c r="D9033" s="126" t="s">
        <v>26990</v>
      </c>
      <c r="E9033" s="125" t="s">
        <v>8010</v>
      </c>
      <c r="F9033" s="126" t="s">
        <v>26991</v>
      </c>
      <c r="G9033" s="125" t="s">
        <v>26999</v>
      </c>
      <c r="H9033" s="126" t="s">
        <v>27000</v>
      </c>
      <c r="I9033" s="127">
        <v>289</v>
      </c>
      <c r="J9033" s="128">
        <v>8.3268000000000022</v>
      </c>
    </row>
    <row r="9034" spans="2:10" hidden="1" x14ac:dyDescent="0.25">
      <c r="B9034" s="124" t="s">
        <v>37</v>
      </c>
      <c r="C9034" s="125" t="s">
        <v>27001</v>
      </c>
      <c r="D9034" s="126" t="s">
        <v>27002</v>
      </c>
      <c r="E9034" s="125" t="s">
        <v>27001</v>
      </c>
      <c r="F9034" s="126" t="s">
        <v>27003</v>
      </c>
      <c r="G9034" s="125" t="s">
        <v>27004</v>
      </c>
      <c r="H9034" s="126" t="s">
        <v>27005</v>
      </c>
      <c r="I9034" s="127">
        <v>438</v>
      </c>
      <c r="J9034" s="128">
        <v>13.967000000000001</v>
      </c>
    </row>
    <row r="9035" spans="2:10" hidden="1" x14ac:dyDescent="0.25">
      <c r="B9035" s="124" t="s">
        <v>37</v>
      </c>
      <c r="C9035" s="125" t="s">
        <v>27001</v>
      </c>
      <c r="D9035" s="126" t="s">
        <v>27002</v>
      </c>
      <c r="E9035" s="125" t="s">
        <v>27001</v>
      </c>
      <c r="F9035" s="126" t="s">
        <v>27003</v>
      </c>
      <c r="G9035" s="125" t="s">
        <v>27006</v>
      </c>
      <c r="H9035" s="126" t="s">
        <v>27007</v>
      </c>
      <c r="I9035" s="127">
        <v>636</v>
      </c>
      <c r="J9035" s="128">
        <v>4.4581999999999997</v>
      </c>
    </row>
    <row r="9036" spans="2:10" hidden="1" x14ac:dyDescent="0.25">
      <c r="B9036" s="124" t="s">
        <v>37</v>
      </c>
      <c r="C9036" s="125" t="s">
        <v>27001</v>
      </c>
      <c r="D9036" s="126" t="s">
        <v>27002</v>
      </c>
      <c r="E9036" s="125" t="s">
        <v>27001</v>
      </c>
      <c r="F9036" s="126" t="s">
        <v>27003</v>
      </c>
      <c r="G9036" s="125" t="s">
        <v>27008</v>
      </c>
      <c r="H9036" s="126" t="s">
        <v>27009</v>
      </c>
      <c r="I9036" s="127">
        <v>1036</v>
      </c>
      <c r="J9036" s="128">
        <v>4.9249999999999989</v>
      </c>
    </row>
    <row r="9037" spans="2:10" hidden="1" x14ac:dyDescent="0.25">
      <c r="B9037" s="124" t="s">
        <v>37</v>
      </c>
      <c r="C9037" s="125" t="s">
        <v>27001</v>
      </c>
      <c r="D9037" s="126" t="s">
        <v>27002</v>
      </c>
      <c r="E9037" s="125" t="s">
        <v>27008</v>
      </c>
      <c r="F9037" s="126" t="s">
        <v>27009</v>
      </c>
      <c r="G9037" s="125" t="s">
        <v>21028</v>
      </c>
      <c r="H9037" s="126" t="s">
        <v>27010</v>
      </c>
      <c r="I9037" s="127">
        <v>502</v>
      </c>
      <c r="J9037" s="128">
        <v>3.9390999999999989</v>
      </c>
    </row>
    <row r="9038" spans="2:10" hidden="1" x14ac:dyDescent="0.25">
      <c r="B9038" s="124" t="s">
        <v>37</v>
      </c>
      <c r="C9038" s="125" t="s">
        <v>27001</v>
      </c>
      <c r="D9038" s="126" t="s">
        <v>27002</v>
      </c>
      <c r="E9038" s="125" t="s">
        <v>27011</v>
      </c>
      <c r="F9038" s="126" t="s">
        <v>27012</v>
      </c>
      <c r="G9038" s="125" t="s">
        <v>27013</v>
      </c>
      <c r="H9038" s="126" t="s">
        <v>27014</v>
      </c>
      <c r="I9038" s="127">
        <v>0</v>
      </c>
      <c r="J9038" s="128">
        <v>11.382400000000001</v>
      </c>
    </row>
    <row r="9039" spans="2:10" hidden="1" x14ac:dyDescent="0.25">
      <c r="B9039" s="124" t="s">
        <v>37</v>
      </c>
      <c r="C9039" s="125" t="s">
        <v>27001</v>
      </c>
      <c r="D9039" s="126" t="s">
        <v>27002</v>
      </c>
      <c r="E9039" s="125" t="s">
        <v>27004</v>
      </c>
      <c r="F9039" s="126" t="s">
        <v>27005</v>
      </c>
      <c r="G9039" s="125" t="s">
        <v>27011</v>
      </c>
      <c r="H9039" s="126" t="s">
        <v>27012</v>
      </c>
      <c r="I9039" s="127">
        <v>17</v>
      </c>
      <c r="J9039" s="128">
        <v>11.720599999999999</v>
      </c>
    </row>
    <row r="9040" spans="2:10" hidden="1" x14ac:dyDescent="0.25">
      <c r="B9040" s="124" t="s">
        <v>37</v>
      </c>
      <c r="C9040" s="125" t="s">
        <v>27015</v>
      </c>
      <c r="D9040" s="126" t="s">
        <v>27016</v>
      </c>
      <c r="E9040" s="125" t="s">
        <v>27017</v>
      </c>
      <c r="F9040" s="126" t="s">
        <v>27018</v>
      </c>
      <c r="G9040" s="125" t="s">
        <v>27019</v>
      </c>
      <c r="H9040" s="126" t="s">
        <v>27020</v>
      </c>
      <c r="I9040" s="127">
        <v>546</v>
      </c>
      <c r="J9040" s="128">
        <v>4.7708999999999993</v>
      </c>
    </row>
    <row r="9041" spans="2:10" hidden="1" x14ac:dyDescent="0.25">
      <c r="B9041" s="124" t="s">
        <v>37</v>
      </c>
      <c r="C9041" s="125" t="s">
        <v>27021</v>
      </c>
      <c r="D9041" s="126" t="s">
        <v>27022</v>
      </c>
      <c r="E9041" s="125" t="s">
        <v>27021</v>
      </c>
      <c r="F9041" s="126" t="s">
        <v>27023</v>
      </c>
      <c r="G9041" s="125" t="s">
        <v>27024</v>
      </c>
      <c r="H9041" s="126" t="s">
        <v>27025</v>
      </c>
      <c r="I9041" s="127">
        <v>171</v>
      </c>
      <c r="J9041" s="128">
        <v>8.6693000000000016</v>
      </c>
    </row>
    <row r="9042" spans="2:10" hidden="1" x14ac:dyDescent="0.25">
      <c r="B9042" s="124" t="s">
        <v>37</v>
      </c>
      <c r="C9042" s="125" t="s">
        <v>27021</v>
      </c>
      <c r="D9042" s="126" t="s">
        <v>27022</v>
      </c>
      <c r="E9042" s="125" t="s">
        <v>27021</v>
      </c>
      <c r="F9042" s="126" t="s">
        <v>27023</v>
      </c>
      <c r="G9042" s="125" t="s">
        <v>9668</v>
      </c>
      <c r="H9042" s="126" t="s">
        <v>27026</v>
      </c>
      <c r="I9042" s="127">
        <v>204</v>
      </c>
      <c r="J9042" s="128">
        <v>13.1915</v>
      </c>
    </row>
    <row r="9043" spans="2:10" hidden="1" x14ac:dyDescent="0.25">
      <c r="B9043" s="124" t="s">
        <v>37</v>
      </c>
      <c r="C9043" s="125" t="s">
        <v>27027</v>
      </c>
      <c r="D9043" s="126" t="s">
        <v>27028</v>
      </c>
      <c r="E9043" s="125" t="s">
        <v>27027</v>
      </c>
      <c r="F9043" s="126" t="s">
        <v>27029</v>
      </c>
      <c r="G9043" s="125" t="s">
        <v>16962</v>
      </c>
      <c r="H9043" s="126" t="s">
        <v>27030</v>
      </c>
      <c r="I9043" s="127">
        <v>188</v>
      </c>
      <c r="J9043" s="128">
        <v>17.846499999999999</v>
      </c>
    </row>
    <row r="9044" spans="2:10" hidden="1" x14ac:dyDescent="0.25">
      <c r="B9044" s="124" t="s">
        <v>37</v>
      </c>
      <c r="C9044" s="125" t="s">
        <v>27031</v>
      </c>
      <c r="D9044" s="126" t="s">
        <v>27032</v>
      </c>
      <c r="E9044" s="125" t="s">
        <v>27031</v>
      </c>
      <c r="F9044" s="126" t="s">
        <v>27033</v>
      </c>
      <c r="G9044" s="125" t="s">
        <v>27034</v>
      </c>
      <c r="H9044" s="126" t="s">
        <v>27035</v>
      </c>
      <c r="I9044" s="127">
        <v>326</v>
      </c>
      <c r="J9044" s="128">
        <v>15.944800000000001</v>
      </c>
    </row>
    <row r="9045" spans="2:10" hidden="1" x14ac:dyDescent="0.25">
      <c r="B9045" s="124" t="s">
        <v>37</v>
      </c>
      <c r="C9045" s="125" t="s">
        <v>27031</v>
      </c>
      <c r="D9045" s="126" t="s">
        <v>27032</v>
      </c>
      <c r="E9045" s="125" t="s">
        <v>27034</v>
      </c>
      <c r="F9045" s="126" t="s">
        <v>27035</v>
      </c>
      <c r="G9045" s="125" t="s">
        <v>4395</v>
      </c>
      <c r="H9045" s="126" t="s">
        <v>27036</v>
      </c>
      <c r="I9045" s="127">
        <v>260</v>
      </c>
      <c r="J9045" s="128">
        <v>13.662800000000001</v>
      </c>
    </row>
    <row r="9046" spans="2:10" hidden="1" x14ac:dyDescent="0.25">
      <c r="B9046" s="124" t="s">
        <v>37</v>
      </c>
      <c r="C9046" s="125" t="s">
        <v>27037</v>
      </c>
      <c r="D9046" s="126" t="s">
        <v>27038</v>
      </c>
      <c r="E9046" s="125" t="s">
        <v>27037</v>
      </c>
      <c r="F9046" s="126" t="s">
        <v>27039</v>
      </c>
      <c r="G9046" s="125" t="s">
        <v>27040</v>
      </c>
      <c r="H9046" s="126" t="s">
        <v>27041</v>
      </c>
      <c r="I9046" s="127">
        <v>272</v>
      </c>
      <c r="J9046" s="128">
        <v>10.24</v>
      </c>
    </row>
    <row r="9047" spans="2:10" hidden="1" x14ac:dyDescent="0.25">
      <c r="B9047" s="124" t="s">
        <v>37</v>
      </c>
      <c r="C9047" s="125" t="s">
        <v>27042</v>
      </c>
      <c r="D9047" s="126" t="s">
        <v>27043</v>
      </c>
      <c r="E9047" s="125" t="s">
        <v>27042</v>
      </c>
      <c r="F9047" s="126" t="s">
        <v>27044</v>
      </c>
      <c r="G9047" s="125" t="s">
        <v>27045</v>
      </c>
      <c r="H9047" s="126" t="s">
        <v>27046</v>
      </c>
      <c r="I9047" s="127">
        <v>201</v>
      </c>
      <c r="J9047" s="128">
        <v>14.6569</v>
      </c>
    </row>
    <row r="9048" spans="2:10" hidden="1" x14ac:dyDescent="0.25">
      <c r="B9048" s="124" t="s">
        <v>37</v>
      </c>
      <c r="C9048" s="125" t="s">
        <v>27042</v>
      </c>
      <c r="D9048" s="126" t="s">
        <v>27043</v>
      </c>
      <c r="E9048" s="125" t="s">
        <v>27042</v>
      </c>
      <c r="F9048" s="126" t="s">
        <v>27044</v>
      </c>
      <c r="G9048" s="125" t="s">
        <v>27047</v>
      </c>
      <c r="H9048" s="126" t="s">
        <v>27048</v>
      </c>
      <c r="I9048" s="127">
        <v>560</v>
      </c>
      <c r="J9048" s="128">
        <v>22.667300000000001</v>
      </c>
    </row>
    <row r="9049" spans="2:10" hidden="1" x14ac:dyDescent="0.25">
      <c r="B9049" s="124" t="s">
        <v>37</v>
      </c>
      <c r="C9049" s="125" t="s">
        <v>4216</v>
      </c>
      <c r="D9049" s="126" t="s">
        <v>27049</v>
      </c>
      <c r="E9049" s="125" t="s">
        <v>4216</v>
      </c>
      <c r="F9049" s="126" t="s">
        <v>27050</v>
      </c>
      <c r="G9049" s="125" t="s">
        <v>27051</v>
      </c>
      <c r="H9049" s="126" t="s">
        <v>27052</v>
      </c>
      <c r="I9049" s="127">
        <v>285</v>
      </c>
      <c r="J9049" s="128">
        <v>13.889099999999999</v>
      </c>
    </row>
    <row r="9050" spans="2:10" hidden="1" x14ac:dyDescent="0.25">
      <c r="B9050" s="124" t="s">
        <v>37</v>
      </c>
      <c r="C9050" s="125" t="s">
        <v>27053</v>
      </c>
      <c r="D9050" s="126" t="s">
        <v>27054</v>
      </c>
      <c r="E9050" s="125" t="s">
        <v>27053</v>
      </c>
      <c r="F9050" s="126" t="s">
        <v>27055</v>
      </c>
      <c r="G9050" s="125" t="s">
        <v>27056</v>
      </c>
      <c r="H9050" s="126" t="s">
        <v>27057</v>
      </c>
      <c r="I9050" s="127">
        <v>245</v>
      </c>
      <c r="J9050" s="128">
        <v>26.567399999999999</v>
      </c>
    </row>
    <row r="9051" spans="2:10" hidden="1" x14ac:dyDescent="0.25">
      <c r="B9051" s="124" t="s">
        <v>37</v>
      </c>
      <c r="C9051" s="125" t="s">
        <v>27053</v>
      </c>
      <c r="D9051" s="126" t="s">
        <v>27054</v>
      </c>
      <c r="E9051" s="125" t="s">
        <v>27053</v>
      </c>
      <c r="F9051" s="126" t="s">
        <v>27055</v>
      </c>
      <c r="G9051" s="125" t="s">
        <v>27058</v>
      </c>
      <c r="H9051" s="126" t="s">
        <v>27059</v>
      </c>
      <c r="I9051" s="127">
        <v>159</v>
      </c>
      <c r="J9051" s="128">
        <v>48.297900000000013</v>
      </c>
    </row>
    <row r="9052" spans="2:10" hidden="1" x14ac:dyDescent="0.25">
      <c r="B9052" s="124" t="s">
        <v>37</v>
      </c>
      <c r="C9052" s="125" t="s">
        <v>27060</v>
      </c>
      <c r="D9052" s="126" t="s">
        <v>27061</v>
      </c>
      <c r="E9052" s="125" t="s">
        <v>27060</v>
      </c>
      <c r="F9052" s="126" t="s">
        <v>27062</v>
      </c>
      <c r="G9052" s="125" t="s">
        <v>4830</v>
      </c>
      <c r="H9052" s="126" t="s">
        <v>27063</v>
      </c>
      <c r="I9052" s="127">
        <v>185</v>
      </c>
      <c r="J9052" s="128">
        <v>14.1585</v>
      </c>
    </row>
    <row r="9053" spans="2:10" hidden="1" x14ac:dyDescent="0.25">
      <c r="B9053" s="124" t="s">
        <v>37</v>
      </c>
      <c r="C9053" s="125" t="s">
        <v>27060</v>
      </c>
      <c r="D9053" s="126" t="s">
        <v>27061</v>
      </c>
      <c r="E9053" s="125" t="s">
        <v>27060</v>
      </c>
      <c r="F9053" s="126" t="s">
        <v>27062</v>
      </c>
      <c r="G9053" s="125" t="s">
        <v>27064</v>
      </c>
      <c r="H9053" s="126" t="s">
        <v>27065</v>
      </c>
      <c r="I9053" s="127">
        <v>306</v>
      </c>
      <c r="J9053" s="128">
        <v>7.5336000000000016</v>
      </c>
    </row>
    <row r="9054" spans="2:10" hidden="1" x14ac:dyDescent="0.25">
      <c r="B9054" s="124" t="s">
        <v>37</v>
      </c>
      <c r="C9054" s="125" t="s">
        <v>27060</v>
      </c>
      <c r="D9054" s="126" t="s">
        <v>27061</v>
      </c>
      <c r="E9054" s="125" t="s">
        <v>27060</v>
      </c>
      <c r="F9054" s="126" t="s">
        <v>27062</v>
      </c>
      <c r="G9054" s="125" t="s">
        <v>27066</v>
      </c>
      <c r="H9054" s="126" t="s">
        <v>27067</v>
      </c>
      <c r="I9054" s="127">
        <v>366</v>
      </c>
      <c r="J9054" s="128">
        <v>45.0745</v>
      </c>
    </row>
    <row r="9055" spans="2:10" hidden="1" x14ac:dyDescent="0.25">
      <c r="B9055" s="124" t="s">
        <v>37</v>
      </c>
      <c r="C9055" s="125" t="s">
        <v>27068</v>
      </c>
      <c r="D9055" s="126" t="s">
        <v>27069</v>
      </c>
      <c r="E9055" s="125" t="s">
        <v>16976</v>
      </c>
      <c r="F9055" s="126" t="s">
        <v>27070</v>
      </c>
      <c r="G9055" s="125" t="s">
        <v>76</v>
      </c>
      <c r="H9055" s="126" t="s">
        <v>27071</v>
      </c>
      <c r="I9055" s="127">
        <v>80</v>
      </c>
      <c r="J9055" s="128">
        <v>12.197900000000001</v>
      </c>
    </row>
    <row r="9056" spans="2:10" hidden="1" x14ac:dyDescent="0.25">
      <c r="B9056" s="124" t="s">
        <v>37</v>
      </c>
      <c r="C9056" s="125" t="s">
        <v>27068</v>
      </c>
      <c r="D9056" s="126" t="s">
        <v>27069</v>
      </c>
      <c r="E9056" s="125" t="s">
        <v>27068</v>
      </c>
      <c r="F9056" s="126" t="s">
        <v>27072</v>
      </c>
      <c r="G9056" s="125" t="s">
        <v>16976</v>
      </c>
      <c r="H9056" s="126" t="s">
        <v>27070</v>
      </c>
      <c r="I9056" s="127">
        <v>193</v>
      </c>
      <c r="J9056" s="128">
        <v>14.0327</v>
      </c>
    </row>
    <row r="9057" spans="2:10" hidden="1" x14ac:dyDescent="0.25">
      <c r="B9057" s="124" t="s">
        <v>37</v>
      </c>
      <c r="C9057" s="125" t="s">
        <v>27073</v>
      </c>
      <c r="D9057" s="126" t="s">
        <v>27074</v>
      </c>
      <c r="E9057" s="125" t="s">
        <v>27075</v>
      </c>
      <c r="F9057" s="126" t="s">
        <v>27076</v>
      </c>
      <c r="G9057" s="125" t="s">
        <v>27077</v>
      </c>
      <c r="H9057" s="126" t="s">
        <v>27078</v>
      </c>
      <c r="I9057" s="127">
        <v>135</v>
      </c>
      <c r="J9057" s="128">
        <v>10.605</v>
      </c>
    </row>
    <row r="9058" spans="2:10" hidden="1" x14ac:dyDescent="0.25">
      <c r="B9058" s="124" t="s">
        <v>37</v>
      </c>
      <c r="C9058" s="125" t="s">
        <v>27073</v>
      </c>
      <c r="D9058" s="126" t="s">
        <v>27074</v>
      </c>
      <c r="E9058" s="125" t="s">
        <v>27073</v>
      </c>
      <c r="F9058" s="126" t="s">
        <v>27079</v>
      </c>
      <c r="G9058" s="125" t="s">
        <v>27080</v>
      </c>
      <c r="H9058" s="126" t="s">
        <v>27081</v>
      </c>
      <c r="I9058" s="127">
        <v>214</v>
      </c>
      <c r="J9058" s="128">
        <v>9.8363000000000014</v>
      </c>
    </row>
    <row r="9059" spans="2:10" hidden="1" x14ac:dyDescent="0.25">
      <c r="B9059" s="124" t="s">
        <v>37</v>
      </c>
      <c r="C9059" s="125" t="s">
        <v>27073</v>
      </c>
      <c r="D9059" s="126" t="s">
        <v>27074</v>
      </c>
      <c r="E9059" s="125" t="s">
        <v>27073</v>
      </c>
      <c r="F9059" s="126" t="s">
        <v>27079</v>
      </c>
      <c r="G9059" s="125" t="s">
        <v>27075</v>
      </c>
      <c r="H9059" s="126" t="s">
        <v>27076</v>
      </c>
      <c r="I9059" s="127">
        <v>4</v>
      </c>
      <c r="J9059" s="128">
        <v>4.1589999999999989</v>
      </c>
    </row>
    <row r="9060" spans="2:10" hidden="1" x14ac:dyDescent="0.25">
      <c r="B9060" s="124" t="s">
        <v>37</v>
      </c>
      <c r="C9060" s="125" t="s">
        <v>27073</v>
      </c>
      <c r="D9060" s="126" t="s">
        <v>27074</v>
      </c>
      <c r="E9060" s="125" t="s">
        <v>27075</v>
      </c>
      <c r="F9060" s="126" t="s">
        <v>27076</v>
      </c>
      <c r="G9060" s="125" t="s">
        <v>27082</v>
      </c>
      <c r="H9060" s="126" t="s">
        <v>27083</v>
      </c>
      <c r="I9060" s="127">
        <v>127</v>
      </c>
      <c r="J9060" s="128">
        <v>22.387499999999999</v>
      </c>
    </row>
    <row r="9061" spans="2:10" hidden="1" x14ac:dyDescent="0.25">
      <c r="B9061" s="124" t="s">
        <v>37</v>
      </c>
      <c r="C9061" s="125" t="s">
        <v>27084</v>
      </c>
      <c r="D9061" s="126" t="s">
        <v>27085</v>
      </c>
      <c r="E9061" s="125" t="s">
        <v>27084</v>
      </c>
      <c r="F9061" s="126" t="s">
        <v>27086</v>
      </c>
      <c r="G9061" s="125" t="s">
        <v>1985</v>
      </c>
      <c r="H9061" s="126" t="s">
        <v>27087</v>
      </c>
      <c r="I9061" s="127">
        <v>452</v>
      </c>
      <c r="J9061" s="128">
        <v>15.5868</v>
      </c>
    </row>
    <row r="9062" spans="2:10" hidden="1" x14ac:dyDescent="0.25">
      <c r="B9062" s="124" t="s">
        <v>37</v>
      </c>
      <c r="C9062" s="125" t="s">
        <v>23427</v>
      </c>
      <c r="D9062" s="126" t="s">
        <v>27088</v>
      </c>
      <c r="E9062" s="125" t="s">
        <v>23427</v>
      </c>
      <c r="F9062" s="126" t="s">
        <v>27089</v>
      </c>
      <c r="G9062" s="125" t="s">
        <v>27090</v>
      </c>
      <c r="H9062" s="126" t="s">
        <v>27091</v>
      </c>
      <c r="I9062" s="127">
        <v>1247</v>
      </c>
      <c r="J9062" s="128">
        <v>27.195699999999999</v>
      </c>
    </row>
    <row r="9063" spans="2:10" hidden="1" x14ac:dyDescent="0.25">
      <c r="B9063" s="124" t="s">
        <v>37</v>
      </c>
      <c r="C9063" s="125" t="s">
        <v>4275</v>
      </c>
      <c r="D9063" s="126" t="s">
        <v>27092</v>
      </c>
      <c r="E9063" s="125" t="s">
        <v>4275</v>
      </c>
      <c r="F9063" s="126" t="s">
        <v>27093</v>
      </c>
      <c r="G9063" s="125" t="s">
        <v>27094</v>
      </c>
      <c r="H9063" s="126" t="s">
        <v>27095</v>
      </c>
      <c r="I9063" s="127">
        <v>177</v>
      </c>
      <c r="J9063" s="128">
        <v>12.1454</v>
      </c>
    </row>
    <row r="9064" spans="2:10" hidden="1" x14ac:dyDescent="0.25">
      <c r="B9064" s="124" t="s">
        <v>37</v>
      </c>
      <c r="C9064" s="125" t="s">
        <v>727</v>
      </c>
      <c r="D9064" s="126" t="s">
        <v>27096</v>
      </c>
      <c r="E9064" s="125" t="s">
        <v>727</v>
      </c>
      <c r="F9064" s="126" t="s">
        <v>27097</v>
      </c>
      <c r="G9064" s="125" t="s">
        <v>27098</v>
      </c>
      <c r="H9064" s="126" t="s">
        <v>27099</v>
      </c>
      <c r="I9064" s="127">
        <v>857</v>
      </c>
      <c r="J9064" s="128">
        <v>10.829700000000001</v>
      </c>
    </row>
    <row r="9065" spans="2:10" hidden="1" x14ac:dyDescent="0.25">
      <c r="B9065" s="124" t="s">
        <v>37</v>
      </c>
      <c r="C9065" s="125" t="s">
        <v>4279</v>
      </c>
      <c r="D9065" s="126" t="s">
        <v>27100</v>
      </c>
      <c r="E9065" s="125" t="s">
        <v>4279</v>
      </c>
      <c r="F9065" s="126" t="s">
        <v>27101</v>
      </c>
      <c r="G9065" s="125" t="s">
        <v>27102</v>
      </c>
      <c r="H9065" s="126" t="s">
        <v>27103</v>
      </c>
      <c r="I9065" s="127">
        <v>203</v>
      </c>
      <c r="J9065" s="128">
        <v>10.3606</v>
      </c>
    </row>
    <row r="9066" spans="2:10" hidden="1" x14ac:dyDescent="0.25">
      <c r="B9066" s="124" t="s">
        <v>37</v>
      </c>
      <c r="C9066" s="125" t="s">
        <v>27104</v>
      </c>
      <c r="D9066" s="126" t="s">
        <v>27105</v>
      </c>
      <c r="E9066" s="125" t="s">
        <v>27104</v>
      </c>
      <c r="F9066" s="126" t="s">
        <v>27106</v>
      </c>
      <c r="G9066" s="125" t="s">
        <v>27107</v>
      </c>
      <c r="H9066" s="126" t="s">
        <v>27108</v>
      </c>
      <c r="I9066" s="127">
        <v>430</v>
      </c>
      <c r="J9066" s="128">
        <v>2.1522000000000001</v>
      </c>
    </row>
    <row r="9067" spans="2:10" hidden="1" x14ac:dyDescent="0.25">
      <c r="B9067" s="124" t="s">
        <v>37</v>
      </c>
      <c r="C9067" s="125" t="s">
        <v>4307</v>
      </c>
      <c r="D9067" s="126" t="s">
        <v>27109</v>
      </c>
      <c r="E9067" s="125" t="s">
        <v>4307</v>
      </c>
      <c r="F9067" s="126" t="s">
        <v>27110</v>
      </c>
      <c r="G9067" s="125" t="s">
        <v>27111</v>
      </c>
      <c r="H9067" s="126" t="s">
        <v>27112</v>
      </c>
      <c r="I9067" s="127">
        <v>125</v>
      </c>
      <c r="J9067" s="128">
        <v>3.5518999999999998</v>
      </c>
    </row>
    <row r="9068" spans="2:10" hidden="1" x14ac:dyDescent="0.25">
      <c r="B9068" s="124" t="s">
        <v>37</v>
      </c>
      <c r="C9068" s="125" t="s">
        <v>4307</v>
      </c>
      <c r="D9068" s="126" t="s">
        <v>27109</v>
      </c>
      <c r="E9068" s="125" t="s">
        <v>4307</v>
      </c>
      <c r="F9068" s="126" t="s">
        <v>27110</v>
      </c>
      <c r="G9068" s="125" t="s">
        <v>1037</v>
      </c>
      <c r="H9068" s="126" t="s">
        <v>27113</v>
      </c>
      <c r="I9068" s="127">
        <v>400</v>
      </c>
      <c r="J9068" s="128">
        <v>6.5938999999999997</v>
      </c>
    </row>
    <row r="9069" spans="2:10" hidden="1" x14ac:dyDescent="0.25">
      <c r="B9069" s="124" t="s">
        <v>37</v>
      </c>
      <c r="C9069" s="125" t="s">
        <v>27114</v>
      </c>
      <c r="D9069" s="126" t="s">
        <v>27115</v>
      </c>
      <c r="E9069" s="125" t="s">
        <v>27114</v>
      </c>
      <c r="F9069" s="126" t="s">
        <v>27116</v>
      </c>
      <c r="G9069" s="125" t="s">
        <v>27117</v>
      </c>
      <c r="H9069" s="126" t="s">
        <v>27118</v>
      </c>
      <c r="I9069" s="127">
        <v>595</v>
      </c>
      <c r="J9069" s="128">
        <v>9.6024000000000012</v>
      </c>
    </row>
    <row r="9070" spans="2:10" hidden="1" x14ac:dyDescent="0.25">
      <c r="B9070" s="124" t="s">
        <v>37</v>
      </c>
      <c r="C9070" s="125" t="s">
        <v>27119</v>
      </c>
      <c r="D9070" s="126" t="s">
        <v>27120</v>
      </c>
      <c r="E9070" s="125" t="s">
        <v>27119</v>
      </c>
      <c r="F9070" s="126" t="s">
        <v>27121</v>
      </c>
      <c r="G9070" s="125" t="s">
        <v>23808</v>
      </c>
      <c r="H9070" s="126" t="s">
        <v>27122</v>
      </c>
      <c r="I9070" s="127">
        <v>348</v>
      </c>
      <c r="J9070" s="128">
        <v>15.738799999999999</v>
      </c>
    </row>
    <row r="9071" spans="2:10" hidden="1" x14ac:dyDescent="0.25">
      <c r="B9071" s="124" t="s">
        <v>37</v>
      </c>
      <c r="C9071" s="125" t="s">
        <v>27119</v>
      </c>
      <c r="D9071" s="126" t="s">
        <v>27120</v>
      </c>
      <c r="E9071" s="125" t="s">
        <v>27119</v>
      </c>
      <c r="F9071" s="126" t="s">
        <v>27121</v>
      </c>
      <c r="G9071" s="125" t="s">
        <v>2497</v>
      </c>
      <c r="H9071" s="126" t="s">
        <v>27123</v>
      </c>
      <c r="I9071" s="127">
        <v>680</v>
      </c>
      <c r="J9071" s="128">
        <v>26.773299999999999</v>
      </c>
    </row>
    <row r="9072" spans="2:10" hidden="1" x14ac:dyDescent="0.25">
      <c r="B9072" s="124" t="s">
        <v>37</v>
      </c>
      <c r="C9072" s="125" t="s">
        <v>4337</v>
      </c>
      <c r="D9072" s="126" t="s">
        <v>27124</v>
      </c>
      <c r="E9072" s="125" t="s">
        <v>4337</v>
      </c>
      <c r="F9072" s="126" t="s">
        <v>27125</v>
      </c>
      <c r="G9072" s="125" t="s">
        <v>27126</v>
      </c>
      <c r="H9072" s="126" t="s">
        <v>27127</v>
      </c>
      <c r="I9072" s="127">
        <v>345</v>
      </c>
      <c r="J9072" s="128">
        <v>17.081700000000001</v>
      </c>
    </row>
    <row r="9073" spans="2:10" hidden="1" x14ac:dyDescent="0.25">
      <c r="B9073" s="124" t="s">
        <v>37</v>
      </c>
      <c r="C9073" s="125" t="s">
        <v>4337</v>
      </c>
      <c r="D9073" s="126" t="s">
        <v>27124</v>
      </c>
      <c r="E9073" s="125" t="s">
        <v>27128</v>
      </c>
      <c r="F9073" s="126" t="s">
        <v>27129</v>
      </c>
      <c r="G9073" s="125" t="s">
        <v>27130</v>
      </c>
      <c r="H9073" s="126" t="s">
        <v>27131</v>
      </c>
      <c r="I9073" s="127">
        <v>614</v>
      </c>
      <c r="J9073" s="128">
        <v>8.5505000000000031</v>
      </c>
    </row>
    <row r="9074" spans="2:10" hidden="1" x14ac:dyDescent="0.25">
      <c r="B9074" s="124" t="s">
        <v>37</v>
      </c>
      <c r="C9074" s="125" t="s">
        <v>4337</v>
      </c>
      <c r="D9074" s="126" t="s">
        <v>27124</v>
      </c>
      <c r="E9074" s="125" t="s">
        <v>27130</v>
      </c>
      <c r="F9074" s="126" t="s">
        <v>27131</v>
      </c>
      <c r="G9074" s="125" t="s">
        <v>27132</v>
      </c>
      <c r="H9074" s="126" t="s">
        <v>27133</v>
      </c>
      <c r="I9074" s="127">
        <v>431</v>
      </c>
      <c r="J9074" s="128">
        <v>14.323499999999999</v>
      </c>
    </row>
    <row r="9075" spans="2:10" hidden="1" x14ac:dyDescent="0.25">
      <c r="B9075" s="124" t="s">
        <v>37</v>
      </c>
      <c r="C9075" s="125" t="s">
        <v>4337</v>
      </c>
      <c r="D9075" s="126" t="s">
        <v>27124</v>
      </c>
      <c r="E9075" s="125" t="s">
        <v>27130</v>
      </c>
      <c r="F9075" s="126" t="s">
        <v>27131</v>
      </c>
      <c r="G9075" s="125" t="s">
        <v>27134</v>
      </c>
      <c r="H9075" s="126" t="s">
        <v>27135</v>
      </c>
      <c r="I9075" s="127">
        <v>790</v>
      </c>
      <c r="J9075" s="128">
        <v>7.3167999999999997</v>
      </c>
    </row>
    <row r="9076" spans="2:10" hidden="1" x14ac:dyDescent="0.25">
      <c r="B9076" s="124" t="s">
        <v>37</v>
      </c>
      <c r="C9076" s="125" t="s">
        <v>4337</v>
      </c>
      <c r="D9076" s="126" t="s">
        <v>27124</v>
      </c>
      <c r="E9076" s="125" t="s">
        <v>4337</v>
      </c>
      <c r="F9076" s="126" t="s">
        <v>27125</v>
      </c>
      <c r="G9076" s="125" t="s">
        <v>27128</v>
      </c>
      <c r="H9076" s="126" t="s">
        <v>27129</v>
      </c>
      <c r="I9076" s="127">
        <v>210</v>
      </c>
      <c r="J9076" s="128">
        <v>15.569599999999999</v>
      </c>
    </row>
    <row r="9077" spans="2:10" hidden="1" x14ac:dyDescent="0.25">
      <c r="B9077" s="124" t="s">
        <v>37</v>
      </c>
      <c r="C9077" s="125" t="s">
        <v>27136</v>
      </c>
      <c r="D9077" s="126" t="s">
        <v>27137</v>
      </c>
      <c r="E9077" s="125" t="s">
        <v>27138</v>
      </c>
      <c r="F9077" s="126" t="s">
        <v>27139</v>
      </c>
      <c r="G9077" s="125" t="s">
        <v>4514</v>
      </c>
      <c r="H9077" s="126" t="s">
        <v>27140</v>
      </c>
      <c r="I9077" s="127">
        <v>381</v>
      </c>
      <c r="J9077" s="128">
        <v>4.2501000000000007</v>
      </c>
    </row>
    <row r="9078" spans="2:10" hidden="1" x14ac:dyDescent="0.25">
      <c r="B9078" s="124" t="s">
        <v>37</v>
      </c>
      <c r="C9078" s="125" t="s">
        <v>27136</v>
      </c>
      <c r="D9078" s="126" t="s">
        <v>27137</v>
      </c>
      <c r="E9078" s="125" t="s">
        <v>27136</v>
      </c>
      <c r="F9078" s="126" t="s">
        <v>27141</v>
      </c>
      <c r="G9078" s="125" t="s">
        <v>27142</v>
      </c>
      <c r="H9078" s="126" t="s">
        <v>27143</v>
      </c>
      <c r="I9078" s="127">
        <v>0</v>
      </c>
      <c r="J9078" s="128">
        <v>11.593</v>
      </c>
    </row>
    <row r="9079" spans="2:10" hidden="1" x14ac:dyDescent="0.25">
      <c r="B9079" s="124" t="s">
        <v>37</v>
      </c>
      <c r="C9079" s="125" t="s">
        <v>27136</v>
      </c>
      <c r="D9079" s="126" t="s">
        <v>27137</v>
      </c>
      <c r="E9079" s="125" t="s">
        <v>27144</v>
      </c>
      <c r="F9079" s="126" t="s">
        <v>27145</v>
      </c>
      <c r="G9079" s="125" t="s">
        <v>27146</v>
      </c>
      <c r="H9079" s="126" t="s">
        <v>27147</v>
      </c>
      <c r="I9079" s="127">
        <v>167</v>
      </c>
      <c r="J9079" s="128">
        <v>7.5288000000000004</v>
      </c>
    </row>
    <row r="9080" spans="2:10" hidden="1" x14ac:dyDescent="0.25">
      <c r="B9080" s="124" t="s">
        <v>37</v>
      </c>
      <c r="C9080" s="125" t="s">
        <v>27136</v>
      </c>
      <c r="D9080" s="126" t="s">
        <v>27137</v>
      </c>
      <c r="E9080" s="125" t="s">
        <v>27136</v>
      </c>
      <c r="F9080" s="126" t="s">
        <v>27141</v>
      </c>
      <c r="G9080" s="125" t="s">
        <v>27144</v>
      </c>
      <c r="H9080" s="126" t="s">
        <v>27145</v>
      </c>
      <c r="I9080" s="127">
        <v>217</v>
      </c>
      <c r="J9080" s="128">
        <v>17.0153</v>
      </c>
    </row>
    <row r="9081" spans="2:10" hidden="1" x14ac:dyDescent="0.25">
      <c r="B9081" s="124" t="s">
        <v>37</v>
      </c>
      <c r="C9081" s="125" t="s">
        <v>27136</v>
      </c>
      <c r="D9081" s="126" t="s">
        <v>27137</v>
      </c>
      <c r="E9081" s="125" t="s">
        <v>15974</v>
      </c>
      <c r="F9081" s="126" t="s">
        <v>27148</v>
      </c>
      <c r="G9081" s="125" t="s">
        <v>27149</v>
      </c>
      <c r="H9081" s="126" t="s">
        <v>27150</v>
      </c>
      <c r="I9081" s="127">
        <v>600</v>
      </c>
      <c r="J9081" s="128">
        <v>3.7852000000000001</v>
      </c>
    </row>
    <row r="9082" spans="2:10" hidden="1" x14ac:dyDescent="0.25">
      <c r="B9082" s="124" t="s">
        <v>37</v>
      </c>
      <c r="C9082" s="125" t="s">
        <v>27136</v>
      </c>
      <c r="D9082" s="126" t="s">
        <v>27137</v>
      </c>
      <c r="E9082" s="125" t="s">
        <v>27144</v>
      </c>
      <c r="F9082" s="126" t="s">
        <v>27145</v>
      </c>
      <c r="G9082" s="125" t="s">
        <v>27151</v>
      </c>
      <c r="H9082" s="126" t="s">
        <v>27152</v>
      </c>
      <c r="I9082" s="127">
        <v>229</v>
      </c>
      <c r="J9082" s="128">
        <v>4.1198999999999986</v>
      </c>
    </row>
    <row r="9083" spans="2:10" hidden="1" x14ac:dyDescent="0.25">
      <c r="B9083" s="124" t="s">
        <v>37</v>
      </c>
      <c r="C9083" s="125" t="s">
        <v>27136</v>
      </c>
      <c r="D9083" s="126" t="s">
        <v>27137</v>
      </c>
      <c r="E9083" s="125" t="s">
        <v>27142</v>
      </c>
      <c r="F9083" s="126" t="s">
        <v>27143</v>
      </c>
      <c r="G9083" s="125" t="s">
        <v>27138</v>
      </c>
      <c r="H9083" s="126" t="s">
        <v>27139</v>
      </c>
      <c r="I9083" s="127">
        <v>223</v>
      </c>
      <c r="J9083" s="128">
        <v>12.602600000000001</v>
      </c>
    </row>
    <row r="9084" spans="2:10" hidden="1" x14ac:dyDescent="0.25">
      <c r="B9084" s="124" t="s">
        <v>37</v>
      </c>
      <c r="C9084" s="125" t="s">
        <v>4347</v>
      </c>
      <c r="D9084" s="126" t="s">
        <v>27153</v>
      </c>
      <c r="E9084" s="125" t="s">
        <v>4347</v>
      </c>
      <c r="F9084" s="126" t="s">
        <v>27154</v>
      </c>
      <c r="G9084" s="125" t="s">
        <v>27155</v>
      </c>
      <c r="H9084" s="126" t="s">
        <v>27156</v>
      </c>
      <c r="I9084" s="127">
        <v>662</v>
      </c>
      <c r="J9084" s="128">
        <v>13.3226</v>
      </c>
    </row>
    <row r="9085" spans="2:10" hidden="1" x14ac:dyDescent="0.25">
      <c r="B9085" s="124" t="s">
        <v>37</v>
      </c>
      <c r="C9085" s="125" t="s">
        <v>199</v>
      </c>
      <c r="D9085" s="126" t="s">
        <v>27157</v>
      </c>
      <c r="E9085" s="125" t="s">
        <v>199</v>
      </c>
      <c r="F9085" s="126" t="s">
        <v>27158</v>
      </c>
      <c r="G9085" s="125" t="s">
        <v>27159</v>
      </c>
      <c r="H9085" s="126" t="s">
        <v>27160</v>
      </c>
      <c r="I9085" s="127">
        <v>185</v>
      </c>
      <c r="J9085" s="128">
        <v>11.917</v>
      </c>
    </row>
    <row r="9086" spans="2:10" hidden="1" x14ac:dyDescent="0.25">
      <c r="B9086" s="124" t="s">
        <v>37</v>
      </c>
      <c r="C9086" s="125" t="s">
        <v>604</v>
      </c>
      <c r="D9086" s="126" t="s">
        <v>27161</v>
      </c>
      <c r="E9086" s="125" t="s">
        <v>604</v>
      </c>
      <c r="F9086" s="126" t="s">
        <v>27162</v>
      </c>
      <c r="G9086" s="125" t="s">
        <v>1426</v>
      </c>
      <c r="H9086" s="126" t="s">
        <v>27163</v>
      </c>
      <c r="I9086" s="127">
        <v>233</v>
      </c>
      <c r="J9086" s="128">
        <v>7.819</v>
      </c>
    </row>
    <row r="9087" spans="2:10" hidden="1" x14ac:dyDescent="0.25">
      <c r="B9087" s="124" t="s">
        <v>37</v>
      </c>
      <c r="C9087" s="125" t="s">
        <v>604</v>
      </c>
      <c r="D9087" s="126" t="s">
        <v>27161</v>
      </c>
      <c r="E9087" s="125" t="s">
        <v>604</v>
      </c>
      <c r="F9087" s="126" t="s">
        <v>27162</v>
      </c>
      <c r="G9087" s="125" t="s">
        <v>27164</v>
      </c>
      <c r="H9087" s="126" t="s">
        <v>27165</v>
      </c>
      <c r="I9087" s="127">
        <v>326</v>
      </c>
      <c r="J9087" s="128">
        <v>20.587599999999991</v>
      </c>
    </row>
    <row r="9088" spans="2:10" hidden="1" x14ac:dyDescent="0.25">
      <c r="B9088" s="124" t="s">
        <v>37</v>
      </c>
      <c r="C9088" s="125" t="s">
        <v>3911</v>
      </c>
      <c r="D9088" s="126" t="s">
        <v>27166</v>
      </c>
      <c r="E9088" s="125" t="s">
        <v>27167</v>
      </c>
      <c r="F9088" s="126" t="s">
        <v>27168</v>
      </c>
      <c r="G9088" s="125" t="s">
        <v>136</v>
      </c>
      <c r="H9088" s="126" t="s">
        <v>27169</v>
      </c>
      <c r="I9088" s="127">
        <v>785</v>
      </c>
      <c r="J9088" s="128">
        <v>20.417400000000001</v>
      </c>
    </row>
    <row r="9089" spans="2:10" hidden="1" x14ac:dyDescent="0.25">
      <c r="B9089" s="124" t="s">
        <v>37</v>
      </c>
      <c r="C9089" s="125" t="s">
        <v>3911</v>
      </c>
      <c r="D9089" s="126" t="s">
        <v>27166</v>
      </c>
      <c r="E9089" s="125" t="s">
        <v>3911</v>
      </c>
      <c r="F9089" s="126" t="s">
        <v>27170</v>
      </c>
      <c r="G9089" s="125" t="s">
        <v>27167</v>
      </c>
      <c r="H9089" s="126" t="s">
        <v>27168</v>
      </c>
      <c r="I9089" s="127">
        <v>578</v>
      </c>
      <c r="J9089" s="128">
        <v>22.5824</v>
      </c>
    </row>
    <row r="9090" spans="2:10" hidden="1" x14ac:dyDescent="0.25">
      <c r="B9090" s="124" t="s">
        <v>37</v>
      </c>
      <c r="C9090" s="125" t="s">
        <v>4375</v>
      </c>
      <c r="D9090" s="126" t="s">
        <v>27171</v>
      </c>
      <c r="E9090" s="125" t="s">
        <v>4375</v>
      </c>
      <c r="F9090" s="126" t="s">
        <v>27172</v>
      </c>
      <c r="G9090" s="125" t="s">
        <v>27173</v>
      </c>
      <c r="H9090" s="126" t="s">
        <v>27174</v>
      </c>
      <c r="I9090" s="127">
        <v>15</v>
      </c>
      <c r="J9090" s="128">
        <v>2.4598</v>
      </c>
    </row>
    <row r="9091" spans="2:10" hidden="1" x14ac:dyDescent="0.25">
      <c r="B9091" s="124" t="s">
        <v>37</v>
      </c>
      <c r="C9091" s="125" t="s">
        <v>4375</v>
      </c>
      <c r="D9091" s="126" t="s">
        <v>27171</v>
      </c>
      <c r="E9091" s="125" t="s">
        <v>27173</v>
      </c>
      <c r="F9091" s="126" t="s">
        <v>27174</v>
      </c>
      <c r="G9091" s="125" t="s">
        <v>27175</v>
      </c>
      <c r="H9091" s="126" t="s">
        <v>27176</v>
      </c>
      <c r="I9091" s="127">
        <v>607</v>
      </c>
      <c r="J9091" s="128">
        <v>20.104900000000001</v>
      </c>
    </row>
    <row r="9092" spans="2:10" hidden="1" x14ac:dyDescent="0.25">
      <c r="B9092" s="124" t="s">
        <v>37</v>
      </c>
      <c r="C9092" s="125" t="s">
        <v>4405</v>
      </c>
      <c r="D9092" s="126" t="s">
        <v>27177</v>
      </c>
      <c r="E9092" s="125" t="s">
        <v>4405</v>
      </c>
      <c r="F9092" s="126" t="s">
        <v>27178</v>
      </c>
      <c r="G9092" s="125" t="s">
        <v>18156</v>
      </c>
      <c r="H9092" s="126" t="s">
        <v>27179</v>
      </c>
      <c r="I9092" s="127">
        <v>221</v>
      </c>
      <c r="J9092" s="128">
        <v>11.8546</v>
      </c>
    </row>
    <row r="9093" spans="2:10" hidden="1" x14ac:dyDescent="0.25">
      <c r="B9093" s="124" t="s">
        <v>37</v>
      </c>
      <c r="C9093" s="125" t="s">
        <v>4405</v>
      </c>
      <c r="D9093" s="126" t="s">
        <v>27177</v>
      </c>
      <c r="E9093" s="125" t="s">
        <v>4405</v>
      </c>
      <c r="F9093" s="126" t="s">
        <v>27178</v>
      </c>
      <c r="G9093" s="125" t="s">
        <v>27180</v>
      </c>
      <c r="H9093" s="126" t="s">
        <v>27181</v>
      </c>
      <c r="I9093" s="127">
        <v>240</v>
      </c>
      <c r="J9093" s="128">
        <v>6.1174999999999988</v>
      </c>
    </row>
    <row r="9094" spans="2:10" hidden="1" x14ac:dyDescent="0.25">
      <c r="B9094" s="124" t="s">
        <v>37</v>
      </c>
      <c r="C9094" s="125" t="s">
        <v>4415</v>
      </c>
      <c r="D9094" s="126" t="s">
        <v>27182</v>
      </c>
      <c r="E9094" s="125" t="s">
        <v>4415</v>
      </c>
      <c r="F9094" s="126" t="s">
        <v>27183</v>
      </c>
      <c r="G9094" s="125" t="s">
        <v>6597</v>
      </c>
      <c r="H9094" s="126" t="s">
        <v>27184</v>
      </c>
      <c r="I9094" s="127">
        <v>215</v>
      </c>
      <c r="J9094" s="128">
        <v>10.4148</v>
      </c>
    </row>
    <row r="9095" spans="2:10" hidden="1" x14ac:dyDescent="0.25">
      <c r="B9095" s="124" t="s">
        <v>37</v>
      </c>
      <c r="C9095" s="125" t="s">
        <v>4415</v>
      </c>
      <c r="D9095" s="126" t="s">
        <v>27182</v>
      </c>
      <c r="E9095" s="125" t="s">
        <v>6597</v>
      </c>
      <c r="F9095" s="126" t="s">
        <v>27184</v>
      </c>
      <c r="G9095" s="125" t="s">
        <v>5386</v>
      </c>
      <c r="H9095" s="126" t="s">
        <v>27185</v>
      </c>
      <c r="I9095" s="127">
        <v>1276</v>
      </c>
      <c r="J9095" s="128">
        <v>17.740500000000001</v>
      </c>
    </row>
    <row r="9096" spans="2:10" hidden="1" x14ac:dyDescent="0.25">
      <c r="B9096" s="124" t="s">
        <v>37</v>
      </c>
      <c r="C9096" s="125" t="s">
        <v>27186</v>
      </c>
      <c r="D9096" s="126" t="s">
        <v>27187</v>
      </c>
      <c r="E9096" s="125" t="s">
        <v>27186</v>
      </c>
      <c r="F9096" s="126" t="s">
        <v>27188</v>
      </c>
      <c r="G9096" s="125" t="s">
        <v>24481</v>
      </c>
      <c r="H9096" s="126" t="s">
        <v>27189</v>
      </c>
      <c r="I9096" s="127">
        <v>424</v>
      </c>
      <c r="J9096" s="128">
        <v>8.3140000000000001</v>
      </c>
    </row>
    <row r="9097" spans="2:10" hidden="1" x14ac:dyDescent="0.25">
      <c r="B9097" s="124" t="s">
        <v>37</v>
      </c>
      <c r="C9097" s="125" t="s">
        <v>1408</v>
      </c>
      <c r="D9097" s="126" t="s">
        <v>27190</v>
      </c>
      <c r="E9097" s="125" t="s">
        <v>1408</v>
      </c>
      <c r="F9097" s="126" t="s">
        <v>27191</v>
      </c>
      <c r="G9097" s="125" t="s">
        <v>27192</v>
      </c>
      <c r="H9097" s="126" t="s">
        <v>27193</v>
      </c>
      <c r="I9097" s="127">
        <v>364</v>
      </c>
      <c r="J9097" s="128">
        <v>20.7883</v>
      </c>
    </row>
    <row r="9098" spans="2:10" hidden="1" x14ac:dyDescent="0.25">
      <c r="B9098" s="124" t="s">
        <v>37</v>
      </c>
      <c r="C9098" s="125" t="s">
        <v>27194</v>
      </c>
      <c r="D9098" s="126" t="s">
        <v>27195</v>
      </c>
      <c r="E9098" s="125" t="s">
        <v>27194</v>
      </c>
      <c r="F9098" s="126" t="s">
        <v>27196</v>
      </c>
      <c r="G9098" s="125" t="s">
        <v>7214</v>
      </c>
      <c r="H9098" s="126" t="s">
        <v>27197</v>
      </c>
      <c r="I9098" s="127">
        <v>283</v>
      </c>
      <c r="J9098" s="128">
        <v>16.586200000000002</v>
      </c>
    </row>
    <row r="9099" spans="2:10" hidden="1" x14ac:dyDescent="0.25">
      <c r="B9099" s="124" t="s">
        <v>37</v>
      </c>
      <c r="C9099" s="125" t="s">
        <v>27194</v>
      </c>
      <c r="D9099" s="126" t="s">
        <v>27195</v>
      </c>
      <c r="E9099" s="125" t="s">
        <v>7214</v>
      </c>
      <c r="F9099" s="126" t="s">
        <v>27197</v>
      </c>
      <c r="G9099" s="125" t="s">
        <v>27198</v>
      </c>
      <c r="H9099" s="126" t="s">
        <v>27199</v>
      </c>
      <c r="I9099" s="127">
        <v>32</v>
      </c>
      <c r="J9099" s="128">
        <v>22.7058</v>
      </c>
    </row>
    <row r="9100" spans="2:10" hidden="1" x14ac:dyDescent="0.25">
      <c r="B9100" s="124" t="s">
        <v>37</v>
      </c>
      <c r="C9100" s="125" t="s">
        <v>27194</v>
      </c>
      <c r="D9100" s="126" t="s">
        <v>27195</v>
      </c>
      <c r="E9100" s="125" t="s">
        <v>27194</v>
      </c>
      <c r="F9100" s="126" t="s">
        <v>27196</v>
      </c>
      <c r="G9100" s="125" t="s">
        <v>27200</v>
      </c>
      <c r="H9100" s="126" t="s">
        <v>27201</v>
      </c>
      <c r="I9100" s="127">
        <v>263</v>
      </c>
      <c r="J9100" s="128">
        <v>3.2029999999999998</v>
      </c>
    </row>
    <row r="9101" spans="2:10" hidden="1" x14ac:dyDescent="0.25">
      <c r="B9101" s="124" t="s">
        <v>37</v>
      </c>
      <c r="C9101" s="125" t="s">
        <v>4459</v>
      </c>
      <c r="D9101" s="126" t="s">
        <v>27202</v>
      </c>
      <c r="E9101" s="125" t="s">
        <v>27203</v>
      </c>
      <c r="F9101" s="126" t="s">
        <v>27204</v>
      </c>
      <c r="G9101" s="125" t="s">
        <v>27205</v>
      </c>
      <c r="H9101" s="126" t="s">
        <v>27206</v>
      </c>
      <c r="I9101" s="127">
        <v>315</v>
      </c>
      <c r="J9101" s="128">
        <v>9.4210000000000012</v>
      </c>
    </row>
    <row r="9102" spans="2:10" hidden="1" x14ac:dyDescent="0.25">
      <c r="B9102" s="124" t="s">
        <v>37</v>
      </c>
      <c r="C9102" s="125" t="s">
        <v>4459</v>
      </c>
      <c r="D9102" s="126" t="s">
        <v>27202</v>
      </c>
      <c r="E9102" s="125" t="s">
        <v>27205</v>
      </c>
      <c r="F9102" s="126" t="s">
        <v>27206</v>
      </c>
      <c r="G9102" s="125" t="s">
        <v>27207</v>
      </c>
      <c r="H9102" s="126" t="s">
        <v>27208</v>
      </c>
      <c r="I9102" s="127">
        <v>236</v>
      </c>
      <c r="J9102" s="128">
        <v>3.7239</v>
      </c>
    </row>
    <row r="9103" spans="2:10" hidden="1" x14ac:dyDescent="0.25">
      <c r="B9103" s="124" t="s">
        <v>37</v>
      </c>
      <c r="C9103" s="125" t="s">
        <v>4459</v>
      </c>
      <c r="D9103" s="126" t="s">
        <v>27202</v>
      </c>
      <c r="E9103" s="125" t="s">
        <v>4459</v>
      </c>
      <c r="F9103" s="126" t="s">
        <v>27209</v>
      </c>
      <c r="G9103" s="125" t="s">
        <v>27210</v>
      </c>
      <c r="H9103" s="126" t="s">
        <v>27211</v>
      </c>
      <c r="I9103" s="127">
        <v>619</v>
      </c>
      <c r="J9103" s="128">
        <v>5.5361000000000002</v>
      </c>
    </row>
    <row r="9104" spans="2:10" hidden="1" x14ac:dyDescent="0.25">
      <c r="B9104" s="124" t="s">
        <v>37</v>
      </c>
      <c r="C9104" s="125" t="s">
        <v>4459</v>
      </c>
      <c r="D9104" s="126" t="s">
        <v>27202</v>
      </c>
      <c r="E9104" s="125" t="s">
        <v>27212</v>
      </c>
      <c r="F9104" s="126" t="s">
        <v>27213</v>
      </c>
      <c r="G9104" s="125" t="s">
        <v>27214</v>
      </c>
      <c r="H9104" s="126" t="s">
        <v>27215</v>
      </c>
      <c r="I9104" s="127">
        <v>440</v>
      </c>
      <c r="J9104" s="128">
        <v>3.8139999999999992</v>
      </c>
    </row>
    <row r="9105" spans="2:10" hidden="1" x14ac:dyDescent="0.25">
      <c r="B9105" s="124" t="s">
        <v>37</v>
      </c>
      <c r="C9105" s="125" t="s">
        <v>4459</v>
      </c>
      <c r="D9105" s="126" t="s">
        <v>27202</v>
      </c>
      <c r="E9105" s="125" t="s">
        <v>5271</v>
      </c>
      <c r="F9105" s="126" t="s">
        <v>27216</v>
      </c>
      <c r="G9105" s="125" t="s">
        <v>27217</v>
      </c>
      <c r="H9105" s="126" t="s">
        <v>27218</v>
      </c>
      <c r="I9105" s="127">
        <v>127</v>
      </c>
      <c r="J9105" s="128">
        <v>14.8171</v>
      </c>
    </row>
    <row r="9106" spans="2:10" hidden="1" x14ac:dyDescent="0.25">
      <c r="B9106" s="124" t="s">
        <v>37</v>
      </c>
      <c r="C9106" s="125" t="s">
        <v>4459</v>
      </c>
      <c r="D9106" s="126" t="s">
        <v>27202</v>
      </c>
      <c r="E9106" s="125" t="s">
        <v>27219</v>
      </c>
      <c r="F9106" s="126" t="s">
        <v>27220</v>
      </c>
      <c r="G9106" s="125" t="s">
        <v>5271</v>
      </c>
      <c r="H9106" s="126" t="s">
        <v>27216</v>
      </c>
      <c r="I9106" s="127">
        <v>106</v>
      </c>
      <c r="J9106" s="128">
        <v>6.5453000000000001</v>
      </c>
    </row>
    <row r="9107" spans="2:10" hidden="1" x14ac:dyDescent="0.25">
      <c r="B9107" s="124" t="s">
        <v>37</v>
      </c>
      <c r="C9107" s="125" t="s">
        <v>4459</v>
      </c>
      <c r="D9107" s="126" t="s">
        <v>27202</v>
      </c>
      <c r="E9107" s="125" t="s">
        <v>27203</v>
      </c>
      <c r="F9107" s="126" t="s">
        <v>27204</v>
      </c>
      <c r="G9107" s="125" t="s">
        <v>27219</v>
      </c>
      <c r="H9107" s="126" t="s">
        <v>27220</v>
      </c>
      <c r="I9107" s="127">
        <v>448</v>
      </c>
      <c r="J9107" s="128">
        <v>13.7875</v>
      </c>
    </row>
    <row r="9108" spans="2:10" hidden="1" x14ac:dyDescent="0.25">
      <c r="B9108" s="124" t="s">
        <v>37</v>
      </c>
      <c r="C9108" s="125" t="s">
        <v>4459</v>
      </c>
      <c r="D9108" s="126" t="s">
        <v>27202</v>
      </c>
      <c r="E9108" s="125" t="s">
        <v>4459</v>
      </c>
      <c r="F9108" s="126" t="s">
        <v>27209</v>
      </c>
      <c r="G9108" s="125" t="s">
        <v>27203</v>
      </c>
      <c r="H9108" s="126" t="s">
        <v>27204</v>
      </c>
      <c r="I9108" s="127">
        <v>675</v>
      </c>
      <c r="J9108" s="128">
        <v>15.1493</v>
      </c>
    </row>
    <row r="9109" spans="2:10" hidden="1" x14ac:dyDescent="0.25">
      <c r="B9109" s="124" t="s">
        <v>37</v>
      </c>
      <c r="C9109" s="125" t="s">
        <v>59</v>
      </c>
      <c r="D9109" s="126" t="s">
        <v>27221</v>
      </c>
      <c r="E9109" s="125" t="s">
        <v>27222</v>
      </c>
      <c r="F9109" s="126" t="s">
        <v>27223</v>
      </c>
      <c r="G9109" s="125" t="s">
        <v>803</v>
      </c>
      <c r="H9109" s="126" t="s">
        <v>27224</v>
      </c>
      <c r="I9109" s="127">
        <v>391</v>
      </c>
      <c r="J9109" s="128">
        <v>18.7302</v>
      </c>
    </row>
    <row r="9110" spans="2:10" hidden="1" x14ac:dyDescent="0.25">
      <c r="B9110" s="124" t="s">
        <v>37</v>
      </c>
      <c r="C9110" s="125" t="s">
        <v>59</v>
      </c>
      <c r="D9110" s="126" t="s">
        <v>27221</v>
      </c>
      <c r="E9110" s="125" t="s">
        <v>27222</v>
      </c>
      <c r="F9110" s="126" t="s">
        <v>27223</v>
      </c>
      <c r="G9110" s="125" t="s">
        <v>27225</v>
      </c>
      <c r="H9110" s="126" t="s">
        <v>27226</v>
      </c>
      <c r="I9110" s="127">
        <v>163</v>
      </c>
      <c r="J9110" s="128">
        <v>29.525099999999991</v>
      </c>
    </row>
    <row r="9111" spans="2:10" hidden="1" x14ac:dyDescent="0.25">
      <c r="B9111" s="124" t="s">
        <v>37</v>
      </c>
      <c r="C9111" s="125" t="s">
        <v>59</v>
      </c>
      <c r="D9111" s="126" t="s">
        <v>27221</v>
      </c>
      <c r="E9111" s="125" t="s">
        <v>27227</v>
      </c>
      <c r="F9111" s="126" t="s">
        <v>27228</v>
      </c>
      <c r="G9111" s="125" t="s">
        <v>1234</v>
      </c>
      <c r="H9111" s="126" t="s">
        <v>27229</v>
      </c>
      <c r="I9111" s="127">
        <v>815</v>
      </c>
      <c r="J9111" s="128">
        <v>10.793900000000001</v>
      </c>
    </row>
    <row r="9112" spans="2:10" hidden="1" x14ac:dyDescent="0.25">
      <c r="B9112" s="124" t="s">
        <v>37</v>
      </c>
      <c r="C9112" s="125" t="s">
        <v>59</v>
      </c>
      <c r="D9112" s="126" t="s">
        <v>27221</v>
      </c>
      <c r="E9112" s="125" t="s">
        <v>803</v>
      </c>
      <c r="F9112" s="126" t="s">
        <v>27224</v>
      </c>
      <c r="G9112" s="125" t="s">
        <v>10003</v>
      </c>
      <c r="H9112" s="126" t="s">
        <v>27230</v>
      </c>
      <c r="I9112" s="127">
        <v>316</v>
      </c>
      <c r="J9112" s="128">
        <v>39.604900000000001</v>
      </c>
    </row>
    <row r="9113" spans="2:10" hidden="1" x14ac:dyDescent="0.25">
      <c r="B9113" s="124" t="s">
        <v>37</v>
      </c>
      <c r="C9113" s="125" t="s">
        <v>59</v>
      </c>
      <c r="D9113" s="126" t="s">
        <v>27221</v>
      </c>
      <c r="E9113" s="125" t="s">
        <v>27227</v>
      </c>
      <c r="F9113" s="126" t="s">
        <v>27228</v>
      </c>
      <c r="G9113" s="125" t="s">
        <v>27222</v>
      </c>
      <c r="H9113" s="126" t="s">
        <v>27223</v>
      </c>
      <c r="I9113" s="127">
        <v>531</v>
      </c>
      <c r="J9113" s="128">
        <v>25.039000000000001</v>
      </c>
    </row>
    <row r="9114" spans="2:10" hidden="1" x14ac:dyDescent="0.25">
      <c r="B9114" s="124" t="s">
        <v>37</v>
      </c>
      <c r="C9114" s="125" t="s">
        <v>59</v>
      </c>
      <c r="D9114" s="126" t="s">
        <v>27221</v>
      </c>
      <c r="E9114" s="125" t="s">
        <v>59</v>
      </c>
      <c r="F9114" s="126" t="s">
        <v>27231</v>
      </c>
      <c r="G9114" s="125" t="s">
        <v>27227</v>
      </c>
      <c r="H9114" s="126" t="s">
        <v>27228</v>
      </c>
      <c r="I9114" s="127">
        <v>131</v>
      </c>
      <c r="J9114" s="128">
        <v>10.588200000000001</v>
      </c>
    </row>
    <row r="9115" spans="2:10" hidden="1" x14ac:dyDescent="0.25">
      <c r="B9115" s="124" t="s">
        <v>37</v>
      </c>
      <c r="C9115" s="125" t="s">
        <v>59</v>
      </c>
      <c r="D9115" s="126" t="s">
        <v>27221</v>
      </c>
      <c r="E9115" s="125" t="s">
        <v>10069</v>
      </c>
      <c r="F9115" s="126" t="s">
        <v>27232</v>
      </c>
      <c r="G9115" s="125" t="s">
        <v>27233</v>
      </c>
      <c r="H9115" s="126" t="s">
        <v>27234</v>
      </c>
      <c r="I9115" s="127">
        <v>291</v>
      </c>
      <c r="J9115" s="128">
        <v>42.983499999999999</v>
      </c>
    </row>
    <row r="9116" spans="2:10" hidden="1" x14ac:dyDescent="0.25">
      <c r="B9116" s="124" t="s">
        <v>37</v>
      </c>
      <c r="C9116" s="125" t="s">
        <v>18880</v>
      </c>
      <c r="D9116" s="126" t="s">
        <v>27235</v>
      </c>
      <c r="E9116" s="125" t="s">
        <v>18880</v>
      </c>
      <c r="F9116" s="126" t="s">
        <v>27236</v>
      </c>
      <c r="G9116" s="125" t="s">
        <v>27237</v>
      </c>
      <c r="H9116" s="126" t="s">
        <v>27238</v>
      </c>
      <c r="I9116" s="127">
        <v>0</v>
      </c>
      <c r="J9116" s="128">
        <v>10.138299999999999</v>
      </c>
    </row>
    <row r="9117" spans="2:10" hidden="1" x14ac:dyDescent="0.25">
      <c r="B9117" s="124" t="s">
        <v>37</v>
      </c>
      <c r="C9117" s="125" t="s">
        <v>18880</v>
      </c>
      <c r="D9117" s="126" t="s">
        <v>27235</v>
      </c>
      <c r="E9117" s="125" t="s">
        <v>27237</v>
      </c>
      <c r="F9117" s="126" t="s">
        <v>27238</v>
      </c>
      <c r="G9117" s="125" t="s">
        <v>27239</v>
      </c>
      <c r="H9117" s="126" t="s">
        <v>27240</v>
      </c>
      <c r="I9117" s="127">
        <v>0</v>
      </c>
      <c r="J9117" s="128">
        <v>3.2921999999999998</v>
      </c>
    </row>
    <row r="9118" spans="2:10" hidden="1" x14ac:dyDescent="0.25">
      <c r="B9118" s="124" t="s">
        <v>37</v>
      </c>
      <c r="C9118" s="125" t="s">
        <v>4510</v>
      </c>
      <c r="D9118" s="126" t="s">
        <v>27241</v>
      </c>
      <c r="E9118" s="125" t="s">
        <v>4510</v>
      </c>
      <c r="F9118" s="126" t="s">
        <v>27242</v>
      </c>
      <c r="G9118" s="125" t="s">
        <v>27243</v>
      </c>
      <c r="H9118" s="126" t="s">
        <v>27244</v>
      </c>
      <c r="I9118" s="127">
        <v>17</v>
      </c>
      <c r="J9118" s="128">
        <v>68.644000000000005</v>
      </c>
    </row>
    <row r="9119" spans="2:10" hidden="1" x14ac:dyDescent="0.25">
      <c r="B9119" s="124" t="s">
        <v>37</v>
      </c>
      <c r="C9119" s="125" t="s">
        <v>27245</v>
      </c>
      <c r="D9119" s="126" t="s">
        <v>27246</v>
      </c>
      <c r="E9119" s="125" t="s">
        <v>27245</v>
      </c>
      <c r="F9119" s="126" t="s">
        <v>27247</v>
      </c>
      <c r="G9119" s="125" t="s">
        <v>27248</v>
      </c>
      <c r="H9119" s="126" t="s">
        <v>27249</v>
      </c>
      <c r="I9119" s="127">
        <v>458</v>
      </c>
      <c r="J9119" s="128">
        <v>4.0007000000000001</v>
      </c>
    </row>
    <row r="9120" spans="2:10" hidden="1" x14ac:dyDescent="0.25">
      <c r="B9120" s="124" t="s">
        <v>37</v>
      </c>
      <c r="C9120" s="125" t="s">
        <v>27245</v>
      </c>
      <c r="D9120" s="126" t="s">
        <v>27246</v>
      </c>
      <c r="E9120" s="125" t="s">
        <v>27245</v>
      </c>
      <c r="F9120" s="126" t="s">
        <v>27247</v>
      </c>
      <c r="G9120" s="125" t="s">
        <v>27250</v>
      </c>
      <c r="H9120" s="126" t="s">
        <v>27251</v>
      </c>
      <c r="I9120" s="127">
        <v>290</v>
      </c>
      <c r="J9120" s="128">
        <v>6.3120999999999992</v>
      </c>
    </row>
    <row r="9121" spans="2:10" hidden="1" x14ac:dyDescent="0.25">
      <c r="B9121" s="124" t="s">
        <v>37</v>
      </c>
      <c r="C9121" s="125" t="s">
        <v>25706</v>
      </c>
      <c r="D9121" s="126" t="s">
        <v>27252</v>
      </c>
      <c r="E9121" s="125" t="s">
        <v>25706</v>
      </c>
      <c r="F9121" s="126" t="s">
        <v>27253</v>
      </c>
      <c r="G9121" s="125" t="s">
        <v>27254</v>
      </c>
      <c r="H9121" s="126" t="s">
        <v>27255</v>
      </c>
      <c r="I9121" s="127">
        <v>442</v>
      </c>
      <c r="J9121" s="128">
        <v>7.3291000000000004</v>
      </c>
    </row>
    <row r="9122" spans="2:10" hidden="1" x14ac:dyDescent="0.25">
      <c r="B9122" s="124" t="s">
        <v>37</v>
      </c>
      <c r="C9122" s="125" t="s">
        <v>27256</v>
      </c>
      <c r="D9122" s="126" t="s">
        <v>27257</v>
      </c>
      <c r="E9122" s="125" t="s">
        <v>27256</v>
      </c>
      <c r="F9122" s="126" t="s">
        <v>27258</v>
      </c>
      <c r="G9122" s="125" t="s">
        <v>27259</v>
      </c>
      <c r="H9122" s="126" t="s">
        <v>27260</v>
      </c>
      <c r="I9122" s="127">
        <v>231</v>
      </c>
      <c r="J9122" s="128">
        <v>18.155799999999999</v>
      </c>
    </row>
    <row r="9123" spans="2:10" hidden="1" x14ac:dyDescent="0.25">
      <c r="B9123" s="124" t="s">
        <v>37</v>
      </c>
      <c r="C9123" s="125" t="s">
        <v>27256</v>
      </c>
      <c r="D9123" s="126" t="s">
        <v>27257</v>
      </c>
      <c r="E9123" s="125" t="s">
        <v>27259</v>
      </c>
      <c r="F9123" s="126" t="s">
        <v>27260</v>
      </c>
      <c r="G9123" s="125" t="s">
        <v>27261</v>
      </c>
      <c r="H9123" s="126" t="s">
        <v>27262</v>
      </c>
      <c r="I9123" s="127">
        <v>775</v>
      </c>
      <c r="J9123" s="128">
        <v>9.3775000000000031</v>
      </c>
    </row>
    <row r="9124" spans="2:10" hidden="1" x14ac:dyDescent="0.25">
      <c r="B9124" s="124" t="s">
        <v>37</v>
      </c>
      <c r="C9124" s="125" t="s">
        <v>4240</v>
      </c>
      <c r="D9124" s="126" t="s">
        <v>27263</v>
      </c>
      <c r="E9124" s="125" t="s">
        <v>4240</v>
      </c>
      <c r="F9124" s="126" t="s">
        <v>27264</v>
      </c>
      <c r="G9124" s="125" t="s">
        <v>10244</v>
      </c>
      <c r="H9124" s="126" t="s">
        <v>27265</v>
      </c>
      <c r="I9124" s="127">
        <v>383</v>
      </c>
      <c r="J9124" s="128">
        <v>13.9642</v>
      </c>
    </row>
    <row r="9125" spans="2:10" hidden="1" x14ac:dyDescent="0.25">
      <c r="B9125" s="124" t="s">
        <v>37</v>
      </c>
      <c r="C9125" s="125" t="s">
        <v>27266</v>
      </c>
      <c r="D9125" s="126" t="s">
        <v>27267</v>
      </c>
      <c r="E9125" s="125" t="s">
        <v>27266</v>
      </c>
      <c r="F9125" s="126" t="s">
        <v>27268</v>
      </c>
      <c r="G9125" s="125" t="s">
        <v>6812</v>
      </c>
      <c r="H9125" s="126" t="s">
        <v>27269</v>
      </c>
      <c r="I9125" s="127">
        <v>21</v>
      </c>
      <c r="J9125" s="128">
        <v>4.3198999999999996</v>
      </c>
    </row>
    <row r="9126" spans="2:10" hidden="1" x14ac:dyDescent="0.25">
      <c r="B9126" s="124" t="s">
        <v>37</v>
      </c>
      <c r="C9126" s="125" t="s">
        <v>27266</v>
      </c>
      <c r="D9126" s="126" t="s">
        <v>27267</v>
      </c>
      <c r="E9126" s="125" t="s">
        <v>27266</v>
      </c>
      <c r="F9126" s="126" t="s">
        <v>27268</v>
      </c>
      <c r="G9126" s="125" t="s">
        <v>25899</v>
      </c>
      <c r="H9126" s="126" t="s">
        <v>27270</v>
      </c>
      <c r="I9126" s="127">
        <v>594</v>
      </c>
      <c r="J9126" s="128">
        <v>16.828199999999999</v>
      </c>
    </row>
    <row r="9127" spans="2:10" hidden="1" x14ac:dyDescent="0.25">
      <c r="B9127" s="124" t="s">
        <v>37</v>
      </c>
      <c r="C9127" s="125" t="s">
        <v>27266</v>
      </c>
      <c r="D9127" s="126" t="s">
        <v>27267</v>
      </c>
      <c r="E9127" s="125" t="s">
        <v>25899</v>
      </c>
      <c r="F9127" s="126" t="s">
        <v>27270</v>
      </c>
      <c r="G9127" s="125" t="s">
        <v>27271</v>
      </c>
      <c r="H9127" s="126" t="s">
        <v>27272</v>
      </c>
      <c r="I9127" s="127">
        <v>120</v>
      </c>
      <c r="J9127" s="128">
        <v>8.3089000000000013</v>
      </c>
    </row>
    <row r="9128" spans="2:10" hidden="1" x14ac:dyDescent="0.25">
      <c r="B9128" s="124" t="s">
        <v>37</v>
      </c>
      <c r="C9128" s="125" t="s">
        <v>4531</v>
      </c>
      <c r="D9128" s="126" t="s">
        <v>27273</v>
      </c>
      <c r="E9128" s="125" t="s">
        <v>4531</v>
      </c>
      <c r="F9128" s="126" t="s">
        <v>27274</v>
      </c>
      <c r="G9128" s="125" t="s">
        <v>25457</v>
      </c>
      <c r="H9128" s="126" t="s">
        <v>27275</v>
      </c>
      <c r="I9128" s="127">
        <v>133</v>
      </c>
      <c r="J9128" s="128">
        <v>28.026199999999999</v>
      </c>
    </row>
    <row r="9129" spans="2:10" hidden="1" x14ac:dyDescent="0.25">
      <c r="B9129" s="124" t="s">
        <v>37</v>
      </c>
      <c r="C9129" s="125" t="s">
        <v>27276</v>
      </c>
      <c r="D9129" s="126" t="s">
        <v>27277</v>
      </c>
      <c r="E9129" s="125" t="s">
        <v>27276</v>
      </c>
      <c r="F9129" s="126" t="s">
        <v>27278</v>
      </c>
      <c r="G9129" s="125" t="s">
        <v>5792</v>
      </c>
      <c r="H9129" s="126" t="s">
        <v>27279</v>
      </c>
      <c r="I9129" s="127">
        <v>85</v>
      </c>
      <c r="J9129" s="128">
        <v>41.509600000000013</v>
      </c>
    </row>
    <row r="9130" spans="2:10" hidden="1" x14ac:dyDescent="0.25">
      <c r="B9130" s="124" t="s">
        <v>37</v>
      </c>
      <c r="C9130" s="125" t="s">
        <v>4552</v>
      </c>
      <c r="D9130" s="126" t="s">
        <v>27280</v>
      </c>
      <c r="E9130" s="125" t="s">
        <v>3455</v>
      </c>
      <c r="F9130" s="126" t="s">
        <v>27281</v>
      </c>
      <c r="G9130" s="125" t="s">
        <v>27282</v>
      </c>
      <c r="H9130" s="126" t="s">
        <v>27283</v>
      </c>
      <c r="I9130" s="127">
        <v>757</v>
      </c>
      <c r="J9130" s="128">
        <v>19.0639</v>
      </c>
    </row>
    <row r="9131" spans="2:10" hidden="1" x14ac:dyDescent="0.25">
      <c r="B9131" s="124" t="s">
        <v>37</v>
      </c>
      <c r="C9131" s="125" t="s">
        <v>4552</v>
      </c>
      <c r="D9131" s="126" t="s">
        <v>27280</v>
      </c>
      <c r="E9131" s="125" t="s">
        <v>27284</v>
      </c>
      <c r="F9131" s="126" t="s">
        <v>27285</v>
      </c>
      <c r="G9131" s="125" t="s">
        <v>5326</v>
      </c>
      <c r="H9131" s="126" t="s">
        <v>27286</v>
      </c>
      <c r="I9131" s="127">
        <v>181</v>
      </c>
      <c r="J9131" s="128">
        <v>7.9597000000000024</v>
      </c>
    </row>
    <row r="9132" spans="2:10" hidden="1" x14ac:dyDescent="0.25">
      <c r="B9132" s="124" t="s">
        <v>37</v>
      </c>
      <c r="C9132" s="125" t="s">
        <v>4552</v>
      </c>
      <c r="D9132" s="126" t="s">
        <v>27280</v>
      </c>
      <c r="E9132" s="125" t="s">
        <v>5326</v>
      </c>
      <c r="F9132" s="126" t="s">
        <v>27286</v>
      </c>
      <c r="G9132" s="125" t="s">
        <v>27287</v>
      </c>
      <c r="H9132" s="126" t="s">
        <v>27288</v>
      </c>
      <c r="I9132" s="127">
        <v>521</v>
      </c>
      <c r="J9132" s="128">
        <v>8.0095000000000027</v>
      </c>
    </row>
    <row r="9133" spans="2:10" hidden="1" x14ac:dyDescent="0.25">
      <c r="B9133" s="124" t="s">
        <v>37</v>
      </c>
      <c r="C9133" s="125" t="s">
        <v>4552</v>
      </c>
      <c r="D9133" s="126" t="s">
        <v>27280</v>
      </c>
      <c r="E9133" s="125" t="s">
        <v>4552</v>
      </c>
      <c r="F9133" s="126" t="s">
        <v>27289</v>
      </c>
      <c r="G9133" s="125" t="s">
        <v>27284</v>
      </c>
      <c r="H9133" s="126" t="s">
        <v>27285</v>
      </c>
      <c r="I9133" s="127">
        <v>169</v>
      </c>
      <c r="J9133" s="128">
        <v>19.823799999999991</v>
      </c>
    </row>
    <row r="9134" spans="2:10" hidden="1" x14ac:dyDescent="0.25">
      <c r="B9134" s="124" t="s">
        <v>37</v>
      </c>
      <c r="C9134" s="125" t="s">
        <v>4552</v>
      </c>
      <c r="D9134" s="126" t="s">
        <v>27280</v>
      </c>
      <c r="E9134" s="125" t="s">
        <v>4552</v>
      </c>
      <c r="F9134" s="126" t="s">
        <v>27289</v>
      </c>
      <c r="G9134" s="125" t="s">
        <v>3455</v>
      </c>
      <c r="H9134" s="126" t="s">
        <v>27281</v>
      </c>
      <c r="I9134" s="127">
        <v>366</v>
      </c>
      <c r="J9134" s="128">
        <v>28.1676</v>
      </c>
    </row>
    <row r="9135" spans="2:10" hidden="1" x14ac:dyDescent="0.25">
      <c r="B9135" s="124" t="s">
        <v>37</v>
      </c>
      <c r="C9135" s="125" t="s">
        <v>787</v>
      </c>
      <c r="D9135" s="126" t="s">
        <v>27290</v>
      </c>
      <c r="E9135" s="125" t="s">
        <v>8475</v>
      </c>
      <c r="F9135" s="126" t="s">
        <v>27291</v>
      </c>
      <c r="G9135" s="125" t="s">
        <v>27292</v>
      </c>
      <c r="H9135" s="126" t="s">
        <v>27293</v>
      </c>
      <c r="I9135" s="127">
        <v>474</v>
      </c>
      <c r="J9135" s="128">
        <v>8.633700000000001</v>
      </c>
    </row>
    <row r="9136" spans="2:10" hidden="1" x14ac:dyDescent="0.25">
      <c r="B9136" s="124" t="s">
        <v>37</v>
      </c>
      <c r="C9136" s="125" t="s">
        <v>787</v>
      </c>
      <c r="D9136" s="126" t="s">
        <v>27290</v>
      </c>
      <c r="E9136" s="125" t="s">
        <v>27292</v>
      </c>
      <c r="F9136" s="126" t="s">
        <v>27293</v>
      </c>
      <c r="G9136" s="125" t="s">
        <v>27294</v>
      </c>
      <c r="H9136" s="126" t="s">
        <v>27295</v>
      </c>
      <c r="I9136" s="127">
        <v>396</v>
      </c>
      <c r="J9136" s="128">
        <v>9.9076000000000004</v>
      </c>
    </row>
    <row r="9137" spans="2:10" hidden="1" x14ac:dyDescent="0.25">
      <c r="B9137" s="124" t="s">
        <v>37</v>
      </c>
      <c r="C9137" s="125" t="s">
        <v>4563</v>
      </c>
      <c r="D9137" s="126" t="s">
        <v>27296</v>
      </c>
      <c r="E9137" s="125" t="s">
        <v>27297</v>
      </c>
      <c r="F9137" s="126" t="s">
        <v>27298</v>
      </c>
      <c r="G9137" s="125" t="s">
        <v>27299</v>
      </c>
      <c r="H9137" s="126" t="s">
        <v>27300</v>
      </c>
      <c r="I9137" s="127">
        <v>1210</v>
      </c>
      <c r="J9137" s="128">
        <v>13.5937</v>
      </c>
    </row>
    <row r="9138" spans="2:10" hidden="1" x14ac:dyDescent="0.25">
      <c r="B9138" s="124" t="s">
        <v>37</v>
      </c>
      <c r="C9138" s="125" t="s">
        <v>4563</v>
      </c>
      <c r="D9138" s="126" t="s">
        <v>27296</v>
      </c>
      <c r="E9138" s="125" t="s">
        <v>4563</v>
      </c>
      <c r="F9138" s="126" t="s">
        <v>27301</v>
      </c>
      <c r="G9138" s="125" t="s">
        <v>27297</v>
      </c>
      <c r="H9138" s="126" t="s">
        <v>27298</v>
      </c>
      <c r="I9138" s="127">
        <v>395</v>
      </c>
      <c r="J9138" s="128">
        <v>28.05990000000001</v>
      </c>
    </row>
    <row r="9139" spans="2:10" hidden="1" x14ac:dyDescent="0.25">
      <c r="B9139" s="124" t="s">
        <v>37</v>
      </c>
      <c r="C9139" s="125" t="s">
        <v>4567</v>
      </c>
      <c r="D9139" s="126" t="s">
        <v>27302</v>
      </c>
      <c r="E9139" s="125" t="s">
        <v>4567</v>
      </c>
      <c r="F9139" s="126" t="s">
        <v>27303</v>
      </c>
      <c r="G9139" s="125" t="s">
        <v>27304</v>
      </c>
      <c r="H9139" s="126" t="s">
        <v>27305</v>
      </c>
      <c r="I9139" s="127">
        <v>548</v>
      </c>
      <c r="J9139" s="128">
        <v>8.8822000000000028</v>
      </c>
    </row>
    <row r="9140" spans="2:10" hidden="1" x14ac:dyDescent="0.25">
      <c r="B9140" s="124" t="s">
        <v>37</v>
      </c>
      <c r="C9140" s="125" t="s">
        <v>4567</v>
      </c>
      <c r="D9140" s="126" t="s">
        <v>27302</v>
      </c>
      <c r="E9140" s="125" t="s">
        <v>27304</v>
      </c>
      <c r="F9140" s="126" t="s">
        <v>27305</v>
      </c>
      <c r="G9140" s="125" t="s">
        <v>27306</v>
      </c>
      <c r="H9140" s="126" t="s">
        <v>27307</v>
      </c>
      <c r="I9140" s="127">
        <v>450</v>
      </c>
      <c r="J9140" s="128">
        <v>6.6633999999999984</v>
      </c>
    </row>
    <row r="9141" spans="2:10" hidden="1" x14ac:dyDescent="0.25">
      <c r="B9141" s="124" t="s">
        <v>37</v>
      </c>
      <c r="C9141" s="125" t="s">
        <v>27308</v>
      </c>
      <c r="D9141" s="126" t="s">
        <v>27309</v>
      </c>
      <c r="E9141" s="125" t="s">
        <v>27308</v>
      </c>
      <c r="F9141" s="126" t="s">
        <v>27310</v>
      </c>
      <c r="G9141" s="125" t="s">
        <v>27311</v>
      </c>
      <c r="H9141" s="126" t="s">
        <v>27312</v>
      </c>
      <c r="I9141" s="127">
        <v>74</v>
      </c>
      <c r="J9141" s="128">
        <v>15.8249</v>
      </c>
    </row>
    <row r="9142" spans="2:10" hidden="1" x14ac:dyDescent="0.25">
      <c r="B9142" s="124" t="s">
        <v>37</v>
      </c>
      <c r="C9142" s="125" t="s">
        <v>4583</v>
      </c>
      <c r="D9142" s="126" t="s">
        <v>27313</v>
      </c>
      <c r="E9142" s="125" t="s">
        <v>4583</v>
      </c>
      <c r="F9142" s="126" t="s">
        <v>27314</v>
      </c>
      <c r="G9142" s="125" t="s">
        <v>4197</v>
      </c>
      <c r="H9142" s="126" t="s">
        <v>27315</v>
      </c>
      <c r="I9142" s="127">
        <v>643</v>
      </c>
      <c r="J9142" s="128">
        <v>22.498799999999989</v>
      </c>
    </row>
    <row r="9143" spans="2:10" hidden="1" x14ac:dyDescent="0.25">
      <c r="B9143" s="124" t="s">
        <v>37</v>
      </c>
      <c r="C9143" s="125" t="s">
        <v>883</v>
      </c>
      <c r="D9143" s="126" t="s">
        <v>27316</v>
      </c>
      <c r="E9143" s="125" t="s">
        <v>883</v>
      </c>
      <c r="F9143" s="126" t="s">
        <v>27317</v>
      </c>
      <c r="G9143" s="125" t="s">
        <v>178</v>
      </c>
      <c r="H9143" s="126" t="s">
        <v>27318</v>
      </c>
      <c r="I9143" s="127">
        <v>162</v>
      </c>
      <c r="J9143" s="128">
        <v>23.842700000000001</v>
      </c>
    </row>
    <row r="9144" spans="2:10" hidden="1" x14ac:dyDescent="0.25">
      <c r="B9144" s="124" t="s">
        <v>37</v>
      </c>
      <c r="C9144" s="125" t="s">
        <v>883</v>
      </c>
      <c r="D9144" s="126" t="s">
        <v>27316</v>
      </c>
      <c r="E9144" s="125" t="s">
        <v>883</v>
      </c>
      <c r="F9144" s="126" t="s">
        <v>27317</v>
      </c>
      <c r="G9144" s="125" t="s">
        <v>27319</v>
      </c>
      <c r="H9144" s="126" t="s">
        <v>27320</v>
      </c>
      <c r="I9144" s="127">
        <v>745</v>
      </c>
      <c r="J9144" s="128">
        <v>63.390300000000003</v>
      </c>
    </row>
    <row r="9145" spans="2:10" hidden="1" x14ac:dyDescent="0.25">
      <c r="B9145" s="124" t="s">
        <v>37</v>
      </c>
      <c r="C9145" s="125" t="s">
        <v>883</v>
      </c>
      <c r="D9145" s="126" t="s">
        <v>27316</v>
      </c>
      <c r="E9145" s="125" t="s">
        <v>178</v>
      </c>
      <c r="F9145" s="126" t="s">
        <v>27318</v>
      </c>
      <c r="G9145" s="125" t="s">
        <v>6717</v>
      </c>
      <c r="H9145" s="126" t="s">
        <v>27321</v>
      </c>
      <c r="I9145" s="127">
        <v>101</v>
      </c>
      <c r="J9145" s="128">
        <v>31.524799999999988</v>
      </c>
    </row>
    <row r="9146" spans="2:10" hidden="1" x14ac:dyDescent="0.25">
      <c r="B9146" s="124" t="s">
        <v>37</v>
      </c>
      <c r="C9146" s="125" t="s">
        <v>883</v>
      </c>
      <c r="D9146" s="126" t="s">
        <v>27316</v>
      </c>
      <c r="E9146" s="125" t="s">
        <v>27319</v>
      </c>
      <c r="F9146" s="126" t="s">
        <v>27320</v>
      </c>
      <c r="G9146" s="125" t="s">
        <v>27322</v>
      </c>
      <c r="H9146" s="126" t="s">
        <v>27323</v>
      </c>
      <c r="I9146" s="127">
        <v>103</v>
      </c>
      <c r="J9146" s="128">
        <v>25.2972</v>
      </c>
    </row>
    <row r="9147" spans="2:10" hidden="1" x14ac:dyDescent="0.25">
      <c r="B9147" s="124" t="s">
        <v>37</v>
      </c>
      <c r="C9147" s="125" t="s">
        <v>883</v>
      </c>
      <c r="D9147" s="126" t="s">
        <v>27316</v>
      </c>
      <c r="E9147" s="125" t="s">
        <v>27324</v>
      </c>
      <c r="F9147" s="126" t="s">
        <v>27325</v>
      </c>
      <c r="G9147" s="125" t="s">
        <v>27326</v>
      </c>
      <c r="H9147" s="126" t="s">
        <v>27327</v>
      </c>
      <c r="I9147" s="127">
        <v>384</v>
      </c>
      <c r="J9147" s="128">
        <v>22.987500000000001</v>
      </c>
    </row>
    <row r="9148" spans="2:10" hidden="1" x14ac:dyDescent="0.25">
      <c r="B9148" s="124" t="s">
        <v>37</v>
      </c>
      <c r="C9148" s="125" t="s">
        <v>883</v>
      </c>
      <c r="D9148" s="126" t="s">
        <v>27316</v>
      </c>
      <c r="E9148" s="125" t="s">
        <v>883</v>
      </c>
      <c r="F9148" s="126" t="s">
        <v>27317</v>
      </c>
      <c r="G9148" s="125" t="s">
        <v>27324</v>
      </c>
      <c r="H9148" s="126" t="s">
        <v>27325</v>
      </c>
      <c r="I9148" s="127">
        <v>27</v>
      </c>
      <c r="J9148" s="128">
        <v>44.560100000000013</v>
      </c>
    </row>
    <row r="9149" spans="2:10" hidden="1" x14ac:dyDescent="0.25">
      <c r="B9149" s="124" t="s">
        <v>37</v>
      </c>
      <c r="C9149" s="125" t="s">
        <v>27328</v>
      </c>
      <c r="D9149" s="126" t="s">
        <v>27329</v>
      </c>
      <c r="E9149" s="125" t="s">
        <v>27328</v>
      </c>
      <c r="F9149" s="126" t="s">
        <v>27330</v>
      </c>
      <c r="G9149" s="125" t="s">
        <v>27331</v>
      </c>
      <c r="H9149" s="126" t="s">
        <v>27332</v>
      </c>
      <c r="I9149" s="127">
        <v>263</v>
      </c>
      <c r="J9149" s="128">
        <v>42.392000000000003</v>
      </c>
    </row>
    <row r="9150" spans="2:10" hidden="1" x14ac:dyDescent="0.25">
      <c r="B9150" s="124" t="s">
        <v>37</v>
      </c>
      <c r="C9150" s="125" t="s">
        <v>4605</v>
      </c>
      <c r="D9150" s="126" t="s">
        <v>27333</v>
      </c>
      <c r="E9150" s="125" t="s">
        <v>4605</v>
      </c>
      <c r="F9150" s="126" t="s">
        <v>27334</v>
      </c>
      <c r="G9150" s="125" t="s">
        <v>27335</v>
      </c>
      <c r="H9150" s="126" t="s">
        <v>27336</v>
      </c>
      <c r="I9150" s="127">
        <v>282</v>
      </c>
      <c r="J9150" s="128">
        <v>6.9284999999999997</v>
      </c>
    </row>
    <row r="9151" spans="2:10" hidden="1" x14ac:dyDescent="0.25">
      <c r="B9151" s="124" t="s">
        <v>37</v>
      </c>
      <c r="C9151" s="125" t="s">
        <v>4619</v>
      </c>
      <c r="D9151" s="126" t="s">
        <v>27337</v>
      </c>
      <c r="E9151" s="125" t="s">
        <v>4619</v>
      </c>
      <c r="F9151" s="126" t="s">
        <v>27338</v>
      </c>
      <c r="G9151" s="125" t="s">
        <v>27339</v>
      </c>
      <c r="H9151" s="126" t="s">
        <v>27340</v>
      </c>
      <c r="I9151" s="127">
        <v>356</v>
      </c>
      <c r="J9151" s="128">
        <v>17.201499999999999</v>
      </c>
    </row>
    <row r="9152" spans="2:10" hidden="1" x14ac:dyDescent="0.25">
      <c r="B9152" s="124" t="s">
        <v>37</v>
      </c>
      <c r="C9152" s="125" t="s">
        <v>27341</v>
      </c>
      <c r="D9152" s="126" t="s">
        <v>27342</v>
      </c>
      <c r="E9152" s="125" t="s">
        <v>27341</v>
      </c>
      <c r="F9152" s="126" t="s">
        <v>27343</v>
      </c>
      <c r="G9152" s="125" t="s">
        <v>23478</v>
      </c>
      <c r="H9152" s="126" t="s">
        <v>27344</v>
      </c>
      <c r="I9152" s="127">
        <v>401</v>
      </c>
      <c r="J9152" s="128">
        <v>4.5876000000000001</v>
      </c>
    </row>
    <row r="9153" spans="2:10" hidden="1" x14ac:dyDescent="0.25">
      <c r="B9153" s="124" t="s">
        <v>37</v>
      </c>
      <c r="C9153" s="125" t="s">
        <v>6206</v>
      </c>
      <c r="D9153" s="126" t="s">
        <v>27345</v>
      </c>
      <c r="E9153" s="125" t="s">
        <v>6206</v>
      </c>
      <c r="F9153" s="126" t="s">
        <v>27346</v>
      </c>
      <c r="G9153" s="125" t="s">
        <v>27347</v>
      </c>
      <c r="H9153" s="126" t="s">
        <v>27348</v>
      </c>
      <c r="I9153" s="127">
        <v>27</v>
      </c>
      <c r="J9153" s="128">
        <v>11.6836</v>
      </c>
    </row>
    <row r="9154" spans="2:10" hidden="1" x14ac:dyDescent="0.25">
      <c r="B9154" s="124" t="s">
        <v>37</v>
      </c>
      <c r="C9154" s="125" t="s">
        <v>27349</v>
      </c>
      <c r="D9154" s="126" t="s">
        <v>27350</v>
      </c>
      <c r="E9154" s="125" t="s">
        <v>27349</v>
      </c>
      <c r="F9154" s="126" t="s">
        <v>27351</v>
      </c>
      <c r="G9154" s="125" t="s">
        <v>2732</v>
      </c>
      <c r="H9154" s="126" t="s">
        <v>27352</v>
      </c>
      <c r="I9154" s="127">
        <v>145</v>
      </c>
      <c r="J9154" s="128">
        <v>34.099400000000003</v>
      </c>
    </row>
    <row r="9155" spans="2:10" hidden="1" x14ac:dyDescent="0.25">
      <c r="B9155" s="124" t="s">
        <v>37</v>
      </c>
      <c r="C9155" s="125" t="s">
        <v>27353</v>
      </c>
      <c r="D9155" s="126" t="s">
        <v>27354</v>
      </c>
      <c r="E9155" s="125" t="s">
        <v>27353</v>
      </c>
      <c r="F9155" s="126" t="s">
        <v>27355</v>
      </c>
      <c r="G9155" s="125" t="s">
        <v>27356</v>
      </c>
      <c r="H9155" s="126" t="s">
        <v>27357</v>
      </c>
      <c r="I9155" s="127">
        <v>722</v>
      </c>
      <c r="J9155" s="128">
        <v>13.539400000000001</v>
      </c>
    </row>
    <row r="9156" spans="2:10" hidden="1" x14ac:dyDescent="0.25">
      <c r="B9156" s="124" t="s">
        <v>37</v>
      </c>
      <c r="C9156" s="125" t="s">
        <v>27353</v>
      </c>
      <c r="D9156" s="126" t="s">
        <v>27354</v>
      </c>
      <c r="E9156" s="125" t="s">
        <v>27356</v>
      </c>
      <c r="F9156" s="126" t="s">
        <v>27357</v>
      </c>
      <c r="G9156" s="125" t="s">
        <v>27358</v>
      </c>
      <c r="H9156" s="126" t="s">
        <v>27359</v>
      </c>
      <c r="I9156" s="127">
        <v>2138</v>
      </c>
      <c r="J9156" s="128">
        <v>44.608900000000013</v>
      </c>
    </row>
    <row r="9157" spans="2:10" hidden="1" x14ac:dyDescent="0.25">
      <c r="B9157" s="124" t="s">
        <v>37</v>
      </c>
      <c r="C9157" s="125" t="s">
        <v>27353</v>
      </c>
      <c r="D9157" s="126" t="s">
        <v>27354</v>
      </c>
      <c r="E9157" s="125" t="s">
        <v>27358</v>
      </c>
      <c r="F9157" s="126" t="s">
        <v>27359</v>
      </c>
      <c r="G9157" s="125" t="s">
        <v>3483</v>
      </c>
      <c r="H9157" s="126" t="s">
        <v>27360</v>
      </c>
      <c r="I9157" s="127">
        <v>425</v>
      </c>
      <c r="J9157" s="128">
        <v>2.9583000000000008</v>
      </c>
    </row>
    <row r="9158" spans="2:10" hidden="1" x14ac:dyDescent="0.25">
      <c r="B9158" s="124" t="s">
        <v>37</v>
      </c>
      <c r="C9158" s="125" t="s">
        <v>4635</v>
      </c>
      <c r="D9158" s="126" t="s">
        <v>27361</v>
      </c>
      <c r="E9158" s="125" t="s">
        <v>4635</v>
      </c>
      <c r="F9158" s="126" t="s">
        <v>27362</v>
      </c>
      <c r="G9158" s="125" t="s">
        <v>805</v>
      </c>
      <c r="H9158" s="126" t="s">
        <v>27363</v>
      </c>
      <c r="I9158" s="127">
        <v>633</v>
      </c>
      <c r="J9158" s="128">
        <v>4.8823999999999996</v>
      </c>
    </row>
    <row r="9159" spans="2:10" hidden="1" x14ac:dyDescent="0.25">
      <c r="B9159" s="124" t="s">
        <v>37</v>
      </c>
      <c r="C9159" s="125" t="s">
        <v>4635</v>
      </c>
      <c r="D9159" s="126" t="s">
        <v>27361</v>
      </c>
      <c r="E9159" s="125" t="s">
        <v>6197</v>
      </c>
      <c r="F9159" s="126" t="s">
        <v>27364</v>
      </c>
      <c r="G9159" s="125" t="s">
        <v>27365</v>
      </c>
      <c r="H9159" s="126" t="s">
        <v>27366</v>
      </c>
      <c r="I9159" s="127">
        <v>605</v>
      </c>
      <c r="J9159" s="128">
        <v>6.1866000000000003</v>
      </c>
    </row>
    <row r="9160" spans="2:10" hidden="1" x14ac:dyDescent="0.25">
      <c r="B9160" s="124" t="s">
        <v>37</v>
      </c>
      <c r="C9160" s="125" t="s">
        <v>4635</v>
      </c>
      <c r="D9160" s="126" t="s">
        <v>27361</v>
      </c>
      <c r="E9160" s="125" t="s">
        <v>4635</v>
      </c>
      <c r="F9160" s="126" t="s">
        <v>27362</v>
      </c>
      <c r="G9160" s="125" t="s">
        <v>6197</v>
      </c>
      <c r="H9160" s="126" t="s">
        <v>27364</v>
      </c>
      <c r="I9160" s="127">
        <v>306</v>
      </c>
      <c r="J9160" s="128">
        <v>15.630800000000001</v>
      </c>
    </row>
    <row r="9161" spans="2:10" hidden="1" x14ac:dyDescent="0.25">
      <c r="B9161" s="124" t="s">
        <v>37</v>
      </c>
      <c r="C9161" s="125" t="s">
        <v>4635</v>
      </c>
      <c r="D9161" s="126" t="s">
        <v>27361</v>
      </c>
      <c r="E9161" s="125" t="s">
        <v>4635</v>
      </c>
      <c r="F9161" s="126" t="s">
        <v>27362</v>
      </c>
      <c r="G9161" s="125" t="s">
        <v>27367</v>
      </c>
      <c r="H9161" s="126" t="s">
        <v>27368</v>
      </c>
      <c r="I9161" s="127">
        <v>367</v>
      </c>
      <c r="J9161" s="128">
        <v>11.346</v>
      </c>
    </row>
    <row r="9162" spans="2:10" hidden="1" x14ac:dyDescent="0.25">
      <c r="B9162" s="124" t="s">
        <v>37</v>
      </c>
      <c r="C9162" s="125" t="s">
        <v>4635</v>
      </c>
      <c r="D9162" s="126" t="s">
        <v>27361</v>
      </c>
      <c r="E9162" s="125" t="s">
        <v>27365</v>
      </c>
      <c r="F9162" s="126" t="s">
        <v>27366</v>
      </c>
      <c r="G9162" s="125" t="s">
        <v>16412</v>
      </c>
      <c r="H9162" s="126" t="s">
        <v>27369</v>
      </c>
      <c r="I9162" s="127">
        <v>347</v>
      </c>
      <c r="J9162" s="128">
        <v>6.4191000000000003</v>
      </c>
    </row>
    <row r="9163" spans="2:10" hidden="1" x14ac:dyDescent="0.25">
      <c r="B9163" s="124" t="s">
        <v>37</v>
      </c>
      <c r="C9163" s="125" t="s">
        <v>4637</v>
      </c>
      <c r="D9163" s="126" t="s">
        <v>27370</v>
      </c>
      <c r="E9163" s="125" t="s">
        <v>4637</v>
      </c>
      <c r="F9163" s="126" t="s">
        <v>27371</v>
      </c>
      <c r="G9163" s="125" t="s">
        <v>27372</v>
      </c>
      <c r="H9163" s="126" t="s">
        <v>27373</v>
      </c>
      <c r="I9163" s="127">
        <v>230</v>
      </c>
      <c r="J9163" s="128">
        <v>44.510399999999997</v>
      </c>
    </row>
    <row r="9164" spans="2:10" hidden="1" x14ac:dyDescent="0.25">
      <c r="B9164" s="124" t="s">
        <v>37</v>
      </c>
      <c r="C9164" s="125" t="s">
        <v>4637</v>
      </c>
      <c r="D9164" s="126" t="s">
        <v>27370</v>
      </c>
      <c r="E9164" s="125" t="s">
        <v>27372</v>
      </c>
      <c r="F9164" s="126" t="s">
        <v>27373</v>
      </c>
      <c r="G9164" s="125" t="s">
        <v>27374</v>
      </c>
      <c r="H9164" s="126" t="s">
        <v>27375</v>
      </c>
      <c r="I9164" s="127">
        <v>253</v>
      </c>
      <c r="J9164" s="128">
        <v>18.509699999999999</v>
      </c>
    </row>
    <row r="9165" spans="2:10" hidden="1" x14ac:dyDescent="0.25">
      <c r="B9165" s="124" t="s">
        <v>37</v>
      </c>
      <c r="C9165" s="125" t="s">
        <v>4651</v>
      </c>
      <c r="D9165" s="126" t="s">
        <v>27376</v>
      </c>
      <c r="E9165" s="125" t="s">
        <v>4651</v>
      </c>
      <c r="F9165" s="126" t="s">
        <v>27377</v>
      </c>
      <c r="G9165" s="125" t="s">
        <v>21764</v>
      </c>
      <c r="H9165" s="126" t="s">
        <v>27378</v>
      </c>
      <c r="I9165" s="127">
        <v>1265</v>
      </c>
      <c r="J9165" s="128">
        <v>20.485399999999998</v>
      </c>
    </row>
    <row r="9166" spans="2:10" hidden="1" x14ac:dyDescent="0.25">
      <c r="B9166" s="124" t="s">
        <v>37</v>
      </c>
      <c r="C9166" s="125" t="s">
        <v>4651</v>
      </c>
      <c r="D9166" s="126" t="s">
        <v>27376</v>
      </c>
      <c r="E9166" s="125" t="s">
        <v>4651</v>
      </c>
      <c r="F9166" s="126" t="s">
        <v>27377</v>
      </c>
      <c r="G9166" s="125" t="s">
        <v>21028</v>
      </c>
      <c r="H9166" s="126" t="s">
        <v>27379</v>
      </c>
      <c r="I9166" s="127">
        <v>184</v>
      </c>
      <c r="J9166" s="128">
        <v>21.329000000000001</v>
      </c>
    </row>
    <row r="9167" spans="2:10" hidden="1" x14ac:dyDescent="0.25">
      <c r="B9167" s="124" t="s">
        <v>37</v>
      </c>
      <c r="C9167" s="125" t="s">
        <v>27380</v>
      </c>
      <c r="D9167" s="126" t="s">
        <v>27381</v>
      </c>
      <c r="E9167" s="125" t="s">
        <v>27380</v>
      </c>
      <c r="F9167" s="126" t="s">
        <v>27382</v>
      </c>
      <c r="G9167" s="125" t="s">
        <v>27383</v>
      </c>
      <c r="H9167" s="126" t="s">
        <v>27384</v>
      </c>
      <c r="I9167" s="127">
        <v>123</v>
      </c>
      <c r="J9167" s="128">
        <v>15.586600000000001</v>
      </c>
    </row>
    <row r="9168" spans="2:10" hidden="1" x14ac:dyDescent="0.25">
      <c r="B9168" s="124" t="s">
        <v>37</v>
      </c>
      <c r="C9168" s="125" t="s">
        <v>1737</v>
      </c>
      <c r="D9168" s="126" t="s">
        <v>27385</v>
      </c>
      <c r="E9168" s="125" t="s">
        <v>1737</v>
      </c>
      <c r="F9168" s="126" t="s">
        <v>27386</v>
      </c>
      <c r="G9168" s="125" t="s">
        <v>27387</v>
      </c>
      <c r="H9168" s="126" t="s">
        <v>27388</v>
      </c>
      <c r="I9168" s="127">
        <v>372</v>
      </c>
      <c r="J9168" s="128">
        <v>31.415400000000002</v>
      </c>
    </row>
    <row r="9169" spans="2:10" hidden="1" x14ac:dyDescent="0.25">
      <c r="B9169" s="124" t="s">
        <v>37</v>
      </c>
      <c r="C9169" s="125" t="s">
        <v>27389</v>
      </c>
      <c r="D9169" s="126" t="s">
        <v>27390</v>
      </c>
      <c r="E9169" s="125" t="s">
        <v>27389</v>
      </c>
      <c r="F9169" s="126" t="s">
        <v>27391</v>
      </c>
      <c r="G9169" s="125" t="s">
        <v>27392</v>
      </c>
      <c r="H9169" s="126" t="s">
        <v>27393</v>
      </c>
      <c r="I9169" s="127">
        <v>734</v>
      </c>
      <c r="J9169" s="128">
        <v>72.946700000000007</v>
      </c>
    </row>
    <row r="9170" spans="2:10" hidden="1" x14ac:dyDescent="0.25">
      <c r="B9170" s="124" t="s">
        <v>37</v>
      </c>
      <c r="C9170" s="125" t="s">
        <v>2696</v>
      </c>
      <c r="D9170" s="126" t="s">
        <v>27394</v>
      </c>
      <c r="E9170" s="125" t="s">
        <v>2696</v>
      </c>
      <c r="F9170" s="126" t="s">
        <v>27395</v>
      </c>
      <c r="G9170" s="125" t="s">
        <v>4617</v>
      </c>
      <c r="H9170" s="126" t="s">
        <v>27396</v>
      </c>
      <c r="I9170" s="127">
        <v>940</v>
      </c>
      <c r="J9170" s="128">
        <v>16.039000000000001</v>
      </c>
    </row>
    <row r="9171" spans="2:10" hidden="1" x14ac:dyDescent="0.25">
      <c r="B9171" s="124" t="s">
        <v>37</v>
      </c>
      <c r="C9171" s="125" t="s">
        <v>4680</v>
      </c>
      <c r="D9171" s="126" t="s">
        <v>27397</v>
      </c>
      <c r="E9171" s="125" t="s">
        <v>4680</v>
      </c>
      <c r="F9171" s="126" t="s">
        <v>27398</v>
      </c>
      <c r="G9171" s="125" t="s">
        <v>25285</v>
      </c>
      <c r="H9171" s="126" t="s">
        <v>27399</v>
      </c>
      <c r="I9171" s="127">
        <v>757</v>
      </c>
      <c r="J9171" s="128">
        <v>21.822399999999998</v>
      </c>
    </row>
    <row r="9172" spans="2:10" hidden="1" x14ac:dyDescent="0.25">
      <c r="B9172" s="124" t="s">
        <v>37</v>
      </c>
      <c r="C9172" s="125" t="s">
        <v>4682</v>
      </c>
      <c r="D9172" s="126" t="s">
        <v>27400</v>
      </c>
      <c r="E9172" s="125" t="s">
        <v>27401</v>
      </c>
      <c r="F9172" s="126" t="s">
        <v>27402</v>
      </c>
      <c r="G9172" s="125" t="s">
        <v>27403</v>
      </c>
      <c r="H9172" s="126" t="s">
        <v>27404</v>
      </c>
      <c r="I9172" s="127">
        <v>577</v>
      </c>
      <c r="J9172" s="128">
        <v>14.0259</v>
      </c>
    </row>
    <row r="9173" spans="2:10" hidden="1" x14ac:dyDescent="0.25">
      <c r="B9173" s="124" t="s">
        <v>37</v>
      </c>
      <c r="C9173" s="125" t="s">
        <v>4682</v>
      </c>
      <c r="D9173" s="126" t="s">
        <v>27400</v>
      </c>
      <c r="E9173" s="125" t="s">
        <v>4682</v>
      </c>
      <c r="F9173" s="126" t="s">
        <v>27405</v>
      </c>
      <c r="G9173" s="125" t="s">
        <v>27401</v>
      </c>
      <c r="H9173" s="126" t="s">
        <v>27402</v>
      </c>
      <c r="I9173" s="127">
        <v>195</v>
      </c>
      <c r="J9173" s="128">
        <v>7.5777999999999999</v>
      </c>
    </row>
    <row r="9174" spans="2:10" hidden="1" x14ac:dyDescent="0.25">
      <c r="B9174" s="124" t="s">
        <v>37</v>
      </c>
      <c r="C9174" s="125" t="s">
        <v>27406</v>
      </c>
      <c r="D9174" s="126" t="s">
        <v>27407</v>
      </c>
      <c r="E9174" s="125" t="s">
        <v>27406</v>
      </c>
      <c r="F9174" s="126" t="s">
        <v>27408</v>
      </c>
      <c r="G9174" s="125" t="s">
        <v>2043</v>
      </c>
      <c r="H9174" s="126" t="s">
        <v>27409</v>
      </c>
      <c r="I9174" s="127">
        <v>348</v>
      </c>
      <c r="J9174" s="128">
        <v>12.289</v>
      </c>
    </row>
    <row r="9175" spans="2:10" hidden="1" x14ac:dyDescent="0.25">
      <c r="B9175" s="124" t="s">
        <v>37</v>
      </c>
      <c r="C9175" s="125" t="s">
        <v>1675</v>
      </c>
      <c r="D9175" s="126" t="s">
        <v>27410</v>
      </c>
      <c r="E9175" s="125" t="s">
        <v>1675</v>
      </c>
      <c r="F9175" s="126" t="s">
        <v>27411</v>
      </c>
      <c r="G9175" s="125" t="s">
        <v>3264</v>
      </c>
      <c r="H9175" s="126" t="s">
        <v>27412</v>
      </c>
      <c r="I9175" s="127">
        <v>315</v>
      </c>
      <c r="J9175" s="128">
        <v>9.1326000000000001</v>
      </c>
    </row>
    <row r="9176" spans="2:10" hidden="1" x14ac:dyDescent="0.25">
      <c r="B9176" s="124" t="s">
        <v>37</v>
      </c>
      <c r="C9176" s="125" t="s">
        <v>1675</v>
      </c>
      <c r="D9176" s="126" t="s">
        <v>27410</v>
      </c>
      <c r="E9176" s="125" t="s">
        <v>27413</v>
      </c>
      <c r="F9176" s="126" t="s">
        <v>27414</v>
      </c>
      <c r="G9176" s="125" t="s">
        <v>27415</v>
      </c>
      <c r="H9176" s="126" t="s">
        <v>27416</v>
      </c>
      <c r="I9176" s="127">
        <v>305</v>
      </c>
      <c r="J9176" s="128">
        <v>2.0558000000000001</v>
      </c>
    </row>
    <row r="9177" spans="2:10" hidden="1" x14ac:dyDescent="0.25">
      <c r="B9177" s="124" t="s">
        <v>37</v>
      </c>
      <c r="C9177" s="125" t="s">
        <v>1675</v>
      </c>
      <c r="D9177" s="126" t="s">
        <v>27410</v>
      </c>
      <c r="E9177" s="125" t="s">
        <v>1675</v>
      </c>
      <c r="F9177" s="126" t="s">
        <v>27411</v>
      </c>
      <c r="G9177" s="125" t="s">
        <v>27413</v>
      </c>
      <c r="H9177" s="126" t="s">
        <v>27414</v>
      </c>
      <c r="I9177" s="127">
        <v>187</v>
      </c>
      <c r="J9177" s="128">
        <v>9.0666000000000029</v>
      </c>
    </row>
    <row r="9178" spans="2:10" hidden="1" x14ac:dyDescent="0.25">
      <c r="B9178" s="124" t="s">
        <v>37</v>
      </c>
      <c r="C9178" s="125" t="s">
        <v>4700</v>
      </c>
      <c r="D9178" s="126" t="s">
        <v>27417</v>
      </c>
      <c r="E9178" s="125" t="s">
        <v>4700</v>
      </c>
      <c r="F9178" s="126" t="s">
        <v>27418</v>
      </c>
      <c r="G9178" s="125" t="s">
        <v>13648</v>
      </c>
      <c r="H9178" s="126" t="s">
        <v>27419</v>
      </c>
      <c r="I9178" s="127">
        <v>91</v>
      </c>
      <c r="J9178" s="128">
        <v>20.713699999999999</v>
      </c>
    </row>
    <row r="9179" spans="2:10" hidden="1" x14ac:dyDescent="0.25">
      <c r="B9179" s="124" t="s">
        <v>308</v>
      </c>
      <c r="C9179" s="125" t="s">
        <v>27420</v>
      </c>
      <c r="D9179" s="126" t="s">
        <v>27421</v>
      </c>
      <c r="E9179" s="125" t="s">
        <v>27420</v>
      </c>
      <c r="F9179" s="126" t="s">
        <v>27422</v>
      </c>
      <c r="G9179" s="125" t="s">
        <v>27423</v>
      </c>
      <c r="H9179" s="126" t="s">
        <v>27424</v>
      </c>
      <c r="I9179" s="127">
        <v>433</v>
      </c>
      <c r="J9179" s="128">
        <v>5.2433999999999994</v>
      </c>
    </row>
    <row r="9180" spans="2:10" hidden="1" x14ac:dyDescent="0.25">
      <c r="B9180" s="124" t="s">
        <v>308</v>
      </c>
      <c r="C9180" s="125" t="s">
        <v>27425</v>
      </c>
      <c r="D9180" s="126" t="s">
        <v>27426</v>
      </c>
      <c r="E9180" s="125" t="s">
        <v>23331</v>
      </c>
      <c r="F9180" s="126" t="s">
        <v>27427</v>
      </c>
      <c r="G9180" s="125" t="s">
        <v>27428</v>
      </c>
      <c r="H9180" s="126" t="s">
        <v>27429</v>
      </c>
      <c r="I9180" s="127">
        <v>41</v>
      </c>
      <c r="J9180" s="128">
        <v>4.8696000000000002</v>
      </c>
    </row>
    <row r="9181" spans="2:10" hidden="1" x14ac:dyDescent="0.25">
      <c r="B9181" s="124" t="s">
        <v>308</v>
      </c>
      <c r="C9181" s="125" t="s">
        <v>27425</v>
      </c>
      <c r="D9181" s="126" t="s">
        <v>27426</v>
      </c>
      <c r="E9181" s="125" t="s">
        <v>27430</v>
      </c>
      <c r="F9181" s="126" t="s">
        <v>27431</v>
      </c>
      <c r="G9181" s="125" t="s">
        <v>1936</v>
      </c>
      <c r="H9181" s="126" t="s">
        <v>27432</v>
      </c>
      <c r="I9181" s="127">
        <v>303</v>
      </c>
      <c r="J9181" s="128">
        <v>18.159099999999999</v>
      </c>
    </row>
    <row r="9182" spans="2:10" hidden="1" x14ac:dyDescent="0.25">
      <c r="B9182" s="124" t="s">
        <v>308</v>
      </c>
      <c r="C9182" s="125" t="s">
        <v>27425</v>
      </c>
      <c r="D9182" s="126" t="s">
        <v>27426</v>
      </c>
      <c r="E9182" s="125" t="s">
        <v>1936</v>
      </c>
      <c r="F9182" s="126" t="s">
        <v>27432</v>
      </c>
      <c r="G9182" s="125" t="s">
        <v>23331</v>
      </c>
      <c r="H9182" s="126" t="s">
        <v>27427</v>
      </c>
      <c r="I9182" s="127">
        <v>65</v>
      </c>
      <c r="J9182" s="128">
        <v>6.1340000000000003</v>
      </c>
    </row>
    <row r="9183" spans="2:10" hidden="1" x14ac:dyDescent="0.25">
      <c r="B9183" s="124" t="s">
        <v>308</v>
      </c>
      <c r="C9183" s="125" t="s">
        <v>27425</v>
      </c>
      <c r="D9183" s="126" t="s">
        <v>27426</v>
      </c>
      <c r="E9183" s="125" t="s">
        <v>27428</v>
      </c>
      <c r="F9183" s="126" t="s">
        <v>27429</v>
      </c>
      <c r="G9183" s="125" t="s">
        <v>1985</v>
      </c>
      <c r="H9183" s="126" t="s">
        <v>27433</v>
      </c>
      <c r="I9183" s="127">
        <v>300</v>
      </c>
      <c r="J9183" s="128">
        <v>4.3106</v>
      </c>
    </row>
    <row r="9184" spans="2:10" hidden="1" x14ac:dyDescent="0.25">
      <c r="B9184" s="124" t="s">
        <v>308</v>
      </c>
      <c r="C9184" s="125" t="s">
        <v>13625</v>
      </c>
      <c r="D9184" s="126" t="s">
        <v>27434</v>
      </c>
      <c r="E9184" s="125" t="s">
        <v>13625</v>
      </c>
      <c r="F9184" s="126" t="s">
        <v>27435</v>
      </c>
      <c r="G9184" s="125" t="s">
        <v>27436</v>
      </c>
      <c r="H9184" s="126" t="s">
        <v>27437</v>
      </c>
      <c r="I9184" s="127">
        <v>404</v>
      </c>
      <c r="J9184" s="128">
        <v>23.641200000000001</v>
      </c>
    </row>
    <row r="9185" spans="2:10" hidden="1" x14ac:dyDescent="0.25">
      <c r="B9185" s="124" t="s">
        <v>308</v>
      </c>
      <c r="C9185" s="125" t="s">
        <v>27438</v>
      </c>
      <c r="D9185" s="126" t="s">
        <v>27439</v>
      </c>
      <c r="E9185" s="125" t="s">
        <v>27440</v>
      </c>
      <c r="F9185" s="126" t="s">
        <v>27441</v>
      </c>
      <c r="G9185" s="125" t="s">
        <v>27442</v>
      </c>
      <c r="H9185" s="126" t="s">
        <v>27443</v>
      </c>
      <c r="I9185" s="127">
        <v>317</v>
      </c>
      <c r="J9185" s="128">
        <v>19.145700000000001</v>
      </c>
    </row>
    <row r="9186" spans="2:10" hidden="1" x14ac:dyDescent="0.25">
      <c r="B9186" s="124" t="s">
        <v>308</v>
      </c>
      <c r="C9186" s="125" t="s">
        <v>27444</v>
      </c>
      <c r="D9186" s="126" t="s">
        <v>27445</v>
      </c>
      <c r="E9186" s="125" t="s">
        <v>27444</v>
      </c>
      <c r="F9186" s="126" t="s">
        <v>27446</v>
      </c>
      <c r="G9186" s="125" t="s">
        <v>27447</v>
      </c>
      <c r="H9186" s="126" t="s">
        <v>27448</v>
      </c>
      <c r="I9186" s="127">
        <v>116</v>
      </c>
      <c r="J9186" s="128">
        <v>14.307499999999999</v>
      </c>
    </row>
    <row r="9187" spans="2:10" hidden="1" x14ac:dyDescent="0.25">
      <c r="B9187" s="124" t="s">
        <v>308</v>
      </c>
      <c r="C9187" s="125" t="s">
        <v>27444</v>
      </c>
      <c r="D9187" s="126" t="s">
        <v>27445</v>
      </c>
      <c r="E9187" s="125" t="s">
        <v>10807</v>
      </c>
      <c r="F9187" s="126" t="s">
        <v>27449</v>
      </c>
      <c r="G9187" s="125" t="s">
        <v>27450</v>
      </c>
      <c r="H9187" s="126" t="s">
        <v>27451</v>
      </c>
      <c r="I9187" s="127">
        <v>34</v>
      </c>
      <c r="J9187" s="128">
        <v>3.2515000000000001</v>
      </c>
    </row>
    <row r="9188" spans="2:10" hidden="1" x14ac:dyDescent="0.25">
      <c r="B9188" s="124" t="s">
        <v>308</v>
      </c>
      <c r="C9188" s="125" t="s">
        <v>4078</v>
      </c>
      <c r="D9188" s="126" t="s">
        <v>27452</v>
      </c>
      <c r="E9188" s="125" t="s">
        <v>27453</v>
      </c>
      <c r="F9188" s="126" t="s">
        <v>27454</v>
      </c>
      <c r="G9188" s="125" t="s">
        <v>27455</v>
      </c>
      <c r="H9188" s="126" t="s">
        <v>27456</v>
      </c>
      <c r="I9188" s="127">
        <v>282</v>
      </c>
      <c r="J9188" s="128">
        <v>16.073399999999999</v>
      </c>
    </row>
    <row r="9189" spans="2:10" hidden="1" x14ac:dyDescent="0.25">
      <c r="B9189" s="124" t="s">
        <v>308</v>
      </c>
      <c r="C9189" s="125" t="s">
        <v>27457</v>
      </c>
      <c r="D9189" s="126" t="s">
        <v>27458</v>
      </c>
      <c r="E9189" s="125" t="s">
        <v>27459</v>
      </c>
      <c r="F9189" s="126" t="s">
        <v>27460</v>
      </c>
      <c r="G9189" s="125" t="s">
        <v>27461</v>
      </c>
      <c r="H9189" s="126" t="s">
        <v>27462</v>
      </c>
      <c r="I9189" s="127">
        <v>615</v>
      </c>
      <c r="J9189" s="128">
        <v>17.7818</v>
      </c>
    </row>
    <row r="9190" spans="2:10" hidden="1" x14ac:dyDescent="0.25">
      <c r="B9190" s="124" t="s">
        <v>308</v>
      </c>
      <c r="C9190" s="125" t="s">
        <v>27457</v>
      </c>
      <c r="D9190" s="126" t="s">
        <v>27458</v>
      </c>
      <c r="E9190" s="125" t="s">
        <v>27457</v>
      </c>
      <c r="F9190" s="126" t="s">
        <v>27463</v>
      </c>
      <c r="G9190" s="125" t="s">
        <v>27459</v>
      </c>
      <c r="H9190" s="126" t="s">
        <v>27460</v>
      </c>
      <c r="I9190" s="127">
        <v>366</v>
      </c>
      <c r="J9190" s="128">
        <v>26.583400000000001</v>
      </c>
    </row>
    <row r="9191" spans="2:10" hidden="1" x14ac:dyDescent="0.25">
      <c r="B9191" s="124" t="s">
        <v>308</v>
      </c>
      <c r="C9191" s="125" t="s">
        <v>27457</v>
      </c>
      <c r="D9191" s="126" t="s">
        <v>27458</v>
      </c>
      <c r="E9191" s="125" t="s">
        <v>27461</v>
      </c>
      <c r="F9191" s="126" t="s">
        <v>27462</v>
      </c>
      <c r="G9191" s="125" t="s">
        <v>27464</v>
      </c>
      <c r="H9191" s="126" t="s">
        <v>27465</v>
      </c>
      <c r="I9191" s="127">
        <v>668</v>
      </c>
      <c r="J9191" s="128">
        <v>8.4793000000000021</v>
      </c>
    </row>
    <row r="9192" spans="2:10" hidden="1" x14ac:dyDescent="0.25">
      <c r="B9192" s="124" t="s">
        <v>308</v>
      </c>
      <c r="C9192" s="125" t="s">
        <v>27457</v>
      </c>
      <c r="D9192" s="126" t="s">
        <v>27458</v>
      </c>
      <c r="E9192" s="125" t="s">
        <v>27466</v>
      </c>
      <c r="F9192" s="126" t="s">
        <v>27467</v>
      </c>
      <c r="G9192" s="125" t="s">
        <v>5243</v>
      </c>
      <c r="H9192" s="126" t="s">
        <v>27468</v>
      </c>
      <c r="I9192" s="127">
        <v>368</v>
      </c>
      <c r="J9192" s="128">
        <v>25.810099999999991</v>
      </c>
    </row>
    <row r="9193" spans="2:10" hidden="1" x14ac:dyDescent="0.25">
      <c r="B9193" s="124" t="s">
        <v>308</v>
      </c>
      <c r="C9193" s="125" t="s">
        <v>27469</v>
      </c>
      <c r="D9193" s="126" t="s">
        <v>27470</v>
      </c>
      <c r="E9193" s="125" t="s">
        <v>27469</v>
      </c>
      <c r="F9193" s="126" t="s">
        <v>27471</v>
      </c>
      <c r="G9193" s="125" t="s">
        <v>23331</v>
      </c>
      <c r="H9193" s="126" t="s">
        <v>27472</v>
      </c>
      <c r="I9193" s="127">
        <v>27</v>
      </c>
      <c r="J9193" s="128">
        <v>18.445900000000002</v>
      </c>
    </row>
    <row r="9194" spans="2:10" hidden="1" x14ac:dyDescent="0.25">
      <c r="B9194" s="124" t="s">
        <v>308</v>
      </c>
      <c r="C9194" s="125" t="s">
        <v>27473</v>
      </c>
      <c r="D9194" s="126" t="s">
        <v>27474</v>
      </c>
      <c r="E9194" s="125" t="s">
        <v>15675</v>
      </c>
      <c r="F9194" s="126" t="s">
        <v>27475</v>
      </c>
      <c r="G9194" s="125" t="s">
        <v>9668</v>
      </c>
      <c r="H9194" s="126" t="s">
        <v>27476</v>
      </c>
      <c r="I9194" s="127">
        <v>300</v>
      </c>
      <c r="J9194" s="128">
        <v>11.063599999999999</v>
      </c>
    </row>
    <row r="9195" spans="2:10" hidden="1" x14ac:dyDescent="0.25">
      <c r="B9195" s="124" t="s">
        <v>308</v>
      </c>
      <c r="C9195" s="125" t="s">
        <v>27473</v>
      </c>
      <c r="D9195" s="126" t="s">
        <v>27474</v>
      </c>
      <c r="E9195" s="125" t="s">
        <v>9668</v>
      </c>
      <c r="F9195" s="126" t="s">
        <v>27476</v>
      </c>
      <c r="G9195" s="125" t="s">
        <v>25529</v>
      </c>
      <c r="H9195" s="126" t="s">
        <v>27477</v>
      </c>
      <c r="I9195" s="127">
        <v>409</v>
      </c>
      <c r="J9195" s="128">
        <v>5.2668999999999997</v>
      </c>
    </row>
    <row r="9196" spans="2:10" hidden="1" x14ac:dyDescent="0.25">
      <c r="B9196" s="124" t="s">
        <v>308</v>
      </c>
      <c r="C9196" s="125" t="s">
        <v>27473</v>
      </c>
      <c r="D9196" s="126" t="s">
        <v>27474</v>
      </c>
      <c r="E9196" s="125" t="s">
        <v>10222</v>
      </c>
      <c r="F9196" s="126" t="s">
        <v>27478</v>
      </c>
      <c r="G9196" s="125" t="s">
        <v>12880</v>
      </c>
      <c r="H9196" s="126" t="s">
        <v>27479</v>
      </c>
      <c r="I9196" s="127">
        <v>527</v>
      </c>
      <c r="J9196" s="128">
        <v>13.357799999999999</v>
      </c>
    </row>
    <row r="9197" spans="2:10" hidden="1" x14ac:dyDescent="0.25">
      <c r="B9197" s="124" t="s">
        <v>308</v>
      </c>
      <c r="C9197" s="125" t="s">
        <v>27480</v>
      </c>
      <c r="D9197" s="126" t="s">
        <v>27481</v>
      </c>
      <c r="E9197" s="125" t="s">
        <v>27482</v>
      </c>
      <c r="F9197" s="126" t="s">
        <v>27483</v>
      </c>
      <c r="G9197" s="125" t="s">
        <v>27484</v>
      </c>
      <c r="H9197" s="126" t="s">
        <v>27485</v>
      </c>
      <c r="I9197" s="127">
        <v>333</v>
      </c>
      <c r="J9197" s="128">
        <v>7.7164999999999999</v>
      </c>
    </row>
    <row r="9198" spans="2:10" hidden="1" x14ac:dyDescent="0.25">
      <c r="B9198" s="124" t="s">
        <v>308</v>
      </c>
      <c r="C9198" s="125" t="s">
        <v>27480</v>
      </c>
      <c r="D9198" s="126" t="s">
        <v>27481</v>
      </c>
      <c r="E9198" s="125" t="s">
        <v>27486</v>
      </c>
      <c r="F9198" s="126" t="s">
        <v>27487</v>
      </c>
      <c r="G9198" s="125" t="s">
        <v>27488</v>
      </c>
      <c r="H9198" s="126" t="s">
        <v>27489</v>
      </c>
      <c r="I9198" s="127">
        <v>721</v>
      </c>
      <c r="J9198" s="128">
        <v>8.134500000000001</v>
      </c>
    </row>
    <row r="9199" spans="2:10" hidden="1" x14ac:dyDescent="0.25">
      <c r="B9199" s="124" t="s">
        <v>308</v>
      </c>
      <c r="C9199" s="125" t="s">
        <v>27480</v>
      </c>
      <c r="D9199" s="126" t="s">
        <v>27481</v>
      </c>
      <c r="E9199" s="125" t="s">
        <v>27490</v>
      </c>
      <c r="F9199" s="126" t="s">
        <v>27491</v>
      </c>
      <c r="G9199" s="125" t="s">
        <v>9991</v>
      </c>
      <c r="H9199" s="126" t="s">
        <v>27492</v>
      </c>
      <c r="I9199" s="127">
        <v>35</v>
      </c>
      <c r="J9199" s="128">
        <v>7.9183000000000003</v>
      </c>
    </row>
    <row r="9200" spans="2:10" hidden="1" x14ac:dyDescent="0.25">
      <c r="B9200" s="124" t="s">
        <v>308</v>
      </c>
      <c r="C9200" s="125" t="s">
        <v>27480</v>
      </c>
      <c r="D9200" s="126" t="s">
        <v>27481</v>
      </c>
      <c r="E9200" s="125" t="s">
        <v>27493</v>
      </c>
      <c r="F9200" s="126" t="s">
        <v>27494</v>
      </c>
      <c r="G9200" s="125" t="s">
        <v>27495</v>
      </c>
      <c r="H9200" s="126" t="s">
        <v>27496</v>
      </c>
      <c r="I9200" s="127">
        <v>384</v>
      </c>
      <c r="J9200" s="128">
        <v>11.208399999999999</v>
      </c>
    </row>
    <row r="9201" spans="2:10" hidden="1" x14ac:dyDescent="0.25">
      <c r="B9201" s="124" t="s">
        <v>308</v>
      </c>
      <c r="C9201" s="125" t="s">
        <v>27480</v>
      </c>
      <c r="D9201" s="126" t="s">
        <v>27481</v>
      </c>
      <c r="E9201" s="125" t="s">
        <v>27497</v>
      </c>
      <c r="F9201" s="126" t="s">
        <v>27498</v>
      </c>
      <c r="G9201" s="125" t="s">
        <v>5243</v>
      </c>
      <c r="H9201" s="126" t="s">
        <v>27499</v>
      </c>
      <c r="I9201" s="127">
        <v>550</v>
      </c>
      <c r="J9201" s="128">
        <v>32.781000000000013</v>
      </c>
    </row>
    <row r="9202" spans="2:10" hidden="1" x14ac:dyDescent="0.25">
      <c r="B9202" s="124" t="s">
        <v>308</v>
      </c>
      <c r="C9202" s="125" t="s">
        <v>1053</v>
      </c>
      <c r="D9202" s="126" t="s">
        <v>27500</v>
      </c>
      <c r="E9202" s="125" t="s">
        <v>22128</v>
      </c>
      <c r="F9202" s="126" t="s">
        <v>27501</v>
      </c>
      <c r="G9202" s="125" t="s">
        <v>27502</v>
      </c>
      <c r="H9202" s="126" t="s">
        <v>27503</v>
      </c>
      <c r="I9202" s="127">
        <v>211</v>
      </c>
      <c r="J9202" s="128">
        <v>27.1387</v>
      </c>
    </row>
    <row r="9203" spans="2:10" hidden="1" x14ac:dyDescent="0.25">
      <c r="B9203" s="124" t="s">
        <v>308</v>
      </c>
      <c r="C9203" s="125" t="s">
        <v>27504</v>
      </c>
      <c r="D9203" s="126" t="s">
        <v>27505</v>
      </c>
      <c r="E9203" s="125" t="s">
        <v>27504</v>
      </c>
      <c r="F9203" s="126" t="s">
        <v>27506</v>
      </c>
      <c r="G9203" s="125" t="s">
        <v>27507</v>
      </c>
      <c r="H9203" s="126" t="s">
        <v>27508</v>
      </c>
      <c r="I9203" s="127">
        <v>2</v>
      </c>
      <c r="J9203" s="128">
        <v>10.251200000000001</v>
      </c>
    </row>
    <row r="9204" spans="2:10" hidden="1" x14ac:dyDescent="0.25">
      <c r="B9204" s="124" t="s">
        <v>308</v>
      </c>
      <c r="C9204" s="125" t="s">
        <v>27504</v>
      </c>
      <c r="D9204" s="126" t="s">
        <v>27505</v>
      </c>
      <c r="E9204" s="125" t="s">
        <v>9714</v>
      </c>
      <c r="F9204" s="126" t="s">
        <v>27509</v>
      </c>
      <c r="G9204" s="125" t="s">
        <v>27510</v>
      </c>
      <c r="H9204" s="126" t="s">
        <v>27511</v>
      </c>
      <c r="I9204" s="127">
        <v>24</v>
      </c>
      <c r="J9204" s="128">
        <v>12.071199999999999</v>
      </c>
    </row>
    <row r="9205" spans="2:10" hidden="1" x14ac:dyDescent="0.25">
      <c r="B9205" s="124" t="s">
        <v>308</v>
      </c>
      <c r="C9205" s="125" t="s">
        <v>27504</v>
      </c>
      <c r="D9205" s="126" t="s">
        <v>27505</v>
      </c>
      <c r="E9205" s="125" t="s">
        <v>27504</v>
      </c>
      <c r="F9205" s="126" t="s">
        <v>27506</v>
      </c>
      <c r="G9205" s="125" t="s">
        <v>9714</v>
      </c>
      <c r="H9205" s="126" t="s">
        <v>27509</v>
      </c>
      <c r="I9205" s="127">
        <v>262</v>
      </c>
      <c r="J9205" s="128">
        <v>11.911099999999999</v>
      </c>
    </row>
    <row r="9206" spans="2:10" hidden="1" x14ac:dyDescent="0.25">
      <c r="B9206" s="124" t="s">
        <v>308</v>
      </c>
      <c r="C9206" s="125" t="s">
        <v>27512</v>
      </c>
      <c r="D9206" s="126" t="s">
        <v>27513</v>
      </c>
      <c r="E9206" s="125" t="s">
        <v>27512</v>
      </c>
      <c r="F9206" s="126" t="s">
        <v>27514</v>
      </c>
      <c r="G9206" s="125" t="s">
        <v>23331</v>
      </c>
      <c r="H9206" s="126" t="s">
        <v>27515</v>
      </c>
      <c r="I9206" s="127">
        <v>157</v>
      </c>
      <c r="J9206" s="128">
        <v>10.257099999999999</v>
      </c>
    </row>
    <row r="9207" spans="2:10" hidden="1" x14ac:dyDescent="0.25">
      <c r="B9207" s="124" t="s">
        <v>308</v>
      </c>
      <c r="C9207" s="125" t="s">
        <v>16751</v>
      </c>
      <c r="D9207" s="126" t="s">
        <v>27516</v>
      </c>
      <c r="E9207" s="125" t="s">
        <v>16751</v>
      </c>
      <c r="F9207" s="126" t="s">
        <v>27517</v>
      </c>
      <c r="G9207" s="125" t="s">
        <v>27518</v>
      </c>
      <c r="H9207" s="126" t="s">
        <v>27519</v>
      </c>
      <c r="I9207" s="127">
        <v>360</v>
      </c>
      <c r="J9207" s="128">
        <v>18.6934</v>
      </c>
    </row>
    <row r="9208" spans="2:10" hidden="1" x14ac:dyDescent="0.25">
      <c r="B9208" s="124" t="s">
        <v>308</v>
      </c>
      <c r="C9208" s="125" t="s">
        <v>16751</v>
      </c>
      <c r="D9208" s="126" t="s">
        <v>27516</v>
      </c>
      <c r="E9208" s="125" t="s">
        <v>27520</v>
      </c>
      <c r="F9208" s="126" t="s">
        <v>27521</v>
      </c>
      <c r="G9208" s="125" t="s">
        <v>27522</v>
      </c>
      <c r="H9208" s="126" t="s">
        <v>27523</v>
      </c>
      <c r="I9208" s="127">
        <v>253</v>
      </c>
      <c r="J9208" s="128">
        <v>4.74</v>
      </c>
    </row>
    <row r="9209" spans="2:10" hidden="1" x14ac:dyDescent="0.25">
      <c r="B9209" s="124" t="s">
        <v>308</v>
      </c>
      <c r="C9209" s="125" t="s">
        <v>16751</v>
      </c>
      <c r="D9209" s="126" t="s">
        <v>27516</v>
      </c>
      <c r="E9209" s="125" t="s">
        <v>27518</v>
      </c>
      <c r="F9209" s="126" t="s">
        <v>27519</v>
      </c>
      <c r="G9209" s="125" t="s">
        <v>27520</v>
      </c>
      <c r="H9209" s="126" t="s">
        <v>27521</v>
      </c>
      <c r="I9209" s="127">
        <v>728</v>
      </c>
      <c r="J9209" s="128">
        <v>18.290299999999991</v>
      </c>
    </row>
    <row r="9210" spans="2:10" hidden="1" x14ac:dyDescent="0.25">
      <c r="B9210" s="124" t="s">
        <v>308</v>
      </c>
      <c r="C9210" s="125" t="s">
        <v>27524</v>
      </c>
      <c r="D9210" s="126" t="s">
        <v>27525</v>
      </c>
      <c r="E9210" s="125" t="s">
        <v>27526</v>
      </c>
      <c r="F9210" s="126" t="s">
        <v>27527</v>
      </c>
      <c r="G9210" s="125" t="s">
        <v>27528</v>
      </c>
      <c r="H9210" s="126" t="s">
        <v>27529</v>
      </c>
      <c r="I9210" s="127">
        <v>267</v>
      </c>
      <c r="J9210" s="128">
        <v>9.8873000000000015</v>
      </c>
    </row>
    <row r="9211" spans="2:10" hidden="1" x14ac:dyDescent="0.25">
      <c r="B9211" s="124" t="s">
        <v>308</v>
      </c>
      <c r="C9211" s="125" t="s">
        <v>27524</v>
      </c>
      <c r="D9211" s="126" t="s">
        <v>27525</v>
      </c>
      <c r="E9211" s="125" t="s">
        <v>27530</v>
      </c>
      <c r="F9211" s="126" t="s">
        <v>27531</v>
      </c>
      <c r="G9211" s="125" t="s">
        <v>27526</v>
      </c>
      <c r="H9211" s="126" t="s">
        <v>27527</v>
      </c>
      <c r="I9211" s="127">
        <v>135</v>
      </c>
      <c r="J9211" s="128">
        <v>2.9893999999999998</v>
      </c>
    </row>
    <row r="9212" spans="2:10" hidden="1" x14ac:dyDescent="0.25">
      <c r="B9212" s="124" t="s">
        <v>308</v>
      </c>
      <c r="C9212" s="125" t="s">
        <v>27524</v>
      </c>
      <c r="D9212" s="126" t="s">
        <v>27525</v>
      </c>
      <c r="E9212" s="125" t="s">
        <v>27532</v>
      </c>
      <c r="F9212" s="126" t="s">
        <v>27533</v>
      </c>
      <c r="G9212" s="125" t="s">
        <v>27534</v>
      </c>
      <c r="H9212" s="126" t="s">
        <v>27535</v>
      </c>
      <c r="I9212" s="127">
        <v>343</v>
      </c>
      <c r="J9212" s="128">
        <v>5.6142999999999992</v>
      </c>
    </row>
    <row r="9213" spans="2:10" hidden="1" x14ac:dyDescent="0.25">
      <c r="B9213" s="124" t="s">
        <v>308</v>
      </c>
      <c r="C9213" s="125" t="s">
        <v>27536</v>
      </c>
      <c r="D9213" s="126" t="s">
        <v>27537</v>
      </c>
      <c r="E9213" s="125" t="s">
        <v>27536</v>
      </c>
      <c r="F9213" s="126" t="s">
        <v>27538</v>
      </c>
      <c r="G9213" s="125" t="s">
        <v>27539</v>
      </c>
      <c r="H9213" s="126" t="s">
        <v>27540</v>
      </c>
      <c r="I9213" s="127">
        <v>162</v>
      </c>
      <c r="J9213" s="128">
        <v>16.199300000000001</v>
      </c>
    </row>
    <row r="9214" spans="2:10" hidden="1" x14ac:dyDescent="0.25">
      <c r="B9214" s="124" t="s">
        <v>308</v>
      </c>
      <c r="C9214" s="125" t="s">
        <v>23460</v>
      </c>
      <c r="D9214" s="126" t="s">
        <v>27541</v>
      </c>
      <c r="E9214" s="125" t="s">
        <v>23460</v>
      </c>
      <c r="F9214" s="126" t="s">
        <v>27542</v>
      </c>
      <c r="G9214" s="125" t="s">
        <v>27543</v>
      </c>
      <c r="H9214" s="126" t="s">
        <v>27544</v>
      </c>
      <c r="I9214" s="127">
        <v>214</v>
      </c>
      <c r="J9214" s="128">
        <v>13.5495</v>
      </c>
    </row>
    <row r="9215" spans="2:10" hidden="1" x14ac:dyDescent="0.25">
      <c r="B9215" s="124" t="s">
        <v>308</v>
      </c>
      <c r="C9215" s="125" t="s">
        <v>23460</v>
      </c>
      <c r="D9215" s="126" t="s">
        <v>27541</v>
      </c>
      <c r="E9215" s="125" t="s">
        <v>27543</v>
      </c>
      <c r="F9215" s="126" t="s">
        <v>27544</v>
      </c>
      <c r="G9215" s="125" t="s">
        <v>2942</v>
      </c>
      <c r="H9215" s="126" t="s">
        <v>27545</v>
      </c>
      <c r="I9215" s="127">
        <v>175</v>
      </c>
      <c r="J9215" s="128">
        <v>6.9576000000000002</v>
      </c>
    </row>
    <row r="9216" spans="2:10" hidden="1" x14ac:dyDescent="0.25">
      <c r="B9216" s="124" t="s">
        <v>308</v>
      </c>
      <c r="C9216" s="125" t="s">
        <v>27546</v>
      </c>
      <c r="D9216" s="126" t="s">
        <v>27547</v>
      </c>
      <c r="E9216" s="125" t="s">
        <v>27546</v>
      </c>
      <c r="F9216" s="126" t="s">
        <v>27548</v>
      </c>
      <c r="G9216" s="125" t="s">
        <v>27549</v>
      </c>
      <c r="H9216" s="126" t="s">
        <v>27550</v>
      </c>
      <c r="I9216" s="127">
        <v>186</v>
      </c>
      <c r="J9216" s="128">
        <v>35.998400000000011</v>
      </c>
    </row>
    <row r="9217" spans="2:10" hidden="1" x14ac:dyDescent="0.25">
      <c r="B9217" s="124" t="s">
        <v>308</v>
      </c>
      <c r="C9217" s="125" t="s">
        <v>27551</v>
      </c>
      <c r="D9217" s="126" t="s">
        <v>27552</v>
      </c>
      <c r="E9217" s="125" t="s">
        <v>27551</v>
      </c>
      <c r="F9217" s="126" t="s">
        <v>27553</v>
      </c>
      <c r="G9217" s="125" t="s">
        <v>23785</v>
      </c>
      <c r="H9217" s="126" t="s">
        <v>27554</v>
      </c>
      <c r="I9217" s="127">
        <v>116</v>
      </c>
      <c r="J9217" s="128">
        <v>8.5534000000000034</v>
      </c>
    </row>
    <row r="9218" spans="2:10" hidden="1" x14ac:dyDescent="0.25">
      <c r="B9218" s="124" t="s">
        <v>308</v>
      </c>
      <c r="C9218" s="125" t="s">
        <v>27551</v>
      </c>
      <c r="D9218" s="126" t="s">
        <v>27552</v>
      </c>
      <c r="E9218" s="125" t="s">
        <v>27551</v>
      </c>
      <c r="F9218" s="126" t="s">
        <v>27553</v>
      </c>
      <c r="G9218" s="125" t="s">
        <v>27555</v>
      </c>
      <c r="H9218" s="126" t="s">
        <v>27556</v>
      </c>
      <c r="I9218" s="127">
        <v>151</v>
      </c>
      <c r="J9218" s="128">
        <v>7.36</v>
      </c>
    </row>
    <row r="9219" spans="2:10" hidden="1" x14ac:dyDescent="0.25">
      <c r="B9219" s="124" t="s">
        <v>308</v>
      </c>
      <c r="C9219" s="125" t="s">
        <v>27557</v>
      </c>
      <c r="D9219" s="126" t="s">
        <v>27558</v>
      </c>
      <c r="E9219" s="125" t="s">
        <v>27557</v>
      </c>
      <c r="F9219" s="126" t="s">
        <v>27559</v>
      </c>
      <c r="G9219" s="125" t="s">
        <v>23655</v>
      </c>
      <c r="H9219" s="126" t="s">
        <v>27560</v>
      </c>
      <c r="I9219" s="127">
        <v>121</v>
      </c>
      <c r="J9219" s="128">
        <v>20.2486</v>
      </c>
    </row>
    <row r="9220" spans="2:10" hidden="1" x14ac:dyDescent="0.25">
      <c r="B9220" s="124" t="s">
        <v>308</v>
      </c>
      <c r="C9220" s="125" t="s">
        <v>27557</v>
      </c>
      <c r="D9220" s="126" t="s">
        <v>27558</v>
      </c>
      <c r="E9220" s="125" t="s">
        <v>27557</v>
      </c>
      <c r="F9220" s="126" t="s">
        <v>27559</v>
      </c>
      <c r="G9220" s="125" t="s">
        <v>27561</v>
      </c>
      <c r="H9220" s="126" t="s">
        <v>27562</v>
      </c>
      <c r="I9220" s="127">
        <v>502</v>
      </c>
      <c r="J9220" s="128">
        <v>14.1929</v>
      </c>
    </row>
    <row r="9221" spans="2:10" hidden="1" x14ac:dyDescent="0.25">
      <c r="B9221" s="124" t="s">
        <v>308</v>
      </c>
      <c r="C9221" s="125" t="s">
        <v>27557</v>
      </c>
      <c r="D9221" s="126" t="s">
        <v>27558</v>
      </c>
      <c r="E9221" s="125" t="s">
        <v>27561</v>
      </c>
      <c r="F9221" s="126" t="s">
        <v>27562</v>
      </c>
      <c r="G9221" s="125" t="s">
        <v>5775</v>
      </c>
      <c r="H9221" s="126" t="s">
        <v>27563</v>
      </c>
      <c r="I9221" s="127">
        <v>295</v>
      </c>
      <c r="J9221" s="128">
        <v>6.8992000000000004</v>
      </c>
    </row>
    <row r="9222" spans="2:10" hidden="1" x14ac:dyDescent="0.25">
      <c r="B9222" s="124" t="s">
        <v>308</v>
      </c>
      <c r="C9222" s="125" t="s">
        <v>27564</v>
      </c>
      <c r="D9222" s="126" t="s">
        <v>27565</v>
      </c>
      <c r="E9222" s="125" t="s">
        <v>27566</v>
      </c>
      <c r="F9222" s="126" t="s">
        <v>27567</v>
      </c>
      <c r="G9222" s="125" t="s">
        <v>27568</v>
      </c>
      <c r="H9222" s="126" t="s">
        <v>27569</v>
      </c>
      <c r="I9222" s="127">
        <v>53</v>
      </c>
      <c r="J9222" s="128">
        <v>17.832799999999999</v>
      </c>
    </row>
    <row r="9223" spans="2:10" hidden="1" x14ac:dyDescent="0.25">
      <c r="B9223" s="124" t="s">
        <v>308</v>
      </c>
      <c r="C9223" s="125" t="s">
        <v>27564</v>
      </c>
      <c r="D9223" s="126" t="s">
        <v>27565</v>
      </c>
      <c r="E9223" s="125" t="s">
        <v>27566</v>
      </c>
      <c r="F9223" s="126" t="s">
        <v>27567</v>
      </c>
      <c r="G9223" s="125" t="s">
        <v>27570</v>
      </c>
      <c r="H9223" s="126" t="s">
        <v>27571</v>
      </c>
      <c r="I9223" s="127">
        <v>637</v>
      </c>
      <c r="J9223" s="128">
        <v>3.196699999999999</v>
      </c>
    </row>
    <row r="9224" spans="2:10" hidden="1" x14ac:dyDescent="0.25">
      <c r="B9224" s="124" t="s">
        <v>308</v>
      </c>
      <c r="C9224" s="125" t="s">
        <v>27564</v>
      </c>
      <c r="D9224" s="126" t="s">
        <v>27565</v>
      </c>
      <c r="E9224" s="125" t="s">
        <v>27564</v>
      </c>
      <c r="F9224" s="126" t="s">
        <v>27572</v>
      </c>
      <c r="G9224" s="125" t="s">
        <v>27566</v>
      </c>
      <c r="H9224" s="126" t="s">
        <v>27567</v>
      </c>
      <c r="I9224" s="127">
        <v>290</v>
      </c>
      <c r="J9224" s="128">
        <v>10.3353</v>
      </c>
    </row>
    <row r="9225" spans="2:10" hidden="1" x14ac:dyDescent="0.25">
      <c r="B9225" s="124" t="s">
        <v>308</v>
      </c>
      <c r="C9225" s="125" t="s">
        <v>27573</v>
      </c>
      <c r="D9225" s="126" t="s">
        <v>27574</v>
      </c>
      <c r="E9225" s="125" t="s">
        <v>27573</v>
      </c>
      <c r="F9225" s="126" t="s">
        <v>27575</v>
      </c>
      <c r="G9225" s="125" t="s">
        <v>5775</v>
      </c>
      <c r="H9225" s="126" t="s">
        <v>27576</v>
      </c>
      <c r="I9225" s="127">
        <v>454</v>
      </c>
      <c r="J9225" s="128">
        <v>7.2210000000000001</v>
      </c>
    </row>
    <row r="9226" spans="2:10" hidden="1" x14ac:dyDescent="0.25">
      <c r="B9226" s="124" t="s">
        <v>308</v>
      </c>
      <c r="C9226" s="125" t="s">
        <v>27577</v>
      </c>
      <c r="D9226" s="126" t="s">
        <v>27578</v>
      </c>
      <c r="E9226" s="125" t="s">
        <v>27579</v>
      </c>
      <c r="F9226" s="126" t="s">
        <v>27580</v>
      </c>
      <c r="G9226" s="125" t="s">
        <v>27581</v>
      </c>
      <c r="H9226" s="126" t="s">
        <v>27582</v>
      </c>
      <c r="I9226" s="127">
        <v>408</v>
      </c>
      <c r="J9226" s="128">
        <v>7.5551000000000004</v>
      </c>
    </row>
    <row r="9227" spans="2:10" hidden="1" x14ac:dyDescent="0.25">
      <c r="B9227" s="124" t="s">
        <v>308</v>
      </c>
      <c r="C9227" s="125" t="s">
        <v>27577</v>
      </c>
      <c r="D9227" s="126" t="s">
        <v>27578</v>
      </c>
      <c r="E9227" s="125" t="s">
        <v>27579</v>
      </c>
      <c r="F9227" s="126" t="s">
        <v>27580</v>
      </c>
      <c r="G9227" s="125" t="s">
        <v>27583</v>
      </c>
      <c r="H9227" s="126" t="s">
        <v>27584</v>
      </c>
      <c r="I9227" s="127">
        <v>165</v>
      </c>
      <c r="J9227" s="128">
        <v>10.4617</v>
      </c>
    </row>
    <row r="9228" spans="2:10" hidden="1" x14ac:dyDescent="0.25">
      <c r="B9228" s="124" t="s">
        <v>308</v>
      </c>
      <c r="C9228" s="125" t="s">
        <v>23294</v>
      </c>
      <c r="D9228" s="126" t="s">
        <v>27585</v>
      </c>
      <c r="E9228" s="125" t="s">
        <v>23294</v>
      </c>
      <c r="F9228" s="126" t="s">
        <v>27586</v>
      </c>
      <c r="G9228" s="125" t="s">
        <v>27587</v>
      </c>
      <c r="H9228" s="126" t="s">
        <v>27588</v>
      </c>
      <c r="I9228" s="127">
        <v>119</v>
      </c>
      <c r="J9228" s="128">
        <v>10.1774</v>
      </c>
    </row>
    <row r="9229" spans="2:10" hidden="1" x14ac:dyDescent="0.25">
      <c r="B9229" s="124" t="s">
        <v>308</v>
      </c>
      <c r="C9229" s="125" t="s">
        <v>23294</v>
      </c>
      <c r="D9229" s="126" t="s">
        <v>27585</v>
      </c>
      <c r="E9229" s="125" t="s">
        <v>27589</v>
      </c>
      <c r="F9229" s="126" t="s">
        <v>27590</v>
      </c>
      <c r="G9229" s="125" t="s">
        <v>27591</v>
      </c>
      <c r="H9229" s="126" t="s">
        <v>27592</v>
      </c>
      <c r="I9229" s="127">
        <v>262</v>
      </c>
      <c r="J9229" s="128">
        <v>4.5949999999999989</v>
      </c>
    </row>
    <row r="9230" spans="2:10" hidden="1" x14ac:dyDescent="0.25">
      <c r="B9230" s="124" t="s">
        <v>308</v>
      </c>
      <c r="C9230" s="125" t="s">
        <v>23294</v>
      </c>
      <c r="D9230" s="126" t="s">
        <v>27585</v>
      </c>
      <c r="E9230" s="125" t="s">
        <v>23007</v>
      </c>
      <c r="F9230" s="126" t="s">
        <v>27593</v>
      </c>
      <c r="G9230" s="125" t="s">
        <v>27594</v>
      </c>
      <c r="H9230" s="126" t="s">
        <v>27595</v>
      </c>
      <c r="I9230" s="127">
        <v>247</v>
      </c>
      <c r="J9230" s="128">
        <v>4.6356999999999999</v>
      </c>
    </row>
    <row r="9231" spans="2:10" hidden="1" x14ac:dyDescent="0.25">
      <c r="B9231" s="124" t="s">
        <v>308</v>
      </c>
      <c r="C9231" s="125" t="s">
        <v>23294</v>
      </c>
      <c r="D9231" s="126" t="s">
        <v>27585</v>
      </c>
      <c r="E9231" s="125" t="s">
        <v>24578</v>
      </c>
      <c r="F9231" s="126" t="s">
        <v>27596</v>
      </c>
      <c r="G9231" s="125" t="s">
        <v>27597</v>
      </c>
      <c r="H9231" s="126" t="s">
        <v>27598</v>
      </c>
      <c r="I9231" s="127">
        <v>264</v>
      </c>
      <c r="J9231" s="128">
        <v>10.4283</v>
      </c>
    </row>
    <row r="9232" spans="2:10" hidden="1" x14ac:dyDescent="0.25">
      <c r="B9232" s="124" t="s">
        <v>308</v>
      </c>
      <c r="C9232" s="125" t="s">
        <v>23294</v>
      </c>
      <c r="D9232" s="126" t="s">
        <v>27585</v>
      </c>
      <c r="E9232" s="125" t="s">
        <v>27599</v>
      </c>
      <c r="F9232" s="126" t="s">
        <v>27600</v>
      </c>
      <c r="G9232" s="125" t="s">
        <v>27599</v>
      </c>
      <c r="H9232" s="126" t="s">
        <v>27601</v>
      </c>
      <c r="I9232" s="127">
        <v>252</v>
      </c>
      <c r="J9232" s="128">
        <v>5.8883000000000001</v>
      </c>
    </row>
    <row r="9233" spans="2:10" hidden="1" x14ac:dyDescent="0.25">
      <c r="B9233" s="124" t="s">
        <v>308</v>
      </c>
      <c r="C9233" s="125" t="s">
        <v>23294</v>
      </c>
      <c r="D9233" s="126" t="s">
        <v>27585</v>
      </c>
      <c r="E9233" s="125" t="s">
        <v>27591</v>
      </c>
      <c r="F9233" s="126" t="s">
        <v>27592</v>
      </c>
      <c r="G9233" s="125" t="s">
        <v>24578</v>
      </c>
      <c r="H9233" s="126" t="s">
        <v>27596</v>
      </c>
      <c r="I9233" s="127">
        <v>181</v>
      </c>
      <c r="J9233" s="128">
        <v>20.86</v>
      </c>
    </row>
    <row r="9234" spans="2:10" hidden="1" x14ac:dyDescent="0.25">
      <c r="B9234" s="124" t="s">
        <v>308</v>
      </c>
      <c r="C9234" s="125" t="s">
        <v>27602</v>
      </c>
      <c r="D9234" s="126" t="s">
        <v>27603</v>
      </c>
      <c r="E9234" s="125" t="s">
        <v>27602</v>
      </c>
      <c r="F9234" s="126" t="s">
        <v>27604</v>
      </c>
      <c r="G9234" s="125" t="s">
        <v>27605</v>
      </c>
      <c r="H9234" s="126" t="s">
        <v>27606</v>
      </c>
      <c r="I9234" s="127">
        <v>39</v>
      </c>
      <c r="J9234" s="128">
        <v>5.4290000000000003</v>
      </c>
    </row>
    <row r="9235" spans="2:10" hidden="1" x14ac:dyDescent="0.25">
      <c r="B9235" s="124" t="s">
        <v>308</v>
      </c>
      <c r="C9235" s="125" t="s">
        <v>27607</v>
      </c>
      <c r="D9235" s="126" t="s">
        <v>27608</v>
      </c>
      <c r="E9235" s="125" t="s">
        <v>27609</v>
      </c>
      <c r="F9235" s="126" t="s">
        <v>27610</v>
      </c>
      <c r="G9235" s="125" t="s">
        <v>9641</v>
      </c>
      <c r="H9235" s="126" t="s">
        <v>27611</v>
      </c>
      <c r="I9235" s="127">
        <v>155</v>
      </c>
      <c r="J9235" s="128">
        <v>15.0846</v>
      </c>
    </row>
    <row r="9236" spans="2:10" hidden="1" x14ac:dyDescent="0.25">
      <c r="B9236" s="124" t="s">
        <v>308</v>
      </c>
      <c r="C9236" s="125" t="s">
        <v>27607</v>
      </c>
      <c r="D9236" s="126" t="s">
        <v>27608</v>
      </c>
      <c r="E9236" s="125" t="s">
        <v>27612</v>
      </c>
      <c r="F9236" s="126" t="s">
        <v>27613</v>
      </c>
      <c r="G9236" s="125" t="s">
        <v>27614</v>
      </c>
      <c r="H9236" s="126" t="s">
        <v>27615</v>
      </c>
      <c r="I9236" s="127">
        <v>146</v>
      </c>
      <c r="J9236" s="128">
        <v>17.966000000000001</v>
      </c>
    </row>
    <row r="9237" spans="2:10" hidden="1" x14ac:dyDescent="0.25">
      <c r="B9237" s="124" t="s">
        <v>308</v>
      </c>
      <c r="C9237" s="125" t="s">
        <v>27616</v>
      </c>
      <c r="D9237" s="126" t="s">
        <v>27617</v>
      </c>
      <c r="E9237" s="125" t="s">
        <v>5853</v>
      </c>
      <c r="F9237" s="126" t="s">
        <v>27618</v>
      </c>
      <c r="G9237" s="125" t="s">
        <v>27619</v>
      </c>
      <c r="H9237" s="126" t="s">
        <v>27620</v>
      </c>
      <c r="I9237" s="127">
        <v>84</v>
      </c>
      <c r="J9237" s="128">
        <v>3.6613000000000002</v>
      </c>
    </row>
    <row r="9238" spans="2:10" hidden="1" x14ac:dyDescent="0.25">
      <c r="B9238" s="124" t="s">
        <v>308</v>
      </c>
      <c r="C9238" s="125" t="s">
        <v>27621</v>
      </c>
      <c r="D9238" s="126" t="s">
        <v>27622</v>
      </c>
      <c r="E9238" s="125" t="s">
        <v>27621</v>
      </c>
      <c r="F9238" s="126" t="s">
        <v>27623</v>
      </c>
      <c r="G9238" s="125" t="s">
        <v>1096</v>
      </c>
      <c r="H9238" s="126" t="s">
        <v>27624</v>
      </c>
      <c r="I9238" s="127">
        <v>369</v>
      </c>
      <c r="J9238" s="128">
        <v>18.833200000000001</v>
      </c>
    </row>
    <row r="9239" spans="2:10" hidden="1" x14ac:dyDescent="0.25">
      <c r="B9239" s="124" t="s">
        <v>308</v>
      </c>
      <c r="C9239" s="125" t="s">
        <v>3158</v>
      </c>
      <c r="D9239" s="126" t="s">
        <v>27625</v>
      </c>
      <c r="E9239" s="125" t="s">
        <v>3158</v>
      </c>
      <c r="F9239" s="126" t="s">
        <v>27626</v>
      </c>
      <c r="G9239" s="125" t="s">
        <v>27627</v>
      </c>
      <c r="H9239" s="126" t="s">
        <v>27628</v>
      </c>
      <c r="I9239" s="127">
        <v>806</v>
      </c>
      <c r="J9239" s="128">
        <v>12.129200000000001</v>
      </c>
    </row>
    <row r="9240" spans="2:10" hidden="1" x14ac:dyDescent="0.25">
      <c r="B9240" s="124" t="s">
        <v>308</v>
      </c>
      <c r="C9240" s="125" t="s">
        <v>3158</v>
      </c>
      <c r="D9240" s="126" t="s">
        <v>27625</v>
      </c>
      <c r="E9240" s="125" t="s">
        <v>3158</v>
      </c>
      <c r="F9240" s="126" t="s">
        <v>27626</v>
      </c>
      <c r="G9240" s="125" t="s">
        <v>27629</v>
      </c>
      <c r="H9240" s="126" t="s">
        <v>27630</v>
      </c>
      <c r="I9240" s="127">
        <v>547</v>
      </c>
      <c r="J9240" s="128">
        <v>11.376099999999999</v>
      </c>
    </row>
    <row r="9241" spans="2:10" hidden="1" x14ac:dyDescent="0.25">
      <c r="B9241" s="124" t="s">
        <v>308</v>
      </c>
      <c r="C9241" s="125" t="s">
        <v>27631</v>
      </c>
      <c r="D9241" s="126" t="s">
        <v>27632</v>
      </c>
      <c r="E9241" s="125" t="s">
        <v>27631</v>
      </c>
      <c r="F9241" s="126" t="s">
        <v>27633</v>
      </c>
      <c r="G9241" s="125" t="s">
        <v>27634</v>
      </c>
      <c r="H9241" s="126" t="s">
        <v>27635</v>
      </c>
      <c r="I9241" s="127">
        <v>587</v>
      </c>
      <c r="J9241" s="128">
        <v>5.0167000000000002</v>
      </c>
    </row>
    <row r="9242" spans="2:10" hidden="1" x14ac:dyDescent="0.25">
      <c r="B9242" s="124" t="s">
        <v>308</v>
      </c>
      <c r="C9242" s="125" t="s">
        <v>27636</v>
      </c>
      <c r="D9242" s="126" t="s">
        <v>27637</v>
      </c>
      <c r="E9242" s="125" t="s">
        <v>27638</v>
      </c>
      <c r="F9242" s="126" t="s">
        <v>27639</v>
      </c>
      <c r="G9242" s="125" t="s">
        <v>27640</v>
      </c>
      <c r="H9242" s="126" t="s">
        <v>27641</v>
      </c>
      <c r="I9242" s="127">
        <v>181</v>
      </c>
      <c r="J9242" s="128">
        <v>25.046500000000002</v>
      </c>
    </row>
    <row r="9243" spans="2:10" hidden="1" x14ac:dyDescent="0.25">
      <c r="B9243" s="124" t="s">
        <v>308</v>
      </c>
      <c r="C9243" s="125" t="s">
        <v>27642</v>
      </c>
      <c r="D9243" s="126" t="s">
        <v>27643</v>
      </c>
      <c r="E9243" s="125" t="s">
        <v>27642</v>
      </c>
      <c r="F9243" s="126" t="s">
        <v>27644</v>
      </c>
      <c r="G9243" s="125" t="s">
        <v>27645</v>
      </c>
      <c r="H9243" s="126" t="s">
        <v>27646</v>
      </c>
      <c r="I9243" s="127">
        <v>129</v>
      </c>
      <c r="J9243" s="128">
        <v>18.670000000000009</v>
      </c>
    </row>
    <row r="9244" spans="2:10" hidden="1" x14ac:dyDescent="0.25">
      <c r="B9244" s="124" t="s">
        <v>308</v>
      </c>
      <c r="C9244" s="125" t="s">
        <v>27642</v>
      </c>
      <c r="D9244" s="126" t="s">
        <v>27643</v>
      </c>
      <c r="E9244" s="125" t="s">
        <v>27645</v>
      </c>
      <c r="F9244" s="126" t="s">
        <v>27646</v>
      </c>
      <c r="G9244" s="125" t="s">
        <v>14530</v>
      </c>
      <c r="H9244" s="126" t="s">
        <v>27647</v>
      </c>
      <c r="I9244" s="127">
        <v>238</v>
      </c>
      <c r="J9244" s="128">
        <v>14.5009</v>
      </c>
    </row>
    <row r="9245" spans="2:10" hidden="1" x14ac:dyDescent="0.25">
      <c r="B9245" s="124" t="s">
        <v>308</v>
      </c>
      <c r="C9245" s="125" t="s">
        <v>27642</v>
      </c>
      <c r="D9245" s="126" t="s">
        <v>27643</v>
      </c>
      <c r="E9245" s="125" t="s">
        <v>14530</v>
      </c>
      <c r="F9245" s="126" t="s">
        <v>27647</v>
      </c>
      <c r="G9245" s="125" t="s">
        <v>27648</v>
      </c>
      <c r="H9245" s="126" t="s">
        <v>27649</v>
      </c>
      <c r="I9245" s="127">
        <v>17</v>
      </c>
      <c r="J9245" s="128">
        <v>6.5663</v>
      </c>
    </row>
    <row r="9246" spans="2:10" hidden="1" x14ac:dyDescent="0.25">
      <c r="B9246" s="124" t="s">
        <v>308</v>
      </c>
      <c r="C9246" s="125" t="s">
        <v>27650</v>
      </c>
      <c r="D9246" s="126" t="s">
        <v>27651</v>
      </c>
      <c r="E9246" s="125" t="s">
        <v>27652</v>
      </c>
      <c r="F9246" s="126" t="s">
        <v>27653</v>
      </c>
      <c r="G9246" s="125" t="s">
        <v>27654</v>
      </c>
      <c r="H9246" s="126" t="s">
        <v>27655</v>
      </c>
      <c r="I9246" s="127">
        <v>162</v>
      </c>
      <c r="J9246" s="128">
        <v>5.1816000000000004</v>
      </c>
    </row>
    <row r="9247" spans="2:10" hidden="1" x14ac:dyDescent="0.25">
      <c r="B9247" s="124" t="s">
        <v>308</v>
      </c>
      <c r="C9247" s="125" t="s">
        <v>27650</v>
      </c>
      <c r="D9247" s="126" t="s">
        <v>27651</v>
      </c>
      <c r="E9247" s="125" t="s">
        <v>27656</v>
      </c>
      <c r="F9247" s="126" t="s">
        <v>27657</v>
      </c>
      <c r="G9247" s="125" t="s">
        <v>6691</v>
      </c>
      <c r="H9247" s="126" t="s">
        <v>27658</v>
      </c>
      <c r="I9247" s="127">
        <v>368</v>
      </c>
      <c r="J9247" s="128">
        <v>6.4715000000000016</v>
      </c>
    </row>
    <row r="9248" spans="2:10" hidden="1" x14ac:dyDescent="0.25">
      <c r="B9248" s="124" t="s">
        <v>308</v>
      </c>
      <c r="C9248" s="125" t="s">
        <v>27650</v>
      </c>
      <c r="D9248" s="126" t="s">
        <v>27651</v>
      </c>
      <c r="E9248" s="125" t="s">
        <v>6691</v>
      </c>
      <c r="F9248" s="126" t="s">
        <v>27658</v>
      </c>
      <c r="G9248" s="125" t="s">
        <v>7152</v>
      </c>
      <c r="H9248" s="126" t="s">
        <v>27659</v>
      </c>
      <c r="I9248" s="127">
        <v>186</v>
      </c>
      <c r="J9248" s="128">
        <v>5.079200000000001</v>
      </c>
    </row>
    <row r="9249" spans="2:10" hidden="1" x14ac:dyDescent="0.25">
      <c r="B9249" s="124" t="s">
        <v>308</v>
      </c>
      <c r="C9249" s="125" t="s">
        <v>27650</v>
      </c>
      <c r="D9249" s="126" t="s">
        <v>27651</v>
      </c>
      <c r="E9249" s="125" t="s">
        <v>7152</v>
      </c>
      <c r="F9249" s="126" t="s">
        <v>27659</v>
      </c>
      <c r="G9249" s="125" t="s">
        <v>9453</v>
      </c>
      <c r="H9249" s="126" t="s">
        <v>27660</v>
      </c>
      <c r="I9249" s="127">
        <v>289</v>
      </c>
      <c r="J9249" s="128">
        <v>4.3263999999999996</v>
      </c>
    </row>
    <row r="9250" spans="2:10" hidden="1" x14ac:dyDescent="0.25">
      <c r="B9250" s="124" t="s">
        <v>308</v>
      </c>
      <c r="C9250" s="125" t="s">
        <v>27650</v>
      </c>
      <c r="D9250" s="126" t="s">
        <v>27651</v>
      </c>
      <c r="E9250" s="125" t="s">
        <v>27650</v>
      </c>
      <c r="F9250" s="126" t="s">
        <v>27661</v>
      </c>
      <c r="G9250" s="125" t="s">
        <v>27662</v>
      </c>
      <c r="H9250" s="126" t="s">
        <v>27663</v>
      </c>
      <c r="I9250" s="127">
        <v>79</v>
      </c>
      <c r="J9250" s="128">
        <v>4.9734000000000007</v>
      </c>
    </row>
    <row r="9251" spans="2:10" hidden="1" x14ac:dyDescent="0.25">
      <c r="B9251" s="124" t="s">
        <v>308</v>
      </c>
      <c r="C9251" s="125" t="s">
        <v>27650</v>
      </c>
      <c r="D9251" s="126" t="s">
        <v>27651</v>
      </c>
      <c r="E9251" s="125" t="s">
        <v>27650</v>
      </c>
      <c r="F9251" s="126" t="s">
        <v>27661</v>
      </c>
      <c r="G9251" s="125" t="s">
        <v>26717</v>
      </c>
      <c r="H9251" s="126" t="s">
        <v>27664</v>
      </c>
      <c r="I9251" s="127">
        <v>587</v>
      </c>
      <c r="J9251" s="128">
        <v>3.8388</v>
      </c>
    </row>
    <row r="9252" spans="2:10" hidden="1" x14ac:dyDescent="0.25">
      <c r="B9252" s="124" t="s">
        <v>308</v>
      </c>
      <c r="C9252" s="125" t="s">
        <v>27650</v>
      </c>
      <c r="D9252" s="126" t="s">
        <v>27651</v>
      </c>
      <c r="E9252" s="125" t="s">
        <v>9453</v>
      </c>
      <c r="F9252" s="126" t="s">
        <v>27660</v>
      </c>
      <c r="G9252" s="125" t="s">
        <v>27652</v>
      </c>
      <c r="H9252" s="126" t="s">
        <v>27653</v>
      </c>
      <c r="I9252" s="127">
        <v>312</v>
      </c>
      <c r="J9252" s="128">
        <v>5.0457000000000001</v>
      </c>
    </row>
    <row r="9253" spans="2:10" hidden="1" x14ac:dyDescent="0.25">
      <c r="B9253" s="124" t="s">
        <v>308</v>
      </c>
      <c r="C9253" s="125" t="s">
        <v>27650</v>
      </c>
      <c r="D9253" s="126" t="s">
        <v>27651</v>
      </c>
      <c r="E9253" s="125" t="s">
        <v>27654</v>
      </c>
      <c r="F9253" s="126" t="s">
        <v>27655</v>
      </c>
      <c r="G9253" s="125" t="s">
        <v>15817</v>
      </c>
      <c r="H9253" s="126" t="s">
        <v>27665</v>
      </c>
      <c r="I9253" s="127">
        <v>487</v>
      </c>
      <c r="J9253" s="128">
        <v>6.0586000000000002</v>
      </c>
    </row>
    <row r="9254" spans="2:10" hidden="1" x14ac:dyDescent="0.25">
      <c r="B9254" s="124" t="s">
        <v>308</v>
      </c>
      <c r="C9254" s="125" t="s">
        <v>27666</v>
      </c>
      <c r="D9254" s="126" t="s">
        <v>27667</v>
      </c>
      <c r="E9254" s="125" t="s">
        <v>27666</v>
      </c>
      <c r="F9254" s="126" t="s">
        <v>27668</v>
      </c>
      <c r="G9254" s="125" t="s">
        <v>23331</v>
      </c>
      <c r="H9254" s="126" t="s">
        <v>27669</v>
      </c>
      <c r="I9254" s="127">
        <v>112</v>
      </c>
      <c r="J9254" s="128">
        <v>11.595599999999999</v>
      </c>
    </row>
    <row r="9255" spans="2:10" hidden="1" x14ac:dyDescent="0.25">
      <c r="B9255" s="124" t="s">
        <v>308</v>
      </c>
      <c r="C9255" s="125" t="s">
        <v>27670</v>
      </c>
      <c r="D9255" s="126" t="s">
        <v>27671</v>
      </c>
      <c r="E9255" s="125" t="s">
        <v>27670</v>
      </c>
      <c r="F9255" s="126" t="s">
        <v>27672</v>
      </c>
      <c r="G9255" s="125" t="s">
        <v>27673</v>
      </c>
      <c r="H9255" s="126" t="s">
        <v>27674</v>
      </c>
      <c r="I9255" s="127">
        <v>385</v>
      </c>
      <c r="J9255" s="128">
        <v>33.773400000000002</v>
      </c>
    </row>
    <row r="9256" spans="2:10" hidden="1" x14ac:dyDescent="0.25">
      <c r="B9256" s="124" t="s">
        <v>308</v>
      </c>
      <c r="C9256" s="125" t="s">
        <v>309</v>
      </c>
      <c r="D9256" s="126" t="s">
        <v>27675</v>
      </c>
      <c r="E9256" s="125" t="s">
        <v>309</v>
      </c>
      <c r="F9256" s="126" t="s">
        <v>27676</v>
      </c>
      <c r="G9256" s="125" t="s">
        <v>27677</v>
      </c>
      <c r="H9256" s="126" t="s">
        <v>27678</v>
      </c>
      <c r="I9256" s="127">
        <v>705</v>
      </c>
      <c r="J9256" s="128">
        <v>17.1434</v>
      </c>
    </row>
    <row r="9257" spans="2:10" hidden="1" x14ac:dyDescent="0.25">
      <c r="B9257" s="124" t="s">
        <v>308</v>
      </c>
      <c r="C9257" s="125" t="s">
        <v>3239</v>
      </c>
      <c r="D9257" s="126" t="s">
        <v>27679</v>
      </c>
      <c r="E9257" s="125" t="s">
        <v>3239</v>
      </c>
      <c r="F9257" s="126" t="s">
        <v>27680</v>
      </c>
      <c r="G9257" s="125" t="s">
        <v>27681</v>
      </c>
      <c r="H9257" s="126" t="s">
        <v>27682</v>
      </c>
      <c r="I9257" s="127">
        <v>156</v>
      </c>
      <c r="J9257" s="128">
        <v>18.0246</v>
      </c>
    </row>
    <row r="9258" spans="2:10" hidden="1" x14ac:dyDescent="0.25">
      <c r="B9258" s="124" t="s">
        <v>308</v>
      </c>
      <c r="C9258" s="125" t="s">
        <v>3239</v>
      </c>
      <c r="D9258" s="126" t="s">
        <v>27679</v>
      </c>
      <c r="E9258" s="125" t="s">
        <v>27681</v>
      </c>
      <c r="F9258" s="126" t="s">
        <v>27682</v>
      </c>
      <c r="G9258" s="125" t="s">
        <v>27683</v>
      </c>
      <c r="H9258" s="126" t="s">
        <v>27684</v>
      </c>
      <c r="I9258" s="127">
        <v>211</v>
      </c>
      <c r="J9258" s="128">
        <v>9.4083000000000006</v>
      </c>
    </row>
    <row r="9259" spans="2:10" hidden="1" x14ac:dyDescent="0.25">
      <c r="B9259" s="124" t="s">
        <v>308</v>
      </c>
      <c r="C9259" s="125" t="s">
        <v>27685</v>
      </c>
      <c r="D9259" s="126" t="s">
        <v>27686</v>
      </c>
      <c r="E9259" s="125" t="s">
        <v>27687</v>
      </c>
      <c r="F9259" s="126" t="s">
        <v>27688</v>
      </c>
      <c r="G9259" s="125" t="s">
        <v>1071</v>
      </c>
      <c r="H9259" s="126" t="s">
        <v>27689</v>
      </c>
      <c r="I9259" s="127">
        <v>64</v>
      </c>
      <c r="J9259" s="128">
        <v>16.731000000000009</v>
      </c>
    </row>
    <row r="9260" spans="2:10" hidden="1" x14ac:dyDescent="0.25">
      <c r="B9260" s="124" t="s">
        <v>308</v>
      </c>
      <c r="C9260" s="125" t="s">
        <v>27685</v>
      </c>
      <c r="D9260" s="126" t="s">
        <v>27686</v>
      </c>
      <c r="E9260" s="125" t="s">
        <v>27690</v>
      </c>
      <c r="F9260" s="126" t="s">
        <v>27691</v>
      </c>
      <c r="G9260" s="125" t="s">
        <v>27692</v>
      </c>
      <c r="H9260" s="126" t="s">
        <v>27693</v>
      </c>
      <c r="I9260" s="127">
        <v>200</v>
      </c>
      <c r="J9260" s="128">
        <v>13.178599999999999</v>
      </c>
    </row>
    <row r="9261" spans="2:10" hidden="1" x14ac:dyDescent="0.25">
      <c r="B9261" s="124" t="s">
        <v>308</v>
      </c>
      <c r="C9261" s="125" t="s">
        <v>27685</v>
      </c>
      <c r="D9261" s="126" t="s">
        <v>27686</v>
      </c>
      <c r="E9261" s="125" t="s">
        <v>1071</v>
      </c>
      <c r="F9261" s="126" t="s">
        <v>27689</v>
      </c>
      <c r="G9261" s="125" t="s">
        <v>27690</v>
      </c>
      <c r="H9261" s="126" t="s">
        <v>27691</v>
      </c>
      <c r="I9261" s="127">
        <v>185</v>
      </c>
      <c r="J9261" s="128">
        <v>14.9602</v>
      </c>
    </row>
    <row r="9262" spans="2:10" hidden="1" x14ac:dyDescent="0.25">
      <c r="B9262" s="124" t="s">
        <v>308</v>
      </c>
      <c r="C9262" s="125" t="s">
        <v>27685</v>
      </c>
      <c r="D9262" s="126" t="s">
        <v>27686</v>
      </c>
      <c r="E9262" s="125" t="s">
        <v>1071</v>
      </c>
      <c r="F9262" s="126" t="s">
        <v>27689</v>
      </c>
      <c r="G9262" s="125" t="s">
        <v>27694</v>
      </c>
      <c r="H9262" s="126" t="s">
        <v>27695</v>
      </c>
      <c r="I9262" s="127">
        <v>499</v>
      </c>
      <c r="J9262" s="128">
        <v>11.830500000000001</v>
      </c>
    </row>
    <row r="9263" spans="2:10" hidden="1" x14ac:dyDescent="0.25">
      <c r="B9263" s="124" t="s">
        <v>308</v>
      </c>
      <c r="C9263" s="125" t="s">
        <v>27696</v>
      </c>
      <c r="D9263" s="126" t="s">
        <v>27697</v>
      </c>
      <c r="E9263" s="125" t="s">
        <v>27698</v>
      </c>
      <c r="F9263" s="126" t="s">
        <v>27699</v>
      </c>
      <c r="G9263" s="125" t="s">
        <v>27700</v>
      </c>
      <c r="H9263" s="126" t="s">
        <v>27701</v>
      </c>
      <c r="I9263" s="127">
        <v>198</v>
      </c>
      <c r="J9263" s="128">
        <v>6.6197999999999997</v>
      </c>
    </row>
    <row r="9264" spans="2:10" hidden="1" x14ac:dyDescent="0.25">
      <c r="B9264" s="124" t="s">
        <v>308</v>
      </c>
      <c r="C9264" s="125" t="s">
        <v>27696</v>
      </c>
      <c r="D9264" s="126" t="s">
        <v>27697</v>
      </c>
      <c r="E9264" s="125" t="s">
        <v>27702</v>
      </c>
      <c r="F9264" s="126" t="s">
        <v>27703</v>
      </c>
      <c r="G9264" s="125" t="s">
        <v>27698</v>
      </c>
      <c r="H9264" s="126" t="s">
        <v>27699</v>
      </c>
      <c r="I9264" s="127">
        <v>472</v>
      </c>
      <c r="J9264" s="128">
        <v>8.3835000000000033</v>
      </c>
    </row>
    <row r="9265" spans="2:10" hidden="1" x14ac:dyDescent="0.25">
      <c r="B9265" s="124" t="s">
        <v>308</v>
      </c>
      <c r="C9265" s="125" t="s">
        <v>27696</v>
      </c>
      <c r="D9265" s="126" t="s">
        <v>27697</v>
      </c>
      <c r="E9265" s="125" t="s">
        <v>27704</v>
      </c>
      <c r="F9265" s="126" t="s">
        <v>27705</v>
      </c>
      <c r="G9265" s="125" t="s">
        <v>27706</v>
      </c>
      <c r="H9265" s="126" t="s">
        <v>27707</v>
      </c>
      <c r="I9265" s="127">
        <v>131</v>
      </c>
      <c r="J9265" s="128">
        <v>4.0602999999999998</v>
      </c>
    </row>
    <row r="9266" spans="2:10" hidden="1" x14ac:dyDescent="0.25">
      <c r="B9266" s="124" t="s">
        <v>308</v>
      </c>
      <c r="C9266" s="125" t="s">
        <v>27696</v>
      </c>
      <c r="D9266" s="126" t="s">
        <v>27697</v>
      </c>
      <c r="E9266" s="125" t="s">
        <v>27704</v>
      </c>
      <c r="F9266" s="126" t="s">
        <v>27705</v>
      </c>
      <c r="G9266" s="125" t="s">
        <v>27708</v>
      </c>
      <c r="H9266" s="126" t="s">
        <v>27709</v>
      </c>
      <c r="I9266" s="127">
        <v>15</v>
      </c>
      <c r="J9266" s="128">
        <v>4.1082000000000001</v>
      </c>
    </row>
    <row r="9267" spans="2:10" hidden="1" x14ac:dyDescent="0.25">
      <c r="B9267" s="124" t="s">
        <v>308</v>
      </c>
      <c r="C9267" s="125" t="s">
        <v>27696</v>
      </c>
      <c r="D9267" s="126" t="s">
        <v>27697</v>
      </c>
      <c r="E9267" s="125" t="s">
        <v>27696</v>
      </c>
      <c r="F9267" s="126" t="s">
        <v>27710</v>
      </c>
      <c r="G9267" s="125" t="s">
        <v>27711</v>
      </c>
      <c r="H9267" s="126" t="s">
        <v>27712</v>
      </c>
      <c r="I9267" s="127">
        <v>170</v>
      </c>
      <c r="J9267" s="128">
        <v>27.1113</v>
      </c>
    </row>
    <row r="9268" spans="2:10" hidden="1" x14ac:dyDescent="0.25">
      <c r="B9268" s="124" t="s">
        <v>308</v>
      </c>
      <c r="C9268" s="125" t="s">
        <v>27696</v>
      </c>
      <c r="D9268" s="126" t="s">
        <v>27697</v>
      </c>
      <c r="E9268" s="125" t="s">
        <v>27704</v>
      </c>
      <c r="F9268" s="126" t="s">
        <v>27705</v>
      </c>
      <c r="G9268" s="125" t="s">
        <v>27702</v>
      </c>
      <c r="H9268" s="126" t="s">
        <v>27703</v>
      </c>
      <c r="I9268" s="127">
        <v>820</v>
      </c>
      <c r="J9268" s="128">
        <v>11.5951</v>
      </c>
    </row>
    <row r="9269" spans="2:10" hidden="1" x14ac:dyDescent="0.25">
      <c r="B9269" s="124" t="s">
        <v>308</v>
      </c>
      <c r="C9269" s="125" t="s">
        <v>27713</v>
      </c>
      <c r="D9269" s="126" t="s">
        <v>27714</v>
      </c>
      <c r="E9269" s="125" t="s">
        <v>27713</v>
      </c>
      <c r="F9269" s="126" t="s">
        <v>27715</v>
      </c>
      <c r="G9269" s="125" t="s">
        <v>27716</v>
      </c>
      <c r="H9269" s="126" t="s">
        <v>27717</v>
      </c>
      <c r="I9269" s="127">
        <v>0</v>
      </c>
      <c r="J9269" s="128">
        <v>11.537599999999999</v>
      </c>
    </row>
    <row r="9270" spans="2:10" hidden="1" x14ac:dyDescent="0.25">
      <c r="B9270" s="124" t="s">
        <v>308</v>
      </c>
      <c r="C9270" s="125" t="s">
        <v>27713</v>
      </c>
      <c r="D9270" s="126" t="s">
        <v>27714</v>
      </c>
      <c r="E9270" s="125" t="s">
        <v>27716</v>
      </c>
      <c r="F9270" s="126" t="s">
        <v>27717</v>
      </c>
      <c r="G9270" s="125" t="s">
        <v>27718</v>
      </c>
      <c r="H9270" s="126" t="s">
        <v>27719</v>
      </c>
      <c r="I9270" s="127">
        <v>0</v>
      </c>
      <c r="J9270" s="128">
        <v>11.595700000000001</v>
      </c>
    </row>
    <row r="9271" spans="2:10" hidden="1" x14ac:dyDescent="0.25">
      <c r="B9271" s="124" t="s">
        <v>308</v>
      </c>
      <c r="C9271" s="125" t="s">
        <v>27713</v>
      </c>
      <c r="D9271" s="126" t="s">
        <v>27714</v>
      </c>
      <c r="E9271" s="125" t="s">
        <v>27713</v>
      </c>
      <c r="F9271" s="126" t="s">
        <v>27715</v>
      </c>
      <c r="G9271" s="125" t="s">
        <v>27720</v>
      </c>
      <c r="H9271" s="126" t="s">
        <v>27721</v>
      </c>
      <c r="I9271" s="127">
        <v>628</v>
      </c>
      <c r="J9271" s="128">
        <v>11.389699999999999</v>
      </c>
    </row>
    <row r="9272" spans="2:10" hidden="1" x14ac:dyDescent="0.25">
      <c r="B9272" s="124" t="s">
        <v>308</v>
      </c>
      <c r="C9272" s="125" t="s">
        <v>27713</v>
      </c>
      <c r="D9272" s="126" t="s">
        <v>27714</v>
      </c>
      <c r="E9272" s="125" t="s">
        <v>27720</v>
      </c>
      <c r="F9272" s="126" t="s">
        <v>27721</v>
      </c>
      <c r="G9272" s="125" t="s">
        <v>5204</v>
      </c>
      <c r="H9272" s="126" t="s">
        <v>27722</v>
      </c>
      <c r="I9272" s="127">
        <v>351</v>
      </c>
      <c r="J9272" s="128">
        <v>4.4455</v>
      </c>
    </row>
    <row r="9273" spans="2:10" hidden="1" x14ac:dyDescent="0.25">
      <c r="B9273" s="124" t="s">
        <v>308</v>
      </c>
      <c r="C9273" s="125" t="s">
        <v>27713</v>
      </c>
      <c r="D9273" s="126" t="s">
        <v>27714</v>
      </c>
      <c r="E9273" s="125" t="s">
        <v>27723</v>
      </c>
      <c r="F9273" s="126" t="s">
        <v>27724</v>
      </c>
      <c r="G9273" s="125" t="s">
        <v>27725</v>
      </c>
      <c r="H9273" s="126" t="s">
        <v>27726</v>
      </c>
      <c r="I9273" s="127">
        <v>139</v>
      </c>
      <c r="J9273" s="128">
        <v>18.046700000000001</v>
      </c>
    </row>
    <row r="9274" spans="2:10" hidden="1" x14ac:dyDescent="0.25">
      <c r="B9274" s="124" t="s">
        <v>308</v>
      </c>
      <c r="C9274" s="125" t="s">
        <v>27713</v>
      </c>
      <c r="D9274" s="126" t="s">
        <v>27714</v>
      </c>
      <c r="E9274" s="125" t="s">
        <v>27720</v>
      </c>
      <c r="F9274" s="126" t="s">
        <v>27721</v>
      </c>
      <c r="G9274" s="125" t="s">
        <v>24056</v>
      </c>
      <c r="H9274" s="126" t="s">
        <v>27727</v>
      </c>
      <c r="I9274" s="127">
        <v>265</v>
      </c>
      <c r="J9274" s="128">
        <v>15.4156</v>
      </c>
    </row>
    <row r="9275" spans="2:10" hidden="1" x14ac:dyDescent="0.25">
      <c r="B9275" s="124" t="s">
        <v>308</v>
      </c>
      <c r="C9275" s="125" t="s">
        <v>27728</v>
      </c>
      <c r="D9275" s="126" t="s">
        <v>27729</v>
      </c>
      <c r="E9275" s="125" t="s">
        <v>27730</v>
      </c>
      <c r="F9275" s="126" t="s">
        <v>27731</v>
      </c>
      <c r="G9275" s="125" t="s">
        <v>1053</v>
      </c>
      <c r="H9275" s="126" t="s">
        <v>27732</v>
      </c>
      <c r="I9275" s="127">
        <v>736</v>
      </c>
      <c r="J9275" s="128">
        <v>9.7753000000000014</v>
      </c>
    </row>
    <row r="9276" spans="2:10" hidden="1" x14ac:dyDescent="0.25">
      <c r="B9276" s="124" t="s">
        <v>308</v>
      </c>
      <c r="C9276" s="125" t="s">
        <v>27733</v>
      </c>
      <c r="D9276" s="126" t="s">
        <v>27734</v>
      </c>
      <c r="E9276" s="125" t="s">
        <v>27733</v>
      </c>
      <c r="F9276" s="126" t="s">
        <v>27735</v>
      </c>
      <c r="G9276" s="125" t="s">
        <v>27736</v>
      </c>
      <c r="H9276" s="126" t="s">
        <v>27737</v>
      </c>
      <c r="I9276" s="127">
        <v>39</v>
      </c>
      <c r="J9276" s="128">
        <v>20.411200000000001</v>
      </c>
    </row>
    <row r="9277" spans="2:10" hidden="1" x14ac:dyDescent="0.25">
      <c r="B9277" s="124" t="s">
        <v>308</v>
      </c>
      <c r="C9277" s="125" t="s">
        <v>27733</v>
      </c>
      <c r="D9277" s="126" t="s">
        <v>27734</v>
      </c>
      <c r="E9277" s="125" t="s">
        <v>27733</v>
      </c>
      <c r="F9277" s="126" t="s">
        <v>27735</v>
      </c>
      <c r="G9277" s="125" t="s">
        <v>27738</v>
      </c>
      <c r="H9277" s="126" t="s">
        <v>27739</v>
      </c>
      <c r="I9277" s="127">
        <v>469</v>
      </c>
      <c r="J9277" s="128">
        <v>17.200399999999998</v>
      </c>
    </row>
    <row r="9278" spans="2:10" hidden="1" x14ac:dyDescent="0.25">
      <c r="B9278" s="124" t="s">
        <v>308</v>
      </c>
      <c r="C9278" s="125" t="s">
        <v>27733</v>
      </c>
      <c r="D9278" s="126" t="s">
        <v>27734</v>
      </c>
      <c r="E9278" s="125" t="s">
        <v>27733</v>
      </c>
      <c r="F9278" s="126" t="s">
        <v>27735</v>
      </c>
      <c r="G9278" s="125" t="s">
        <v>6532</v>
      </c>
      <c r="H9278" s="126" t="s">
        <v>27740</v>
      </c>
      <c r="I9278" s="127">
        <v>2</v>
      </c>
      <c r="J9278" s="128">
        <v>21.554400000000001</v>
      </c>
    </row>
    <row r="9279" spans="2:10" hidden="1" x14ac:dyDescent="0.25">
      <c r="B9279" s="124" t="s">
        <v>308</v>
      </c>
      <c r="C9279" s="125" t="s">
        <v>27733</v>
      </c>
      <c r="D9279" s="126" t="s">
        <v>27734</v>
      </c>
      <c r="E9279" s="125" t="s">
        <v>1745</v>
      </c>
      <c r="F9279" s="126" t="s">
        <v>27741</v>
      </c>
      <c r="G9279" s="125" t="s">
        <v>27742</v>
      </c>
      <c r="H9279" s="126" t="s">
        <v>27743</v>
      </c>
      <c r="I9279" s="127">
        <v>192</v>
      </c>
      <c r="J9279" s="128">
        <v>15.9199</v>
      </c>
    </row>
    <row r="9280" spans="2:10" hidden="1" x14ac:dyDescent="0.25">
      <c r="B9280" s="124" t="s">
        <v>308</v>
      </c>
      <c r="C9280" s="125" t="s">
        <v>27733</v>
      </c>
      <c r="D9280" s="126" t="s">
        <v>27734</v>
      </c>
      <c r="E9280" s="125" t="s">
        <v>27742</v>
      </c>
      <c r="F9280" s="126" t="s">
        <v>27743</v>
      </c>
      <c r="G9280" s="125" t="s">
        <v>26761</v>
      </c>
      <c r="H9280" s="126" t="s">
        <v>27744</v>
      </c>
      <c r="I9280" s="127">
        <v>91</v>
      </c>
      <c r="J9280" s="128">
        <v>21.07</v>
      </c>
    </row>
    <row r="9281" spans="2:10" hidden="1" x14ac:dyDescent="0.25">
      <c r="B9281" s="124" t="s">
        <v>308</v>
      </c>
      <c r="C9281" s="125" t="s">
        <v>27733</v>
      </c>
      <c r="D9281" s="126" t="s">
        <v>27734</v>
      </c>
      <c r="E9281" s="125" t="s">
        <v>27736</v>
      </c>
      <c r="F9281" s="126" t="s">
        <v>27737</v>
      </c>
      <c r="G9281" s="125" t="s">
        <v>1745</v>
      </c>
      <c r="H9281" s="126" t="s">
        <v>27741</v>
      </c>
      <c r="I9281" s="127">
        <v>731</v>
      </c>
      <c r="J9281" s="128">
        <v>12.281599999999999</v>
      </c>
    </row>
    <row r="9282" spans="2:10" hidden="1" x14ac:dyDescent="0.25">
      <c r="B9282" s="124" t="s">
        <v>308</v>
      </c>
      <c r="C9282" s="125" t="s">
        <v>27745</v>
      </c>
      <c r="D9282" s="126" t="s">
        <v>27746</v>
      </c>
      <c r="E9282" s="125" t="s">
        <v>27745</v>
      </c>
      <c r="F9282" s="126" t="s">
        <v>27747</v>
      </c>
      <c r="G9282" s="125" t="s">
        <v>27748</v>
      </c>
      <c r="H9282" s="126" t="s">
        <v>27749</v>
      </c>
      <c r="I9282" s="127">
        <v>232</v>
      </c>
      <c r="J9282" s="128">
        <v>7.0574999999999983</v>
      </c>
    </row>
    <row r="9283" spans="2:10" hidden="1" x14ac:dyDescent="0.25">
      <c r="B9283" s="124" t="s">
        <v>308</v>
      </c>
      <c r="C9283" s="125" t="s">
        <v>27745</v>
      </c>
      <c r="D9283" s="126" t="s">
        <v>27746</v>
      </c>
      <c r="E9283" s="125" t="s">
        <v>27750</v>
      </c>
      <c r="F9283" s="126" t="s">
        <v>27751</v>
      </c>
      <c r="G9283" s="125" t="s">
        <v>27752</v>
      </c>
      <c r="H9283" s="126" t="s">
        <v>27753</v>
      </c>
      <c r="I9283" s="127">
        <v>596</v>
      </c>
      <c r="J9283" s="128">
        <v>2.7248999999999999</v>
      </c>
    </row>
    <row r="9284" spans="2:10" hidden="1" x14ac:dyDescent="0.25">
      <c r="B9284" s="124" t="s">
        <v>308</v>
      </c>
      <c r="C9284" s="125" t="s">
        <v>27745</v>
      </c>
      <c r="D9284" s="126" t="s">
        <v>27746</v>
      </c>
      <c r="E9284" s="125" t="s">
        <v>2837</v>
      </c>
      <c r="F9284" s="126" t="s">
        <v>27754</v>
      </c>
      <c r="G9284" s="125" t="s">
        <v>27755</v>
      </c>
      <c r="H9284" s="126" t="s">
        <v>27756</v>
      </c>
      <c r="I9284" s="127">
        <v>348</v>
      </c>
      <c r="J9284" s="128">
        <v>6.8550999999999984</v>
      </c>
    </row>
    <row r="9285" spans="2:10" hidden="1" x14ac:dyDescent="0.25">
      <c r="B9285" s="124" t="s">
        <v>308</v>
      </c>
      <c r="C9285" s="125" t="s">
        <v>27745</v>
      </c>
      <c r="D9285" s="126" t="s">
        <v>27746</v>
      </c>
      <c r="E9285" s="125" t="s">
        <v>27745</v>
      </c>
      <c r="F9285" s="126" t="s">
        <v>27747</v>
      </c>
      <c r="G9285" s="125" t="s">
        <v>27757</v>
      </c>
      <c r="H9285" s="126" t="s">
        <v>27758</v>
      </c>
      <c r="I9285" s="127">
        <v>767</v>
      </c>
      <c r="J9285" s="128">
        <v>8.4150000000000009</v>
      </c>
    </row>
    <row r="9286" spans="2:10" hidden="1" x14ac:dyDescent="0.25">
      <c r="B9286" s="124" t="s">
        <v>308</v>
      </c>
      <c r="C9286" s="125" t="s">
        <v>27745</v>
      </c>
      <c r="D9286" s="126" t="s">
        <v>27746</v>
      </c>
      <c r="E9286" s="125" t="s">
        <v>14947</v>
      </c>
      <c r="F9286" s="126" t="s">
        <v>27759</v>
      </c>
      <c r="G9286" s="125" t="s">
        <v>27750</v>
      </c>
      <c r="H9286" s="126" t="s">
        <v>27751</v>
      </c>
      <c r="I9286" s="127">
        <v>333</v>
      </c>
      <c r="J9286" s="128">
        <v>7.4413000000000009</v>
      </c>
    </row>
    <row r="9287" spans="2:10" hidden="1" x14ac:dyDescent="0.25">
      <c r="B9287" s="124" t="s">
        <v>308</v>
      </c>
      <c r="C9287" s="125" t="s">
        <v>27745</v>
      </c>
      <c r="D9287" s="126" t="s">
        <v>27746</v>
      </c>
      <c r="E9287" s="125" t="s">
        <v>27750</v>
      </c>
      <c r="F9287" s="126" t="s">
        <v>27751</v>
      </c>
      <c r="G9287" s="125" t="s">
        <v>2505</v>
      </c>
      <c r="H9287" s="126" t="s">
        <v>27760</v>
      </c>
      <c r="I9287" s="127">
        <v>780</v>
      </c>
      <c r="J9287" s="128">
        <v>11.2331</v>
      </c>
    </row>
    <row r="9288" spans="2:10" hidden="1" x14ac:dyDescent="0.25">
      <c r="B9288" s="124" t="s">
        <v>308</v>
      </c>
      <c r="C9288" s="125" t="s">
        <v>27745</v>
      </c>
      <c r="D9288" s="126" t="s">
        <v>27746</v>
      </c>
      <c r="E9288" s="125" t="s">
        <v>27761</v>
      </c>
      <c r="F9288" s="126" t="s">
        <v>27762</v>
      </c>
      <c r="G9288" s="125" t="s">
        <v>27761</v>
      </c>
      <c r="H9288" s="126" t="s">
        <v>27763</v>
      </c>
      <c r="I9288" s="127">
        <v>679</v>
      </c>
      <c r="J9288" s="128">
        <v>5.6390000000000002</v>
      </c>
    </row>
    <row r="9289" spans="2:10" hidden="1" x14ac:dyDescent="0.25">
      <c r="B9289" s="124" t="s">
        <v>308</v>
      </c>
      <c r="C9289" s="125" t="s">
        <v>27745</v>
      </c>
      <c r="D9289" s="126" t="s">
        <v>27746</v>
      </c>
      <c r="E9289" s="125" t="s">
        <v>27757</v>
      </c>
      <c r="F9289" s="126" t="s">
        <v>27758</v>
      </c>
      <c r="G9289" s="125" t="s">
        <v>27761</v>
      </c>
      <c r="H9289" s="126" t="s">
        <v>27762</v>
      </c>
      <c r="I9289" s="127">
        <v>313</v>
      </c>
      <c r="J9289" s="128">
        <v>6.8943999999999983</v>
      </c>
    </row>
    <row r="9290" spans="2:10" hidden="1" x14ac:dyDescent="0.25">
      <c r="B9290" s="124" t="s">
        <v>308</v>
      </c>
      <c r="C9290" s="125" t="s">
        <v>27764</v>
      </c>
      <c r="D9290" s="126" t="s">
        <v>27765</v>
      </c>
      <c r="E9290" s="125" t="s">
        <v>10770</v>
      </c>
      <c r="F9290" s="126" t="s">
        <v>27766</v>
      </c>
      <c r="G9290" s="125" t="s">
        <v>27767</v>
      </c>
      <c r="H9290" s="126" t="s">
        <v>27768</v>
      </c>
      <c r="I9290" s="127">
        <v>254</v>
      </c>
      <c r="J9290" s="128">
        <v>8.7086999999999986</v>
      </c>
    </row>
    <row r="9291" spans="2:10" hidden="1" x14ac:dyDescent="0.25">
      <c r="B9291" s="124" t="s">
        <v>308</v>
      </c>
      <c r="C9291" s="125" t="s">
        <v>27764</v>
      </c>
      <c r="D9291" s="126" t="s">
        <v>27765</v>
      </c>
      <c r="E9291" s="125" t="s">
        <v>27764</v>
      </c>
      <c r="F9291" s="126" t="s">
        <v>27769</v>
      </c>
      <c r="G9291" s="125" t="s">
        <v>10770</v>
      </c>
      <c r="H9291" s="126" t="s">
        <v>27766</v>
      </c>
      <c r="I9291" s="127">
        <v>390</v>
      </c>
      <c r="J9291" s="128">
        <v>24.049700000000001</v>
      </c>
    </row>
    <row r="9292" spans="2:10" hidden="1" x14ac:dyDescent="0.25">
      <c r="B9292" s="124" t="s">
        <v>308</v>
      </c>
      <c r="C9292" s="125" t="s">
        <v>27764</v>
      </c>
      <c r="D9292" s="126" t="s">
        <v>27765</v>
      </c>
      <c r="E9292" s="125" t="s">
        <v>27764</v>
      </c>
      <c r="F9292" s="126" t="s">
        <v>27769</v>
      </c>
      <c r="G9292" s="125" t="s">
        <v>27770</v>
      </c>
      <c r="H9292" s="126" t="s">
        <v>27771</v>
      </c>
      <c r="I9292" s="127">
        <v>401</v>
      </c>
      <c r="J9292" s="128">
        <v>15.6219</v>
      </c>
    </row>
    <row r="9293" spans="2:10" hidden="1" x14ac:dyDescent="0.25">
      <c r="B9293" s="124" t="s">
        <v>308</v>
      </c>
      <c r="C9293" s="125" t="s">
        <v>27764</v>
      </c>
      <c r="D9293" s="126" t="s">
        <v>27765</v>
      </c>
      <c r="E9293" s="125" t="s">
        <v>27772</v>
      </c>
      <c r="F9293" s="126" t="s">
        <v>27773</v>
      </c>
      <c r="G9293" s="125" t="s">
        <v>27774</v>
      </c>
      <c r="H9293" s="126" t="s">
        <v>27775</v>
      </c>
      <c r="I9293" s="127">
        <v>19</v>
      </c>
      <c r="J9293" s="128">
        <v>8.6091000000000015</v>
      </c>
    </row>
    <row r="9294" spans="2:10" hidden="1" x14ac:dyDescent="0.25">
      <c r="B9294" s="124" t="s">
        <v>308</v>
      </c>
      <c r="C9294" s="125" t="s">
        <v>27764</v>
      </c>
      <c r="D9294" s="126" t="s">
        <v>27765</v>
      </c>
      <c r="E9294" s="125" t="s">
        <v>27774</v>
      </c>
      <c r="F9294" s="126" t="s">
        <v>27775</v>
      </c>
      <c r="G9294" s="125" t="s">
        <v>10558</v>
      </c>
      <c r="H9294" s="126" t="s">
        <v>27776</v>
      </c>
      <c r="I9294" s="127">
        <v>116</v>
      </c>
      <c r="J9294" s="128">
        <v>20.984200000000001</v>
      </c>
    </row>
    <row r="9295" spans="2:10" hidden="1" x14ac:dyDescent="0.25">
      <c r="B9295" s="124" t="s">
        <v>308</v>
      </c>
      <c r="C9295" s="125" t="s">
        <v>27764</v>
      </c>
      <c r="D9295" s="126" t="s">
        <v>27765</v>
      </c>
      <c r="E9295" s="125" t="s">
        <v>27767</v>
      </c>
      <c r="F9295" s="126" t="s">
        <v>27768</v>
      </c>
      <c r="G9295" s="125" t="s">
        <v>27777</v>
      </c>
      <c r="H9295" s="126" t="s">
        <v>27778</v>
      </c>
      <c r="I9295" s="127">
        <v>450</v>
      </c>
      <c r="J9295" s="128">
        <v>6.6233000000000004</v>
      </c>
    </row>
    <row r="9296" spans="2:10" hidden="1" x14ac:dyDescent="0.25">
      <c r="B9296" s="124" t="s">
        <v>308</v>
      </c>
      <c r="C9296" s="125" t="s">
        <v>27779</v>
      </c>
      <c r="D9296" s="126" t="s">
        <v>27780</v>
      </c>
      <c r="E9296" s="125" t="s">
        <v>27781</v>
      </c>
      <c r="F9296" s="126" t="s">
        <v>27782</v>
      </c>
      <c r="G9296" s="125" t="s">
        <v>8128</v>
      </c>
      <c r="H9296" s="126" t="s">
        <v>27783</v>
      </c>
      <c r="I9296" s="127">
        <v>930</v>
      </c>
      <c r="J9296" s="128">
        <v>4.9579000000000004</v>
      </c>
    </row>
    <row r="9297" spans="2:10" hidden="1" x14ac:dyDescent="0.25">
      <c r="B9297" s="124" t="s">
        <v>308</v>
      </c>
      <c r="C9297" s="125" t="s">
        <v>27779</v>
      </c>
      <c r="D9297" s="126" t="s">
        <v>27780</v>
      </c>
      <c r="E9297" s="125" t="s">
        <v>8128</v>
      </c>
      <c r="F9297" s="126" t="s">
        <v>27783</v>
      </c>
      <c r="G9297" s="125" t="s">
        <v>27784</v>
      </c>
      <c r="H9297" s="126" t="s">
        <v>27785</v>
      </c>
      <c r="I9297" s="127">
        <v>322</v>
      </c>
      <c r="J9297" s="128">
        <v>7.6833999999999998</v>
      </c>
    </row>
    <row r="9298" spans="2:10" hidden="1" x14ac:dyDescent="0.25">
      <c r="B9298" s="124" t="s">
        <v>308</v>
      </c>
      <c r="C9298" s="125" t="s">
        <v>27779</v>
      </c>
      <c r="D9298" s="126" t="s">
        <v>27780</v>
      </c>
      <c r="E9298" s="125" t="s">
        <v>27779</v>
      </c>
      <c r="F9298" s="126" t="s">
        <v>27786</v>
      </c>
      <c r="G9298" s="125" t="s">
        <v>27781</v>
      </c>
      <c r="H9298" s="126" t="s">
        <v>27782</v>
      </c>
      <c r="I9298" s="127">
        <v>2138</v>
      </c>
      <c r="J9298" s="128">
        <v>6.8162000000000003</v>
      </c>
    </row>
    <row r="9299" spans="2:10" hidden="1" x14ac:dyDescent="0.25">
      <c r="B9299" s="124" t="s">
        <v>308</v>
      </c>
      <c r="C9299" s="125" t="s">
        <v>27779</v>
      </c>
      <c r="D9299" s="126" t="s">
        <v>27780</v>
      </c>
      <c r="E9299" s="125" t="s">
        <v>27779</v>
      </c>
      <c r="F9299" s="126" t="s">
        <v>27786</v>
      </c>
      <c r="G9299" s="125" t="s">
        <v>27787</v>
      </c>
      <c r="H9299" s="126" t="s">
        <v>27788</v>
      </c>
      <c r="I9299" s="127">
        <v>1148</v>
      </c>
      <c r="J9299" s="128">
        <v>10.593500000000001</v>
      </c>
    </row>
    <row r="9300" spans="2:10" hidden="1" x14ac:dyDescent="0.25">
      <c r="B9300" s="124" t="s">
        <v>308</v>
      </c>
      <c r="C9300" s="125" t="s">
        <v>27779</v>
      </c>
      <c r="D9300" s="126" t="s">
        <v>27780</v>
      </c>
      <c r="E9300" s="125" t="s">
        <v>27784</v>
      </c>
      <c r="F9300" s="126" t="s">
        <v>27785</v>
      </c>
      <c r="G9300" s="125" t="s">
        <v>27789</v>
      </c>
      <c r="H9300" s="126" t="s">
        <v>27790</v>
      </c>
      <c r="I9300" s="127">
        <v>1704</v>
      </c>
      <c r="J9300" s="128">
        <v>10.664400000000001</v>
      </c>
    </row>
    <row r="9301" spans="2:10" hidden="1" x14ac:dyDescent="0.25">
      <c r="B9301" s="124" t="s">
        <v>308</v>
      </c>
      <c r="C9301" s="125" t="s">
        <v>27791</v>
      </c>
      <c r="D9301" s="126" t="s">
        <v>27792</v>
      </c>
      <c r="E9301" s="125" t="s">
        <v>27791</v>
      </c>
      <c r="F9301" s="126" t="s">
        <v>27793</v>
      </c>
      <c r="G9301" s="125" t="s">
        <v>6629</v>
      </c>
      <c r="H9301" s="126" t="s">
        <v>27794</v>
      </c>
      <c r="I9301" s="127">
        <v>33</v>
      </c>
      <c r="J9301" s="128">
        <v>12.816700000000001</v>
      </c>
    </row>
    <row r="9302" spans="2:10" hidden="1" x14ac:dyDescent="0.25">
      <c r="B9302" s="124" t="s">
        <v>308</v>
      </c>
      <c r="C9302" s="125" t="s">
        <v>27791</v>
      </c>
      <c r="D9302" s="126" t="s">
        <v>27792</v>
      </c>
      <c r="E9302" s="125" t="s">
        <v>6629</v>
      </c>
      <c r="F9302" s="126" t="s">
        <v>27794</v>
      </c>
      <c r="G9302" s="125" t="s">
        <v>27795</v>
      </c>
      <c r="H9302" s="126" t="s">
        <v>27796</v>
      </c>
      <c r="I9302" s="127">
        <v>137</v>
      </c>
      <c r="J9302" s="128">
        <v>21.230499999999999</v>
      </c>
    </row>
    <row r="9303" spans="2:10" hidden="1" x14ac:dyDescent="0.25">
      <c r="B9303" s="124" t="s">
        <v>308</v>
      </c>
      <c r="C9303" s="125" t="s">
        <v>27797</v>
      </c>
      <c r="D9303" s="126" t="s">
        <v>27798</v>
      </c>
      <c r="E9303" s="125" t="s">
        <v>27797</v>
      </c>
      <c r="F9303" s="126" t="s">
        <v>27799</v>
      </c>
      <c r="G9303" s="125" t="s">
        <v>27800</v>
      </c>
      <c r="H9303" s="126" t="s">
        <v>27801</v>
      </c>
      <c r="I9303" s="127">
        <v>495</v>
      </c>
      <c r="J9303" s="128">
        <v>38.8658</v>
      </c>
    </row>
    <row r="9304" spans="2:10" hidden="1" x14ac:dyDescent="0.25">
      <c r="B9304" s="124" t="s">
        <v>308</v>
      </c>
      <c r="C9304" s="125" t="s">
        <v>27802</v>
      </c>
      <c r="D9304" s="126" t="s">
        <v>27803</v>
      </c>
      <c r="E9304" s="125" t="s">
        <v>4802</v>
      </c>
      <c r="F9304" s="126" t="s">
        <v>27804</v>
      </c>
      <c r="G9304" s="125" t="s">
        <v>6475</v>
      </c>
      <c r="H9304" s="126" t="s">
        <v>27805</v>
      </c>
      <c r="I9304" s="127">
        <v>647</v>
      </c>
      <c r="J9304" s="128">
        <v>6.9273999999999996</v>
      </c>
    </row>
    <row r="9305" spans="2:10" hidden="1" x14ac:dyDescent="0.25">
      <c r="B9305" s="124" t="s">
        <v>308</v>
      </c>
      <c r="C9305" s="125" t="s">
        <v>27802</v>
      </c>
      <c r="D9305" s="126" t="s">
        <v>27803</v>
      </c>
      <c r="E9305" s="125" t="s">
        <v>4802</v>
      </c>
      <c r="F9305" s="126" t="s">
        <v>27804</v>
      </c>
      <c r="G9305" s="125" t="s">
        <v>6496</v>
      </c>
      <c r="H9305" s="126" t="s">
        <v>27806</v>
      </c>
      <c r="I9305" s="127">
        <v>396</v>
      </c>
      <c r="J9305" s="128">
        <v>10.989800000000001</v>
      </c>
    </row>
    <row r="9306" spans="2:10" hidden="1" x14ac:dyDescent="0.25">
      <c r="B9306" s="124" t="s">
        <v>308</v>
      </c>
      <c r="C9306" s="125" t="s">
        <v>27802</v>
      </c>
      <c r="D9306" s="126" t="s">
        <v>27803</v>
      </c>
      <c r="E9306" s="125" t="s">
        <v>27802</v>
      </c>
      <c r="F9306" s="126" t="s">
        <v>27807</v>
      </c>
      <c r="G9306" s="125" t="s">
        <v>4802</v>
      </c>
      <c r="H9306" s="126" t="s">
        <v>27804</v>
      </c>
      <c r="I9306" s="127">
        <v>500</v>
      </c>
      <c r="J9306" s="128">
        <v>6.2617000000000003</v>
      </c>
    </row>
    <row r="9307" spans="2:10" hidden="1" x14ac:dyDescent="0.25">
      <c r="B9307" s="124" t="s">
        <v>308</v>
      </c>
      <c r="C9307" s="125" t="s">
        <v>27808</v>
      </c>
      <c r="D9307" s="126" t="s">
        <v>27809</v>
      </c>
      <c r="E9307" s="125" t="s">
        <v>27810</v>
      </c>
      <c r="F9307" s="126" t="s">
        <v>27811</v>
      </c>
      <c r="G9307" s="125" t="s">
        <v>27812</v>
      </c>
      <c r="H9307" s="126" t="s">
        <v>27813</v>
      </c>
      <c r="I9307" s="127">
        <v>674</v>
      </c>
      <c r="J9307" s="128">
        <v>13.285500000000001</v>
      </c>
    </row>
    <row r="9308" spans="2:10" hidden="1" x14ac:dyDescent="0.25">
      <c r="B9308" s="124" t="s">
        <v>308</v>
      </c>
      <c r="C9308" s="125" t="s">
        <v>27814</v>
      </c>
      <c r="D9308" s="126" t="s">
        <v>27815</v>
      </c>
      <c r="E9308" s="125" t="s">
        <v>27816</v>
      </c>
      <c r="F9308" s="126" t="s">
        <v>27817</v>
      </c>
      <c r="G9308" s="125" t="s">
        <v>27818</v>
      </c>
      <c r="H9308" s="126" t="s">
        <v>27819</v>
      </c>
      <c r="I9308" s="127">
        <v>135</v>
      </c>
      <c r="J9308" s="128">
        <v>25.184000000000001</v>
      </c>
    </row>
    <row r="9309" spans="2:10" hidden="1" x14ac:dyDescent="0.25">
      <c r="B9309" s="124" t="s">
        <v>308</v>
      </c>
      <c r="C9309" s="125" t="s">
        <v>27814</v>
      </c>
      <c r="D9309" s="126" t="s">
        <v>27815</v>
      </c>
      <c r="E9309" s="125" t="s">
        <v>27820</v>
      </c>
      <c r="F9309" s="126" t="s">
        <v>27821</v>
      </c>
      <c r="G9309" s="125" t="s">
        <v>27816</v>
      </c>
      <c r="H9309" s="126" t="s">
        <v>27817</v>
      </c>
      <c r="I9309" s="127">
        <v>54</v>
      </c>
      <c r="J9309" s="128">
        <v>22.929200000000002</v>
      </c>
    </row>
    <row r="9310" spans="2:10" hidden="1" x14ac:dyDescent="0.25">
      <c r="B9310" s="124" t="s">
        <v>308</v>
      </c>
      <c r="C9310" s="125" t="s">
        <v>23999</v>
      </c>
      <c r="D9310" s="126" t="s">
        <v>27822</v>
      </c>
      <c r="E9310" s="125" t="s">
        <v>12566</v>
      </c>
      <c r="F9310" s="126" t="s">
        <v>27823</v>
      </c>
      <c r="G9310" s="125" t="s">
        <v>11545</v>
      </c>
      <c r="H9310" s="126" t="s">
        <v>27824</v>
      </c>
      <c r="I9310" s="127">
        <v>617</v>
      </c>
      <c r="J9310" s="128">
        <v>8.173</v>
      </c>
    </row>
    <row r="9311" spans="2:10" hidden="1" x14ac:dyDescent="0.25">
      <c r="B9311" s="124" t="s">
        <v>308</v>
      </c>
      <c r="C9311" s="125" t="s">
        <v>23999</v>
      </c>
      <c r="D9311" s="126" t="s">
        <v>27822</v>
      </c>
      <c r="E9311" s="125" t="s">
        <v>11545</v>
      </c>
      <c r="F9311" s="126" t="s">
        <v>27824</v>
      </c>
      <c r="G9311" s="125" t="s">
        <v>27825</v>
      </c>
      <c r="H9311" s="126" t="s">
        <v>27826</v>
      </c>
      <c r="I9311" s="127">
        <v>460</v>
      </c>
      <c r="J9311" s="128">
        <v>8.5021000000000004</v>
      </c>
    </row>
    <row r="9312" spans="2:10" hidden="1" x14ac:dyDescent="0.25">
      <c r="B9312" s="124" t="s">
        <v>308</v>
      </c>
      <c r="C9312" s="125" t="s">
        <v>23999</v>
      </c>
      <c r="D9312" s="126" t="s">
        <v>27822</v>
      </c>
      <c r="E9312" s="125" t="s">
        <v>23999</v>
      </c>
      <c r="F9312" s="126" t="s">
        <v>27827</v>
      </c>
      <c r="G9312" s="125" t="s">
        <v>12566</v>
      </c>
      <c r="H9312" s="126" t="s">
        <v>27823</v>
      </c>
      <c r="I9312" s="127">
        <v>191</v>
      </c>
      <c r="J9312" s="128">
        <v>21.9922</v>
      </c>
    </row>
    <row r="9313" spans="2:10" hidden="1" x14ac:dyDescent="0.25">
      <c r="B9313" s="124" t="s">
        <v>308</v>
      </c>
      <c r="C9313" s="125" t="s">
        <v>27828</v>
      </c>
      <c r="D9313" s="126" t="s">
        <v>27829</v>
      </c>
      <c r="E9313" s="125" t="s">
        <v>27830</v>
      </c>
      <c r="F9313" s="126" t="s">
        <v>27831</v>
      </c>
      <c r="G9313" s="125" t="s">
        <v>27832</v>
      </c>
      <c r="H9313" s="126" t="s">
        <v>27833</v>
      </c>
      <c r="I9313" s="127">
        <v>345</v>
      </c>
      <c r="J9313" s="128">
        <v>4.9146999999999998</v>
      </c>
    </row>
    <row r="9314" spans="2:10" hidden="1" x14ac:dyDescent="0.25">
      <c r="B9314" s="124" t="s">
        <v>308</v>
      </c>
      <c r="C9314" s="125" t="s">
        <v>27828</v>
      </c>
      <c r="D9314" s="126" t="s">
        <v>27829</v>
      </c>
      <c r="E9314" s="125" t="s">
        <v>27834</v>
      </c>
      <c r="F9314" s="126" t="s">
        <v>27835</v>
      </c>
      <c r="G9314" s="125" t="s">
        <v>26722</v>
      </c>
      <c r="H9314" s="126" t="s">
        <v>27836</v>
      </c>
      <c r="I9314" s="127">
        <v>134</v>
      </c>
      <c r="J9314" s="128">
        <v>25.293700000000001</v>
      </c>
    </row>
    <row r="9315" spans="2:10" hidden="1" x14ac:dyDescent="0.25">
      <c r="B9315" s="124" t="s">
        <v>308</v>
      </c>
      <c r="C9315" s="125" t="s">
        <v>27837</v>
      </c>
      <c r="D9315" s="126" t="s">
        <v>27838</v>
      </c>
      <c r="E9315" s="125" t="s">
        <v>27839</v>
      </c>
      <c r="F9315" s="126" t="s">
        <v>27840</v>
      </c>
      <c r="G9315" s="125" t="s">
        <v>27841</v>
      </c>
      <c r="H9315" s="126" t="s">
        <v>27842</v>
      </c>
      <c r="I9315" s="127">
        <v>325</v>
      </c>
      <c r="J9315" s="128">
        <v>8.8074000000000012</v>
      </c>
    </row>
    <row r="9316" spans="2:10" hidden="1" x14ac:dyDescent="0.25">
      <c r="B9316" s="124" t="s">
        <v>308</v>
      </c>
      <c r="C9316" s="125" t="s">
        <v>27837</v>
      </c>
      <c r="D9316" s="126" t="s">
        <v>27838</v>
      </c>
      <c r="E9316" s="125" t="s">
        <v>27841</v>
      </c>
      <c r="F9316" s="126" t="s">
        <v>27842</v>
      </c>
      <c r="G9316" s="125" t="s">
        <v>27843</v>
      </c>
      <c r="H9316" s="126" t="s">
        <v>27844</v>
      </c>
      <c r="I9316" s="127">
        <v>205</v>
      </c>
      <c r="J9316" s="128">
        <v>15.0853</v>
      </c>
    </row>
    <row r="9317" spans="2:10" hidden="1" x14ac:dyDescent="0.25">
      <c r="B9317" s="124" t="s">
        <v>308</v>
      </c>
      <c r="C9317" s="125" t="s">
        <v>27837</v>
      </c>
      <c r="D9317" s="126" t="s">
        <v>27838</v>
      </c>
      <c r="E9317" s="125" t="s">
        <v>27837</v>
      </c>
      <c r="F9317" s="126" t="s">
        <v>27845</v>
      </c>
      <c r="G9317" s="125" t="s">
        <v>9069</v>
      </c>
      <c r="H9317" s="126" t="s">
        <v>27846</v>
      </c>
      <c r="I9317" s="127">
        <v>492</v>
      </c>
      <c r="J9317" s="128">
        <v>13.965</v>
      </c>
    </row>
    <row r="9318" spans="2:10" hidden="1" x14ac:dyDescent="0.25">
      <c r="B9318" s="124" t="s">
        <v>308</v>
      </c>
      <c r="C9318" s="125" t="s">
        <v>27837</v>
      </c>
      <c r="D9318" s="126" t="s">
        <v>27838</v>
      </c>
      <c r="E9318" s="125" t="s">
        <v>9069</v>
      </c>
      <c r="F9318" s="126" t="s">
        <v>27846</v>
      </c>
      <c r="G9318" s="125" t="s">
        <v>27847</v>
      </c>
      <c r="H9318" s="126" t="s">
        <v>27848</v>
      </c>
      <c r="I9318" s="127">
        <v>605</v>
      </c>
      <c r="J9318" s="128">
        <v>8.2938000000000009</v>
      </c>
    </row>
    <row r="9319" spans="2:10" hidden="1" x14ac:dyDescent="0.25">
      <c r="B9319" s="124" t="s">
        <v>308</v>
      </c>
      <c r="C9319" s="125" t="s">
        <v>27837</v>
      </c>
      <c r="D9319" s="126" t="s">
        <v>27838</v>
      </c>
      <c r="E9319" s="125" t="s">
        <v>27837</v>
      </c>
      <c r="F9319" s="126" t="s">
        <v>27845</v>
      </c>
      <c r="G9319" s="125" t="s">
        <v>27839</v>
      </c>
      <c r="H9319" s="126" t="s">
        <v>27840</v>
      </c>
      <c r="I9319" s="127">
        <v>922</v>
      </c>
      <c r="J9319" s="128">
        <v>13.354100000000001</v>
      </c>
    </row>
    <row r="9320" spans="2:10" hidden="1" x14ac:dyDescent="0.25">
      <c r="B9320" s="124" t="s">
        <v>308</v>
      </c>
      <c r="C9320" s="125" t="s">
        <v>15793</v>
      </c>
      <c r="D9320" s="126" t="s">
        <v>27849</v>
      </c>
      <c r="E9320" s="125" t="s">
        <v>15793</v>
      </c>
      <c r="F9320" s="126" t="s">
        <v>27850</v>
      </c>
      <c r="G9320" s="125" t="s">
        <v>27851</v>
      </c>
      <c r="H9320" s="126" t="s">
        <v>27852</v>
      </c>
      <c r="I9320" s="127">
        <v>231</v>
      </c>
      <c r="J9320" s="128">
        <v>12.119199999999999</v>
      </c>
    </row>
    <row r="9321" spans="2:10" hidden="1" x14ac:dyDescent="0.25">
      <c r="B9321" s="124" t="s">
        <v>308</v>
      </c>
      <c r="C9321" s="125" t="s">
        <v>11495</v>
      </c>
      <c r="D9321" s="126" t="s">
        <v>27853</v>
      </c>
      <c r="E9321" s="125" t="s">
        <v>27854</v>
      </c>
      <c r="F9321" s="126" t="s">
        <v>27855</v>
      </c>
      <c r="G9321" s="125" t="s">
        <v>27856</v>
      </c>
      <c r="H9321" s="126" t="s">
        <v>27857</v>
      </c>
      <c r="I9321" s="127">
        <v>719</v>
      </c>
      <c r="J9321" s="128">
        <v>14.3231</v>
      </c>
    </row>
    <row r="9322" spans="2:10" hidden="1" x14ac:dyDescent="0.25">
      <c r="B9322" s="124" t="s">
        <v>308</v>
      </c>
      <c r="C9322" s="125" t="s">
        <v>11495</v>
      </c>
      <c r="D9322" s="126" t="s">
        <v>27853</v>
      </c>
      <c r="E9322" s="125" t="s">
        <v>11495</v>
      </c>
      <c r="F9322" s="126" t="s">
        <v>27858</v>
      </c>
      <c r="G9322" s="125" t="s">
        <v>27854</v>
      </c>
      <c r="H9322" s="126" t="s">
        <v>27855</v>
      </c>
      <c r="I9322" s="127">
        <v>281</v>
      </c>
      <c r="J9322" s="128">
        <v>20.072399999999998</v>
      </c>
    </row>
    <row r="9323" spans="2:10" hidden="1" x14ac:dyDescent="0.25">
      <c r="B9323" s="124" t="s">
        <v>308</v>
      </c>
      <c r="C9323" s="125" t="s">
        <v>11495</v>
      </c>
      <c r="D9323" s="126" t="s">
        <v>27853</v>
      </c>
      <c r="E9323" s="125" t="s">
        <v>27859</v>
      </c>
      <c r="F9323" s="126" t="s">
        <v>27860</v>
      </c>
      <c r="G9323" s="125" t="s">
        <v>27861</v>
      </c>
      <c r="H9323" s="126" t="s">
        <v>27862</v>
      </c>
      <c r="I9323" s="127">
        <v>223</v>
      </c>
      <c r="J9323" s="128">
        <v>8.3283000000000005</v>
      </c>
    </row>
    <row r="9324" spans="2:10" hidden="1" x14ac:dyDescent="0.25">
      <c r="B9324" s="124" t="s">
        <v>308</v>
      </c>
      <c r="C9324" s="125" t="s">
        <v>18577</v>
      </c>
      <c r="D9324" s="126" t="s">
        <v>27863</v>
      </c>
      <c r="E9324" s="125" t="s">
        <v>27864</v>
      </c>
      <c r="F9324" s="126" t="s">
        <v>27865</v>
      </c>
      <c r="G9324" s="125" t="s">
        <v>27866</v>
      </c>
      <c r="H9324" s="126" t="s">
        <v>27867</v>
      </c>
      <c r="I9324" s="127">
        <v>506</v>
      </c>
      <c r="J9324" s="128">
        <v>15.5349</v>
      </c>
    </row>
    <row r="9325" spans="2:10" hidden="1" x14ac:dyDescent="0.25">
      <c r="B9325" s="124" t="s">
        <v>308</v>
      </c>
      <c r="C9325" s="125" t="s">
        <v>18577</v>
      </c>
      <c r="D9325" s="126" t="s">
        <v>27863</v>
      </c>
      <c r="E9325" s="125" t="s">
        <v>27868</v>
      </c>
      <c r="F9325" s="126" t="s">
        <v>27869</v>
      </c>
      <c r="G9325" s="125" t="s">
        <v>27870</v>
      </c>
      <c r="H9325" s="126" t="s">
        <v>27871</v>
      </c>
      <c r="I9325" s="127">
        <v>547</v>
      </c>
      <c r="J9325" s="128">
        <v>2.5825</v>
      </c>
    </row>
    <row r="9326" spans="2:10" hidden="1" x14ac:dyDescent="0.25">
      <c r="B9326" s="124" t="s">
        <v>308</v>
      </c>
      <c r="C9326" s="125" t="s">
        <v>18577</v>
      </c>
      <c r="D9326" s="126" t="s">
        <v>27863</v>
      </c>
      <c r="E9326" s="125" t="s">
        <v>27868</v>
      </c>
      <c r="F9326" s="126" t="s">
        <v>27869</v>
      </c>
      <c r="G9326" s="125" t="s">
        <v>27872</v>
      </c>
      <c r="H9326" s="126" t="s">
        <v>27873</v>
      </c>
      <c r="I9326" s="127">
        <v>443</v>
      </c>
      <c r="J9326" s="128">
        <v>3.2823000000000002</v>
      </c>
    </row>
    <row r="9327" spans="2:10" hidden="1" x14ac:dyDescent="0.25">
      <c r="B9327" s="124" t="s">
        <v>308</v>
      </c>
      <c r="C9327" s="125" t="s">
        <v>18577</v>
      </c>
      <c r="D9327" s="126" t="s">
        <v>27863</v>
      </c>
      <c r="E9327" s="125" t="s">
        <v>18577</v>
      </c>
      <c r="F9327" s="126" t="s">
        <v>27874</v>
      </c>
      <c r="G9327" s="125" t="s">
        <v>27868</v>
      </c>
      <c r="H9327" s="126" t="s">
        <v>27869</v>
      </c>
      <c r="I9327" s="127">
        <v>749</v>
      </c>
      <c r="J9327" s="128">
        <v>11.716100000000001</v>
      </c>
    </row>
    <row r="9328" spans="2:10" hidden="1" x14ac:dyDescent="0.25">
      <c r="B9328" s="124" t="s">
        <v>308</v>
      </c>
      <c r="C9328" s="125" t="s">
        <v>18577</v>
      </c>
      <c r="D9328" s="126" t="s">
        <v>27863</v>
      </c>
      <c r="E9328" s="125" t="s">
        <v>23331</v>
      </c>
      <c r="F9328" s="126" t="s">
        <v>27875</v>
      </c>
      <c r="G9328" s="125" t="s">
        <v>27876</v>
      </c>
      <c r="H9328" s="126" t="s">
        <v>27877</v>
      </c>
      <c r="I9328" s="127">
        <v>797</v>
      </c>
      <c r="J9328" s="128">
        <v>12.761900000000001</v>
      </c>
    </row>
    <row r="9329" spans="2:10" hidden="1" x14ac:dyDescent="0.25">
      <c r="B9329" s="124" t="s">
        <v>308</v>
      </c>
      <c r="C9329" s="125" t="s">
        <v>18577</v>
      </c>
      <c r="D9329" s="126" t="s">
        <v>27863</v>
      </c>
      <c r="E9329" s="125" t="s">
        <v>23331</v>
      </c>
      <c r="F9329" s="126" t="s">
        <v>27875</v>
      </c>
      <c r="G9329" s="125" t="s">
        <v>27878</v>
      </c>
      <c r="H9329" s="126" t="s">
        <v>27879</v>
      </c>
      <c r="I9329" s="127">
        <v>278</v>
      </c>
      <c r="J9329" s="128">
        <v>14.9505</v>
      </c>
    </row>
    <row r="9330" spans="2:10" hidden="1" x14ac:dyDescent="0.25">
      <c r="B9330" s="124" t="s">
        <v>308</v>
      </c>
      <c r="C9330" s="125" t="s">
        <v>18577</v>
      </c>
      <c r="D9330" s="126" t="s">
        <v>27863</v>
      </c>
      <c r="E9330" s="125" t="s">
        <v>27876</v>
      </c>
      <c r="F9330" s="126" t="s">
        <v>27877</v>
      </c>
      <c r="G9330" s="125" t="s">
        <v>27725</v>
      </c>
      <c r="H9330" s="126" t="s">
        <v>27880</v>
      </c>
      <c r="I9330" s="127">
        <v>36</v>
      </c>
      <c r="J9330" s="128">
        <v>11.361700000000001</v>
      </c>
    </row>
    <row r="9331" spans="2:10" hidden="1" x14ac:dyDescent="0.25">
      <c r="B9331" s="124" t="s">
        <v>308</v>
      </c>
      <c r="C9331" s="125" t="s">
        <v>18577</v>
      </c>
      <c r="D9331" s="126" t="s">
        <v>27863</v>
      </c>
      <c r="E9331" s="125" t="s">
        <v>18577</v>
      </c>
      <c r="F9331" s="126" t="s">
        <v>27874</v>
      </c>
      <c r="G9331" s="125" t="s">
        <v>23331</v>
      </c>
      <c r="H9331" s="126" t="s">
        <v>27875</v>
      </c>
      <c r="I9331" s="127">
        <v>9</v>
      </c>
      <c r="J9331" s="128">
        <v>7.1593999999999998</v>
      </c>
    </row>
    <row r="9332" spans="2:10" hidden="1" x14ac:dyDescent="0.25">
      <c r="B9332" s="124" t="s">
        <v>158</v>
      </c>
      <c r="C9332" s="125" t="s">
        <v>27881</v>
      </c>
      <c r="D9332" s="126" t="s">
        <v>27882</v>
      </c>
      <c r="E9332" s="125" t="s">
        <v>27881</v>
      </c>
      <c r="F9332" s="126" t="s">
        <v>27883</v>
      </c>
      <c r="G9332" s="125" t="s">
        <v>27884</v>
      </c>
      <c r="H9332" s="126" t="s">
        <v>27885</v>
      </c>
      <c r="I9332" s="127">
        <v>0</v>
      </c>
      <c r="J9332" s="128">
        <v>5.1877000000000004</v>
      </c>
    </row>
    <row r="9333" spans="2:10" hidden="1" x14ac:dyDescent="0.25">
      <c r="B9333" s="124" t="s">
        <v>158</v>
      </c>
      <c r="C9333" s="125" t="s">
        <v>27881</v>
      </c>
      <c r="D9333" s="126" t="s">
        <v>27882</v>
      </c>
      <c r="E9333" s="125" t="s">
        <v>27886</v>
      </c>
      <c r="F9333" s="126" t="s">
        <v>27887</v>
      </c>
      <c r="G9333" s="125" t="s">
        <v>2732</v>
      </c>
      <c r="H9333" s="126" t="s">
        <v>27888</v>
      </c>
      <c r="I9333" s="127">
        <v>136</v>
      </c>
      <c r="J9333" s="128">
        <v>18.845199999999998</v>
      </c>
    </row>
    <row r="9334" spans="2:10" hidden="1" x14ac:dyDescent="0.25">
      <c r="B9334" s="124" t="s">
        <v>158</v>
      </c>
      <c r="C9334" s="125" t="s">
        <v>27881</v>
      </c>
      <c r="D9334" s="126" t="s">
        <v>27882</v>
      </c>
      <c r="E9334" s="125" t="s">
        <v>27886</v>
      </c>
      <c r="F9334" s="126" t="s">
        <v>27887</v>
      </c>
      <c r="G9334" s="125" t="s">
        <v>27889</v>
      </c>
      <c r="H9334" s="126" t="s">
        <v>27890</v>
      </c>
      <c r="I9334" s="127">
        <v>0</v>
      </c>
      <c r="J9334" s="128">
        <v>2.6928999999999998</v>
      </c>
    </row>
    <row r="9335" spans="2:10" hidden="1" x14ac:dyDescent="0.25">
      <c r="B9335" s="124" t="s">
        <v>158</v>
      </c>
      <c r="C9335" s="125" t="s">
        <v>27881</v>
      </c>
      <c r="D9335" s="126" t="s">
        <v>27882</v>
      </c>
      <c r="E9335" s="125" t="s">
        <v>27881</v>
      </c>
      <c r="F9335" s="126" t="s">
        <v>27883</v>
      </c>
      <c r="G9335" s="125" t="s">
        <v>27891</v>
      </c>
      <c r="H9335" s="126" t="s">
        <v>27892</v>
      </c>
      <c r="I9335" s="127">
        <v>34</v>
      </c>
      <c r="J9335" s="128">
        <v>4.3348999999999984</v>
      </c>
    </row>
    <row r="9336" spans="2:10" hidden="1" x14ac:dyDescent="0.25">
      <c r="B9336" s="124" t="s">
        <v>158</v>
      </c>
      <c r="C9336" s="125" t="s">
        <v>27881</v>
      </c>
      <c r="D9336" s="126" t="s">
        <v>27882</v>
      </c>
      <c r="E9336" s="125" t="s">
        <v>27881</v>
      </c>
      <c r="F9336" s="126" t="s">
        <v>27883</v>
      </c>
      <c r="G9336" s="125" t="s">
        <v>27886</v>
      </c>
      <c r="H9336" s="126" t="s">
        <v>27887</v>
      </c>
      <c r="I9336" s="127">
        <v>10</v>
      </c>
      <c r="J9336" s="128">
        <v>4.9160000000000004</v>
      </c>
    </row>
    <row r="9337" spans="2:10" hidden="1" x14ac:dyDescent="0.25">
      <c r="B9337" s="124" t="s">
        <v>158</v>
      </c>
      <c r="C9337" s="125" t="s">
        <v>27893</v>
      </c>
      <c r="D9337" s="126" t="s">
        <v>27894</v>
      </c>
      <c r="E9337" s="125" t="s">
        <v>27893</v>
      </c>
      <c r="F9337" s="126" t="s">
        <v>27895</v>
      </c>
      <c r="G9337" s="125" t="s">
        <v>3546</v>
      </c>
      <c r="H9337" s="126" t="s">
        <v>27896</v>
      </c>
      <c r="I9337" s="127">
        <v>45</v>
      </c>
      <c r="J9337" s="128">
        <v>2.4459</v>
      </c>
    </row>
    <row r="9338" spans="2:10" hidden="1" x14ac:dyDescent="0.25">
      <c r="B9338" s="124" t="s">
        <v>158</v>
      </c>
      <c r="C9338" s="125" t="s">
        <v>27897</v>
      </c>
      <c r="D9338" s="126" t="s">
        <v>27898</v>
      </c>
      <c r="E9338" s="125" t="s">
        <v>27897</v>
      </c>
      <c r="F9338" s="126" t="s">
        <v>27899</v>
      </c>
      <c r="G9338" s="125" t="s">
        <v>4764</v>
      </c>
      <c r="H9338" s="126" t="s">
        <v>27900</v>
      </c>
      <c r="I9338" s="127">
        <v>16</v>
      </c>
      <c r="J9338" s="128">
        <v>22.766400000000001</v>
      </c>
    </row>
    <row r="9339" spans="2:10" hidden="1" x14ac:dyDescent="0.25">
      <c r="B9339" s="124" t="s">
        <v>158</v>
      </c>
      <c r="C9339" s="125" t="s">
        <v>27901</v>
      </c>
      <c r="D9339" s="126" t="s">
        <v>27902</v>
      </c>
      <c r="E9339" s="125" t="s">
        <v>27901</v>
      </c>
      <c r="F9339" s="126" t="s">
        <v>27903</v>
      </c>
      <c r="G9339" s="125" t="s">
        <v>27904</v>
      </c>
      <c r="H9339" s="126" t="s">
        <v>27905</v>
      </c>
      <c r="I9339" s="127">
        <v>0</v>
      </c>
      <c r="J9339" s="128">
        <v>12.094799999999999</v>
      </c>
    </row>
    <row r="9340" spans="2:10" hidden="1" x14ac:dyDescent="0.25">
      <c r="B9340" s="124" t="s">
        <v>158</v>
      </c>
      <c r="C9340" s="125" t="s">
        <v>27901</v>
      </c>
      <c r="D9340" s="126" t="s">
        <v>27902</v>
      </c>
      <c r="E9340" s="125" t="s">
        <v>27901</v>
      </c>
      <c r="F9340" s="126" t="s">
        <v>27903</v>
      </c>
      <c r="G9340" s="125" t="s">
        <v>27906</v>
      </c>
      <c r="H9340" s="126" t="s">
        <v>27907</v>
      </c>
      <c r="I9340" s="127">
        <v>2</v>
      </c>
      <c r="J9340" s="128">
        <v>3.0914000000000001</v>
      </c>
    </row>
    <row r="9341" spans="2:10" hidden="1" x14ac:dyDescent="0.25">
      <c r="B9341" s="124" t="s">
        <v>158</v>
      </c>
      <c r="C9341" s="125" t="s">
        <v>27901</v>
      </c>
      <c r="D9341" s="126" t="s">
        <v>27902</v>
      </c>
      <c r="E9341" s="125" t="s">
        <v>23331</v>
      </c>
      <c r="F9341" s="126" t="s">
        <v>27908</v>
      </c>
      <c r="G9341" s="125" t="s">
        <v>27909</v>
      </c>
      <c r="H9341" s="126" t="s">
        <v>27910</v>
      </c>
      <c r="I9341" s="127">
        <v>0</v>
      </c>
      <c r="J9341" s="128">
        <v>2.3311999999999991</v>
      </c>
    </row>
    <row r="9342" spans="2:10" hidden="1" x14ac:dyDescent="0.25">
      <c r="B9342" s="124" t="s">
        <v>158</v>
      </c>
      <c r="C9342" s="125" t="s">
        <v>27901</v>
      </c>
      <c r="D9342" s="126" t="s">
        <v>27902</v>
      </c>
      <c r="E9342" s="125" t="s">
        <v>27901</v>
      </c>
      <c r="F9342" s="126" t="s">
        <v>27903</v>
      </c>
      <c r="G9342" s="125" t="s">
        <v>27911</v>
      </c>
      <c r="H9342" s="126" t="s">
        <v>27912</v>
      </c>
      <c r="I9342" s="127">
        <v>2</v>
      </c>
      <c r="J9342" s="128">
        <v>2.1549999999999998</v>
      </c>
    </row>
    <row r="9343" spans="2:10" hidden="1" x14ac:dyDescent="0.25">
      <c r="B9343" s="124" t="s">
        <v>158</v>
      </c>
      <c r="C9343" s="125" t="s">
        <v>27901</v>
      </c>
      <c r="D9343" s="126" t="s">
        <v>27902</v>
      </c>
      <c r="E9343" s="125" t="s">
        <v>27906</v>
      </c>
      <c r="F9343" s="126" t="s">
        <v>27907</v>
      </c>
      <c r="G9343" s="125" t="s">
        <v>23331</v>
      </c>
      <c r="H9343" s="126" t="s">
        <v>27908</v>
      </c>
      <c r="I9343" s="127">
        <v>19</v>
      </c>
      <c r="J9343" s="128">
        <v>0.82250000000000001</v>
      </c>
    </row>
    <row r="9344" spans="2:10" hidden="1" x14ac:dyDescent="0.25">
      <c r="B9344" s="124" t="s">
        <v>158</v>
      </c>
      <c r="C9344" s="125" t="s">
        <v>27901</v>
      </c>
      <c r="D9344" s="126" t="s">
        <v>27902</v>
      </c>
      <c r="E9344" s="125" t="s">
        <v>27909</v>
      </c>
      <c r="F9344" s="126" t="s">
        <v>27910</v>
      </c>
      <c r="G9344" s="125" t="s">
        <v>27913</v>
      </c>
      <c r="H9344" s="126" t="s">
        <v>27914</v>
      </c>
      <c r="I9344" s="127">
        <v>136</v>
      </c>
      <c r="J9344" s="128">
        <v>13.960599999999999</v>
      </c>
    </row>
    <row r="9345" spans="2:10" hidden="1" x14ac:dyDescent="0.25">
      <c r="B9345" s="124" t="s">
        <v>158</v>
      </c>
      <c r="C9345" s="125" t="s">
        <v>27901</v>
      </c>
      <c r="D9345" s="126" t="s">
        <v>27902</v>
      </c>
      <c r="E9345" s="125" t="s">
        <v>27904</v>
      </c>
      <c r="F9345" s="126" t="s">
        <v>27905</v>
      </c>
      <c r="G9345" s="125" t="s">
        <v>27915</v>
      </c>
      <c r="H9345" s="126" t="s">
        <v>27916</v>
      </c>
      <c r="I9345" s="127">
        <v>0</v>
      </c>
      <c r="J9345" s="128">
        <v>1.6817</v>
      </c>
    </row>
    <row r="9346" spans="2:10" hidden="1" x14ac:dyDescent="0.25">
      <c r="B9346" s="124" t="s">
        <v>158</v>
      </c>
      <c r="C9346" s="125" t="s">
        <v>27917</v>
      </c>
      <c r="D9346" s="126" t="s">
        <v>27918</v>
      </c>
      <c r="E9346" s="125" t="s">
        <v>27919</v>
      </c>
      <c r="F9346" s="126" t="s">
        <v>27920</v>
      </c>
      <c r="G9346" s="125" t="s">
        <v>27921</v>
      </c>
      <c r="H9346" s="126" t="s">
        <v>27922</v>
      </c>
      <c r="I9346" s="127">
        <v>41</v>
      </c>
      <c r="J9346" s="128">
        <v>4.7880000000000003</v>
      </c>
    </row>
    <row r="9347" spans="2:10" hidden="1" x14ac:dyDescent="0.25">
      <c r="B9347" s="124" t="s">
        <v>158</v>
      </c>
      <c r="C9347" s="125" t="s">
        <v>27917</v>
      </c>
      <c r="D9347" s="126" t="s">
        <v>27918</v>
      </c>
      <c r="E9347" s="125" t="s">
        <v>27917</v>
      </c>
      <c r="F9347" s="126" t="s">
        <v>27923</v>
      </c>
      <c r="G9347" s="125" t="s">
        <v>27919</v>
      </c>
      <c r="H9347" s="126" t="s">
        <v>27920</v>
      </c>
      <c r="I9347" s="127">
        <v>31</v>
      </c>
      <c r="J9347" s="128">
        <v>6.5536000000000003</v>
      </c>
    </row>
    <row r="9348" spans="2:10" hidden="1" x14ac:dyDescent="0.25">
      <c r="B9348" s="124" t="s">
        <v>158</v>
      </c>
      <c r="C9348" s="125" t="s">
        <v>159</v>
      </c>
      <c r="D9348" s="126" t="s">
        <v>27924</v>
      </c>
      <c r="E9348" s="125" t="s">
        <v>159</v>
      </c>
      <c r="F9348" s="126" t="s">
        <v>27925</v>
      </c>
      <c r="G9348" s="125" t="s">
        <v>27926</v>
      </c>
      <c r="H9348" s="126" t="s">
        <v>27927</v>
      </c>
      <c r="I9348" s="127">
        <v>435</v>
      </c>
      <c r="J9348" s="128">
        <v>9.2644000000000002</v>
      </c>
    </row>
    <row r="9349" spans="2:10" hidden="1" x14ac:dyDescent="0.25">
      <c r="B9349" s="124" t="s">
        <v>158</v>
      </c>
      <c r="C9349" s="125" t="s">
        <v>176</v>
      </c>
      <c r="D9349" s="126" t="s">
        <v>27928</v>
      </c>
      <c r="E9349" s="125" t="s">
        <v>176</v>
      </c>
      <c r="F9349" s="126" t="s">
        <v>27929</v>
      </c>
      <c r="G9349" s="125" t="s">
        <v>23331</v>
      </c>
      <c r="H9349" s="126" t="s">
        <v>27930</v>
      </c>
      <c r="I9349" s="127">
        <v>12</v>
      </c>
      <c r="J9349" s="128">
        <v>1.3913</v>
      </c>
    </row>
    <row r="9350" spans="2:10" hidden="1" x14ac:dyDescent="0.25">
      <c r="B9350" s="124" t="s">
        <v>158</v>
      </c>
      <c r="C9350" s="125" t="s">
        <v>27931</v>
      </c>
      <c r="D9350" s="126" t="s">
        <v>27932</v>
      </c>
      <c r="E9350" s="125" t="s">
        <v>27931</v>
      </c>
      <c r="F9350" s="126" t="s">
        <v>27933</v>
      </c>
      <c r="G9350" s="125" t="s">
        <v>27934</v>
      </c>
      <c r="H9350" s="126" t="s">
        <v>27935</v>
      </c>
      <c r="I9350" s="127">
        <v>8</v>
      </c>
      <c r="J9350" s="128">
        <v>4.6183000000000014</v>
      </c>
    </row>
    <row r="9351" spans="2:10" hidden="1" x14ac:dyDescent="0.25">
      <c r="B9351" s="124" t="s">
        <v>158</v>
      </c>
      <c r="C9351" s="125" t="s">
        <v>27931</v>
      </c>
      <c r="D9351" s="126" t="s">
        <v>27932</v>
      </c>
      <c r="E9351" s="125" t="s">
        <v>27931</v>
      </c>
      <c r="F9351" s="126" t="s">
        <v>27933</v>
      </c>
      <c r="G9351" s="125" t="s">
        <v>27921</v>
      </c>
      <c r="H9351" s="126" t="s">
        <v>27936</v>
      </c>
      <c r="I9351" s="127">
        <v>63</v>
      </c>
      <c r="J9351" s="128">
        <v>7.8487999999999998</v>
      </c>
    </row>
    <row r="9352" spans="2:10" hidden="1" x14ac:dyDescent="0.25">
      <c r="B9352" s="124" t="s">
        <v>158</v>
      </c>
      <c r="C9352" s="125" t="s">
        <v>246</v>
      </c>
      <c r="D9352" s="126" t="s">
        <v>27937</v>
      </c>
      <c r="E9352" s="125" t="s">
        <v>246</v>
      </c>
      <c r="F9352" s="126" t="s">
        <v>27938</v>
      </c>
      <c r="G9352" s="125" t="s">
        <v>27939</v>
      </c>
      <c r="H9352" s="126" t="s">
        <v>27940</v>
      </c>
      <c r="I9352" s="127">
        <v>32</v>
      </c>
      <c r="J9352" s="128">
        <v>5.7877999999999998</v>
      </c>
    </row>
    <row r="9353" spans="2:10" hidden="1" x14ac:dyDescent="0.25">
      <c r="B9353" s="124" t="s">
        <v>158</v>
      </c>
      <c r="C9353" s="125" t="s">
        <v>246</v>
      </c>
      <c r="D9353" s="126" t="s">
        <v>27937</v>
      </c>
      <c r="E9353" s="125" t="s">
        <v>27941</v>
      </c>
      <c r="F9353" s="126" t="s">
        <v>27942</v>
      </c>
      <c r="G9353" s="125" t="s">
        <v>7801</v>
      </c>
      <c r="H9353" s="126" t="s">
        <v>27943</v>
      </c>
      <c r="I9353" s="127">
        <v>74</v>
      </c>
      <c r="J9353" s="128">
        <v>13.611700000000001</v>
      </c>
    </row>
    <row r="9354" spans="2:10" hidden="1" x14ac:dyDescent="0.25">
      <c r="B9354" s="124" t="s">
        <v>158</v>
      </c>
      <c r="C9354" s="125" t="s">
        <v>246</v>
      </c>
      <c r="D9354" s="126" t="s">
        <v>27937</v>
      </c>
      <c r="E9354" s="125" t="s">
        <v>27944</v>
      </c>
      <c r="F9354" s="126" t="s">
        <v>27945</v>
      </c>
      <c r="G9354" s="125" t="s">
        <v>27946</v>
      </c>
      <c r="H9354" s="126" t="s">
        <v>27947</v>
      </c>
      <c r="I9354" s="127">
        <v>0</v>
      </c>
      <c r="J9354" s="128">
        <v>2.266</v>
      </c>
    </row>
    <row r="9355" spans="2:10" hidden="1" x14ac:dyDescent="0.25">
      <c r="B9355" s="124" t="s">
        <v>158</v>
      </c>
      <c r="C9355" s="125" t="s">
        <v>246</v>
      </c>
      <c r="D9355" s="126" t="s">
        <v>27937</v>
      </c>
      <c r="E9355" s="125" t="s">
        <v>246</v>
      </c>
      <c r="F9355" s="126" t="s">
        <v>27938</v>
      </c>
      <c r="G9355" s="125" t="s">
        <v>27948</v>
      </c>
      <c r="H9355" s="126" t="s">
        <v>27949</v>
      </c>
      <c r="I9355" s="127">
        <v>9</v>
      </c>
      <c r="J9355" s="128">
        <v>3.8691</v>
      </c>
    </row>
    <row r="9356" spans="2:10" hidden="1" x14ac:dyDescent="0.25">
      <c r="B9356" s="124" t="s">
        <v>158</v>
      </c>
      <c r="C9356" s="125" t="s">
        <v>246</v>
      </c>
      <c r="D9356" s="126" t="s">
        <v>27937</v>
      </c>
      <c r="E9356" s="125" t="s">
        <v>27950</v>
      </c>
      <c r="F9356" s="126" t="s">
        <v>27951</v>
      </c>
      <c r="G9356" s="125" t="s">
        <v>27952</v>
      </c>
      <c r="H9356" s="126" t="s">
        <v>27953</v>
      </c>
      <c r="I9356" s="127">
        <v>57</v>
      </c>
      <c r="J9356" s="128">
        <v>1.9327000000000001</v>
      </c>
    </row>
    <row r="9357" spans="2:10" hidden="1" x14ac:dyDescent="0.25">
      <c r="B9357" s="124" t="s">
        <v>158</v>
      </c>
      <c r="C9357" s="125" t="s">
        <v>246</v>
      </c>
      <c r="D9357" s="126" t="s">
        <v>27937</v>
      </c>
      <c r="E9357" s="125" t="s">
        <v>27954</v>
      </c>
      <c r="F9357" s="126" t="s">
        <v>27955</v>
      </c>
      <c r="G9357" s="125" t="s">
        <v>27956</v>
      </c>
      <c r="H9357" s="126" t="s">
        <v>27957</v>
      </c>
      <c r="I9357" s="127">
        <v>0</v>
      </c>
      <c r="J9357" s="128">
        <v>4.8787000000000003</v>
      </c>
    </row>
    <row r="9358" spans="2:10" hidden="1" x14ac:dyDescent="0.25">
      <c r="B9358" s="124" t="s">
        <v>158</v>
      </c>
      <c r="C9358" s="125" t="s">
        <v>246</v>
      </c>
      <c r="D9358" s="126" t="s">
        <v>27937</v>
      </c>
      <c r="E9358" s="125" t="s">
        <v>27952</v>
      </c>
      <c r="F9358" s="126" t="s">
        <v>27953</v>
      </c>
      <c r="G9358" s="125" t="s">
        <v>27958</v>
      </c>
      <c r="H9358" s="126" t="s">
        <v>27959</v>
      </c>
      <c r="I9358" s="127">
        <v>22</v>
      </c>
      <c r="J9358" s="128">
        <v>4.5534999999999997</v>
      </c>
    </row>
    <row r="9359" spans="2:10" hidden="1" x14ac:dyDescent="0.25">
      <c r="B9359" s="124" t="s">
        <v>158</v>
      </c>
      <c r="C9359" s="125" t="s">
        <v>27960</v>
      </c>
      <c r="D9359" s="126" t="s">
        <v>27961</v>
      </c>
      <c r="E9359" s="125" t="s">
        <v>27960</v>
      </c>
      <c r="F9359" s="126" t="s">
        <v>27962</v>
      </c>
      <c r="G9359" s="125" t="s">
        <v>27963</v>
      </c>
      <c r="H9359" s="126" t="s">
        <v>27964</v>
      </c>
      <c r="I9359" s="127">
        <v>51</v>
      </c>
      <c r="J9359" s="128">
        <v>24.831499999999991</v>
      </c>
    </row>
    <row r="9360" spans="2:10" hidden="1" x14ac:dyDescent="0.25">
      <c r="B9360" s="124" t="s">
        <v>158</v>
      </c>
      <c r="C9360" s="125" t="s">
        <v>27965</v>
      </c>
      <c r="D9360" s="126" t="s">
        <v>27966</v>
      </c>
      <c r="E9360" s="125" t="s">
        <v>27965</v>
      </c>
      <c r="F9360" s="126" t="s">
        <v>27967</v>
      </c>
      <c r="G9360" s="125" t="s">
        <v>27968</v>
      </c>
      <c r="H9360" s="126" t="s">
        <v>27969</v>
      </c>
      <c r="I9360" s="127">
        <v>22</v>
      </c>
      <c r="J9360" s="128">
        <v>32.213099999999997</v>
      </c>
    </row>
    <row r="9361" spans="2:10" hidden="1" x14ac:dyDescent="0.25">
      <c r="B9361" s="124" t="s">
        <v>158</v>
      </c>
      <c r="C9361" s="125" t="s">
        <v>27965</v>
      </c>
      <c r="D9361" s="126" t="s">
        <v>27966</v>
      </c>
      <c r="E9361" s="125" t="s">
        <v>27965</v>
      </c>
      <c r="F9361" s="126" t="s">
        <v>27967</v>
      </c>
      <c r="G9361" s="125" t="s">
        <v>27970</v>
      </c>
      <c r="H9361" s="126" t="s">
        <v>27971</v>
      </c>
      <c r="I9361" s="127">
        <v>663</v>
      </c>
      <c r="J9361" s="128">
        <v>18.786200000000001</v>
      </c>
    </row>
    <row r="9362" spans="2:10" hidden="1" x14ac:dyDescent="0.25">
      <c r="B9362" s="124" t="s">
        <v>158</v>
      </c>
      <c r="C9362" s="125" t="s">
        <v>27972</v>
      </c>
      <c r="D9362" s="126" t="s">
        <v>27973</v>
      </c>
      <c r="E9362" s="125" t="s">
        <v>27974</v>
      </c>
      <c r="F9362" s="126" t="s">
        <v>27975</v>
      </c>
      <c r="G9362" s="125" t="s">
        <v>27976</v>
      </c>
      <c r="H9362" s="126" t="s">
        <v>27977</v>
      </c>
      <c r="I9362" s="127">
        <v>80</v>
      </c>
      <c r="J9362" s="128">
        <v>3.5543</v>
      </c>
    </row>
    <row r="9363" spans="2:10" hidden="1" x14ac:dyDescent="0.25">
      <c r="B9363" s="124" t="s">
        <v>158</v>
      </c>
      <c r="C9363" s="125" t="s">
        <v>27972</v>
      </c>
      <c r="D9363" s="126" t="s">
        <v>27973</v>
      </c>
      <c r="E9363" s="125" t="s">
        <v>27972</v>
      </c>
      <c r="F9363" s="126" t="s">
        <v>27978</v>
      </c>
      <c r="G9363" s="125" t="s">
        <v>27979</v>
      </c>
      <c r="H9363" s="126" t="s">
        <v>27980</v>
      </c>
      <c r="I9363" s="127">
        <v>90</v>
      </c>
      <c r="J9363" s="128">
        <v>12.0501</v>
      </c>
    </row>
    <row r="9364" spans="2:10" hidden="1" x14ac:dyDescent="0.25">
      <c r="B9364" s="124" t="s">
        <v>158</v>
      </c>
      <c r="C9364" s="125" t="s">
        <v>27972</v>
      </c>
      <c r="D9364" s="126" t="s">
        <v>27973</v>
      </c>
      <c r="E9364" s="125" t="s">
        <v>27981</v>
      </c>
      <c r="F9364" s="126" t="s">
        <v>27982</v>
      </c>
      <c r="G9364" s="125" t="s">
        <v>27974</v>
      </c>
      <c r="H9364" s="126" t="s">
        <v>27975</v>
      </c>
      <c r="I9364" s="127">
        <v>34</v>
      </c>
      <c r="J9364" s="128">
        <v>3.6600999999999999</v>
      </c>
    </row>
    <row r="9365" spans="2:10" hidden="1" x14ac:dyDescent="0.25">
      <c r="B9365" s="124" t="s">
        <v>158</v>
      </c>
      <c r="C9365" s="125" t="s">
        <v>27972</v>
      </c>
      <c r="D9365" s="126" t="s">
        <v>27973</v>
      </c>
      <c r="E9365" s="125" t="s">
        <v>27983</v>
      </c>
      <c r="F9365" s="126" t="s">
        <v>27984</v>
      </c>
      <c r="G9365" s="125" t="s">
        <v>27981</v>
      </c>
      <c r="H9365" s="126" t="s">
        <v>27982</v>
      </c>
      <c r="I9365" s="127">
        <v>77</v>
      </c>
      <c r="J9365" s="128">
        <v>2.0912000000000002</v>
      </c>
    </row>
    <row r="9366" spans="2:10" hidden="1" x14ac:dyDescent="0.25">
      <c r="B9366" s="124" t="s">
        <v>158</v>
      </c>
      <c r="C9366" s="125" t="s">
        <v>27972</v>
      </c>
      <c r="D9366" s="126" t="s">
        <v>27973</v>
      </c>
      <c r="E9366" s="125" t="s">
        <v>27972</v>
      </c>
      <c r="F9366" s="126" t="s">
        <v>27978</v>
      </c>
      <c r="G9366" s="125" t="s">
        <v>27983</v>
      </c>
      <c r="H9366" s="126" t="s">
        <v>27984</v>
      </c>
      <c r="I9366" s="127">
        <v>135</v>
      </c>
      <c r="J9366" s="128">
        <v>9.3316000000000034</v>
      </c>
    </row>
    <row r="9367" spans="2:10" hidden="1" x14ac:dyDescent="0.25">
      <c r="B9367" s="124" t="s">
        <v>158</v>
      </c>
      <c r="C9367" s="125" t="s">
        <v>27972</v>
      </c>
      <c r="D9367" s="126" t="s">
        <v>27973</v>
      </c>
      <c r="E9367" s="125" t="s">
        <v>27985</v>
      </c>
      <c r="F9367" s="126" t="s">
        <v>27986</v>
      </c>
      <c r="G9367" s="125" t="s">
        <v>27987</v>
      </c>
      <c r="H9367" s="126" t="s">
        <v>27988</v>
      </c>
      <c r="I9367" s="127">
        <v>22</v>
      </c>
      <c r="J9367" s="128">
        <v>13.496499999999999</v>
      </c>
    </row>
    <row r="9368" spans="2:10" hidden="1" x14ac:dyDescent="0.25">
      <c r="B9368" s="124" t="s">
        <v>158</v>
      </c>
      <c r="C9368" s="125" t="s">
        <v>27972</v>
      </c>
      <c r="D9368" s="126" t="s">
        <v>27973</v>
      </c>
      <c r="E9368" s="125" t="s">
        <v>27989</v>
      </c>
      <c r="F9368" s="126" t="s">
        <v>27990</v>
      </c>
      <c r="G9368" s="125" t="s">
        <v>27985</v>
      </c>
      <c r="H9368" s="126" t="s">
        <v>27986</v>
      </c>
      <c r="I9368" s="127">
        <v>31</v>
      </c>
      <c r="J9368" s="128">
        <v>12.424099999999999</v>
      </c>
    </row>
    <row r="9369" spans="2:10" hidden="1" x14ac:dyDescent="0.25">
      <c r="B9369" s="124" t="s">
        <v>158</v>
      </c>
      <c r="C9369" s="125" t="s">
        <v>27972</v>
      </c>
      <c r="D9369" s="126" t="s">
        <v>27973</v>
      </c>
      <c r="E9369" s="125" t="s">
        <v>27972</v>
      </c>
      <c r="F9369" s="126" t="s">
        <v>27978</v>
      </c>
      <c r="G9369" s="125" t="s">
        <v>27991</v>
      </c>
      <c r="H9369" s="126" t="s">
        <v>27992</v>
      </c>
      <c r="I9369" s="127">
        <v>30</v>
      </c>
      <c r="J9369" s="128">
        <v>17.767199999999999</v>
      </c>
    </row>
    <row r="9370" spans="2:10" hidden="1" x14ac:dyDescent="0.25">
      <c r="B9370" s="124" t="s">
        <v>158</v>
      </c>
      <c r="C9370" s="125" t="s">
        <v>27972</v>
      </c>
      <c r="D9370" s="126" t="s">
        <v>27973</v>
      </c>
      <c r="E9370" s="125" t="s">
        <v>27993</v>
      </c>
      <c r="F9370" s="126" t="s">
        <v>27994</v>
      </c>
      <c r="G9370" s="125" t="s">
        <v>27995</v>
      </c>
      <c r="H9370" s="126" t="s">
        <v>27996</v>
      </c>
      <c r="I9370" s="127">
        <v>26</v>
      </c>
      <c r="J9370" s="128">
        <v>12.3446</v>
      </c>
    </row>
    <row r="9371" spans="2:10" hidden="1" x14ac:dyDescent="0.25">
      <c r="B9371" s="124" t="s">
        <v>158</v>
      </c>
      <c r="C9371" s="125" t="s">
        <v>27972</v>
      </c>
      <c r="D9371" s="126" t="s">
        <v>27973</v>
      </c>
      <c r="E9371" s="125" t="s">
        <v>27987</v>
      </c>
      <c r="F9371" s="126" t="s">
        <v>27988</v>
      </c>
      <c r="G9371" s="125" t="s">
        <v>27997</v>
      </c>
      <c r="H9371" s="126" t="s">
        <v>27998</v>
      </c>
      <c r="I9371" s="127">
        <v>13</v>
      </c>
      <c r="J9371" s="128">
        <v>1.3714</v>
      </c>
    </row>
    <row r="9372" spans="2:10" hidden="1" x14ac:dyDescent="0.25">
      <c r="B9372" s="124" t="s">
        <v>158</v>
      </c>
      <c r="C9372" s="125" t="s">
        <v>27972</v>
      </c>
      <c r="D9372" s="126" t="s">
        <v>27973</v>
      </c>
      <c r="E9372" s="125" t="s">
        <v>27972</v>
      </c>
      <c r="F9372" s="126" t="s">
        <v>27978</v>
      </c>
      <c r="G9372" s="125" t="s">
        <v>27999</v>
      </c>
      <c r="H9372" s="126" t="s">
        <v>28000</v>
      </c>
      <c r="I9372" s="127">
        <v>5</v>
      </c>
      <c r="J9372" s="128">
        <v>7.1668999999999992</v>
      </c>
    </row>
    <row r="9373" spans="2:10" hidden="1" x14ac:dyDescent="0.25">
      <c r="B9373" s="124" t="s">
        <v>158</v>
      </c>
      <c r="C9373" s="125" t="s">
        <v>27972</v>
      </c>
      <c r="D9373" s="126" t="s">
        <v>27973</v>
      </c>
      <c r="E9373" s="125" t="s">
        <v>27987</v>
      </c>
      <c r="F9373" s="126" t="s">
        <v>27988</v>
      </c>
      <c r="G9373" s="125" t="s">
        <v>27993</v>
      </c>
      <c r="H9373" s="126" t="s">
        <v>27994</v>
      </c>
      <c r="I9373" s="127">
        <v>0</v>
      </c>
      <c r="J9373" s="128">
        <v>2.4483000000000001</v>
      </c>
    </row>
    <row r="9374" spans="2:10" hidden="1" x14ac:dyDescent="0.25">
      <c r="B9374" s="124" t="s">
        <v>158</v>
      </c>
      <c r="C9374" s="125" t="s">
        <v>28001</v>
      </c>
      <c r="D9374" s="126" t="s">
        <v>28002</v>
      </c>
      <c r="E9374" s="125" t="s">
        <v>28001</v>
      </c>
      <c r="F9374" s="126" t="s">
        <v>28003</v>
      </c>
      <c r="G9374" s="125" t="s">
        <v>28004</v>
      </c>
      <c r="H9374" s="126" t="s">
        <v>28005</v>
      </c>
      <c r="I9374" s="127">
        <v>11</v>
      </c>
      <c r="J9374" s="128">
        <v>16.925899999999999</v>
      </c>
    </row>
    <row r="9375" spans="2:10" hidden="1" x14ac:dyDescent="0.25">
      <c r="B9375" s="124" t="s">
        <v>158</v>
      </c>
      <c r="C9375" s="125" t="s">
        <v>28006</v>
      </c>
      <c r="D9375" s="126" t="s">
        <v>28007</v>
      </c>
      <c r="E9375" s="125" t="s">
        <v>28006</v>
      </c>
      <c r="F9375" s="126" t="s">
        <v>28008</v>
      </c>
      <c r="G9375" s="125" t="s">
        <v>28009</v>
      </c>
      <c r="H9375" s="126" t="s">
        <v>28010</v>
      </c>
      <c r="I9375" s="127">
        <v>154</v>
      </c>
      <c r="J9375" s="128">
        <v>11.986800000000001</v>
      </c>
    </row>
    <row r="9376" spans="2:10" hidden="1" x14ac:dyDescent="0.25">
      <c r="B9376" s="124" t="s">
        <v>158</v>
      </c>
      <c r="C9376" s="125" t="s">
        <v>28006</v>
      </c>
      <c r="D9376" s="126" t="s">
        <v>28007</v>
      </c>
      <c r="E9376" s="125" t="s">
        <v>28009</v>
      </c>
      <c r="F9376" s="126" t="s">
        <v>28010</v>
      </c>
      <c r="G9376" s="125" t="s">
        <v>28011</v>
      </c>
      <c r="H9376" s="126" t="s">
        <v>28012</v>
      </c>
      <c r="I9376" s="127">
        <v>98</v>
      </c>
      <c r="J9376" s="128">
        <v>6.2697000000000003</v>
      </c>
    </row>
    <row r="9377" spans="2:10" hidden="1" x14ac:dyDescent="0.25">
      <c r="B9377" s="124" t="s">
        <v>158</v>
      </c>
      <c r="C9377" s="125" t="s">
        <v>28013</v>
      </c>
      <c r="D9377" s="126" t="s">
        <v>28014</v>
      </c>
      <c r="E9377" s="125" t="s">
        <v>28015</v>
      </c>
      <c r="F9377" s="126" t="s">
        <v>28016</v>
      </c>
      <c r="G9377" s="125" t="s">
        <v>28017</v>
      </c>
      <c r="H9377" s="126" t="s">
        <v>28018</v>
      </c>
      <c r="I9377" s="127">
        <v>1</v>
      </c>
      <c r="J9377" s="128">
        <v>4.065199999999999</v>
      </c>
    </row>
    <row r="9378" spans="2:10" hidden="1" x14ac:dyDescent="0.25">
      <c r="B9378" s="124" t="s">
        <v>158</v>
      </c>
      <c r="C9378" s="125" t="s">
        <v>28013</v>
      </c>
      <c r="D9378" s="126" t="s">
        <v>28014</v>
      </c>
      <c r="E9378" s="125" t="s">
        <v>28019</v>
      </c>
      <c r="F9378" s="126" t="s">
        <v>28020</v>
      </c>
      <c r="G9378" s="125" t="s">
        <v>28021</v>
      </c>
      <c r="H9378" s="126" t="s">
        <v>28022</v>
      </c>
      <c r="I9378" s="127">
        <v>20</v>
      </c>
      <c r="J9378" s="128">
        <v>6.1886000000000001</v>
      </c>
    </row>
    <row r="9379" spans="2:10" hidden="1" x14ac:dyDescent="0.25">
      <c r="B9379" s="124" t="s">
        <v>158</v>
      </c>
      <c r="C9379" s="125" t="s">
        <v>28013</v>
      </c>
      <c r="D9379" s="126" t="s">
        <v>28014</v>
      </c>
      <c r="E9379" s="125" t="s">
        <v>28017</v>
      </c>
      <c r="F9379" s="126" t="s">
        <v>28018</v>
      </c>
      <c r="G9379" s="125" t="s">
        <v>5712</v>
      </c>
      <c r="H9379" s="126" t="s">
        <v>28023</v>
      </c>
      <c r="I9379" s="127">
        <v>55</v>
      </c>
      <c r="J9379" s="128">
        <v>3.734</v>
      </c>
    </row>
    <row r="9380" spans="2:10" hidden="1" x14ac:dyDescent="0.25">
      <c r="B9380" s="124" t="s">
        <v>158</v>
      </c>
      <c r="C9380" s="125" t="s">
        <v>28013</v>
      </c>
      <c r="D9380" s="126" t="s">
        <v>28014</v>
      </c>
      <c r="E9380" s="125" t="s">
        <v>28024</v>
      </c>
      <c r="F9380" s="126" t="s">
        <v>28025</v>
      </c>
      <c r="G9380" s="125" t="s">
        <v>28026</v>
      </c>
      <c r="H9380" s="126" t="s">
        <v>28027</v>
      </c>
      <c r="I9380" s="127">
        <v>0</v>
      </c>
      <c r="J9380" s="128">
        <v>2.4468000000000001</v>
      </c>
    </row>
    <row r="9381" spans="2:10" hidden="1" x14ac:dyDescent="0.25">
      <c r="B9381" s="124" t="s">
        <v>158</v>
      </c>
      <c r="C9381" s="125" t="s">
        <v>28013</v>
      </c>
      <c r="D9381" s="126" t="s">
        <v>28014</v>
      </c>
      <c r="E9381" s="125" t="s">
        <v>28013</v>
      </c>
      <c r="F9381" s="126" t="s">
        <v>28028</v>
      </c>
      <c r="G9381" s="125" t="s">
        <v>28024</v>
      </c>
      <c r="H9381" s="126" t="s">
        <v>28025</v>
      </c>
      <c r="I9381" s="127">
        <v>5</v>
      </c>
      <c r="J9381" s="128">
        <v>10.079499999999999</v>
      </c>
    </row>
    <row r="9382" spans="2:10" hidden="1" x14ac:dyDescent="0.25">
      <c r="B9382" s="124" t="s">
        <v>158</v>
      </c>
      <c r="C9382" s="125" t="s">
        <v>28013</v>
      </c>
      <c r="D9382" s="126" t="s">
        <v>28014</v>
      </c>
      <c r="E9382" s="125" t="s">
        <v>28026</v>
      </c>
      <c r="F9382" s="126" t="s">
        <v>28027</v>
      </c>
      <c r="G9382" s="125" t="s">
        <v>28029</v>
      </c>
      <c r="H9382" s="126" t="s">
        <v>28030</v>
      </c>
      <c r="I9382" s="127">
        <v>0</v>
      </c>
      <c r="J9382" s="128">
        <v>2.2086000000000001</v>
      </c>
    </row>
    <row r="9383" spans="2:10" hidden="1" x14ac:dyDescent="0.25">
      <c r="B9383" s="124" t="s">
        <v>158</v>
      </c>
      <c r="C9383" s="125" t="s">
        <v>28013</v>
      </c>
      <c r="D9383" s="126" t="s">
        <v>28014</v>
      </c>
      <c r="E9383" s="125" t="s">
        <v>28013</v>
      </c>
      <c r="F9383" s="126" t="s">
        <v>28028</v>
      </c>
      <c r="G9383" s="125" t="s">
        <v>28031</v>
      </c>
      <c r="H9383" s="126" t="s">
        <v>28032</v>
      </c>
      <c r="I9383" s="127">
        <v>16</v>
      </c>
      <c r="J9383" s="128">
        <v>15.983700000000001</v>
      </c>
    </row>
    <row r="9384" spans="2:10" hidden="1" x14ac:dyDescent="0.25">
      <c r="B9384" s="124" t="s">
        <v>158</v>
      </c>
      <c r="C9384" s="125" t="s">
        <v>28013</v>
      </c>
      <c r="D9384" s="126" t="s">
        <v>28014</v>
      </c>
      <c r="E9384" s="125" t="s">
        <v>28015</v>
      </c>
      <c r="F9384" s="126" t="s">
        <v>28016</v>
      </c>
      <c r="G9384" s="125" t="s">
        <v>28033</v>
      </c>
      <c r="H9384" s="126" t="s">
        <v>28034</v>
      </c>
      <c r="I9384" s="127">
        <v>24</v>
      </c>
      <c r="J9384" s="128">
        <v>8.2662000000000013</v>
      </c>
    </row>
    <row r="9385" spans="2:10" hidden="1" x14ac:dyDescent="0.25">
      <c r="B9385" s="124" t="s">
        <v>158</v>
      </c>
      <c r="C9385" s="125" t="s">
        <v>28013</v>
      </c>
      <c r="D9385" s="126" t="s">
        <v>28014</v>
      </c>
      <c r="E9385" s="125" t="s">
        <v>28013</v>
      </c>
      <c r="F9385" s="126" t="s">
        <v>28028</v>
      </c>
      <c r="G9385" s="125" t="s">
        <v>28019</v>
      </c>
      <c r="H9385" s="126" t="s">
        <v>28020</v>
      </c>
      <c r="I9385" s="127">
        <v>54</v>
      </c>
      <c r="J9385" s="128">
        <v>5.4338000000000006</v>
      </c>
    </row>
    <row r="9386" spans="2:10" hidden="1" x14ac:dyDescent="0.25">
      <c r="B9386" s="124" t="s">
        <v>158</v>
      </c>
      <c r="C9386" s="125" t="s">
        <v>28013</v>
      </c>
      <c r="D9386" s="126" t="s">
        <v>28014</v>
      </c>
      <c r="E9386" s="125" t="s">
        <v>28029</v>
      </c>
      <c r="F9386" s="126" t="s">
        <v>28030</v>
      </c>
      <c r="G9386" s="125" t="s">
        <v>28035</v>
      </c>
      <c r="H9386" s="126" t="s">
        <v>28036</v>
      </c>
      <c r="I9386" s="127">
        <v>6</v>
      </c>
      <c r="J9386" s="128">
        <v>1.9136</v>
      </c>
    </row>
    <row r="9387" spans="2:10" hidden="1" x14ac:dyDescent="0.25">
      <c r="B9387" s="124" t="s">
        <v>158</v>
      </c>
      <c r="C9387" s="125" t="s">
        <v>28013</v>
      </c>
      <c r="D9387" s="126" t="s">
        <v>28014</v>
      </c>
      <c r="E9387" s="125" t="s">
        <v>28021</v>
      </c>
      <c r="F9387" s="126" t="s">
        <v>28022</v>
      </c>
      <c r="G9387" s="125" t="s">
        <v>28015</v>
      </c>
      <c r="H9387" s="126" t="s">
        <v>28016</v>
      </c>
      <c r="I9387" s="127">
        <v>20</v>
      </c>
      <c r="J9387" s="128">
        <v>4.3351999999999986</v>
      </c>
    </row>
    <row r="9388" spans="2:10" hidden="1" x14ac:dyDescent="0.25">
      <c r="B9388" s="124" t="s">
        <v>158</v>
      </c>
      <c r="C9388" s="125" t="s">
        <v>28013</v>
      </c>
      <c r="D9388" s="126" t="s">
        <v>28014</v>
      </c>
      <c r="E9388" s="125" t="s">
        <v>28024</v>
      </c>
      <c r="F9388" s="126" t="s">
        <v>28025</v>
      </c>
      <c r="G9388" s="125" t="s">
        <v>28037</v>
      </c>
      <c r="H9388" s="126" t="s">
        <v>28038</v>
      </c>
      <c r="I9388" s="127">
        <v>14</v>
      </c>
      <c r="J9388" s="128">
        <v>3.5242</v>
      </c>
    </row>
    <row r="9389" spans="2:10" hidden="1" x14ac:dyDescent="0.25">
      <c r="B9389" s="124" t="s">
        <v>158</v>
      </c>
      <c r="C9389" s="125" t="s">
        <v>28039</v>
      </c>
      <c r="D9389" s="126" t="s">
        <v>28040</v>
      </c>
      <c r="E9389" s="125" t="s">
        <v>3821</v>
      </c>
      <c r="F9389" s="126" t="s">
        <v>28041</v>
      </c>
      <c r="G9389" s="125" t="s">
        <v>28042</v>
      </c>
      <c r="H9389" s="126" t="s">
        <v>28043</v>
      </c>
      <c r="I9389" s="127">
        <v>30</v>
      </c>
      <c r="J9389" s="128">
        <v>14.643800000000001</v>
      </c>
    </row>
    <row r="9390" spans="2:10" hidden="1" x14ac:dyDescent="0.25">
      <c r="B9390" s="124" t="s">
        <v>158</v>
      </c>
      <c r="C9390" s="125" t="s">
        <v>28039</v>
      </c>
      <c r="D9390" s="126" t="s">
        <v>28040</v>
      </c>
      <c r="E9390" s="125" t="s">
        <v>28044</v>
      </c>
      <c r="F9390" s="126" t="s">
        <v>28045</v>
      </c>
      <c r="G9390" s="125" t="s">
        <v>1879</v>
      </c>
      <c r="H9390" s="126" t="s">
        <v>28046</v>
      </c>
      <c r="I9390" s="127">
        <v>120</v>
      </c>
      <c r="J9390" s="128">
        <v>10.222899999999999</v>
      </c>
    </row>
    <row r="9391" spans="2:10" hidden="1" x14ac:dyDescent="0.25">
      <c r="B9391" s="124" t="s">
        <v>158</v>
      </c>
      <c r="C9391" s="125" t="s">
        <v>28039</v>
      </c>
      <c r="D9391" s="126" t="s">
        <v>28040</v>
      </c>
      <c r="E9391" s="125" t="s">
        <v>3821</v>
      </c>
      <c r="F9391" s="126" t="s">
        <v>28041</v>
      </c>
      <c r="G9391" s="125" t="s">
        <v>28047</v>
      </c>
      <c r="H9391" s="126" t="s">
        <v>28048</v>
      </c>
      <c r="I9391" s="127">
        <v>35</v>
      </c>
      <c r="J9391" s="128">
        <v>8.791500000000001</v>
      </c>
    </row>
    <row r="9392" spans="2:10" hidden="1" x14ac:dyDescent="0.25">
      <c r="B9392" s="124" t="s">
        <v>158</v>
      </c>
      <c r="C9392" s="125" t="s">
        <v>28039</v>
      </c>
      <c r="D9392" s="126" t="s">
        <v>28040</v>
      </c>
      <c r="E9392" s="125" t="s">
        <v>28039</v>
      </c>
      <c r="F9392" s="126" t="s">
        <v>28049</v>
      </c>
      <c r="G9392" s="125" t="s">
        <v>28044</v>
      </c>
      <c r="H9392" s="126" t="s">
        <v>28045</v>
      </c>
      <c r="I9392" s="127">
        <v>38</v>
      </c>
      <c r="J9392" s="128">
        <v>4.2661000000000007</v>
      </c>
    </row>
    <row r="9393" spans="2:10" hidden="1" x14ac:dyDescent="0.25">
      <c r="B9393" s="124" t="s">
        <v>158</v>
      </c>
      <c r="C9393" s="125" t="s">
        <v>28050</v>
      </c>
      <c r="D9393" s="126" t="s">
        <v>28051</v>
      </c>
      <c r="E9393" s="125" t="s">
        <v>28050</v>
      </c>
      <c r="F9393" s="126" t="s">
        <v>28052</v>
      </c>
      <c r="G9393" s="125" t="s">
        <v>28053</v>
      </c>
      <c r="H9393" s="126" t="s">
        <v>28054</v>
      </c>
      <c r="I9393" s="127">
        <v>2</v>
      </c>
      <c r="J9393" s="128">
        <v>3.8414000000000001</v>
      </c>
    </row>
    <row r="9394" spans="2:10" hidden="1" x14ac:dyDescent="0.25">
      <c r="B9394" s="124" t="s">
        <v>158</v>
      </c>
      <c r="C9394" s="125" t="s">
        <v>28055</v>
      </c>
      <c r="D9394" s="126" t="s">
        <v>28056</v>
      </c>
      <c r="E9394" s="125" t="s">
        <v>28055</v>
      </c>
      <c r="F9394" s="126" t="s">
        <v>28057</v>
      </c>
      <c r="G9394" s="125" t="s">
        <v>28058</v>
      </c>
      <c r="H9394" s="126" t="s">
        <v>28059</v>
      </c>
      <c r="I9394" s="127">
        <v>37</v>
      </c>
      <c r="J9394" s="128">
        <v>11.2262</v>
      </c>
    </row>
    <row r="9395" spans="2:10" hidden="1" x14ac:dyDescent="0.25">
      <c r="B9395" s="124" t="s">
        <v>158</v>
      </c>
      <c r="C9395" s="125" t="s">
        <v>12200</v>
      </c>
      <c r="D9395" s="126" t="s">
        <v>28060</v>
      </c>
      <c r="E9395" s="125" t="s">
        <v>12200</v>
      </c>
      <c r="F9395" s="126" t="s">
        <v>28061</v>
      </c>
      <c r="G9395" s="125" t="s">
        <v>28062</v>
      </c>
      <c r="H9395" s="126" t="s">
        <v>28063</v>
      </c>
      <c r="I9395" s="127">
        <v>75</v>
      </c>
      <c r="J9395" s="128">
        <v>5.0561999999999996</v>
      </c>
    </row>
    <row r="9396" spans="2:10" hidden="1" x14ac:dyDescent="0.25">
      <c r="B9396" s="124" t="s">
        <v>158</v>
      </c>
      <c r="C9396" s="125" t="s">
        <v>12200</v>
      </c>
      <c r="D9396" s="126" t="s">
        <v>28060</v>
      </c>
      <c r="E9396" s="125" t="s">
        <v>12200</v>
      </c>
      <c r="F9396" s="126" t="s">
        <v>28061</v>
      </c>
      <c r="G9396" s="125" t="s">
        <v>28064</v>
      </c>
      <c r="H9396" s="126" t="s">
        <v>28065</v>
      </c>
      <c r="I9396" s="127">
        <v>85</v>
      </c>
      <c r="J9396" s="128">
        <v>5.9409999999999998</v>
      </c>
    </row>
    <row r="9397" spans="2:10" hidden="1" x14ac:dyDescent="0.25">
      <c r="B9397" s="124" t="s">
        <v>158</v>
      </c>
      <c r="C9397" s="125" t="s">
        <v>12200</v>
      </c>
      <c r="D9397" s="126" t="s">
        <v>28060</v>
      </c>
      <c r="E9397" s="125" t="s">
        <v>12200</v>
      </c>
      <c r="F9397" s="126" t="s">
        <v>28061</v>
      </c>
      <c r="G9397" s="125" t="s">
        <v>28066</v>
      </c>
      <c r="H9397" s="126" t="s">
        <v>28067</v>
      </c>
      <c r="I9397" s="127">
        <v>56</v>
      </c>
      <c r="J9397" s="128">
        <v>6.0891000000000002</v>
      </c>
    </row>
    <row r="9398" spans="2:10" hidden="1" x14ac:dyDescent="0.25">
      <c r="B9398" s="124" t="s">
        <v>158</v>
      </c>
      <c r="C9398" s="125" t="s">
        <v>28068</v>
      </c>
      <c r="D9398" s="126" t="s">
        <v>28069</v>
      </c>
      <c r="E9398" s="125" t="s">
        <v>28068</v>
      </c>
      <c r="F9398" s="126" t="s">
        <v>28070</v>
      </c>
      <c r="G9398" s="125" t="s">
        <v>28071</v>
      </c>
      <c r="H9398" s="126" t="s">
        <v>28072</v>
      </c>
      <c r="I9398" s="127">
        <v>50</v>
      </c>
      <c r="J9398" s="128">
        <v>10.274800000000001</v>
      </c>
    </row>
    <row r="9399" spans="2:10" hidden="1" x14ac:dyDescent="0.25">
      <c r="B9399" s="124" t="s">
        <v>158</v>
      </c>
      <c r="C9399" s="125" t="s">
        <v>28068</v>
      </c>
      <c r="D9399" s="126" t="s">
        <v>28069</v>
      </c>
      <c r="E9399" s="125" t="s">
        <v>28073</v>
      </c>
      <c r="F9399" s="126" t="s">
        <v>28074</v>
      </c>
      <c r="G9399" s="125" t="s">
        <v>28075</v>
      </c>
      <c r="H9399" s="126" t="s">
        <v>28076</v>
      </c>
      <c r="I9399" s="127">
        <v>130</v>
      </c>
      <c r="J9399" s="128">
        <v>11.9671</v>
      </c>
    </row>
    <row r="9400" spans="2:10" hidden="1" x14ac:dyDescent="0.25">
      <c r="B9400" s="124" t="s">
        <v>158</v>
      </c>
      <c r="C9400" s="125" t="s">
        <v>28068</v>
      </c>
      <c r="D9400" s="126" t="s">
        <v>28069</v>
      </c>
      <c r="E9400" s="125" t="s">
        <v>28077</v>
      </c>
      <c r="F9400" s="126" t="s">
        <v>28078</v>
      </c>
      <c r="G9400" s="125" t="s">
        <v>28079</v>
      </c>
      <c r="H9400" s="126" t="s">
        <v>28080</v>
      </c>
      <c r="I9400" s="127">
        <v>14</v>
      </c>
      <c r="J9400" s="128">
        <v>6.6485000000000003</v>
      </c>
    </row>
    <row r="9401" spans="2:10" hidden="1" x14ac:dyDescent="0.25">
      <c r="B9401" s="124" t="s">
        <v>158</v>
      </c>
      <c r="C9401" s="125" t="s">
        <v>28068</v>
      </c>
      <c r="D9401" s="126" t="s">
        <v>28069</v>
      </c>
      <c r="E9401" s="125" t="s">
        <v>28081</v>
      </c>
      <c r="F9401" s="126" t="s">
        <v>28082</v>
      </c>
      <c r="G9401" s="125" t="s">
        <v>28073</v>
      </c>
      <c r="H9401" s="126" t="s">
        <v>28074</v>
      </c>
      <c r="I9401" s="127">
        <v>117</v>
      </c>
      <c r="J9401" s="128">
        <v>5.4407000000000014</v>
      </c>
    </row>
    <row r="9402" spans="2:10" hidden="1" x14ac:dyDescent="0.25">
      <c r="B9402" s="124" t="s">
        <v>158</v>
      </c>
      <c r="C9402" s="125" t="s">
        <v>28068</v>
      </c>
      <c r="D9402" s="126" t="s">
        <v>28069</v>
      </c>
      <c r="E9402" s="125" t="s">
        <v>28071</v>
      </c>
      <c r="F9402" s="126" t="s">
        <v>28072</v>
      </c>
      <c r="G9402" s="125" t="s">
        <v>28083</v>
      </c>
      <c r="H9402" s="126" t="s">
        <v>28084</v>
      </c>
      <c r="I9402" s="127">
        <v>41</v>
      </c>
      <c r="J9402" s="128">
        <v>1.1800999999999999</v>
      </c>
    </row>
    <row r="9403" spans="2:10" hidden="1" x14ac:dyDescent="0.25">
      <c r="B9403" s="124" t="s">
        <v>158</v>
      </c>
      <c r="C9403" s="125" t="s">
        <v>28068</v>
      </c>
      <c r="D9403" s="126" t="s">
        <v>28069</v>
      </c>
      <c r="E9403" s="125" t="s">
        <v>28079</v>
      </c>
      <c r="F9403" s="126" t="s">
        <v>28080</v>
      </c>
      <c r="G9403" s="125" t="s">
        <v>28085</v>
      </c>
      <c r="H9403" s="126" t="s">
        <v>28086</v>
      </c>
      <c r="I9403" s="127">
        <v>11</v>
      </c>
      <c r="J9403" s="128">
        <v>0.59770000000000001</v>
      </c>
    </row>
    <row r="9404" spans="2:10" hidden="1" x14ac:dyDescent="0.25">
      <c r="B9404" s="124" t="s">
        <v>158</v>
      </c>
      <c r="C9404" s="125" t="s">
        <v>28068</v>
      </c>
      <c r="D9404" s="126" t="s">
        <v>28069</v>
      </c>
      <c r="E9404" s="125" t="s">
        <v>28068</v>
      </c>
      <c r="F9404" s="126" t="s">
        <v>28070</v>
      </c>
      <c r="G9404" s="125" t="s">
        <v>28077</v>
      </c>
      <c r="H9404" s="126" t="s">
        <v>28078</v>
      </c>
      <c r="I9404" s="127">
        <v>68</v>
      </c>
      <c r="J9404" s="128">
        <v>14.241400000000001</v>
      </c>
    </row>
    <row r="9405" spans="2:10" hidden="1" x14ac:dyDescent="0.25">
      <c r="B9405" s="124" t="s">
        <v>158</v>
      </c>
      <c r="C9405" s="125" t="s">
        <v>28068</v>
      </c>
      <c r="D9405" s="126" t="s">
        <v>28069</v>
      </c>
      <c r="E9405" s="125" t="s">
        <v>28073</v>
      </c>
      <c r="F9405" s="126" t="s">
        <v>28074</v>
      </c>
      <c r="G9405" s="125" t="s">
        <v>28087</v>
      </c>
      <c r="H9405" s="126" t="s">
        <v>28088</v>
      </c>
      <c r="I9405" s="127">
        <v>84</v>
      </c>
      <c r="J9405" s="128">
        <v>5.1599999999999993</v>
      </c>
    </row>
    <row r="9406" spans="2:10" hidden="1" x14ac:dyDescent="0.25">
      <c r="B9406" s="124" t="s">
        <v>158</v>
      </c>
      <c r="C9406" s="125" t="s">
        <v>27587</v>
      </c>
      <c r="D9406" s="126" t="s">
        <v>28089</v>
      </c>
      <c r="E9406" s="125" t="s">
        <v>27587</v>
      </c>
      <c r="F9406" s="126" t="s">
        <v>28090</v>
      </c>
      <c r="G9406" s="125" t="s">
        <v>28091</v>
      </c>
      <c r="H9406" s="126" t="s">
        <v>28092</v>
      </c>
      <c r="I9406" s="127">
        <v>31</v>
      </c>
      <c r="J9406" s="128">
        <v>9.2331999999999983</v>
      </c>
    </row>
    <row r="9407" spans="2:10" hidden="1" x14ac:dyDescent="0.25">
      <c r="B9407" s="124" t="s">
        <v>158</v>
      </c>
      <c r="C9407" s="125" t="s">
        <v>27587</v>
      </c>
      <c r="D9407" s="126" t="s">
        <v>28089</v>
      </c>
      <c r="E9407" s="125" t="s">
        <v>27587</v>
      </c>
      <c r="F9407" s="126" t="s">
        <v>28090</v>
      </c>
      <c r="G9407" s="125" t="s">
        <v>20813</v>
      </c>
      <c r="H9407" s="126" t="s">
        <v>28093</v>
      </c>
      <c r="I9407" s="127">
        <v>26</v>
      </c>
      <c r="J9407" s="128">
        <v>8.8682000000000034</v>
      </c>
    </row>
    <row r="9408" spans="2:10" hidden="1" x14ac:dyDescent="0.25">
      <c r="B9408" s="124" t="s">
        <v>158</v>
      </c>
      <c r="C9408" s="125" t="s">
        <v>28094</v>
      </c>
      <c r="D9408" s="126" t="s">
        <v>28095</v>
      </c>
      <c r="E9408" s="125" t="s">
        <v>28094</v>
      </c>
      <c r="F9408" s="126" t="s">
        <v>28096</v>
      </c>
      <c r="G9408" s="125" t="s">
        <v>28097</v>
      </c>
      <c r="H9408" s="126" t="s">
        <v>28098</v>
      </c>
      <c r="I9408" s="127">
        <v>3</v>
      </c>
      <c r="J9408" s="128">
        <v>11.821199999999999</v>
      </c>
    </row>
    <row r="9409" spans="2:10" hidden="1" x14ac:dyDescent="0.25">
      <c r="B9409" s="124" t="s">
        <v>158</v>
      </c>
      <c r="C9409" s="125" t="s">
        <v>28094</v>
      </c>
      <c r="D9409" s="126" t="s">
        <v>28095</v>
      </c>
      <c r="E9409" s="125" t="s">
        <v>28099</v>
      </c>
      <c r="F9409" s="126" t="s">
        <v>28100</v>
      </c>
      <c r="G9409" s="125" t="s">
        <v>28101</v>
      </c>
      <c r="H9409" s="126" t="s">
        <v>28102</v>
      </c>
      <c r="I9409" s="127">
        <v>0</v>
      </c>
      <c r="J9409" s="128">
        <v>35.942500000000003</v>
      </c>
    </row>
    <row r="9410" spans="2:10" hidden="1" x14ac:dyDescent="0.25">
      <c r="B9410" s="124" t="s">
        <v>158</v>
      </c>
      <c r="C9410" s="125" t="s">
        <v>28094</v>
      </c>
      <c r="D9410" s="126" t="s">
        <v>28095</v>
      </c>
      <c r="E9410" s="125" t="s">
        <v>28103</v>
      </c>
      <c r="F9410" s="126" t="s">
        <v>28104</v>
      </c>
      <c r="G9410" s="125" t="s">
        <v>28105</v>
      </c>
      <c r="H9410" s="126" t="s">
        <v>28106</v>
      </c>
      <c r="I9410" s="127">
        <v>104</v>
      </c>
      <c r="J9410" s="128">
        <v>3.8142999999999998</v>
      </c>
    </row>
    <row r="9411" spans="2:10" hidden="1" x14ac:dyDescent="0.25">
      <c r="B9411" s="124" t="s">
        <v>158</v>
      </c>
      <c r="C9411" s="125" t="s">
        <v>28094</v>
      </c>
      <c r="D9411" s="126" t="s">
        <v>28095</v>
      </c>
      <c r="E9411" s="125" t="s">
        <v>28107</v>
      </c>
      <c r="F9411" s="126" t="s">
        <v>28108</v>
      </c>
      <c r="G9411" s="125" t="s">
        <v>28109</v>
      </c>
      <c r="H9411" s="126" t="s">
        <v>28110</v>
      </c>
      <c r="I9411" s="127">
        <v>40</v>
      </c>
      <c r="J9411" s="128">
        <v>3.8102999999999998</v>
      </c>
    </row>
    <row r="9412" spans="2:10" hidden="1" x14ac:dyDescent="0.25">
      <c r="B9412" s="124" t="s">
        <v>158</v>
      </c>
      <c r="C9412" s="125" t="s">
        <v>28094</v>
      </c>
      <c r="D9412" s="126" t="s">
        <v>28095</v>
      </c>
      <c r="E9412" s="125" t="s">
        <v>28109</v>
      </c>
      <c r="F9412" s="126" t="s">
        <v>28110</v>
      </c>
      <c r="G9412" s="125" t="s">
        <v>28111</v>
      </c>
      <c r="H9412" s="126" t="s">
        <v>28112</v>
      </c>
      <c r="I9412" s="127">
        <v>45</v>
      </c>
      <c r="J9412" s="128">
        <v>2.0855000000000001</v>
      </c>
    </row>
    <row r="9413" spans="2:10" hidden="1" x14ac:dyDescent="0.25">
      <c r="B9413" s="124" t="s">
        <v>158</v>
      </c>
      <c r="C9413" s="125" t="s">
        <v>28094</v>
      </c>
      <c r="D9413" s="126" t="s">
        <v>28095</v>
      </c>
      <c r="E9413" s="125" t="s">
        <v>28097</v>
      </c>
      <c r="F9413" s="126" t="s">
        <v>28098</v>
      </c>
      <c r="G9413" s="125" t="s">
        <v>28113</v>
      </c>
      <c r="H9413" s="126" t="s">
        <v>28114</v>
      </c>
      <c r="I9413" s="127">
        <v>5</v>
      </c>
      <c r="J9413" s="128">
        <v>15.545500000000001</v>
      </c>
    </row>
    <row r="9414" spans="2:10" hidden="1" x14ac:dyDescent="0.25">
      <c r="B9414" s="124" t="s">
        <v>158</v>
      </c>
      <c r="C9414" s="125" t="s">
        <v>28094</v>
      </c>
      <c r="D9414" s="126" t="s">
        <v>28095</v>
      </c>
      <c r="E9414" s="125" t="s">
        <v>28115</v>
      </c>
      <c r="F9414" s="126" t="s">
        <v>28116</v>
      </c>
      <c r="G9414" s="125" t="s">
        <v>28099</v>
      </c>
      <c r="H9414" s="126" t="s">
        <v>28100</v>
      </c>
      <c r="I9414" s="127">
        <v>43</v>
      </c>
      <c r="J9414" s="128">
        <v>8.6460999999999988</v>
      </c>
    </row>
    <row r="9415" spans="2:10" hidden="1" x14ac:dyDescent="0.25">
      <c r="B9415" s="124" t="s">
        <v>158</v>
      </c>
      <c r="C9415" s="125" t="s">
        <v>28094</v>
      </c>
      <c r="D9415" s="126" t="s">
        <v>28095</v>
      </c>
      <c r="E9415" s="125" t="s">
        <v>28107</v>
      </c>
      <c r="F9415" s="126" t="s">
        <v>28108</v>
      </c>
      <c r="G9415" s="125" t="s">
        <v>28115</v>
      </c>
      <c r="H9415" s="126" t="s">
        <v>28116</v>
      </c>
      <c r="I9415" s="127">
        <v>6</v>
      </c>
      <c r="J9415" s="128">
        <v>8.8612000000000002</v>
      </c>
    </row>
    <row r="9416" spans="2:10" hidden="1" x14ac:dyDescent="0.25">
      <c r="B9416" s="124" t="s">
        <v>158</v>
      </c>
      <c r="C9416" s="125" t="s">
        <v>516</v>
      </c>
      <c r="D9416" s="126" t="s">
        <v>28117</v>
      </c>
      <c r="E9416" s="125" t="s">
        <v>23331</v>
      </c>
      <c r="F9416" s="126" t="s">
        <v>28118</v>
      </c>
      <c r="G9416" s="125" t="s">
        <v>28119</v>
      </c>
      <c r="H9416" s="126" t="s">
        <v>28120</v>
      </c>
      <c r="I9416" s="127">
        <v>21</v>
      </c>
      <c r="J9416" s="128">
        <v>2.301099999999999</v>
      </c>
    </row>
    <row r="9417" spans="2:10" hidden="1" x14ac:dyDescent="0.25">
      <c r="B9417" s="124" t="s">
        <v>158</v>
      </c>
      <c r="C9417" s="125" t="s">
        <v>516</v>
      </c>
      <c r="D9417" s="126" t="s">
        <v>28117</v>
      </c>
      <c r="E9417" s="125" t="s">
        <v>28119</v>
      </c>
      <c r="F9417" s="126" t="s">
        <v>28120</v>
      </c>
      <c r="G9417" s="125" t="s">
        <v>28121</v>
      </c>
      <c r="H9417" s="126" t="s">
        <v>28122</v>
      </c>
      <c r="I9417" s="127">
        <v>13</v>
      </c>
      <c r="J9417" s="128">
        <v>4.1156999999999986</v>
      </c>
    </row>
    <row r="9418" spans="2:10" hidden="1" x14ac:dyDescent="0.25">
      <c r="B9418" s="124" t="s">
        <v>158</v>
      </c>
      <c r="C9418" s="125" t="s">
        <v>516</v>
      </c>
      <c r="D9418" s="126" t="s">
        <v>28117</v>
      </c>
      <c r="E9418" s="125" t="s">
        <v>23331</v>
      </c>
      <c r="F9418" s="126" t="s">
        <v>28123</v>
      </c>
      <c r="G9418" s="125" t="s">
        <v>23331</v>
      </c>
      <c r="H9418" s="126" t="s">
        <v>28118</v>
      </c>
      <c r="I9418" s="127">
        <v>0</v>
      </c>
      <c r="J9418" s="128">
        <v>0.85940000000000005</v>
      </c>
    </row>
    <row r="9419" spans="2:10" hidden="1" x14ac:dyDescent="0.25">
      <c r="B9419" s="124" t="s">
        <v>158</v>
      </c>
      <c r="C9419" s="125" t="s">
        <v>28124</v>
      </c>
      <c r="D9419" s="126" t="s">
        <v>28125</v>
      </c>
      <c r="E9419" s="125" t="s">
        <v>28124</v>
      </c>
      <c r="F9419" s="126" t="s">
        <v>28126</v>
      </c>
      <c r="G9419" s="125" t="s">
        <v>28127</v>
      </c>
      <c r="H9419" s="126" t="s">
        <v>28128</v>
      </c>
      <c r="I9419" s="127">
        <v>9</v>
      </c>
      <c r="J9419" s="128">
        <v>3.155899999999999</v>
      </c>
    </row>
    <row r="9420" spans="2:10" hidden="1" x14ac:dyDescent="0.25">
      <c r="B9420" s="124" t="s">
        <v>158</v>
      </c>
      <c r="C9420" s="125" t="s">
        <v>28124</v>
      </c>
      <c r="D9420" s="126" t="s">
        <v>28125</v>
      </c>
      <c r="E9420" s="125" t="s">
        <v>28124</v>
      </c>
      <c r="F9420" s="126" t="s">
        <v>28126</v>
      </c>
      <c r="G9420" s="125" t="s">
        <v>28129</v>
      </c>
      <c r="H9420" s="126" t="s">
        <v>28130</v>
      </c>
      <c r="I9420" s="127">
        <v>7</v>
      </c>
      <c r="J9420" s="128">
        <v>11.177300000000001</v>
      </c>
    </row>
    <row r="9421" spans="2:10" hidden="1" x14ac:dyDescent="0.25">
      <c r="B9421" s="124" t="s">
        <v>158</v>
      </c>
      <c r="C9421" s="125" t="s">
        <v>28124</v>
      </c>
      <c r="D9421" s="126" t="s">
        <v>28125</v>
      </c>
      <c r="E9421" s="125" t="s">
        <v>28124</v>
      </c>
      <c r="F9421" s="126" t="s">
        <v>28126</v>
      </c>
      <c r="G9421" s="125" t="s">
        <v>28131</v>
      </c>
      <c r="H9421" s="126" t="s">
        <v>28132</v>
      </c>
      <c r="I9421" s="127">
        <v>37</v>
      </c>
      <c r="J9421" s="128">
        <v>4.5403000000000002</v>
      </c>
    </row>
    <row r="9422" spans="2:10" hidden="1" x14ac:dyDescent="0.25">
      <c r="B9422" s="124" t="s">
        <v>158</v>
      </c>
      <c r="C9422" s="125" t="s">
        <v>28124</v>
      </c>
      <c r="D9422" s="126" t="s">
        <v>28125</v>
      </c>
      <c r="E9422" s="125" t="s">
        <v>28124</v>
      </c>
      <c r="F9422" s="126" t="s">
        <v>28126</v>
      </c>
      <c r="G9422" s="125" t="s">
        <v>28133</v>
      </c>
      <c r="H9422" s="126" t="s">
        <v>28134</v>
      </c>
      <c r="I9422" s="127">
        <v>0</v>
      </c>
      <c r="J9422" s="128">
        <v>2.7185000000000001</v>
      </c>
    </row>
    <row r="9423" spans="2:10" hidden="1" x14ac:dyDescent="0.25">
      <c r="B9423" s="124" t="s">
        <v>158</v>
      </c>
      <c r="C9423" s="125" t="s">
        <v>8128</v>
      </c>
      <c r="D9423" s="126" t="s">
        <v>28135</v>
      </c>
      <c r="E9423" s="125" t="s">
        <v>28136</v>
      </c>
      <c r="F9423" s="126" t="s">
        <v>28137</v>
      </c>
      <c r="G9423" s="125" t="s">
        <v>28138</v>
      </c>
      <c r="H9423" s="126" t="s">
        <v>28139</v>
      </c>
      <c r="I9423" s="127">
        <v>6</v>
      </c>
      <c r="J9423" s="128">
        <v>5.4690000000000003</v>
      </c>
    </row>
    <row r="9424" spans="2:10" hidden="1" x14ac:dyDescent="0.25">
      <c r="B9424" s="124" t="s">
        <v>158</v>
      </c>
      <c r="C9424" s="125" t="s">
        <v>8128</v>
      </c>
      <c r="D9424" s="126" t="s">
        <v>28135</v>
      </c>
      <c r="E9424" s="125" t="s">
        <v>8128</v>
      </c>
      <c r="F9424" s="126" t="s">
        <v>28140</v>
      </c>
      <c r="G9424" s="125" t="s">
        <v>28136</v>
      </c>
      <c r="H9424" s="126" t="s">
        <v>28137</v>
      </c>
      <c r="I9424" s="127">
        <v>28</v>
      </c>
      <c r="J9424" s="128">
        <v>3.9659</v>
      </c>
    </row>
    <row r="9425" spans="2:10" hidden="1" x14ac:dyDescent="0.25">
      <c r="B9425" s="124" t="s">
        <v>158</v>
      </c>
      <c r="C9425" s="125" t="s">
        <v>28141</v>
      </c>
      <c r="D9425" s="126" t="s">
        <v>28142</v>
      </c>
      <c r="E9425" s="125" t="s">
        <v>28143</v>
      </c>
      <c r="F9425" s="126" t="s">
        <v>28144</v>
      </c>
      <c r="G9425" s="125" t="s">
        <v>5715</v>
      </c>
      <c r="H9425" s="126" t="s">
        <v>28145</v>
      </c>
      <c r="I9425" s="127">
        <v>17</v>
      </c>
      <c r="J9425" s="128">
        <v>1.2870999999999999</v>
      </c>
    </row>
    <row r="9426" spans="2:10" hidden="1" x14ac:dyDescent="0.25">
      <c r="B9426" s="124" t="s">
        <v>158</v>
      </c>
      <c r="C9426" s="125" t="s">
        <v>28141</v>
      </c>
      <c r="D9426" s="126" t="s">
        <v>28142</v>
      </c>
      <c r="E9426" s="125" t="s">
        <v>28141</v>
      </c>
      <c r="F9426" s="126" t="s">
        <v>28146</v>
      </c>
      <c r="G9426" s="125" t="s">
        <v>28147</v>
      </c>
      <c r="H9426" s="126" t="s">
        <v>28148</v>
      </c>
      <c r="I9426" s="127">
        <v>0</v>
      </c>
      <c r="J9426" s="128">
        <v>2.5526</v>
      </c>
    </row>
    <row r="9427" spans="2:10" hidden="1" x14ac:dyDescent="0.25">
      <c r="B9427" s="124" t="s">
        <v>158</v>
      </c>
      <c r="C9427" s="125" t="s">
        <v>28141</v>
      </c>
      <c r="D9427" s="126" t="s">
        <v>28142</v>
      </c>
      <c r="E9427" s="125" t="s">
        <v>5715</v>
      </c>
      <c r="F9427" s="126" t="s">
        <v>28145</v>
      </c>
      <c r="G9427" s="125" t="s">
        <v>28149</v>
      </c>
      <c r="H9427" s="126" t="s">
        <v>28150</v>
      </c>
      <c r="I9427" s="127">
        <v>5</v>
      </c>
      <c r="J9427" s="128">
        <v>1.2547999999999999</v>
      </c>
    </row>
    <row r="9428" spans="2:10" hidden="1" x14ac:dyDescent="0.25">
      <c r="B9428" s="124" t="s">
        <v>158</v>
      </c>
      <c r="C9428" s="125" t="s">
        <v>28141</v>
      </c>
      <c r="D9428" s="126" t="s">
        <v>28142</v>
      </c>
      <c r="E9428" s="125" t="s">
        <v>28141</v>
      </c>
      <c r="F9428" s="126" t="s">
        <v>28146</v>
      </c>
      <c r="G9428" s="125" t="s">
        <v>28143</v>
      </c>
      <c r="H9428" s="126" t="s">
        <v>28144</v>
      </c>
      <c r="I9428" s="127">
        <v>9</v>
      </c>
      <c r="J9428" s="128">
        <v>1.7277</v>
      </c>
    </row>
    <row r="9429" spans="2:10" hidden="1" x14ac:dyDescent="0.25">
      <c r="B9429" s="124" t="s">
        <v>158</v>
      </c>
      <c r="C9429" s="125" t="s">
        <v>28151</v>
      </c>
      <c r="D9429" s="126" t="s">
        <v>28152</v>
      </c>
      <c r="E9429" s="125" t="s">
        <v>28153</v>
      </c>
      <c r="F9429" s="126" t="s">
        <v>28154</v>
      </c>
      <c r="G9429" s="125" t="s">
        <v>28155</v>
      </c>
      <c r="H9429" s="126" t="s">
        <v>28156</v>
      </c>
      <c r="I9429" s="127">
        <v>19</v>
      </c>
      <c r="J9429" s="128">
        <v>22.0777</v>
      </c>
    </row>
    <row r="9430" spans="2:10" hidden="1" x14ac:dyDescent="0.25">
      <c r="B9430" s="124" t="s">
        <v>158</v>
      </c>
      <c r="C9430" s="125" t="s">
        <v>28157</v>
      </c>
      <c r="D9430" s="126" t="s">
        <v>28158</v>
      </c>
      <c r="E9430" s="125" t="s">
        <v>28157</v>
      </c>
      <c r="F9430" s="126" t="s">
        <v>28159</v>
      </c>
      <c r="G9430" s="125" t="s">
        <v>28160</v>
      </c>
      <c r="H9430" s="126" t="s">
        <v>28161</v>
      </c>
      <c r="I9430" s="127">
        <v>19</v>
      </c>
      <c r="J9430" s="128">
        <v>7.2277999999999976</v>
      </c>
    </row>
    <row r="9431" spans="2:10" hidden="1" x14ac:dyDescent="0.25">
      <c r="B9431" s="124" t="s">
        <v>158</v>
      </c>
      <c r="C9431" s="125" t="s">
        <v>28162</v>
      </c>
      <c r="D9431" s="126" t="s">
        <v>28163</v>
      </c>
      <c r="E9431" s="125" t="s">
        <v>28164</v>
      </c>
      <c r="F9431" s="126" t="s">
        <v>28165</v>
      </c>
      <c r="G9431" s="125" t="s">
        <v>28166</v>
      </c>
      <c r="H9431" s="126" t="s">
        <v>28167</v>
      </c>
      <c r="I9431" s="127">
        <v>19</v>
      </c>
      <c r="J9431" s="128">
        <v>4.8587999999999996</v>
      </c>
    </row>
    <row r="9432" spans="2:10" hidden="1" x14ac:dyDescent="0.25">
      <c r="B9432" s="124" t="s">
        <v>158</v>
      </c>
      <c r="C9432" s="125" t="s">
        <v>28162</v>
      </c>
      <c r="D9432" s="126" t="s">
        <v>28163</v>
      </c>
      <c r="E9432" s="125" t="s">
        <v>28162</v>
      </c>
      <c r="F9432" s="126" t="s">
        <v>28168</v>
      </c>
      <c r="G9432" s="125" t="s">
        <v>28164</v>
      </c>
      <c r="H9432" s="126" t="s">
        <v>28165</v>
      </c>
      <c r="I9432" s="127">
        <v>122</v>
      </c>
      <c r="J9432" s="128">
        <v>16.117699999999999</v>
      </c>
    </row>
    <row r="9433" spans="2:10" hidden="1" x14ac:dyDescent="0.25">
      <c r="B9433" s="124" t="s">
        <v>158</v>
      </c>
      <c r="C9433" s="125" t="s">
        <v>28162</v>
      </c>
      <c r="D9433" s="126" t="s">
        <v>28163</v>
      </c>
      <c r="E9433" s="125" t="s">
        <v>28162</v>
      </c>
      <c r="F9433" s="126" t="s">
        <v>28168</v>
      </c>
      <c r="G9433" s="125" t="s">
        <v>27921</v>
      </c>
      <c r="H9433" s="126" t="s">
        <v>28169</v>
      </c>
      <c r="I9433" s="127">
        <v>4</v>
      </c>
      <c r="J9433" s="128">
        <v>3.2195999999999998</v>
      </c>
    </row>
    <row r="9434" spans="2:10" hidden="1" x14ac:dyDescent="0.25">
      <c r="B9434" s="124" t="s">
        <v>158</v>
      </c>
      <c r="C9434" s="125" t="s">
        <v>28162</v>
      </c>
      <c r="D9434" s="126" t="s">
        <v>28163</v>
      </c>
      <c r="E9434" s="125" t="s">
        <v>28164</v>
      </c>
      <c r="F9434" s="126" t="s">
        <v>28165</v>
      </c>
      <c r="G9434" s="125" t="s">
        <v>28170</v>
      </c>
      <c r="H9434" s="126" t="s">
        <v>28171</v>
      </c>
      <c r="I9434" s="127">
        <v>64</v>
      </c>
      <c r="J9434" s="128">
        <v>12.668100000000001</v>
      </c>
    </row>
    <row r="9435" spans="2:10" hidden="1" x14ac:dyDescent="0.25">
      <c r="B9435" s="124" t="s">
        <v>158</v>
      </c>
      <c r="C9435" s="125" t="s">
        <v>28162</v>
      </c>
      <c r="D9435" s="126" t="s">
        <v>28163</v>
      </c>
      <c r="E9435" s="125" t="s">
        <v>28162</v>
      </c>
      <c r="F9435" s="126" t="s">
        <v>28168</v>
      </c>
      <c r="G9435" s="125" t="s">
        <v>28172</v>
      </c>
      <c r="H9435" s="126" t="s">
        <v>28173</v>
      </c>
      <c r="I9435" s="127">
        <v>140</v>
      </c>
      <c r="J9435" s="128">
        <v>14.1434</v>
      </c>
    </row>
    <row r="9436" spans="2:10" hidden="1" x14ac:dyDescent="0.25">
      <c r="B9436" s="124" t="s">
        <v>158</v>
      </c>
      <c r="C9436" s="125" t="s">
        <v>28174</v>
      </c>
      <c r="D9436" s="126" t="s">
        <v>28175</v>
      </c>
      <c r="E9436" s="125" t="s">
        <v>28174</v>
      </c>
      <c r="F9436" s="126" t="s">
        <v>28176</v>
      </c>
      <c r="G9436" s="125" t="s">
        <v>28177</v>
      </c>
      <c r="H9436" s="126" t="s">
        <v>28178</v>
      </c>
      <c r="I9436" s="127">
        <v>60</v>
      </c>
      <c r="J9436" s="128">
        <v>6.2893000000000017</v>
      </c>
    </row>
    <row r="9437" spans="2:10" hidden="1" x14ac:dyDescent="0.25">
      <c r="B9437" s="124" t="s">
        <v>158</v>
      </c>
      <c r="C9437" s="125" t="s">
        <v>28174</v>
      </c>
      <c r="D9437" s="126" t="s">
        <v>28175</v>
      </c>
      <c r="E9437" s="125" t="s">
        <v>28179</v>
      </c>
      <c r="F9437" s="126" t="s">
        <v>28180</v>
      </c>
      <c r="G9437" s="125" t="s">
        <v>28181</v>
      </c>
      <c r="H9437" s="126" t="s">
        <v>28182</v>
      </c>
      <c r="I9437" s="127">
        <v>134</v>
      </c>
      <c r="J9437" s="128">
        <v>9.1603000000000012</v>
      </c>
    </row>
    <row r="9438" spans="2:10" hidden="1" x14ac:dyDescent="0.25">
      <c r="B9438" s="124" t="s">
        <v>158</v>
      </c>
      <c r="C9438" s="125" t="s">
        <v>28174</v>
      </c>
      <c r="D9438" s="126" t="s">
        <v>28175</v>
      </c>
      <c r="E9438" s="125" t="s">
        <v>28174</v>
      </c>
      <c r="F9438" s="126" t="s">
        <v>28176</v>
      </c>
      <c r="G9438" s="125" t="s">
        <v>24331</v>
      </c>
      <c r="H9438" s="126" t="s">
        <v>28183</v>
      </c>
      <c r="I9438" s="127">
        <v>5</v>
      </c>
      <c r="J9438" s="128">
        <v>7.7417000000000016</v>
      </c>
    </row>
    <row r="9439" spans="2:10" hidden="1" x14ac:dyDescent="0.25">
      <c r="B9439" s="124" t="s">
        <v>158</v>
      </c>
      <c r="C9439" s="125" t="s">
        <v>28174</v>
      </c>
      <c r="D9439" s="126" t="s">
        <v>28175</v>
      </c>
      <c r="E9439" s="125" t="s">
        <v>28177</v>
      </c>
      <c r="F9439" s="126" t="s">
        <v>28178</v>
      </c>
      <c r="G9439" s="125" t="s">
        <v>28184</v>
      </c>
      <c r="H9439" s="126" t="s">
        <v>28185</v>
      </c>
      <c r="I9439" s="127">
        <v>19</v>
      </c>
      <c r="J9439" s="128">
        <v>7.7337000000000016</v>
      </c>
    </row>
    <row r="9440" spans="2:10" hidden="1" x14ac:dyDescent="0.25">
      <c r="B9440" s="124" t="s">
        <v>158</v>
      </c>
      <c r="C9440" s="125" t="s">
        <v>28174</v>
      </c>
      <c r="D9440" s="126" t="s">
        <v>28175</v>
      </c>
      <c r="E9440" s="125" t="s">
        <v>24331</v>
      </c>
      <c r="F9440" s="126" t="s">
        <v>28183</v>
      </c>
      <c r="G9440" s="125" t="s">
        <v>28186</v>
      </c>
      <c r="H9440" s="126" t="s">
        <v>28187</v>
      </c>
      <c r="I9440" s="127">
        <v>38</v>
      </c>
      <c r="J9440" s="128">
        <v>3.5553999999999988</v>
      </c>
    </row>
    <row r="9441" spans="2:10" hidden="1" x14ac:dyDescent="0.25">
      <c r="B9441" s="124" t="s">
        <v>158</v>
      </c>
      <c r="C9441" s="125" t="s">
        <v>28174</v>
      </c>
      <c r="D9441" s="126" t="s">
        <v>28175</v>
      </c>
      <c r="E9441" s="125" t="s">
        <v>28186</v>
      </c>
      <c r="F9441" s="126" t="s">
        <v>28187</v>
      </c>
      <c r="G9441" s="125" t="s">
        <v>28188</v>
      </c>
      <c r="H9441" s="126" t="s">
        <v>28189</v>
      </c>
      <c r="I9441" s="127">
        <v>0</v>
      </c>
      <c r="J9441" s="128">
        <v>5.4791000000000016</v>
      </c>
    </row>
    <row r="9442" spans="2:10" hidden="1" x14ac:dyDescent="0.25">
      <c r="B9442" s="124" t="s">
        <v>158</v>
      </c>
      <c r="C9442" s="125" t="s">
        <v>28174</v>
      </c>
      <c r="D9442" s="126" t="s">
        <v>28175</v>
      </c>
      <c r="E9442" s="125" t="s">
        <v>28174</v>
      </c>
      <c r="F9442" s="126" t="s">
        <v>28176</v>
      </c>
      <c r="G9442" s="125" t="s">
        <v>28179</v>
      </c>
      <c r="H9442" s="126" t="s">
        <v>28180</v>
      </c>
      <c r="I9442" s="127">
        <v>48</v>
      </c>
      <c r="J9442" s="128">
        <v>10.2341</v>
      </c>
    </row>
    <row r="9443" spans="2:10" hidden="1" x14ac:dyDescent="0.25">
      <c r="B9443" s="124" t="s">
        <v>158</v>
      </c>
      <c r="C9443" s="125" t="s">
        <v>28174</v>
      </c>
      <c r="D9443" s="126" t="s">
        <v>28175</v>
      </c>
      <c r="E9443" s="125" t="s">
        <v>24331</v>
      </c>
      <c r="F9443" s="126" t="s">
        <v>28183</v>
      </c>
      <c r="G9443" s="125" t="s">
        <v>28190</v>
      </c>
      <c r="H9443" s="126" t="s">
        <v>28191</v>
      </c>
      <c r="I9443" s="127">
        <v>6</v>
      </c>
      <c r="J9443" s="128">
        <v>3.9739</v>
      </c>
    </row>
    <row r="9444" spans="2:10" hidden="1" x14ac:dyDescent="0.25">
      <c r="B9444" s="124" t="s">
        <v>158</v>
      </c>
      <c r="C9444" s="125" t="s">
        <v>28174</v>
      </c>
      <c r="D9444" s="126" t="s">
        <v>28175</v>
      </c>
      <c r="E9444" s="125" t="s">
        <v>28190</v>
      </c>
      <c r="F9444" s="126" t="s">
        <v>28191</v>
      </c>
      <c r="G9444" s="125" t="s">
        <v>28192</v>
      </c>
      <c r="H9444" s="126" t="s">
        <v>28193</v>
      </c>
      <c r="I9444" s="127">
        <v>33</v>
      </c>
      <c r="J9444" s="128">
        <v>6.5164999999999997</v>
      </c>
    </row>
    <row r="9445" spans="2:10" hidden="1" x14ac:dyDescent="0.25">
      <c r="B9445" s="124" t="s">
        <v>158</v>
      </c>
      <c r="C9445" s="125" t="s">
        <v>28194</v>
      </c>
      <c r="D9445" s="126" t="s">
        <v>28195</v>
      </c>
      <c r="E9445" s="125" t="s">
        <v>23331</v>
      </c>
      <c r="F9445" s="126" t="s">
        <v>28196</v>
      </c>
      <c r="G9445" s="125" t="s">
        <v>23331</v>
      </c>
      <c r="H9445" s="126" t="s">
        <v>28197</v>
      </c>
      <c r="I9445" s="127">
        <v>42</v>
      </c>
      <c r="J9445" s="128">
        <v>1.8946000000000001</v>
      </c>
    </row>
    <row r="9446" spans="2:10" hidden="1" x14ac:dyDescent="0.25">
      <c r="B9446" s="124" t="s">
        <v>158</v>
      </c>
      <c r="C9446" s="125" t="s">
        <v>28194</v>
      </c>
      <c r="D9446" s="126" t="s">
        <v>28195</v>
      </c>
      <c r="E9446" s="125" t="s">
        <v>28194</v>
      </c>
      <c r="F9446" s="126" t="s">
        <v>28198</v>
      </c>
      <c r="G9446" s="125" t="s">
        <v>23331</v>
      </c>
      <c r="H9446" s="126" t="s">
        <v>28196</v>
      </c>
      <c r="I9446" s="127">
        <v>40</v>
      </c>
      <c r="J9446" s="128">
        <v>3.2625999999999999</v>
      </c>
    </row>
    <row r="9447" spans="2:10" hidden="1" x14ac:dyDescent="0.25">
      <c r="B9447" s="124" t="s">
        <v>158</v>
      </c>
      <c r="C9447" s="125" t="s">
        <v>28199</v>
      </c>
      <c r="D9447" s="126" t="s">
        <v>28200</v>
      </c>
      <c r="E9447" s="125" t="s">
        <v>28199</v>
      </c>
      <c r="F9447" s="126" t="s">
        <v>28201</v>
      </c>
      <c r="G9447" s="125" t="s">
        <v>28202</v>
      </c>
      <c r="H9447" s="126" t="s">
        <v>28203</v>
      </c>
      <c r="I9447" s="127">
        <v>1142</v>
      </c>
      <c r="J9447" s="128">
        <v>1.1879999999999999</v>
      </c>
    </row>
    <row r="9448" spans="2:10" hidden="1" x14ac:dyDescent="0.25">
      <c r="B9448" s="124" t="s">
        <v>158</v>
      </c>
      <c r="C9448" s="125" t="s">
        <v>28199</v>
      </c>
      <c r="D9448" s="126" t="s">
        <v>28200</v>
      </c>
      <c r="E9448" s="125" t="s">
        <v>28202</v>
      </c>
      <c r="F9448" s="126" t="s">
        <v>28203</v>
      </c>
      <c r="G9448" s="125" t="s">
        <v>5715</v>
      </c>
      <c r="H9448" s="126" t="s">
        <v>28204</v>
      </c>
      <c r="I9448" s="127">
        <v>38</v>
      </c>
      <c r="J9448" s="128">
        <v>2.9773000000000001</v>
      </c>
    </row>
    <row r="9449" spans="2:10" hidden="1" x14ac:dyDescent="0.25">
      <c r="B9449" s="124" t="s">
        <v>158</v>
      </c>
      <c r="C9449" s="125" t="s">
        <v>18151</v>
      </c>
      <c r="D9449" s="126" t="s">
        <v>28205</v>
      </c>
      <c r="E9449" s="125" t="s">
        <v>18151</v>
      </c>
      <c r="F9449" s="126" t="s">
        <v>28206</v>
      </c>
      <c r="G9449" s="125" t="s">
        <v>28207</v>
      </c>
      <c r="H9449" s="126" t="s">
        <v>28208</v>
      </c>
      <c r="I9449" s="127">
        <v>0</v>
      </c>
      <c r="J9449" s="128">
        <v>1.3686</v>
      </c>
    </row>
    <row r="9450" spans="2:10" hidden="1" x14ac:dyDescent="0.25">
      <c r="B9450" s="124" t="s">
        <v>158</v>
      </c>
      <c r="C9450" s="125" t="s">
        <v>18151</v>
      </c>
      <c r="D9450" s="126" t="s">
        <v>28205</v>
      </c>
      <c r="E9450" s="125" t="s">
        <v>28207</v>
      </c>
      <c r="F9450" s="126" t="s">
        <v>28208</v>
      </c>
      <c r="G9450" s="125" t="s">
        <v>28209</v>
      </c>
      <c r="H9450" s="126" t="s">
        <v>28210</v>
      </c>
      <c r="I9450" s="127">
        <v>0</v>
      </c>
      <c r="J9450" s="128">
        <v>0.25130000000000002</v>
      </c>
    </row>
    <row r="9451" spans="2:10" hidden="1" x14ac:dyDescent="0.25">
      <c r="B9451" s="124" t="s">
        <v>158</v>
      </c>
      <c r="C9451" s="125" t="s">
        <v>18151</v>
      </c>
      <c r="D9451" s="126" t="s">
        <v>28205</v>
      </c>
      <c r="E9451" s="125" t="s">
        <v>28211</v>
      </c>
      <c r="F9451" s="126" t="s">
        <v>28212</v>
      </c>
      <c r="G9451" s="125" t="s">
        <v>28213</v>
      </c>
      <c r="H9451" s="126" t="s">
        <v>28214</v>
      </c>
      <c r="I9451" s="127">
        <v>7</v>
      </c>
      <c r="J9451" s="128">
        <v>3.0089000000000001</v>
      </c>
    </row>
    <row r="9452" spans="2:10" hidden="1" x14ac:dyDescent="0.25">
      <c r="B9452" s="124" t="s">
        <v>158</v>
      </c>
      <c r="C9452" s="125" t="s">
        <v>18151</v>
      </c>
      <c r="D9452" s="126" t="s">
        <v>28205</v>
      </c>
      <c r="E9452" s="125" t="s">
        <v>28213</v>
      </c>
      <c r="F9452" s="126" t="s">
        <v>28214</v>
      </c>
      <c r="G9452" s="125" t="s">
        <v>28215</v>
      </c>
      <c r="H9452" s="126" t="s">
        <v>28216</v>
      </c>
      <c r="I9452" s="127">
        <v>13</v>
      </c>
      <c r="J9452" s="128">
        <v>2.7881</v>
      </c>
    </row>
    <row r="9453" spans="2:10" hidden="1" x14ac:dyDescent="0.25">
      <c r="B9453" s="124" t="s">
        <v>158</v>
      </c>
      <c r="C9453" s="125" t="s">
        <v>18151</v>
      </c>
      <c r="D9453" s="126" t="s">
        <v>28205</v>
      </c>
      <c r="E9453" s="125" t="s">
        <v>28217</v>
      </c>
      <c r="F9453" s="126" t="s">
        <v>28218</v>
      </c>
      <c r="G9453" s="125" t="s">
        <v>28219</v>
      </c>
      <c r="H9453" s="126" t="s">
        <v>28220</v>
      </c>
      <c r="I9453" s="127">
        <v>74</v>
      </c>
      <c r="J9453" s="128">
        <v>0.84760000000000013</v>
      </c>
    </row>
    <row r="9454" spans="2:10" hidden="1" x14ac:dyDescent="0.25">
      <c r="B9454" s="124" t="s">
        <v>158</v>
      </c>
      <c r="C9454" s="125" t="s">
        <v>18151</v>
      </c>
      <c r="D9454" s="126" t="s">
        <v>28205</v>
      </c>
      <c r="E9454" s="125" t="s">
        <v>28207</v>
      </c>
      <c r="F9454" s="126" t="s">
        <v>28208</v>
      </c>
      <c r="G9454" s="125" t="s">
        <v>28217</v>
      </c>
      <c r="H9454" s="126" t="s">
        <v>28218</v>
      </c>
      <c r="I9454" s="127">
        <v>39</v>
      </c>
      <c r="J9454" s="128">
        <v>7.4122000000000003</v>
      </c>
    </row>
    <row r="9455" spans="2:10" hidden="1" x14ac:dyDescent="0.25">
      <c r="B9455" s="124" t="s">
        <v>158</v>
      </c>
      <c r="C9455" s="125" t="s">
        <v>18151</v>
      </c>
      <c r="D9455" s="126" t="s">
        <v>28205</v>
      </c>
      <c r="E9455" s="125" t="s">
        <v>28221</v>
      </c>
      <c r="F9455" s="126" t="s">
        <v>28222</v>
      </c>
      <c r="G9455" s="125" t="s">
        <v>28223</v>
      </c>
      <c r="H9455" s="126" t="s">
        <v>28224</v>
      </c>
      <c r="I9455" s="127">
        <v>24</v>
      </c>
      <c r="J9455" s="128">
        <v>1.6765000000000001</v>
      </c>
    </row>
    <row r="9456" spans="2:10" hidden="1" x14ac:dyDescent="0.25">
      <c r="B9456" s="124" t="s">
        <v>158</v>
      </c>
      <c r="C9456" s="125" t="s">
        <v>18151</v>
      </c>
      <c r="D9456" s="126" t="s">
        <v>28205</v>
      </c>
      <c r="E9456" s="125" t="s">
        <v>28207</v>
      </c>
      <c r="F9456" s="126" t="s">
        <v>28208</v>
      </c>
      <c r="G9456" s="125" t="s">
        <v>28221</v>
      </c>
      <c r="H9456" s="126" t="s">
        <v>28222</v>
      </c>
      <c r="I9456" s="127">
        <v>46</v>
      </c>
      <c r="J9456" s="128">
        <v>10.0166</v>
      </c>
    </row>
    <row r="9457" spans="2:10" hidden="1" x14ac:dyDescent="0.25">
      <c r="B9457" s="124" t="s">
        <v>158</v>
      </c>
      <c r="C9457" s="125" t="s">
        <v>28225</v>
      </c>
      <c r="D9457" s="126" t="s">
        <v>28226</v>
      </c>
      <c r="E9457" s="125" t="s">
        <v>28225</v>
      </c>
      <c r="F9457" s="126" t="s">
        <v>28227</v>
      </c>
      <c r="G9457" s="125" t="s">
        <v>28228</v>
      </c>
      <c r="H9457" s="126" t="s">
        <v>28229</v>
      </c>
      <c r="I9457" s="127">
        <v>30</v>
      </c>
      <c r="J9457" s="128">
        <v>23.710799999999999</v>
      </c>
    </row>
    <row r="9458" spans="2:10" hidden="1" x14ac:dyDescent="0.25">
      <c r="B9458" s="124" t="s">
        <v>158</v>
      </c>
      <c r="C9458" s="125" t="s">
        <v>25482</v>
      </c>
      <c r="D9458" s="126" t="s">
        <v>28230</v>
      </c>
      <c r="E9458" s="125" t="s">
        <v>25482</v>
      </c>
      <c r="F9458" s="126" t="s">
        <v>28231</v>
      </c>
      <c r="G9458" s="125" t="s">
        <v>28232</v>
      </c>
      <c r="H9458" s="126" t="s">
        <v>28233</v>
      </c>
      <c r="I9458" s="127">
        <v>3</v>
      </c>
      <c r="J9458" s="128">
        <v>19.542200000000001</v>
      </c>
    </row>
    <row r="9459" spans="2:10" hidden="1" x14ac:dyDescent="0.25">
      <c r="B9459" s="124" t="s">
        <v>158</v>
      </c>
      <c r="C9459" s="125" t="s">
        <v>8229</v>
      </c>
      <c r="D9459" s="126" t="s">
        <v>28234</v>
      </c>
      <c r="E9459" s="125" t="s">
        <v>8229</v>
      </c>
      <c r="F9459" s="126" t="s">
        <v>28235</v>
      </c>
      <c r="G9459" s="125" t="s">
        <v>28236</v>
      </c>
      <c r="H9459" s="126" t="s">
        <v>28237</v>
      </c>
      <c r="I9459" s="127">
        <v>4</v>
      </c>
      <c r="J9459" s="128">
        <v>2.6229</v>
      </c>
    </row>
    <row r="9460" spans="2:10" hidden="1" x14ac:dyDescent="0.25">
      <c r="B9460" s="124" t="s">
        <v>158</v>
      </c>
      <c r="C9460" s="125" t="s">
        <v>28238</v>
      </c>
      <c r="D9460" s="126" t="s">
        <v>28239</v>
      </c>
      <c r="E9460" s="125" t="s">
        <v>28240</v>
      </c>
      <c r="F9460" s="126" t="s">
        <v>28241</v>
      </c>
      <c r="G9460" s="125" t="s">
        <v>28242</v>
      </c>
      <c r="H9460" s="126" t="s">
        <v>28243</v>
      </c>
      <c r="I9460" s="127">
        <v>0</v>
      </c>
      <c r="J9460" s="128">
        <v>20.381900000000009</v>
      </c>
    </row>
    <row r="9461" spans="2:10" hidden="1" x14ac:dyDescent="0.25">
      <c r="B9461" s="124" t="s">
        <v>158</v>
      </c>
      <c r="C9461" s="125" t="s">
        <v>28238</v>
      </c>
      <c r="D9461" s="126" t="s">
        <v>28239</v>
      </c>
      <c r="E9461" s="125" t="s">
        <v>28244</v>
      </c>
      <c r="F9461" s="126" t="s">
        <v>28245</v>
      </c>
      <c r="G9461" s="125" t="s">
        <v>28246</v>
      </c>
      <c r="H9461" s="126" t="s">
        <v>28247</v>
      </c>
      <c r="I9461" s="127">
        <v>127</v>
      </c>
      <c r="J9461" s="128">
        <v>2.014899999999999</v>
      </c>
    </row>
    <row r="9462" spans="2:10" hidden="1" x14ac:dyDescent="0.25">
      <c r="B9462" s="124" t="s">
        <v>158</v>
      </c>
      <c r="C9462" s="125" t="s">
        <v>28238</v>
      </c>
      <c r="D9462" s="126" t="s">
        <v>28239</v>
      </c>
      <c r="E9462" s="125" t="s">
        <v>3546</v>
      </c>
      <c r="F9462" s="126" t="s">
        <v>28248</v>
      </c>
      <c r="G9462" s="125" t="s">
        <v>28240</v>
      </c>
      <c r="H9462" s="126" t="s">
        <v>28241</v>
      </c>
      <c r="I9462" s="127">
        <v>105</v>
      </c>
      <c r="J9462" s="128">
        <v>4.158199999999999</v>
      </c>
    </row>
    <row r="9463" spans="2:10" hidden="1" x14ac:dyDescent="0.25">
      <c r="B9463" s="124" t="s">
        <v>158</v>
      </c>
      <c r="C9463" s="125" t="s">
        <v>28238</v>
      </c>
      <c r="D9463" s="126" t="s">
        <v>28239</v>
      </c>
      <c r="E9463" s="125" t="s">
        <v>28249</v>
      </c>
      <c r="F9463" s="126" t="s">
        <v>28250</v>
      </c>
      <c r="G9463" s="125" t="s">
        <v>3546</v>
      </c>
      <c r="H9463" s="126" t="s">
        <v>28248</v>
      </c>
      <c r="I9463" s="127">
        <v>46</v>
      </c>
      <c r="J9463" s="128">
        <v>4.5287999999999986</v>
      </c>
    </row>
    <row r="9464" spans="2:10" hidden="1" x14ac:dyDescent="0.25">
      <c r="B9464" s="124" t="s">
        <v>158</v>
      </c>
      <c r="C9464" s="125" t="s">
        <v>28238</v>
      </c>
      <c r="D9464" s="126" t="s">
        <v>28239</v>
      </c>
      <c r="E9464" s="125" t="s">
        <v>28238</v>
      </c>
      <c r="F9464" s="126" t="s">
        <v>28251</v>
      </c>
      <c r="G9464" s="125" t="s">
        <v>28244</v>
      </c>
      <c r="H9464" s="126" t="s">
        <v>28245</v>
      </c>
      <c r="I9464" s="127">
        <v>4</v>
      </c>
      <c r="J9464" s="128">
        <v>3.8776000000000002</v>
      </c>
    </row>
    <row r="9465" spans="2:10" hidden="1" x14ac:dyDescent="0.25">
      <c r="B9465" s="124" t="s">
        <v>158</v>
      </c>
      <c r="C9465" s="125" t="s">
        <v>28238</v>
      </c>
      <c r="D9465" s="126" t="s">
        <v>28239</v>
      </c>
      <c r="E9465" s="125" t="s">
        <v>28238</v>
      </c>
      <c r="F9465" s="126" t="s">
        <v>28251</v>
      </c>
      <c r="G9465" s="125" t="s">
        <v>28252</v>
      </c>
      <c r="H9465" s="126" t="s">
        <v>28253</v>
      </c>
      <c r="I9465" s="127">
        <v>43</v>
      </c>
      <c r="J9465" s="128">
        <v>5.7544999999999993</v>
      </c>
    </row>
    <row r="9466" spans="2:10" hidden="1" x14ac:dyDescent="0.25">
      <c r="B9466" s="124" t="s">
        <v>158</v>
      </c>
      <c r="C9466" s="125" t="s">
        <v>5216</v>
      </c>
      <c r="D9466" s="126" t="s">
        <v>28254</v>
      </c>
      <c r="E9466" s="125" t="s">
        <v>5216</v>
      </c>
      <c r="F9466" s="126" t="s">
        <v>28255</v>
      </c>
      <c r="G9466" s="125" t="s">
        <v>28256</v>
      </c>
      <c r="H9466" s="126" t="s">
        <v>28257</v>
      </c>
      <c r="I9466" s="127">
        <v>26</v>
      </c>
      <c r="J9466" s="128">
        <v>22.488099999999989</v>
      </c>
    </row>
    <row r="9467" spans="2:10" hidden="1" x14ac:dyDescent="0.25">
      <c r="B9467" s="124" t="s">
        <v>158</v>
      </c>
      <c r="C9467" s="125" t="s">
        <v>28258</v>
      </c>
      <c r="D9467" s="126" t="s">
        <v>28259</v>
      </c>
      <c r="E9467" s="125" t="s">
        <v>28260</v>
      </c>
      <c r="F9467" s="126" t="s">
        <v>28261</v>
      </c>
      <c r="G9467" s="125" t="s">
        <v>28262</v>
      </c>
      <c r="H9467" s="126" t="s">
        <v>28263</v>
      </c>
      <c r="I9467" s="127">
        <v>1</v>
      </c>
      <c r="J9467" s="128">
        <v>1.5169999999999999</v>
      </c>
    </row>
    <row r="9468" spans="2:10" hidden="1" x14ac:dyDescent="0.25">
      <c r="B9468" s="124" t="s">
        <v>158</v>
      </c>
      <c r="C9468" s="125" t="s">
        <v>28264</v>
      </c>
      <c r="D9468" s="126" t="s">
        <v>28265</v>
      </c>
      <c r="E9468" s="125" t="s">
        <v>28264</v>
      </c>
      <c r="F9468" s="126" t="s">
        <v>28266</v>
      </c>
      <c r="G9468" s="125" t="s">
        <v>28267</v>
      </c>
      <c r="H9468" s="126" t="s">
        <v>28268</v>
      </c>
      <c r="I9468" s="127">
        <v>298</v>
      </c>
      <c r="J9468" s="128">
        <v>10.3535</v>
      </c>
    </row>
    <row r="9469" spans="2:10" hidden="1" x14ac:dyDescent="0.25">
      <c r="B9469" s="124" t="s">
        <v>158</v>
      </c>
      <c r="C9469" s="125" t="s">
        <v>28269</v>
      </c>
      <c r="D9469" s="126" t="s">
        <v>28270</v>
      </c>
      <c r="E9469" s="125" t="s">
        <v>28269</v>
      </c>
      <c r="F9469" s="126" t="s">
        <v>28271</v>
      </c>
      <c r="G9469" s="125" t="s">
        <v>21669</v>
      </c>
      <c r="H9469" s="126" t="s">
        <v>28272</v>
      </c>
      <c r="I9469" s="127">
        <v>303</v>
      </c>
      <c r="J9469" s="128">
        <v>93.460300000000004</v>
      </c>
    </row>
    <row r="9470" spans="2:10" hidden="1" x14ac:dyDescent="0.25">
      <c r="B9470" s="124" t="s">
        <v>158</v>
      </c>
      <c r="C9470" s="125" t="s">
        <v>28273</v>
      </c>
      <c r="D9470" s="126" t="s">
        <v>28274</v>
      </c>
      <c r="E9470" s="125" t="s">
        <v>28273</v>
      </c>
      <c r="F9470" s="126" t="s">
        <v>28275</v>
      </c>
      <c r="G9470" s="125" t="s">
        <v>28276</v>
      </c>
      <c r="H9470" s="126" t="s">
        <v>28277</v>
      </c>
      <c r="I9470" s="127">
        <v>80</v>
      </c>
      <c r="J9470" s="128">
        <v>4.6592000000000002</v>
      </c>
    </row>
    <row r="9471" spans="2:10" hidden="1" x14ac:dyDescent="0.25">
      <c r="B9471" s="124" t="s">
        <v>158</v>
      </c>
      <c r="C9471" s="125" t="s">
        <v>28273</v>
      </c>
      <c r="D9471" s="126" t="s">
        <v>28274</v>
      </c>
      <c r="E9471" s="125" t="s">
        <v>28278</v>
      </c>
      <c r="F9471" s="126" t="s">
        <v>28279</v>
      </c>
      <c r="G9471" s="125" t="s">
        <v>28280</v>
      </c>
      <c r="H9471" s="126" t="s">
        <v>28281</v>
      </c>
      <c r="I9471" s="127">
        <v>61</v>
      </c>
      <c r="J9471" s="128">
        <v>2.6637</v>
      </c>
    </row>
    <row r="9472" spans="2:10" hidden="1" x14ac:dyDescent="0.25">
      <c r="B9472" s="124" t="s">
        <v>158</v>
      </c>
      <c r="C9472" s="125" t="s">
        <v>28273</v>
      </c>
      <c r="D9472" s="126" t="s">
        <v>28274</v>
      </c>
      <c r="E9472" s="125" t="s">
        <v>23331</v>
      </c>
      <c r="F9472" s="126" t="s">
        <v>28282</v>
      </c>
      <c r="G9472" s="125" t="s">
        <v>28283</v>
      </c>
      <c r="H9472" s="126" t="s">
        <v>28284</v>
      </c>
      <c r="I9472" s="127">
        <v>8</v>
      </c>
      <c r="J9472" s="128">
        <v>6.5997000000000003</v>
      </c>
    </row>
    <row r="9473" spans="2:10" hidden="1" x14ac:dyDescent="0.25">
      <c r="B9473" s="124" t="s">
        <v>158</v>
      </c>
      <c r="C9473" s="125" t="s">
        <v>28273</v>
      </c>
      <c r="D9473" s="126" t="s">
        <v>28274</v>
      </c>
      <c r="E9473" s="125" t="s">
        <v>28285</v>
      </c>
      <c r="F9473" s="126" t="s">
        <v>28286</v>
      </c>
      <c r="G9473" s="125" t="s">
        <v>28287</v>
      </c>
      <c r="H9473" s="126" t="s">
        <v>28288</v>
      </c>
      <c r="I9473" s="127">
        <v>72</v>
      </c>
      <c r="J9473" s="128">
        <v>2.2233000000000001</v>
      </c>
    </row>
    <row r="9474" spans="2:10" hidden="1" x14ac:dyDescent="0.25">
      <c r="B9474" s="124" t="s">
        <v>158</v>
      </c>
      <c r="C9474" s="125" t="s">
        <v>28273</v>
      </c>
      <c r="D9474" s="126" t="s">
        <v>28274</v>
      </c>
      <c r="E9474" s="125" t="s">
        <v>3489</v>
      </c>
      <c r="F9474" s="126" t="s">
        <v>28289</v>
      </c>
      <c r="G9474" s="125" t="s">
        <v>28285</v>
      </c>
      <c r="H9474" s="126" t="s">
        <v>28286</v>
      </c>
      <c r="I9474" s="127">
        <v>26</v>
      </c>
      <c r="J9474" s="128">
        <v>2.7853000000000012</v>
      </c>
    </row>
    <row r="9475" spans="2:10" hidden="1" x14ac:dyDescent="0.25">
      <c r="B9475" s="124" t="s">
        <v>158</v>
      </c>
      <c r="C9475" s="125" t="s">
        <v>28273</v>
      </c>
      <c r="D9475" s="126" t="s">
        <v>28274</v>
      </c>
      <c r="E9475" s="125" t="s">
        <v>28290</v>
      </c>
      <c r="F9475" s="126" t="s">
        <v>28291</v>
      </c>
      <c r="G9475" s="125" t="s">
        <v>23331</v>
      </c>
      <c r="H9475" s="126" t="s">
        <v>28282</v>
      </c>
      <c r="I9475" s="127">
        <v>38</v>
      </c>
      <c r="J9475" s="128">
        <v>1.4451000000000001</v>
      </c>
    </row>
    <row r="9476" spans="2:10" hidden="1" x14ac:dyDescent="0.25">
      <c r="B9476" s="124" t="s">
        <v>158</v>
      </c>
      <c r="C9476" s="125" t="s">
        <v>28273</v>
      </c>
      <c r="D9476" s="126" t="s">
        <v>28274</v>
      </c>
      <c r="E9476" s="125" t="s">
        <v>28278</v>
      </c>
      <c r="F9476" s="126" t="s">
        <v>28279</v>
      </c>
      <c r="G9476" s="125" t="s">
        <v>23331</v>
      </c>
      <c r="H9476" s="126" t="s">
        <v>28292</v>
      </c>
      <c r="I9476" s="127">
        <v>33</v>
      </c>
      <c r="J9476" s="128">
        <v>3.2244999999999999</v>
      </c>
    </row>
    <row r="9477" spans="2:10" hidden="1" x14ac:dyDescent="0.25">
      <c r="B9477" s="124" t="s">
        <v>158</v>
      </c>
      <c r="C9477" s="125" t="s">
        <v>28293</v>
      </c>
      <c r="D9477" s="126" t="s">
        <v>28294</v>
      </c>
      <c r="E9477" s="125" t="s">
        <v>28295</v>
      </c>
      <c r="F9477" s="126" t="s">
        <v>28296</v>
      </c>
      <c r="G9477" s="125" t="s">
        <v>28297</v>
      </c>
      <c r="H9477" s="126" t="s">
        <v>28298</v>
      </c>
      <c r="I9477" s="127">
        <v>129</v>
      </c>
      <c r="J9477" s="128">
        <v>5.2409999999999997</v>
      </c>
    </row>
    <row r="9478" spans="2:10" hidden="1" x14ac:dyDescent="0.25">
      <c r="B9478" s="124" t="s">
        <v>158</v>
      </c>
      <c r="C9478" s="125" t="s">
        <v>28293</v>
      </c>
      <c r="D9478" s="126" t="s">
        <v>28294</v>
      </c>
      <c r="E9478" s="125" t="s">
        <v>28295</v>
      </c>
      <c r="F9478" s="126" t="s">
        <v>28296</v>
      </c>
      <c r="G9478" s="125" t="s">
        <v>9197</v>
      </c>
      <c r="H9478" s="126" t="s">
        <v>28299</v>
      </c>
      <c r="I9478" s="127">
        <v>0</v>
      </c>
      <c r="J9478" s="128">
        <v>51.225300000000018</v>
      </c>
    </row>
    <row r="9479" spans="2:10" hidden="1" x14ac:dyDescent="0.25">
      <c r="B9479" s="124" t="s">
        <v>158</v>
      </c>
      <c r="C9479" s="125" t="s">
        <v>28293</v>
      </c>
      <c r="D9479" s="126" t="s">
        <v>28294</v>
      </c>
      <c r="E9479" s="125" t="s">
        <v>28293</v>
      </c>
      <c r="F9479" s="126" t="s">
        <v>28300</v>
      </c>
      <c r="G9479" s="125" t="s">
        <v>28301</v>
      </c>
      <c r="H9479" s="126" t="s">
        <v>28302</v>
      </c>
      <c r="I9479" s="127">
        <v>121</v>
      </c>
      <c r="J9479" s="128">
        <v>35.352200000000003</v>
      </c>
    </row>
    <row r="9480" spans="2:10" hidden="1" x14ac:dyDescent="0.25">
      <c r="B9480" s="124" t="s">
        <v>158</v>
      </c>
      <c r="C9480" s="125" t="s">
        <v>28303</v>
      </c>
      <c r="D9480" s="126" t="s">
        <v>28304</v>
      </c>
      <c r="E9480" s="125" t="s">
        <v>28303</v>
      </c>
      <c r="F9480" s="126" t="s">
        <v>28305</v>
      </c>
      <c r="G9480" s="125" t="s">
        <v>28306</v>
      </c>
      <c r="H9480" s="126" t="s">
        <v>28307</v>
      </c>
      <c r="I9480" s="127">
        <v>0</v>
      </c>
      <c r="J9480" s="128">
        <v>18.91190000000001</v>
      </c>
    </row>
    <row r="9481" spans="2:10" hidden="1" x14ac:dyDescent="0.25">
      <c r="B9481" s="124" t="s">
        <v>158</v>
      </c>
      <c r="C9481" s="125" t="s">
        <v>28303</v>
      </c>
      <c r="D9481" s="126" t="s">
        <v>28304</v>
      </c>
      <c r="E9481" s="125" t="s">
        <v>28308</v>
      </c>
      <c r="F9481" s="126" t="s">
        <v>28309</v>
      </c>
      <c r="G9481" s="125" t="s">
        <v>28310</v>
      </c>
      <c r="H9481" s="126" t="s">
        <v>28311</v>
      </c>
      <c r="I9481" s="127">
        <v>0</v>
      </c>
      <c r="J9481" s="128">
        <v>5.5488</v>
      </c>
    </row>
    <row r="9482" spans="2:10" hidden="1" x14ac:dyDescent="0.25">
      <c r="B9482" s="124" t="s">
        <v>158</v>
      </c>
      <c r="C9482" s="125" t="s">
        <v>28303</v>
      </c>
      <c r="D9482" s="126" t="s">
        <v>28304</v>
      </c>
      <c r="E9482" s="125" t="s">
        <v>28306</v>
      </c>
      <c r="F9482" s="126" t="s">
        <v>28307</v>
      </c>
      <c r="G9482" s="125" t="s">
        <v>28308</v>
      </c>
      <c r="H9482" s="126" t="s">
        <v>28309</v>
      </c>
      <c r="I9482" s="127">
        <v>0</v>
      </c>
      <c r="J9482" s="128">
        <v>8.0731000000000002</v>
      </c>
    </row>
    <row r="9483" spans="2:10" hidden="1" x14ac:dyDescent="0.25">
      <c r="B9483" s="124" t="s">
        <v>158</v>
      </c>
      <c r="C9483" s="125" t="s">
        <v>28312</v>
      </c>
      <c r="D9483" s="126" t="s">
        <v>28313</v>
      </c>
      <c r="E9483" s="125" t="s">
        <v>28312</v>
      </c>
      <c r="F9483" s="126" t="s">
        <v>28314</v>
      </c>
      <c r="G9483" s="125" t="s">
        <v>28315</v>
      </c>
      <c r="H9483" s="126" t="s">
        <v>28316</v>
      </c>
      <c r="I9483" s="127">
        <v>0</v>
      </c>
      <c r="J9483" s="128">
        <v>3.2583000000000002</v>
      </c>
    </row>
    <row r="9484" spans="2:10" hidden="1" x14ac:dyDescent="0.25">
      <c r="B9484" s="124" t="s">
        <v>158</v>
      </c>
      <c r="C9484" s="125" t="s">
        <v>12924</v>
      </c>
      <c r="D9484" s="126" t="s">
        <v>28317</v>
      </c>
      <c r="E9484" s="125" t="s">
        <v>28318</v>
      </c>
      <c r="F9484" s="126" t="s">
        <v>28319</v>
      </c>
      <c r="G9484" s="125" t="s">
        <v>28320</v>
      </c>
      <c r="H9484" s="126" t="s">
        <v>28321</v>
      </c>
      <c r="I9484" s="127">
        <v>0</v>
      </c>
      <c r="J9484" s="128">
        <v>3.6254</v>
      </c>
    </row>
    <row r="9485" spans="2:10" hidden="1" x14ac:dyDescent="0.25">
      <c r="B9485" s="124" t="s">
        <v>158</v>
      </c>
      <c r="C9485" s="125" t="s">
        <v>12924</v>
      </c>
      <c r="D9485" s="126" t="s">
        <v>28317</v>
      </c>
      <c r="E9485" s="125" t="s">
        <v>12924</v>
      </c>
      <c r="F9485" s="126" t="s">
        <v>28322</v>
      </c>
      <c r="G9485" s="125" t="s">
        <v>28318</v>
      </c>
      <c r="H9485" s="126" t="s">
        <v>28319</v>
      </c>
      <c r="I9485" s="127">
        <v>0</v>
      </c>
      <c r="J9485" s="128">
        <v>7.5701999999999998</v>
      </c>
    </row>
    <row r="9486" spans="2:10" hidden="1" x14ac:dyDescent="0.25">
      <c r="B9486" s="124" t="s">
        <v>158</v>
      </c>
      <c r="C9486" s="125" t="s">
        <v>12924</v>
      </c>
      <c r="D9486" s="126" t="s">
        <v>28317</v>
      </c>
      <c r="E9486" s="125" t="s">
        <v>28318</v>
      </c>
      <c r="F9486" s="126" t="s">
        <v>28319</v>
      </c>
      <c r="G9486" s="125" t="s">
        <v>28323</v>
      </c>
      <c r="H9486" s="126" t="s">
        <v>28324</v>
      </c>
      <c r="I9486" s="127">
        <v>0</v>
      </c>
      <c r="J9486" s="128">
        <v>11.617599999999999</v>
      </c>
    </row>
    <row r="9487" spans="2:10" hidden="1" x14ac:dyDescent="0.25">
      <c r="B9487" s="124" t="s">
        <v>158</v>
      </c>
      <c r="C9487" s="125" t="s">
        <v>1310</v>
      </c>
      <c r="D9487" s="126" t="s">
        <v>28325</v>
      </c>
      <c r="E9487" s="125" t="s">
        <v>1310</v>
      </c>
      <c r="F9487" s="126" t="s">
        <v>28326</v>
      </c>
      <c r="G9487" s="125" t="s">
        <v>11896</v>
      </c>
      <c r="H9487" s="126" t="s">
        <v>28327</v>
      </c>
      <c r="I9487" s="127">
        <v>684</v>
      </c>
      <c r="J9487" s="128">
        <v>21.044599999999999</v>
      </c>
    </row>
    <row r="9488" spans="2:10" hidden="1" x14ac:dyDescent="0.25">
      <c r="B9488" s="124" t="s">
        <v>158</v>
      </c>
      <c r="C9488" s="125" t="s">
        <v>9566</v>
      </c>
      <c r="D9488" s="126" t="s">
        <v>28328</v>
      </c>
      <c r="E9488" s="125" t="s">
        <v>28329</v>
      </c>
      <c r="F9488" s="126" t="s">
        <v>28330</v>
      </c>
      <c r="G9488" s="125" t="s">
        <v>28331</v>
      </c>
      <c r="H9488" s="126" t="s">
        <v>28332</v>
      </c>
      <c r="I9488" s="127">
        <v>26</v>
      </c>
      <c r="J9488" s="128">
        <v>20.237500000000001</v>
      </c>
    </row>
    <row r="9489" spans="2:10" hidden="1" x14ac:dyDescent="0.25">
      <c r="B9489" s="124" t="s">
        <v>158</v>
      </c>
      <c r="C9489" s="125" t="s">
        <v>9566</v>
      </c>
      <c r="D9489" s="126" t="s">
        <v>28328</v>
      </c>
      <c r="E9489" s="125" t="s">
        <v>9566</v>
      </c>
      <c r="F9489" s="126" t="s">
        <v>28333</v>
      </c>
      <c r="G9489" s="125" t="s">
        <v>28334</v>
      </c>
      <c r="H9489" s="126" t="s">
        <v>28335</v>
      </c>
      <c r="I9489" s="127">
        <v>118</v>
      </c>
      <c r="J9489" s="128">
        <v>4.6686000000000014</v>
      </c>
    </row>
    <row r="9490" spans="2:10" hidden="1" x14ac:dyDescent="0.25">
      <c r="B9490" s="124" t="s">
        <v>158</v>
      </c>
      <c r="C9490" s="125" t="s">
        <v>28336</v>
      </c>
      <c r="D9490" s="126" t="s">
        <v>28337</v>
      </c>
      <c r="E9490" s="125" t="s">
        <v>28336</v>
      </c>
      <c r="F9490" s="126" t="s">
        <v>28338</v>
      </c>
      <c r="G9490" s="125" t="s">
        <v>28339</v>
      </c>
      <c r="H9490" s="126" t="s">
        <v>28340</v>
      </c>
      <c r="I9490" s="127">
        <v>0</v>
      </c>
      <c r="J9490" s="128">
        <v>2.5299</v>
      </c>
    </row>
    <row r="9491" spans="2:10" hidden="1" x14ac:dyDescent="0.25">
      <c r="B9491" s="124" t="s">
        <v>158</v>
      </c>
      <c r="C9491" s="125" t="s">
        <v>28341</v>
      </c>
      <c r="D9491" s="126" t="s">
        <v>28342</v>
      </c>
      <c r="E9491" s="125" t="s">
        <v>28343</v>
      </c>
      <c r="F9491" s="126" t="s">
        <v>28344</v>
      </c>
      <c r="G9491" s="125" t="s">
        <v>28345</v>
      </c>
      <c r="H9491" s="126" t="s">
        <v>28346</v>
      </c>
      <c r="I9491" s="127">
        <v>101</v>
      </c>
      <c r="J9491" s="128">
        <v>4.4963000000000006</v>
      </c>
    </row>
    <row r="9492" spans="2:10" hidden="1" x14ac:dyDescent="0.25">
      <c r="B9492" s="124" t="s">
        <v>158</v>
      </c>
      <c r="C9492" s="125" t="s">
        <v>28341</v>
      </c>
      <c r="D9492" s="126" t="s">
        <v>28342</v>
      </c>
      <c r="E9492" s="125" t="s">
        <v>28341</v>
      </c>
      <c r="F9492" s="126" t="s">
        <v>28347</v>
      </c>
      <c r="G9492" s="125" t="s">
        <v>28348</v>
      </c>
      <c r="H9492" s="126" t="s">
        <v>28349</v>
      </c>
      <c r="I9492" s="127">
        <v>27</v>
      </c>
      <c r="J9492" s="128">
        <v>11.660399999999999</v>
      </c>
    </row>
    <row r="9493" spans="2:10" hidden="1" x14ac:dyDescent="0.25">
      <c r="B9493" s="124" t="s">
        <v>158</v>
      </c>
      <c r="C9493" s="125" t="s">
        <v>28341</v>
      </c>
      <c r="D9493" s="126" t="s">
        <v>28342</v>
      </c>
      <c r="E9493" s="125" t="s">
        <v>28345</v>
      </c>
      <c r="F9493" s="126" t="s">
        <v>28346</v>
      </c>
      <c r="G9493" s="125" t="s">
        <v>28350</v>
      </c>
      <c r="H9493" s="126" t="s">
        <v>28351</v>
      </c>
      <c r="I9493" s="127">
        <v>4</v>
      </c>
      <c r="J9493" s="128">
        <v>5.2808000000000002</v>
      </c>
    </row>
    <row r="9494" spans="2:10" hidden="1" x14ac:dyDescent="0.25">
      <c r="B9494" s="124" t="s">
        <v>158</v>
      </c>
      <c r="C9494" s="125" t="s">
        <v>28341</v>
      </c>
      <c r="D9494" s="126" t="s">
        <v>28342</v>
      </c>
      <c r="E9494" s="125" t="s">
        <v>28352</v>
      </c>
      <c r="F9494" s="126" t="s">
        <v>28353</v>
      </c>
      <c r="G9494" s="125" t="s">
        <v>28354</v>
      </c>
      <c r="H9494" s="126" t="s">
        <v>28355</v>
      </c>
      <c r="I9494" s="127">
        <v>7</v>
      </c>
      <c r="J9494" s="128">
        <v>5.057199999999999</v>
      </c>
    </row>
    <row r="9495" spans="2:10" hidden="1" x14ac:dyDescent="0.25">
      <c r="B9495" s="124" t="s">
        <v>158</v>
      </c>
      <c r="C9495" s="125" t="s">
        <v>28341</v>
      </c>
      <c r="D9495" s="126" t="s">
        <v>28342</v>
      </c>
      <c r="E9495" s="125" t="s">
        <v>28345</v>
      </c>
      <c r="F9495" s="126" t="s">
        <v>28346</v>
      </c>
      <c r="G9495" s="125" t="s">
        <v>28356</v>
      </c>
      <c r="H9495" s="126" t="s">
        <v>28357</v>
      </c>
      <c r="I9495" s="127">
        <v>0</v>
      </c>
      <c r="J9495" s="128">
        <v>2.1467999999999998</v>
      </c>
    </row>
    <row r="9496" spans="2:10" hidden="1" x14ac:dyDescent="0.25">
      <c r="B9496" s="124" t="s">
        <v>158</v>
      </c>
      <c r="C9496" s="125" t="s">
        <v>28341</v>
      </c>
      <c r="D9496" s="126" t="s">
        <v>28342</v>
      </c>
      <c r="E9496" s="125" t="s">
        <v>28352</v>
      </c>
      <c r="F9496" s="126" t="s">
        <v>28353</v>
      </c>
      <c r="G9496" s="125" t="s">
        <v>28358</v>
      </c>
      <c r="H9496" s="126" t="s">
        <v>28359</v>
      </c>
      <c r="I9496" s="127">
        <v>39</v>
      </c>
      <c r="J9496" s="128">
        <v>1.4198999999999999</v>
      </c>
    </row>
    <row r="9497" spans="2:10" hidden="1" x14ac:dyDescent="0.25">
      <c r="B9497" s="124" t="s">
        <v>158</v>
      </c>
      <c r="C9497" s="125" t="s">
        <v>28341</v>
      </c>
      <c r="D9497" s="126" t="s">
        <v>28342</v>
      </c>
      <c r="E9497" s="125" t="s">
        <v>28360</v>
      </c>
      <c r="F9497" s="126" t="s">
        <v>28361</v>
      </c>
      <c r="G9497" s="125" t="s">
        <v>28362</v>
      </c>
      <c r="H9497" s="126" t="s">
        <v>28363</v>
      </c>
      <c r="I9497" s="127">
        <v>37</v>
      </c>
      <c r="J9497" s="128">
        <v>1.2755000000000001</v>
      </c>
    </row>
    <row r="9498" spans="2:10" hidden="1" x14ac:dyDescent="0.25">
      <c r="B9498" s="124" t="s">
        <v>158</v>
      </c>
      <c r="C9498" s="125" t="s">
        <v>28341</v>
      </c>
      <c r="D9498" s="126" t="s">
        <v>28342</v>
      </c>
      <c r="E9498" s="125" t="s">
        <v>28364</v>
      </c>
      <c r="F9498" s="126" t="s">
        <v>28365</v>
      </c>
      <c r="G9498" s="125" t="s">
        <v>28360</v>
      </c>
      <c r="H9498" s="126" t="s">
        <v>28361</v>
      </c>
      <c r="I9498" s="127">
        <v>110</v>
      </c>
      <c r="J9498" s="128">
        <v>1.5096000000000001</v>
      </c>
    </row>
    <row r="9499" spans="2:10" hidden="1" x14ac:dyDescent="0.25">
      <c r="B9499" s="124" t="s">
        <v>158</v>
      </c>
      <c r="C9499" s="125" t="s">
        <v>28341</v>
      </c>
      <c r="D9499" s="126" t="s">
        <v>28342</v>
      </c>
      <c r="E9499" s="125" t="s">
        <v>28341</v>
      </c>
      <c r="F9499" s="126" t="s">
        <v>28347</v>
      </c>
      <c r="G9499" s="125" t="s">
        <v>28364</v>
      </c>
      <c r="H9499" s="126" t="s">
        <v>28365</v>
      </c>
      <c r="I9499" s="127">
        <v>34</v>
      </c>
      <c r="J9499" s="128">
        <v>6.7582000000000004</v>
      </c>
    </row>
    <row r="9500" spans="2:10" hidden="1" x14ac:dyDescent="0.25">
      <c r="B9500" s="124" t="s">
        <v>158</v>
      </c>
      <c r="C9500" s="125" t="s">
        <v>28341</v>
      </c>
      <c r="D9500" s="126" t="s">
        <v>28342</v>
      </c>
      <c r="E9500" s="125" t="s">
        <v>28356</v>
      </c>
      <c r="F9500" s="126" t="s">
        <v>28357</v>
      </c>
      <c r="G9500" s="125" t="s">
        <v>28366</v>
      </c>
      <c r="H9500" s="126" t="s">
        <v>28367</v>
      </c>
      <c r="I9500" s="127">
        <v>0</v>
      </c>
      <c r="J9500" s="128">
        <v>0.16370000000000001</v>
      </c>
    </row>
    <row r="9501" spans="2:10" hidden="1" x14ac:dyDescent="0.25">
      <c r="B9501" s="124" t="s">
        <v>158</v>
      </c>
      <c r="C9501" s="125" t="s">
        <v>4892</v>
      </c>
      <c r="D9501" s="126" t="s">
        <v>28368</v>
      </c>
      <c r="E9501" s="125" t="s">
        <v>28369</v>
      </c>
      <c r="F9501" s="126" t="s">
        <v>28370</v>
      </c>
      <c r="G9501" s="125" t="s">
        <v>22190</v>
      </c>
      <c r="H9501" s="126" t="s">
        <v>28371</v>
      </c>
      <c r="I9501" s="127">
        <v>64</v>
      </c>
      <c r="J9501" s="128">
        <v>2.8679000000000001</v>
      </c>
    </row>
    <row r="9502" spans="2:10" hidden="1" x14ac:dyDescent="0.25">
      <c r="B9502" s="124" t="s">
        <v>158</v>
      </c>
      <c r="C9502" s="125" t="s">
        <v>4892</v>
      </c>
      <c r="D9502" s="126" t="s">
        <v>28368</v>
      </c>
      <c r="E9502" s="125" t="s">
        <v>4892</v>
      </c>
      <c r="F9502" s="126" t="s">
        <v>28372</v>
      </c>
      <c r="G9502" s="125" t="s">
        <v>28369</v>
      </c>
      <c r="H9502" s="126" t="s">
        <v>28370</v>
      </c>
      <c r="I9502" s="127">
        <v>20</v>
      </c>
      <c r="J9502" s="128">
        <v>8.6055000000000028</v>
      </c>
    </row>
    <row r="9503" spans="2:10" hidden="1" x14ac:dyDescent="0.25">
      <c r="B9503" s="124" t="s">
        <v>158</v>
      </c>
      <c r="C9503" s="125" t="s">
        <v>4892</v>
      </c>
      <c r="D9503" s="126" t="s">
        <v>28368</v>
      </c>
      <c r="E9503" s="125" t="s">
        <v>28373</v>
      </c>
      <c r="F9503" s="126" t="s">
        <v>28374</v>
      </c>
      <c r="G9503" s="125" t="s">
        <v>28375</v>
      </c>
      <c r="H9503" s="126" t="s">
        <v>28376</v>
      </c>
      <c r="I9503" s="127">
        <v>0</v>
      </c>
      <c r="J9503" s="128">
        <v>6.4789000000000003</v>
      </c>
    </row>
    <row r="9504" spans="2:10" hidden="1" x14ac:dyDescent="0.25">
      <c r="B9504" s="124" t="s">
        <v>158</v>
      </c>
      <c r="C9504" s="125" t="s">
        <v>4892</v>
      </c>
      <c r="D9504" s="126" t="s">
        <v>28368</v>
      </c>
      <c r="E9504" s="125" t="s">
        <v>28375</v>
      </c>
      <c r="F9504" s="126" t="s">
        <v>28376</v>
      </c>
      <c r="G9504" s="125" t="s">
        <v>28377</v>
      </c>
      <c r="H9504" s="126" t="s">
        <v>28378</v>
      </c>
      <c r="I9504" s="127">
        <v>66</v>
      </c>
      <c r="J9504" s="128">
        <v>4.1108999999999991</v>
      </c>
    </row>
    <row r="9505" spans="2:10" hidden="1" x14ac:dyDescent="0.25">
      <c r="B9505" s="124" t="s">
        <v>158</v>
      </c>
      <c r="C9505" s="125" t="s">
        <v>9668</v>
      </c>
      <c r="D9505" s="126" t="s">
        <v>28379</v>
      </c>
      <c r="E9505" s="125" t="s">
        <v>28380</v>
      </c>
      <c r="F9505" s="126" t="s">
        <v>28381</v>
      </c>
      <c r="G9505" s="125" t="s">
        <v>28382</v>
      </c>
      <c r="H9505" s="126" t="s">
        <v>28383</v>
      </c>
      <c r="I9505" s="127">
        <v>89</v>
      </c>
      <c r="J9505" s="128">
        <v>7.5018000000000002</v>
      </c>
    </row>
    <row r="9506" spans="2:10" hidden="1" x14ac:dyDescent="0.25">
      <c r="B9506" s="124" t="s">
        <v>158</v>
      </c>
      <c r="C9506" s="125" t="s">
        <v>9668</v>
      </c>
      <c r="D9506" s="126" t="s">
        <v>28379</v>
      </c>
      <c r="E9506" s="125" t="s">
        <v>9668</v>
      </c>
      <c r="F9506" s="126" t="s">
        <v>28384</v>
      </c>
      <c r="G9506" s="125" t="s">
        <v>28380</v>
      </c>
      <c r="H9506" s="126" t="s">
        <v>28381</v>
      </c>
      <c r="I9506" s="127">
        <v>33</v>
      </c>
      <c r="J9506" s="128">
        <v>8.7768000000000015</v>
      </c>
    </row>
    <row r="9507" spans="2:10" hidden="1" x14ac:dyDescent="0.25">
      <c r="B9507" s="124" t="s">
        <v>158</v>
      </c>
      <c r="C9507" s="125" t="s">
        <v>28385</v>
      </c>
      <c r="D9507" s="126" t="s">
        <v>28386</v>
      </c>
      <c r="E9507" s="125" t="s">
        <v>28385</v>
      </c>
      <c r="F9507" s="126" t="s">
        <v>28387</v>
      </c>
      <c r="G9507" s="125" t="s">
        <v>28388</v>
      </c>
      <c r="H9507" s="126" t="s">
        <v>28389</v>
      </c>
      <c r="I9507" s="127">
        <v>75</v>
      </c>
      <c r="J9507" s="128">
        <v>16.395900000000001</v>
      </c>
    </row>
    <row r="9508" spans="2:10" hidden="1" x14ac:dyDescent="0.25">
      <c r="B9508" s="124" t="s">
        <v>158</v>
      </c>
      <c r="C9508" s="125" t="s">
        <v>28385</v>
      </c>
      <c r="D9508" s="126" t="s">
        <v>28386</v>
      </c>
      <c r="E9508" s="125" t="s">
        <v>28385</v>
      </c>
      <c r="F9508" s="126" t="s">
        <v>28387</v>
      </c>
      <c r="G9508" s="125" t="s">
        <v>28390</v>
      </c>
      <c r="H9508" s="126" t="s">
        <v>28391</v>
      </c>
      <c r="I9508" s="127">
        <v>93</v>
      </c>
      <c r="J9508" s="128">
        <v>39.438100000000013</v>
      </c>
    </row>
    <row r="9509" spans="2:10" hidden="1" x14ac:dyDescent="0.25">
      <c r="B9509" s="124" t="s">
        <v>158</v>
      </c>
      <c r="C9509" s="125" t="s">
        <v>28392</v>
      </c>
      <c r="D9509" s="126" t="s">
        <v>28393</v>
      </c>
      <c r="E9509" s="125" t="s">
        <v>28392</v>
      </c>
      <c r="F9509" s="126" t="s">
        <v>28394</v>
      </c>
      <c r="G9509" s="125" t="s">
        <v>28395</v>
      </c>
      <c r="H9509" s="126" t="s">
        <v>28396</v>
      </c>
      <c r="I9509" s="127">
        <v>36</v>
      </c>
      <c r="J9509" s="128">
        <v>9.6235000000000035</v>
      </c>
    </row>
    <row r="9510" spans="2:10" hidden="1" x14ac:dyDescent="0.25">
      <c r="B9510" s="124" t="s">
        <v>158</v>
      </c>
      <c r="C9510" s="125" t="s">
        <v>28397</v>
      </c>
      <c r="D9510" s="126" t="s">
        <v>28398</v>
      </c>
      <c r="E9510" s="125" t="s">
        <v>28397</v>
      </c>
      <c r="F9510" s="126" t="s">
        <v>28399</v>
      </c>
      <c r="G9510" s="125" t="s">
        <v>24481</v>
      </c>
      <c r="H9510" s="126" t="s">
        <v>28400</v>
      </c>
      <c r="I9510" s="127">
        <v>114</v>
      </c>
      <c r="J9510" s="128">
        <v>6.5318000000000014</v>
      </c>
    </row>
    <row r="9511" spans="2:10" hidden="1" x14ac:dyDescent="0.25">
      <c r="B9511" s="124" t="s">
        <v>158</v>
      </c>
      <c r="C9511" s="125" t="s">
        <v>28401</v>
      </c>
      <c r="D9511" s="126" t="s">
        <v>28402</v>
      </c>
      <c r="E9511" s="125" t="s">
        <v>28403</v>
      </c>
      <c r="F9511" s="126" t="s">
        <v>28404</v>
      </c>
      <c r="G9511" s="125" t="s">
        <v>28405</v>
      </c>
      <c r="H9511" s="126" t="s">
        <v>28406</v>
      </c>
      <c r="I9511" s="127">
        <v>32</v>
      </c>
      <c r="J9511" s="128">
        <v>7.3547999999999991</v>
      </c>
    </row>
    <row r="9512" spans="2:10" hidden="1" x14ac:dyDescent="0.25">
      <c r="B9512" s="124" t="s">
        <v>158</v>
      </c>
      <c r="C9512" s="125" t="s">
        <v>28401</v>
      </c>
      <c r="D9512" s="126" t="s">
        <v>28402</v>
      </c>
      <c r="E9512" s="125" t="s">
        <v>28401</v>
      </c>
      <c r="F9512" s="126" t="s">
        <v>28407</v>
      </c>
      <c r="G9512" s="125" t="s">
        <v>28408</v>
      </c>
      <c r="H9512" s="126" t="s">
        <v>28409</v>
      </c>
      <c r="I9512" s="127">
        <v>135</v>
      </c>
      <c r="J9512" s="128">
        <v>37.090000000000003</v>
      </c>
    </row>
    <row r="9513" spans="2:10" hidden="1" x14ac:dyDescent="0.25">
      <c r="B9513" s="124" t="s">
        <v>158</v>
      </c>
      <c r="C9513" s="125" t="s">
        <v>28410</v>
      </c>
      <c r="D9513" s="126" t="s">
        <v>28411</v>
      </c>
      <c r="E9513" s="125" t="s">
        <v>28410</v>
      </c>
      <c r="F9513" s="126" t="s">
        <v>28412</v>
      </c>
      <c r="G9513" s="125" t="s">
        <v>28413</v>
      </c>
      <c r="H9513" s="126" t="s">
        <v>28414</v>
      </c>
      <c r="I9513" s="127">
        <v>0</v>
      </c>
      <c r="J9513" s="128">
        <v>5.5839999999999996</v>
      </c>
    </row>
    <row r="9514" spans="2:10" hidden="1" x14ac:dyDescent="0.25">
      <c r="B9514" s="124" t="s">
        <v>158</v>
      </c>
      <c r="C9514" s="125" t="s">
        <v>28410</v>
      </c>
      <c r="D9514" s="126" t="s">
        <v>28411</v>
      </c>
      <c r="E9514" s="125" t="s">
        <v>28410</v>
      </c>
      <c r="F9514" s="126" t="s">
        <v>28412</v>
      </c>
      <c r="G9514" s="125" t="s">
        <v>23331</v>
      </c>
      <c r="H9514" s="126" t="s">
        <v>28415</v>
      </c>
      <c r="I9514" s="127">
        <v>0</v>
      </c>
      <c r="J9514" s="128">
        <v>3.5629</v>
      </c>
    </row>
    <row r="9515" spans="2:10" hidden="1" x14ac:dyDescent="0.25">
      <c r="B9515" s="124" t="s">
        <v>158</v>
      </c>
      <c r="C9515" s="125" t="s">
        <v>28410</v>
      </c>
      <c r="D9515" s="126" t="s">
        <v>28411</v>
      </c>
      <c r="E9515" s="125" t="s">
        <v>28416</v>
      </c>
      <c r="F9515" s="126" t="s">
        <v>28417</v>
      </c>
      <c r="G9515" s="125" t="s">
        <v>23331</v>
      </c>
      <c r="H9515" s="126" t="s">
        <v>28418</v>
      </c>
      <c r="I9515" s="127">
        <v>1</v>
      </c>
      <c r="J9515" s="128">
        <v>0.31269999999999998</v>
      </c>
    </row>
    <row r="9516" spans="2:10" hidden="1" x14ac:dyDescent="0.25">
      <c r="B9516" s="124" t="s">
        <v>158</v>
      </c>
      <c r="C9516" s="125" t="s">
        <v>28419</v>
      </c>
      <c r="D9516" s="126" t="s">
        <v>28420</v>
      </c>
      <c r="E9516" s="125" t="s">
        <v>28419</v>
      </c>
      <c r="F9516" s="126" t="s">
        <v>28421</v>
      </c>
      <c r="G9516" s="125" t="s">
        <v>28422</v>
      </c>
      <c r="H9516" s="126" t="s">
        <v>28423</v>
      </c>
      <c r="I9516" s="127">
        <v>67</v>
      </c>
      <c r="J9516" s="128">
        <v>8.1023000000000014</v>
      </c>
    </row>
    <row r="9517" spans="2:10" hidden="1" x14ac:dyDescent="0.25">
      <c r="B9517" s="124" t="s">
        <v>158</v>
      </c>
      <c r="C9517" s="125" t="s">
        <v>28419</v>
      </c>
      <c r="D9517" s="126" t="s">
        <v>28420</v>
      </c>
      <c r="E9517" s="125" t="s">
        <v>28422</v>
      </c>
      <c r="F9517" s="126" t="s">
        <v>28423</v>
      </c>
      <c r="G9517" s="125" t="s">
        <v>28424</v>
      </c>
      <c r="H9517" s="126" t="s">
        <v>28425</v>
      </c>
      <c r="I9517" s="127">
        <v>89</v>
      </c>
      <c r="J9517" s="128">
        <v>10.0357</v>
      </c>
    </row>
    <row r="9518" spans="2:10" hidden="1" x14ac:dyDescent="0.25">
      <c r="B9518" s="124" t="s">
        <v>158</v>
      </c>
      <c r="C9518" s="125" t="s">
        <v>28426</v>
      </c>
      <c r="D9518" s="126" t="s">
        <v>28427</v>
      </c>
      <c r="E9518" s="125" t="s">
        <v>28426</v>
      </c>
      <c r="F9518" s="126" t="s">
        <v>28428</v>
      </c>
      <c r="G9518" s="125" t="s">
        <v>6627</v>
      </c>
      <c r="H9518" s="126" t="s">
        <v>28429</v>
      </c>
      <c r="I9518" s="127">
        <v>66</v>
      </c>
      <c r="J9518" s="128">
        <v>7.4998999999999976</v>
      </c>
    </row>
    <row r="9519" spans="2:10" hidden="1" x14ac:dyDescent="0.25">
      <c r="B9519" s="124" t="s">
        <v>158</v>
      </c>
      <c r="C9519" s="125" t="s">
        <v>28426</v>
      </c>
      <c r="D9519" s="126" t="s">
        <v>28427</v>
      </c>
      <c r="E9519" s="125" t="s">
        <v>28426</v>
      </c>
      <c r="F9519" s="126" t="s">
        <v>28428</v>
      </c>
      <c r="G9519" s="125" t="s">
        <v>5775</v>
      </c>
      <c r="H9519" s="126" t="s">
        <v>28430</v>
      </c>
      <c r="I9519" s="127">
        <v>11</v>
      </c>
      <c r="J9519" s="128">
        <v>7.9728000000000003</v>
      </c>
    </row>
    <row r="9520" spans="2:10" hidden="1" x14ac:dyDescent="0.25">
      <c r="B9520" s="124" t="s">
        <v>158</v>
      </c>
      <c r="C9520" s="125" t="s">
        <v>28431</v>
      </c>
      <c r="D9520" s="126" t="s">
        <v>28432</v>
      </c>
      <c r="E9520" s="125" t="s">
        <v>28431</v>
      </c>
      <c r="F9520" s="126" t="s">
        <v>28433</v>
      </c>
      <c r="G9520" s="125" t="s">
        <v>24283</v>
      </c>
      <c r="H9520" s="126" t="s">
        <v>28434</v>
      </c>
      <c r="I9520" s="127">
        <v>55</v>
      </c>
      <c r="J9520" s="128">
        <v>14.4099</v>
      </c>
    </row>
    <row r="9521" spans="2:10" hidden="1" x14ac:dyDescent="0.25">
      <c r="B9521" s="124" t="s">
        <v>158</v>
      </c>
      <c r="C9521" s="125" t="s">
        <v>28431</v>
      </c>
      <c r="D9521" s="126" t="s">
        <v>28432</v>
      </c>
      <c r="E9521" s="125" t="s">
        <v>28431</v>
      </c>
      <c r="F9521" s="126" t="s">
        <v>28433</v>
      </c>
      <c r="G9521" s="125" t="s">
        <v>28435</v>
      </c>
      <c r="H9521" s="126" t="s">
        <v>28436</v>
      </c>
      <c r="I9521" s="127">
        <v>103</v>
      </c>
      <c r="J9521" s="128">
        <v>7.6311</v>
      </c>
    </row>
    <row r="9522" spans="2:10" hidden="1" x14ac:dyDescent="0.25">
      <c r="B9522" s="124" t="s">
        <v>158</v>
      </c>
      <c r="C9522" s="125" t="s">
        <v>28437</v>
      </c>
      <c r="D9522" s="126" t="s">
        <v>28438</v>
      </c>
      <c r="E9522" s="125" t="s">
        <v>28437</v>
      </c>
      <c r="F9522" s="126" t="s">
        <v>28439</v>
      </c>
      <c r="G9522" s="125" t="s">
        <v>28440</v>
      </c>
      <c r="H9522" s="126" t="s">
        <v>28441</v>
      </c>
      <c r="I9522" s="127">
        <v>10</v>
      </c>
      <c r="J9522" s="128">
        <v>1.4338</v>
      </c>
    </row>
    <row r="9523" spans="2:10" hidden="1" x14ac:dyDescent="0.25">
      <c r="B9523" s="124" t="s">
        <v>158</v>
      </c>
      <c r="C9523" s="125" t="s">
        <v>28437</v>
      </c>
      <c r="D9523" s="126" t="s">
        <v>28438</v>
      </c>
      <c r="E9523" s="125" t="s">
        <v>28440</v>
      </c>
      <c r="F9523" s="126" t="s">
        <v>28441</v>
      </c>
      <c r="G9523" s="125" t="s">
        <v>28442</v>
      </c>
      <c r="H9523" s="126" t="s">
        <v>28443</v>
      </c>
      <c r="I9523" s="127">
        <v>0</v>
      </c>
      <c r="J9523" s="128">
        <v>0.37790000000000001</v>
      </c>
    </row>
    <row r="9524" spans="2:10" hidden="1" x14ac:dyDescent="0.25">
      <c r="B9524" s="124" t="s">
        <v>158</v>
      </c>
      <c r="C9524" s="125" t="s">
        <v>28444</v>
      </c>
      <c r="D9524" s="126" t="s">
        <v>28445</v>
      </c>
      <c r="E9524" s="125" t="s">
        <v>28444</v>
      </c>
      <c r="F9524" s="126" t="s">
        <v>28446</v>
      </c>
      <c r="G9524" s="125" t="s">
        <v>28447</v>
      </c>
      <c r="H9524" s="126" t="s">
        <v>28448</v>
      </c>
      <c r="I9524" s="127">
        <v>15</v>
      </c>
      <c r="J9524" s="128">
        <v>4.4741999999999997</v>
      </c>
    </row>
    <row r="9525" spans="2:10" hidden="1" x14ac:dyDescent="0.25">
      <c r="B9525" s="124" t="s">
        <v>158</v>
      </c>
      <c r="C9525" s="125" t="s">
        <v>28444</v>
      </c>
      <c r="D9525" s="126" t="s">
        <v>28445</v>
      </c>
      <c r="E9525" s="125" t="s">
        <v>28444</v>
      </c>
      <c r="F9525" s="126" t="s">
        <v>28446</v>
      </c>
      <c r="G9525" s="125" t="s">
        <v>28449</v>
      </c>
      <c r="H9525" s="126" t="s">
        <v>28450</v>
      </c>
      <c r="I9525" s="127">
        <v>19</v>
      </c>
      <c r="J9525" s="128">
        <v>4.1722000000000001</v>
      </c>
    </row>
    <row r="9526" spans="2:10" hidden="1" x14ac:dyDescent="0.25">
      <c r="B9526" s="124" t="s">
        <v>158</v>
      </c>
      <c r="C9526" s="125" t="s">
        <v>28451</v>
      </c>
      <c r="D9526" s="126" t="s">
        <v>28452</v>
      </c>
      <c r="E9526" s="125" t="s">
        <v>28451</v>
      </c>
      <c r="F9526" s="126" t="s">
        <v>28453</v>
      </c>
      <c r="G9526" s="125" t="s">
        <v>28454</v>
      </c>
      <c r="H9526" s="126" t="s">
        <v>28455</v>
      </c>
      <c r="I9526" s="127">
        <v>28</v>
      </c>
      <c r="J9526" s="128">
        <v>14.1412</v>
      </c>
    </row>
    <row r="9527" spans="2:10" hidden="1" x14ac:dyDescent="0.25">
      <c r="B9527" s="124" t="s">
        <v>158</v>
      </c>
      <c r="C9527" s="125" t="s">
        <v>28456</v>
      </c>
      <c r="D9527" s="126" t="s">
        <v>28457</v>
      </c>
      <c r="E9527" s="125" t="s">
        <v>28458</v>
      </c>
      <c r="F9527" s="126" t="s">
        <v>28459</v>
      </c>
      <c r="G9527" s="125" t="s">
        <v>28460</v>
      </c>
      <c r="H9527" s="126" t="s">
        <v>28461</v>
      </c>
      <c r="I9527" s="127">
        <v>92</v>
      </c>
      <c r="J9527" s="128">
        <v>4.5136000000000003</v>
      </c>
    </row>
    <row r="9528" spans="2:10" hidden="1" x14ac:dyDescent="0.25">
      <c r="B9528" s="124" t="s">
        <v>158</v>
      </c>
      <c r="C9528" s="125" t="s">
        <v>28456</v>
      </c>
      <c r="D9528" s="126" t="s">
        <v>28457</v>
      </c>
      <c r="E9528" s="125" t="s">
        <v>28456</v>
      </c>
      <c r="F9528" s="126" t="s">
        <v>28462</v>
      </c>
      <c r="G9528" s="125" t="s">
        <v>28458</v>
      </c>
      <c r="H9528" s="126" t="s">
        <v>28459</v>
      </c>
      <c r="I9528" s="127">
        <v>42</v>
      </c>
      <c r="J9528" s="128">
        <v>4.4881000000000002</v>
      </c>
    </row>
    <row r="9529" spans="2:10" hidden="1" x14ac:dyDescent="0.25">
      <c r="B9529" s="124" t="s">
        <v>158</v>
      </c>
      <c r="C9529" s="125" t="s">
        <v>2821</v>
      </c>
      <c r="D9529" s="126" t="s">
        <v>28463</v>
      </c>
      <c r="E9529" s="125" t="s">
        <v>2821</v>
      </c>
      <c r="F9529" s="126" t="s">
        <v>28464</v>
      </c>
      <c r="G9529" s="125" t="s">
        <v>28465</v>
      </c>
      <c r="H9529" s="126" t="s">
        <v>28466</v>
      </c>
      <c r="I9529" s="127">
        <v>8</v>
      </c>
      <c r="J9529" s="128">
        <v>1.958</v>
      </c>
    </row>
    <row r="9530" spans="2:10" hidden="1" x14ac:dyDescent="0.25">
      <c r="B9530" s="124" t="s">
        <v>158</v>
      </c>
      <c r="C9530" s="125" t="s">
        <v>28467</v>
      </c>
      <c r="D9530" s="126" t="s">
        <v>28468</v>
      </c>
      <c r="E9530" s="125" t="s">
        <v>28469</v>
      </c>
      <c r="F9530" s="126" t="s">
        <v>28470</v>
      </c>
      <c r="G9530" s="125" t="s">
        <v>28471</v>
      </c>
      <c r="H9530" s="126" t="s">
        <v>28472</v>
      </c>
      <c r="I9530" s="127">
        <v>101</v>
      </c>
      <c r="J9530" s="128">
        <v>9.6239999999999988</v>
      </c>
    </row>
    <row r="9531" spans="2:10" hidden="1" x14ac:dyDescent="0.25">
      <c r="B9531" s="124" t="s">
        <v>158</v>
      </c>
      <c r="C9531" s="125" t="s">
        <v>28473</v>
      </c>
      <c r="D9531" s="126" t="s">
        <v>28474</v>
      </c>
      <c r="E9531" s="125" t="s">
        <v>28475</v>
      </c>
      <c r="F9531" s="126" t="s">
        <v>28476</v>
      </c>
      <c r="G9531" s="125" t="s">
        <v>28477</v>
      </c>
      <c r="H9531" s="126" t="s">
        <v>28478</v>
      </c>
      <c r="I9531" s="127">
        <v>14</v>
      </c>
      <c r="J9531" s="128">
        <v>6.6360000000000001</v>
      </c>
    </row>
    <row r="9532" spans="2:10" hidden="1" x14ac:dyDescent="0.25">
      <c r="B9532" s="124" t="s">
        <v>158</v>
      </c>
      <c r="C9532" s="125" t="s">
        <v>28473</v>
      </c>
      <c r="D9532" s="126" t="s">
        <v>28474</v>
      </c>
      <c r="E9532" s="125" t="s">
        <v>28477</v>
      </c>
      <c r="F9532" s="126" t="s">
        <v>28478</v>
      </c>
      <c r="G9532" s="125" t="s">
        <v>28479</v>
      </c>
      <c r="H9532" s="126" t="s">
        <v>28480</v>
      </c>
      <c r="I9532" s="127">
        <v>17</v>
      </c>
      <c r="J9532" s="128">
        <v>6.5460000000000003</v>
      </c>
    </row>
    <row r="9533" spans="2:10" hidden="1" x14ac:dyDescent="0.25">
      <c r="B9533" s="124" t="s">
        <v>158</v>
      </c>
      <c r="C9533" s="125" t="s">
        <v>28473</v>
      </c>
      <c r="D9533" s="126" t="s">
        <v>28474</v>
      </c>
      <c r="E9533" s="125" t="s">
        <v>28479</v>
      </c>
      <c r="F9533" s="126" t="s">
        <v>28480</v>
      </c>
      <c r="G9533" s="125" t="s">
        <v>28481</v>
      </c>
      <c r="H9533" s="126" t="s">
        <v>28482</v>
      </c>
      <c r="I9533" s="127">
        <v>9</v>
      </c>
      <c r="J9533" s="128">
        <v>8.1576000000000004</v>
      </c>
    </row>
    <row r="9534" spans="2:10" hidden="1" x14ac:dyDescent="0.25">
      <c r="B9534" s="124" t="s">
        <v>158</v>
      </c>
      <c r="C9534" s="125" t="s">
        <v>28473</v>
      </c>
      <c r="D9534" s="126" t="s">
        <v>28474</v>
      </c>
      <c r="E9534" s="125" t="s">
        <v>28473</v>
      </c>
      <c r="F9534" s="126" t="s">
        <v>28483</v>
      </c>
      <c r="G9534" s="125" t="s">
        <v>28484</v>
      </c>
      <c r="H9534" s="126" t="s">
        <v>28485</v>
      </c>
      <c r="I9534" s="127">
        <v>17</v>
      </c>
      <c r="J9534" s="128">
        <v>10.275399999999999</v>
      </c>
    </row>
    <row r="9535" spans="2:10" hidden="1" x14ac:dyDescent="0.25">
      <c r="B9535" s="124" t="s">
        <v>158</v>
      </c>
      <c r="C9535" s="125" t="s">
        <v>28486</v>
      </c>
      <c r="D9535" s="126" t="s">
        <v>28487</v>
      </c>
      <c r="E9535" s="125" t="s">
        <v>28486</v>
      </c>
      <c r="F9535" s="126" t="s">
        <v>28488</v>
      </c>
      <c r="G9535" s="125" t="s">
        <v>28489</v>
      </c>
      <c r="H9535" s="126" t="s">
        <v>28490</v>
      </c>
      <c r="I9535" s="127">
        <v>520</v>
      </c>
      <c r="J9535" s="128">
        <v>8.4688000000000034</v>
      </c>
    </row>
    <row r="9536" spans="2:10" hidden="1" x14ac:dyDescent="0.25">
      <c r="B9536" s="124" t="s">
        <v>158</v>
      </c>
      <c r="C9536" s="125" t="s">
        <v>161</v>
      </c>
      <c r="D9536" s="126" t="s">
        <v>28491</v>
      </c>
      <c r="E9536" s="125" t="s">
        <v>28492</v>
      </c>
      <c r="F9536" s="126" t="s">
        <v>28493</v>
      </c>
      <c r="G9536" s="125" t="s">
        <v>28494</v>
      </c>
      <c r="H9536" s="126" t="s">
        <v>28495</v>
      </c>
      <c r="I9536" s="127">
        <v>72</v>
      </c>
      <c r="J9536" s="128">
        <v>1.3674999999999999</v>
      </c>
    </row>
    <row r="9537" spans="2:10" hidden="1" x14ac:dyDescent="0.25">
      <c r="B9537" s="124" t="s">
        <v>158</v>
      </c>
      <c r="C9537" s="125" t="s">
        <v>161</v>
      </c>
      <c r="D9537" s="126" t="s">
        <v>28491</v>
      </c>
      <c r="E9537" s="125" t="s">
        <v>28492</v>
      </c>
      <c r="F9537" s="126" t="s">
        <v>28493</v>
      </c>
      <c r="G9537" s="125" t="s">
        <v>28496</v>
      </c>
      <c r="H9537" s="126" t="s">
        <v>28497</v>
      </c>
      <c r="I9537" s="127">
        <v>0</v>
      </c>
      <c r="J9537" s="128">
        <v>2.2279</v>
      </c>
    </row>
    <row r="9538" spans="2:10" hidden="1" x14ac:dyDescent="0.25">
      <c r="B9538" s="124" t="s">
        <v>158</v>
      </c>
      <c r="C9538" s="125" t="s">
        <v>28498</v>
      </c>
      <c r="D9538" s="126" t="s">
        <v>28499</v>
      </c>
      <c r="E9538" s="125" t="s">
        <v>28498</v>
      </c>
      <c r="F9538" s="126" t="s">
        <v>28500</v>
      </c>
      <c r="G9538" s="125" t="s">
        <v>28501</v>
      </c>
      <c r="H9538" s="126" t="s">
        <v>28502</v>
      </c>
      <c r="I9538" s="127">
        <v>61</v>
      </c>
      <c r="J9538" s="128">
        <v>24.076000000000001</v>
      </c>
    </row>
    <row r="9539" spans="2:10" hidden="1" x14ac:dyDescent="0.25">
      <c r="B9539" s="124" t="s">
        <v>158</v>
      </c>
      <c r="C9539" s="125" t="s">
        <v>28503</v>
      </c>
      <c r="D9539" s="126" t="s">
        <v>28504</v>
      </c>
      <c r="E9539" s="125" t="s">
        <v>5340</v>
      </c>
      <c r="F9539" s="126" t="s">
        <v>28505</v>
      </c>
      <c r="G9539" s="125" t="s">
        <v>28127</v>
      </c>
      <c r="H9539" s="126" t="s">
        <v>28506</v>
      </c>
      <c r="I9539" s="127">
        <v>0</v>
      </c>
      <c r="J9539" s="128">
        <v>1.6103000000000001</v>
      </c>
    </row>
    <row r="9540" spans="2:10" hidden="1" x14ac:dyDescent="0.25">
      <c r="B9540" s="124" t="s">
        <v>158</v>
      </c>
      <c r="C9540" s="125" t="s">
        <v>28503</v>
      </c>
      <c r="D9540" s="126" t="s">
        <v>28504</v>
      </c>
      <c r="E9540" s="125" t="s">
        <v>28503</v>
      </c>
      <c r="F9540" s="126" t="s">
        <v>28507</v>
      </c>
      <c r="G9540" s="125" t="s">
        <v>28508</v>
      </c>
      <c r="H9540" s="126" t="s">
        <v>28509</v>
      </c>
      <c r="I9540" s="127">
        <v>116</v>
      </c>
      <c r="J9540" s="128">
        <v>4.4219999999999997</v>
      </c>
    </row>
    <row r="9541" spans="2:10" hidden="1" x14ac:dyDescent="0.25">
      <c r="B9541" s="124" t="s">
        <v>158</v>
      </c>
      <c r="C9541" s="125" t="s">
        <v>28503</v>
      </c>
      <c r="D9541" s="126" t="s">
        <v>28504</v>
      </c>
      <c r="E9541" s="125" t="s">
        <v>6863</v>
      </c>
      <c r="F9541" s="126" t="s">
        <v>28510</v>
      </c>
      <c r="G9541" s="125" t="s">
        <v>28511</v>
      </c>
      <c r="H9541" s="126" t="s">
        <v>28512</v>
      </c>
      <c r="I9541" s="127">
        <v>51</v>
      </c>
      <c r="J9541" s="128">
        <v>4.8707000000000003</v>
      </c>
    </row>
    <row r="9542" spans="2:10" hidden="1" x14ac:dyDescent="0.25">
      <c r="B9542" s="124" t="s">
        <v>158</v>
      </c>
      <c r="C9542" s="125" t="s">
        <v>28503</v>
      </c>
      <c r="D9542" s="126" t="s">
        <v>28504</v>
      </c>
      <c r="E9542" s="125" t="s">
        <v>28503</v>
      </c>
      <c r="F9542" s="126" t="s">
        <v>28507</v>
      </c>
      <c r="G9542" s="125" t="s">
        <v>6863</v>
      </c>
      <c r="H9542" s="126" t="s">
        <v>28510</v>
      </c>
      <c r="I9542" s="127">
        <v>119</v>
      </c>
      <c r="J9542" s="128">
        <v>5.4</v>
      </c>
    </row>
    <row r="9543" spans="2:10" hidden="1" x14ac:dyDescent="0.25">
      <c r="B9543" s="124" t="s">
        <v>158</v>
      </c>
      <c r="C9543" s="125" t="s">
        <v>28513</v>
      </c>
      <c r="D9543" s="126" t="s">
        <v>28514</v>
      </c>
      <c r="E9543" s="125" t="s">
        <v>4248</v>
      </c>
      <c r="F9543" s="126" t="s">
        <v>28515</v>
      </c>
      <c r="G9543" s="125" t="s">
        <v>26634</v>
      </c>
      <c r="H9543" s="126" t="s">
        <v>28516</v>
      </c>
      <c r="I9543" s="127">
        <v>131</v>
      </c>
      <c r="J9543" s="128">
        <v>5.6273999999999988</v>
      </c>
    </row>
    <row r="9544" spans="2:10" hidden="1" x14ac:dyDescent="0.25">
      <c r="B9544" s="124" t="s">
        <v>158</v>
      </c>
      <c r="C9544" s="125" t="s">
        <v>28513</v>
      </c>
      <c r="D9544" s="126" t="s">
        <v>28514</v>
      </c>
      <c r="E9544" s="125" t="s">
        <v>27915</v>
      </c>
      <c r="F9544" s="126" t="s">
        <v>28517</v>
      </c>
      <c r="G9544" s="125" t="s">
        <v>28518</v>
      </c>
      <c r="H9544" s="126" t="s">
        <v>28519</v>
      </c>
      <c r="I9544" s="127">
        <v>0</v>
      </c>
      <c r="J9544" s="128">
        <v>6.8232999999999997</v>
      </c>
    </row>
    <row r="9545" spans="2:10" hidden="1" x14ac:dyDescent="0.25">
      <c r="B9545" s="124" t="s">
        <v>158</v>
      </c>
      <c r="C9545" s="125" t="s">
        <v>28513</v>
      </c>
      <c r="D9545" s="126" t="s">
        <v>28514</v>
      </c>
      <c r="E9545" s="125" t="s">
        <v>28513</v>
      </c>
      <c r="F9545" s="126" t="s">
        <v>28520</v>
      </c>
      <c r="G9545" s="125" t="s">
        <v>27915</v>
      </c>
      <c r="H9545" s="126" t="s">
        <v>28517</v>
      </c>
      <c r="I9545" s="127">
        <v>42</v>
      </c>
      <c r="J9545" s="128">
        <v>2.990699999999999</v>
      </c>
    </row>
    <row r="9546" spans="2:10" hidden="1" x14ac:dyDescent="0.25">
      <c r="B9546" s="124" t="s">
        <v>158</v>
      </c>
      <c r="C9546" s="125" t="s">
        <v>28521</v>
      </c>
      <c r="D9546" s="126" t="s">
        <v>28522</v>
      </c>
      <c r="E9546" s="125" t="s">
        <v>28521</v>
      </c>
      <c r="F9546" s="126" t="s">
        <v>28523</v>
      </c>
      <c r="G9546" s="125" t="s">
        <v>1013</v>
      </c>
      <c r="H9546" s="126" t="s">
        <v>28524</v>
      </c>
      <c r="I9546" s="127">
        <v>8</v>
      </c>
      <c r="J9546" s="128">
        <v>32.928100000000008</v>
      </c>
    </row>
    <row r="9547" spans="2:10" hidden="1" x14ac:dyDescent="0.25">
      <c r="B9547" s="124" t="s">
        <v>158</v>
      </c>
      <c r="C9547" s="125" t="s">
        <v>28525</v>
      </c>
      <c r="D9547" s="126" t="s">
        <v>28526</v>
      </c>
      <c r="E9547" s="125" t="s">
        <v>28525</v>
      </c>
      <c r="F9547" s="126" t="s">
        <v>28527</v>
      </c>
      <c r="G9547" s="125" t="s">
        <v>28528</v>
      </c>
      <c r="H9547" s="126" t="s">
        <v>28529</v>
      </c>
      <c r="I9547" s="127">
        <v>60</v>
      </c>
      <c r="J9547" s="128">
        <v>12.9221</v>
      </c>
    </row>
    <row r="9548" spans="2:10" hidden="1" x14ac:dyDescent="0.25">
      <c r="B9548" s="124" t="s">
        <v>158</v>
      </c>
      <c r="C9548" s="125" t="s">
        <v>28530</v>
      </c>
      <c r="D9548" s="126" t="s">
        <v>28531</v>
      </c>
      <c r="E9548" s="125" t="s">
        <v>28532</v>
      </c>
      <c r="F9548" s="126" t="s">
        <v>28533</v>
      </c>
      <c r="G9548" s="125" t="s">
        <v>28534</v>
      </c>
      <c r="H9548" s="126" t="s">
        <v>28535</v>
      </c>
      <c r="I9548" s="127">
        <v>21</v>
      </c>
      <c r="J9548" s="128">
        <v>20.03</v>
      </c>
    </row>
    <row r="9549" spans="2:10" hidden="1" x14ac:dyDescent="0.25">
      <c r="B9549" s="124" t="s">
        <v>158</v>
      </c>
      <c r="C9549" s="125" t="s">
        <v>28530</v>
      </c>
      <c r="D9549" s="126" t="s">
        <v>28531</v>
      </c>
      <c r="E9549" s="125" t="s">
        <v>28536</v>
      </c>
      <c r="F9549" s="126" t="s">
        <v>28537</v>
      </c>
      <c r="G9549" s="125" t="s">
        <v>23331</v>
      </c>
      <c r="H9549" s="126" t="s">
        <v>28538</v>
      </c>
      <c r="I9549" s="127">
        <v>18</v>
      </c>
      <c r="J9549" s="128">
        <v>3.7254999999999998</v>
      </c>
    </row>
    <row r="9550" spans="2:10" hidden="1" x14ac:dyDescent="0.25">
      <c r="B9550" s="124" t="s">
        <v>158</v>
      </c>
      <c r="C9550" s="125" t="s">
        <v>28530</v>
      </c>
      <c r="D9550" s="126" t="s">
        <v>28531</v>
      </c>
      <c r="E9550" s="125" t="s">
        <v>23331</v>
      </c>
      <c r="F9550" s="126" t="s">
        <v>28538</v>
      </c>
      <c r="G9550" s="125" t="s">
        <v>23331</v>
      </c>
      <c r="H9550" s="126" t="s">
        <v>28539</v>
      </c>
      <c r="I9550" s="127">
        <v>0</v>
      </c>
      <c r="J9550" s="128">
        <v>6.2803000000000004</v>
      </c>
    </row>
    <row r="9551" spans="2:10" hidden="1" x14ac:dyDescent="0.25">
      <c r="B9551" s="124" t="s">
        <v>158</v>
      </c>
      <c r="C9551" s="125" t="s">
        <v>28530</v>
      </c>
      <c r="D9551" s="126" t="s">
        <v>28531</v>
      </c>
      <c r="E9551" s="125" t="s">
        <v>28530</v>
      </c>
      <c r="F9551" s="126" t="s">
        <v>28540</v>
      </c>
      <c r="G9551" s="125" t="s">
        <v>28532</v>
      </c>
      <c r="H9551" s="126" t="s">
        <v>28533</v>
      </c>
      <c r="I9551" s="127">
        <v>0</v>
      </c>
      <c r="J9551" s="128">
        <v>9.2321999999999989</v>
      </c>
    </row>
    <row r="9552" spans="2:10" hidden="1" x14ac:dyDescent="0.25">
      <c r="B9552" s="124" t="s">
        <v>158</v>
      </c>
      <c r="C9552" s="125" t="s">
        <v>1803</v>
      </c>
      <c r="D9552" s="126" t="s">
        <v>28541</v>
      </c>
      <c r="E9552" s="125" t="s">
        <v>1803</v>
      </c>
      <c r="F9552" s="126" t="s">
        <v>28542</v>
      </c>
      <c r="G9552" s="125" t="s">
        <v>28543</v>
      </c>
      <c r="H9552" s="126" t="s">
        <v>28544</v>
      </c>
      <c r="I9552" s="127">
        <v>10</v>
      </c>
      <c r="J9552" s="128">
        <v>16.726299999999991</v>
      </c>
    </row>
    <row r="9553" spans="2:10" hidden="1" x14ac:dyDescent="0.25">
      <c r="B9553" s="124" t="s">
        <v>158</v>
      </c>
      <c r="C9553" s="125" t="s">
        <v>1803</v>
      </c>
      <c r="D9553" s="126" t="s">
        <v>28541</v>
      </c>
      <c r="E9553" s="125" t="s">
        <v>1803</v>
      </c>
      <c r="F9553" s="126" t="s">
        <v>28542</v>
      </c>
      <c r="G9553" s="125" t="s">
        <v>28545</v>
      </c>
      <c r="H9553" s="126" t="s">
        <v>28546</v>
      </c>
      <c r="I9553" s="127">
        <v>0</v>
      </c>
      <c r="J9553" s="128">
        <v>4.0861999999999998</v>
      </c>
    </row>
    <row r="9554" spans="2:10" hidden="1" x14ac:dyDescent="0.25">
      <c r="B9554" s="124" t="s">
        <v>158</v>
      </c>
      <c r="C9554" s="125" t="s">
        <v>28547</v>
      </c>
      <c r="D9554" s="126" t="s">
        <v>28548</v>
      </c>
      <c r="E9554" s="125" t="s">
        <v>28547</v>
      </c>
      <c r="F9554" s="126" t="s">
        <v>28549</v>
      </c>
      <c r="G9554" s="125" t="s">
        <v>28550</v>
      </c>
      <c r="H9554" s="126" t="s">
        <v>28551</v>
      </c>
      <c r="I9554" s="127">
        <v>307</v>
      </c>
      <c r="J9554" s="128">
        <v>9.224499999999999</v>
      </c>
    </row>
    <row r="9555" spans="2:10" hidden="1" x14ac:dyDescent="0.25">
      <c r="B9555" s="124" t="s">
        <v>158</v>
      </c>
      <c r="C9555" s="125" t="s">
        <v>28552</v>
      </c>
      <c r="D9555" s="126" t="s">
        <v>28553</v>
      </c>
      <c r="E9555" s="125" t="s">
        <v>28554</v>
      </c>
      <c r="F9555" s="126" t="s">
        <v>28555</v>
      </c>
      <c r="G9555" s="125" t="s">
        <v>28556</v>
      </c>
      <c r="H9555" s="126" t="s">
        <v>28557</v>
      </c>
      <c r="I9555" s="127">
        <v>46</v>
      </c>
      <c r="J9555" s="128">
        <v>10.406000000000001</v>
      </c>
    </row>
    <row r="9556" spans="2:10" hidden="1" x14ac:dyDescent="0.25">
      <c r="B9556" s="124" t="s">
        <v>158</v>
      </c>
      <c r="C9556" s="125" t="s">
        <v>28558</v>
      </c>
      <c r="D9556" s="126" t="s">
        <v>28559</v>
      </c>
      <c r="E9556" s="125" t="s">
        <v>28558</v>
      </c>
      <c r="F9556" s="126" t="s">
        <v>28560</v>
      </c>
      <c r="G9556" s="125" t="s">
        <v>28561</v>
      </c>
      <c r="H9556" s="126" t="s">
        <v>28562</v>
      </c>
      <c r="I9556" s="127">
        <v>4</v>
      </c>
      <c r="J9556" s="128">
        <v>12.5227</v>
      </c>
    </row>
    <row r="9557" spans="2:10" hidden="1" x14ac:dyDescent="0.25">
      <c r="B9557" s="124" t="s">
        <v>158</v>
      </c>
      <c r="C9557" s="125" t="s">
        <v>28558</v>
      </c>
      <c r="D9557" s="126" t="s">
        <v>28559</v>
      </c>
      <c r="E9557" s="125" t="s">
        <v>28558</v>
      </c>
      <c r="F9557" s="126" t="s">
        <v>28560</v>
      </c>
      <c r="G9557" s="125" t="s">
        <v>28563</v>
      </c>
      <c r="H9557" s="126" t="s">
        <v>28564</v>
      </c>
      <c r="I9557" s="127">
        <v>121</v>
      </c>
      <c r="J9557" s="128">
        <v>9.6719000000000008</v>
      </c>
    </row>
    <row r="9558" spans="2:10" hidden="1" x14ac:dyDescent="0.25">
      <c r="B9558" s="124" t="s">
        <v>158</v>
      </c>
      <c r="C9558" s="125" t="s">
        <v>28565</v>
      </c>
      <c r="D9558" s="126" t="s">
        <v>28566</v>
      </c>
      <c r="E9558" s="125" t="s">
        <v>28565</v>
      </c>
      <c r="F9558" s="126" t="s">
        <v>28567</v>
      </c>
      <c r="G9558" s="125" t="s">
        <v>23331</v>
      </c>
      <c r="H9558" s="126" t="s">
        <v>28568</v>
      </c>
      <c r="I9558" s="127">
        <v>57</v>
      </c>
      <c r="J9558" s="128">
        <v>6.5437000000000003</v>
      </c>
    </row>
    <row r="9559" spans="2:10" hidden="1" x14ac:dyDescent="0.25">
      <c r="B9559" s="124" t="s">
        <v>158</v>
      </c>
      <c r="C9559" s="125" t="s">
        <v>28569</v>
      </c>
      <c r="D9559" s="126" t="s">
        <v>28570</v>
      </c>
      <c r="E9559" s="125" t="s">
        <v>28571</v>
      </c>
      <c r="F9559" s="126" t="s">
        <v>28572</v>
      </c>
      <c r="G9559" s="125" t="s">
        <v>28573</v>
      </c>
      <c r="H9559" s="126" t="s">
        <v>28574</v>
      </c>
      <c r="I9559" s="127">
        <v>19</v>
      </c>
      <c r="J9559" s="128">
        <v>4.8274999999999988</v>
      </c>
    </row>
    <row r="9560" spans="2:10" hidden="1" x14ac:dyDescent="0.25">
      <c r="B9560" s="124" t="s">
        <v>158</v>
      </c>
      <c r="C9560" s="125" t="s">
        <v>28569</v>
      </c>
      <c r="D9560" s="126" t="s">
        <v>28570</v>
      </c>
      <c r="E9560" s="125" t="s">
        <v>28575</v>
      </c>
      <c r="F9560" s="126" t="s">
        <v>28576</v>
      </c>
      <c r="G9560" s="125" t="s">
        <v>28577</v>
      </c>
      <c r="H9560" s="126" t="s">
        <v>28578</v>
      </c>
      <c r="I9560" s="127">
        <v>18</v>
      </c>
      <c r="J9560" s="128">
        <v>12.813000000000001</v>
      </c>
    </row>
    <row r="9561" spans="2:10" hidden="1" x14ac:dyDescent="0.25">
      <c r="B9561" s="124" t="s">
        <v>158</v>
      </c>
      <c r="C9561" s="125" t="s">
        <v>28569</v>
      </c>
      <c r="D9561" s="126" t="s">
        <v>28570</v>
      </c>
      <c r="E9561" s="125" t="s">
        <v>28579</v>
      </c>
      <c r="F9561" s="126" t="s">
        <v>28580</v>
      </c>
      <c r="G9561" s="125" t="s">
        <v>28581</v>
      </c>
      <c r="H9561" s="126" t="s">
        <v>28582</v>
      </c>
      <c r="I9561" s="127">
        <v>5</v>
      </c>
      <c r="J9561" s="128">
        <v>0.3901</v>
      </c>
    </row>
    <row r="9562" spans="2:10" hidden="1" x14ac:dyDescent="0.25">
      <c r="B9562" s="124" t="s">
        <v>158</v>
      </c>
      <c r="C9562" s="125" t="s">
        <v>28569</v>
      </c>
      <c r="D9562" s="126" t="s">
        <v>28570</v>
      </c>
      <c r="E9562" s="125" t="s">
        <v>28583</v>
      </c>
      <c r="F9562" s="126" t="s">
        <v>28584</v>
      </c>
      <c r="G9562" s="125" t="s">
        <v>28585</v>
      </c>
      <c r="H9562" s="126" t="s">
        <v>28586</v>
      </c>
      <c r="I9562" s="127">
        <v>15</v>
      </c>
      <c r="J9562" s="128">
        <v>11.8002</v>
      </c>
    </row>
    <row r="9563" spans="2:10" hidden="1" x14ac:dyDescent="0.25">
      <c r="B9563" s="124" t="s">
        <v>158</v>
      </c>
      <c r="C9563" s="125" t="s">
        <v>28569</v>
      </c>
      <c r="D9563" s="126" t="s">
        <v>28570</v>
      </c>
      <c r="E9563" s="125" t="s">
        <v>28587</v>
      </c>
      <c r="F9563" s="126" t="s">
        <v>28588</v>
      </c>
      <c r="G9563" s="125" t="s">
        <v>28589</v>
      </c>
      <c r="H9563" s="126" t="s">
        <v>28590</v>
      </c>
      <c r="I9563" s="127">
        <v>25</v>
      </c>
      <c r="J9563" s="128">
        <v>6.9794000000000009</v>
      </c>
    </row>
    <row r="9564" spans="2:10" hidden="1" x14ac:dyDescent="0.25">
      <c r="B9564" s="124" t="s">
        <v>158</v>
      </c>
      <c r="C9564" s="125" t="s">
        <v>28569</v>
      </c>
      <c r="D9564" s="126" t="s">
        <v>28570</v>
      </c>
      <c r="E9564" s="125" t="s">
        <v>28571</v>
      </c>
      <c r="F9564" s="126" t="s">
        <v>28572</v>
      </c>
      <c r="G9564" s="125" t="s">
        <v>28575</v>
      </c>
      <c r="H9564" s="126" t="s">
        <v>28576</v>
      </c>
      <c r="I9564" s="127">
        <v>68</v>
      </c>
      <c r="J9564" s="128">
        <v>5.6156000000000006</v>
      </c>
    </row>
    <row r="9565" spans="2:10" hidden="1" x14ac:dyDescent="0.25">
      <c r="B9565" s="124" t="s">
        <v>158</v>
      </c>
      <c r="C9565" s="125" t="s">
        <v>28569</v>
      </c>
      <c r="D9565" s="126" t="s">
        <v>28570</v>
      </c>
      <c r="E9565" s="125" t="s">
        <v>28585</v>
      </c>
      <c r="F9565" s="126" t="s">
        <v>28586</v>
      </c>
      <c r="G9565" s="125" t="s">
        <v>28579</v>
      </c>
      <c r="H9565" s="126" t="s">
        <v>28580</v>
      </c>
      <c r="I9565" s="127">
        <v>0</v>
      </c>
      <c r="J9565" s="128">
        <v>1.8275999999999999</v>
      </c>
    </row>
    <row r="9566" spans="2:10" hidden="1" x14ac:dyDescent="0.25">
      <c r="B9566" s="124" t="s">
        <v>158</v>
      </c>
      <c r="C9566" s="125" t="s">
        <v>28569</v>
      </c>
      <c r="D9566" s="126" t="s">
        <v>28570</v>
      </c>
      <c r="E9566" s="125" t="s">
        <v>28577</v>
      </c>
      <c r="F9566" s="126" t="s">
        <v>28578</v>
      </c>
      <c r="G9566" s="125" t="s">
        <v>28583</v>
      </c>
      <c r="H9566" s="126" t="s">
        <v>28584</v>
      </c>
      <c r="I9566" s="127">
        <v>4</v>
      </c>
      <c r="J9566" s="128">
        <v>12.885</v>
      </c>
    </row>
    <row r="9567" spans="2:10" hidden="1" x14ac:dyDescent="0.25">
      <c r="B9567" s="124" t="s">
        <v>158</v>
      </c>
      <c r="C9567" s="125" t="s">
        <v>28569</v>
      </c>
      <c r="D9567" s="126" t="s">
        <v>28570</v>
      </c>
      <c r="E9567" s="125" t="s">
        <v>28575</v>
      </c>
      <c r="F9567" s="126" t="s">
        <v>28576</v>
      </c>
      <c r="G9567" s="125" t="s">
        <v>28591</v>
      </c>
      <c r="H9567" s="126" t="s">
        <v>28592</v>
      </c>
      <c r="I9567" s="127">
        <v>39</v>
      </c>
      <c r="J9567" s="128">
        <v>3.4630999999999998</v>
      </c>
    </row>
    <row r="9568" spans="2:10" hidden="1" x14ac:dyDescent="0.25">
      <c r="B9568" s="124" t="s">
        <v>158</v>
      </c>
      <c r="C9568" s="125" t="s">
        <v>28569</v>
      </c>
      <c r="D9568" s="126" t="s">
        <v>28570</v>
      </c>
      <c r="E9568" s="125" t="s">
        <v>28593</v>
      </c>
      <c r="F9568" s="126" t="s">
        <v>28594</v>
      </c>
      <c r="G9568" s="125" t="s">
        <v>28595</v>
      </c>
      <c r="H9568" s="126" t="s">
        <v>28596</v>
      </c>
      <c r="I9568" s="127">
        <v>28</v>
      </c>
      <c r="J9568" s="128">
        <v>0.9677</v>
      </c>
    </row>
    <row r="9569" spans="2:10" hidden="1" x14ac:dyDescent="0.25">
      <c r="B9569" s="124" t="s">
        <v>158</v>
      </c>
      <c r="C9569" s="125" t="s">
        <v>28569</v>
      </c>
      <c r="D9569" s="126" t="s">
        <v>28570</v>
      </c>
      <c r="E9569" s="125" t="s">
        <v>28575</v>
      </c>
      <c r="F9569" s="126" t="s">
        <v>28576</v>
      </c>
      <c r="G9569" s="125" t="s">
        <v>28587</v>
      </c>
      <c r="H9569" s="126" t="s">
        <v>28588</v>
      </c>
      <c r="I9569" s="127">
        <v>10</v>
      </c>
      <c r="J9569" s="128">
        <v>11.360799999999999</v>
      </c>
    </row>
    <row r="9570" spans="2:10" hidden="1" x14ac:dyDescent="0.25">
      <c r="B9570" s="124" t="s">
        <v>158</v>
      </c>
      <c r="C9570" s="125" t="s">
        <v>28569</v>
      </c>
      <c r="D9570" s="126" t="s">
        <v>28570</v>
      </c>
      <c r="E9570" s="125" t="s">
        <v>28569</v>
      </c>
      <c r="F9570" s="126" t="s">
        <v>28597</v>
      </c>
      <c r="G9570" s="125" t="s">
        <v>28593</v>
      </c>
      <c r="H9570" s="126" t="s">
        <v>28594</v>
      </c>
      <c r="I9570" s="127">
        <v>0</v>
      </c>
      <c r="J9570" s="128">
        <v>2.5857000000000001</v>
      </c>
    </row>
    <row r="9571" spans="2:10" hidden="1" x14ac:dyDescent="0.25">
      <c r="B9571" s="124" t="s">
        <v>158</v>
      </c>
      <c r="C9571" s="125" t="s">
        <v>4856</v>
      </c>
      <c r="D9571" s="126" t="s">
        <v>28598</v>
      </c>
      <c r="E9571" s="125" t="s">
        <v>4856</v>
      </c>
      <c r="F9571" s="126" t="s">
        <v>28599</v>
      </c>
      <c r="G9571" s="125" t="s">
        <v>28600</v>
      </c>
      <c r="H9571" s="126" t="s">
        <v>28601</v>
      </c>
      <c r="I9571" s="127">
        <v>88</v>
      </c>
      <c r="J9571" s="128">
        <v>12.8597</v>
      </c>
    </row>
    <row r="9572" spans="2:10" hidden="1" x14ac:dyDescent="0.25">
      <c r="B9572" s="124" t="s">
        <v>158</v>
      </c>
      <c r="C9572" s="125" t="s">
        <v>28602</v>
      </c>
      <c r="D9572" s="126" t="s">
        <v>28603</v>
      </c>
      <c r="E9572" s="125" t="s">
        <v>28602</v>
      </c>
      <c r="F9572" s="126" t="s">
        <v>28604</v>
      </c>
      <c r="G9572" s="125" t="s">
        <v>28605</v>
      </c>
      <c r="H9572" s="126" t="s">
        <v>28606</v>
      </c>
      <c r="I9572" s="127">
        <v>126</v>
      </c>
      <c r="J9572" s="128">
        <v>143.06870000000001</v>
      </c>
    </row>
    <row r="9573" spans="2:10" hidden="1" x14ac:dyDescent="0.25">
      <c r="B9573" s="124" t="s">
        <v>158</v>
      </c>
      <c r="C9573" s="125" t="s">
        <v>28607</v>
      </c>
      <c r="D9573" s="126" t="s">
        <v>28608</v>
      </c>
      <c r="E9573" s="125" t="s">
        <v>28607</v>
      </c>
      <c r="F9573" s="126" t="s">
        <v>28609</v>
      </c>
      <c r="G9573" s="125" t="s">
        <v>3276</v>
      </c>
      <c r="H9573" s="126" t="s">
        <v>28610</v>
      </c>
      <c r="I9573" s="127">
        <v>103</v>
      </c>
      <c r="J9573" s="128">
        <v>8.3559000000000019</v>
      </c>
    </row>
    <row r="9574" spans="2:10" hidden="1" x14ac:dyDescent="0.25">
      <c r="B9574" s="124" t="s">
        <v>158</v>
      </c>
      <c r="C9574" s="125" t="s">
        <v>28611</v>
      </c>
      <c r="D9574" s="126" t="s">
        <v>28612</v>
      </c>
      <c r="E9574" s="125" t="s">
        <v>6206</v>
      </c>
      <c r="F9574" s="126" t="s">
        <v>28613</v>
      </c>
      <c r="G9574" s="125" t="s">
        <v>28614</v>
      </c>
      <c r="H9574" s="126" t="s">
        <v>28615</v>
      </c>
      <c r="I9574" s="127">
        <v>44</v>
      </c>
      <c r="J9574" s="128">
        <v>19.840299999999999</v>
      </c>
    </row>
    <row r="9575" spans="2:10" hidden="1" x14ac:dyDescent="0.25">
      <c r="B9575" s="124" t="s">
        <v>158</v>
      </c>
      <c r="C9575" s="125" t="s">
        <v>4453</v>
      </c>
      <c r="D9575" s="126" t="s">
        <v>28616</v>
      </c>
      <c r="E9575" s="125" t="s">
        <v>28617</v>
      </c>
      <c r="F9575" s="126" t="s">
        <v>28618</v>
      </c>
      <c r="G9575" s="125" t="s">
        <v>9641</v>
      </c>
      <c r="H9575" s="126" t="s">
        <v>28619</v>
      </c>
      <c r="I9575" s="127">
        <v>57</v>
      </c>
      <c r="J9575" s="128">
        <v>29.508199999999999</v>
      </c>
    </row>
    <row r="9576" spans="2:10" hidden="1" x14ac:dyDescent="0.25">
      <c r="B9576" s="124" t="s">
        <v>158</v>
      </c>
      <c r="C9576" s="125" t="s">
        <v>28620</v>
      </c>
      <c r="D9576" s="126" t="s">
        <v>28621</v>
      </c>
      <c r="E9576" s="125" t="s">
        <v>2958</v>
      </c>
      <c r="F9576" s="126" t="s">
        <v>28622</v>
      </c>
      <c r="G9576" s="125" t="s">
        <v>28623</v>
      </c>
      <c r="H9576" s="126" t="s">
        <v>28624</v>
      </c>
      <c r="I9576" s="127">
        <v>0</v>
      </c>
      <c r="J9576" s="128">
        <v>8.9488000000000003</v>
      </c>
    </row>
    <row r="9577" spans="2:10" hidden="1" x14ac:dyDescent="0.25">
      <c r="B9577" s="124" t="s">
        <v>158</v>
      </c>
      <c r="C9577" s="125" t="s">
        <v>28620</v>
      </c>
      <c r="D9577" s="126" t="s">
        <v>28621</v>
      </c>
      <c r="E9577" s="125" t="s">
        <v>28625</v>
      </c>
      <c r="F9577" s="126" t="s">
        <v>28626</v>
      </c>
      <c r="G9577" s="125" t="s">
        <v>28627</v>
      </c>
      <c r="H9577" s="126" t="s">
        <v>28628</v>
      </c>
      <c r="I9577" s="127">
        <v>47</v>
      </c>
      <c r="J9577" s="128">
        <v>10.7553</v>
      </c>
    </row>
    <row r="9578" spans="2:10" hidden="1" x14ac:dyDescent="0.25">
      <c r="B9578" s="124" t="s">
        <v>158</v>
      </c>
      <c r="C9578" s="125" t="s">
        <v>28620</v>
      </c>
      <c r="D9578" s="126" t="s">
        <v>28621</v>
      </c>
      <c r="E9578" s="125" t="s">
        <v>28623</v>
      </c>
      <c r="F9578" s="126" t="s">
        <v>28624</v>
      </c>
      <c r="G9578" s="125" t="s">
        <v>28625</v>
      </c>
      <c r="H9578" s="126" t="s">
        <v>28626</v>
      </c>
      <c r="I9578" s="127">
        <v>38</v>
      </c>
      <c r="J9578" s="128">
        <v>4.9108999999999998</v>
      </c>
    </row>
    <row r="9579" spans="2:10" hidden="1" x14ac:dyDescent="0.25">
      <c r="B9579" s="124" t="s">
        <v>158</v>
      </c>
      <c r="C9579" s="125" t="s">
        <v>28629</v>
      </c>
      <c r="D9579" s="126" t="s">
        <v>28630</v>
      </c>
      <c r="E9579" s="125" t="s">
        <v>28631</v>
      </c>
      <c r="F9579" s="126" t="s">
        <v>28632</v>
      </c>
      <c r="G9579" s="125" t="s">
        <v>28633</v>
      </c>
      <c r="H9579" s="126" t="s">
        <v>28634</v>
      </c>
      <c r="I9579" s="127">
        <v>1</v>
      </c>
      <c r="J9579" s="128">
        <v>12.9628</v>
      </c>
    </row>
    <row r="9580" spans="2:10" hidden="1" x14ac:dyDescent="0.25">
      <c r="B9580" s="124" t="s">
        <v>158</v>
      </c>
      <c r="C9580" s="125" t="s">
        <v>28629</v>
      </c>
      <c r="D9580" s="126" t="s">
        <v>28630</v>
      </c>
      <c r="E9580" s="125" t="s">
        <v>28629</v>
      </c>
      <c r="F9580" s="126" t="s">
        <v>28635</v>
      </c>
      <c r="G9580" s="125" t="s">
        <v>28631</v>
      </c>
      <c r="H9580" s="126" t="s">
        <v>28632</v>
      </c>
      <c r="I9580" s="127">
        <v>0</v>
      </c>
      <c r="J9580" s="128">
        <v>3.7696999999999998</v>
      </c>
    </row>
    <row r="9581" spans="2:10" hidden="1" x14ac:dyDescent="0.25">
      <c r="B9581" s="124" t="s">
        <v>158</v>
      </c>
      <c r="C9581" s="125" t="s">
        <v>28636</v>
      </c>
      <c r="D9581" s="126" t="s">
        <v>28637</v>
      </c>
      <c r="E9581" s="125" t="s">
        <v>28636</v>
      </c>
      <c r="F9581" s="126" t="s">
        <v>28638</v>
      </c>
      <c r="G9581" s="125" t="s">
        <v>28639</v>
      </c>
      <c r="H9581" s="126" t="s">
        <v>28640</v>
      </c>
      <c r="I9581" s="127">
        <v>602</v>
      </c>
      <c r="J9581" s="128">
        <v>25.801400000000001</v>
      </c>
    </row>
    <row r="9582" spans="2:10" hidden="1" x14ac:dyDescent="0.25">
      <c r="B9582" s="124" t="s">
        <v>158</v>
      </c>
      <c r="C9582" s="125" t="s">
        <v>28636</v>
      </c>
      <c r="D9582" s="126" t="s">
        <v>28637</v>
      </c>
      <c r="E9582" s="125" t="s">
        <v>28636</v>
      </c>
      <c r="F9582" s="126" t="s">
        <v>28638</v>
      </c>
      <c r="G9582" s="125" t="s">
        <v>28641</v>
      </c>
      <c r="H9582" s="126" t="s">
        <v>28642</v>
      </c>
      <c r="I9582" s="127">
        <v>282</v>
      </c>
      <c r="J9582" s="128">
        <v>30.842299999999991</v>
      </c>
    </row>
    <row r="9583" spans="2:10" hidden="1" x14ac:dyDescent="0.25">
      <c r="B9583" s="124" t="s">
        <v>158</v>
      </c>
      <c r="C9583" s="125" t="s">
        <v>28643</v>
      </c>
      <c r="D9583" s="126" t="s">
        <v>28644</v>
      </c>
      <c r="E9583" s="125" t="s">
        <v>28643</v>
      </c>
      <c r="F9583" s="126" t="s">
        <v>28645</v>
      </c>
      <c r="G9583" s="125" t="s">
        <v>9641</v>
      </c>
      <c r="H9583" s="126" t="s">
        <v>28646</v>
      </c>
      <c r="I9583" s="127">
        <v>121</v>
      </c>
      <c r="J9583" s="128">
        <v>11.0388</v>
      </c>
    </row>
    <row r="9584" spans="2:10" hidden="1" x14ac:dyDescent="0.25">
      <c r="B9584" s="124" t="s">
        <v>158</v>
      </c>
      <c r="C9584" s="125" t="s">
        <v>28647</v>
      </c>
      <c r="D9584" s="126" t="s">
        <v>28648</v>
      </c>
      <c r="E9584" s="125" t="s">
        <v>28649</v>
      </c>
      <c r="F9584" s="126" t="s">
        <v>28650</v>
      </c>
      <c r="G9584" s="125" t="s">
        <v>28651</v>
      </c>
      <c r="H9584" s="126" t="s">
        <v>28652</v>
      </c>
      <c r="I9584" s="127">
        <v>126</v>
      </c>
      <c r="J9584" s="128">
        <v>1.3697999999999999</v>
      </c>
    </row>
    <row r="9585" spans="2:10" hidden="1" x14ac:dyDescent="0.25">
      <c r="B9585" s="124" t="s">
        <v>158</v>
      </c>
      <c r="C9585" s="125" t="s">
        <v>28653</v>
      </c>
      <c r="D9585" s="126" t="s">
        <v>28654</v>
      </c>
      <c r="E9585" s="125" t="s">
        <v>28653</v>
      </c>
      <c r="F9585" s="126" t="s">
        <v>28655</v>
      </c>
      <c r="G9585" s="125" t="s">
        <v>28656</v>
      </c>
      <c r="H9585" s="126" t="s">
        <v>28657</v>
      </c>
      <c r="I9585" s="127">
        <v>97</v>
      </c>
      <c r="J9585" s="128">
        <v>16.034200000000009</v>
      </c>
    </row>
    <row r="9586" spans="2:10" hidden="1" x14ac:dyDescent="0.25">
      <c r="B9586" s="124" t="s">
        <v>158</v>
      </c>
      <c r="C9586" s="125" t="s">
        <v>28653</v>
      </c>
      <c r="D9586" s="126" t="s">
        <v>28654</v>
      </c>
      <c r="E9586" s="125" t="s">
        <v>28653</v>
      </c>
      <c r="F9586" s="126" t="s">
        <v>28655</v>
      </c>
      <c r="G9586" s="125" t="s">
        <v>28658</v>
      </c>
      <c r="H9586" s="126" t="s">
        <v>28659</v>
      </c>
      <c r="I9586" s="127">
        <v>16</v>
      </c>
      <c r="J9586" s="128">
        <v>28.796700000000001</v>
      </c>
    </row>
    <row r="9587" spans="2:10" hidden="1" x14ac:dyDescent="0.25">
      <c r="B9587" s="124" t="s">
        <v>158</v>
      </c>
      <c r="C9587" s="125" t="s">
        <v>28660</v>
      </c>
      <c r="D9587" s="126" t="s">
        <v>28661</v>
      </c>
      <c r="E9587" s="125" t="s">
        <v>28660</v>
      </c>
      <c r="F9587" s="126" t="s">
        <v>28662</v>
      </c>
      <c r="G9587" s="125" t="s">
        <v>28663</v>
      </c>
      <c r="H9587" s="126" t="s">
        <v>28664</v>
      </c>
      <c r="I9587" s="127">
        <v>126</v>
      </c>
      <c r="J9587" s="128">
        <v>6.7766000000000011</v>
      </c>
    </row>
    <row r="9588" spans="2:10" hidden="1" x14ac:dyDescent="0.25">
      <c r="B9588" s="124" t="s">
        <v>158</v>
      </c>
      <c r="C9588" s="125" t="s">
        <v>28660</v>
      </c>
      <c r="D9588" s="126" t="s">
        <v>28661</v>
      </c>
      <c r="E9588" s="125" t="s">
        <v>28660</v>
      </c>
      <c r="F9588" s="126" t="s">
        <v>28662</v>
      </c>
      <c r="G9588" s="125" t="s">
        <v>28665</v>
      </c>
      <c r="H9588" s="126" t="s">
        <v>28666</v>
      </c>
      <c r="I9588" s="127">
        <v>55</v>
      </c>
      <c r="J9588" s="128">
        <v>21.298200000000001</v>
      </c>
    </row>
    <row r="9589" spans="2:10" hidden="1" x14ac:dyDescent="0.25">
      <c r="B9589" s="124" t="s">
        <v>158</v>
      </c>
      <c r="C9589" s="125" t="s">
        <v>28660</v>
      </c>
      <c r="D9589" s="126" t="s">
        <v>28661</v>
      </c>
      <c r="E9589" s="125" t="s">
        <v>28660</v>
      </c>
      <c r="F9589" s="126" t="s">
        <v>28662</v>
      </c>
      <c r="G9589" s="125" t="s">
        <v>28667</v>
      </c>
      <c r="H9589" s="126" t="s">
        <v>28668</v>
      </c>
      <c r="I9589" s="127">
        <v>102</v>
      </c>
      <c r="J9589" s="128">
        <v>14.51</v>
      </c>
    </row>
    <row r="9590" spans="2:10" hidden="1" x14ac:dyDescent="0.25">
      <c r="B9590" s="124" t="s">
        <v>158</v>
      </c>
      <c r="C9590" s="125" t="s">
        <v>28669</v>
      </c>
      <c r="D9590" s="126" t="s">
        <v>28670</v>
      </c>
      <c r="E9590" s="125" t="s">
        <v>5471</v>
      </c>
      <c r="F9590" s="126" t="s">
        <v>28671</v>
      </c>
      <c r="G9590" s="125" t="s">
        <v>28672</v>
      </c>
      <c r="H9590" s="126" t="s">
        <v>28673</v>
      </c>
      <c r="I9590" s="127">
        <v>33</v>
      </c>
      <c r="J9590" s="128">
        <v>12.318</v>
      </c>
    </row>
    <row r="9591" spans="2:10" hidden="1" x14ac:dyDescent="0.25">
      <c r="B9591" s="124" t="s">
        <v>158</v>
      </c>
      <c r="C9591" s="125" t="s">
        <v>5737</v>
      </c>
      <c r="D9591" s="126" t="s">
        <v>28674</v>
      </c>
      <c r="E9591" s="125" t="s">
        <v>28675</v>
      </c>
      <c r="F9591" s="126" t="s">
        <v>28676</v>
      </c>
      <c r="G9591" s="125" t="s">
        <v>28677</v>
      </c>
      <c r="H9591" s="126" t="s">
        <v>28678</v>
      </c>
      <c r="I9591" s="127">
        <v>101</v>
      </c>
      <c r="J9591" s="128">
        <v>12.948399999999999</v>
      </c>
    </row>
    <row r="9592" spans="2:10" hidden="1" x14ac:dyDescent="0.25">
      <c r="B9592" s="124" t="s">
        <v>158</v>
      </c>
      <c r="C9592" s="125" t="s">
        <v>5737</v>
      </c>
      <c r="D9592" s="126" t="s">
        <v>28674</v>
      </c>
      <c r="E9592" s="125" t="s">
        <v>28679</v>
      </c>
      <c r="F9592" s="126" t="s">
        <v>28680</v>
      </c>
      <c r="G9592" s="125" t="s">
        <v>28681</v>
      </c>
      <c r="H9592" s="126" t="s">
        <v>28682</v>
      </c>
      <c r="I9592" s="127">
        <v>121</v>
      </c>
      <c r="J9592" s="128">
        <v>30.376200000000001</v>
      </c>
    </row>
    <row r="9593" spans="2:10" hidden="1" x14ac:dyDescent="0.25">
      <c r="B9593" s="124" t="s">
        <v>158</v>
      </c>
      <c r="C9593" s="125" t="s">
        <v>5737</v>
      </c>
      <c r="D9593" s="126" t="s">
        <v>28674</v>
      </c>
      <c r="E9593" s="125" t="s">
        <v>28683</v>
      </c>
      <c r="F9593" s="126" t="s">
        <v>28684</v>
      </c>
      <c r="G9593" s="125" t="s">
        <v>28685</v>
      </c>
      <c r="H9593" s="126" t="s">
        <v>28686</v>
      </c>
      <c r="I9593" s="127">
        <v>137</v>
      </c>
      <c r="J9593" s="128">
        <v>9.5627000000000031</v>
      </c>
    </row>
    <row r="9594" spans="2:10" hidden="1" x14ac:dyDescent="0.25">
      <c r="B9594" s="124" t="s">
        <v>158</v>
      </c>
      <c r="C9594" s="125" t="s">
        <v>5737</v>
      </c>
      <c r="D9594" s="126" t="s">
        <v>28674</v>
      </c>
      <c r="E9594" s="125" t="s">
        <v>28675</v>
      </c>
      <c r="F9594" s="126" t="s">
        <v>28676</v>
      </c>
      <c r="G9594" s="125" t="s">
        <v>28687</v>
      </c>
      <c r="H9594" s="126" t="s">
        <v>28688</v>
      </c>
      <c r="I9594" s="127">
        <v>0</v>
      </c>
      <c r="J9594" s="128">
        <v>14.9992</v>
      </c>
    </row>
    <row r="9595" spans="2:10" hidden="1" x14ac:dyDescent="0.25">
      <c r="B9595" s="124" t="s">
        <v>158</v>
      </c>
      <c r="C9595" s="125" t="s">
        <v>28689</v>
      </c>
      <c r="D9595" s="126" t="s">
        <v>28690</v>
      </c>
      <c r="E9595" s="125" t="s">
        <v>28689</v>
      </c>
      <c r="F9595" s="126" t="s">
        <v>28691</v>
      </c>
      <c r="G9595" s="125" t="s">
        <v>28692</v>
      </c>
      <c r="H9595" s="126" t="s">
        <v>28693</v>
      </c>
      <c r="I9595" s="127">
        <v>80</v>
      </c>
      <c r="J9595" s="128">
        <v>8.1992000000000012</v>
      </c>
    </row>
    <row r="9596" spans="2:10" hidden="1" x14ac:dyDescent="0.25">
      <c r="B9596" s="124" t="s">
        <v>158</v>
      </c>
      <c r="C9596" s="125" t="s">
        <v>28689</v>
      </c>
      <c r="D9596" s="126" t="s">
        <v>28690</v>
      </c>
      <c r="E9596" s="125" t="s">
        <v>28035</v>
      </c>
      <c r="F9596" s="126" t="s">
        <v>28694</v>
      </c>
      <c r="G9596" s="125" t="s">
        <v>28695</v>
      </c>
      <c r="H9596" s="126" t="s">
        <v>28696</v>
      </c>
      <c r="I9596" s="127">
        <v>0</v>
      </c>
      <c r="J9596" s="128">
        <v>1.0067999999999999</v>
      </c>
    </row>
    <row r="9597" spans="2:10" hidden="1" x14ac:dyDescent="0.25">
      <c r="B9597" s="124" t="s">
        <v>158</v>
      </c>
      <c r="C9597" s="125" t="s">
        <v>28689</v>
      </c>
      <c r="D9597" s="126" t="s">
        <v>28690</v>
      </c>
      <c r="E9597" s="125" t="s">
        <v>28689</v>
      </c>
      <c r="F9597" s="126" t="s">
        <v>28691</v>
      </c>
      <c r="G9597" s="125" t="s">
        <v>28697</v>
      </c>
      <c r="H9597" s="126" t="s">
        <v>28698</v>
      </c>
      <c r="I9597" s="127">
        <v>121</v>
      </c>
      <c r="J9597" s="128">
        <v>7.5747</v>
      </c>
    </row>
    <row r="9598" spans="2:10" hidden="1" x14ac:dyDescent="0.25">
      <c r="B9598" s="124" t="s">
        <v>158</v>
      </c>
      <c r="C9598" s="125" t="s">
        <v>28689</v>
      </c>
      <c r="D9598" s="126" t="s">
        <v>28690</v>
      </c>
      <c r="E9598" s="125" t="s">
        <v>28699</v>
      </c>
      <c r="F9598" s="126" t="s">
        <v>28700</v>
      </c>
      <c r="G9598" s="125" t="s">
        <v>28701</v>
      </c>
      <c r="H9598" s="126" t="s">
        <v>28702</v>
      </c>
      <c r="I9598" s="127">
        <v>64</v>
      </c>
      <c r="J9598" s="128">
        <v>3.5848</v>
      </c>
    </row>
    <row r="9599" spans="2:10" hidden="1" x14ac:dyDescent="0.25">
      <c r="B9599" s="124" t="s">
        <v>158</v>
      </c>
      <c r="C9599" s="125" t="s">
        <v>28689</v>
      </c>
      <c r="D9599" s="126" t="s">
        <v>28690</v>
      </c>
      <c r="E9599" s="125" t="s">
        <v>28699</v>
      </c>
      <c r="F9599" s="126" t="s">
        <v>28700</v>
      </c>
      <c r="G9599" s="125" t="s">
        <v>28703</v>
      </c>
      <c r="H9599" s="126" t="s">
        <v>28704</v>
      </c>
      <c r="I9599" s="127">
        <v>58</v>
      </c>
      <c r="J9599" s="128">
        <v>3.4478</v>
      </c>
    </row>
    <row r="9600" spans="2:10" hidden="1" x14ac:dyDescent="0.25">
      <c r="B9600" s="124" t="s">
        <v>158</v>
      </c>
      <c r="C9600" s="125" t="s">
        <v>28689</v>
      </c>
      <c r="D9600" s="126" t="s">
        <v>28690</v>
      </c>
      <c r="E9600" s="125" t="s">
        <v>28699</v>
      </c>
      <c r="F9600" s="126" t="s">
        <v>28700</v>
      </c>
      <c r="G9600" s="125" t="s">
        <v>28705</v>
      </c>
      <c r="H9600" s="126" t="s">
        <v>28706</v>
      </c>
      <c r="I9600" s="127">
        <v>71</v>
      </c>
      <c r="J9600" s="128">
        <v>5.1220999999999997</v>
      </c>
    </row>
    <row r="9601" spans="2:10" hidden="1" x14ac:dyDescent="0.25">
      <c r="B9601" s="124" t="s">
        <v>158</v>
      </c>
      <c r="C9601" s="125" t="s">
        <v>28689</v>
      </c>
      <c r="D9601" s="126" t="s">
        <v>28690</v>
      </c>
      <c r="E9601" s="125" t="s">
        <v>28707</v>
      </c>
      <c r="F9601" s="126" t="s">
        <v>28708</v>
      </c>
      <c r="G9601" s="125" t="s">
        <v>28709</v>
      </c>
      <c r="H9601" s="126" t="s">
        <v>28710</v>
      </c>
      <c r="I9601" s="127">
        <v>129</v>
      </c>
      <c r="J9601" s="128">
        <v>3.6978</v>
      </c>
    </row>
    <row r="9602" spans="2:10" hidden="1" x14ac:dyDescent="0.25">
      <c r="B9602" s="124" t="s">
        <v>158</v>
      </c>
      <c r="C9602" s="125" t="s">
        <v>28689</v>
      </c>
      <c r="D9602" s="126" t="s">
        <v>28690</v>
      </c>
      <c r="E9602" s="125" t="s">
        <v>28711</v>
      </c>
      <c r="F9602" s="126" t="s">
        <v>28712</v>
      </c>
      <c r="G9602" s="125" t="s">
        <v>28035</v>
      </c>
      <c r="H9602" s="126" t="s">
        <v>28694</v>
      </c>
      <c r="I9602" s="127">
        <v>41</v>
      </c>
      <c r="J9602" s="128">
        <v>3.6093000000000002</v>
      </c>
    </row>
    <row r="9603" spans="2:10" hidden="1" x14ac:dyDescent="0.25">
      <c r="B9603" s="124" t="s">
        <v>158</v>
      </c>
      <c r="C9603" s="125" t="s">
        <v>28689</v>
      </c>
      <c r="D9603" s="126" t="s">
        <v>28690</v>
      </c>
      <c r="E9603" s="125" t="s">
        <v>28692</v>
      </c>
      <c r="F9603" s="126" t="s">
        <v>28693</v>
      </c>
      <c r="G9603" s="125" t="s">
        <v>28713</v>
      </c>
      <c r="H9603" s="126" t="s">
        <v>28714</v>
      </c>
      <c r="I9603" s="127">
        <v>47</v>
      </c>
      <c r="J9603" s="128">
        <v>3.5823</v>
      </c>
    </row>
    <row r="9604" spans="2:10" hidden="1" x14ac:dyDescent="0.25">
      <c r="B9604" s="124" t="s">
        <v>158</v>
      </c>
      <c r="C9604" s="125" t="s">
        <v>28689</v>
      </c>
      <c r="D9604" s="126" t="s">
        <v>28690</v>
      </c>
      <c r="E9604" s="125" t="s">
        <v>28709</v>
      </c>
      <c r="F9604" s="126" t="s">
        <v>28710</v>
      </c>
      <c r="G9604" s="125" t="s">
        <v>28715</v>
      </c>
      <c r="H9604" s="126" t="s">
        <v>28716</v>
      </c>
      <c r="I9604" s="127">
        <v>17</v>
      </c>
      <c r="J9604" s="128">
        <v>4.5473999999999997</v>
      </c>
    </row>
    <row r="9605" spans="2:10" hidden="1" x14ac:dyDescent="0.25">
      <c r="B9605" s="124" t="s">
        <v>158</v>
      </c>
      <c r="C9605" s="125" t="s">
        <v>28717</v>
      </c>
      <c r="D9605" s="126" t="s">
        <v>28718</v>
      </c>
      <c r="E9605" s="125" t="s">
        <v>28719</v>
      </c>
      <c r="F9605" s="126" t="s">
        <v>28720</v>
      </c>
      <c r="G9605" s="125" t="s">
        <v>28721</v>
      </c>
      <c r="H9605" s="126" t="s">
        <v>28722</v>
      </c>
      <c r="I9605" s="127">
        <v>0</v>
      </c>
      <c r="J9605" s="128">
        <v>6.1456</v>
      </c>
    </row>
    <row r="9606" spans="2:10" hidden="1" x14ac:dyDescent="0.25">
      <c r="B9606" s="124" t="s">
        <v>158</v>
      </c>
      <c r="C9606" s="125" t="s">
        <v>28717</v>
      </c>
      <c r="D9606" s="126" t="s">
        <v>28718</v>
      </c>
      <c r="E9606" s="125" t="s">
        <v>28717</v>
      </c>
      <c r="F9606" s="126" t="s">
        <v>28723</v>
      </c>
      <c r="G9606" s="125" t="s">
        <v>28724</v>
      </c>
      <c r="H9606" s="126" t="s">
        <v>28725</v>
      </c>
      <c r="I9606" s="127">
        <v>7</v>
      </c>
      <c r="J9606" s="128">
        <v>7.3621999999999987</v>
      </c>
    </row>
    <row r="9607" spans="2:10" hidden="1" x14ac:dyDescent="0.25">
      <c r="B9607" s="124" t="s">
        <v>158</v>
      </c>
      <c r="C9607" s="125" t="s">
        <v>28717</v>
      </c>
      <c r="D9607" s="126" t="s">
        <v>28718</v>
      </c>
      <c r="E9607" s="125" t="s">
        <v>28724</v>
      </c>
      <c r="F9607" s="126" t="s">
        <v>28725</v>
      </c>
      <c r="G9607" s="125" t="s">
        <v>28726</v>
      </c>
      <c r="H9607" s="126" t="s">
        <v>28727</v>
      </c>
      <c r="I9607" s="127">
        <v>23</v>
      </c>
      <c r="J9607" s="128">
        <v>1.8421000000000001</v>
      </c>
    </row>
    <row r="9608" spans="2:10" hidden="1" x14ac:dyDescent="0.25">
      <c r="B9608" s="124" t="s">
        <v>158</v>
      </c>
      <c r="C9608" s="125" t="s">
        <v>28717</v>
      </c>
      <c r="D9608" s="126" t="s">
        <v>28718</v>
      </c>
      <c r="E9608" s="125" t="s">
        <v>28726</v>
      </c>
      <c r="F9608" s="126" t="s">
        <v>28727</v>
      </c>
      <c r="G9608" s="125" t="s">
        <v>5080</v>
      </c>
      <c r="H9608" s="126" t="s">
        <v>28728</v>
      </c>
      <c r="I9608" s="127">
        <v>34</v>
      </c>
      <c r="J9608" s="128">
        <v>4.7217000000000002</v>
      </c>
    </row>
    <row r="9609" spans="2:10" hidden="1" x14ac:dyDescent="0.25">
      <c r="B9609" s="124" t="s">
        <v>158</v>
      </c>
      <c r="C9609" s="125" t="s">
        <v>28717</v>
      </c>
      <c r="D9609" s="126" t="s">
        <v>28718</v>
      </c>
      <c r="E9609" s="125" t="s">
        <v>28717</v>
      </c>
      <c r="F9609" s="126" t="s">
        <v>28723</v>
      </c>
      <c r="G9609" s="125" t="s">
        <v>28729</v>
      </c>
      <c r="H9609" s="126" t="s">
        <v>28730</v>
      </c>
      <c r="I9609" s="127">
        <v>140</v>
      </c>
      <c r="J9609" s="128">
        <v>3.5280999999999998</v>
      </c>
    </row>
    <row r="9610" spans="2:10" hidden="1" x14ac:dyDescent="0.25">
      <c r="B9610" s="124" t="s">
        <v>158</v>
      </c>
      <c r="C9610" s="125" t="s">
        <v>28717</v>
      </c>
      <c r="D9610" s="126" t="s">
        <v>28718</v>
      </c>
      <c r="E9610" s="125" t="s">
        <v>28717</v>
      </c>
      <c r="F9610" s="126" t="s">
        <v>28723</v>
      </c>
      <c r="G9610" s="125" t="s">
        <v>28719</v>
      </c>
      <c r="H9610" s="126" t="s">
        <v>28720</v>
      </c>
      <c r="I9610" s="127">
        <v>14</v>
      </c>
      <c r="J9610" s="128">
        <v>7.3154999999999983</v>
      </c>
    </row>
    <row r="9611" spans="2:10" hidden="1" x14ac:dyDescent="0.25">
      <c r="B9611" s="124" t="s">
        <v>158</v>
      </c>
      <c r="C9611" s="125" t="s">
        <v>28731</v>
      </c>
      <c r="D9611" s="126" t="s">
        <v>28732</v>
      </c>
      <c r="E9611" s="125" t="s">
        <v>28733</v>
      </c>
      <c r="F9611" s="126" t="s">
        <v>28734</v>
      </c>
      <c r="G9611" s="125" t="s">
        <v>28735</v>
      </c>
      <c r="H9611" s="126" t="s">
        <v>28736</v>
      </c>
      <c r="I9611" s="127">
        <v>0</v>
      </c>
      <c r="J9611" s="128">
        <v>5.2842000000000002</v>
      </c>
    </row>
    <row r="9612" spans="2:10" hidden="1" x14ac:dyDescent="0.25">
      <c r="B9612" s="124" t="s">
        <v>158</v>
      </c>
      <c r="C9612" s="125" t="s">
        <v>28731</v>
      </c>
      <c r="D9612" s="126" t="s">
        <v>28732</v>
      </c>
      <c r="E9612" s="125" t="s">
        <v>28731</v>
      </c>
      <c r="F9612" s="126" t="s">
        <v>28737</v>
      </c>
      <c r="G9612" s="125" t="s">
        <v>28738</v>
      </c>
      <c r="H9612" s="126" t="s">
        <v>28739</v>
      </c>
      <c r="I9612" s="127">
        <v>23</v>
      </c>
      <c r="J9612" s="128">
        <v>14.5556</v>
      </c>
    </row>
    <row r="9613" spans="2:10" hidden="1" x14ac:dyDescent="0.25">
      <c r="B9613" s="124" t="s">
        <v>158</v>
      </c>
      <c r="C9613" s="125" t="s">
        <v>28740</v>
      </c>
      <c r="D9613" s="126" t="s">
        <v>28741</v>
      </c>
      <c r="E9613" s="125" t="s">
        <v>28740</v>
      </c>
      <c r="F9613" s="126" t="s">
        <v>28742</v>
      </c>
      <c r="G9613" s="125" t="s">
        <v>23331</v>
      </c>
      <c r="H9613" s="126" t="s">
        <v>28743</v>
      </c>
      <c r="I9613" s="127">
        <v>0</v>
      </c>
      <c r="J9613" s="128">
        <v>3.1583999999999999</v>
      </c>
    </row>
    <row r="9614" spans="2:10" hidden="1" x14ac:dyDescent="0.25">
      <c r="B9614" s="124" t="s">
        <v>158</v>
      </c>
      <c r="C9614" s="125" t="s">
        <v>28744</v>
      </c>
      <c r="D9614" s="126" t="s">
        <v>28745</v>
      </c>
      <c r="E9614" s="125" t="s">
        <v>28744</v>
      </c>
      <c r="F9614" s="126" t="s">
        <v>28746</v>
      </c>
      <c r="G9614" s="125" t="s">
        <v>22675</v>
      </c>
      <c r="H9614" s="126" t="s">
        <v>28747</v>
      </c>
      <c r="I9614" s="127">
        <v>69</v>
      </c>
      <c r="J9614" s="128">
        <v>18.585599999999989</v>
      </c>
    </row>
    <row r="9615" spans="2:10" hidden="1" x14ac:dyDescent="0.25">
      <c r="B9615" s="124" t="s">
        <v>158</v>
      </c>
      <c r="C9615" s="125" t="s">
        <v>28748</v>
      </c>
      <c r="D9615" s="126" t="s">
        <v>28749</v>
      </c>
      <c r="E9615" s="125" t="s">
        <v>28748</v>
      </c>
      <c r="F9615" s="126" t="s">
        <v>28750</v>
      </c>
      <c r="G9615" s="125" t="s">
        <v>28751</v>
      </c>
      <c r="H9615" s="126" t="s">
        <v>28752</v>
      </c>
      <c r="I9615" s="127">
        <v>63</v>
      </c>
      <c r="J9615" s="128">
        <v>7.8699000000000003</v>
      </c>
    </row>
    <row r="9616" spans="2:10" hidden="1" x14ac:dyDescent="0.25">
      <c r="B9616" s="124" t="s">
        <v>158</v>
      </c>
      <c r="C9616" s="125" t="s">
        <v>4830</v>
      </c>
      <c r="D9616" s="126" t="s">
        <v>28753</v>
      </c>
      <c r="E9616" s="125" t="s">
        <v>28754</v>
      </c>
      <c r="F9616" s="126" t="s">
        <v>28755</v>
      </c>
      <c r="G9616" s="125" t="s">
        <v>28756</v>
      </c>
      <c r="H9616" s="126" t="s">
        <v>28757</v>
      </c>
      <c r="I9616" s="127">
        <v>37</v>
      </c>
      <c r="J9616" s="128">
        <v>4.0824999999999996</v>
      </c>
    </row>
    <row r="9617" spans="2:10" hidden="1" x14ac:dyDescent="0.25">
      <c r="B9617" s="124" t="s">
        <v>158</v>
      </c>
      <c r="C9617" s="125" t="s">
        <v>4830</v>
      </c>
      <c r="D9617" s="126" t="s">
        <v>28753</v>
      </c>
      <c r="E9617" s="125" t="s">
        <v>28758</v>
      </c>
      <c r="F9617" s="126" t="s">
        <v>28759</v>
      </c>
      <c r="G9617" s="125" t="s">
        <v>28760</v>
      </c>
      <c r="H9617" s="126" t="s">
        <v>28761</v>
      </c>
      <c r="I9617" s="127">
        <v>62</v>
      </c>
      <c r="J9617" s="128">
        <v>4.1719999999999997</v>
      </c>
    </row>
    <row r="9618" spans="2:10" hidden="1" x14ac:dyDescent="0.25">
      <c r="B9618" s="124" t="s">
        <v>158</v>
      </c>
      <c r="C9618" s="125" t="s">
        <v>4830</v>
      </c>
      <c r="D9618" s="126" t="s">
        <v>28753</v>
      </c>
      <c r="E9618" s="125" t="s">
        <v>28649</v>
      </c>
      <c r="F9618" s="126" t="s">
        <v>28762</v>
      </c>
      <c r="G9618" s="125" t="s">
        <v>28763</v>
      </c>
      <c r="H9618" s="126" t="s">
        <v>28764</v>
      </c>
      <c r="I9618" s="127">
        <v>60</v>
      </c>
      <c r="J9618" s="128">
        <v>1.3194999999999999</v>
      </c>
    </row>
    <row r="9619" spans="2:10" hidden="1" x14ac:dyDescent="0.25">
      <c r="B9619" s="124" t="s">
        <v>158</v>
      </c>
      <c r="C9619" s="125" t="s">
        <v>4830</v>
      </c>
      <c r="D9619" s="126" t="s">
        <v>28753</v>
      </c>
      <c r="E9619" s="125" t="s">
        <v>28765</v>
      </c>
      <c r="F9619" s="126" t="s">
        <v>28766</v>
      </c>
      <c r="G9619" s="125" t="s">
        <v>28767</v>
      </c>
      <c r="H9619" s="126" t="s">
        <v>28768</v>
      </c>
      <c r="I9619" s="127">
        <v>79</v>
      </c>
      <c r="J9619" s="128">
        <v>4.3016999999999994</v>
      </c>
    </row>
    <row r="9620" spans="2:10" hidden="1" x14ac:dyDescent="0.25">
      <c r="B9620" s="124" t="s">
        <v>158</v>
      </c>
      <c r="C9620" s="125" t="s">
        <v>4830</v>
      </c>
      <c r="D9620" s="126" t="s">
        <v>28753</v>
      </c>
      <c r="E9620" s="125" t="s">
        <v>28769</v>
      </c>
      <c r="F9620" s="126" t="s">
        <v>28770</v>
      </c>
      <c r="G9620" s="125" t="s">
        <v>28771</v>
      </c>
      <c r="H9620" s="126" t="s">
        <v>28772</v>
      </c>
      <c r="I9620" s="127">
        <v>131</v>
      </c>
      <c r="J9620" s="128">
        <v>8.8712</v>
      </c>
    </row>
    <row r="9621" spans="2:10" hidden="1" x14ac:dyDescent="0.25">
      <c r="B9621" s="124" t="s">
        <v>158</v>
      </c>
      <c r="C9621" s="125" t="s">
        <v>4830</v>
      </c>
      <c r="D9621" s="126" t="s">
        <v>28753</v>
      </c>
      <c r="E9621" s="125" t="s">
        <v>28763</v>
      </c>
      <c r="F9621" s="126" t="s">
        <v>28764</v>
      </c>
      <c r="G9621" s="125" t="s">
        <v>28773</v>
      </c>
      <c r="H9621" s="126" t="s">
        <v>28774</v>
      </c>
      <c r="I9621" s="127">
        <v>20</v>
      </c>
      <c r="J9621" s="128">
        <v>4.5190000000000001</v>
      </c>
    </row>
    <row r="9622" spans="2:10" hidden="1" x14ac:dyDescent="0.25">
      <c r="B9622" s="124" t="s">
        <v>158</v>
      </c>
      <c r="C9622" s="125" t="s">
        <v>4830</v>
      </c>
      <c r="D9622" s="126" t="s">
        <v>28753</v>
      </c>
      <c r="E9622" s="125" t="s">
        <v>28756</v>
      </c>
      <c r="F9622" s="126" t="s">
        <v>28757</v>
      </c>
      <c r="G9622" s="125" t="s">
        <v>28758</v>
      </c>
      <c r="H9622" s="126" t="s">
        <v>28759</v>
      </c>
      <c r="I9622" s="127">
        <v>43</v>
      </c>
      <c r="J9622" s="128">
        <v>3.5179999999999998</v>
      </c>
    </row>
    <row r="9623" spans="2:10" hidden="1" x14ac:dyDescent="0.25">
      <c r="B9623" s="124" t="s">
        <v>158</v>
      </c>
      <c r="C9623" s="125" t="s">
        <v>4830</v>
      </c>
      <c r="D9623" s="126" t="s">
        <v>28753</v>
      </c>
      <c r="E9623" s="125" t="s">
        <v>28775</v>
      </c>
      <c r="F9623" s="126" t="s">
        <v>28776</v>
      </c>
      <c r="G9623" s="125" t="s">
        <v>28765</v>
      </c>
      <c r="H9623" s="126" t="s">
        <v>28766</v>
      </c>
      <c r="I9623" s="127">
        <v>41</v>
      </c>
      <c r="J9623" s="128">
        <v>2.9577</v>
      </c>
    </row>
    <row r="9624" spans="2:10" hidden="1" x14ac:dyDescent="0.25">
      <c r="B9624" s="124" t="s">
        <v>158</v>
      </c>
      <c r="C9624" s="125" t="s">
        <v>4830</v>
      </c>
      <c r="D9624" s="126" t="s">
        <v>28753</v>
      </c>
      <c r="E9624" s="125" t="s">
        <v>28777</v>
      </c>
      <c r="F9624" s="126" t="s">
        <v>28778</v>
      </c>
      <c r="G9624" s="125" t="s">
        <v>28779</v>
      </c>
      <c r="H9624" s="126" t="s">
        <v>28780</v>
      </c>
      <c r="I9624" s="127">
        <v>9</v>
      </c>
      <c r="J9624" s="128">
        <v>3.0853999999999999</v>
      </c>
    </row>
    <row r="9625" spans="2:10" hidden="1" x14ac:dyDescent="0.25">
      <c r="B9625" s="124" t="s">
        <v>158</v>
      </c>
      <c r="C9625" s="125" t="s">
        <v>4830</v>
      </c>
      <c r="D9625" s="126" t="s">
        <v>28753</v>
      </c>
      <c r="E9625" s="125" t="s">
        <v>28781</v>
      </c>
      <c r="F9625" s="126" t="s">
        <v>28782</v>
      </c>
      <c r="G9625" s="125" t="s">
        <v>28783</v>
      </c>
      <c r="H9625" s="126" t="s">
        <v>28784</v>
      </c>
      <c r="I9625" s="127">
        <v>80</v>
      </c>
      <c r="J9625" s="128">
        <v>1.4063000000000001</v>
      </c>
    </row>
    <row r="9626" spans="2:10" hidden="1" x14ac:dyDescent="0.25">
      <c r="B9626" s="124" t="s">
        <v>158</v>
      </c>
      <c r="C9626" s="125" t="s">
        <v>4830</v>
      </c>
      <c r="D9626" s="126" t="s">
        <v>28753</v>
      </c>
      <c r="E9626" s="125" t="s">
        <v>28760</v>
      </c>
      <c r="F9626" s="126" t="s">
        <v>28761</v>
      </c>
      <c r="G9626" s="125" t="s">
        <v>28785</v>
      </c>
      <c r="H9626" s="126" t="s">
        <v>28786</v>
      </c>
      <c r="I9626" s="127">
        <v>55</v>
      </c>
      <c r="J9626" s="128">
        <v>3.0672000000000001</v>
      </c>
    </row>
    <row r="9627" spans="2:10" hidden="1" x14ac:dyDescent="0.25">
      <c r="B9627" s="124" t="s">
        <v>158</v>
      </c>
      <c r="C9627" s="125" t="s">
        <v>4830</v>
      </c>
      <c r="D9627" s="126" t="s">
        <v>28753</v>
      </c>
      <c r="E9627" s="125" t="s">
        <v>28767</v>
      </c>
      <c r="F9627" s="126" t="s">
        <v>28768</v>
      </c>
      <c r="G9627" s="125" t="s">
        <v>28787</v>
      </c>
      <c r="H9627" s="126" t="s">
        <v>28788</v>
      </c>
      <c r="I9627" s="127">
        <v>122</v>
      </c>
      <c r="J9627" s="128">
        <v>3.8555000000000001</v>
      </c>
    </row>
    <row r="9628" spans="2:10" hidden="1" x14ac:dyDescent="0.25">
      <c r="B9628" s="124" t="s">
        <v>158</v>
      </c>
      <c r="C9628" s="125" t="s">
        <v>4830</v>
      </c>
      <c r="D9628" s="126" t="s">
        <v>28753</v>
      </c>
      <c r="E9628" s="125" t="s">
        <v>28765</v>
      </c>
      <c r="F9628" s="126" t="s">
        <v>28766</v>
      </c>
      <c r="G9628" s="125" t="s">
        <v>28769</v>
      </c>
      <c r="H9628" s="126" t="s">
        <v>28770</v>
      </c>
      <c r="I9628" s="127">
        <v>50</v>
      </c>
      <c r="J9628" s="128">
        <v>2.8445</v>
      </c>
    </row>
    <row r="9629" spans="2:10" hidden="1" x14ac:dyDescent="0.25">
      <c r="B9629" s="124" t="s">
        <v>158</v>
      </c>
      <c r="C9629" s="125" t="s">
        <v>4830</v>
      </c>
      <c r="D9629" s="126" t="s">
        <v>28753</v>
      </c>
      <c r="E9629" s="125" t="s">
        <v>28773</v>
      </c>
      <c r="F9629" s="126" t="s">
        <v>28774</v>
      </c>
      <c r="G9629" s="125" t="s">
        <v>28754</v>
      </c>
      <c r="H9629" s="126" t="s">
        <v>28755</v>
      </c>
      <c r="I9629" s="127">
        <v>23</v>
      </c>
      <c r="J9629" s="128">
        <v>1.3226</v>
      </c>
    </row>
    <row r="9630" spans="2:10" hidden="1" x14ac:dyDescent="0.25">
      <c r="B9630" s="124" t="s">
        <v>158</v>
      </c>
      <c r="C9630" s="125" t="s">
        <v>4830</v>
      </c>
      <c r="D9630" s="126" t="s">
        <v>28753</v>
      </c>
      <c r="E9630" s="125" t="s">
        <v>28773</v>
      </c>
      <c r="F9630" s="126" t="s">
        <v>28774</v>
      </c>
      <c r="G9630" s="125" t="s">
        <v>28789</v>
      </c>
      <c r="H9630" s="126" t="s">
        <v>28790</v>
      </c>
      <c r="I9630" s="127">
        <v>35</v>
      </c>
      <c r="J9630" s="128">
        <v>5.2577999999999996</v>
      </c>
    </row>
    <row r="9631" spans="2:10" hidden="1" x14ac:dyDescent="0.25">
      <c r="B9631" s="124" t="s">
        <v>158</v>
      </c>
      <c r="C9631" s="125" t="s">
        <v>4830</v>
      </c>
      <c r="D9631" s="126" t="s">
        <v>28753</v>
      </c>
      <c r="E9631" s="125" t="s">
        <v>28791</v>
      </c>
      <c r="F9631" s="126" t="s">
        <v>28792</v>
      </c>
      <c r="G9631" s="125" t="s">
        <v>28649</v>
      </c>
      <c r="H9631" s="126" t="s">
        <v>28762</v>
      </c>
      <c r="I9631" s="127">
        <v>68</v>
      </c>
      <c r="J9631" s="128">
        <v>3.0785</v>
      </c>
    </row>
    <row r="9632" spans="2:10" hidden="1" x14ac:dyDescent="0.25">
      <c r="B9632" s="124" t="s">
        <v>158</v>
      </c>
      <c r="C9632" s="125" t="s">
        <v>4830</v>
      </c>
      <c r="D9632" s="126" t="s">
        <v>28753</v>
      </c>
      <c r="E9632" s="125" t="s">
        <v>28787</v>
      </c>
      <c r="F9632" s="126" t="s">
        <v>28788</v>
      </c>
      <c r="G9632" s="125" t="s">
        <v>28793</v>
      </c>
      <c r="H9632" s="126" t="s">
        <v>28794</v>
      </c>
      <c r="I9632" s="127">
        <v>53</v>
      </c>
      <c r="J9632" s="128">
        <v>7.9222999999999999</v>
      </c>
    </row>
    <row r="9633" spans="2:10" hidden="1" x14ac:dyDescent="0.25">
      <c r="B9633" s="124" t="s">
        <v>158</v>
      </c>
      <c r="C9633" s="125" t="s">
        <v>4830</v>
      </c>
      <c r="D9633" s="126" t="s">
        <v>28753</v>
      </c>
      <c r="E9633" s="125" t="s">
        <v>28771</v>
      </c>
      <c r="F9633" s="126" t="s">
        <v>28772</v>
      </c>
      <c r="G9633" s="125" t="s">
        <v>28795</v>
      </c>
      <c r="H9633" s="126" t="s">
        <v>28796</v>
      </c>
      <c r="I9633" s="127">
        <v>93</v>
      </c>
      <c r="J9633" s="128">
        <v>6.0214999999999996</v>
      </c>
    </row>
    <row r="9634" spans="2:10" hidden="1" x14ac:dyDescent="0.25">
      <c r="B9634" s="124" t="s">
        <v>158</v>
      </c>
      <c r="C9634" s="125" t="s">
        <v>4830</v>
      </c>
      <c r="D9634" s="126" t="s">
        <v>28753</v>
      </c>
      <c r="E9634" s="125" t="s">
        <v>4830</v>
      </c>
      <c r="F9634" s="126" t="s">
        <v>28797</v>
      </c>
      <c r="G9634" s="125" t="s">
        <v>28781</v>
      </c>
      <c r="H9634" s="126" t="s">
        <v>28782</v>
      </c>
      <c r="I9634" s="127">
        <v>60</v>
      </c>
      <c r="J9634" s="128">
        <v>11.264900000000001</v>
      </c>
    </row>
    <row r="9635" spans="2:10" hidden="1" x14ac:dyDescent="0.25">
      <c r="B9635" s="124" t="s">
        <v>158</v>
      </c>
      <c r="C9635" s="125" t="s">
        <v>4830</v>
      </c>
      <c r="D9635" s="126" t="s">
        <v>28753</v>
      </c>
      <c r="E9635" s="125" t="s">
        <v>28783</v>
      </c>
      <c r="F9635" s="126" t="s">
        <v>28784</v>
      </c>
      <c r="G9635" s="125" t="s">
        <v>28775</v>
      </c>
      <c r="H9635" s="126" t="s">
        <v>28776</v>
      </c>
      <c r="I9635" s="127">
        <v>141</v>
      </c>
      <c r="J9635" s="128">
        <v>1.2323</v>
      </c>
    </row>
    <row r="9636" spans="2:10" hidden="1" x14ac:dyDescent="0.25">
      <c r="B9636" s="124" t="s">
        <v>158</v>
      </c>
      <c r="C9636" s="125" t="s">
        <v>4830</v>
      </c>
      <c r="D9636" s="126" t="s">
        <v>28753</v>
      </c>
      <c r="E9636" s="125" t="s">
        <v>28785</v>
      </c>
      <c r="F9636" s="126" t="s">
        <v>28786</v>
      </c>
      <c r="G9636" s="125" t="s">
        <v>28798</v>
      </c>
      <c r="H9636" s="126" t="s">
        <v>28799</v>
      </c>
      <c r="I9636" s="127">
        <v>117</v>
      </c>
      <c r="J9636" s="128">
        <v>12.787599999999999</v>
      </c>
    </row>
    <row r="9637" spans="2:10" hidden="1" x14ac:dyDescent="0.25">
      <c r="B9637" s="124" t="s">
        <v>158</v>
      </c>
      <c r="C9637" s="125" t="s">
        <v>28800</v>
      </c>
      <c r="D9637" s="126" t="s">
        <v>28801</v>
      </c>
      <c r="E9637" s="125" t="s">
        <v>28800</v>
      </c>
      <c r="F9637" s="126" t="s">
        <v>28802</v>
      </c>
      <c r="G9637" s="125" t="s">
        <v>23331</v>
      </c>
      <c r="H9637" s="126" t="s">
        <v>28803</v>
      </c>
      <c r="I9637" s="127">
        <v>38</v>
      </c>
      <c r="J9637" s="128">
        <v>17.129000000000001</v>
      </c>
    </row>
    <row r="9638" spans="2:10" hidden="1" x14ac:dyDescent="0.25">
      <c r="B9638" s="124" t="s">
        <v>158</v>
      </c>
      <c r="C9638" s="125" t="s">
        <v>28804</v>
      </c>
      <c r="D9638" s="126" t="s">
        <v>28805</v>
      </c>
      <c r="E9638" s="125" t="s">
        <v>28804</v>
      </c>
      <c r="F9638" s="126" t="s">
        <v>28806</v>
      </c>
      <c r="G9638" s="125" t="s">
        <v>1671</v>
      </c>
      <c r="H9638" s="126" t="s">
        <v>28807</v>
      </c>
      <c r="I9638" s="127">
        <v>17</v>
      </c>
      <c r="J9638" s="128">
        <v>10.611800000000001</v>
      </c>
    </row>
    <row r="9639" spans="2:10" hidden="1" x14ac:dyDescent="0.25">
      <c r="B9639" s="124" t="s">
        <v>158</v>
      </c>
      <c r="C9639" s="125" t="s">
        <v>28808</v>
      </c>
      <c r="D9639" s="126" t="s">
        <v>28809</v>
      </c>
      <c r="E9639" s="125" t="s">
        <v>28810</v>
      </c>
      <c r="F9639" s="126" t="s">
        <v>28811</v>
      </c>
      <c r="G9639" s="125" t="s">
        <v>28812</v>
      </c>
      <c r="H9639" s="126" t="s">
        <v>28813</v>
      </c>
      <c r="I9639" s="127">
        <v>0</v>
      </c>
      <c r="J9639" s="128">
        <v>1.5842000000000001</v>
      </c>
    </row>
    <row r="9640" spans="2:10" hidden="1" x14ac:dyDescent="0.25">
      <c r="B9640" s="124" t="s">
        <v>158</v>
      </c>
      <c r="C9640" s="125" t="s">
        <v>28808</v>
      </c>
      <c r="D9640" s="126" t="s">
        <v>28809</v>
      </c>
      <c r="E9640" s="125" t="s">
        <v>28814</v>
      </c>
      <c r="F9640" s="126" t="s">
        <v>28815</v>
      </c>
      <c r="G9640" s="125" t="s">
        <v>28816</v>
      </c>
      <c r="H9640" s="126" t="s">
        <v>28817</v>
      </c>
      <c r="I9640" s="127">
        <v>13</v>
      </c>
      <c r="J9640" s="128">
        <v>10.345700000000001</v>
      </c>
    </row>
    <row r="9641" spans="2:10" hidden="1" x14ac:dyDescent="0.25">
      <c r="B9641" s="124" t="s">
        <v>158</v>
      </c>
      <c r="C9641" s="125" t="s">
        <v>28808</v>
      </c>
      <c r="D9641" s="126" t="s">
        <v>28809</v>
      </c>
      <c r="E9641" s="125" t="s">
        <v>28818</v>
      </c>
      <c r="F9641" s="126" t="s">
        <v>28819</v>
      </c>
      <c r="G9641" s="125" t="s">
        <v>28820</v>
      </c>
      <c r="H9641" s="126" t="s">
        <v>28821</v>
      </c>
      <c r="I9641" s="127">
        <v>16</v>
      </c>
      <c r="J9641" s="128">
        <v>2.5771000000000002</v>
      </c>
    </row>
    <row r="9642" spans="2:10" hidden="1" x14ac:dyDescent="0.25">
      <c r="B9642" s="124" t="s">
        <v>158</v>
      </c>
      <c r="C9642" s="125" t="s">
        <v>28808</v>
      </c>
      <c r="D9642" s="126" t="s">
        <v>28809</v>
      </c>
      <c r="E9642" s="125" t="s">
        <v>28822</v>
      </c>
      <c r="F9642" s="126" t="s">
        <v>28823</v>
      </c>
      <c r="G9642" s="125" t="s">
        <v>28824</v>
      </c>
      <c r="H9642" s="126" t="s">
        <v>28825</v>
      </c>
      <c r="I9642" s="127">
        <v>26</v>
      </c>
      <c r="J9642" s="128">
        <v>0.65149999999999997</v>
      </c>
    </row>
    <row r="9643" spans="2:10" hidden="1" x14ac:dyDescent="0.25">
      <c r="B9643" s="124" t="s">
        <v>158</v>
      </c>
      <c r="C9643" s="125" t="s">
        <v>28808</v>
      </c>
      <c r="D9643" s="126" t="s">
        <v>28809</v>
      </c>
      <c r="E9643" s="125" t="s">
        <v>28826</v>
      </c>
      <c r="F9643" s="126" t="s">
        <v>28827</v>
      </c>
      <c r="G9643" s="125" t="s">
        <v>28828</v>
      </c>
      <c r="H9643" s="126" t="s">
        <v>28829</v>
      </c>
      <c r="I9643" s="127">
        <v>9</v>
      </c>
      <c r="J9643" s="128">
        <v>4.4885000000000002</v>
      </c>
    </row>
    <row r="9644" spans="2:10" hidden="1" x14ac:dyDescent="0.25">
      <c r="B9644" s="124" t="s">
        <v>158</v>
      </c>
      <c r="C9644" s="125" t="s">
        <v>28808</v>
      </c>
      <c r="D9644" s="126" t="s">
        <v>28809</v>
      </c>
      <c r="E9644" s="125" t="s">
        <v>28830</v>
      </c>
      <c r="F9644" s="126" t="s">
        <v>28831</v>
      </c>
      <c r="G9644" s="125" t="s">
        <v>28832</v>
      </c>
      <c r="H9644" s="126" t="s">
        <v>28833</v>
      </c>
      <c r="I9644" s="127">
        <v>29</v>
      </c>
      <c r="J9644" s="128">
        <v>0.99150000000000005</v>
      </c>
    </row>
    <row r="9645" spans="2:10" hidden="1" x14ac:dyDescent="0.25">
      <c r="B9645" s="124" t="s">
        <v>158</v>
      </c>
      <c r="C9645" s="125" t="s">
        <v>28808</v>
      </c>
      <c r="D9645" s="126" t="s">
        <v>28809</v>
      </c>
      <c r="E9645" s="125" t="s">
        <v>28834</v>
      </c>
      <c r="F9645" s="126" t="s">
        <v>28835</v>
      </c>
      <c r="G9645" s="125" t="s">
        <v>28836</v>
      </c>
      <c r="H9645" s="126" t="s">
        <v>28837</v>
      </c>
      <c r="I9645" s="127">
        <v>7</v>
      </c>
      <c r="J9645" s="128">
        <v>1.3882000000000001</v>
      </c>
    </row>
    <row r="9646" spans="2:10" hidden="1" x14ac:dyDescent="0.25">
      <c r="B9646" s="124" t="s">
        <v>158</v>
      </c>
      <c r="C9646" s="125" t="s">
        <v>28808</v>
      </c>
      <c r="D9646" s="126" t="s">
        <v>28809</v>
      </c>
      <c r="E9646" s="125" t="s">
        <v>28838</v>
      </c>
      <c r="F9646" s="126" t="s">
        <v>28839</v>
      </c>
      <c r="G9646" s="125" t="s">
        <v>28840</v>
      </c>
      <c r="H9646" s="126" t="s">
        <v>28841</v>
      </c>
      <c r="I9646" s="127">
        <v>59</v>
      </c>
      <c r="J9646" s="128">
        <v>2.0047000000000001</v>
      </c>
    </row>
    <row r="9647" spans="2:10" hidden="1" x14ac:dyDescent="0.25">
      <c r="B9647" s="124" t="s">
        <v>158</v>
      </c>
      <c r="C9647" s="125" t="s">
        <v>28808</v>
      </c>
      <c r="D9647" s="126" t="s">
        <v>28809</v>
      </c>
      <c r="E9647" s="125" t="s">
        <v>28828</v>
      </c>
      <c r="F9647" s="126" t="s">
        <v>28829</v>
      </c>
      <c r="G9647" s="125" t="s">
        <v>28822</v>
      </c>
      <c r="H9647" s="126" t="s">
        <v>28823</v>
      </c>
      <c r="I9647" s="127">
        <v>34</v>
      </c>
      <c r="J9647" s="128">
        <v>2.4277000000000002</v>
      </c>
    </row>
    <row r="9648" spans="2:10" hidden="1" x14ac:dyDescent="0.25">
      <c r="B9648" s="124" t="s">
        <v>158</v>
      </c>
      <c r="C9648" s="125" t="s">
        <v>28808</v>
      </c>
      <c r="D9648" s="126" t="s">
        <v>28809</v>
      </c>
      <c r="E9648" s="125" t="s">
        <v>28810</v>
      </c>
      <c r="F9648" s="126" t="s">
        <v>28811</v>
      </c>
      <c r="G9648" s="125" t="s">
        <v>28842</v>
      </c>
      <c r="H9648" s="126" t="s">
        <v>28843</v>
      </c>
      <c r="I9648" s="127">
        <v>23</v>
      </c>
      <c r="J9648" s="128">
        <v>5.2878999999999996</v>
      </c>
    </row>
    <row r="9649" spans="2:10" hidden="1" x14ac:dyDescent="0.25">
      <c r="B9649" s="124" t="s">
        <v>158</v>
      </c>
      <c r="C9649" s="125" t="s">
        <v>28808</v>
      </c>
      <c r="D9649" s="126" t="s">
        <v>28809</v>
      </c>
      <c r="E9649" s="125" t="s">
        <v>28818</v>
      </c>
      <c r="F9649" s="126" t="s">
        <v>28819</v>
      </c>
      <c r="G9649" s="125" t="s">
        <v>28844</v>
      </c>
      <c r="H9649" s="126" t="s">
        <v>28845</v>
      </c>
      <c r="I9649" s="127">
        <v>64</v>
      </c>
      <c r="J9649" s="128">
        <v>0.9927999999999999</v>
      </c>
    </row>
    <row r="9650" spans="2:10" hidden="1" x14ac:dyDescent="0.25">
      <c r="B9650" s="124" t="s">
        <v>158</v>
      </c>
      <c r="C9650" s="125" t="s">
        <v>28808</v>
      </c>
      <c r="D9650" s="126" t="s">
        <v>28809</v>
      </c>
      <c r="E9650" s="125" t="s">
        <v>28846</v>
      </c>
      <c r="F9650" s="126" t="s">
        <v>28847</v>
      </c>
      <c r="G9650" s="125" t="s">
        <v>28848</v>
      </c>
      <c r="H9650" s="126" t="s">
        <v>28849</v>
      </c>
      <c r="I9650" s="127">
        <v>99</v>
      </c>
      <c r="J9650" s="128">
        <v>1.6544000000000001</v>
      </c>
    </row>
    <row r="9651" spans="2:10" hidden="1" x14ac:dyDescent="0.25">
      <c r="B9651" s="124" t="s">
        <v>158</v>
      </c>
      <c r="C9651" s="125" t="s">
        <v>28808</v>
      </c>
      <c r="D9651" s="126" t="s">
        <v>28809</v>
      </c>
      <c r="E9651" s="125" t="s">
        <v>28842</v>
      </c>
      <c r="F9651" s="126" t="s">
        <v>28843</v>
      </c>
      <c r="G9651" s="125" t="s">
        <v>28850</v>
      </c>
      <c r="H9651" s="126" t="s">
        <v>28851</v>
      </c>
      <c r="I9651" s="127">
        <v>28</v>
      </c>
      <c r="J9651" s="128">
        <v>5.1774999999999993</v>
      </c>
    </row>
    <row r="9652" spans="2:10" hidden="1" x14ac:dyDescent="0.25">
      <c r="B9652" s="124" t="s">
        <v>158</v>
      </c>
      <c r="C9652" s="125" t="s">
        <v>28808</v>
      </c>
      <c r="D9652" s="126" t="s">
        <v>28809</v>
      </c>
      <c r="E9652" s="125" t="s">
        <v>28852</v>
      </c>
      <c r="F9652" s="126" t="s">
        <v>28853</v>
      </c>
      <c r="G9652" s="125" t="s">
        <v>28854</v>
      </c>
      <c r="H9652" s="126" t="s">
        <v>28855</v>
      </c>
      <c r="I9652" s="127">
        <v>64</v>
      </c>
      <c r="J9652" s="128">
        <v>1.6212</v>
      </c>
    </row>
    <row r="9653" spans="2:10" hidden="1" x14ac:dyDescent="0.25">
      <c r="B9653" s="124" t="s">
        <v>158</v>
      </c>
      <c r="C9653" s="125" t="s">
        <v>28808</v>
      </c>
      <c r="D9653" s="126" t="s">
        <v>28809</v>
      </c>
      <c r="E9653" s="125" t="s">
        <v>28854</v>
      </c>
      <c r="F9653" s="126" t="s">
        <v>28855</v>
      </c>
      <c r="G9653" s="125" t="s">
        <v>28856</v>
      </c>
      <c r="H9653" s="126" t="s">
        <v>28857</v>
      </c>
      <c r="I9653" s="127">
        <v>33</v>
      </c>
      <c r="J9653" s="128">
        <v>0.90449999999999997</v>
      </c>
    </row>
    <row r="9654" spans="2:10" hidden="1" x14ac:dyDescent="0.25">
      <c r="B9654" s="124" t="s">
        <v>158</v>
      </c>
      <c r="C9654" s="125" t="s">
        <v>28808</v>
      </c>
      <c r="D9654" s="126" t="s">
        <v>28809</v>
      </c>
      <c r="E9654" s="125" t="s">
        <v>28856</v>
      </c>
      <c r="F9654" s="126" t="s">
        <v>28857</v>
      </c>
      <c r="G9654" s="125" t="s">
        <v>28838</v>
      </c>
      <c r="H9654" s="126" t="s">
        <v>28839</v>
      </c>
      <c r="I9654" s="127">
        <v>72</v>
      </c>
      <c r="J9654" s="128">
        <v>1.833</v>
      </c>
    </row>
    <row r="9655" spans="2:10" hidden="1" x14ac:dyDescent="0.25">
      <c r="B9655" s="124" t="s">
        <v>158</v>
      </c>
      <c r="C9655" s="125" t="s">
        <v>28808</v>
      </c>
      <c r="D9655" s="126" t="s">
        <v>28809</v>
      </c>
      <c r="E9655" s="125" t="s">
        <v>28840</v>
      </c>
      <c r="F9655" s="126" t="s">
        <v>28841</v>
      </c>
      <c r="G9655" s="125" t="s">
        <v>28858</v>
      </c>
      <c r="H9655" s="126" t="s">
        <v>28859</v>
      </c>
      <c r="I9655" s="127">
        <v>90</v>
      </c>
      <c r="J9655" s="128">
        <v>1.2630999999999999</v>
      </c>
    </row>
    <row r="9656" spans="2:10" hidden="1" x14ac:dyDescent="0.25">
      <c r="B9656" s="124" t="s">
        <v>158</v>
      </c>
      <c r="C9656" s="125" t="s">
        <v>28808</v>
      </c>
      <c r="D9656" s="126" t="s">
        <v>28809</v>
      </c>
      <c r="E9656" s="125" t="s">
        <v>28860</v>
      </c>
      <c r="F9656" s="126" t="s">
        <v>28861</v>
      </c>
      <c r="G9656" s="125" t="s">
        <v>28862</v>
      </c>
      <c r="H9656" s="126" t="s">
        <v>28863</v>
      </c>
      <c r="I9656" s="127">
        <v>30</v>
      </c>
      <c r="J9656" s="128">
        <v>0.6944999999999999</v>
      </c>
    </row>
    <row r="9657" spans="2:10" hidden="1" x14ac:dyDescent="0.25">
      <c r="B9657" s="124" t="s">
        <v>158</v>
      </c>
      <c r="C9657" s="125" t="s">
        <v>28808</v>
      </c>
      <c r="D9657" s="126" t="s">
        <v>28809</v>
      </c>
      <c r="E9657" s="125" t="s">
        <v>28864</v>
      </c>
      <c r="F9657" s="126" t="s">
        <v>28865</v>
      </c>
      <c r="G9657" s="125" t="s">
        <v>28866</v>
      </c>
      <c r="H9657" s="126" t="s">
        <v>28867</v>
      </c>
      <c r="I9657" s="127">
        <v>5</v>
      </c>
      <c r="J9657" s="128">
        <v>6.8358999999999996</v>
      </c>
    </row>
    <row r="9658" spans="2:10" hidden="1" x14ac:dyDescent="0.25">
      <c r="B9658" s="124" t="s">
        <v>158</v>
      </c>
      <c r="C9658" s="125" t="s">
        <v>28808</v>
      </c>
      <c r="D9658" s="126" t="s">
        <v>28809</v>
      </c>
      <c r="E9658" s="125" t="s">
        <v>28828</v>
      </c>
      <c r="F9658" s="126" t="s">
        <v>28829</v>
      </c>
      <c r="G9658" s="125" t="s">
        <v>28868</v>
      </c>
      <c r="H9658" s="126" t="s">
        <v>28869</v>
      </c>
      <c r="I9658" s="127">
        <v>18</v>
      </c>
      <c r="J9658" s="128">
        <v>3.6765999999999992</v>
      </c>
    </row>
    <row r="9659" spans="2:10" hidden="1" x14ac:dyDescent="0.25">
      <c r="B9659" s="124" t="s">
        <v>158</v>
      </c>
      <c r="C9659" s="125" t="s">
        <v>28808</v>
      </c>
      <c r="D9659" s="126" t="s">
        <v>28809</v>
      </c>
      <c r="E9659" s="125" t="s">
        <v>28870</v>
      </c>
      <c r="F9659" s="126" t="s">
        <v>28871</v>
      </c>
      <c r="G9659" s="125" t="s">
        <v>28872</v>
      </c>
      <c r="H9659" s="126" t="s">
        <v>28873</v>
      </c>
      <c r="I9659" s="127">
        <v>79</v>
      </c>
      <c r="J9659" s="128">
        <v>1.8491</v>
      </c>
    </row>
    <row r="9660" spans="2:10" hidden="1" x14ac:dyDescent="0.25">
      <c r="B9660" s="124" t="s">
        <v>158</v>
      </c>
      <c r="C9660" s="125" t="s">
        <v>28808</v>
      </c>
      <c r="D9660" s="126" t="s">
        <v>28809</v>
      </c>
      <c r="E9660" s="125" t="s">
        <v>28872</v>
      </c>
      <c r="F9660" s="126" t="s">
        <v>28873</v>
      </c>
      <c r="G9660" s="125" t="s">
        <v>28874</v>
      </c>
      <c r="H9660" s="126" t="s">
        <v>28875</v>
      </c>
      <c r="I9660" s="127">
        <v>62</v>
      </c>
      <c r="J9660" s="128">
        <v>1.6302000000000001</v>
      </c>
    </row>
    <row r="9661" spans="2:10" hidden="1" x14ac:dyDescent="0.25">
      <c r="B9661" s="124" t="s">
        <v>158</v>
      </c>
      <c r="C9661" s="125" t="s">
        <v>28808</v>
      </c>
      <c r="D9661" s="126" t="s">
        <v>28809</v>
      </c>
      <c r="E9661" s="125" t="s">
        <v>28876</v>
      </c>
      <c r="F9661" s="126" t="s">
        <v>28877</v>
      </c>
      <c r="G9661" s="125" t="s">
        <v>28878</v>
      </c>
      <c r="H9661" s="126" t="s">
        <v>28879</v>
      </c>
      <c r="I9661" s="127">
        <v>27</v>
      </c>
      <c r="J9661" s="128">
        <v>2.0283000000000002</v>
      </c>
    </row>
    <row r="9662" spans="2:10" hidden="1" x14ac:dyDescent="0.25">
      <c r="B9662" s="124" t="s">
        <v>158</v>
      </c>
      <c r="C9662" s="125" t="s">
        <v>28808</v>
      </c>
      <c r="D9662" s="126" t="s">
        <v>28809</v>
      </c>
      <c r="E9662" s="125" t="s">
        <v>28880</v>
      </c>
      <c r="F9662" s="126" t="s">
        <v>28881</v>
      </c>
      <c r="G9662" s="125" t="s">
        <v>28882</v>
      </c>
      <c r="H9662" s="126" t="s">
        <v>28883</v>
      </c>
      <c r="I9662" s="127">
        <v>17</v>
      </c>
      <c r="J9662" s="128">
        <v>0.67470000000000008</v>
      </c>
    </row>
    <row r="9663" spans="2:10" hidden="1" x14ac:dyDescent="0.25">
      <c r="B9663" s="124" t="s">
        <v>158</v>
      </c>
      <c r="C9663" s="125" t="s">
        <v>28808</v>
      </c>
      <c r="D9663" s="126" t="s">
        <v>28809</v>
      </c>
      <c r="E9663" s="125" t="s">
        <v>28850</v>
      </c>
      <c r="F9663" s="126" t="s">
        <v>28851</v>
      </c>
      <c r="G9663" s="125" t="s">
        <v>28884</v>
      </c>
      <c r="H9663" s="126" t="s">
        <v>28885</v>
      </c>
      <c r="I9663" s="127">
        <v>52</v>
      </c>
      <c r="J9663" s="128">
        <v>6.2296000000000014</v>
      </c>
    </row>
    <row r="9664" spans="2:10" hidden="1" x14ac:dyDescent="0.25">
      <c r="B9664" s="124" t="s">
        <v>158</v>
      </c>
      <c r="C9664" s="125" t="s">
        <v>28808</v>
      </c>
      <c r="D9664" s="126" t="s">
        <v>28809</v>
      </c>
      <c r="E9664" s="125" t="s">
        <v>28826</v>
      </c>
      <c r="F9664" s="126" t="s">
        <v>28827</v>
      </c>
      <c r="G9664" s="125" t="s">
        <v>28886</v>
      </c>
      <c r="H9664" s="126" t="s">
        <v>28887</v>
      </c>
      <c r="I9664" s="127">
        <v>49</v>
      </c>
      <c r="J9664" s="128">
        <v>3.3531</v>
      </c>
    </row>
    <row r="9665" spans="2:10" hidden="1" x14ac:dyDescent="0.25">
      <c r="B9665" s="124" t="s">
        <v>158</v>
      </c>
      <c r="C9665" s="125" t="s">
        <v>28808</v>
      </c>
      <c r="D9665" s="126" t="s">
        <v>28809</v>
      </c>
      <c r="E9665" s="125" t="s">
        <v>28848</v>
      </c>
      <c r="F9665" s="126" t="s">
        <v>28849</v>
      </c>
      <c r="G9665" s="125" t="s">
        <v>28099</v>
      </c>
      <c r="H9665" s="126" t="s">
        <v>28888</v>
      </c>
      <c r="I9665" s="127">
        <v>34</v>
      </c>
      <c r="J9665" s="128">
        <v>1.3571</v>
      </c>
    </row>
    <row r="9666" spans="2:10" hidden="1" x14ac:dyDescent="0.25">
      <c r="B9666" s="124" t="s">
        <v>158</v>
      </c>
      <c r="C9666" s="125" t="s">
        <v>28808</v>
      </c>
      <c r="D9666" s="126" t="s">
        <v>28809</v>
      </c>
      <c r="E9666" s="125" t="s">
        <v>28889</v>
      </c>
      <c r="F9666" s="126" t="s">
        <v>28890</v>
      </c>
      <c r="G9666" s="125" t="s">
        <v>28891</v>
      </c>
      <c r="H9666" s="126" t="s">
        <v>28892</v>
      </c>
      <c r="I9666" s="127">
        <v>32</v>
      </c>
      <c r="J9666" s="128">
        <v>1.3923000000000001</v>
      </c>
    </row>
    <row r="9667" spans="2:10" hidden="1" x14ac:dyDescent="0.25">
      <c r="B9667" s="124" t="s">
        <v>158</v>
      </c>
      <c r="C9667" s="125" t="s">
        <v>28808</v>
      </c>
      <c r="D9667" s="126" t="s">
        <v>28809</v>
      </c>
      <c r="E9667" s="125" t="s">
        <v>28893</v>
      </c>
      <c r="F9667" s="126" t="s">
        <v>28894</v>
      </c>
      <c r="G9667" s="125" t="s">
        <v>28895</v>
      </c>
      <c r="H9667" s="126" t="s">
        <v>28896</v>
      </c>
      <c r="I9667" s="127">
        <v>124</v>
      </c>
      <c r="J9667" s="128">
        <v>1.8093999999999999</v>
      </c>
    </row>
    <row r="9668" spans="2:10" hidden="1" x14ac:dyDescent="0.25">
      <c r="B9668" s="124" t="s">
        <v>158</v>
      </c>
      <c r="C9668" s="125" t="s">
        <v>28808</v>
      </c>
      <c r="D9668" s="126" t="s">
        <v>28809</v>
      </c>
      <c r="E9668" s="125" t="s">
        <v>28880</v>
      </c>
      <c r="F9668" s="126" t="s">
        <v>28881</v>
      </c>
      <c r="G9668" s="125" t="s">
        <v>28870</v>
      </c>
      <c r="H9668" s="126" t="s">
        <v>28871</v>
      </c>
      <c r="I9668" s="127">
        <v>111</v>
      </c>
      <c r="J9668" s="128">
        <v>1.8048</v>
      </c>
    </row>
    <row r="9669" spans="2:10" hidden="1" x14ac:dyDescent="0.25">
      <c r="B9669" s="124" t="s">
        <v>158</v>
      </c>
      <c r="C9669" s="125" t="s">
        <v>28808</v>
      </c>
      <c r="D9669" s="126" t="s">
        <v>28809</v>
      </c>
      <c r="E9669" s="125" t="s">
        <v>28897</v>
      </c>
      <c r="F9669" s="126" t="s">
        <v>28898</v>
      </c>
      <c r="G9669" s="125" t="s">
        <v>28826</v>
      </c>
      <c r="H9669" s="126" t="s">
        <v>28827</v>
      </c>
      <c r="I9669" s="127">
        <v>96</v>
      </c>
      <c r="J9669" s="128">
        <v>2.6526000000000001</v>
      </c>
    </row>
    <row r="9670" spans="2:10" hidden="1" x14ac:dyDescent="0.25">
      <c r="B9670" s="124" t="s">
        <v>158</v>
      </c>
      <c r="C9670" s="125" t="s">
        <v>28899</v>
      </c>
      <c r="D9670" s="126" t="s">
        <v>28900</v>
      </c>
      <c r="E9670" s="125" t="s">
        <v>28899</v>
      </c>
      <c r="F9670" s="126" t="s">
        <v>28901</v>
      </c>
      <c r="G9670" s="125" t="s">
        <v>28902</v>
      </c>
      <c r="H9670" s="126" t="s">
        <v>28903</v>
      </c>
      <c r="I9670" s="127">
        <v>137</v>
      </c>
      <c r="J9670" s="128">
        <v>11.2918</v>
      </c>
    </row>
    <row r="9671" spans="2:10" hidden="1" x14ac:dyDescent="0.25">
      <c r="B9671" s="124" t="s">
        <v>158</v>
      </c>
      <c r="C9671" s="125" t="s">
        <v>28904</v>
      </c>
      <c r="D9671" s="126" t="s">
        <v>28905</v>
      </c>
      <c r="E9671" s="125" t="s">
        <v>28904</v>
      </c>
      <c r="F9671" s="126" t="s">
        <v>28906</v>
      </c>
      <c r="G9671" s="125" t="s">
        <v>28907</v>
      </c>
      <c r="H9671" s="126" t="s">
        <v>28908</v>
      </c>
      <c r="I9671" s="127">
        <v>66</v>
      </c>
      <c r="J9671" s="128">
        <v>12.629</v>
      </c>
    </row>
    <row r="9672" spans="2:10" hidden="1" x14ac:dyDescent="0.25">
      <c r="B9672" s="124" t="s">
        <v>158</v>
      </c>
      <c r="C9672" s="125" t="s">
        <v>28909</v>
      </c>
      <c r="D9672" s="126" t="s">
        <v>28910</v>
      </c>
      <c r="E9672" s="125" t="s">
        <v>28911</v>
      </c>
      <c r="F9672" s="126" t="s">
        <v>28912</v>
      </c>
      <c r="G9672" s="125" t="s">
        <v>28913</v>
      </c>
      <c r="H9672" s="126" t="s">
        <v>28914</v>
      </c>
      <c r="I9672" s="127">
        <v>128</v>
      </c>
      <c r="J9672" s="128">
        <v>5.8616999999999999</v>
      </c>
    </row>
    <row r="9673" spans="2:10" hidden="1" x14ac:dyDescent="0.25">
      <c r="B9673" s="124" t="s">
        <v>158</v>
      </c>
      <c r="C9673" s="125" t="s">
        <v>28909</v>
      </c>
      <c r="D9673" s="126" t="s">
        <v>28910</v>
      </c>
      <c r="E9673" s="125" t="s">
        <v>28915</v>
      </c>
      <c r="F9673" s="126" t="s">
        <v>28916</v>
      </c>
      <c r="G9673" s="125" t="s">
        <v>28911</v>
      </c>
      <c r="H9673" s="126" t="s">
        <v>28912</v>
      </c>
      <c r="I9673" s="127">
        <v>82</v>
      </c>
      <c r="J9673" s="128">
        <v>7.4309000000000003</v>
      </c>
    </row>
    <row r="9674" spans="2:10" hidden="1" x14ac:dyDescent="0.25">
      <c r="B9674" s="124" t="s">
        <v>158</v>
      </c>
      <c r="C9674" s="125" t="s">
        <v>28909</v>
      </c>
      <c r="D9674" s="126" t="s">
        <v>28910</v>
      </c>
      <c r="E9674" s="125" t="s">
        <v>28917</v>
      </c>
      <c r="F9674" s="126" t="s">
        <v>28918</v>
      </c>
      <c r="G9674" s="125" t="s">
        <v>28919</v>
      </c>
      <c r="H9674" s="126" t="s">
        <v>28920</v>
      </c>
      <c r="I9674" s="127">
        <v>81</v>
      </c>
      <c r="J9674" s="128">
        <v>8.1066000000000003</v>
      </c>
    </row>
    <row r="9675" spans="2:10" hidden="1" x14ac:dyDescent="0.25">
      <c r="B9675" s="124" t="s">
        <v>158</v>
      </c>
      <c r="C9675" s="125" t="s">
        <v>28921</v>
      </c>
      <c r="D9675" s="126" t="s">
        <v>28922</v>
      </c>
      <c r="E9675" s="125" t="s">
        <v>28923</v>
      </c>
      <c r="F9675" s="126" t="s">
        <v>28924</v>
      </c>
      <c r="G9675" s="125" t="s">
        <v>23331</v>
      </c>
      <c r="H9675" s="126" t="s">
        <v>28925</v>
      </c>
      <c r="I9675" s="127">
        <v>5</v>
      </c>
      <c r="J9675" s="128">
        <v>9.5557000000000052</v>
      </c>
    </row>
    <row r="9676" spans="2:10" hidden="1" x14ac:dyDescent="0.25">
      <c r="B9676" s="124" t="s">
        <v>158</v>
      </c>
      <c r="C9676" s="125" t="s">
        <v>28926</v>
      </c>
      <c r="D9676" s="126" t="s">
        <v>28927</v>
      </c>
      <c r="E9676" s="125" t="s">
        <v>28926</v>
      </c>
      <c r="F9676" s="126" t="s">
        <v>28928</v>
      </c>
      <c r="G9676" s="125" t="s">
        <v>28561</v>
      </c>
      <c r="H9676" s="126" t="s">
        <v>28929</v>
      </c>
      <c r="I9676" s="127">
        <v>31</v>
      </c>
      <c r="J9676" s="128">
        <v>5.4123999999999999</v>
      </c>
    </row>
    <row r="9677" spans="2:10" hidden="1" x14ac:dyDescent="0.25">
      <c r="B9677" s="124" t="s">
        <v>158</v>
      </c>
      <c r="C9677" s="125" t="s">
        <v>28926</v>
      </c>
      <c r="D9677" s="126" t="s">
        <v>28927</v>
      </c>
      <c r="E9677" s="125" t="s">
        <v>28926</v>
      </c>
      <c r="F9677" s="126" t="s">
        <v>28928</v>
      </c>
      <c r="G9677" s="125" t="s">
        <v>28930</v>
      </c>
      <c r="H9677" s="126" t="s">
        <v>28931</v>
      </c>
      <c r="I9677" s="127">
        <v>9</v>
      </c>
      <c r="J9677" s="128">
        <v>18.4483</v>
      </c>
    </row>
    <row r="9678" spans="2:10" hidden="1" x14ac:dyDescent="0.25">
      <c r="B9678" s="124" t="s">
        <v>158</v>
      </c>
      <c r="C9678" s="125" t="s">
        <v>28932</v>
      </c>
      <c r="D9678" s="126" t="s">
        <v>28933</v>
      </c>
      <c r="E9678" s="125" t="s">
        <v>28932</v>
      </c>
      <c r="F9678" s="126" t="s">
        <v>28934</v>
      </c>
      <c r="G9678" s="125" t="s">
        <v>28935</v>
      </c>
      <c r="H9678" s="126" t="s">
        <v>28936</v>
      </c>
      <c r="I9678" s="127">
        <v>0</v>
      </c>
      <c r="J9678" s="128">
        <v>1.4887999999999999</v>
      </c>
    </row>
    <row r="9679" spans="2:10" hidden="1" x14ac:dyDescent="0.25">
      <c r="B9679" s="124" t="s">
        <v>158</v>
      </c>
      <c r="C9679" s="125" t="s">
        <v>28937</v>
      </c>
      <c r="D9679" s="126" t="s">
        <v>28938</v>
      </c>
      <c r="E9679" s="125" t="s">
        <v>28939</v>
      </c>
      <c r="F9679" s="126" t="s">
        <v>28940</v>
      </c>
      <c r="G9679" s="125" t="s">
        <v>1096</v>
      </c>
      <c r="H9679" s="126" t="s">
        <v>28941</v>
      </c>
      <c r="I9679" s="127">
        <v>24</v>
      </c>
      <c r="J9679" s="128">
        <v>1.7585</v>
      </c>
    </row>
    <row r="9680" spans="2:10" hidden="1" x14ac:dyDescent="0.25">
      <c r="B9680" s="124" t="s">
        <v>158</v>
      </c>
      <c r="C9680" s="125" t="s">
        <v>28937</v>
      </c>
      <c r="D9680" s="126" t="s">
        <v>28938</v>
      </c>
      <c r="E9680" s="125" t="s">
        <v>28937</v>
      </c>
      <c r="F9680" s="126" t="s">
        <v>28942</v>
      </c>
      <c r="G9680" s="125" t="s">
        <v>28943</v>
      </c>
      <c r="H9680" s="126" t="s">
        <v>28944</v>
      </c>
      <c r="I9680" s="127">
        <v>4</v>
      </c>
      <c r="J9680" s="128">
        <v>5.1214000000000004</v>
      </c>
    </row>
    <row r="9681" spans="2:10" hidden="1" x14ac:dyDescent="0.25">
      <c r="B9681" s="124" t="s">
        <v>158</v>
      </c>
      <c r="C9681" s="125" t="s">
        <v>28937</v>
      </c>
      <c r="D9681" s="126" t="s">
        <v>28938</v>
      </c>
      <c r="E9681" s="125" t="s">
        <v>28937</v>
      </c>
      <c r="F9681" s="126" t="s">
        <v>28942</v>
      </c>
      <c r="G9681" s="125" t="s">
        <v>28939</v>
      </c>
      <c r="H9681" s="126" t="s">
        <v>28940</v>
      </c>
      <c r="I9681" s="127">
        <v>13</v>
      </c>
      <c r="J9681" s="128">
        <v>5.2815000000000003</v>
      </c>
    </row>
    <row r="9682" spans="2:10" hidden="1" x14ac:dyDescent="0.25">
      <c r="B9682" s="124" t="s">
        <v>158</v>
      </c>
      <c r="C9682" s="125" t="s">
        <v>28937</v>
      </c>
      <c r="D9682" s="126" t="s">
        <v>28938</v>
      </c>
      <c r="E9682" s="125" t="s">
        <v>28945</v>
      </c>
      <c r="F9682" s="126" t="s">
        <v>28946</v>
      </c>
      <c r="G9682" s="125" t="s">
        <v>5080</v>
      </c>
      <c r="H9682" s="126" t="s">
        <v>28947</v>
      </c>
      <c r="I9682" s="127">
        <v>0</v>
      </c>
      <c r="J9682" s="128">
        <v>5.5540999999999991</v>
      </c>
    </row>
    <row r="9683" spans="2:10" hidden="1" x14ac:dyDescent="0.25">
      <c r="B9683" s="124" t="s">
        <v>158</v>
      </c>
      <c r="C9683" s="125" t="s">
        <v>28937</v>
      </c>
      <c r="D9683" s="126" t="s">
        <v>28938</v>
      </c>
      <c r="E9683" s="125" t="s">
        <v>28943</v>
      </c>
      <c r="F9683" s="126" t="s">
        <v>28944</v>
      </c>
      <c r="G9683" s="125" t="s">
        <v>28945</v>
      </c>
      <c r="H9683" s="126" t="s">
        <v>28946</v>
      </c>
      <c r="I9683" s="127">
        <v>6</v>
      </c>
      <c r="J9683" s="128">
        <v>7.1908000000000003</v>
      </c>
    </row>
    <row r="9684" spans="2:10" hidden="1" x14ac:dyDescent="0.25">
      <c r="B9684" s="124" t="s">
        <v>158</v>
      </c>
      <c r="C9684" s="125" t="s">
        <v>28937</v>
      </c>
      <c r="D9684" s="126" t="s">
        <v>28938</v>
      </c>
      <c r="E9684" s="125" t="s">
        <v>5080</v>
      </c>
      <c r="F9684" s="126" t="s">
        <v>28947</v>
      </c>
      <c r="G9684" s="125" t="s">
        <v>28948</v>
      </c>
      <c r="H9684" s="126" t="s">
        <v>28949</v>
      </c>
      <c r="I9684" s="127">
        <v>3</v>
      </c>
      <c r="J9684" s="128">
        <v>5.851</v>
      </c>
    </row>
    <row r="9685" spans="2:10" hidden="1" x14ac:dyDescent="0.25">
      <c r="B9685" s="124" t="s">
        <v>158</v>
      </c>
      <c r="C9685" s="125" t="s">
        <v>28937</v>
      </c>
      <c r="D9685" s="126" t="s">
        <v>28938</v>
      </c>
      <c r="E9685" s="125" t="s">
        <v>5080</v>
      </c>
      <c r="F9685" s="126" t="s">
        <v>28947</v>
      </c>
      <c r="G9685" s="125" t="s">
        <v>10464</v>
      </c>
      <c r="H9685" s="126" t="s">
        <v>28950</v>
      </c>
      <c r="I9685" s="127">
        <v>7</v>
      </c>
      <c r="J9685" s="128">
        <v>4.2938999999999998</v>
      </c>
    </row>
    <row r="9686" spans="2:10" hidden="1" x14ac:dyDescent="0.25">
      <c r="B9686" s="124" t="s">
        <v>158</v>
      </c>
      <c r="C9686" s="125" t="s">
        <v>28951</v>
      </c>
      <c r="D9686" s="126" t="s">
        <v>28952</v>
      </c>
      <c r="E9686" s="125" t="s">
        <v>27450</v>
      </c>
      <c r="F9686" s="126" t="s">
        <v>28953</v>
      </c>
      <c r="G9686" s="125" t="s">
        <v>28954</v>
      </c>
      <c r="H9686" s="126" t="s">
        <v>28955</v>
      </c>
      <c r="I9686" s="127">
        <v>31</v>
      </c>
      <c r="J9686" s="128">
        <v>65.569300000000013</v>
      </c>
    </row>
    <row r="9687" spans="2:10" hidden="1" x14ac:dyDescent="0.25">
      <c r="B9687" s="124" t="s">
        <v>158</v>
      </c>
      <c r="C9687" s="125" t="s">
        <v>5386</v>
      </c>
      <c r="D9687" s="126" t="s">
        <v>28956</v>
      </c>
      <c r="E9687" s="125" t="s">
        <v>28957</v>
      </c>
      <c r="F9687" s="126" t="s">
        <v>28958</v>
      </c>
      <c r="G9687" s="125" t="s">
        <v>28957</v>
      </c>
      <c r="H9687" s="126" t="s">
        <v>28959</v>
      </c>
      <c r="I9687" s="127">
        <v>119</v>
      </c>
      <c r="J9687" s="128">
        <v>8.1751000000000005</v>
      </c>
    </row>
    <row r="9688" spans="2:10" hidden="1" x14ac:dyDescent="0.25">
      <c r="B9688" s="124" t="s">
        <v>158</v>
      </c>
      <c r="C9688" s="125" t="s">
        <v>28960</v>
      </c>
      <c r="D9688" s="126" t="s">
        <v>28961</v>
      </c>
      <c r="E9688" s="125" t="s">
        <v>28962</v>
      </c>
      <c r="F9688" s="126" t="s">
        <v>28963</v>
      </c>
      <c r="G9688" s="125" t="s">
        <v>28964</v>
      </c>
      <c r="H9688" s="126" t="s">
        <v>28965</v>
      </c>
      <c r="I9688" s="127">
        <v>0</v>
      </c>
      <c r="J9688" s="128">
        <v>1.3147</v>
      </c>
    </row>
    <row r="9689" spans="2:10" hidden="1" x14ac:dyDescent="0.25">
      <c r="B9689" s="124" t="s">
        <v>158</v>
      </c>
      <c r="C9689" s="125" t="s">
        <v>28960</v>
      </c>
      <c r="D9689" s="126" t="s">
        <v>28961</v>
      </c>
      <c r="E9689" s="125" t="s">
        <v>28966</v>
      </c>
      <c r="F9689" s="126" t="s">
        <v>28967</v>
      </c>
      <c r="G9689" s="125" t="s">
        <v>28968</v>
      </c>
      <c r="H9689" s="126" t="s">
        <v>28969</v>
      </c>
      <c r="I9689" s="127">
        <v>4</v>
      </c>
      <c r="J9689" s="128">
        <v>2.0489999999999999</v>
      </c>
    </row>
    <row r="9690" spans="2:10" hidden="1" x14ac:dyDescent="0.25">
      <c r="B9690" s="124" t="s">
        <v>158</v>
      </c>
      <c r="C9690" s="125" t="s">
        <v>28960</v>
      </c>
      <c r="D9690" s="126" t="s">
        <v>28961</v>
      </c>
      <c r="E9690" s="125" t="s">
        <v>28968</v>
      </c>
      <c r="F9690" s="126" t="s">
        <v>28969</v>
      </c>
      <c r="G9690" s="125" t="s">
        <v>28970</v>
      </c>
      <c r="H9690" s="126" t="s">
        <v>28971</v>
      </c>
      <c r="I9690" s="127">
        <v>13</v>
      </c>
      <c r="J9690" s="128">
        <v>1.5044</v>
      </c>
    </row>
    <row r="9691" spans="2:10" hidden="1" x14ac:dyDescent="0.25">
      <c r="B9691" s="124" t="s">
        <v>158</v>
      </c>
      <c r="C9691" s="125" t="s">
        <v>28960</v>
      </c>
      <c r="D9691" s="126" t="s">
        <v>28961</v>
      </c>
      <c r="E9691" s="125" t="s">
        <v>28968</v>
      </c>
      <c r="F9691" s="126" t="s">
        <v>28969</v>
      </c>
      <c r="G9691" s="125" t="s">
        <v>28972</v>
      </c>
      <c r="H9691" s="126" t="s">
        <v>28973</v>
      </c>
      <c r="I9691" s="127">
        <v>48</v>
      </c>
      <c r="J9691" s="128">
        <v>1.1399999999999999</v>
      </c>
    </row>
    <row r="9692" spans="2:10" hidden="1" x14ac:dyDescent="0.25">
      <c r="B9692" s="124" t="s">
        <v>158</v>
      </c>
      <c r="C9692" s="125" t="s">
        <v>28974</v>
      </c>
      <c r="D9692" s="126" t="s">
        <v>28975</v>
      </c>
      <c r="E9692" s="125" t="s">
        <v>28974</v>
      </c>
      <c r="F9692" s="126" t="s">
        <v>28976</v>
      </c>
      <c r="G9692" s="125" t="s">
        <v>28977</v>
      </c>
      <c r="H9692" s="126" t="s">
        <v>28978</v>
      </c>
      <c r="I9692" s="127">
        <v>24</v>
      </c>
      <c r="J9692" s="128">
        <v>39.338700000000003</v>
      </c>
    </row>
    <row r="9693" spans="2:10" hidden="1" x14ac:dyDescent="0.25">
      <c r="B9693" s="124" t="s">
        <v>158</v>
      </c>
      <c r="C9693" s="125" t="s">
        <v>28979</v>
      </c>
      <c r="D9693" s="126" t="s">
        <v>28980</v>
      </c>
      <c r="E9693" s="125" t="s">
        <v>28981</v>
      </c>
      <c r="F9693" s="126" t="s">
        <v>28982</v>
      </c>
      <c r="G9693" s="125" t="s">
        <v>28983</v>
      </c>
      <c r="H9693" s="126" t="s">
        <v>28984</v>
      </c>
      <c r="I9693" s="127">
        <v>100</v>
      </c>
      <c r="J9693" s="128">
        <v>1.9213</v>
      </c>
    </row>
    <row r="9694" spans="2:10" hidden="1" x14ac:dyDescent="0.25">
      <c r="B9694" s="124" t="s">
        <v>158</v>
      </c>
      <c r="C9694" s="125" t="s">
        <v>28979</v>
      </c>
      <c r="D9694" s="126" t="s">
        <v>28980</v>
      </c>
      <c r="E9694" s="125" t="s">
        <v>28979</v>
      </c>
      <c r="F9694" s="126" t="s">
        <v>28985</v>
      </c>
      <c r="G9694" s="125" t="s">
        <v>28981</v>
      </c>
      <c r="H9694" s="126" t="s">
        <v>28982</v>
      </c>
      <c r="I9694" s="127">
        <v>0</v>
      </c>
      <c r="J9694" s="128">
        <v>3.8725999999999989</v>
      </c>
    </row>
    <row r="9695" spans="2:10" hidden="1" x14ac:dyDescent="0.25">
      <c r="B9695" s="124" t="s">
        <v>158</v>
      </c>
      <c r="C9695" s="125" t="s">
        <v>28986</v>
      </c>
      <c r="D9695" s="126" t="s">
        <v>28987</v>
      </c>
      <c r="E9695" s="125" t="s">
        <v>28988</v>
      </c>
      <c r="F9695" s="126" t="s">
        <v>28989</v>
      </c>
      <c r="G9695" s="125" t="s">
        <v>28990</v>
      </c>
      <c r="H9695" s="126" t="s">
        <v>28991</v>
      </c>
      <c r="I9695" s="127">
        <v>21</v>
      </c>
      <c r="J9695" s="128">
        <v>7.6807999999999996</v>
      </c>
    </row>
    <row r="9696" spans="2:10" hidden="1" x14ac:dyDescent="0.25">
      <c r="B9696" s="124" t="s">
        <v>158</v>
      </c>
      <c r="C9696" s="125" t="s">
        <v>28992</v>
      </c>
      <c r="D9696" s="126" t="s">
        <v>28993</v>
      </c>
      <c r="E9696" s="125" t="s">
        <v>28994</v>
      </c>
      <c r="F9696" s="126" t="s">
        <v>28995</v>
      </c>
      <c r="G9696" s="125" t="s">
        <v>28996</v>
      </c>
      <c r="H9696" s="126" t="s">
        <v>28997</v>
      </c>
      <c r="I9696" s="127">
        <v>50</v>
      </c>
      <c r="J9696" s="128">
        <v>5.8068999999999997</v>
      </c>
    </row>
    <row r="9697" spans="2:10" hidden="1" x14ac:dyDescent="0.25">
      <c r="B9697" s="124" t="s">
        <v>158</v>
      </c>
      <c r="C9697" s="125" t="s">
        <v>28992</v>
      </c>
      <c r="D9697" s="126" t="s">
        <v>28993</v>
      </c>
      <c r="E9697" s="125" t="s">
        <v>28992</v>
      </c>
      <c r="F9697" s="126" t="s">
        <v>28998</v>
      </c>
      <c r="G9697" s="125" t="s">
        <v>28999</v>
      </c>
      <c r="H9697" s="126" t="s">
        <v>29000</v>
      </c>
      <c r="I9697" s="127">
        <v>134</v>
      </c>
      <c r="J9697" s="128">
        <v>1.6094999999999999</v>
      </c>
    </row>
    <row r="9698" spans="2:10" hidden="1" x14ac:dyDescent="0.25">
      <c r="B9698" s="124" t="s">
        <v>158</v>
      </c>
      <c r="C9698" s="125" t="s">
        <v>28992</v>
      </c>
      <c r="D9698" s="126" t="s">
        <v>28993</v>
      </c>
      <c r="E9698" s="125" t="s">
        <v>28996</v>
      </c>
      <c r="F9698" s="126" t="s">
        <v>28997</v>
      </c>
      <c r="G9698" s="125" t="s">
        <v>29001</v>
      </c>
      <c r="H9698" s="126" t="s">
        <v>29002</v>
      </c>
      <c r="I9698" s="127">
        <v>63</v>
      </c>
      <c r="J9698" s="128">
        <v>6.0486000000000004</v>
      </c>
    </row>
    <row r="9699" spans="2:10" hidden="1" x14ac:dyDescent="0.25">
      <c r="B9699" s="124" t="s">
        <v>158</v>
      </c>
      <c r="C9699" s="125" t="s">
        <v>28992</v>
      </c>
      <c r="D9699" s="126" t="s">
        <v>28993</v>
      </c>
      <c r="E9699" s="125" t="s">
        <v>28992</v>
      </c>
      <c r="F9699" s="126" t="s">
        <v>28998</v>
      </c>
      <c r="G9699" s="125" t="s">
        <v>29003</v>
      </c>
      <c r="H9699" s="126" t="s">
        <v>29004</v>
      </c>
      <c r="I9699" s="127">
        <v>0</v>
      </c>
      <c r="J9699" s="128">
        <v>2.7427000000000001</v>
      </c>
    </row>
    <row r="9700" spans="2:10" hidden="1" x14ac:dyDescent="0.25">
      <c r="B9700" s="124" t="s">
        <v>158</v>
      </c>
      <c r="C9700" s="125" t="s">
        <v>29005</v>
      </c>
      <c r="D9700" s="126" t="s">
        <v>29006</v>
      </c>
      <c r="E9700" s="125" t="s">
        <v>29005</v>
      </c>
      <c r="F9700" s="126" t="s">
        <v>29007</v>
      </c>
      <c r="G9700" s="125" t="s">
        <v>29008</v>
      </c>
      <c r="H9700" s="126" t="s">
        <v>29009</v>
      </c>
      <c r="I9700" s="127">
        <v>91</v>
      </c>
      <c r="J9700" s="128">
        <v>16.7211</v>
      </c>
    </row>
    <row r="9701" spans="2:10" hidden="1" x14ac:dyDescent="0.25">
      <c r="B9701" s="124" t="s">
        <v>158</v>
      </c>
      <c r="C9701" s="125" t="s">
        <v>29010</v>
      </c>
      <c r="D9701" s="126" t="s">
        <v>29011</v>
      </c>
      <c r="E9701" s="125" t="s">
        <v>29010</v>
      </c>
      <c r="F9701" s="126" t="s">
        <v>29012</v>
      </c>
      <c r="G9701" s="125" t="s">
        <v>29013</v>
      </c>
      <c r="H9701" s="126" t="s">
        <v>29014</v>
      </c>
      <c r="I9701" s="127">
        <v>0</v>
      </c>
      <c r="J9701" s="128">
        <v>1.3427</v>
      </c>
    </row>
    <row r="9702" spans="2:10" hidden="1" x14ac:dyDescent="0.25">
      <c r="B9702" s="124" t="s">
        <v>158</v>
      </c>
      <c r="C9702" s="125" t="s">
        <v>29015</v>
      </c>
      <c r="D9702" s="126" t="s">
        <v>29016</v>
      </c>
      <c r="E9702" s="125" t="s">
        <v>29015</v>
      </c>
      <c r="F9702" s="126" t="s">
        <v>29017</v>
      </c>
      <c r="G9702" s="125" t="s">
        <v>29018</v>
      </c>
      <c r="H9702" s="126" t="s">
        <v>29019</v>
      </c>
      <c r="I9702" s="127">
        <v>141</v>
      </c>
      <c r="J9702" s="128">
        <v>13.0952</v>
      </c>
    </row>
    <row r="9703" spans="2:10" hidden="1" x14ac:dyDescent="0.25">
      <c r="B9703" s="124" t="s">
        <v>158</v>
      </c>
      <c r="C9703" s="125" t="s">
        <v>29015</v>
      </c>
      <c r="D9703" s="126" t="s">
        <v>29016</v>
      </c>
      <c r="E9703" s="125" t="s">
        <v>29015</v>
      </c>
      <c r="F9703" s="126" t="s">
        <v>29017</v>
      </c>
      <c r="G9703" s="125" t="s">
        <v>29020</v>
      </c>
      <c r="H9703" s="126" t="s">
        <v>29021</v>
      </c>
      <c r="I9703" s="127">
        <v>79</v>
      </c>
      <c r="J9703" s="128">
        <v>15.6585</v>
      </c>
    </row>
    <row r="9704" spans="2:10" hidden="1" x14ac:dyDescent="0.25">
      <c r="B9704" s="124" t="s">
        <v>158</v>
      </c>
      <c r="C9704" s="125" t="s">
        <v>29022</v>
      </c>
      <c r="D9704" s="126" t="s">
        <v>29023</v>
      </c>
      <c r="E9704" s="125" t="s">
        <v>29022</v>
      </c>
      <c r="F9704" s="126" t="s">
        <v>29024</v>
      </c>
      <c r="G9704" s="125" t="s">
        <v>29025</v>
      </c>
      <c r="H9704" s="126" t="s">
        <v>29026</v>
      </c>
      <c r="I9704" s="127">
        <v>77</v>
      </c>
      <c r="J9704" s="128">
        <v>3.7505999999999999</v>
      </c>
    </row>
    <row r="9705" spans="2:10" hidden="1" x14ac:dyDescent="0.25">
      <c r="B9705" s="124" t="s">
        <v>158</v>
      </c>
      <c r="C9705" s="125" t="s">
        <v>29022</v>
      </c>
      <c r="D9705" s="126" t="s">
        <v>29023</v>
      </c>
      <c r="E9705" s="125" t="s">
        <v>29027</v>
      </c>
      <c r="F9705" s="126" t="s">
        <v>29028</v>
      </c>
      <c r="G9705" s="125" t="s">
        <v>29029</v>
      </c>
      <c r="H9705" s="126" t="s">
        <v>29030</v>
      </c>
      <c r="I9705" s="127">
        <v>96</v>
      </c>
      <c r="J9705" s="128">
        <v>2.434699999999999</v>
      </c>
    </row>
    <row r="9706" spans="2:10" hidden="1" x14ac:dyDescent="0.25">
      <c r="B9706" s="124" t="s">
        <v>158</v>
      </c>
      <c r="C9706" s="125" t="s">
        <v>29022</v>
      </c>
      <c r="D9706" s="126" t="s">
        <v>29023</v>
      </c>
      <c r="E9706" s="125" t="s">
        <v>29025</v>
      </c>
      <c r="F9706" s="126" t="s">
        <v>29026</v>
      </c>
      <c r="G9706" s="125" t="s">
        <v>29031</v>
      </c>
      <c r="H9706" s="126" t="s">
        <v>29032</v>
      </c>
      <c r="I9706" s="127">
        <v>50</v>
      </c>
      <c r="J9706" s="128">
        <v>3.5575000000000001</v>
      </c>
    </row>
    <row r="9707" spans="2:10" hidden="1" x14ac:dyDescent="0.25">
      <c r="B9707" s="124" t="s">
        <v>158</v>
      </c>
      <c r="C9707" s="125" t="s">
        <v>29022</v>
      </c>
      <c r="D9707" s="126" t="s">
        <v>29023</v>
      </c>
      <c r="E9707" s="125" t="s">
        <v>29031</v>
      </c>
      <c r="F9707" s="126" t="s">
        <v>29032</v>
      </c>
      <c r="G9707" s="125" t="s">
        <v>29033</v>
      </c>
      <c r="H9707" s="126" t="s">
        <v>29034</v>
      </c>
      <c r="I9707" s="127">
        <v>137</v>
      </c>
      <c r="J9707" s="128">
        <v>2.0102000000000002</v>
      </c>
    </row>
    <row r="9708" spans="2:10" hidden="1" x14ac:dyDescent="0.25">
      <c r="B9708" s="124" t="s">
        <v>158</v>
      </c>
      <c r="C9708" s="125" t="s">
        <v>29022</v>
      </c>
      <c r="D9708" s="126" t="s">
        <v>29023</v>
      </c>
      <c r="E9708" s="125" t="s">
        <v>29031</v>
      </c>
      <c r="F9708" s="126" t="s">
        <v>29032</v>
      </c>
      <c r="G9708" s="125" t="s">
        <v>29035</v>
      </c>
      <c r="H9708" s="126" t="s">
        <v>29036</v>
      </c>
      <c r="I9708" s="127">
        <v>139</v>
      </c>
      <c r="J9708" s="128">
        <v>2.9380000000000002</v>
      </c>
    </row>
    <row r="9709" spans="2:10" hidden="1" x14ac:dyDescent="0.25">
      <c r="B9709" s="124" t="s">
        <v>158</v>
      </c>
      <c r="C9709" s="125" t="s">
        <v>29022</v>
      </c>
      <c r="D9709" s="126" t="s">
        <v>29023</v>
      </c>
      <c r="E9709" s="125" t="s">
        <v>29031</v>
      </c>
      <c r="F9709" s="126" t="s">
        <v>29032</v>
      </c>
      <c r="G9709" s="125" t="s">
        <v>29027</v>
      </c>
      <c r="H9709" s="126" t="s">
        <v>29028</v>
      </c>
      <c r="I9709" s="127">
        <v>82</v>
      </c>
      <c r="J9709" s="128">
        <v>2.9295</v>
      </c>
    </row>
    <row r="9710" spans="2:10" hidden="1" x14ac:dyDescent="0.25">
      <c r="B9710" s="124" t="s">
        <v>158</v>
      </c>
      <c r="C9710" s="125" t="s">
        <v>7787</v>
      </c>
      <c r="D9710" s="126" t="s">
        <v>29037</v>
      </c>
      <c r="E9710" s="125" t="s">
        <v>7787</v>
      </c>
      <c r="F9710" s="126" t="s">
        <v>29038</v>
      </c>
      <c r="G9710" s="125" t="s">
        <v>29039</v>
      </c>
      <c r="H9710" s="126" t="s">
        <v>29040</v>
      </c>
      <c r="I9710" s="127">
        <v>49</v>
      </c>
      <c r="J9710" s="128">
        <v>25.7743</v>
      </c>
    </row>
    <row r="9711" spans="2:10" hidden="1" x14ac:dyDescent="0.25">
      <c r="B9711" s="124" t="s">
        <v>158</v>
      </c>
      <c r="C9711" s="125" t="s">
        <v>7787</v>
      </c>
      <c r="D9711" s="126" t="s">
        <v>29037</v>
      </c>
      <c r="E9711" s="125" t="s">
        <v>29041</v>
      </c>
      <c r="F9711" s="126" t="s">
        <v>29042</v>
      </c>
      <c r="G9711" s="125" t="s">
        <v>6023</v>
      </c>
      <c r="H9711" s="126" t="s">
        <v>29043</v>
      </c>
      <c r="I9711" s="127">
        <v>5</v>
      </c>
      <c r="J9711" s="128">
        <v>2.3321000000000001</v>
      </c>
    </row>
    <row r="9712" spans="2:10" hidden="1" x14ac:dyDescent="0.25">
      <c r="B9712" s="124" t="s">
        <v>158</v>
      </c>
      <c r="C9712" s="125" t="s">
        <v>7787</v>
      </c>
      <c r="D9712" s="126" t="s">
        <v>29037</v>
      </c>
      <c r="E9712" s="125" t="s">
        <v>7787</v>
      </c>
      <c r="F9712" s="126" t="s">
        <v>29038</v>
      </c>
      <c r="G9712" s="125" t="s">
        <v>29044</v>
      </c>
      <c r="H9712" s="126" t="s">
        <v>29045</v>
      </c>
      <c r="I9712" s="127">
        <v>40</v>
      </c>
      <c r="J9712" s="128">
        <v>22.267099999999999</v>
      </c>
    </row>
    <row r="9713" spans="2:10" hidden="1" x14ac:dyDescent="0.25">
      <c r="B9713" s="124" t="s">
        <v>158</v>
      </c>
      <c r="C9713" s="125" t="s">
        <v>7787</v>
      </c>
      <c r="D9713" s="126" t="s">
        <v>29037</v>
      </c>
      <c r="E9713" s="125" t="s">
        <v>7787</v>
      </c>
      <c r="F9713" s="126" t="s">
        <v>29038</v>
      </c>
      <c r="G9713" s="125" t="s">
        <v>29046</v>
      </c>
      <c r="H9713" s="126" t="s">
        <v>29047</v>
      </c>
      <c r="I9713" s="127">
        <v>28</v>
      </c>
      <c r="J9713" s="128">
        <v>13.706099999999999</v>
      </c>
    </row>
    <row r="9714" spans="2:10" hidden="1" x14ac:dyDescent="0.25">
      <c r="B9714" s="124" t="s">
        <v>158</v>
      </c>
      <c r="C9714" s="125" t="s">
        <v>7787</v>
      </c>
      <c r="D9714" s="126" t="s">
        <v>29037</v>
      </c>
      <c r="E9714" s="125" t="s">
        <v>29048</v>
      </c>
      <c r="F9714" s="126" t="s">
        <v>29049</v>
      </c>
      <c r="G9714" s="125" t="s">
        <v>28585</v>
      </c>
      <c r="H9714" s="126" t="s">
        <v>29050</v>
      </c>
      <c r="I9714" s="127">
        <v>6</v>
      </c>
      <c r="J9714" s="128">
        <v>1.5684</v>
      </c>
    </row>
    <row r="9715" spans="2:10" hidden="1" x14ac:dyDescent="0.25">
      <c r="B9715" s="124" t="s">
        <v>158</v>
      </c>
      <c r="C9715" s="125" t="s">
        <v>7787</v>
      </c>
      <c r="D9715" s="126" t="s">
        <v>29037</v>
      </c>
      <c r="E9715" s="125" t="s">
        <v>29041</v>
      </c>
      <c r="F9715" s="126" t="s">
        <v>29042</v>
      </c>
      <c r="G9715" s="125" t="s">
        <v>9227</v>
      </c>
      <c r="H9715" s="126" t="s">
        <v>29051</v>
      </c>
      <c r="I9715" s="127">
        <v>11</v>
      </c>
      <c r="J9715" s="128">
        <v>8.6387999999999998</v>
      </c>
    </row>
    <row r="9716" spans="2:10" hidden="1" x14ac:dyDescent="0.25">
      <c r="B9716" s="124" t="s">
        <v>158</v>
      </c>
      <c r="C9716" s="125" t="s">
        <v>7787</v>
      </c>
      <c r="D9716" s="126" t="s">
        <v>29037</v>
      </c>
      <c r="E9716" s="125" t="s">
        <v>29044</v>
      </c>
      <c r="F9716" s="126" t="s">
        <v>29045</v>
      </c>
      <c r="G9716" s="125" t="s">
        <v>29048</v>
      </c>
      <c r="H9716" s="126" t="s">
        <v>29049</v>
      </c>
      <c r="I9716" s="127">
        <v>17</v>
      </c>
      <c r="J9716" s="128">
        <v>3.2406999999999999</v>
      </c>
    </row>
    <row r="9717" spans="2:10" hidden="1" x14ac:dyDescent="0.25">
      <c r="B9717" s="124" t="s">
        <v>158</v>
      </c>
      <c r="C9717" s="125" t="s">
        <v>7787</v>
      </c>
      <c r="D9717" s="126" t="s">
        <v>29037</v>
      </c>
      <c r="E9717" s="125" t="s">
        <v>29046</v>
      </c>
      <c r="F9717" s="126" t="s">
        <v>29047</v>
      </c>
      <c r="G9717" s="125" t="s">
        <v>29041</v>
      </c>
      <c r="H9717" s="126" t="s">
        <v>29042</v>
      </c>
      <c r="I9717" s="127">
        <v>31</v>
      </c>
      <c r="J9717" s="128">
        <v>3.4228999999999998</v>
      </c>
    </row>
    <row r="9718" spans="2:10" hidden="1" x14ac:dyDescent="0.25">
      <c r="B9718" s="124" t="s">
        <v>158</v>
      </c>
      <c r="C9718" s="125" t="s">
        <v>7787</v>
      </c>
      <c r="D9718" s="126" t="s">
        <v>29037</v>
      </c>
      <c r="E9718" s="125" t="s">
        <v>29048</v>
      </c>
      <c r="F9718" s="126" t="s">
        <v>29049</v>
      </c>
      <c r="G9718" s="125" t="s">
        <v>14814</v>
      </c>
      <c r="H9718" s="126" t="s">
        <v>29052</v>
      </c>
      <c r="I9718" s="127">
        <v>100</v>
      </c>
      <c r="J9718" s="128">
        <v>7.6802000000000001</v>
      </c>
    </row>
    <row r="9719" spans="2:10" hidden="1" x14ac:dyDescent="0.25">
      <c r="B9719" s="124" t="s">
        <v>158</v>
      </c>
      <c r="C9719" s="125" t="s">
        <v>29053</v>
      </c>
      <c r="D9719" s="126" t="s">
        <v>29054</v>
      </c>
      <c r="E9719" s="125" t="s">
        <v>29055</v>
      </c>
      <c r="F9719" s="126" t="s">
        <v>29056</v>
      </c>
      <c r="G9719" s="125" t="s">
        <v>29057</v>
      </c>
      <c r="H9719" s="126" t="s">
        <v>29058</v>
      </c>
      <c r="I9719" s="127">
        <v>51</v>
      </c>
      <c r="J9719" s="128">
        <v>9.2470999999999997</v>
      </c>
    </row>
    <row r="9720" spans="2:10" hidden="1" x14ac:dyDescent="0.25">
      <c r="B9720" s="124" t="s">
        <v>158</v>
      </c>
      <c r="C9720" s="125" t="s">
        <v>5411</v>
      </c>
      <c r="D9720" s="126" t="s">
        <v>29059</v>
      </c>
      <c r="E9720" s="125" t="s">
        <v>5411</v>
      </c>
      <c r="F9720" s="126" t="s">
        <v>29060</v>
      </c>
      <c r="G9720" s="125" t="s">
        <v>29061</v>
      </c>
      <c r="H9720" s="126" t="s">
        <v>29062</v>
      </c>
      <c r="I9720" s="127">
        <v>52</v>
      </c>
      <c r="J9720" s="128">
        <v>2.7650000000000001</v>
      </c>
    </row>
    <row r="9721" spans="2:10" hidden="1" x14ac:dyDescent="0.25">
      <c r="B9721" s="124" t="s">
        <v>158</v>
      </c>
      <c r="C9721" s="125" t="s">
        <v>5411</v>
      </c>
      <c r="D9721" s="126" t="s">
        <v>29059</v>
      </c>
      <c r="E9721" s="125" t="s">
        <v>29061</v>
      </c>
      <c r="F9721" s="126" t="s">
        <v>29062</v>
      </c>
      <c r="G9721" s="125" t="s">
        <v>29063</v>
      </c>
      <c r="H9721" s="126" t="s">
        <v>29064</v>
      </c>
      <c r="I9721" s="127">
        <v>24</v>
      </c>
      <c r="J9721" s="128">
        <v>4.4124999999999996</v>
      </c>
    </row>
    <row r="9722" spans="2:10" hidden="1" x14ac:dyDescent="0.25">
      <c r="B9722" s="124" t="s">
        <v>158</v>
      </c>
      <c r="C9722" s="125" t="s">
        <v>5411</v>
      </c>
      <c r="D9722" s="126" t="s">
        <v>29059</v>
      </c>
      <c r="E9722" s="125" t="s">
        <v>29061</v>
      </c>
      <c r="F9722" s="126" t="s">
        <v>29062</v>
      </c>
      <c r="G9722" s="125" t="s">
        <v>29065</v>
      </c>
      <c r="H9722" s="126" t="s">
        <v>29066</v>
      </c>
      <c r="I9722" s="127">
        <v>11</v>
      </c>
      <c r="J9722" s="128">
        <v>2.0032999999999999</v>
      </c>
    </row>
    <row r="9723" spans="2:10" hidden="1" x14ac:dyDescent="0.25">
      <c r="B9723" s="124" t="s">
        <v>158</v>
      </c>
      <c r="C9723" s="125" t="s">
        <v>29067</v>
      </c>
      <c r="D9723" s="126" t="s">
        <v>29068</v>
      </c>
      <c r="E9723" s="125" t="s">
        <v>5715</v>
      </c>
      <c r="F9723" s="126" t="s">
        <v>29069</v>
      </c>
      <c r="G9723" s="125" t="s">
        <v>29070</v>
      </c>
      <c r="H9723" s="126" t="s">
        <v>29071</v>
      </c>
      <c r="I9723" s="127">
        <v>7</v>
      </c>
      <c r="J9723" s="128">
        <v>2.5286</v>
      </c>
    </row>
    <row r="9724" spans="2:10" hidden="1" x14ac:dyDescent="0.25">
      <c r="B9724" s="124" t="s">
        <v>158</v>
      </c>
      <c r="C9724" s="125" t="s">
        <v>29067</v>
      </c>
      <c r="D9724" s="126" t="s">
        <v>29068</v>
      </c>
      <c r="E9724" s="125" t="s">
        <v>29072</v>
      </c>
      <c r="F9724" s="126" t="s">
        <v>29073</v>
      </c>
      <c r="G9724" s="125" t="s">
        <v>5715</v>
      </c>
      <c r="H9724" s="126" t="s">
        <v>29069</v>
      </c>
      <c r="I9724" s="127">
        <v>26</v>
      </c>
      <c r="J9724" s="128">
        <v>1.3832</v>
      </c>
    </row>
    <row r="9725" spans="2:10" hidden="1" x14ac:dyDescent="0.25">
      <c r="B9725" s="124" t="s">
        <v>158</v>
      </c>
      <c r="C9725" s="125" t="s">
        <v>29067</v>
      </c>
      <c r="D9725" s="126" t="s">
        <v>29068</v>
      </c>
      <c r="E9725" s="125" t="s">
        <v>29070</v>
      </c>
      <c r="F9725" s="126" t="s">
        <v>29071</v>
      </c>
      <c r="G9725" s="125" t="s">
        <v>29074</v>
      </c>
      <c r="H9725" s="126" t="s">
        <v>29075</v>
      </c>
      <c r="I9725" s="127">
        <v>29</v>
      </c>
      <c r="J9725" s="128">
        <v>14.229200000000001</v>
      </c>
    </row>
    <row r="9726" spans="2:10" hidden="1" x14ac:dyDescent="0.25">
      <c r="B9726" s="124" t="s">
        <v>158</v>
      </c>
      <c r="C9726" s="125" t="s">
        <v>29067</v>
      </c>
      <c r="D9726" s="126" t="s">
        <v>29068</v>
      </c>
      <c r="E9726" s="125" t="s">
        <v>29067</v>
      </c>
      <c r="F9726" s="126" t="s">
        <v>29076</v>
      </c>
      <c r="G9726" s="125" t="s">
        <v>29072</v>
      </c>
      <c r="H9726" s="126" t="s">
        <v>29073</v>
      </c>
      <c r="I9726" s="127">
        <v>0</v>
      </c>
      <c r="J9726" s="128">
        <v>1.5091000000000001</v>
      </c>
    </row>
    <row r="9727" spans="2:10" hidden="1" x14ac:dyDescent="0.25">
      <c r="B9727" s="124" t="s">
        <v>158</v>
      </c>
      <c r="C9727" s="125" t="s">
        <v>29067</v>
      </c>
      <c r="D9727" s="126" t="s">
        <v>29068</v>
      </c>
      <c r="E9727" s="125" t="s">
        <v>5715</v>
      </c>
      <c r="F9727" s="126" t="s">
        <v>29069</v>
      </c>
      <c r="G9727" s="125" t="s">
        <v>29077</v>
      </c>
      <c r="H9727" s="126" t="s">
        <v>29078</v>
      </c>
      <c r="I9727" s="127">
        <v>2</v>
      </c>
      <c r="J9727" s="128">
        <v>2.2254999999999998</v>
      </c>
    </row>
    <row r="9728" spans="2:10" hidden="1" x14ac:dyDescent="0.25">
      <c r="B9728" s="124" t="s">
        <v>158</v>
      </c>
      <c r="C9728" s="125" t="s">
        <v>24077</v>
      </c>
      <c r="D9728" s="126" t="s">
        <v>29079</v>
      </c>
      <c r="E9728" s="125" t="s">
        <v>24077</v>
      </c>
      <c r="F9728" s="126" t="s">
        <v>29080</v>
      </c>
      <c r="G9728" s="125" t="s">
        <v>29081</v>
      </c>
      <c r="H9728" s="126" t="s">
        <v>29082</v>
      </c>
      <c r="I9728" s="127">
        <v>77</v>
      </c>
      <c r="J9728" s="128">
        <v>12.4626</v>
      </c>
    </row>
    <row r="9729" spans="2:10" hidden="1" x14ac:dyDescent="0.25">
      <c r="B9729" s="124" t="s">
        <v>158</v>
      </c>
      <c r="C9729" s="125" t="s">
        <v>6177</v>
      </c>
      <c r="D9729" s="126" t="s">
        <v>29083</v>
      </c>
      <c r="E9729" s="125" t="s">
        <v>6177</v>
      </c>
      <c r="F9729" s="126" t="s">
        <v>29084</v>
      </c>
      <c r="G9729" s="125" t="s">
        <v>29085</v>
      </c>
      <c r="H9729" s="126" t="s">
        <v>29086</v>
      </c>
      <c r="I9729" s="127">
        <v>45</v>
      </c>
      <c r="J9729" s="128">
        <v>13.6411</v>
      </c>
    </row>
    <row r="9730" spans="2:10" hidden="1" x14ac:dyDescent="0.25">
      <c r="B9730" s="124" t="s">
        <v>158</v>
      </c>
      <c r="C9730" s="125" t="s">
        <v>2569</v>
      </c>
      <c r="D9730" s="126" t="s">
        <v>29087</v>
      </c>
      <c r="E9730" s="125" t="s">
        <v>2569</v>
      </c>
      <c r="F9730" s="126" t="s">
        <v>29088</v>
      </c>
      <c r="G9730" s="125" t="s">
        <v>29089</v>
      </c>
      <c r="H9730" s="126" t="s">
        <v>29090</v>
      </c>
      <c r="I9730" s="127">
        <v>100</v>
      </c>
      <c r="J9730" s="128">
        <v>10.5473</v>
      </c>
    </row>
    <row r="9731" spans="2:10" hidden="1" x14ac:dyDescent="0.25">
      <c r="B9731" s="124" t="s">
        <v>158</v>
      </c>
      <c r="C9731" s="125" t="s">
        <v>29091</v>
      </c>
      <c r="D9731" s="126" t="s">
        <v>29092</v>
      </c>
      <c r="E9731" s="125" t="s">
        <v>29093</v>
      </c>
      <c r="F9731" s="126" t="s">
        <v>29094</v>
      </c>
      <c r="G9731" s="125" t="s">
        <v>25159</v>
      </c>
      <c r="H9731" s="126" t="s">
        <v>29095</v>
      </c>
      <c r="I9731" s="127">
        <v>60</v>
      </c>
      <c r="J9731" s="128">
        <v>7.5650999999999984</v>
      </c>
    </row>
    <row r="9732" spans="2:10" hidden="1" x14ac:dyDescent="0.25">
      <c r="B9732" s="124" t="s">
        <v>158</v>
      </c>
      <c r="C9732" s="125" t="s">
        <v>29091</v>
      </c>
      <c r="D9732" s="126" t="s">
        <v>29092</v>
      </c>
      <c r="E9732" s="125" t="s">
        <v>29096</v>
      </c>
      <c r="F9732" s="126" t="s">
        <v>29097</v>
      </c>
      <c r="G9732" s="125" t="s">
        <v>29098</v>
      </c>
      <c r="H9732" s="126" t="s">
        <v>29099</v>
      </c>
      <c r="I9732" s="127">
        <v>19</v>
      </c>
      <c r="J9732" s="128">
        <v>6.1096000000000004</v>
      </c>
    </row>
    <row r="9733" spans="2:10" hidden="1" x14ac:dyDescent="0.25">
      <c r="B9733" s="124" t="s">
        <v>158</v>
      </c>
      <c r="C9733" s="125" t="s">
        <v>29091</v>
      </c>
      <c r="D9733" s="126" t="s">
        <v>29092</v>
      </c>
      <c r="E9733" s="125" t="s">
        <v>29091</v>
      </c>
      <c r="F9733" s="126" t="s">
        <v>29100</v>
      </c>
      <c r="G9733" s="125" t="s">
        <v>29101</v>
      </c>
      <c r="H9733" s="126" t="s">
        <v>29102</v>
      </c>
      <c r="I9733" s="127">
        <v>4</v>
      </c>
      <c r="J9733" s="128">
        <v>1.5287999999999999</v>
      </c>
    </row>
    <row r="9734" spans="2:10" hidden="1" x14ac:dyDescent="0.25">
      <c r="B9734" s="124" t="s">
        <v>158</v>
      </c>
      <c r="C9734" s="125" t="s">
        <v>29091</v>
      </c>
      <c r="D9734" s="126" t="s">
        <v>29092</v>
      </c>
      <c r="E9734" s="125" t="s">
        <v>29103</v>
      </c>
      <c r="F9734" s="126" t="s">
        <v>29104</v>
      </c>
      <c r="G9734" s="125" t="s">
        <v>29105</v>
      </c>
      <c r="H9734" s="126" t="s">
        <v>29106</v>
      </c>
      <c r="I9734" s="127">
        <v>0</v>
      </c>
      <c r="J9734" s="128">
        <v>1.4917</v>
      </c>
    </row>
    <row r="9735" spans="2:10" hidden="1" x14ac:dyDescent="0.25">
      <c r="B9735" s="124" t="s">
        <v>158</v>
      </c>
      <c r="C9735" s="125" t="s">
        <v>29091</v>
      </c>
      <c r="D9735" s="126" t="s">
        <v>29092</v>
      </c>
      <c r="E9735" s="125" t="s">
        <v>29101</v>
      </c>
      <c r="F9735" s="126" t="s">
        <v>29102</v>
      </c>
      <c r="G9735" s="125" t="s">
        <v>29107</v>
      </c>
      <c r="H9735" s="126" t="s">
        <v>29108</v>
      </c>
      <c r="I9735" s="127">
        <v>56</v>
      </c>
      <c r="J9735" s="128">
        <v>41.408300000000011</v>
      </c>
    </row>
    <row r="9736" spans="2:10" hidden="1" x14ac:dyDescent="0.25">
      <c r="B9736" s="124" t="s">
        <v>158</v>
      </c>
      <c r="C9736" s="125" t="s">
        <v>29091</v>
      </c>
      <c r="D9736" s="126" t="s">
        <v>29092</v>
      </c>
      <c r="E9736" s="125" t="s">
        <v>29109</v>
      </c>
      <c r="F9736" s="126" t="s">
        <v>29110</v>
      </c>
      <c r="G9736" s="125" t="s">
        <v>29103</v>
      </c>
      <c r="H9736" s="126" t="s">
        <v>29104</v>
      </c>
      <c r="I9736" s="127">
        <v>0</v>
      </c>
      <c r="J9736" s="128">
        <v>1.0716000000000001</v>
      </c>
    </row>
    <row r="9737" spans="2:10" hidden="1" x14ac:dyDescent="0.25">
      <c r="B9737" s="124" t="s">
        <v>158</v>
      </c>
      <c r="C9737" s="125" t="s">
        <v>29091</v>
      </c>
      <c r="D9737" s="126" t="s">
        <v>29092</v>
      </c>
      <c r="E9737" s="125" t="s">
        <v>29111</v>
      </c>
      <c r="F9737" s="126" t="s">
        <v>29112</v>
      </c>
      <c r="G9737" s="125" t="s">
        <v>29109</v>
      </c>
      <c r="H9737" s="126" t="s">
        <v>29110</v>
      </c>
      <c r="I9737" s="127">
        <v>53</v>
      </c>
      <c r="J9737" s="128">
        <v>7.4137000000000004</v>
      </c>
    </row>
    <row r="9738" spans="2:10" hidden="1" x14ac:dyDescent="0.25">
      <c r="B9738" s="124" t="s">
        <v>158</v>
      </c>
      <c r="C9738" s="125" t="s">
        <v>29091</v>
      </c>
      <c r="D9738" s="126" t="s">
        <v>29092</v>
      </c>
      <c r="E9738" s="125" t="s">
        <v>29111</v>
      </c>
      <c r="F9738" s="126" t="s">
        <v>29112</v>
      </c>
      <c r="G9738" s="125" t="s">
        <v>29096</v>
      </c>
      <c r="H9738" s="126" t="s">
        <v>29097</v>
      </c>
      <c r="I9738" s="127">
        <v>106</v>
      </c>
      <c r="J9738" s="128">
        <v>6.9896000000000011</v>
      </c>
    </row>
    <row r="9739" spans="2:10" hidden="1" x14ac:dyDescent="0.25">
      <c r="B9739" s="124" t="s">
        <v>158</v>
      </c>
      <c r="C9739" s="125" t="s">
        <v>29091</v>
      </c>
      <c r="D9739" s="126" t="s">
        <v>29092</v>
      </c>
      <c r="E9739" s="125" t="s">
        <v>29091</v>
      </c>
      <c r="F9739" s="126" t="s">
        <v>29100</v>
      </c>
      <c r="G9739" s="125" t="s">
        <v>29113</v>
      </c>
      <c r="H9739" s="126" t="s">
        <v>29114</v>
      </c>
      <c r="I9739" s="127">
        <v>27</v>
      </c>
      <c r="J9739" s="128">
        <v>6.8303000000000003</v>
      </c>
    </row>
    <row r="9740" spans="2:10" hidden="1" x14ac:dyDescent="0.25">
      <c r="B9740" s="124" t="s">
        <v>158</v>
      </c>
      <c r="C9740" s="125" t="s">
        <v>29091</v>
      </c>
      <c r="D9740" s="126" t="s">
        <v>29092</v>
      </c>
      <c r="E9740" s="125" t="s">
        <v>29096</v>
      </c>
      <c r="F9740" s="126" t="s">
        <v>29097</v>
      </c>
      <c r="G9740" s="125" t="s">
        <v>29093</v>
      </c>
      <c r="H9740" s="126" t="s">
        <v>29094</v>
      </c>
      <c r="I9740" s="127">
        <v>59</v>
      </c>
      <c r="J9740" s="128">
        <v>9.862700000000002</v>
      </c>
    </row>
    <row r="9741" spans="2:10" hidden="1" x14ac:dyDescent="0.25">
      <c r="B9741" s="124" t="s">
        <v>158</v>
      </c>
      <c r="C9741" s="125" t="s">
        <v>29091</v>
      </c>
      <c r="D9741" s="126" t="s">
        <v>29092</v>
      </c>
      <c r="E9741" s="125" t="s">
        <v>29105</v>
      </c>
      <c r="F9741" s="126" t="s">
        <v>29106</v>
      </c>
      <c r="G9741" s="125" t="s">
        <v>29115</v>
      </c>
      <c r="H9741" s="126" t="s">
        <v>29116</v>
      </c>
      <c r="I9741" s="127">
        <v>2</v>
      </c>
      <c r="J9741" s="128">
        <v>5.1586999999999996</v>
      </c>
    </row>
    <row r="9742" spans="2:10" hidden="1" x14ac:dyDescent="0.25">
      <c r="B9742" s="124" t="s">
        <v>158</v>
      </c>
      <c r="C9742" s="125" t="s">
        <v>29117</v>
      </c>
      <c r="D9742" s="126" t="s">
        <v>29118</v>
      </c>
      <c r="E9742" s="125" t="s">
        <v>29119</v>
      </c>
      <c r="F9742" s="126" t="s">
        <v>29120</v>
      </c>
      <c r="G9742" s="125" t="s">
        <v>29121</v>
      </c>
      <c r="H9742" s="126" t="s">
        <v>29122</v>
      </c>
      <c r="I9742" s="127">
        <v>0</v>
      </c>
      <c r="J9742" s="128">
        <v>4.8739999999999997</v>
      </c>
    </row>
    <row r="9743" spans="2:10" hidden="1" x14ac:dyDescent="0.25">
      <c r="B9743" s="124" t="s">
        <v>158</v>
      </c>
      <c r="C9743" s="125" t="s">
        <v>29117</v>
      </c>
      <c r="D9743" s="126" t="s">
        <v>29118</v>
      </c>
      <c r="E9743" s="125" t="s">
        <v>29123</v>
      </c>
      <c r="F9743" s="126" t="s">
        <v>29124</v>
      </c>
      <c r="G9743" s="125" t="s">
        <v>29125</v>
      </c>
      <c r="H9743" s="126" t="s">
        <v>29126</v>
      </c>
      <c r="I9743" s="127">
        <v>0</v>
      </c>
      <c r="J9743" s="128">
        <v>0.61149999999999982</v>
      </c>
    </row>
    <row r="9744" spans="2:10" hidden="1" x14ac:dyDescent="0.25">
      <c r="B9744" s="124" t="s">
        <v>158</v>
      </c>
      <c r="C9744" s="125" t="s">
        <v>29117</v>
      </c>
      <c r="D9744" s="126" t="s">
        <v>29118</v>
      </c>
      <c r="E9744" s="125" t="s">
        <v>29119</v>
      </c>
      <c r="F9744" s="126" t="s">
        <v>29120</v>
      </c>
      <c r="G9744" s="125" t="s">
        <v>29123</v>
      </c>
      <c r="H9744" s="126" t="s">
        <v>29124</v>
      </c>
      <c r="I9744" s="127">
        <v>5</v>
      </c>
      <c r="J9744" s="128">
        <v>0.97310000000000008</v>
      </c>
    </row>
    <row r="9745" spans="2:10" hidden="1" x14ac:dyDescent="0.25">
      <c r="B9745" s="124" t="s">
        <v>158</v>
      </c>
      <c r="C9745" s="125" t="s">
        <v>29127</v>
      </c>
      <c r="D9745" s="126" t="s">
        <v>29128</v>
      </c>
      <c r="E9745" s="125" t="s">
        <v>29129</v>
      </c>
      <c r="F9745" s="126" t="s">
        <v>29130</v>
      </c>
      <c r="G9745" s="125" t="s">
        <v>29131</v>
      </c>
      <c r="H9745" s="126" t="s">
        <v>29132</v>
      </c>
      <c r="I9745" s="127">
        <v>28</v>
      </c>
      <c r="J9745" s="128">
        <v>2.1385000000000001</v>
      </c>
    </row>
    <row r="9746" spans="2:10" hidden="1" x14ac:dyDescent="0.25">
      <c r="B9746" s="124" t="s">
        <v>158</v>
      </c>
      <c r="C9746" s="125" t="s">
        <v>29127</v>
      </c>
      <c r="D9746" s="126" t="s">
        <v>29128</v>
      </c>
      <c r="E9746" s="125" t="s">
        <v>29127</v>
      </c>
      <c r="F9746" s="126" t="s">
        <v>29133</v>
      </c>
      <c r="G9746" s="125" t="s">
        <v>28147</v>
      </c>
      <c r="H9746" s="126" t="s">
        <v>29134</v>
      </c>
      <c r="I9746" s="127">
        <v>5</v>
      </c>
      <c r="J9746" s="128">
        <v>3.1391</v>
      </c>
    </row>
    <row r="9747" spans="2:10" hidden="1" x14ac:dyDescent="0.25">
      <c r="B9747" s="124" t="s">
        <v>158</v>
      </c>
      <c r="C9747" s="125" t="s">
        <v>29127</v>
      </c>
      <c r="D9747" s="126" t="s">
        <v>29128</v>
      </c>
      <c r="E9747" s="125" t="s">
        <v>29131</v>
      </c>
      <c r="F9747" s="126" t="s">
        <v>29132</v>
      </c>
      <c r="G9747" s="125" t="s">
        <v>29135</v>
      </c>
      <c r="H9747" s="126" t="s">
        <v>29136</v>
      </c>
      <c r="I9747" s="127">
        <v>5</v>
      </c>
      <c r="J9747" s="128">
        <v>9.8789000000000016</v>
      </c>
    </row>
    <row r="9748" spans="2:10" hidden="1" x14ac:dyDescent="0.25">
      <c r="B9748" s="124" t="s">
        <v>158</v>
      </c>
      <c r="C9748" s="125" t="s">
        <v>2250</v>
      </c>
      <c r="D9748" s="126" t="s">
        <v>29137</v>
      </c>
      <c r="E9748" s="125" t="s">
        <v>2250</v>
      </c>
      <c r="F9748" s="126" t="s">
        <v>29138</v>
      </c>
      <c r="G9748" s="125" t="s">
        <v>29139</v>
      </c>
      <c r="H9748" s="126" t="s">
        <v>29140</v>
      </c>
      <c r="I9748" s="127">
        <v>24</v>
      </c>
      <c r="J9748" s="128">
        <v>2.3106</v>
      </c>
    </row>
    <row r="9749" spans="2:10" hidden="1" x14ac:dyDescent="0.25">
      <c r="B9749" s="124" t="s">
        <v>158</v>
      </c>
      <c r="C9749" s="125" t="s">
        <v>29141</v>
      </c>
      <c r="D9749" s="126" t="s">
        <v>29142</v>
      </c>
      <c r="E9749" s="125" t="s">
        <v>29141</v>
      </c>
      <c r="F9749" s="126" t="s">
        <v>29143</v>
      </c>
      <c r="G9749" s="125" t="s">
        <v>29144</v>
      </c>
      <c r="H9749" s="126" t="s">
        <v>29145</v>
      </c>
      <c r="I9749" s="127">
        <v>47</v>
      </c>
      <c r="J9749" s="128">
        <v>13.081200000000001</v>
      </c>
    </row>
    <row r="9750" spans="2:10" hidden="1" x14ac:dyDescent="0.25">
      <c r="B9750" s="124" t="s">
        <v>158</v>
      </c>
      <c r="C9750" s="125" t="s">
        <v>29141</v>
      </c>
      <c r="D9750" s="126" t="s">
        <v>29142</v>
      </c>
      <c r="E9750" s="125" t="s">
        <v>29144</v>
      </c>
      <c r="F9750" s="126" t="s">
        <v>29145</v>
      </c>
      <c r="G9750" s="125" t="s">
        <v>23331</v>
      </c>
      <c r="H9750" s="126" t="s">
        <v>29146</v>
      </c>
      <c r="I9750" s="127">
        <v>12</v>
      </c>
      <c r="J9750" s="128">
        <v>15.3874</v>
      </c>
    </row>
    <row r="9751" spans="2:10" hidden="1" x14ac:dyDescent="0.25">
      <c r="B9751" s="124" t="s">
        <v>158</v>
      </c>
      <c r="C9751" s="125" t="s">
        <v>29147</v>
      </c>
      <c r="D9751" s="126" t="s">
        <v>29148</v>
      </c>
      <c r="E9751" s="125" t="s">
        <v>29147</v>
      </c>
      <c r="F9751" s="126" t="s">
        <v>29149</v>
      </c>
      <c r="G9751" s="125" t="s">
        <v>29150</v>
      </c>
      <c r="H9751" s="126" t="s">
        <v>29151</v>
      </c>
      <c r="I9751" s="127">
        <v>17</v>
      </c>
      <c r="J9751" s="128">
        <v>8.6302999999999983</v>
      </c>
    </row>
    <row r="9752" spans="2:10" hidden="1" x14ac:dyDescent="0.25">
      <c r="B9752" s="124" t="s">
        <v>158</v>
      </c>
      <c r="C9752" s="125" t="s">
        <v>29147</v>
      </c>
      <c r="D9752" s="126" t="s">
        <v>29148</v>
      </c>
      <c r="E9752" s="125" t="s">
        <v>29147</v>
      </c>
      <c r="F9752" s="126" t="s">
        <v>29149</v>
      </c>
      <c r="G9752" s="125" t="s">
        <v>29152</v>
      </c>
      <c r="H9752" s="126" t="s">
        <v>29153</v>
      </c>
      <c r="I9752" s="127">
        <v>98</v>
      </c>
      <c r="J9752" s="128">
        <v>13.530099999999999</v>
      </c>
    </row>
    <row r="9753" spans="2:10" hidden="1" x14ac:dyDescent="0.25">
      <c r="B9753" s="124" t="s">
        <v>158</v>
      </c>
      <c r="C9753" s="125" t="s">
        <v>14978</v>
      </c>
      <c r="D9753" s="126" t="s">
        <v>29154</v>
      </c>
      <c r="E9753" s="125" t="s">
        <v>14978</v>
      </c>
      <c r="F9753" s="126" t="s">
        <v>29155</v>
      </c>
      <c r="G9753" s="125" t="s">
        <v>29156</v>
      </c>
      <c r="H9753" s="126" t="s">
        <v>29157</v>
      </c>
      <c r="I9753" s="127">
        <v>130</v>
      </c>
      <c r="J9753" s="128">
        <v>9.6135000000000002</v>
      </c>
    </row>
    <row r="9754" spans="2:10" hidden="1" x14ac:dyDescent="0.25">
      <c r="B9754" s="124" t="s">
        <v>158</v>
      </c>
      <c r="C9754" s="125" t="s">
        <v>14978</v>
      </c>
      <c r="D9754" s="126" t="s">
        <v>29154</v>
      </c>
      <c r="E9754" s="125" t="s">
        <v>29156</v>
      </c>
      <c r="F9754" s="126" t="s">
        <v>29157</v>
      </c>
      <c r="G9754" s="125" t="s">
        <v>29158</v>
      </c>
      <c r="H9754" s="126" t="s">
        <v>29159</v>
      </c>
      <c r="I9754" s="127">
        <v>142</v>
      </c>
      <c r="J9754" s="128">
        <v>4.3906999999999998</v>
      </c>
    </row>
    <row r="9755" spans="2:10" hidden="1" x14ac:dyDescent="0.25">
      <c r="B9755" s="124" t="s">
        <v>158</v>
      </c>
      <c r="C9755" s="125" t="s">
        <v>29160</v>
      </c>
      <c r="D9755" s="126" t="s">
        <v>29161</v>
      </c>
      <c r="E9755" s="125" t="s">
        <v>29162</v>
      </c>
      <c r="F9755" s="126" t="s">
        <v>29163</v>
      </c>
      <c r="G9755" s="125" t="s">
        <v>29164</v>
      </c>
      <c r="H9755" s="126" t="s">
        <v>29165</v>
      </c>
      <c r="I9755" s="127">
        <v>0</v>
      </c>
      <c r="J9755" s="128">
        <v>0.66879999999999984</v>
      </c>
    </row>
    <row r="9756" spans="2:10" hidden="1" x14ac:dyDescent="0.25">
      <c r="B9756" s="124" t="s">
        <v>158</v>
      </c>
      <c r="C9756" s="125" t="s">
        <v>29160</v>
      </c>
      <c r="D9756" s="126" t="s">
        <v>29161</v>
      </c>
      <c r="E9756" s="125" t="s">
        <v>29160</v>
      </c>
      <c r="F9756" s="126" t="s">
        <v>29166</v>
      </c>
      <c r="G9756" s="125" t="s">
        <v>29167</v>
      </c>
      <c r="H9756" s="126" t="s">
        <v>29168</v>
      </c>
      <c r="I9756" s="127">
        <v>52</v>
      </c>
      <c r="J9756" s="128">
        <v>8.594199999999999</v>
      </c>
    </row>
    <row r="9757" spans="2:10" hidden="1" x14ac:dyDescent="0.25">
      <c r="B9757" s="124" t="s">
        <v>158</v>
      </c>
      <c r="C9757" s="125" t="s">
        <v>29160</v>
      </c>
      <c r="D9757" s="126" t="s">
        <v>29161</v>
      </c>
      <c r="E9757" s="125" t="s">
        <v>29160</v>
      </c>
      <c r="F9757" s="126" t="s">
        <v>29166</v>
      </c>
      <c r="G9757" s="125" t="s">
        <v>29162</v>
      </c>
      <c r="H9757" s="126" t="s">
        <v>29163</v>
      </c>
      <c r="I9757" s="127">
        <v>22</v>
      </c>
      <c r="J9757" s="128">
        <v>5.0207999999999986</v>
      </c>
    </row>
    <row r="9758" spans="2:10" hidden="1" x14ac:dyDescent="0.25">
      <c r="B9758" s="124" t="s">
        <v>158</v>
      </c>
      <c r="C9758" s="125" t="s">
        <v>4438</v>
      </c>
      <c r="D9758" s="126" t="s">
        <v>29169</v>
      </c>
      <c r="E9758" s="125" t="s">
        <v>29170</v>
      </c>
      <c r="F9758" s="126" t="s">
        <v>29171</v>
      </c>
      <c r="G9758" s="125" t="s">
        <v>29172</v>
      </c>
      <c r="H9758" s="126" t="s">
        <v>29173</v>
      </c>
      <c r="I9758" s="127">
        <v>119</v>
      </c>
      <c r="J9758" s="128">
        <v>9.8800000000000008</v>
      </c>
    </row>
    <row r="9759" spans="2:10" hidden="1" x14ac:dyDescent="0.25">
      <c r="B9759" s="124" t="s">
        <v>158</v>
      </c>
      <c r="C9759" s="125" t="s">
        <v>29174</v>
      </c>
      <c r="D9759" s="126" t="s">
        <v>29175</v>
      </c>
      <c r="E9759" s="125" t="s">
        <v>29174</v>
      </c>
      <c r="F9759" s="126" t="s">
        <v>29176</v>
      </c>
      <c r="G9759" s="125" t="s">
        <v>23331</v>
      </c>
      <c r="H9759" s="126" t="s">
        <v>29177</v>
      </c>
      <c r="I9759" s="127">
        <v>72</v>
      </c>
      <c r="J9759" s="128">
        <v>3.5111999999999992</v>
      </c>
    </row>
    <row r="9760" spans="2:10" hidden="1" x14ac:dyDescent="0.25">
      <c r="B9760" s="124" t="s">
        <v>158</v>
      </c>
      <c r="C9760" s="125" t="s">
        <v>29178</v>
      </c>
      <c r="D9760" s="126" t="s">
        <v>29179</v>
      </c>
      <c r="E9760" s="125" t="s">
        <v>29180</v>
      </c>
      <c r="F9760" s="126" t="s">
        <v>29181</v>
      </c>
      <c r="G9760" s="125" t="s">
        <v>29182</v>
      </c>
      <c r="H9760" s="126" t="s">
        <v>29183</v>
      </c>
      <c r="I9760" s="127">
        <v>88</v>
      </c>
      <c r="J9760" s="128">
        <v>7.6428000000000003</v>
      </c>
    </row>
    <row r="9761" spans="2:10" hidden="1" x14ac:dyDescent="0.25">
      <c r="B9761" s="124" t="s">
        <v>158</v>
      </c>
      <c r="C9761" s="125" t="s">
        <v>29178</v>
      </c>
      <c r="D9761" s="126" t="s">
        <v>29179</v>
      </c>
      <c r="E9761" s="125" t="s">
        <v>6182</v>
      </c>
      <c r="F9761" s="126" t="s">
        <v>29184</v>
      </c>
      <c r="G9761" s="125" t="s">
        <v>29185</v>
      </c>
      <c r="H9761" s="126" t="s">
        <v>29186</v>
      </c>
      <c r="I9761" s="127">
        <v>43</v>
      </c>
      <c r="J9761" s="128">
        <v>11.0573</v>
      </c>
    </row>
    <row r="9762" spans="2:10" hidden="1" x14ac:dyDescent="0.25">
      <c r="B9762" s="124" t="s">
        <v>158</v>
      </c>
      <c r="C9762" s="125" t="s">
        <v>29178</v>
      </c>
      <c r="D9762" s="126" t="s">
        <v>29179</v>
      </c>
      <c r="E9762" s="125" t="s">
        <v>29185</v>
      </c>
      <c r="F9762" s="126" t="s">
        <v>29186</v>
      </c>
      <c r="G9762" s="125" t="s">
        <v>11896</v>
      </c>
      <c r="H9762" s="126" t="s">
        <v>29187</v>
      </c>
      <c r="I9762" s="127">
        <v>34</v>
      </c>
      <c r="J9762" s="128">
        <v>13.1493</v>
      </c>
    </row>
    <row r="9763" spans="2:10" hidden="1" x14ac:dyDescent="0.25">
      <c r="B9763" s="124" t="s">
        <v>158</v>
      </c>
      <c r="C9763" s="125" t="s">
        <v>29178</v>
      </c>
      <c r="D9763" s="126" t="s">
        <v>29179</v>
      </c>
      <c r="E9763" s="125" t="s">
        <v>11896</v>
      </c>
      <c r="F9763" s="126" t="s">
        <v>29187</v>
      </c>
      <c r="G9763" s="125" t="s">
        <v>29188</v>
      </c>
      <c r="H9763" s="126" t="s">
        <v>29189</v>
      </c>
      <c r="I9763" s="127">
        <v>37</v>
      </c>
      <c r="J9763" s="128">
        <v>9.8679000000000023</v>
      </c>
    </row>
    <row r="9764" spans="2:10" hidden="1" x14ac:dyDescent="0.25">
      <c r="B9764" s="124" t="s">
        <v>158</v>
      </c>
      <c r="C9764" s="125" t="s">
        <v>4937</v>
      </c>
      <c r="D9764" s="126" t="s">
        <v>29190</v>
      </c>
      <c r="E9764" s="125" t="s">
        <v>29191</v>
      </c>
      <c r="F9764" s="126" t="s">
        <v>29192</v>
      </c>
      <c r="G9764" s="125" t="s">
        <v>29193</v>
      </c>
      <c r="H9764" s="126" t="s">
        <v>29194</v>
      </c>
      <c r="I9764" s="127">
        <v>39</v>
      </c>
      <c r="J9764" s="128">
        <v>10.089600000000001</v>
      </c>
    </row>
    <row r="9765" spans="2:10" hidden="1" x14ac:dyDescent="0.25">
      <c r="B9765" s="124" t="s">
        <v>158</v>
      </c>
      <c r="C9765" s="125" t="s">
        <v>29195</v>
      </c>
      <c r="D9765" s="126" t="s">
        <v>29196</v>
      </c>
      <c r="E9765" s="125" t="s">
        <v>23331</v>
      </c>
      <c r="F9765" s="126" t="s">
        <v>29197</v>
      </c>
      <c r="G9765" s="125" t="s">
        <v>14445</v>
      </c>
      <c r="H9765" s="126" t="s">
        <v>29198</v>
      </c>
      <c r="I9765" s="127">
        <v>71</v>
      </c>
      <c r="J9765" s="128">
        <v>19.641999999999999</v>
      </c>
    </row>
    <row r="9766" spans="2:10" hidden="1" x14ac:dyDescent="0.25">
      <c r="B9766" s="124" t="s">
        <v>158</v>
      </c>
      <c r="C9766" s="125" t="s">
        <v>29195</v>
      </c>
      <c r="D9766" s="126" t="s">
        <v>29196</v>
      </c>
      <c r="E9766" s="125" t="s">
        <v>29195</v>
      </c>
      <c r="F9766" s="126" t="s">
        <v>29199</v>
      </c>
      <c r="G9766" s="125" t="s">
        <v>23331</v>
      </c>
      <c r="H9766" s="126" t="s">
        <v>29197</v>
      </c>
      <c r="I9766" s="127">
        <v>31</v>
      </c>
      <c r="J9766" s="128">
        <v>7.0972999999999997</v>
      </c>
    </row>
    <row r="9767" spans="2:10" hidden="1" x14ac:dyDescent="0.25">
      <c r="B9767" s="124" t="s">
        <v>158</v>
      </c>
      <c r="C9767" s="125" t="s">
        <v>6096</v>
      </c>
      <c r="D9767" s="126" t="s">
        <v>29200</v>
      </c>
      <c r="E9767" s="125" t="s">
        <v>6096</v>
      </c>
      <c r="F9767" s="126" t="s">
        <v>29201</v>
      </c>
      <c r="G9767" s="125" t="s">
        <v>29202</v>
      </c>
      <c r="H9767" s="126" t="s">
        <v>29203</v>
      </c>
      <c r="I9767" s="127">
        <v>18</v>
      </c>
      <c r="J9767" s="128">
        <v>4.2643000000000004</v>
      </c>
    </row>
    <row r="9768" spans="2:10" hidden="1" x14ac:dyDescent="0.25">
      <c r="B9768" s="124" t="s">
        <v>158</v>
      </c>
      <c r="C9768" s="125" t="s">
        <v>6096</v>
      </c>
      <c r="D9768" s="126" t="s">
        <v>29200</v>
      </c>
      <c r="E9768" s="125" t="s">
        <v>6096</v>
      </c>
      <c r="F9768" s="126" t="s">
        <v>29201</v>
      </c>
      <c r="G9768" s="125" t="s">
        <v>29204</v>
      </c>
      <c r="H9768" s="126" t="s">
        <v>29205</v>
      </c>
      <c r="I9768" s="127">
        <v>33</v>
      </c>
      <c r="J9768" s="128">
        <v>3.2955999999999999</v>
      </c>
    </row>
    <row r="9769" spans="2:10" hidden="1" x14ac:dyDescent="0.25">
      <c r="B9769" s="124" t="s">
        <v>158</v>
      </c>
      <c r="C9769" s="125" t="s">
        <v>6096</v>
      </c>
      <c r="D9769" s="126" t="s">
        <v>29200</v>
      </c>
      <c r="E9769" s="125" t="s">
        <v>29206</v>
      </c>
      <c r="F9769" s="126" t="s">
        <v>29207</v>
      </c>
      <c r="G9769" s="125" t="s">
        <v>27921</v>
      </c>
      <c r="H9769" s="126" t="s">
        <v>29208</v>
      </c>
      <c r="I9769" s="127">
        <v>8</v>
      </c>
      <c r="J9769" s="128">
        <v>13.401999999999999</v>
      </c>
    </row>
    <row r="9770" spans="2:10" hidden="1" x14ac:dyDescent="0.25">
      <c r="B9770" s="124" t="s">
        <v>158</v>
      </c>
      <c r="C9770" s="125" t="s">
        <v>6096</v>
      </c>
      <c r="D9770" s="126" t="s">
        <v>29200</v>
      </c>
      <c r="E9770" s="125" t="s">
        <v>29202</v>
      </c>
      <c r="F9770" s="126" t="s">
        <v>29203</v>
      </c>
      <c r="G9770" s="125" t="s">
        <v>29206</v>
      </c>
      <c r="H9770" s="126" t="s">
        <v>29207</v>
      </c>
      <c r="I9770" s="127">
        <v>22</v>
      </c>
      <c r="J9770" s="128">
        <v>12.3886</v>
      </c>
    </row>
    <row r="9771" spans="2:10" hidden="1" x14ac:dyDescent="0.25">
      <c r="B9771" s="124" t="s">
        <v>158</v>
      </c>
      <c r="C9771" s="125" t="s">
        <v>6096</v>
      </c>
      <c r="D9771" s="126" t="s">
        <v>29200</v>
      </c>
      <c r="E9771" s="125" t="s">
        <v>29204</v>
      </c>
      <c r="F9771" s="126" t="s">
        <v>29205</v>
      </c>
      <c r="G9771" s="125" t="s">
        <v>29209</v>
      </c>
      <c r="H9771" s="126" t="s">
        <v>29210</v>
      </c>
      <c r="I9771" s="127">
        <v>134</v>
      </c>
      <c r="J9771" s="128">
        <v>16.525200000000002</v>
      </c>
    </row>
    <row r="9772" spans="2:10" hidden="1" x14ac:dyDescent="0.25">
      <c r="B9772" s="124" t="s">
        <v>158</v>
      </c>
      <c r="C9772" s="125" t="s">
        <v>29211</v>
      </c>
      <c r="D9772" s="126" t="s">
        <v>29212</v>
      </c>
      <c r="E9772" s="125" t="s">
        <v>29211</v>
      </c>
      <c r="F9772" s="126" t="s">
        <v>29213</v>
      </c>
      <c r="G9772" s="125" t="s">
        <v>29214</v>
      </c>
      <c r="H9772" s="126" t="s">
        <v>29215</v>
      </c>
      <c r="I9772" s="127">
        <v>41</v>
      </c>
      <c r="J9772" s="128">
        <v>15.321099999999999</v>
      </c>
    </row>
    <row r="9773" spans="2:10" hidden="1" x14ac:dyDescent="0.25">
      <c r="B9773" s="124" t="s">
        <v>158</v>
      </c>
      <c r="C9773" s="125" t="s">
        <v>29211</v>
      </c>
      <c r="D9773" s="126" t="s">
        <v>29212</v>
      </c>
      <c r="E9773" s="125" t="s">
        <v>29214</v>
      </c>
      <c r="F9773" s="126" t="s">
        <v>29215</v>
      </c>
      <c r="G9773" s="125" t="s">
        <v>29216</v>
      </c>
      <c r="H9773" s="126" t="s">
        <v>29217</v>
      </c>
      <c r="I9773" s="127">
        <v>120</v>
      </c>
      <c r="J9773" s="128">
        <v>3.0474000000000001</v>
      </c>
    </row>
    <row r="9774" spans="2:10" hidden="1" x14ac:dyDescent="0.25">
      <c r="B9774" s="124" t="s">
        <v>158</v>
      </c>
      <c r="C9774" s="125" t="s">
        <v>29211</v>
      </c>
      <c r="D9774" s="126" t="s">
        <v>29212</v>
      </c>
      <c r="E9774" s="125" t="s">
        <v>29211</v>
      </c>
      <c r="F9774" s="126" t="s">
        <v>29213</v>
      </c>
      <c r="G9774" s="125" t="s">
        <v>29218</v>
      </c>
      <c r="H9774" s="126" t="s">
        <v>29219</v>
      </c>
      <c r="I9774" s="127">
        <v>0</v>
      </c>
      <c r="J9774" s="128">
        <v>13.0909</v>
      </c>
    </row>
    <row r="9775" spans="2:10" hidden="1" x14ac:dyDescent="0.25">
      <c r="B9775" s="124" t="s">
        <v>158</v>
      </c>
      <c r="C9775" s="125" t="s">
        <v>29220</v>
      </c>
      <c r="D9775" s="126" t="s">
        <v>29221</v>
      </c>
      <c r="E9775" s="125" t="s">
        <v>29220</v>
      </c>
      <c r="F9775" s="126" t="s">
        <v>29222</v>
      </c>
      <c r="G9775" s="125" t="s">
        <v>29223</v>
      </c>
      <c r="H9775" s="126" t="s">
        <v>29224</v>
      </c>
      <c r="I9775" s="127">
        <v>77</v>
      </c>
      <c r="J9775" s="128">
        <v>18.579000000000001</v>
      </c>
    </row>
    <row r="9776" spans="2:10" hidden="1" x14ac:dyDescent="0.25">
      <c r="B9776" s="124" t="s">
        <v>158</v>
      </c>
      <c r="C9776" s="125" t="s">
        <v>29225</v>
      </c>
      <c r="D9776" s="126" t="s">
        <v>29226</v>
      </c>
      <c r="E9776" s="125" t="s">
        <v>29225</v>
      </c>
      <c r="F9776" s="126" t="s">
        <v>29227</v>
      </c>
      <c r="G9776" s="125" t="s">
        <v>29228</v>
      </c>
      <c r="H9776" s="126" t="s">
        <v>29229</v>
      </c>
      <c r="I9776" s="127">
        <v>6</v>
      </c>
      <c r="J9776" s="128">
        <v>1.7847999999999999</v>
      </c>
    </row>
    <row r="9777" spans="2:10" hidden="1" x14ac:dyDescent="0.25">
      <c r="B9777" s="124" t="s">
        <v>158</v>
      </c>
      <c r="C9777" s="125" t="s">
        <v>9197</v>
      </c>
      <c r="D9777" s="126" t="s">
        <v>29230</v>
      </c>
      <c r="E9777" s="125" t="s">
        <v>9197</v>
      </c>
      <c r="F9777" s="126" t="s">
        <v>29231</v>
      </c>
      <c r="G9777" s="125" t="s">
        <v>29232</v>
      </c>
      <c r="H9777" s="126" t="s">
        <v>29233</v>
      </c>
      <c r="I9777" s="127">
        <v>72</v>
      </c>
      <c r="J9777" s="128">
        <v>4.1570999999999998</v>
      </c>
    </row>
    <row r="9778" spans="2:10" hidden="1" x14ac:dyDescent="0.25">
      <c r="B9778" s="124" t="s">
        <v>158</v>
      </c>
      <c r="C9778" s="125" t="s">
        <v>3479</v>
      </c>
      <c r="D9778" s="126" t="s">
        <v>29234</v>
      </c>
      <c r="E9778" s="125" t="s">
        <v>3479</v>
      </c>
      <c r="F9778" s="126" t="s">
        <v>29235</v>
      </c>
      <c r="G9778" s="125" t="s">
        <v>29236</v>
      </c>
      <c r="H9778" s="126" t="s">
        <v>29237</v>
      </c>
      <c r="I9778" s="127">
        <v>121</v>
      </c>
      <c r="J9778" s="128">
        <v>12.228199999999999</v>
      </c>
    </row>
    <row r="9779" spans="2:10" hidden="1" x14ac:dyDescent="0.25">
      <c r="B9779" s="124" t="s">
        <v>158</v>
      </c>
      <c r="C9779" s="125" t="s">
        <v>6359</v>
      </c>
      <c r="D9779" s="126" t="s">
        <v>29238</v>
      </c>
      <c r="E9779" s="125" t="s">
        <v>29239</v>
      </c>
      <c r="F9779" s="126" t="s">
        <v>29240</v>
      </c>
      <c r="G9779" s="125" t="s">
        <v>29241</v>
      </c>
      <c r="H9779" s="126" t="s">
        <v>29242</v>
      </c>
      <c r="I9779" s="127">
        <v>36</v>
      </c>
      <c r="J9779" s="128">
        <v>10.531700000000001</v>
      </c>
    </row>
    <row r="9780" spans="2:10" hidden="1" x14ac:dyDescent="0.25">
      <c r="B9780" s="124" t="s">
        <v>158</v>
      </c>
      <c r="C9780" s="125" t="s">
        <v>6359</v>
      </c>
      <c r="D9780" s="126" t="s">
        <v>29238</v>
      </c>
      <c r="E9780" s="125" t="s">
        <v>6359</v>
      </c>
      <c r="F9780" s="126" t="s">
        <v>29243</v>
      </c>
      <c r="G9780" s="125" t="s">
        <v>29244</v>
      </c>
      <c r="H9780" s="126" t="s">
        <v>29245</v>
      </c>
      <c r="I9780" s="127">
        <v>26</v>
      </c>
      <c r="J9780" s="128">
        <v>3.5141</v>
      </c>
    </row>
    <row r="9781" spans="2:10" hidden="1" x14ac:dyDescent="0.25">
      <c r="B9781" s="124" t="s">
        <v>158</v>
      </c>
      <c r="C9781" s="125" t="s">
        <v>6359</v>
      </c>
      <c r="D9781" s="126" t="s">
        <v>29238</v>
      </c>
      <c r="E9781" s="125" t="s">
        <v>29246</v>
      </c>
      <c r="F9781" s="126" t="s">
        <v>29247</v>
      </c>
      <c r="G9781" s="125" t="s">
        <v>29248</v>
      </c>
      <c r="H9781" s="126" t="s">
        <v>29249</v>
      </c>
      <c r="I9781" s="127">
        <v>99</v>
      </c>
      <c r="J9781" s="128">
        <v>2.7164000000000001</v>
      </c>
    </row>
    <row r="9782" spans="2:10" hidden="1" x14ac:dyDescent="0.25">
      <c r="B9782" s="124" t="s">
        <v>158</v>
      </c>
      <c r="C9782" s="125" t="s">
        <v>6359</v>
      </c>
      <c r="D9782" s="126" t="s">
        <v>29238</v>
      </c>
      <c r="E9782" s="125" t="s">
        <v>29244</v>
      </c>
      <c r="F9782" s="126" t="s">
        <v>29245</v>
      </c>
      <c r="G9782" s="125" t="s">
        <v>29250</v>
      </c>
      <c r="H9782" s="126" t="s">
        <v>29251</v>
      </c>
      <c r="I9782" s="127">
        <v>22</v>
      </c>
      <c r="J9782" s="128">
        <v>1.3827</v>
      </c>
    </row>
    <row r="9783" spans="2:10" hidden="1" x14ac:dyDescent="0.25">
      <c r="B9783" s="124" t="s">
        <v>158</v>
      </c>
      <c r="C9783" s="125" t="s">
        <v>6359</v>
      </c>
      <c r="D9783" s="126" t="s">
        <v>29238</v>
      </c>
      <c r="E9783" s="125" t="s">
        <v>29244</v>
      </c>
      <c r="F9783" s="126" t="s">
        <v>29245</v>
      </c>
      <c r="G9783" s="125" t="s">
        <v>29246</v>
      </c>
      <c r="H9783" s="126" t="s">
        <v>29247</v>
      </c>
      <c r="I9783" s="127">
        <v>4</v>
      </c>
      <c r="J9783" s="128">
        <v>5.0271999999999988</v>
      </c>
    </row>
    <row r="9784" spans="2:10" hidden="1" x14ac:dyDescent="0.25">
      <c r="B9784" s="124" t="s">
        <v>158</v>
      </c>
      <c r="C9784" s="125" t="s">
        <v>6359</v>
      </c>
      <c r="D9784" s="126" t="s">
        <v>29238</v>
      </c>
      <c r="E9784" s="125" t="s">
        <v>6359</v>
      </c>
      <c r="F9784" s="126" t="s">
        <v>29243</v>
      </c>
      <c r="G9784" s="125" t="s">
        <v>29252</v>
      </c>
      <c r="H9784" s="126" t="s">
        <v>29253</v>
      </c>
      <c r="I9784" s="127">
        <v>9</v>
      </c>
      <c r="J9784" s="128">
        <v>3.7084000000000001</v>
      </c>
    </row>
    <row r="9785" spans="2:10" hidden="1" x14ac:dyDescent="0.25">
      <c r="B9785" s="124" t="s">
        <v>158</v>
      </c>
      <c r="C9785" s="125" t="s">
        <v>6359</v>
      </c>
      <c r="D9785" s="126" t="s">
        <v>29238</v>
      </c>
      <c r="E9785" s="125" t="s">
        <v>6359</v>
      </c>
      <c r="F9785" s="126" t="s">
        <v>29243</v>
      </c>
      <c r="G9785" s="125" t="s">
        <v>29239</v>
      </c>
      <c r="H9785" s="126" t="s">
        <v>29240</v>
      </c>
      <c r="I9785" s="127">
        <v>51</v>
      </c>
      <c r="J9785" s="128">
        <v>7.9170999999999996</v>
      </c>
    </row>
    <row r="9786" spans="2:10" hidden="1" x14ac:dyDescent="0.25">
      <c r="B9786" s="124" t="s">
        <v>158</v>
      </c>
      <c r="C9786" s="125" t="s">
        <v>6359</v>
      </c>
      <c r="D9786" s="126" t="s">
        <v>29238</v>
      </c>
      <c r="E9786" s="125" t="s">
        <v>29248</v>
      </c>
      <c r="F9786" s="126" t="s">
        <v>29249</v>
      </c>
      <c r="G9786" s="125" t="s">
        <v>29254</v>
      </c>
      <c r="H9786" s="126" t="s">
        <v>29255</v>
      </c>
      <c r="I9786" s="127">
        <v>20</v>
      </c>
      <c r="J9786" s="128">
        <v>2.8972000000000002</v>
      </c>
    </row>
    <row r="9787" spans="2:10" hidden="1" x14ac:dyDescent="0.25">
      <c r="B9787" s="124" t="s">
        <v>158</v>
      </c>
      <c r="C9787" s="125" t="s">
        <v>10412</v>
      </c>
      <c r="D9787" s="126" t="s">
        <v>29256</v>
      </c>
      <c r="E9787" s="125" t="s">
        <v>29257</v>
      </c>
      <c r="F9787" s="126" t="s">
        <v>29258</v>
      </c>
      <c r="G9787" s="125" t="s">
        <v>29259</v>
      </c>
      <c r="H9787" s="126" t="s">
        <v>29260</v>
      </c>
      <c r="I9787" s="127">
        <v>83</v>
      </c>
      <c r="J9787" s="128">
        <v>6.8156000000000017</v>
      </c>
    </row>
    <row r="9788" spans="2:10" hidden="1" x14ac:dyDescent="0.25">
      <c r="B9788" s="124" t="s">
        <v>158</v>
      </c>
      <c r="C9788" s="125" t="s">
        <v>10412</v>
      </c>
      <c r="D9788" s="126" t="s">
        <v>29256</v>
      </c>
      <c r="E9788" s="125" t="s">
        <v>4003</v>
      </c>
      <c r="F9788" s="126" t="s">
        <v>29261</v>
      </c>
      <c r="G9788" s="125" t="s">
        <v>29262</v>
      </c>
      <c r="H9788" s="126" t="s">
        <v>29263</v>
      </c>
      <c r="I9788" s="127">
        <v>77</v>
      </c>
      <c r="J9788" s="128">
        <v>3.331999999999999</v>
      </c>
    </row>
    <row r="9789" spans="2:10" hidden="1" x14ac:dyDescent="0.25">
      <c r="B9789" s="124" t="s">
        <v>158</v>
      </c>
      <c r="C9789" s="125" t="s">
        <v>10412</v>
      </c>
      <c r="D9789" s="126" t="s">
        <v>29256</v>
      </c>
      <c r="E9789" s="125" t="s">
        <v>10412</v>
      </c>
      <c r="F9789" s="126" t="s">
        <v>29264</v>
      </c>
      <c r="G9789" s="125" t="s">
        <v>29265</v>
      </c>
      <c r="H9789" s="126" t="s">
        <v>29266</v>
      </c>
      <c r="I9789" s="127">
        <v>62</v>
      </c>
      <c r="J9789" s="128">
        <v>8.7228000000000012</v>
      </c>
    </row>
    <row r="9790" spans="2:10" hidden="1" x14ac:dyDescent="0.25">
      <c r="B9790" s="124" t="s">
        <v>158</v>
      </c>
      <c r="C9790" s="125" t="s">
        <v>10412</v>
      </c>
      <c r="D9790" s="126" t="s">
        <v>29256</v>
      </c>
      <c r="E9790" s="125" t="s">
        <v>29267</v>
      </c>
      <c r="F9790" s="126" t="s">
        <v>29268</v>
      </c>
      <c r="G9790" s="125" t="s">
        <v>29269</v>
      </c>
      <c r="H9790" s="126" t="s">
        <v>29270</v>
      </c>
      <c r="I9790" s="127">
        <v>35</v>
      </c>
      <c r="J9790" s="128">
        <v>4.2784000000000004</v>
      </c>
    </row>
    <row r="9791" spans="2:10" hidden="1" x14ac:dyDescent="0.25">
      <c r="B9791" s="124" t="s">
        <v>158</v>
      </c>
      <c r="C9791" s="125" t="s">
        <v>3562</v>
      </c>
      <c r="D9791" s="126" t="s">
        <v>29271</v>
      </c>
      <c r="E9791" s="125" t="s">
        <v>3562</v>
      </c>
      <c r="F9791" s="126" t="s">
        <v>29272</v>
      </c>
      <c r="G9791" s="125" t="s">
        <v>29273</v>
      </c>
      <c r="H9791" s="126" t="s">
        <v>29274</v>
      </c>
      <c r="I9791" s="127">
        <v>47</v>
      </c>
      <c r="J9791" s="128">
        <v>9.2853000000000012</v>
      </c>
    </row>
    <row r="9792" spans="2:10" hidden="1" x14ac:dyDescent="0.25">
      <c r="B9792" s="124" t="s">
        <v>158</v>
      </c>
      <c r="C9792" s="125" t="s">
        <v>29275</v>
      </c>
      <c r="D9792" s="126" t="s">
        <v>29276</v>
      </c>
      <c r="E9792" s="125" t="s">
        <v>29277</v>
      </c>
      <c r="F9792" s="126" t="s">
        <v>29278</v>
      </c>
      <c r="G9792" s="125" t="s">
        <v>29279</v>
      </c>
      <c r="H9792" s="126" t="s">
        <v>29280</v>
      </c>
      <c r="I9792" s="127">
        <v>53</v>
      </c>
      <c r="J9792" s="128">
        <v>13.1389</v>
      </c>
    </row>
    <row r="9793" spans="2:10" hidden="1" x14ac:dyDescent="0.25">
      <c r="B9793" s="124" t="s">
        <v>158</v>
      </c>
      <c r="C9793" s="125" t="s">
        <v>29281</v>
      </c>
      <c r="D9793" s="126" t="s">
        <v>29282</v>
      </c>
      <c r="E9793" s="125" t="s">
        <v>29281</v>
      </c>
      <c r="F9793" s="126" t="s">
        <v>29283</v>
      </c>
      <c r="G9793" s="125" t="s">
        <v>29284</v>
      </c>
      <c r="H9793" s="126" t="s">
        <v>29285</v>
      </c>
      <c r="I9793" s="127">
        <v>70</v>
      </c>
      <c r="J9793" s="128">
        <v>16.1328</v>
      </c>
    </row>
    <row r="9794" spans="2:10" hidden="1" x14ac:dyDescent="0.25">
      <c r="B9794" s="124" t="s">
        <v>158</v>
      </c>
      <c r="C9794" s="125" t="s">
        <v>29286</v>
      </c>
      <c r="D9794" s="126" t="s">
        <v>29287</v>
      </c>
      <c r="E9794" s="125" t="s">
        <v>29286</v>
      </c>
      <c r="F9794" s="126" t="s">
        <v>29288</v>
      </c>
      <c r="G9794" s="125" t="s">
        <v>29289</v>
      </c>
      <c r="H9794" s="126" t="s">
        <v>29290</v>
      </c>
      <c r="I9794" s="127">
        <v>24</v>
      </c>
      <c r="J9794" s="128">
        <v>9.1769000000000016</v>
      </c>
    </row>
    <row r="9795" spans="2:10" hidden="1" x14ac:dyDescent="0.25">
      <c r="B9795" s="124" t="s">
        <v>158</v>
      </c>
      <c r="C9795" s="125" t="s">
        <v>29291</v>
      </c>
      <c r="D9795" s="126" t="s">
        <v>29292</v>
      </c>
      <c r="E9795" s="125" t="s">
        <v>29291</v>
      </c>
      <c r="F9795" s="126" t="s">
        <v>29293</v>
      </c>
      <c r="G9795" s="125" t="s">
        <v>29294</v>
      </c>
      <c r="H9795" s="126" t="s">
        <v>29295</v>
      </c>
      <c r="I9795" s="127">
        <v>8</v>
      </c>
      <c r="J9795" s="128">
        <v>19.6633</v>
      </c>
    </row>
    <row r="9796" spans="2:10" hidden="1" x14ac:dyDescent="0.25">
      <c r="B9796" s="124" t="s">
        <v>158</v>
      </c>
      <c r="C9796" s="125" t="s">
        <v>17355</v>
      </c>
      <c r="D9796" s="126" t="s">
        <v>29296</v>
      </c>
      <c r="E9796" s="125" t="s">
        <v>17355</v>
      </c>
      <c r="F9796" s="126" t="s">
        <v>29297</v>
      </c>
      <c r="G9796" s="125" t="s">
        <v>29294</v>
      </c>
      <c r="H9796" s="126" t="s">
        <v>29298</v>
      </c>
      <c r="I9796" s="127">
        <v>45</v>
      </c>
      <c r="J9796" s="128">
        <v>17.311700000000009</v>
      </c>
    </row>
    <row r="9797" spans="2:10" hidden="1" x14ac:dyDescent="0.25">
      <c r="B9797" s="124" t="s">
        <v>158</v>
      </c>
      <c r="C9797" s="125" t="s">
        <v>29299</v>
      </c>
      <c r="D9797" s="126" t="s">
        <v>29300</v>
      </c>
      <c r="E9797" s="125" t="s">
        <v>23331</v>
      </c>
      <c r="F9797" s="126" t="s">
        <v>29301</v>
      </c>
      <c r="G9797" s="125" t="s">
        <v>29302</v>
      </c>
      <c r="H9797" s="126" t="s">
        <v>29303</v>
      </c>
      <c r="I9797" s="127">
        <v>27</v>
      </c>
      <c r="J9797" s="128">
        <v>6.6851000000000003</v>
      </c>
    </row>
    <row r="9798" spans="2:10" hidden="1" x14ac:dyDescent="0.25">
      <c r="B9798" s="124" t="s">
        <v>158</v>
      </c>
      <c r="C9798" s="125" t="s">
        <v>29299</v>
      </c>
      <c r="D9798" s="126" t="s">
        <v>29300</v>
      </c>
      <c r="E9798" s="125" t="s">
        <v>23331</v>
      </c>
      <c r="F9798" s="126" t="s">
        <v>29304</v>
      </c>
      <c r="G9798" s="125" t="s">
        <v>29305</v>
      </c>
      <c r="H9798" s="126" t="s">
        <v>29306</v>
      </c>
      <c r="I9798" s="127">
        <v>4</v>
      </c>
      <c r="J9798" s="128">
        <v>2.539099999999999</v>
      </c>
    </row>
    <row r="9799" spans="2:10" hidden="1" x14ac:dyDescent="0.25">
      <c r="B9799" s="124" t="s">
        <v>158</v>
      </c>
      <c r="C9799" s="125" t="s">
        <v>29299</v>
      </c>
      <c r="D9799" s="126" t="s">
        <v>29300</v>
      </c>
      <c r="E9799" s="125" t="s">
        <v>29299</v>
      </c>
      <c r="F9799" s="126" t="s">
        <v>29307</v>
      </c>
      <c r="G9799" s="125" t="s">
        <v>5715</v>
      </c>
      <c r="H9799" s="126" t="s">
        <v>29308</v>
      </c>
      <c r="I9799" s="127">
        <v>72</v>
      </c>
      <c r="J9799" s="128">
        <v>11.661</v>
      </c>
    </row>
    <row r="9800" spans="2:10" hidden="1" x14ac:dyDescent="0.25">
      <c r="B9800" s="124" t="s">
        <v>158</v>
      </c>
      <c r="C9800" s="125" t="s">
        <v>29299</v>
      </c>
      <c r="D9800" s="126" t="s">
        <v>29300</v>
      </c>
      <c r="E9800" s="125" t="s">
        <v>29309</v>
      </c>
      <c r="F9800" s="126" t="s">
        <v>29310</v>
      </c>
      <c r="G9800" s="125" t="s">
        <v>29311</v>
      </c>
      <c r="H9800" s="126" t="s">
        <v>29312</v>
      </c>
      <c r="I9800" s="127">
        <v>5</v>
      </c>
      <c r="J9800" s="128">
        <v>2.9811999999999999</v>
      </c>
    </row>
    <row r="9801" spans="2:10" hidden="1" x14ac:dyDescent="0.25">
      <c r="B9801" s="124" t="s">
        <v>158</v>
      </c>
      <c r="C9801" s="125" t="s">
        <v>29299</v>
      </c>
      <c r="D9801" s="126" t="s">
        <v>29300</v>
      </c>
      <c r="E9801" s="125" t="s">
        <v>29299</v>
      </c>
      <c r="F9801" s="126" t="s">
        <v>29307</v>
      </c>
      <c r="G9801" s="125" t="s">
        <v>23331</v>
      </c>
      <c r="H9801" s="126" t="s">
        <v>29304</v>
      </c>
      <c r="I9801" s="127">
        <v>0</v>
      </c>
      <c r="J9801" s="128">
        <v>2.3647999999999998</v>
      </c>
    </row>
    <row r="9802" spans="2:10" hidden="1" x14ac:dyDescent="0.25">
      <c r="B9802" s="124" t="s">
        <v>158</v>
      </c>
      <c r="C9802" s="125" t="s">
        <v>29299</v>
      </c>
      <c r="D9802" s="126" t="s">
        <v>29300</v>
      </c>
      <c r="E9802" s="125" t="s">
        <v>29305</v>
      </c>
      <c r="F9802" s="126" t="s">
        <v>29306</v>
      </c>
      <c r="G9802" s="125" t="s">
        <v>23331</v>
      </c>
      <c r="H9802" s="126" t="s">
        <v>29301</v>
      </c>
      <c r="I9802" s="127">
        <v>0</v>
      </c>
      <c r="J9802" s="128">
        <v>8.0557000000000052</v>
      </c>
    </row>
    <row r="9803" spans="2:10" hidden="1" x14ac:dyDescent="0.25">
      <c r="B9803" s="124" t="s">
        <v>158</v>
      </c>
      <c r="C9803" s="125" t="s">
        <v>4772</v>
      </c>
      <c r="D9803" s="126" t="s">
        <v>29313</v>
      </c>
      <c r="E9803" s="125" t="s">
        <v>4772</v>
      </c>
      <c r="F9803" s="126" t="s">
        <v>29314</v>
      </c>
      <c r="G9803" s="125" t="s">
        <v>29315</v>
      </c>
      <c r="H9803" s="126" t="s">
        <v>29316</v>
      </c>
      <c r="I9803" s="127">
        <v>0</v>
      </c>
      <c r="J9803" s="128">
        <v>1.597</v>
      </c>
    </row>
    <row r="9804" spans="2:10" hidden="1" x14ac:dyDescent="0.25">
      <c r="B9804" s="124" t="s">
        <v>158</v>
      </c>
      <c r="C9804" s="125" t="s">
        <v>29317</v>
      </c>
      <c r="D9804" s="126" t="s">
        <v>29318</v>
      </c>
      <c r="E9804" s="125" t="s">
        <v>29317</v>
      </c>
      <c r="F9804" s="126" t="s">
        <v>29319</v>
      </c>
      <c r="G9804" s="125" t="s">
        <v>29320</v>
      </c>
      <c r="H9804" s="126" t="s">
        <v>29321</v>
      </c>
      <c r="I9804" s="127">
        <v>39</v>
      </c>
      <c r="J9804" s="128">
        <v>11.095599999999999</v>
      </c>
    </row>
    <row r="9805" spans="2:10" hidden="1" x14ac:dyDescent="0.25">
      <c r="B9805" s="124" t="s">
        <v>158</v>
      </c>
      <c r="C9805" s="125" t="s">
        <v>29317</v>
      </c>
      <c r="D9805" s="126" t="s">
        <v>29318</v>
      </c>
      <c r="E9805" s="125" t="s">
        <v>29320</v>
      </c>
      <c r="F9805" s="126" t="s">
        <v>29321</v>
      </c>
      <c r="G9805" s="125" t="s">
        <v>29322</v>
      </c>
      <c r="H9805" s="126" t="s">
        <v>29323</v>
      </c>
      <c r="I9805" s="127">
        <v>14</v>
      </c>
      <c r="J9805" s="128">
        <v>4.6571999999999987</v>
      </c>
    </row>
    <row r="9806" spans="2:10" hidden="1" x14ac:dyDescent="0.25">
      <c r="B9806" s="124" t="s">
        <v>158</v>
      </c>
      <c r="C9806" s="125" t="s">
        <v>29317</v>
      </c>
      <c r="D9806" s="126" t="s">
        <v>29318</v>
      </c>
      <c r="E9806" s="125" t="s">
        <v>29317</v>
      </c>
      <c r="F9806" s="126" t="s">
        <v>29319</v>
      </c>
      <c r="G9806" s="125" t="s">
        <v>29324</v>
      </c>
      <c r="H9806" s="126" t="s">
        <v>29325</v>
      </c>
      <c r="I9806" s="127">
        <v>75</v>
      </c>
      <c r="J9806" s="128">
        <v>20.531299999999991</v>
      </c>
    </row>
    <row r="9807" spans="2:10" hidden="1" x14ac:dyDescent="0.25">
      <c r="B9807" s="124" t="s">
        <v>158</v>
      </c>
      <c r="C9807" s="125" t="s">
        <v>29317</v>
      </c>
      <c r="D9807" s="126" t="s">
        <v>29318</v>
      </c>
      <c r="E9807" s="125" t="s">
        <v>29322</v>
      </c>
      <c r="F9807" s="126" t="s">
        <v>29323</v>
      </c>
      <c r="G9807" s="125" t="s">
        <v>29326</v>
      </c>
      <c r="H9807" s="126" t="s">
        <v>29327</v>
      </c>
      <c r="I9807" s="127">
        <v>32</v>
      </c>
      <c r="J9807" s="128">
        <v>4.9727000000000006</v>
      </c>
    </row>
    <row r="9808" spans="2:10" hidden="1" x14ac:dyDescent="0.25">
      <c r="B9808" s="124" t="s">
        <v>158</v>
      </c>
      <c r="C9808" s="125" t="s">
        <v>29328</v>
      </c>
      <c r="D9808" s="126" t="s">
        <v>29329</v>
      </c>
      <c r="E9808" s="125" t="s">
        <v>29328</v>
      </c>
      <c r="F9808" s="126" t="s">
        <v>29330</v>
      </c>
      <c r="G9808" s="125" t="s">
        <v>29331</v>
      </c>
      <c r="H9808" s="126" t="s">
        <v>29332</v>
      </c>
      <c r="I9808" s="127">
        <v>25</v>
      </c>
      <c r="J9808" s="128">
        <v>3.2568000000000001</v>
      </c>
    </row>
    <row r="9809" spans="2:10" hidden="1" x14ac:dyDescent="0.25">
      <c r="B9809" s="124" t="s">
        <v>158</v>
      </c>
      <c r="C9809" s="125" t="s">
        <v>29328</v>
      </c>
      <c r="D9809" s="126" t="s">
        <v>29329</v>
      </c>
      <c r="E9809" s="125" t="s">
        <v>29331</v>
      </c>
      <c r="F9809" s="126" t="s">
        <v>29332</v>
      </c>
      <c r="G9809" s="125" t="s">
        <v>29333</v>
      </c>
      <c r="H9809" s="126" t="s">
        <v>29334</v>
      </c>
      <c r="I9809" s="127">
        <v>9</v>
      </c>
      <c r="J9809" s="128">
        <v>6.5542999999999996</v>
      </c>
    </row>
    <row r="9810" spans="2:10" hidden="1" x14ac:dyDescent="0.25">
      <c r="B9810" s="124" t="s">
        <v>158</v>
      </c>
      <c r="C9810" s="125" t="s">
        <v>29328</v>
      </c>
      <c r="D9810" s="126" t="s">
        <v>29329</v>
      </c>
      <c r="E9810" s="125" t="s">
        <v>29328</v>
      </c>
      <c r="F9810" s="126" t="s">
        <v>29330</v>
      </c>
      <c r="G9810" s="125" t="s">
        <v>2272</v>
      </c>
      <c r="H9810" s="126" t="s">
        <v>29335</v>
      </c>
      <c r="I9810" s="127">
        <v>8</v>
      </c>
      <c r="J9810" s="128">
        <v>7.3058999999999994</v>
      </c>
    </row>
    <row r="9811" spans="2:10" hidden="1" x14ac:dyDescent="0.25">
      <c r="B9811" s="124" t="s">
        <v>158</v>
      </c>
      <c r="C9811" s="125" t="s">
        <v>6066</v>
      </c>
      <c r="D9811" s="126" t="s">
        <v>29336</v>
      </c>
      <c r="E9811" s="125" t="s">
        <v>6066</v>
      </c>
      <c r="F9811" s="126" t="s">
        <v>29337</v>
      </c>
      <c r="G9811" s="125" t="s">
        <v>23331</v>
      </c>
      <c r="H9811" s="126" t="s">
        <v>29338</v>
      </c>
      <c r="I9811" s="127">
        <v>11</v>
      </c>
      <c r="J9811" s="128">
        <v>2.3102</v>
      </c>
    </row>
    <row r="9812" spans="2:10" hidden="1" x14ac:dyDescent="0.25">
      <c r="B9812" s="124" t="s">
        <v>158</v>
      </c>
      <c r="C9812" s="125" t="s">
        <v>29339</v>
      </c>
      <c r="D9812" s="126" t="s">
        <v>29340</v>
      </c>
      <c r="E9812" s="125" t="s">
        <v>29341</v>
      </c>
      <c r="F9812" s="126" t="s">
        <v>29342</v>
      </c>
      <c r="G9812" s="125" t="s">
        <v>29343</v>
      </c>
      <c r="H9812" s="126" t="s">
        <v>29344</v>
      </c>
      <c r="I9812" s="127">
        <v>41</v>
      </c>
      <c r="J9812" s="128">
        <v>21.428799999999988</v>
      </c>
    </row>
    <row r="9813" spans="2:10" hidden="1" x14ac:dyDescent="0.25">
      <c r="B9813" s="124" t="s">
        <v>158</v>
      </c>
      <c r="C9813" s="125" t="s">
        <v>29339</v>
      </c>
      <c r="D9813" s="126" t="s">
        <v>29340</v>
      </c>
      <c r="E9813" s="125" t="s">
        <v>29345</v>
      </c>
      <c r="F9813" s="126" t="s">
        <v>29346</v>
      </c>
      <c r="G9813" s="125" t="s">
        <v>29347</v>
      </c>
      <c r="H9813" s="126" t="s">
        <v>29348</v>
      </c>
      <c r="I9813" s="127">
        <v>65</v>
      </c>
      <c r="J9813" s="128">
        <v>2.7046999999999999</v>
      </c>
    </row>
    <row r="9814" spans="2:10" hidden="1" x14ac:dyDescent="0.25">
      <c r="B9814" s="124" t="s">
        <v>158</v>
      </c>
      <c r="C9814" s="125" t="s">
        <v>29339</v>
      </c>
      <c r="D9814" s="126" t="s">
        <v>29340</v>
      </c>
      <c r="E9814" s="125" t="s">
        <v>29339</v>
      </c>
      <c r="F9814" s="126" t="s">
        <v>29349</v>
      </c>
      <c r="G9814" s="125" t="s">
        <v>29350</v>
      </c>
      <c r="H9814" s="126" t="s">
        <v>29351</v>
      </c>
      <c r="I9814" s="127">
        <v>56</v>
      </c>
      <c r="J9814" s="128">
        <v>2.1635</v>
      </c>
    </row>
    <row r="9815" spans="2:10" hidden="1" x14ac:dyDescent="0.25">
      <c r="B9815" s="124" t="s">
        <v>158</v>
      </c>
      <c r="C9815" s="125" t="s">
        <v>29339</v>
      </c>
      <c r="D9815" s="126" t="s">
        <v>29340</v>
      </c>
      <c r="E9815" s="125" t="s">
        <v>29339</v>
      </c>
      <c r="F9815" s="126" t="s">
        <v>29349</v>
      </c>
      <c r="G9815" s="125" t="s">
        <v>3546</v>
      </c>
      <c r="H9815" s="126" t="s">
        <v>29352</v>
      </c>
      <c r="I9815" s="127">
        <v>122</v>
      </c>
      <c r="J9815" s="128">
        <v>2.4870000000000001</v>
      </c>
    </row>
    <row r="9816" spans="2:10" hidden="1" x14ac:dyDescent="0.25">
      <c r="B9816" s="124" t="s">
        <v>158</v>
      </c>
      <c r="C9816" s="125" t="s">
        <v>29339</v>
      </c>
      <c r="D9816" s="126" t="s">
        <v>29340</v>
      </c>
      <c r="E9816" s="125" t="s">
        <v>29350</v>
      </c>
      <c r="F9816" s="126" t="s">
        <v>29351</v>
      </c>
      <c r="G9816" s="125" t="s">
        <v>29341</v>
      </c>
      <c r="H9816" s="126" t="s">
        <v>29342</v>
      </c>
      <c r="I9816" s="127">
        <v>10</v>
      </c>
      <c r="J9816" s="128">
        <v>2.6457000000000002</v>
      </c>
    </row>
    <row r="9817" spans="2:10" hidden="1" x14ac:dyDescent="0.25">
      <c r="B9817" s="124" t="s">
        <v>158</v>
      </c>
      <c r="C9817" s="125" t="s">
        <v>29339</v>
      </c>
      <c r="D9817" s="126" t="s">
        <v>29340</v>
      </c>
      <c r="E9817" s="125" t="s">
        <v>29350</v>
      </c>
      <c r="F9817" s="126" t="s">
        <v>29351</v>
      </c>
      <c r="G9817" s="125" t="s">
        <v>29353</v>
      </c>
      <c r="H9817" s="126" t="s">
        <v>29354</v>
      </c>
      <c r="I9817" s="127">
        <v>0</v>
      </c>
      <c r="J9817" s="128">
        <v>0.1646</v>
      </c>
    </row>
    <row r="9818" spans="2:10" hidden="1" x14ac:dyDescent="0.25">
      <c r="B9818" s="124" t="s">
        <v>158</v>
      </c>
      <c r="C9818" s="125" t="s">
        <v>29339</v>
      </c>
      <c r="D9818" s="126" t="s">
        <v>29340</v>
      </c>
      <c r="E9818" s="125" t="s">
        <v>29339</v>
      </c>
      <c r="F9818" s="126" t="s">
        <v>29349</v>
      </c>
      <c r="G9818" s="125" t="s">
        <v>29345</v>
      </c>
      <c r="H9818" s="126" t="s">
        <v>29346</v>
      </c>
      <c r="I9818" s="127">
        <v>5</v>
      </c>
      <c r="J9818" s="128">
        <v>2.2566000000000002</v>
      </c>
    </row>
    <row r="9819" spans="2:10" hidden="1" x14ac:dyDescent="0.25">
      <c r="B9819" s="124" t="s">
        <v>158</v>
      </c>
      <c r="C9819" s="125" t="s">
        <v>3728</v>
      </c>
      <c r="D9819" s="126" t="s">
        <v>29355</v>
      </c>
      <c r="E9819" s="125" t="s">
        <v>3728</v>
      </c>
      <c r="F9819" s="126" t="s">
        <v>29356</v>
      </c>
      <c r="G9819" s="125" t="s">
        <v>29357</v>
      </c>
      <c r="H9819" s="126" t="s">
        <v>29358</v>
      </c>
      <c r="I9819" s="127">
        <v>69</v>
      </c>
      <c r="J9819" s="128">
        <v>8.3812000000000015</v>
      </c>
    </row>
    <row r="9820" spans="2:10" hidden="1" x14ac:dyDescent="0.25">
      <c r="B9820" s="124" t="s">
        <v>158</v>
      </c>
      <c r="C9820" s="125" t="s">
        <v>3740</v>
      </c>
      <c r="D9820" s="126" t="s">
        <v>29359</v>
      </c>
      <c r="E9820" s="125" t="s">
        <v>3740</v>
      </c>
      <c r="F9820" s="126" t="s">
        <v>29360</v>
      </c>
      <c r="G9820" s="125" t="s">
        <v>29361</v>
      </c>
      <c r="H9820" s="126" t="s">
        <v>29362</v>
      </c>
      <c r="I9820" s="127">
        <v>3</v>
      </c>
      <c r="J9820" s="128">
        <v>4.5990000000000002</v>
      </c>
    </row>
    <row r="9821" spans="2:10" hidden="1" x14ac:dyDescent="0.25">
      <c r="B9821" s="124" t="s">
        <v>158</v>
      </c>
      <c r="C9821" s="125" t="s">
        <v>3740</v>
      </c>
      <c r="D9821" s="126" t="s">
        <v>29359</v>
      </c>
      <c r="E9821" s="125" t="s">
        <v>3740</v>
      </c>
      <c r="F9821" s="126" t="s">
        <v>29360</v>
      </c>
      <c r="G9821" s="125" t="s">
        <v>29363</v>
      </c>
      <c r="H9821" s="126" t="s">
        <v>29364</v>
      </c>
      <c r="I9821" s="127">
        <v>2</v>
      </c>
      <c r="J9821" s="128">
        <v>3.4239000000000002</v>
      </c>
    </row>
    <row r="9822" spans="2:10" hidden="1" x14ac:dyDescent="0.25">
      <c r="B9822" s="124" t="s">
        <v>158</v>
      </c>
      <c r="C9822" s="125" t="s">
        <v>3740</v>
      </c>
      <c r="D9822" s="126" t="s">
        <v>29359</v>
      </c>
      <c r="E9822" s="125" t="s">
        <v>29365</v>
      </c>
      <c r="F9822" s="126" t="s">
        <v>29366</v>
      </c>
      <c r="G9822" s="125" t="s">
        <v>29367</v>
      </c>
      <c r="H9822" s="126" t="s">
        <v>29368</v>
      </c>
      <c r="I9822" s="127">
        <v>46</v>
      </c>
      <c r="J9822" s="128">
        <v>1.6480999999999999</v>
      </c>
    </row>
    <row r="9823" spans="2:10" hidden="1" x14ac:dyDescent="0.25">
      <c r="B9823" s="124" t="s">
        <v>158</v>
      </c>
      <c r="C9823" s="125" t="s">
        <v>3740</v>
      </c>
      <c r="D9823" s="126" t="s">
        <v>29359</v>
      </c>
      <c r="E9823" s="125" t="s">
        <v>29367</v>
      </c>
      <c r="F9823" s="126" t="s">
        <v>29368</v>
      </c>
      <c r="G9823" s="125" t="s">
        <v>29369</v>
      </c>
      <c r="H9823" s="126" t="s">
        <v>29370</v>
      </c>
      <c r="I9823" s="127">
        <v>0</v>
      </c>
      <c r="J9823" s="128">
        <v>7.6534999999999984</v>
      </c>
    </row>
    <row r="9824" spans="2:10" hidden="1" x14ac:dyDescent="0.25">
      <c r="B9824" s="124" t="s">
        <v>158</v>
      </c>
      <c r="C9824" s="125" t="s">
        <v>3740</v>
      </c>
      <c r="D9824" s="126" t="s">
        <v>29359</v>
      </c>
      <c r="E9824" s="125" t="s">
        <v>3740</v>
      </c>
      <c r="F9824" s="126" t="s">
        <v>29360</v>
      </c>
      <c r="G9824" s="125" t="s">
        <v>29365</v>
      </c>
      <c r="H9824" s="126" t="s">
        <v>29366</v>
      </c>
      <c r="I9824" s="127">
        <v>231</v>
      </c>
      <c r="J9824" s="128">
        <v>3.9063000000000012</v>
      </c>
    </row>
    <row r="9825" spans="2:10" hidden="1" x14ac:dyDescent="0.25">
      <c r="B9825" s="124" t="s">
        <v>158</v>
      </c>
      <c r="C9825" s="125" t="s">
        <v>3740</v>
      </c>
      <c r="D9825" s="126" t="s">
        <v>29359</v>
      </c>
      <c r="E9825" s="125" t="s">
        <v>3740</v>
      </c>
      <c r="F9825" s="126" t="s">
        <v>29360</v>
      </c>
      <c r="G9825" s="125" t="s">
        <v>29371</v>
      </c>
      <c r="H9825" s="126" t="s">
        <v>29372</v>
      </c>
      <c r="I9825" s="127">
        <v>28</v>
      </c>
      <c r="J9825" s="128">
        <v>8.8921000000000028</v>
      </c>
    </row>
    <row r="9826" spans="2:10" hidden="1" x14ac:dyDescent="0.25">
      <c r="B9826" s="124" t="s">
        <v>158</v>
      </c>
      <c r="C9826" s="125" t="s">
        <v>3740</v>
      </c>
      <c r="D9826" s="126" t="s">
        <v>29359</v>
      </c>
      <c r="E9826" s="125" t="s">
        <v>3740</v>
      </c>
      <c r="F9826" s="126" t="s">
        <v>29360</v>
      </c>
      <c r="G9826" s="125" t="s">
        <v>29373</v>
      </c>
      <c r="H9826" s="126" t="s">
        <v>29374</v>
      </c>
      <c r="I9826" s="127">
        <v>16</v>
      </c>
      <c r="J9826" s="128">
        <v>17.13590000000001</v>
      </c>
    </row>
    <row r="9827" spans="2:10" hidden="1" x14ac:dyDescent="0.25">
      <c r="B9827" s="124" t="s">
        <v>158</v>
      </c>
      <c r="C9827" s="125" t="s">
        <v>3740</v>
      </c>
      <c r="D9827" s="126" t="s">
        <v>29359</v>
      </c>
      <c r="E9827" s="125" t="s">
        <v>29373</v>
      </c>
      <c r="F9827" s="126" t="s">
        <v>29374</v>
      </c>
      <c r="G9827" s="125" t="s">
        <v>29375</v>
      </c>
      <c r="H9827" s="126" t="s">
        <v>29376</v>
      </c>
      <c r="I9827" s="127">
        <v>3</v>
      </c>
      <c r="J9827" s="128">
        <v>6.0686</v>
      </c>
    </row>
    <row r="9828" spans="2:10" hidden="1" x14ac:dyDescent="0.25">
      <c r="B9828" s="124" t="s">
        <v>158</v>
      </c>
      <c r="C9828" s="125" t="s">
        <v>24191</v>
      </c>
      <c r="D9828" s="126" t="s">
        <v>29377</v>
      </c>
      <c r="E9828" s="125" t="s">
        <v>24191</v>
      </c>
      <c r="F9828" s="126" t="s">
        <v>29378</v>
      </c>
      <c r="G9828" s="125" t="s">
        <v>29379</v>
      </c>
      <c r="H9828" s="126" t="s">
        <v>29380</v>
      </c>
      <c r="I9828" s="127">
        <v>4</v>
      </c>
      <c r="J9828" s="128">
        <v>30.57790000000001</v>
      </c>
    </row>
    <row r="9829" spans="2:10" hidden="1" x14ac:dyDescent="0.25">
      <c r="B9829" s="124" t="s">
        <v>158</v>
      </c>
      <c r="C9829" s="125" t="s">
        <v>29381</v>
      </c>
      <c r="D9829" s="126" t="s">
        <v>29382</v>
      </c>
      <c r="E9829" s="125" t="s">
        <v>11556</v>
      </c>
      <c r="F9829" s="126" t="s">
        <v>29383</v>
      </c>
      <c r="G9829" s="125" t="s">
        <v>9268</v>
      </c>
      <c r="H9829" s="126" t="s">
        <v>29384</v>
      </c>
      <c r="I9829" s="127">
        <v>92</v>
      </c>
      <c r="J9829" s="128">
        <v>0.82690000000000008</v>
      </c>
    </row>
    <row r="9830" spans="2:10" hidden="1" x14ac:dyDescent="0.25">
      <c r="B9830" s="124" t="s">
        <v>158</v>
      </c>
      <c r="C9830" s="125" t="s">
        <v>29381</v>
      </c>
      <c r="D9830" s="126" t="s">
        <v>29382</v>
      </c>
      <c r="E9830" s="125" t="s">
        <v>29385</v>
      </c>
      <c r="F9830" s="126" t="s">
        <v>29386</v>
      </c>
      <c r="G9830" s="125" t="s">
        <v>29387</v>
      </c>
      <c r="H9830" s="126" t="s">
        <v>29388</v>
      </c>
      <c r="I9830" s="127">
        <v>12</v>
      </c>
      <c r="J9830" s="128">
        <v>5.0362000000000009</v>
      </c>
    </row>
    <row r="9831" spans="2:10" hidden="1" x14ac:dyDescent="0.25">
      <c r="B9831" s="124" t="s">
        <v>158</v>
      </c>
      <c r="C9831" s="125" t="s">
        <v>29381</v>
      </c>
      <c r="D9831" s="126" t="s">
        <v>29382</v>
      </c>
      <c r="E9831" s="125" t="s">
        <v>29381</v>
      </c>
      <c r="F9831" s="126" t="s">
        <v>29389</v>
      </c>
      <c r="G9831" s="125" t="s">
        <v>29390</v>
      </c>
      <c r="H9831" s="126" t="s">
        <v>29391</v>
      </c>
      <c r="I9831" s="127">
        <v>54</v>
      </c>
      <c r="J9831" s="128">
        <v>9.3305000000000007</v>
      </c>
    </row>
    <row r="9832" spans="2:10" hidden="1" x14ac:dyDescent="0.25">
      <c r="B9832" s="124" t="s">
        <v>158</v>
      </c>
      <c r="C9832" s="125" t="s">
        <v>29381</v>
      </c>
      <c r="D9832" s="126" t="s">
        <v>29382</v>
      </c>
      <c r="E9832" s="125" t="s">
        <v>9268</v>
      </c>
      <c r="F9832" s="126" t="s">
        <v>29384</v>
      </c>
      <c r="G9832" s="125" t="s">
        <v>29392</v>
      </c>
      <c r="H9832" s="126" t="s">
        <v>29393</v>
      </c>
      <c r="I9832" s="127">
        <v>78</v>
      </c>
      <c r="J9832" s="128">
        <v>1.2646999999999999</v>
      </c>
    </row>
    <row r="9833" spans="2:10" hidden="1" x14ac:dyDescent="0.25">
      <c r="B9833" s="124" t="s">
        <v>158</v>
      </c>
      <c r="C9833" s="125" t="s">
        <v>29381</v>
      </c>
      <c r="D9833" s="126" t="s">
        <v>29382</v>
      </c>
      <c r="E9833" s="125" t="s">
        <v>29381</v>
      </c>
      <c r="F9833" s="126" t="s">
        <v>29389</v>
      </c>
      <c r="G9833" s="125" t="s">
        <v>29394</v>
      </c>
      <c r="H9833" s="126" t="s">
        <v>29395</v>
      </c>
      <c r="I9833" s="127">
        <v>21</v>
      </c>
      <c r="J9833" s="128">
        <v>8.94</v>
      </c>
    </row>
    <row r="9834" spans="2:10" hidden="1" x14ac:dyDescent="0.25">
      <c r="B9834" s="124" t="s">
        <v>158</v>
      </c>
      <c r="C9834" s="125" t="s">
        <v>29396</v>
      </c>
      <c r="D9834" s="126" t="s">
        <v>29397</v>
      </c>
      <c r="E9834" s="125" t="s">
        <v>29396</v>
      </c>
      <c r="F9834" s="126" t="s">
        <v>29398</v>
      </c>
      <c r="G9834" s="125" t="s">
        <v>29399</v>
      </c>
      <c r="H9834" s="126" t="s">
        <v>29400</v>
      </c>
      <c r="I9834" s="127">
        <v>39</v>
      </c>
      <c r="J9834" s="128">
        <v>5.6536999999999997</v>
      </c>
    </row>
    <row r="9835" spans="2:10" hidden="1" x14ac:dyDescent="0.25">
      <c r="B9835" s="124" t="s">
        <v>158</v>
      </c>
      <c r="C9835" s="125" t="s">
        <v>29401</v>
      </c>
      <c r="D9835" s="126" t="s">
        <v>29402</v>
      </c>
      <c r="E9835" s="125" t="s">
        <v>29401</v>
      </c>
      <c r="F9835" s="126" t="s">
        <v>29403</v>
      </c>
      <c r="G9835" s="125" t="s">
        <v>29404</v>
      </c>
      <c r="H9835" s="126" t="s">
        <v>29405</v>
      </c>
      <c r="I9835" s="127">
        <v>0</v>
      </c>
      <c r="J9835" s="128">
        <v>3.1533000000000002</v>
      </c>
    </row>
    <row r="9836" spans="2:10" hidden="1" x14ac:dyDescent="0.25">
      <c r="B9836" s="124" t="s">
        <v>158</v>
      </c>
      <c r="C9836" s="125" t="s">
        <v>29401</v>
      </c>
      <c r="D9836" s="126" t="s">
        <v>29402</v>
      </c>
      <c r="E9836" s="125" t="s">
        <v>29406</v>
      </c>
      <c r="F9836" s="126" t="s">
        <v>29407</v>
      </c>
      <c r="G9836" s="125" t="s">
        <v>29408</v>
      </c>
      <c r="H9836" s="126" t="s">
        <v>29409</v>
      </c>
      <c r="I9836" s="127">
        <v>3</v>
      </c>
      <c r="J9836" s="128">
        <v>27.938500000000001</v>
      </c>
    </row>
    <row r="9837" spans="2:10" hidden="1" x14ac:dyDescent="0.25">
      <c r="B9837" s="124" t="s">
        <v>158</v>
      </c>
      <c r="C9837" s="125" t="s">
        <v>29401</v>
      </c>
      <c r="D9837" s="126" t="s">
        <v>29402</v>
      </c>
      <c r="E9837" s="125" t="s">
        <v>29404</v>
      </c>
      <c r="F9837" s="126" t="s">
        <v>29405</v>
      </c>
      <c r="G9837" s="125" t="s">
        <v>29410</v>
      </c>
      <c r="H9837" s="126" t="s">
        <v>29411</v>
      </c>
      <c r="I9837" s="127">
        <v>14</v>
      </c>
      <c r="J9837" s="128">
        <v>1.4894000000000001</v>
      </c>
    </row>
    <row r="9838" spans="2:10" hidden="1" x14ac:dyDescent="0.25">
      <c r="B9838" s="124" t="s">
        <v>158</v>
      </c>
      <c r="C9838" s="125" t="s">
        <v>29412</v>
      </c>
      <c r="D9838" s="126" t="s">
        <v>29413</v>
      </c>
      <c r="E9838" s="125" t="s">
        <v>29412</v>
      </c>
      <c r="F9838" s="126" t="s">
        <v>29414</v>
      </c>
      <c r="G9838" s="125" t="s">
        <v>29415</v>
      </c>
      <c r="H9838" s="126" t="s">
        <v>29416</v>
      </c>
      <c r="I9838" s="127">
        <v>0</v>
      </c>
      <c r="J9838" s="128">
        <v>4.8262</v>
      </c>
    </row>
    <row r="9839" spans="2:10" hidden="1" x14ac:dyDescent="0.25">
      <c r="B9839" s="124" t="s">
        <v>158</v>
      </c>
      <c r="C9839" s="125" t="s">
        <v>29417</v>
      </c>
      <c r="D9839" s="126" t="s">
        <v>29418</v>
      </c>
      <c r="E9839" s="125" t="s">
        <v>3579</v>
      </c>
      <c r="F9839" s="126" t="s">
        <v>29419</v>
      </c>
      <c r="G9839" s="125" t="s">
        <v>29420</v>
      </c>
      <c r="H9839" s="126" t="s">
        <v>29421</v>
      </c>
      <c r="I9839" s="127">
        <v>56</v>
      </c>
      <c r="J9839" s="128">
        <v>1.7707999999999999</v>
      </c>
    </row>
    <row r="9840" spans="2:10" hidden="1" x14ac:dyDescent="0.25">
      <c r="B9840" s="124" t="s">
        <v>158</v>
      </c>
      <c r="C9840" s="125" t="s">
        <v>29417</v>
      </c>
      <c r="D9840" s="126" t="s">
        <v>29418</v>
      </c>
      <c r="E9840" s="125" t="s">
        <v>29417</v>
      </c>
      <c r="F9840" s="126" t="s">
        <v>29422</v>
      </c>
      <c r="G9840" s="125" t="s">
        <v>29423</v>
      </c>
      <c r="H9840" s="126" t="s">
        <v>29424</v>
      </c>
      <c r="I9840" s="127">
        <v>18</v>
      </c>
      <c r="J9840" s="128">
        <v>9.7528000000000024</v>
      </c>
    </row>
    <row r="9841" spans="2:10" hidden="1" x14ac:dyDescent="0.25">
      <c r="B9841" s="124" t="s">
        <v>158</v>
      </c>
      <c r="C9841" s="125" t="s">
        <v>29417</v>
      </c>
      <c r="D9841" s="126" t="s">
        <v>29418</v>
      </c>
      <c r="E9841" s="125" t="s">
        <v>29423</v>
      </c>
      <c r="F9841" s="126" t="s">
        <v>29424</v>
      </c>
      <c r="G9841" s="125" t="s">
        <v>29425</v>
      </c>
      <c r="H9841" s="126" t="s">
        <v>29426</v>
      </c>
      <c r="I9841" s="127">
        <v>22</v>
      </c>
      <c r="J9841" s="128">
        <v>9.0698000000000025</v>
      </c>
    </row>
    <row r="9842" spans="2:10" hidden="1" x14ac:dyDescent="0.25">
      <c r="B9842" s="124" t="s">
        <v>158</v>
      </c>
      <c r="C9842" s="125" t="s">
        <v>29417</v>
      </c>
      <c r="D9842" s="126" t="s">
        <v>29418</v>
      </c>
      <c r="E9842" s="125" t="s">
        <v>29423</v>
      </c>
      <c r="F9842" s="126" t="s">
        <v>29424</v>
      </c>
      <c r="G9842" s="125" t="s">
        <v>3579</v>
      </c>
      <c r="H9842" s="126" t="s">
        <v>29419</v>
      </c>
      <c r="I9842" s="127">
        <v>24</v>
      </c>
      <c r="J9842" s="128">
        <v>1.8257000000000001</v>
      </c>
    </row>
    <row r="9843" spans="2:10" hidden="1" x14ac:dyDescent="0.25">
      <c r="B9843" s="124" t="s">
        <v>158</v>
      </c>
      <c r="C9843" s="125" t="s">
        <v>29417</v>
      </c>
      <c r="D9843" s="126" t="s">
        <v>29418</v>
      </c>
      <c r="E9843" s="125" t="s">
        <v>29417</v>
      </c>
      <c r="F9843" s="126" t="s">
        <v>29422</v>
      </c>
      <c r="G9843" s="125" t="s">
        <v>28044</v>
      </c>
      <c r="H9843" s="126" t="s">
        <v>29427</v>
      </c>
      <c r="I9843" s="127">
        <v>13</v>
      </c>
      <c r="J9843" s="128">
        <v>9.4733000000000001</v>
      </c>
    </row>
    <row r="9844" spans="2:10" hidden="1" x14ac:dyDescent="0.25">
      <c r="B9844" s="124" t="s">
        <v>158</v>
      </c>
      <c r="C9844" s="125" t="s">
        <v>3821</v>
      </c>
      <c r="D9844" s="126" t="s">
        <v>29428</v>
      </c>
      <c r="E9844" s="125" t="s">
        <v>29429</v>
      </c>
      <c r="F9844" s="126" t="s">
        <v>29430</v>
      </c>
      <c r="G9844" s="125" t="s">
        <v>29431</v>
      </c>
      <c r="H9844" s="126" t="s">
        <v>29432</v>
      </c>
      <c r="I9844" s="127">
        <v>68</v>
      </c>
      <c r="J9844" s="128">
        <v>3.1570999999999998</v>
      </c>
    </row>
    <row r="9845" spans="2:10" hidden="1" x14ac:dyDescent="0.25">
      <c r="B9845" s="124" t="s">
        <v>158</v>
      </c>
      <c r="C9845" s="125" t="s">
        <v>3821</v>
      </c>
      <c r="D9845" s="126" t="s">
        <v>29428</v>
      </c>
      <c r="E9845" s="125" t="s">
        <v>29433</v>
      </c>
      <c r="F9845" s="126" t="s">
        <v>29434</v>
      </c>
      <c r="G9845" s="125" t="s">
        <v>29435</v>
      </c>
      <c r="H9845" s="126" t="s">
        <v>29436</v>
      </c>
      <c r="I9845" s="127">
        <v>137</v>
      </c>
      <c r="J9845" s="128">
        <v>4.3473000000000006</v>
      </c>
    </row>
    <row r="9846" spans="2:10" hidden="1" x14ac:dyDescent="0.25">
      <c r="B9846" s="124" t="s">
        <v>158</v>
      </c>
      <c r="C9846" s="125" t="s">
        <v>3821</v>
      </c>
      <c r="D9846" s="126" t="s">
        <v>29428</v>
      </c>
      <c r="E9846" s="125" t="s">
        <v>29437</v>
      </c>
      <c r="F9846" s="126" t="s">
        <v>29438</v>
      </c>
      <c r="G9846" s="125" t="s">
        <v>29439</v>
      </c>
      <c r="H9846" s="126" t="s">
        <v>29440</v>
      </c>
      <c r="I9846" s="127">
        <v>38</v>
      </c>
      <c r="J9846" s="128">
        <v>3.5244</v>
      </c>
    </row>
    <row r="9847" spans="2:10" hidden="1" x14ac:dyDescent="0.25">
      <c r="B9847" s="124" t="s">
        <v>158</v>
      </c>
      <c r="C9847" s="125" t="s">
        <v>3821</v>
      </c>
      <c r="D9847" s="126" t="s">
        <v>29428</v>
      </c>
      <c r="E9847" s="125" t="s">
        <v>29441</v>
      </c>
      <c r="F9847" s="126" t="s">
        <v>29442</v>
      </c>
      <c r="G9847" s="125" t="s">
        <v>29443</v>
      </c>
      <c r="H9847" s="126" t="s">
        <v>29444</v>
      </c>
      <c r="I9847" s="127">
        <v>119</v>
      </c>
      <c r="J9847" s="128">
        <v>1.8723000000000001</v>
      </c>
    </row>
    <row r="9848" spans="2:10" hidden="1" x14ac:dyDescent="0.25">
      <c r="B9848" s="124" t="s">
        <v>158</v>
      </c>
      <c r="C9848" s="125" t="s">
        <v>3821</v>
      </c>
      <c r="D9848" s="126" t="s">
        <v>29428</v>
      </c>
      <c r="E9848" s="125" t="s">
        <v>29431</v>
      </c>
      <c r="F9848" s="126" t="s">
        <v>29432</v>
      </c>
      <c r="G9848" s="125" t="s">
        <v>29445</v>
      </c>
      <c r="H9848" s="126" t="s">
        <v>29446</v>
      </c>
      <c r="I9848" s="127">
        <v>105</v>
      </c>
      <c r="J9848" s="128">
        <v>5.0937999999999999</v>
      </c>
    </row>
    <row r="9849" spans="2:10" hidden="1" x14ac:dyDescent="0.25">
      <c r="B9849" s="124" t="s">
        <v>158</v>
      </c>
      <c r="C9849" s="125" t="s">
        <v>3821</v>
      </c>
      <c r="D9849" s="126" t="s">
        <v>29428</v>
      </c>
      <c r="E9849" s="125" t="s">
        <v>29445</v>
      </c>
      <c r="F9849" s="126" t="s">
        <v>29446</v>
      </c>
      <c r="G9849" s="125" t="s">
        <v>29437</v>
      </c>
      <c r="H9849" s="126" t="s">
        <v>29438</v>
      </c>
      <c r="I9849" s="127">
        <v>140</v>
      </c>
      <c r="J9849" s="128">
        <v>3.1873999999999998</v>
      </c>
    </row>
    <row r="9850" spans="2:10" hidden="1" x14ac:dyDescent="0.25">
      <c r="B9850" s="124" t="s">
        <v>158</v>
      </c>
      <c r="C9850" s="125" t="s">
        <v>3821</v>
      </c>
      <c r="D9850" s="126" t="s">
        <v>29428</v>
      </c>
      <c r="E9850" s="125" t="s">
        <v>29429</v>
      </c>
      <c r="F9850" s="126" t="s">
        <v>29430</v>
      </c>
      <c r="G9850" s="125" t="s">
        <v>29447</v>
      </c>
      <c r="H9850" s="126" t="s">
        <v>29448</v>
      </c>
      <c r="I9850" s="127">
        <v>75</v>
      </c>
      <c r="J9850" s="128">
        <v>7.2396000000000011</v>
      </c>
    </row>
    <row r="9851" spans="2:10" hidden="1" x14ac:dyDescent="0.25">
      <c r="B9851" s="124" t="s">
        <v>158</v>
      </c>
      <c r="C9851" s="125" t="s">
        <v>29449</v>
      </c>
      <c r="D9851" s="126" t="s">
        <v>29450</v>
      </c>
      <c r="E9851" s="125" t="s">
        <v>29449</v>
      </c>
      <c r="F9851" s="126" t="s">
        <v>29451</v>
      </c>
      <c r="G9851" s="125" t="s">
        <v>29452</v>
      </c>
      <c r="H9851" s="126" t="s">
        <v>29453</v>
      </c>
      <c r="I9851" s="127">
        <v>133</v>
      </c>
      <c r="J9851" s="128">
        <v>7.6824000000000003</v>
      </c>
    </row>
    <row r="9852" spans="2:10" hidden="1" x14ac:dyDescent="0.25">
      <c r="B9852" s="124" t="s">
        <v>158</v>
      </c>
      <c r="C9852" s="125" t="s">
        <v>29449</v>
      </c>
      <c r="D9852" s="126" t="s">
        <v>29450</v>
      </c>
      <c r="E9852" s="125" t="s">
        <v>29449</v>
      </c>
      <c r="F9852" s="126" t="s">
        <v>29451</v>
      </c>
      <c r="G9852" s="125" t="s">
        <v>29454</v>
      </c>
      <c r="H9852" s="126" t="s">
        <v>29455</v>
      </c>
      <c r="I9852" s="127">
        <v>7</v>
      </c>
      <c r="J9852" s="128">
        <v>8.3438000000000034</v>
      </c>
    </row>
    <row r="9853" spans="2:10" hidden="1" x14ac:dyDescent="0.25">
      <c r="B9853" s="124" t="s">
        <v>158</v>
      </c>
      <c r="C9853" s="125" t="s">
        <v>29456</v>
      </c>
      <c r="D9853" s="126" t="s">
        <v>29457</v>
      </c>
      <c r="E9853" s="125" t="s">
        <v>29456</v>
      </c>
      <c r="F9853" s="126" t="s">
        <v>29458</v>
      </c>
      <c r="G9853" s="125" t="s">
        <v>29459</v>
      </c>
      <c r="H9853" s="126" t="s">
        <v>29460</v>
      </c>
      <c r="I9853" s="127">
        <v>95</v>
      </c>
      <c r="J9853" s="128">
        <v>9.742700000000001</v>
      </c>
    </row>
    <row r="9854" spans="2:10" hidden="1" x14ac:dyDescent="0.25">
      <c r="B9854" s="124" t="s">
        <v>158</v>
      </c>
      <c r="C9854" s="125" t="s">
        <v>29461</v>
      </c>
      <c r="D9854" s="126" t="s">
        <v>29462</v>
      </c>
      <c r="E9854" s="125" t="s">
        <v>29461</v>
      </c>
      <c r="F9854" s="126" t="s">
        <v>29463</v>
      </c>
      <c r="G9854" s="125" t="s">
        <v>29464</v>
      </c>
      <c r="H9854" s="126" t="s">
        <v>29465</v>
      </c>
      <c r="I9854" s="127">
        <v>0</v>
      </c>
      <c r="J9854" s="128">
        <v>21.204799999999999</v>
      </c>
    </row>
    <row r="9855" spans="2:10" hidden="1" x14ac:dyDescent="0.25">
      <c r="B9855" s="124" t="s">
        <v>158</v>
      </c>
      <c r="C9855" s="125" t="s">
        <v>29466</v>
      </c>
      <c r="D9855" s="126" t="s">
        <v>29467</v>
      </c>
      <c r="E9855" s="125" t="s">
        <v>29468</v>
      </c>
      <c r="F9855" s="126" t="s">
        <v>29469</v>
      </c>
      <c r="G9855" s="125" t="s">
        <v>29470</v>
      </c>
      <c r="H9855" s="126" t="s">
        <v>29471</v>
      </c>
      <c r="I9855" s="127">
        <v>95</v>
      </c>
      <c r="J9855" s="128">
        <v>2.3125999999999989</v>
      </c>
    </row>
    <row r="9856" spans="2:10" hidden="1" x14ac:dyDescent="0.25">
      <c r="B9856" s="124" t="s">
        <v>158</v>
      </c>
      <c r="C9856" s="125" t="s">
        <v>29472</v>
      </c>
      <c r="D9856" s="126" t="s">
        <v>29473</v>
      </c>
      <c r="E9856" s="125" t="s">
        <v>29474</v>
      </c>
      <c r="F9856" s="126" t="s">
        <v>29475</v>
      </c>
      <c r="G9856" s="125" t="s">
        <v>29476</v>
      </c>
      <c r="H9856" s="126" t="s">
        <v>29477</v>
      </c>
      <c r="I9856" s="127">
        <v>0</v>
      </c>
      <c r="J9856" s="128">
        <v>0.44440000000000002</v>
      </c>
    </row>
    <row r="9857" spans="2:10" hidden="1" x14ac:dyDescent="0.25">
      <c r="B9857" s="124" t="s">
        <v>158</v>
      </c>
      <c r="C9857" s="125" t="s">
        <v>29472</v>
      </c>
      <c r="D9857" s="126" t="s">
        <v>29473</v>
      </c>
      <c r="E9857" s="125" t="s">
        <v>4659</v>
      </c>
      <c r="F9857" s="126" t="s">
        <v>29478</v>
      </c>
      <c r="G9857" s="125" t="s">
        <v>29479</v>
      </c>
      <c r="H9857" s="126" t="s">
        <v>29480</v>
      </c>
      <c r="I9857" s="127">
        <v>0</v>
      </c>
      <c r="J9857" s="128">
        <v>0.99109999999999998</v>
      </c>
    </row>
    <row r="9858" spans="2:10" hidden="1" x14ac:dyDescent="0.25">
      <c r="B9858" s="124" t="s">
        <v>158</v>
      </c>
      <c r="C9858" s="125" t="s">
        <v>29472</v>
      </c>
      <c r="D9858" s="126" t="s">
        <v>29473</v>
      </c>
      <c r="E9858" s="125" t="s">
        <v>29474</v>
      </c>
      <c r="F9858" s="126" t="s">
        <v>29475</v>
      </c>
      <c r="G9858" s="125" t="s">
        <v>29481</v>
      </c>
      <c r="H9858" s="126" t="s">
        <v>29482</v>
      </c>
      <c r="I9858" s="127">
        <v>19</v>
      </c>
      <c r="J9858" s="128">
        <v>5.9188999999999998</v>
      </c>
    </row>
    <row r="9859" spans="2:10" hidden="1" x14ac:dyDescent="0.25">
      <c r="B9859" s="124" t="s">
        <v>158</v>
      </c>
      <c r="C9859" s="125" t="s">
        <v>29472</v>
      </c>
      <c r="D9859" s="126" t="s">
        <v>29473</v>
      </c>
      <c r="E9859" s="125" t="s">
        <v>29472</v>
      </c>
      <c r="F9859" s="126" t="s">
        <v>29483</v>
      </c>
      <c r="G9859" s="125" t="s">
        <v>29474</v>
      </c>
      <c r="H9859" s="126" t="s">
        <v>29475</v>
      </c>
      <c r="I9859" s="127">
        <v>22</v>
      </c>
      <c r="J9859" s="128">
        <v>4.0616000000000003</v>
      </c>
    </row>
    <row r="9860" spans="2:10" hidden="1" x14ac:dyDescent="0.25">
      <c r="B9860" s="124" t="s">
        <v>158</v>
      </c>
      <c r="C9860" s="125" t="s">
        <v>29472</v>
      </c>
      <c r="D9860" s="126" t="s">
        <v>29473</v>
      </c>
      <c r="E9860" s="125" t="s">
        <v>29484</v>
      </c>
      <c r="F9860" s="126" t="s">
        <v>29485</v>
      </c>
      <c r="G9860" s="125" t="s">
        <v>29486</v>
      </c>
      <c r="H9860" s="126" t="s">
        <v>29487</v>
      </c>
      <c r="I9860" s="127">
        <v>1</v>
      </c>
      <c r="J9860" s="128">
        <v>1.8805000000000001</v>
      </c>
    </row>
    <row r="9861" spans="2:10" hidden="1" x14ac:dyDescent="0.25">
      <c r="B9861" s="124" t="s">
        <v>158</v>
      </c>
      <c r="C9861" s="125" t="s">
        <v>29472</v>
      </c>
      <c r="D9861" s="126" t="s">
        <v>29473</v>
      </c>
      <c r="E9861" s="125" t="s">
        <v>29488</v>
      </c>
      <c r="F9861" s="126" t="s">
        <v>29489</v>
      </c>
      <c r="G9861" s="125" t="s">
        <v>29490</v>
      </c>
      <c r="H9861" s="126" t="s">
        <v>29491</v>
      </c>
      <c r="I9861" s="127">
        <v>4</v>
      </c>
      <c r="J9861" s="128">
        <v>2.7890000000000001</v>
      </c>
    </row>
    <row r="9862" spans="2:10" hidden="1" x14ac:dyDescent="0.25">
      <c r="B9862" s="124" t="s">
        <v>158</v>
      </c>
      <c r="C9862" s="125" t="s">
        <v>29472</v>
      </c>
      <c r="D9862" s="126" t="s">
        <v>29473</v>
      </c>
      <c r="E9862" s="125" t="s">
        <v>29490</v>
      </c>
      <c r="F9862" s="126" t="s">
        <v>29491</v>
      </c>
      <c r="G9862" s="125" t="s">
        <v>29484</v>
      </c>
      <c r="H9862" s="126" t="s">
        <v>29485</v>
      </c>
      <c r="I9862" s="127">
        <v>3</v>
      </c>
      <c r="J9862" s="128">
        <v>1.2022999999999999</v>
      </c>
    </row>
    <row r="9863" spans="2:10" hidden="1" x14ac:dyDescent="0.25">
      <c r="B9863" s="124" t="s">
        <v>158</v>
      </c>
      <c r="C9863" s="125" t="s">
        <v>29472</v>
      </c>
      <c r="D9863" s="126" t="s">
        <v>29473</v>
      </c>
      <c r="E9863" s="125" t="s">
        <v>29492</v>
      </c>
      <c r="F9863" s="126" t="s">
        <v>29493</v>
      </c>
      <c r="G9863" s="125" t="s">
        <v>29488</v>
      </c>
      <c r="H9863" s="126" t="s">
        <v>29489</v>
      </c>
      <c r="I9863" s="127">
        <v>182</v>
      </c>
      <c r="J9863" s="128">
        <v>3.8167999999999989</v>
      </c>
    </row>
    <row r="9864" spans="2:10" hidden="1" x14ac:dyDescent="0.25">
      <c r="B9864" s="124" t="s">
        <v>158</v>
      </c>
      <c r="C9864" s="125" t="s">
        <v>29472</v>
      </c>
      <c r="D9864" s="126" t="s">
        <v>29473</v>
      </c>
      <c r="E9864" s="125" t="s">
        <v>29472</v>
      </c>
      <c r="F9864" s="126" t="s">
        <v>29483</v>
      </c>
      <c r="G9864" s="125" t="s">
        <v>29492</v>
      </c>
      <c r="H9864" s="126" t="s">
        <v>29493</v>
      </c>
      <c r="I9864" s="127">
        <v>8</v>
      </c>
      <c r="J9864" s="128">
        <v>15.716200000000001</v>
      </c>
    </row>
    <row r="9865" spans="2:10" hidden="1" x14ac:dyDescent="0.25">
      <c r="B9865" s="124" t="s">
        <v>158</v>
      </c>
      <c r="C9865" s="125" t="s">
        <v>29472</v>
      </c>
      <c r="D9865" s="126" t="s">
        <v>29473</v>
      </c>
      <c r="E9865" s="125" t="s">
        <v>29472</v>
      </c>
      <c r="F9865" s="126" t="s">
        <v>29483</v>
      </c>
      <c r="G9865" s="125" t="s">
        <v>29494</v>
      </c>
      <c r="H9865" s="126" t="s">
        <v>29495</v>
      </c>
      <c r="I9865" s="127">
        <v>680</v>
      </c>
      <c r="J9865" s="128">
        <v>8.0963000000000012</v>
      </c>
    </row>
    <row r="9866" spans="2:10" hidden="1" x14ac:dyDescent="0.25">
      <c r="B9866" s="124" t="s">
        <v>158</v>
      </c>
      <c r="C9866" s="125" t="s">
        <v>29472</v>
      </c>
      <c r="D9866" s="126" t="s">
        <v>29473</v>
      </c>
      <c r="E9866" s="125" t="s">
        <v>29494</v>
      </c>
      <c r="F9866" s="126" t="s">
        <v>29495</v>
      </c>
      <c r="G9866" s="125" t="s">
        <v>29496</v>
      </c>
      <c r="H9866" s="126" t="s">
        <v>29497</v>
      </c>
      <c r="I9866" s="127">
        <v>3</v>
      </c>
      <c r="J9866" s="128">
        <v>30.099900000000009</v>
      </c>
    </row>
    <row r="9867" spans="2:10" hidden="1" x14ac:dyDescent="0.25">
      <c r="B9867" s="124" t="s">
        <v>158</v>
      </c>
      <c r="C9867" s="125" t="s">
        <v>29472</v>
      </c>
      <c r="D9867" s="126" t="s">
        <v>29473</v>
      </c>
      <c r="E9867" s="125" t="s">
        <v>29472</v>
      </c>
      <c r="F9867" s="126" t="s">
        <v>29483</v>
      </c>
      <c r="G9867" s="125" t="s">
        <v>4659</v>
      </c>
      <c r="H9867" s="126" t="s">
        <v>29478</v>
      </c>
      <c r="I9867" s="127">
        <v>1944</v>
      </c>
      <c r="J9867" s="128">
        <v>20.0321</v>
      </c>
    </row>
    <row r="9868" spans="2:10" hidden="1" x14ac:dyDescent="0.25">
      <c r="B9868" s="124" t="s">
        <v>158</v>
      </c>
      <c r="C9868" s="125" t="s">
        <v>29498</v>
      </c>
      <c r="D9868" s="126" t="s">
        <v>29499</v>
      </c>
      <c r="E9868" s="125" t="s">
        <v>29498</v>
      </c>
      <c r="F9868" s="126" t="s">
        <v>29500</v>
      </c>
      <c r="G9868" s="125" t="s">
        <v>26634</v>
      </c>
      <c r="H9868" s="126" t="s">
        <v>29501</v>
      </c>
      <c r="I9868" s="127">
        <v>416</v>
      </c>
      <c r="J9868" s="128">
        <v>3.0455999999999999</v>
      </c>
    </row>
    <row r="9869" spans="2:10" hidden="1" x14ac:dyDescent="0.25">
      <c r="B9869" s="124" t="s">
        <v>158</v>
      </c>
      <c r="C9869" s="125" t="s">
        <v>27056</v>
      </c>
      <c r="D9869" s="126" t="s">
        <v>29502</v>
      </c>
      <c r="E9869" s="125" t="s">
        <v>27056</v>
      </c>
      <c r="F9869" s="126" t="s">
        <v>29503</v>
      </c>
      <c r="G9869" s="125" t="s">
        <v>22368</v>
      </c>
      <c r="H9869" s="126" t="s">
        <v>29504</v>
      </c>
      <c r="I9869" s="127">
        <v>2</v>
      </c>
      <c r="J9869" s="128">
        <v>8.7823000000000011</v>
      </c>
    </row>
    <row r="9870" spans="2:10" hidden="1" x14ac:dyDescent="0.25">
      <c r="B9870" s="124" t="s">
        <v>158</v>
      </c>
      <c r="C9870" s="125" t="s">
        <v>29505</v>
      </c>
      <c r="D9870" s="126" t="s">
        <v>29506</v>
      </c>
      <c r="E9870" s="125" t="s">
        <v>29505</v>
      </c>
      <c r="F9870" s="126" t="s">
        <v>29507</v>
      </c>
      <c r="G9870" s="125" t="s">
        <v>29508</v>
      </c>
      <c r="H9870" s="126" t="s">
        <v>29509</v>
      </c>
      <c r="I9870" s="127">
        <v>8</v>
      </c>
      <c r="J9870" s="128">
        <v>17.443099999999991</v>
      </c>
    </row>
    <row r="9871" spans="2:10" hidden="1" x14ac:dyDescent="0.25">
      <c r="B9871" s="124" t="s">
        <v>158</v>
      </c>
      <c r="C9871" s="125" t="s">
        <v>29510</v>
      </c>
      <c r="D9871" s="126" t="s">
        <v>29511</v>
      </c>
      <c r="E9871" s="125" t="s">
        <v>29510</v>
      </c>
      <c r="F9871" s="126" t="s">
        <v>29512</v>
      </c>
      <c r="G9871" s="125" t="s">
        <v>29513</v>
      </c>
      <c r="H9871" s="126" t="s">
        <v>29514</v>
      </c>
      <c r="I9871" s="127">
        <v>568</v>
      </c>
      <c r="J9871" s="128">
        <v>18.613900000000001</v>
      </c>
    </row>
    <row r="9872" spans="2:10" hidden="1" x14ac:dyDescent="0.25">
      <c r="B9872" s="124" t="s">
        <v>158</v>
      </c>
      <c r="C9872" s="125" t="s">
        <v>29515</v>
      </c>
      <c r="D9872" s="126" t="s">
        <v>29516</v>
      </c>
      <c r="E9872" s="125" t="s">
        <v>29517</v>
      </c>
      <c r="F9872" s="126" t="s">
        <v>29518</v>
      </c>
      <c r="G9872" s="125" t="s">
        <v>29519</v>
      </c>
      <c r="H9872" s="126" t="s">
        <v>29520</v>
      </c>
      <c r="I9872" s="127">
        <v>8</v>
      </c>
      <c r="J9872" s="128">
        <v>19.105599999999999</v>
      </c>
    </row>
    <row r="9873" spans="2:10" hidden="1" x14ac:dyDescent="0.25">
      <c r="B9873" s="124" t="s">
        <v>158</v>
      </c>
      <c r="C9873" s="125" t="s">
        <v>29515</v>
      </c>
      <c r="D9873" s="126" t="s">
        <v>29516</v>
      </c>
      <c r="E9873" s="125" t="s">
        <v>29519</v>
      </c>
      <c r="F9873" s="126" t="s">
        <v>29520</v>
      </c>
      <c r="G9873" s="125" t="s">
        <v>29521</v>
      </c>
      <c r="H9873" s="126" t="s">
        <v>29522</v>
      </c>
      <c r="I9873" s="127">
        <v>1</v>
      </c>
      <c r="J9873" s="128">
        <v>4.8276999999999992</v>
      </c>
    </row>
    <row r="9874" spans="2:10" hidden="1" x14ac:dyDescent="0.25">
      <c r="B9874" s="124" t="s">
        <v>158</v>
      </c>
      <c r="C9874" s="125" t="s">
        <v>29515</v>
      </c>
      <c r="D9874" s="126" t="s">
        <v>29516</v>
      </c>
      <c r="E9874" s="125" t="s">
        <v>29515</v>
      </c>
      <c r="F9874" s="126" t="s">
        <v>29523</v>
      </c>
      <c r="G9874" s="125" t="s">
        <v>29517</v>
      </c>
      <c r="H9874" s="126" t="s">
        <v>29518</v>
      </c>
      <c r="I9874" s="127">
        <v>0</v>
      </c>
      <c r="J9874" s="128">
        <v>10.641999999999999</v>
      </c>
    </row>
    <row r="9875" spans="2:10" hidden="1" x14ac:dyDescent="0.25">
      <c r="B9875" s="124" t="s">
        <v>158</v>
      </c>
      <c r="C9875" s="125" t="s">
        <v>11398</v>
      </c>
      <c r="D9875" s="126" t="s">
        <v>29524</v>
      </c>
      <c r="E9875" s="125" t="s">
        <v>11398</v>
      </c>
      <c r="F9875" s="126" t="s">
        <v>29525</v>
      </c>
      <c r="G9875" s="125" t="s">
        <v>29526</v>
      </c>
      <c r="H9875" s="126" t="s">
        <v>29527</v>
      </c>
      <c r="I9875" s="127">
        <v>0</v>
      </c>
      <c r="J9875" s="128">
        <v>20.815000000000001</v>
      </c>
    </row>
    <row r="9876" spans="2:10" hidden="1" x14ac:dyDescent="0.25">
      <c r="B9876" s="124" t="s">
        <v>158</v>
      </c>
      <c r="C9876" s="125" t="s">
        <v>29528</v>
      </c>
      <c r="D9876" s="126" t="s">
        <v>29529</v>
      </c>
      <c r="E9876" s="125" t="s">
        <v>29528</v>
      </c>
      <c r="F9876" s="126" t="s">
        <v>29530</v>
      </c>
      <c r="G9876" s="125" t="s">
        <v>23331</v>
      </c>
      <c r="H9876" s="126" t="s">
        <v>29531</v>
      </c>
      <c r="I9876" s="127">
        <v>147</v>
      </c>
      <c r="J9876" s="128">
        <v>13.1173</v>
      </c>
    </row>
    <row r="9877" spans="2:10" hidden="1" x14ac:dyDescent="0.25">
      <c r="B9877" s="124" t="s">
        <v>158</v>
      </c>
      <c r="C9877" s="125" t="s">
        <v>16976</v>
      </c>
      <c r="D9877" s="126" t="s">
        <v>29532</v>
      </c>
      <c r="E9877" s="125" t="s">
        <v>16976</v>
      </c>
      <c r="F9877" s="126" t="s">
        <v>29533</v>
      </c>
      <c r="G9877" s="125" t="s">
        <v>27956</v>
      </c>
      <c r="H9877" s="126" t="s">
        <v>29534</v>
      </c>
      <c r="I9877" s="127">
        <v>0</v>
      </c>
      <c r="J9877" s="128">
        <v>8.0972000000000008</v>
      </c>
    </row>
    <row r="9878" spans="2:10" hidden="1" x14ac:dyDescent="0.25">
      <c r="B9878" s="124" t="s">
        <v>158</v>
      </c>
      <c r="C9878" s="125" t="s">
        <v>4341</v>
      </c>
      <c r="D9878" s="126" t="s">
        <v>29535</v>
      </c>
      <c r="E9878" s="125" t="s">
        <v>4341</v>
      </c>
      <c r="F9878" s="126" t="s">
        <v>29536</v>
      </c>
      <c r="G9878" s="125" t="s">
        <v>29537</v>
      </c>
      <c r="H9878" s="126" t="s">
        <v>29538</v>
      </c>
      <c r="I9878" s="127">
        <v>53</v>
      </c>
      <c r="J9878" s="128">
        <v>15.2209</v>
      </c>
    </row>
    <row r="9879" spans="2:10" hidden="1" x14ac:dyDescent="0.25">
      <c r="B9879" s="124" t="s">
        <v>158</v>
      </c>
      <c r="C9879" s="125" t="s">
        <v>4341</v>
      </c>
      <c r="D9879" s="126" t="s">
        <v>29535</v>
      </c>
      <c r="E9879" s="125" t="s">
        <v>4341</v>
      </c>
      <c r="F9879" s="126" t="s">
        <v>29536</v>
      </c>
      <c r="G9879" s="125" t="s">
        <v>29539</v>
      </c>
      <c r="H9879" s="126" t="s">
        <v>29540</v>
      </c>
      <c r="I9879" s="127">
        <v>48</v>
      </c>
      <c r="J9879" s="128">
        <v>12.2135</v>
      </c>
    </row>
    <row r="9880" spans="2:10" hidden="1" x14ac:dyDescent="0.25">
      <c r="B9880" s="124" t="s">
        <v>158</v>
      </c>
      <c r="C9880" s="125" t="s">
        <v>4341</v>
      </c>
      <c r="D9880" s="126" t="s">
        <v>29535</v>
      </c>
      <c r="E9880" s="125" t="s">
        <v>4341</v>
      </c>
      <c r="F9880" s="126" t="s">
        <v>29536</v>
      </c>
      <c r="G9880" s="125" t="s">
        <v>29541</v>
      </c>
      <c r="H9880" s="126" t="s">
        <v>29542</v>
      </c>
      <c r="I9880" s="127">
        <v>131</v>
      </c>
      <c r="J9880" s="128">
        <v>7.9138999999999999</v>
      </c>
    </row>
    <row r="9881" spans="2:10" hidden="1" x14ac:dyDescent="0.25">
      <c r="B9881" s="124" t="s">
        <v>158</v>
      </c>
      <c r="C9881" s="125" t="s">
        <v>4927</v>
      </c>
      <c r="D9881" s="126" t="s">
        <v>29543</v>
      </c>
      <c r="E9881" s="125" t="s">
        <v>4927</v>
      </c>
      <c r="F9881" s="126" t="s">
        <v>29544</v>
      </c>
      <c r="G9881" s="125" t="s">
        <v>29545</v>
      </c>
      <c r="H9881" s="126" t="s">
        <v>29546</v>
      </c>
      <c r="I9881" s="127">
        <v>1277</v>
      </c>
      <c r="J9881" s="128">
        <v>21.265799999999992</v>
      </c>
    </row>
    <row r="9882" spans="2:10" hidden="1" x14ac:dyDescent="0.25">
      <c r="B9882" s="124" t="s">
        <v>158</v>
      </c>
      <c r="C9882" s="125" t="s">
        <v>10409</v>
      </c>
      <c r="D9882" s="126" t="s">
        <v>29547</v>
      </c>
      <c r="E9882" s="125" t="s">
        <v>29548</v>
      </c>
      <c r="F9882" s="126" t="s">
        <v>29549</v>
      </c>
      <c r="G9882" s="125" t="s">
        <v>29550</v>
      </c>
      <c r="H9882" s="126" t="s">
        <v>29551</v>
      </c>
      <c r="I9882" s="127">
        <v>77</v>
      </c>
      <c r="J9882" s="128">
        <v>6.7431999999999999</v>
      </c>
    </row>
    <row r="9883" spans="2:10" hidden="1" x14ac:dyDescent="0.25">
      <c r="B9883" s="124" t="s">
        <v>158</v>
      </c>
      <c r="C9883" s="125" t="s">
        <v>29552</v>
      </c>
      <c r="D9883" s="126" t="s">
        <v>29553</v>
      </c>
      <c r="E9883" s="125" t="s">
        <v>29552</v>
      </c>
      <c r="F9883" s="126" t="s">
        <v>29554</v>
      </c>
      <c r="G9883" s="125" t="s">
        <v>29555</v>
      </c>
      <c r="H9883" s="126" t="s">
        <v>29556</v>
      </c>
      <c r="I9883" s="127">
        <v>33</v>
      </c>
      <c r="J9883" s="128">
        <v>12.031000000000001</v>
      </c>
    </row>
    <row r="9884" spans="2:10" hidden="1" x14ac:dyDescent="0.25">
      <c r="B9884" s="124" t="s">
        <v>158</v>
      </c>
      <c r="C9884" s="125" t="s">
        <v>29557</v>
      </c>
      <c r="D9884" s="126" t="s">
        <v>29558</v>
      </c>
      <c r="E9884" s="125" t="s">
        <v>29557</v>
      </c>
      <c r="F9884" s="126" t="s">
        <v>29559</v>
      </c>
      <c r="G9884" s="125" t="s">
        <v>29560</v>
      </c>
      <c r="H9884" s="126" t="s">
        <v>29561</v>
      </c>
      <c r="I9884" s="127">
        <v>58</v>
      </c>
      <c r="J9884" s="128">
        <v>13.5078</v>
      </c>
    </row>
    <row r="9885" spans="2:10" hidden="1" x14ac:dyDescent="0.25">
      <c r="B9885" s="124" t="s">
        <v>158</v>
      </c>
      <c r="C9885" s="125" t="s">
        <v>4440</v>
      </c>
      <c r="D9885" s="126" t="s">
        <v>29562</v>
      </c>
      <c r="E9885" s="125" t="s">
        <v>4440</v>
      </c>
      <c r="F9885" s="126" t="s">
        <v>29563</v>
      </c>
      <c r="G9885" s="125" t="s">
        <v>23331</v>
      </c>
      <c r="H9885" s="126" t="s">
        <v>29564</v>
      </c>
      <c r="I9885" s="127">
        <v>62</v>
      </c>
      <c r="J9885" s="128">
        <v>1.9245000000000001</v>
      </c>
    </row>
    <row r="9886" spans="2:10" hidden="1" x14ac:dyDescent="0.25">
      <c r="B9886" s="124" t="s">
        <v>158</v>
      </c>
      <c r="C9886" s="125" t="s">
        <v>29565</v>
      </c>
      <c r="D9886" s="126" t="s">
        <v>29566</v>
      </c>
      <c r="E9886" s="125" t="s">
        <v>29567</v>
      </c>
      <c r="F9886" s="126" t="s">
        <v>29568</v>
      </c>
      <c r="G9886" s="125" t="s">
        <v>29569</v>
      </c>
      <c r="H9886" s="126" t="s">
        <v>29570</v>
      </c>
      <c r="I9886" s="127">
        <v>7</v>
      </c>
      <c r="J9886" s="128">
        <v>2.4998</v>
      </c>
    </row>
    <row r="9887" spans="2:10" hidden="1" x14ac:dyDescent="0.25">
      <c r="B9887" s="124" t="s">
        <v>158</v>
      </c>
      <c r="C9887" s="125" t="s">
        <v>29565</v>
      </c>
      <c r="D9887" s="126" t="s">
        <v>29566</v>
      </c>
      <c r="E9887" s="125" t="s">
        <v>29571</v>
      </c>
      <c r="F9887" s="126" t="s">
        <v>29572</v>
      </c>
      <c r="G9887" s="125" t="s">
        <v>29573</v>
      </c>
      <c r="H9887" s="126" t="s">
        <v>29574</v>
      </c>
      <c r="I9887" s="127">
        <v>58</v>
      </c>
      <c r="J9887" s="128">
        <v>0.4592</v>
      </c>
    </row>
    <row r="9888" spans="2:10" hidden="1" x14ac:dyDescent="0.25">
      <c r="B9888" s="124" t="s">
        <v>158</v>
      </c>
      <c r="C9888" s="125" t="s">
        <v>4470</v>
      </c>
      <c r="D9888" s="126" t="s">
        <v>29575</v>
      </c>
      <c r="E9888" s="125" t="s">
        <v>29576</v>
      </c>
      <c r="F9888" s="126" t="s">
        <v>29577</v>
      </c>
      <c r="G9888" s="125" t="s">
        <v>29578</v>
      </c>
      <c r="H9888" s="126" t="s">
        <v>29579</v>
      </c>
      <c r="I9888" s="127">
        <v>44</v>
      </c>
      <c r="J9888" s="128">
        <v>14.142200000000001</v>
      </c>
    </row>
    <row r="9889" spans="2:10" hidden="1" x14ac:dyDescent="0.25">
      <c r="B9889" s="124" t="s">
        <v>158</v>
      </c>
      <c r="C9889" s="125" t="s">
        <v>9886</v>
      </c>
      <c r="D9889" s="126" t="s">
        <v>29580</v>
      </c>
      <c r="E9889" s="125" t="s">
        <v>29581</v>
      </c>
      <c r="F9889" s="126" t="s">
        <v>29582</v>
      </c>
      <c r="G9889" s="125" t="s">
        <v>29583</v>
      </c>
      <c r="H9889" s="126" t="s">
        <v>29584</v>
      </c>
      <c r="I9889" s="127">
        <v>92</v>
      </c>
      <c r="J9889" s="128">
        <v>4.8216000000000001</v>
      </c>
    </row>
    <row r="9890" spans="2:10" hidden="1" x14ac:dyDescent="0.25">
      <c r="B9890" s="124" t="s">
        <v>158</v>
      </c>
      <c r="C9890" s="125" t="s">
        <v>9886</v>
      </c>
      <c r="D9890" s="126" t="s">
        <v>29580</v>
      </c>
      <c r="E9890" s="125" t="s">
        <v>29583</v>
      </c>
      <c r="F9890" s="126" t="s">
        <v>29584</v>
      </c>
      <c r="G9890" s="125" t="s">
        <v>29585</v>
      </c>
      <c r="H9890" s="126" t="s">
        <v>29586</v>
      </c>
      <c r="I9890" s="127">
        <v>61</v>
      </c>
      <c r="J9890" s="128">
        <v>4.7318000000000007</v>
      </c>
    </row>
    <row r="9891" spans="2:10" hidden="1" x14ac:dyDescent="0.25">
      <c r="B9891" s="124" t="s">
        <v>158</v>
      </c>
      <c r="C9891" s="125" t="s">
        <v>2976</v>
      </c>
      <c r="D9891" s="126" t="s">
        <v>29587</v>
      </c>
      <c r="E9891" s="125" t="s">
        <v>9145</v>
      </c>
      <c r="F9891" s="126" t="s">
        <v>29588</v>
      </c>
      <c r="G9891" s="125" t="s">
        <v>29589</v>
      </c>
      <c r="H9891" s="126" t="s">
        <v>29590</v>
      </c>
      <c r="I9891" s="127">
        <v>0</v>
      </c>
      <c r="J9891" s="128">
        <v>4.0693999999999999</v>
      </c>
    </row>
    <row r="9892" spans="2:10" hidden="1" x14ac:dyDescent="0.25">
      <c r="B9892" s="124" t="s">
        <v>158</v>
      </c>
      <c r="C9892" s="125" t="s">
        <v>2976</v>
      </c>
      <c r="D9892" s="126" t="s">
        <v>29587</v>
      </c>
      <c r="E9892" s="125" t="s">
        <v>9145</v>
      </c>
      <c r="F9892" s="126" t="s">
        <v>29588</v>
      </c>
      <c r="G9892" s="125" t="s">
        <v>29591</v>
      </c>
      <c r="H9892" s="126" t="s">
        <v>29592</v>
      </c>
      <c r="I9892" s="127">
        <v>63</v>
      </c>
      <c r="J9892" s="128">
        <v>2.1355</v>
      </c>
    </row>
    <row r="9893" spans="2:10" hidden="1" x14ac:dyDescent="0.25">
      <c r="B9893" s="124" t="s">
        <v>158</v>
      </c>
      <c r="C9893" s="125" t="s">
        <v>2976</v>
      </c>
      <c r="D9893" s="126" t="s">
        <v>29587</v>
      </c>
      <c r="E9893" s="125" t="s">
        <v>2976</v>
      </c>
      <c r="F9893" s="126" t="s">
        <v>29593</v>
      </c>
      <c r="G9893" s="125" t="s">
        <v>9145</v>
      </c>
      <c r="H9893" s="126" t="s">
        <v>29588</v>
      </c>
      <c r="I9893" s="127">
        <v>8</v>
      </c>
      <c r="J9893" s="128">
        <v>6.7450000000000001</v>
      </c>
    </row>
    <row r="9894" spans="2:10" hidden="1" x14ac:dyDescent="0.25">
      <c r="B9894" s="124" t="s">
        <v>158</v>
      </c>
      <c r="C9894" s="125" t="s">
        <v>29594</v>
      </c>
      <c r="D9894" s="126" t="s">
        <v>29595</v>
      </c>
      <c r="E9894" s="125" t="s">
        <v>29594</v>
      </c>
      <c r="F9894" s="126" t="s">
        <v>29596</v>
      </c>
      <c r="G9894" s="125" t="s">
        <v>29597</v>
      </c>
      <c r="H9894" s="126" t="s">
        <v>29598</v>
      </c>
      <c r="I9894" s="127">
        <v>30</v>
      </c>
      <c r="J9894" s="128">
        <v>6.8295000000000003</v>
      </c>
    </row>
    <row r="9895" spans="2:10" hidden="1" x14ac:dyDescent="0.25">
      <c r="B9895" s="124" t="s">
        <v>158</v>
      </c>
      <c r="C9895" s="125" t="s">
        <v>4552</v>
      </c>
      <c r="D9895" s="126" t="s">
        <v>29599</v>
      </c>
      <c r="E9895" s="125" t="s">
        <v>4552</v>
      </c>
      <c r="F9895" s="126" t="s">
        <v>29600</v>
      </c>
      <c r="G9895" s="125" t="s">
        <v>29601</v>
      </c>
      <c r="H9895" s="126" t="s">
        <v>29602</v>
      </c>
      <c r="I9895" s="127">
        <v>224</v>
      </c>
      <c r="J9895" s="128">
        <v>6.6426000000000016</v>
      </c>
    </row>
    <row r="9896" spans="2:10" hidden="1" x14ac:dyDescent="0.25">
      <c r="B9896" s="124" t="s">
        <v>158</v>
      </c>
      <c r="C9896" s="125" t="s">
        <v>29603</v>
      </c>
      <c r="D9896" s="126" t="s">
        <v>29604</v>
      </c>
      <c r="E9896" s="125" t="s">
        <v>29603</v>
      </c>
      <c r="F9896" s="126" t="s">
        <v>29605</v>
      </c>
      <c r="G9896" s="125" t="s">
        <v>29606</v>
      </c>
      <c r="H9896" s="126" t="s">
        <v>29607</v>
      </c>
      <c r="I9896" s="127">
        <v>18</v>
      </c>
      <c r="J9896" s="128">
        <v>17.3447</v>
      </c>
    </row>
    <row r="9897" spans="2:10" hidden="1" x14ac:dyDescent="0.25">
      <c r="B9897" s="124" t="s">
        <v>158</v>
      </c>
      <c r="C9897" s="125" t="s">
        <v>29608</v>
      </c>
      <c r="D9897" s="126" t="s">
        <v>29609</v>
      </c>
      <c r="E9897" s="125" t="s">
        <v>29610</v>
      </c>
      <c r="F9897" s="126" t="s">
        <v>29611</v>
      </c>
      <c r="G9897" s="125" t="s">
        <v>29612</v>
      </c>
      <c r="H9897" s="126" t="s">
        <v>29613</v>
      </c>
      <c r="I9897" s="127">
        <v>35</v>
      </c>
      <c r="J9897" s="128">
        <v>3.3213000000000008</v>
      </c>
    </row>
    <row r="9898" spans="2:10" hidden="1" x14ac:dyDescent="0.25">
      <c r="B9898" s="124" t="s">
        <v>158</v>
      </c>
      <c r="C9898" s="125" t="s">
        <v>29608</v>
      </c>
      <c r="D9898" s="126" t="s">
        <v>29609</v>
      </c>
      <c r="E9898" s="125" t="s">
        <v>29614</v>
      </c>
      <c r="F9898" s="126" t="s">
        <v>29615</v>
      </c>
      <c r="G9898" s="125" t="s">
        <v>29616</v>
      </c>
      <c r="H9898" s="126" t="s">
        <v>29617</v>
      </c>
      <c r="I9898" s="127">
        <v>40</v>
      </c>
      <c r="J9898" s="128">
        <v>4.2919999999999998</v>
      </c>
    </row>
    <row r="9899" spans="2:10" hidden="1" x14ac:dyDescent="0.25">
      <c r="B9899" s="124" t="s">
        <v>158</v>
      </c>
      <c r="C9899" s="125" t="s">
        <v>29608</v>
      </c>
      <c r="D9899" s="126" t="s">
        <v>29609</v>
      </c>
      <c r="E9899" s="125" t="s">
        <v>29608</v>
      </c>
      <c r="F9899" s="126" t="s">
        <v>29618</v>
      </c>
      <c r="G9899" s="125" t="s">
        <v>29619</v>
      </c>
      <c r="H9899" s="126" t="s">
        <v>29620</v>
      </c>
      <c r="I9899" s="127">
        <v>27</v>
      </c>
      <c r="J9899" s="128">
        <v>8.2574000000000005</v>
      </c>
    </row>
    <row r="9900" spans="2:10" hidden="1" x14ac:dyDescent="0.25">
      <c r="B9900" s="124" t="s">
        <v>158</v>
      </c>
      <c r="C9900" s="125" t="s">
        <v>29621</v>
      </c>
      <c r="D9900" s="126" t="s">
        <v>29622</v>
      </c>
      <c r="E9900" s="125" t="s">
        <v>29621</v>
      </c>
      <c r="F9900" s="126" t="s">
        <v>29623</v>
      </c>
      <c r="G9900" s="125" t="s">
        <v>29624</v>
      </c>
      <c r="H9900" s="126" t="s">
        <v>29625</v>
      </c>
      <c r="I9900" s="127">
        <v>0</v>
      </c>
      <c r="J9900" s="128">
        <v>11.171900000000001</v>
      </c>
    </row>
    <row r="9901" spans="2:10" hidden="1" x14ac:dyDescent="0.25">
      <c r="B9901" s="124" t="s">
        <v>158</v>
      </c>
      <c r="C9901" s="125" t="s">
        <v>2443</v>
      </c>
      <c r="D9901" s="126" t="s">
        <v>29626</v>
      </c>
      <c r="E9901" s="125" t="s">
        <v>29627</v>
      </c>
      <c r="F9901" s="126" t="s">
        <v>29628</v>
      </c>
      <c r="G9901" s="125" t="s">
        <v>29629</v>
      </c>
      <c r="H9901" s="126" t="s">
        <v>29630</v>
      </c>
      <c r="I9901" s="127">
        <v>4</v>
      </c>
      <c r="J9901" s="128">
        <v>2.0630000000000002</v>
      </c>
    </row>
    <row r="9902" spans="2:10" hidden="1" x14ac:dyDescent="0.25">
      <c r="B9902" s="124" t="s">
        <v>158</v>
      </c>
      <c r="C9902" s="125" t="s">
        <v>2443</v>
      </c>
      <c r="D9902" s="126" t="s">
        <v>29626</v>
      </c>
      <c r="E9902" s="125" t="s">
        <v>2443</v>
      </c>
      <c r="F9902" s="126" t="s">
        <v>29631</v>
      </c>
      <c r="G9902" s="125" t="s">
        <v>29627</v>
      </c>
      <c r="H9902" s="126" t="s">
        <v>29628</v>
      </c>
      <c r="I9902" s="127">
        <v>29</v>
      </c>
      <c r="J9902" s="128">
        <v>2.6606000000000001</v>
      </c>
    </row>
    <row r="9903" spans="2:10" hidden="1" x14ac:dyDescent="0.25">
      <c r="B9903" s="124" t="s">
        <v>158</v>
      </c>
      <c r="C9903" s="125" t="s">
        <v>4941</v>
      </c>
      <c r="D9903" s="126" t="s">
        <v>29632</v>
      </c>
      <c r="E9903" s="125" t="s">
        <v>4941</v>
      </c>
      <c r="F9903" s="126" t="s">
        <v>29633</v>
      </c>
      <c r="G9903" s="125" t="s">
        <v>29634</v>
      </c>
      <c r="H9903" s="126" t="s">
        <v>29635</v>
      </c>
      <c r="I9903" s="127">
        <v>19</v>
      </c>
      <c r="J9903" s="128">
        <v>11.1236</v>
      </c>
    </row>
    <row r="9904" spans="2:10" hidden="1" x14ac:dyDescent="0.25">
      <c r="B9904" s="124" t="s">
        <v>158</v>
      </c>
      <c r="C9904" s="125" t="s">
        <v>3445</v>
      </c>
      <c r="D9904" s="126" t="s">
        <v>29636</v>
      </c>
      <c r="E9904" s="125" t="s">
        <v>3445</v>
      </c>
      <c r="F9904" s="126" t="s">
        <v>29637</v>
      </c>
      <c r="G9904" s="125" t="s">
        <v>29638</v>
      </c>
      <c r="H9904" s="126" t="s">
        <v>29639</v>
      </c>
      <c r="I9904" s="127">
        <v>6</v>
      </c>
      <c r="J9904" s="128">
        <v>11.4298</v>
      </c>
    </row>
    <row r="9905" spans="2:10" hidden="1" x14ac:dyDescent="0.25">
      <c r="B9905" s="124" t="s">
        <v>1616</v>
      </c>
      <c r="C9905" s="125" t="s">
        <v>2216</v>
      </c>
      <c r="D9905" s="126" t="s">
        <v>29640</v>
      </c>
      <c r="E9905" s="125" t="s">
        <v>2216</v>
      </c>
      <c r="F9905" s="126" t="s">
        <v>29641</v>
      </c>
      <c r="G9905" s="125" t="s">
        <v>6777</v>
      </c>
      <c r="H9905" s="126" t="s">
        <v>29642</v>
      </c>
      <c r="I9905" s="127">
        <v>257</v>
      </c>
      <c r="J9905" s="128">
        <v>5.4056000000000024</v>
      </c>
    </row>
    <row r="9906" spans="2:10" hidden="1" x14ac:dyDescent="0.25">
      <c r="B9906" s="124" t="s">
        <v>1616</v>
      </c>
      <c r="C9906" s="125" t="s">
        <v>2216</v>
      </c>
      <c r="D9906" s="126" t="s">
        <v>29640</v>
      </c>
      <c r="E9906" s="125" t="s">
        <v>29643</v>
      </c>
      <c r="F9906" s="126" t="s">
        <v>29644</v>
      </c>
      <c r="G9906" s="125" t="s">
        <v>29645</v>
      </c>
      <c r="H9906" s="126" t="s">
        <v>29646</v>
      </c>
      <c r="I9906" s="127">
        <v>493</v>
      </c>
      <c r="J9906" s="128">
        <v>11.5185</v>
      </c>
    </row>
    <row r="9907" spans="2:10" hidden="1" x14ac:dyDescent="0.25">
      <c r="B9907" s="124" t="s">
        <v>1616</v>
      </c>
      <c r="C9907" s="125" t="s">
        <v>2216</v>
      </c>
      <c r="D9907" s="126" t="s">
        <v>29640</v>
      </c>
      <c r="E9907" s="125" t="s">
        <v>29647</v>
      </c>
      <c r="F9907" s="126" t="s">
        <v>29648</v>
      </c>
      <c r="G9907" s="125" t="s">
        <v>29643</v>
      </c>
      <c r="H9907" s="126" t="s">
        <v>29644</v>
      </c>
      <c r="I9907" s="127">
        <v>418</v>
      </c>
      <c r="J9907" s="128">
        <v>2.4939</v>
      </c>
    </row>
    <row r="9908" spans="2:10" hidden="1" x14ac:dyDescent="0.25">
      <c r="B9908" s="124" t="s">
        <v>1616</v>
      </c>
      <c r="C9908" s="125" t="s">
        <v>2216</v>
      </c>
      <c r="D9908" s="126" t="s">
        <v>29640</v>
      </c>
      <c r="E9908" s="125" t="s">
        <v>6777</v>
      </c>
      <c r="F9908" s="126" t="s">
        <v>29642</v>
      </c>
      <c r="G9908" s="125" t="s">
        <v>29647</v>
      </c>
      <c r="H9908" s="126" t="s">
        <v>29648</v>
      </c>
      <c r="I9908" s="127">
        <v>20</v>
      </c>
      <c r="J9908" s="128">
        <v>5.5463999999999993</v>
      </c>
    </row>
    <row r="9909" spans="2:10" hidden="1" x14ac:dyDescent="0.25">
      <c r="B9909" s="124" t="s">
        <v>1616</v>
      </c>
      <c r="C9909" s="125" t="s">
        <v>29649</v>
      </c>
      <c r="D9909" s="126" t="s">
        <v>29650</v>
      </c>
      <c r="E9909" s="125" t="s">
        <v>29649</v>
      </c>
      <c r="F9909" s="126" t="s">
        <v>29651</v>
      </c>
      <c r="G9909" s="125" t="s">
        <v>29652</v>
      </c>
      <c r="H9909" s="126" t="s">
        <v>29653</v>
      </c>
      <c r="I9909" s="127">
        <v>60</v>
      </c>
      <c r="J9909" s="128">
        <v>16.0731</v>
      </c>
    </row>
    <row r="9910" spans="2:10" hidden="1" x14ac:dyDescent="0.25">
      <c r="B9910" s="124" t="s">
        <v>1616</v>
      </c>
      <c r="C9910" s="125" t="s">
        <v>29654</v>
      </c>
      <c r="D9910" s="126" t="s">
        <v>29655</v>
      </c>
      <c r="E9910" s="125" t="s">
        <v>29654</v>
      </c>
      <c r="F9910" s="126" t="s">
        <v>29656</v>
      </c>
      <c r="G9910" s="125" t="s">
        <v>29657</v>
      </c>
      <c r="H9910" s="126" t="s">
        <v>29658</v>
      </c>
      <c r="I9910" s="127">
        <v>158</v>
      </c>
      <c r="J9910" s="128">
        <v>8.3598000000000052</v>
      </c>
    </row>
    <row r="9911" spans="2:10" hidden="1" x14ac:dyDescent="0.25">
      <c r="B9911" s="124" t="s">
        <v>1616</v>
      </c>
      <c r="C9911" s="125" t="s">
        <v>29654</v>
      </c>
      <c r="D9911" s="126" t="s">
        <v>29655</v>
      </c>
      <c r="E9911" s="125" t="s">
        <v>29654</v>
      </c>
      <c r="F9911" s="126" t="s">
        <v>29656</v>
      </c>
      <c r="G9911" s="125" t="s">
        <v>29659</v>
      </c>
      <c r="H9911" s="126" t="s">
        <v>29660</v>
      </c>
      <c r="I9911" s="127">
        <v>164</v>
      </c>
      <c r="J9911" s="128">
        <v>5.3198999999999996</v>
      </c>
    </row>
    <row r="9912" spans="2:10" hidden="1" x14ac:dyDescent="0.25">
      <c r="B9912" s="124" t="s">
        <v>1616</v>
      </c>
      <c r="C9912" s="125" t="s">
        <v>29654</v>
      </c>
      <c r="D9912" s="126" t="s">
        <v>29655</v>
      </c>
      <c r="E9912" s="125" t="s">
        <v>29659</v>
      </c>
      <c r="F9912" s="126" t="s">
        <v>29660</v>
      </c>
      <c r="G9912" s="125" t="s">
        <v>2043</v>
      </c>
      <c r="H9912" s="126" t="s">
        <v>29661</v>
      </c>
      <c r="I9912" s="127">
        <v>303</v>
      </c>
      <c r="J9912" s="128">
        <v>18.7105</v>
      </c>
    </row>
    <row r="9913" spans="2:10" hidden="1" x14ac:dyDescent="0.25">
      <c r="B9913" s="124" t="s">
        <v>1616</v>
      </c>
      <c r="C9913" s="125" t="s">
        <v>29662</v>
      </c>
      <c r="D9913" s="126" t="s">
        <v>29663</v>
      </c>
      <c r="E9913" s="125" t="s">
        <v>29662</v>
      </c>
      <c r="F9913" s="126" t="s">
        <v>29664</v>
      </c>
      <c r="G9913" s="125" t="s">
        <v>29665</v>
      </c>
      <c r="H9913" s="126" t="s">
        <v>29666</v>
      </c>
      <c r="I9913" s="127">
        <v>351</v>
      </c>
      <c r="J9913" s="128">
        <v>13.3498</v>
      </c>
    </row>
    <row r="9914" spans="2:10" hidden="1" x14ac:dyDescent="0.25">
      <c r="B9914" s="124" t="s">
        <v>1616</v>
      </c>
      <c r="C9914" s="125" t="s">
        <v>29662</v>
      </c>
      <c r="D9914" s="126" t="s">
        <v>29663</v>
      </c>
      <c r="E9914" s="125" t="s">
        <v>29662</v>
      </c>
      <c r="F9914" s="126" t="s">
        <v>29664</v>
      </c>
      <c r="G9914" s="125" t="s">
        <v>23331</v>
      </c>
      <c r="H9914" s="126" t="s">
        <v>29667</v>
      </c>
      <c r="I9914" s="127">
        <v>38</v>
      </c>
      <c r="J9914" s="128">
        <v>4.3140999999999998</v>
      </c>
    </row>
    <row r="9915" spans="2:10" hidden="1" x14ac:dyDescent="0.25">
      <c r="B9915" s="124" t="s">
        <v>1616</v>
      </c>
      <c r="C9915" s="125" t="s">
        <v>29668</v>
      </c>
      <c r="D9915" s="126" t="s">
        <v>29669</v>
      </c>
      <c r="E9915" s="125" t="s">
        <v>29668</v>
      </c>
      <c r="F9915" s="126" t="s">
        <v>29670</v>
      </c>
      <c r="G9915" s="125" t="s">
        <v>2946</v>
      </c>
      <c r="H9915" s="126" t="s">
        <v>29671</v>
      </c>
      <c r="I9915" s="127">
        <v>179</v>
      </c>
      <c r="J9915" s="128">
        <v>26.308799999999991</v>
      </c>
    </row>
    <row r="9916" spans="2:10" hidden="1" x14ac:dyDescent="0.25">
      <c r="B9916" s="124" t="s">
        <v>1616</v>
      </c>
      <c r="C9916" s="125" t="s">
        <v>29672</v>
      </c>
      <c r="D9916" s="126" t="s">
        <v>29673</v>
      </c>
      <c r="E9916" s="125" t="s">
        <v>29672</v>
      </c>
      <c r="F9916" s="126" t="s">
        <v>29674</v>
      </c>
      <c r="G9916" s="125" t="s">
        <v>4197</v>
      </c>
      <c r="H9916" s="126" t="s">
        <v>29675</v>
      </c>
      <c r="I9916" s="127">
        <v>11</v>
      </c>
      <c r="J9916" s="128">
        <v>15.870900000000001</v>
      </c>
    </row>
    <row r="9917" spans="2:10" hidden="1" x14ac:dyDescent="0.25">
      <c r="B9917" s="124" t="s">
        <v>1616</v>
      </c>
      <c r="C9917" s="125" t="s">
        <v>29672</v>
      </c>
      <c r="D9917" s="126" t="s">
        <v>29673</v>
      </c>
      <c r="E9917" s="125" t="s">
        <v>29672</v>
      </c>
      <c r="F9917" s="126" t="s">
        <v>29674</v>
      </c>
      <c r="G9917" s="125" t="s">
        <v>29676</v>
      </c>
      <c r="H9917" s="126" t="s">
        <v>29677</v>
      </c>
      <c r="I9917" s="127">
        <v>20</v>
      </c>
      <c r="J9917" s="128">
        <v>11.182499999999999</v>
      </c>
    </row>
    <row r="9918" spans="2:10" hidden="1" x14ac:dyDescent="0.25">
      <c r="B9918" s="124" t="s">
        <v>1616</v>
      </c>
      <c r="C9918" s="125" t="s">
        <v>29678</v>
      </c>
      <c r="D9918" s="126" t="s">
        <v>29679</v>
      </c>
      <c r="E9918" s="125" t="s">
        <v>29678</v>
      </c>
      <c r="F9918" s="126" t="s">
        <v>29680</v>
      </c>
      <c r="G9918" s="125" t="s">
        <v>29681</v>
      </c>
      <c r="H9918" s="126" t="s">
        <v>29682</v>
      </c>
      <c r="I9918" s="127">
        <v>167</v>
      </c>
      <c r="J9918" s="128">
        <v>4.3474999999999993</v>
      </c>
    </row>
    <row r="9919" spans="2:10" hidden="1" x14ac:dyDescent="0.25">
      <c r="B9919" s="124" t="s">
        <v>1616</v>
      </c>
      <c r="C9919" s="125" t="s">
        <v>29683</v>
      </c>
      <c r="D9919" s="126" t="s">
        <v>29684</v>
      </c>
      <c r="E9919" s="125" t="s">
        <v>29685</v>
      </c>
      <c r="F9919" s="126" t="s">
        <v>29686</v>
      </c>
      <c r="G9919" s="125" t="s">
        <v>29687</v>
      </c>
      <c r="H9919" s="126" t="s">
        <v>29688</v>
      </c>
      <c r="I9919" s="127">
        <v>9</v>
      </c>
      <c r="J9919" s="128">
        <v>2.0421999999999998</v>
      </c>
    </row>
    <row r="9920" spans="2:10" hidden="1" x14ac:dyDescent="0.25">
      <c r="B9920" s="124" t="s">
        <v>1616</v>
      </c>
      <c r="C9920" s="125" t="s">
        <v>29689</v>
      </c>
      <c r="D9920" s="126" t="s">
        <v>29690</v>
      </c>
      <c r="E9920" s="125" t="s">
        <v>29691</v>
      </c>
      <c r="F9920" s="126" t="s">
        <v>29692</v>
      </c>
      <c r="G9920" s="125" t="s">
        <v>29693</v>
      </c>
      <c r="H9920" s="126" t="s">
        <v>29694</v>
      </c>
      <c r="I9920" s="127">
        <v>90</v>
      </c>
      <c r="J9920" s="128">
        <v>10.7514</v>
      </c>
    </row>
    <row r="9921" spans="2:10" hidden="1" x14ac:dyDescent="0.25">
      <c r="B9921" s="124" t="s">
        <v>1616</v>
      </c>
      <c r="C9921" s="125" t="s">
        <v>29689</v>
      </c>
      <c r="D9921" s="126" t="s">
        <v>29690</v>
      </c>
      <c r="E9921" s="125" t="s">
        <v>29689</v>
      </c>
      <c r="F9921" s="126" t="s">
        <v>29695</v>
      </c>
      <c r="G9921" s="125" t="s">
        <v>23331</v>
      </c>
      <c r="H9921" s="126" t="s">
        <v>29696</v>
      </c>
      <c r="I9921" s="127">
        <v>22</v>
      </c>
      <c r="J9921" s="128">
        <v>10.746</v>
      </c>
    </row>
    <row r="9922" spans="2:10" hidden="1" x14ac:dyDescent="0.25">
      <c r="B9922" s="124" t="s">
        <v>1616</v>
      </c>
      <c r="C9922" s="125" t="s">
        <v>29697</v>
      </c>
      <c r="D9922" s="126" t="s">
        <v>29698</v>
      </c>
      <c r="E9922" s="125" t="s">
        <v>29699</v>
      </c>
      <c r="F9922" s="126" t="s">
        <v>29700</v>
      </c>
      <c r="G9922" s="125" t="s">
        <v>29701</v>
      </c>
      <c r="H9922" s="126" t="s">
        <v>29702</v>
      </c>
      <c r="I9922" s="127">
        <v>86</v>
      </c>
      <c r="J9922" s="128">
        <v>38.127300000000012</v>
      </c>
    </row>
    <row r="9923" spans="2:10" hidden="1" x14ac:dyDescent="0.25">
      <c r="B9923" s="124" t="s">
        <v>1616</v>
      </c>
      <c r="C9923" s="125" t="s">
        <v>29697</v>
      </c>
      <c r="D9923" s="126" t="s">
        <v>29698</v>
      </c>
      <c r="E9923" s="125" t="s">
        <v>29697</v>
      </c>
      <c r="F9923" s="126" t="s">
        <v>29703</v>
      </c>
      <c r="G9923" s="125" t="s">
        <v>29699</v>
      </c>
      <c r="H9923" s="126" t="s">
        <v>29700</v>
      </c>
      <c r="I9923" s="127">
        <v>203</v>
      </c>
      <c r="J9923" s="128">
        <v>13.3066</v>
      </c>
    </row>
    <row r="9924" spans="2:10" hidden="1" x14ac:dyDescent="0.25">
      <c r="B9924" s="124" t="s">
        <v>1616</v>
      </c>
      <c r="C9924" s="125" t="s">
        <v>11375</v>
      </c>
      <c r="D9924" s="126" t="s">
        <v>29704</v>
      </c>
      <c r="E9924" s="125" t="s">
        <v>11375</v>
      </c>
      <c r="F9924" s="126" t="s">
        <v>29705</v>
      </c>
      <c r="G9924" s="125" t="s">
        <v>17025</v>
      </c>
      <c r="H9924" s="126" t="s">
        <v>29706</v>
      </c>
      <c r="I9924" s="127">
        <v>234</v>
      </c>
      <c r="J9924" s="128">
        <v>9.0606000000000027</v>
      </c>
    </row>
    <row r="9925" spans="2:10" hidden="1" x14ac:dyDescent="0.25">
      <c r="B9925" s="124" t="s">
        <v>1616</v>
      </c>
      <c r="C9925" s="125" t="s">
        <v>11375</v>
      </c>
      <c r="D9925" s="126" t="s">
        <v>29704</v>
      </c>
      <c r="E9925" s="125" t="s">
        <v>11375</v>
      </c>
      <c r="F9925" s="126" t="s">
        <v>29705</v>
      </c>
      <c r="G9925" s="125" t="s">
        <v>29707</v>
      </c>
      <c r="H9925" s="126" t="s">
        <v>29708</v>
      </c>
      <c r="I9925" s="127">
        <v>143</v>
      </c>
      <c r="J9925" s="128">
        <v>10.773400000000001</v>
      </c>
    </row>
    <row r="9926" spans="2:10" hidden="1" x14ac:dyDescent="0.25">
      <c r="B9926" s="124" t="s">
        <v>1616</v>
      </c>
      <c r="C9926" s="125" t="s">
        <v>923</v>
      </c>
      <c r="D9926" s="126" t="s">
        <v>29709</v>
      </c>
      <c r="E9926" s="125" t="s">
        <v>923</v>
      </c>
      <c r="F9926" s="126" t="s">
        <v>29710</v>
      </c>
      <c r="G9926" s="125" t="s">
        <v>10680</v>
      </c>
      <c r="H9926" s="126" t="s">
        <v>29711</v>
      </c>
      <c r="I9926" s="127">
        <v>420</v>
      </c>
      <c r="J9926" s="128">
        <v>13.4574</v>
      </c>
    </row>
    <row r="9927" spans="2:10" hidden="1" x14ac:dyDescent="0.25">
      <c r="B9927" s="124" t="s">
        <v>1616</v>
      </c>
      <c r="C9927" s="125" t="s">
        <v>923</v>
      </c>
      <c r="D9927" s="126" t="s">
        <v>29709</v>
      </c>
      <c r="E9927" s="125" t="s">
        <v>10680</v>
      </c>
      <c r="F9927" s="126" t="s">
        <v>29711</v>
      </c>
      <c r="G9927" s="125" t="s">
        <v>4248</v>
      </c>
      <c r="H9927" s="126" t="s">
        <v>29712</v>
      </c>
      <c r="I9927" s="127">
        <v>639</v>
      </c>
      <c r="J9927" s="128">
        <v>13.5283</v>
      </c>
    </row>
    <row r="9928" spans="2:10" hidden="1" x14ac:dyDescent="0.25">
      <c r="B9928" s="124" t="s">
        <v>1616</v>
      </c>
      <c r="C9928" s="125" t="s">
        <v>29713</v>
      </c>
      <c r="D9928" s="126" t="s">
        <v>29714</v>
      </c>
      <c r="E9928" s="125" t="s">
        <v>29715</v>
      </c>
      <c r="F9928" s="126" t="s">
        <v>29716</v>
      </c>
      <c r="G9928" s="125" t="s">
        <v>29717</v>
      </c>
      <c r="H9928" s="126" t="s">
        <v>29718</v>
      </c>
      <c r="I9928" s="127">
        <v>54</v>
      </c>
      <c r="J9928" s="128">
        <v>9.3129000000000026</v>
      </c>
    </row>
    <row r="9929" spans="2:10" hidden="1" x14ac:dyDescent="0.25">
      <c r="B9929" s="124" t="s">
        <v>1616</v>
      </c>
      <c r="C9929" s="125" t="s">
        <v>6350</v>
      </c>
      <c r="D9929" s="126" t="s">
        <v>29719</v>
      </c>
      <c r="E9929" s="125" t="s">
        <v>6350</v>
      </c>
      <c r="F9929" s="126" t="s">
        <v>29720</v>
      </c>
      <c r="G9929" s="125" t="s">
        <v>29657</v>
      </c>
      <c r="H9929" s="126" t="s">
        <v>29721</v>
      </c>
      <c r="I9929" s="127">
        <v>236</v>
      </c>
      <c r="J9929" s="128">
        <v>8.6340999999999983</v>
      </c>
    </row>
    <row r="9930" spans="2:10" hidden="1" x14ac:dyDescent="0.25">
      <c r="B9930" s="124" t="s">
        <v>1616</v>
      </c>
      <c r="C9930" s="125" t="s">
        <v>969</v>
      </c>
      <c r="D9930" s="126" t="s">
        <v>29722</v>
      </c>
      <c r="E9930" s="125" t="s">
        <v>969</v>
      </c>
      <c r="F9930" s="126" t="s">
        <v>29723</v>
      </c>
      <c r="G9930" s="125" t="s">
        <v>29724</v>
      </c>
      <c r="H9930" s="126" t="s">
        <v>29725</v>
      </c>
      <c r="I9930" s="127">
        <v>263</v>
      </c>
      <c r="J9930" s="128">
        <v>21.0947</v>
      </c>
    </row>
    <row r="9931" spans="2:10" hidden="1" x14ac:dyDescent="0.25">
      <c r="B9931" s="124" t="s">
        <v>1616</v>
      </c>
      <c r="C9931" s="125" t="s">
        <v>29726</v>
      </c>
      <c r="D9931" s="126" t="s">
        <v>29727</v>
      </c>
      <c r="E9931" s="125" t="s">
        <v>29728</v>
      </c>
      <c r="F9931" s="126" t="s">
        <v>29729</v>
      </c>
      <c r="G9931" s="125" t="s">
        <v>29730</v>
      </c>
      <c r="H9931" s="126" t="s">
        <v>29731</v>
      </c>
      <c r="I9931" s="127">
        <v>159</v>
      </c>
      <c r="J9931" s="128">
        <v>20.443999999999999</v>
      </c>
    </row>
    <row r="9932" spans="2:10" hidden="1" x14ac:dyDescent="0.25">
      <c r="B9932" s="124" t="s">
        <v>1616</v>
      </c>
      <c r="C9932" s="125" t="s">
        <v>29726</v>
      </c>
      <c r="D9932" s="126" t="s">
        <v>29727</v>
      </c>
      <c r="E9932" s="125" t="s">
        <v>29726</v>
      </c>
      <c r="F9932" s="126" t="s">
        <v>29732</v>
      </c>
      <c r="G9932" s="125" t="s">
        <v>29733</v>
      </c>
      <c r="H9932" s="126" t="s">
        <v>29734</v>
      </c>
      <c r="I9932" s="127">
        <v>200</v>
      </c>
      <c r="J9932" s="128">
        <v>12.773999999999999</v>
      </c>
    </row>
    <row r="9933" spans="2:10" hidden="1" x14ac:dyDescent="0.25">
      <c r="B9933" s="124" t="s">
        <v>1616</v>
      </c>
      <c r="C9933" s="125" t="s">
        <v>29726</v>
      </c>
      <c r="D9933" s="126" t="s">
        <v>29727</v>
      </c>
      <c r="E9933" s="125" t="s">
        <v>29733</v>
      </c>
      <c r="F9933" s="126" t="s">
        <v>29734</v>
      </c>
      <c r="G9933" s="125" t="s">
        <v>29728</v>
      </c>
      <c r="H9933" s="126" t="s">
        <v>29729</v>
      </c>
      <c r="I9933" s="127">
        <v>164</v>
      </c>
      <c r="J9933" s="128">
        <v>8.4631000000000007</v>
      </c>
    </row>
    <row r="9934" spans="2:10" hidden="1" x14ac:dyDescent="0.25">
      <c r="B9934" s="124" t="s">
        <v>1616</v>
      </c>
      <c r="C9934" s="125" t="s">
        <v>29735</v>
      </c>
      <c r="D9934" s="126" t="s">
        <v>29736</v>
      </c>
      <c r="E9934" s="125" t="s">
        <v>29735</v>
      </c>
      <c r="F9934" s="126" t="s">
        <v>29737</v>
      </c>
      <c r="G9934" s="125" t="s">
        <v>29738</v>
      </c>
      <c r="H9934" s="126" t="s">
        <v>29739</v>
      </c>
      <c r="I9934" s="127">
        <v>144</v>
      </c>
      <c r="J9934" s="128">
        <v>18.1953</v>
      </c>
    </row>
    <row r="9935" spans="2:10" hidden="1" x14ac:dyDescent="0.25">
      <c r="B9935" s="124" t="s">
        <v>1616</v>
      </c>
      <c r="C9935" s="125" t="s">
        <v>661</v>
      </c>
      <c r="D9935" s="126" t="s">
        <v>29740</v>
      </c>
      <c r="E9935" s="125" t="s">
        <v>661</v>
      </c>
      <c r="F9935" s="126" t="s">
        <v>29741</v>
      </c>
      <c r="G9935" s="125" t="s">
        <v>29742</v>
      </c>
      <c r="H9935" s="126" t="s">
        <v>29743</v>
      </c>
      <c r="I9935" s="127">
        <v>300</v>
      </c>
      <c r="J9935" s="128">
        <v>13.279500000000001</v>
      </c>
    </row>
    <row r="9936" spans="2:10" hidden="1" x14ac:dyDescent="0.25">
      <c r="B9936" s="124" t="s">
        <v>1616</v>
      </c>
      <c r="C9936" s="125" t="s">
        <v>29744</v>
      </c>
      <c r="D9936" s="126" t="s">
        <v>29745</v>
      </c>
      <c r="E9936" s="125" t="s">
        <v>29744</v>
      </c>
      <c r="F9936" s="126" t="s">
        <v>29746</v>
      </c>
      <c r="G9936" s="125" t="s">
        <v>29747</v>
      </c>
      <c r="H9936" s="126" t="s">
        <v>29748</v>
      </c>
      <c r="I9936" s="127">
        <v>0</v>
      </c>
      <c r="J9936" s="128">
        <v>8.6465000000000014</v>
      </c>
    </row>
    <row r="9937" spans="2:10" hidden="1" x14ac:dyDescent="0.25">
      <c r="B9937" s="124" t="s">
        <v>1616</v>
      </c>
      <c r="C9937" s="125" t="s">
        <v>140</v>
      </c>
      <c r="D9937" s="126" t="s">
        <v>29749</v>
      </c>
      <c r="E9937" s="125" t="s">
        <v>140</v>
      </c>
      <c r="F9937" s="126" t="s">
        <v>29750</v>
      </c>
      <c r="G9937" s="125" t="s">
        <v>29751</v>
      </c>
      <c r="H9937" s="126" t="s">
        <v>29752</v>
      </c>
      <c r="I9937" s="127">
        <v>89</v>
      </c>
      <c r="J9937" s="128">
        <v>12.237299999999999</v>
      </c>
    </row>
    <row r="9938" spans="2:10" hidden="1" x14ac:dyDescent="0.25">
      <c r="B9938" s="124" t="s">
        <v>1616</v>
      </c>
      <c r="C9938" s="125" t="s">
        <v>140</v>
      </c>
      <c r="D9938" s="126" t="s">
        <v>29749</v>
      </c>
      <c r="E9938" s="125" t="s">
        <v>140</v>
      </c>
      <c r="F9938" s="126" t="s">
        <v>29750</v>
      </c>
      <c r="G9938" s="125" t="s">
        <v>23331</v>
      </c>
      <c r="H9938" s="126" t="s">
        <v>29753</v>
      </c>
      <c r="I9938" s="127">
        <v>0</v>
      </c>
      <c r="J9938" s="128">
        <v>1.6546000000000001</v>
      </c>
    </row>
    <row r="9939" spans="2:10" hidden="1" x14ac:dyDescent="0.25">
      <c r="B9939" s="124" t="s">
        <v>1616</v>
      </c>
      <c r="C9939" s="125" t="s">
        <v>29754</v>
      </c>
      <c r="D9939" s="126" t="s">
        <v>29755</v>
      </c>
      <c r="E9939" s="125" t="s">
        <v>29754</v>
      </c>
      <c r="F9939" s="126" t="s">
        <v>29756</v>
      </c>
      <c r="G9939" s="125" t="s">
        <v>23331</v>
      </c>
      <c r="H9939" s="126" t="s">
        <v>29757</v>
      </c>
      <c r="I9939" s="127">
        <v>12</v>
      </c>
      <c r="J9939" s="128">
        <v>4.0976000000000008</v>
      </c>
    </row>
    <row r="9940" spans="2:10" hidden="1" x14ac:dyDescent="0.25">
      <c r="B9940" s="124" t="s">
        <v>1616</v>
      </c>
      <c r="C9940" s="125" t="s">
        <v>29758</v>
      </c>
      <c r="D9940" s="126" t="s">
        <v>29759</v>
      </c>
      <c r="E9940" s="125" t="s">
        <v>29758</v>
      </c>
      <c r="F9940" s="126" t="s">
        <v>29760</v>
      </c>
      <c r="G9940" s="125" t="s">
        <v>29761</v>
      </c>
      <c r="H9940" s="126" t="s">
        <v>29762</v>
      </c>
      <c r="I9940" s="127">
        <v>88</v>
      </c>
      <c r="J9940" s="128">
        <v>23.977799999999991</v>
      </c>
    </row>
    <row r="9941" spans="2:10" hidden="1" x14ac:dyDescent="0.25">
      <c r="B9941" s="124" t="s">
        <v>1616</v>
      </c>
      <c r="C9941" s="125" t="s">
        <v>29763</v>
      </c>
      <c r="D9941" s="126" t="s">
        <v>29764</v>
      </c>
      <c r="E9941" s="125" t="s">
        <v>29763</v>
      </c>
      <c r="F9941" s="126" t="s">
        <v>29765</v>
      </c>
      <c r="G9941" s="125" t="s">
        <v>29766</v>
      </c>
      <c r="H9941" s="126" t="s">
        <v>29767</v>
      </c>
      <c r="I9941" s="127">
        <v>389</v>
      </c>
      <c r="J9941" s="128">
        <v>13.4048</v>
      </c>
    </row>
    <row r="9942" spans="2:10" hidden="1" x14ac:dyDescent="0.25">
      <c r="B9942" s="124" t="s">
        <v>1616</v>
      </c>
      <c r="C9942" s="125" t="s">
        <v>29768</v>
      </c>
      <c r="D9942" s="126" t="s">
        <v>29769</v>
      </c>
      <c r="E9942" s="125" t="s">
        <v>29768</v>
      </c>
      <c r="F9942" s="126" t="s">
        <v>29770</v>
      </c>
      <c r="G9942" s="125" t="s">
        <v>29771</v>
      </c>
      <c r="H9942" s="126" t="s">
        <v>29772</v>
      </c>
      <c r="I9942" s="127">
        <v>147</v>
      </c>
      <c r="J9942" s="128">
        <v>4.3994999999999997</v>
      </c>
    </row>
    <row r="9943" spans="2:10" hidden="1" x14ac:dyDescent="0.25">
      <c r="B9943" s="124" t="s">
        <v>1616</v>
      </c>
      <c r="C9943" s="125" t="s">
        <v>13068</v>
      </c>
      <c r="D9943" s="126" t="s">
        <v>29773</v>
      </c>
      <c r="E9943" s="125" t="s">
        <v>13068</v>
      </c>
      <c r="F9943" s="126" t="s">
        <v>29774</v>
      </c>
      <c r="G9943" s="125" t="s">
        <v>29775</v>
      </c>
      <c r="H9943" s="126" t="s">
        <v>29776</v>
      </c>
      <c r="I9943" s="127">
        <v>74</v>
      </c>
      <c r="J9943" s="128">
        <v>14.835699999999999</v>
      </c>
    </row>
    <row r="9944" spans="2:10" hidden="1" x14ac:dyDescent="0.25">
      <c r="B9944" s="124" t="s">
        <v>1616</v>
      </c>
      <c r="C9944" s="125" t="s">
        <v>29777</v>
      </c>
      <c r="D9944" s="126" t="s">
        <v>29778</v>
      </c>
      <c r="E9944" s="125" t="s">
        <v>29779</v>
      </c>
      <c r="F9944" s="126" t="s">
        <v>29780</v>
      </c>
      <c r="G9944" s="125" t="s">
        <v>3548</v>
      </c>
      <c r="H9944" s="126" t="s">
        <v>29781</v>
      </c>
      <c r="I9944" s="127">
        <v>18</v>
      </c>
      <c r="J9944" s="128">
        <v>26.046500000000002</v>
      </c>
    </row>
    <row r="9945" spans="2:10" hidden="1" x14ac:dyDescent="0.25">
      <c r="B9945" s="124" t="s">
        <v>1616</v>
      </c>
      <c r="C9945" s="125" t="s">
        <v>29777</v>
      </c>
      <c r="D9945" s="126" t="s">
        <v>29778</v>
      </c>
      <c r="E9945" s="125" t="s">
        <v>29777</v>
      </c>
      <c r="F9945" s="126" t="s">
        <v>29782</v>
      </c>
      <c r="G9945" s="125" t="s">
        <v>29779</v>
      </c>
      <c r="H9945" s="126" t="s">
        <v>29780</v>
      </c>
      <c r="I9945" s="127">
        <v>254</v>
      </c>
      <c r="J9945" s="128">
        <v>17.928899999999999</v>
      </c>
    </row>
    <row r="9946" spans="2:10" hidden="1" x14ac:dyDescent="0.25">
      <c r="B9946" s="124" t="s">
        <v>1616</v>
      </c>
      <c r="C9946" s="125" t="s">
        <v>29783</v>
      </c>
      <c r="D9946" s="126" t="s">
        <v>29784</v>
      </c>
      <c r="E9946" s="125" t="s">
        <v>29783</v>
      </c>
      <c r="F9946" s="126" t="s">
        <v>29785</v>
      </c>
      <c r="G9946" s="125" t="s">
        <v>29786</v>
      </c>
      <c r="H9946" s="126" t="s">
        <v>29787</v>
      </c>
      <c r="I9946" s="127">
        <v>234</v>
      </c>
      <c r="J9946" s="128">
        <v>15.6029</v>
      </c>
    </row>
    <row r="9947" spans="2:10" hidden="1" x14ac:dyDescent="0.25">
      <c r="B9947" s="124" t="s">
        <v>1616</v>
      </c>
      <c r="C9947" s="125" t="s">
        <v>29783</v>
      </c>
      <c r="D9947" s="126" t="s">
        <v>29784</v>
      </c>
      <c r="E9947" s="125" t="s">
        <v>29783</v>
      </c>
      <c r="F9947" s="126" t="s">
        <v>29785</v>
      </c>
      <c r="G9947" s="125" t="s">
        <v>29788</v>
      </c>
      <c r="H9947" s="126" t="s">
        <v>29789</v>
      </c>
      <c r="I9947" s="127">
        <v>816</v>
      </c>
      <c r="J9947" s="128">
        <v>10.503299999999999</v>
      </c>
    </row>
    <row r="9948" spans="2:10" hidden="1" x14ac:dyDescent="0.25">
      <c r="B9948" s="124" t="s">
        <v>1616</v>
      </c>
      <c r="C9948" s="125" t="s">
        <v>29783</v>
      </c>
      <c r="D9948" s="126" t="s">
        <v>29784</v>
      </c>
      <c r="E9948" s="125" t="s">
        <v>29783</v>
      </c>
      <c r="F9948" s="126" t="s">
        <v>29785</v>
      </c>
      <c r="G9948" s="125" t="s">
        <v>29790</v>
      </c>
      <c r="H9948" s="126" t="s">
        <v>29791</v>
      </c>
      <c r="I9948" s="127">
        <v>995</v>
      </c>
      <c r="J9948" s="128">
        <v>18.204000000000001</v>
      </c>
    </row>
    <row r="9949" spans="2:10" hidden="1" x14ac:dyDescent="0.25">
      <c r="B9949" s="124" t="s">
        <v>1616</v>
      </c>
      <c r="C9949" s="125" t="s">
        <v>29792</v>
      </c>
      <c r="D9949" s="126" t="s">
        <v>29793</v>
      </c>
      <c r="E9949" s="125" t="s">
        <v>29792</v>
      </c>
      <c r="F9949" s="126" t="s">
        <v>29794</v>
      </c>
      <c r="G9949" s="125" t="s">
        <v>29795</v>
      </c>
      <c r="H9949" s="126" t="s">
        <v>29796</v>
      </c>
      <c r="I9949" s="127">
        <v>96</v>
      </c>
      <c r="J9949" s="128">
        <v>2.0708000000000002</v>
      </c>
    </row>
    <row r="9950" spans="2:10" hidden="1" x14ac:dyDescent="0.25">
      <c r="B9950" s="124" t="s">
        <v>1616</v>
      </c>
      <c r="C9950" s="125" t="s">
        <v>29792</v>
      </c>
      <c r="D9950" s="126" t="s">
        <v>29793</v>
      </c>
      <c r="E9950" s="125" t="s">
        <v>29792</v>
      </c>
      <c r="F9950" s="126" t="s">
        <v>29794</v>
      </c>
      <c r="G9950" s="125" t="s">
        <v>29795</v>
      </c>
      <c r="H9950" s="126" t="s">
        <v>29797</v>
      </c>
      <c r="I9950" s="127">
        <v>78</v>
      </c>
      <c r="J9950" s="128">
        <v>25.80609999999999</v>
      </c>
    </row>
    <row r="9951" spans="2:10" hidden="1" x14ac:dyDescent="0.25">
      <c r="B9951" s="124" t="s">
        <v>1616</v>
      </c>
      <c r="C9951" s="125" t="s">
        <v>29798</v>
      </c>
      <c r="D9951" s="126" t="s">
        <v>29799</v>
      </c>
      <c r="E9951" s="125" t="s">
        <v>5439</v>
      </c>
      <c r="F9951" s="126" t="s">
        <v>29800</v>
      </c>
      <c r="G9951" s="125" t="s">
        <v>3697</v>
      </c>
      <c r="H9951" s="126" t="s">
        <v>29801</v>
      </c>
      <c r="I9951" s="127">
        <v>22</v>
      </c>
      <c r="J9951" s="128">
        <v>15.5563</v>
      </c>
    </row>
    <row r="9952" spans="2:10" hidden="1" x14ac:dyDescent="0.25">
      <c r="B9952" s="124" t="s">
        <v>1616</v>
      </c>
      <c r="C9952" s="125" t="s">
        <v>29798</v>
      </c>
      <c r="D9952" s="126" t="s">
        <v>29799</v>
      </c>
      <c r="E9952" s="125" t="s">
        <v>3697</v>
      </c>
      <c r="F9952" s="126" t="s">
        <v>29801</v>
      </c>
      <c r="G9952" s="125" t="s">
        <v>4197</v>
      </c>
      <c r="H9952" s="126" t="s">
        <v>29802</v>
      </c>
      <c r="I9952" s="127">
        <v>19</v>
      </c>
      <c r="J9952" s="128">
        <v>11.5868</v>
      </c>
    </row>
    <row r="9953" spans="2:10" hidden="1" x14ac:dyDescent="0.25">
      <c r="B9953" s="124" t="s">
        <v>1616</v>
      </c>
      <c r="C9953" s="125" t="s">
        <v>4884</v>
      </c>
      <c r="D9953" s="126" t="s">
        <v>29803</v>
      </c>
      <c r="E9953" s="125" t="s">
        <v>327</v>
      </c>
      <c r="F9953" s="126" t="s">
        <v>29804</v>
      </c>
      <c r="G9953" s="125" t="s">
        <v>9308</v>
      </c>
      <c r="H9953" s="126" t="s">
        <v>29805</v>
      </c>
      <c r="I9953" s="127">
        <v>84</v>
      </c>
      <c r="J9953" s="128">
        <v>9.0615000000000006</v>
      </c>
    </row>
    <row r="9954" spans="2:10" hidden="1" x14ac:dyDescent="0.25">
      <c r="B9954" s="124" t="s">
        <v>1616</v>
      </c>
      <c r="C9954" s="125" t="s">
        <v>4884</v>
      </c>
      <c r="D9954" s="126" t="s">
        <v>29803</v>
      </c>
      <c r="E9954" s="125" t="s">
        <v>4884</v>
      </c>
      <c r="F9954" s="126" t="s">
        <v>29806</v>
      </c>
      <c r="G9954" s="125" t="s">
        <v>21149</v>
      </c>
      <c r="H9954" s="126" t="s">
        <v>29807</v>
      </c>
      <c r="I9954" s="127">
        <v>145</v>
      </c>
      <c r="J9954" s="128">
        <v>11.4278</v>
      </c>
    </row>
    <row r="9955" spans="2:10" hidden="1" x14ac:dyDescent="0.25">
      <c r="B9955" s="124" t="s">
        <v>1616</v>
      </c>
      <c r="C9955" s="125" t="s">
        <v>4884</v>
      </c>
      <c r="D9955" s="126" t="s">
        <v>29803</v>
      </c>
      <c r="E9955" s="125" t="s">
        <v>21149</v>
      </c>
      <c r="F9955" s="126" t="s">
        <v>29807</v>
      </c>
      <c r="G9955" s="125" t="s">
        <v>327</v>
      </c>
      <c r="H9955" s="126" t="s">
        <v>29804</v>
      </c>
      <c r="I9955" s="127">
        <v>182</v>
      </c>
      <c r="J9955" s="128">
        <v>9.2004000000000001</v>
      </c>
    </row>
    <row r="9956" spans="2:10" hidden="1" x14ac:dyDescent="0.25">
      <c r="B9956" s="124" t="s">
        <v>1616</v>
      </c>
      <c r="C9956" s="125" t="s">
        <v>4884</v>
      </c>
      <c r="D9956" s="126" t="s">
        <v>29803</v>
      </c>
      <c r="E9956" s="125" t="s">
        <v>4884</v>
      </c>
      <c r="F9956" s="126" t="s">
        <v>29806</v>
      </c>
      <c r="G9956" s="125" t="s">
        <v>5641</v>
      </c>
      <c r="H9956" s="126" t="s">
        <v>29808</v>
      </c>
      <c r="I9956" s="127">
        <v>168</v>
      </c>
      <c r="J9956" s="128">
        <v>10.6846</v>
      </c>
    </row>
    <row r="9957" spans="2:10" hidden="1" x14ac:dyDescent="0.25">
      <c r="B9957" s="124" t="s">
        <v>1616</v>
      </c>
      <c r="C9957" s="125" t="s">
        <v>29809</v>
      </c>
      <c r="D9957" s="126" t="s">
        <v>29810</v>
      </c>
      <c r="E9957" s="125" t="s">
        <v>29809</v>
      </c>
      <c r="F9957" s="126" t="s">
        <v>29811</v>
      </c>
      <c r="G9957" s="125" t="s">
        <v>702</v>
      </c>
      <c r="H9957" s="126" t="s">
        <v>29812</v>
      </c>
      <c r="I9957" s="127">
        <v>276</v>
      </c>
      <c r="J9957" s="128">
        <v>6.2833000000000014</v>
      </c>
    </row>
    <row r="9958" spans="2:10" hidden="1" x14ac:dyDescent="0.25">
      <c r="B9958" s="124" t="s">
        <v>1616</v>
      </c>
      <c r="C9958" s="125" t="s">
        <v>29813</v>
      </c>
      <c r="D9958" s="126" t="s">
        <v>29814</v>
      </c>
      <c r="E9958" s="125" t="s">
        <v>29815</v>
      </c>
      <c r="F9958" s="126" t="s">
        <v>29816</v>
      </c>
      <c r="G9958" s="125" t="s">
        <v>29817</v>
      </c>
      <c r="H9958" s="126" t="s">
        <v>29818</v>
      </c>
      <c r="I9958" s="127">
        <v>9</v>
      </c>
      <c r="J9958" s="128">
        <v>2.8891</v>
      </c>
    </row>
    <row r="9959" spans="2:10" hidden="1" x14ac:dyDescent="0.25">
      <c r="B9959" s="124" t="s">
        <v>1616</v>
      </c>
      <c r="C9959" s="125" t="s">
        <v>29813</v>
      </c>
      <c r="D9959" s="126" t="s">
        <v>29814</v>
      </c>
      <c r="E9959" s="125" t="s">
        <v>29815</v>
      </c>
      <c r="F9959" s="126" t="s">
        <v>29816</v>
      </c>
      <c r="G9959" s="125" t="s">
        <v>29819</v>
      </c>
      <c r="H9959" s="126" t="s">
        <v>29820</v>
      </c>
      <c r="I9959" s="127">
        <v>6</v>
      </c>
      <c r="J9959" s="128">
        <v>1.4728000000000001</v>
      </c>
    </row>
    <row r="9960" spans="2:10" hidden="1" x14ac:dyDescent="0.25">
      <c r="B9960" s="124" t="s">
        <v>1616</v>
      </c>
      <c r="C9960" s="125" t="s">
        <v>29813</v>
      </c>
      <c r="D9960" s="126" t="s">
        <v>29814</v>
      </c>
      <c r="E9960" s="125" t="s">
        <v>29813</v>
      </c>
      <c r="F9960" s="126" t="s">
        <v>29821</v>
      </c>
      <c r="G9960" s="125" t="s">
        <v>29815</v>
      </c>
      <c r="H9960" s="126" t="s">
        <v>29816</v>
      </c>
      <c r="I9960" s="127">
        <v>17</v>
      </c>
      <c r="J9960" s="128">
        <v>8.7845000000000013</v>
      </c>
    </row>
    <row r="9961" spans="2:10" hidden="1" x14ac:dyDescent="0.25">
      <c r="B9961" s="124" t="s">
        <v>1616</v>
      </c>
      <c r="C9961" s="125" t="s">
        <v>29813</v>
      </c>
      <c r="D9961" s="126" t="s">
        <v>29814</v>
      </c>
      <c r="E9961" s="125" t="s">
        <v>29813</v>
      </c>
      <c r="F9961" s="126" t="s">
        <v>29821</v>
      </c>
      <c r="G9961" s="125" t="s">
        <v>29822</v>
      </c>
      <c r="H9961" s="126" t="s">
        <v>29823</v>
      </c>
      <c r="I9961" s="127">
        <v>123</v>
      </c>
      <c r="J9961" s="128">
        <v>17.342400000000001</v>
      </c>
    </row>
    <row r="9962" spans="2:10" hidden="1" x14ac:dyDescent="0.25">
      <c r="B9962" s="124" t="s">
        <v>1616</v>
      </c>
      <c r="C9962" s="125" t="s">
        <v>8807</v>
      </c>
      <c r="D9962" s="126" t="s">
        <v>29824</v>
      </c>
      <c r="E9962" s="125" t="s">
        <v>8807</v>
      </c>
      <c r="F9962" s="126" t="s">
        <v>29825</v>
      </c>
      <c r="G9962" s="125" t="s">
        <v>29826</v>
      </c>
      <c r="H9962" s="126" t="s">
        <v>29827</v>
      </c>
      <c r="I9962" s="127">
        <v>184</v>
      </c>
      <c r="J9962" s="128">
        <v>7.1572999999999984</v>
      </c>
    </row>
    <row r="9963" spans="2:10" hidden="1" x14ac:dyDescent="0.25">
      <c r="B9963" s="124" t="s">
        <v>1616</v>
      </c>
      <c r="C9963" s="125" t="s">
        <v>29828</v>
      </c>
      <c r="D9963" s="126" t="s">
        <v>29829</v>
      </c>
      <c r="E9963" s="125" t="s">
        <v>29828</v>
      </c>
      <c r="F9963" s="126" t="s">
        <v>29830</v>
      </c>
      <c r="G9963" s="125" t="s">
        <v>6500</v>
      </c>
      <c r="H9963" s="126" t="s">
        <v>29831</v>
      </c>
      <c r="I9963" s="127">
        <v>100</v>
      </c>
      <c r="J9963" s="128">
        <v>31.360199999999988</v>
      </c>
    </row>
    <row r="9964" spans="2:10" hidden="1" x14ac:dyDescent="0.25">
      <c r="B9964" s="124" t="s">
        <v>1616</v>
      </c>
      <c r="C9964" s="125" t="s">
        <v>29832</v>
      </c>
      <c r="D9964" s="126" t="s">
        <v>29833</v>
      </c>
      <c r="E9964" s="125" t="s">
        <v>29832</v>
      </c>
      <c r="F9964" s="126" t="s">
        <v>29834</v>
      </c>
      <c r="G9964" s="125" t="s">
        <v>4003</v>
      </c>
      <c r="H9964" s="126" t="s">
        <v>29835</v>
      </c>
      <c r="I9964" s="127">
        <v>160</v>
      </c>
      <c r="J9964" s="128">
        <v>14.521100000000001</v>
      </c>
    </row>
    <row r="9965" spans="2:10" hidden="1" x14ac:dyDescent="0.25">
      <c r="B9965" s="124" t="s">
        <v>1616</v>
      </c>
      <c r="C9965" s="125" t="s">
        <v>29832</v>
      </c>
      <c r="D9965" s="126" t="s">
        <v>29833</v>
      </c>
      <c r="E9965" s="125" t="s">
        <v>29832</v>
      </c>
      <c r="F9965" s="126" t="s">
        <v>29834</v>
      </c>
      <c r="G9965" s="125" t="s">
        <v>5641</v>
      </c>
      <c r="H9965" s="126" t="s">
        <v>29836</v>
      </c>
      <c r="I9965" s="127">
        <v>125</v>
      </c>
      <c r="J9965" s="128">
        <v>20.886299999999991</v>
      </c>
    </row>
    <row r="9966" spans="2:10" hidden="1" x14ac:dyDescent="0.25">
      <c r="B9966" s="124" t="s">
        <v>1616</v>
      </c>
      <c r="C9966" s="125" t="s">
        <v>29837</v>
      </c>
      <c r="D9966" s="126" t="s">
        <v>29838</v>
      </c>
      <c r="E9966" s="125" t="s">
        <v>29837</v>
      </c>
      <c r="F9966" s="126" t="s">
        <v>29839</v>
      </c>
      <c r="G9966" s="125" t="s">
        <v>29840</v>
      </c>
      <c r="H9966" s="126" t="s">
        <v>29841</v>
      </c>
      <c r="I9966" s="127">
        <v>61</v>
      </c>
      <c r="J9966" s="128">
        <v>17.235299999999999</v>
      </c>
    </row>
    <row r="9967" spans="2:10" hidden="1" x14ac:dyDescent="0.25">
      <c r="B9967" s="124" t="s">
        <v>1616</v>
      </c>
      <c r="C9967" s="125" t="s">
        <v>29837</v>
      </c>
      <c r="D9967" s="126" t="s">
        <v>29838</v>
      </c>
      <c r="E9967" s="125" t="s">
        <v>29837</v>
      </c>
      <c r="F9967" s="126" t="s">
        <v>29839</v>
      </c>
      <c r="G9967" s="125" t="s">
        <v>29842</v>
      </c>
      <c r="H9967" s="126" t="s">
        <v>29843</v>
      </c>
      <c r="I9967" s="127">
        <v>19</v>
      </c>
      <c r="J9967" s="128">
        <v>16.729700000000001</v>
      </c>
    </row>
    <row r="9968" spans="2:10" hidden="1" x14ac:dyDescent="0.25">
      <c r="B9968" s="124" t="s">
        <v>1616</v>
      </c>
      <c r="C9968" s="125" t="s">
        <v>29844</v>
      </c>
      <c r="D9968" s="126" t="s">
        <v>29845</v>
      </c>
      <c r="E9968" s="125" t="s">
        <v>176</v>
      </c>
      <c r="F9968" s="126" t="s">
        <v>29846</v>
      </c>
      <c r="G9968" s="125" t="s">
        <v>29771</v>
      </c>
      <c r="H9968" s="126" t="s">
        <v>29847</v>
      </c>
      <c r="I9968" s="127">
        <v>294</v>
      </c>
      <c r="J9968" s="128">
        <v>5.8846000000000016</v>
      </c>
    </row>
    <row r="9969" spans="2:10" hidden="1" x14ac:dyDescent="0.25">
      <c r="B9969" s="124" t="s">
        <v>1616</v>
      </c>
      <c r="C9969" s="125" t="s">
        <v>29848</v>
      </c>
      <c r="D9969" s="126" t="s">
        <v>29849</v>
      </c>
      <c r="E9969" s="125" t="s">
        <v>29850</v>
      </c>
      <c r="F9969" s="126" t="s">
        <v>29851</v>
      </c>
      <c r="G9969" s="125" t="s">
        <v>29852</v>
      </c>
      <c r="H9969" s="126" t="s">
        <v>29853</v>
      </c>
      <c r="I9969" s="127">
        <v>109</v>
      </c>
      <c r="J9969" s="128">
        <v>14.8825</v>
      </c>
    </row>
    <row r="9970" spans="2:10" hidden="1" x14ac:dyDescent="0.25">
      <c r="B9970" s="124" t="s">
        <v>1616</v>
      </c>
      <c r="C9970" s="125" t="s">
        <v>19383</v>
      </c>
      <c r="D9970" s="126" t="s">
        <v>29854</v>
      </c>
      <c r="E9970" s="125" t="s">
        <v>19383</v>
      </c>
      <c r="F9970" s="126" t="s">
        <v>29855</v>
      </c>
      <c r="G9970" s="125" t="s">
        <v>29856</v>
      </c>
      <c r="H9970" s="126" t="s">
        <v>29857</v>
      </c>
      <c r="I9970" s="127">
        <v>261</v>
      </c>
      <c r="J9970" s="128">
        <v>9.8450000000000006</v>
      </c>
    </row>
    <row r="9971" spans="2:10" hidden="1" x14ac:dyDescent="0.25">
      <c r="B9971" s="124" t="s">
        <v>1616</v>
      </c>
      <c r="C9971" s="125" t="s">
        <v>29858</v>
      </c>
      <c r="D9971" s="126" t="s">
        <v>29859</v>
      </c>
      <c r="E9971" s="125" t="s">
        <v>29858</v>
      </c>
      <c r="F9971" s="126" t="s">
        <v>29860</v>
      </c>
      <c r="G9971" s="125" t="s">
        <v>29861</v>
      </c>
      <c r="H9971" s="126" t="s">
        <v>29862</v>
      </c>
      <c r="I9971" s="127">
        <v>63</v>
      </c>
      <c r="J9971" s="128">
        <v>13.4716</v>
      </c>
    </row>
    <row r="9972" spans="2:10" hidden="1" x14ac:dyDescent="0.25">
      <c r="B9972" s="124" t="s">
        <v>1616</v>
      </c>
      <c r="C9972" s="125" t="s">
        <v>29858</v>
      </c>
      <c r="D9972" s="126" t="s">
        <v>29859</v>
      </c>
      <c r="E9972" s="125" t="s">
        <v>1037</v>
      </c>
      <c r="F9972" s="126" t="s">
        <v>29863</v>
      </c>
      <c r="G9972" s="125" t="s">
        <v>7912</v>
      </c>
      <c r="H9972" s="126" t="s">
        <v>29864</v>
      </c>
      <c r="I9972" s="127">
        <v>166</v>
      </c>
      <c r="J9972" s="128">
        <v>18.3902</v>
      </c>
    </row>
    <row r="9973" spans="2:10" hidden="1" x14ac:dyDescent="0.25">
      <c r="B9973" s="124" t="s">
        <v>1616</v>
      </c>
      <c r="C9973" s="125" t="s">
        <v>29858</v>
      </c>
      <c r="D9973" s="126" t="s">
        <v>29859</v>
      </c>
      <c r="E9973" s="125" t="s">
        <v>29858</v>
      </c>
      <c r="F9973" s="126" t="s">
        <v>29860</v>
      </c>
      <c r="G9973" s="125" t="s">
        <v>1037</v>
      </c>
      <c r="H9973" s="126" t="s">
        <v>29863</v>
      </c>
      <c r="I9973" s="127">
        <v>505</v>
      </c>
      <c r="J9973" s="128">
        <v>17.196400000000001</v>
      </c>
    </row>
    <row r="9974" spans="2:10" hidden="1" x14ac:dyDescent="0.25">
      <c r="B9974" s="124" t="s">
        <v>1616</v>
      </c>
      <c r="C9974" s="125" t="s">
        <v>29865</v>
      </c>
      <c r="D9974" s="126" t="s">
        <v>29866</v>
      </c>
      <c r="E9974" s="125" t="s">
        <v>29865</v>
      </c>
      <c r="F9974" s="126" t="s">
        <v>29867</v>
      </c>
      <c r="G9974" s="125" t="s">
        <v>29868</v>
      </c>
      <c r="H9974" s="126" t="s">
        <v>29869</v>
      </c>
      <c r="I9974" s="127">
        <v>831</v>
      </c>
      <c r="J9974" s="128">
        <v>7.5591999999999997</v>
      </c>
    </row>
    <row r="9975" spans="2:10" hidden="1" x14ac:dyDescent="0.25">
      <c r="B9975" s="124" t="s">
        <v>1616</v>
      </c>
      <c r="C9975" s="125" t="s">
        <v>29865</v>
      </c>
      <c r="D9975" s="126" t="s">
        <v>29866</v>
      </c>
      <c r="E9975" s="125" t="s">
        <v>29865</v>
      </c>
      <c r="F9975" s="126" t="s">
        <v>29867</v>
      </c>
      <c r="G9975" s="125" t="s">
        <v>29870</v>
      </c>
      <c r="H9975" s="126" t="s">
        <v>29871</v>
      </c>
      <c r="I9975" s="127">
        <v>0</v>
      </c>
      <c r="J9975" s="128">
        <v>3.8077999999999999</v>
      </c>
    </row>
    <row r="9976" spans="2:10" hidden="1" x14ac:dyDescent="0.25">
      <c r="B9976" s="124" t="s">
        <v>1616</v>
      </c>
      <c r="C9976" s="125" t="s">
        <v>29872</v>
      </c>
      <c r="D9976" s="126" t="s">
        <v>29873</v>
      </c>
      <c r="E9976" s="125" t="s">
        <v>29872</v>
      </c>
      <c r="F9976" s="126" t="s">
        <v>29874</v>
      </c>
      <c r="G9976" s="125" t="s">
        <v>29875</v>
      </c>
      <c r="H9976" s="126" t="s">
        <v>29876</v>
      </c>
      <c r="I9976" s="127">
        <v>246</v>
      </c>
      <c r="J9976" s="128">
        <v>7.5606</v>
      </c>
    </row>
    <row r="9977" spans="2:10" hidden="1" x14ac:dyDescent="0.25">
      <c r="B9977" s="124" t="s">
        <v>1616</v>
      </c>
      <c r="C9977" s="125" t="s">
        <v>29877</v>
      </c>
      <c r="D9977" s="126" t="s">
        <v>29878</v>
      </c>
      <c r="E9977" s="125" t="s">
        <v>29879</v>
      </c>
      <c r="F9977" s="126" t="s">
        <v>29880</v>
      </c>
      <c r="G9977" s="125" t="s">
        <v>3979</v>
      </c>
      <c r="H9977" s="126" t="s">
        <v>29881</v>
      </c>
      <c r="I9977" s="127">
        <v>87</v>
      </c>
      <c r="J9977" s="128">
        <v>8.4311999999999987</v>
      </c>
    </row>
    <row r="9978" spans="2:10" hidden="1" x14ac:dyDescent="0.25">
      <c r="B9978" s="124" t="s">
        <v>1616</v>
      </c>
      <c r="C9978" s="125" t="s">
        <v>29882</v>
      </c>
      <c r="D9978" s="126" t="s">
        <v>29883</v>
      </c>
      <c r="E9978" s="125" t="s">
        <v>29882</v>
      </c>
      <c r="F9978" s="126" t="s">
        <v>29884</v>
      </c>
      <c r="G9978" s="125" t="s">
        <v>134</v>
      </c>
      <c r="H9978" s="126" t="s">
        <v>29885</v>
      </c>
      <c r="I9978" s="127">
        <v>309</v>
      </c>
      <c r="J9978" s="128">
        <v>8.8367000000000004</v>
      </c>
    </row>
    <row r="9979" spans="2:10" hidden="1" x14ac:dyDescent="0.25">
      <c r="B9979" s="124" t="s">
        <v>1616</v>
      </c>
      <c r="C9979" s="125" t="s">
        <v>29882</v>
      </c>
      <c r="D9979" s="126" t="s">
        <v>29883</v>
      </c>
      <c r="E9979" s="125" t="s">
        <v>29882</v>
      </c>
      <c r="F9979" s="126" t="s">
        <v>29884</v>
      </c>
      <c r="G9979" s="125" t="s">
        <v>28962</v>
      </c>
      <c r="H9979" s="126" t="s">
        <v>29886</v>
      </c>
      <c r="I9979" s="127">
        <v>386</v>
      </c>
      <c r="J9979" s="128">
        <v>10.6525</v>
      </c>
    </row>
    <row r="9980" spans="2:10" hidden="1" x14ac:dyDescent="0.25">
      <c r="B9980" s="124" t="s">
        <v>1616</v>
      </c>
      <c r="C9980" s="125" t="s">
        <v>5705</v>
      </c>
      <c r="D9980" s="126" t="s">
        <v>29887</v>
      </c>
      <c r="E9980" s="125" t="s">
        <v>5705</v>
      </c>
      <c r="F9980" s="126" t="s">
        <v>29888</v>
      </c>
      <c r="G9980" s="125" t="s">
        <v>29889</v>
      </c>
      <c r="H9980" s="126" t="s">
        <v>29890</v>
      </c>
      <c r="I9980" s="127">
        <v>167</v>
      </c>
      <c r="J9980" s="128">
        <v>7.8476999999999997</v>
      </c>
    </row>
    <row r="9981" spans="2:10" hidden="1" x14ac:dyDescent="0.25">
      <c r="B9981" s="124" t="s">
        <v>1616</v>
      </c>
      <c r="C9981" s="125" t="s">
        <v>29891</v>
      </c>
      <c r="D9981" s="126" t="s">
        <v>29892</v>
      </c>
      <c r="E9981" s="125" t="s">
        <v>29891</v>
      </c>
      <c r="F9981" s="126" t="s">
        <v>29893</v>
      </c>
      <c r="G9981" s="125" t="s">
        <v>29771</v>
      </c>
      <c r="H9981" s="126" t="s">
        <v>29894</v>
      </c>
      <c r="I9981" s="127">
        <v>83</v>
      </c>
      <c r="J9981" s="128">
        <v>5.9122000000000003</v>
      </c>
    </row>
    <row r="9982" spans="2:10" hidden="1" x14ac:dyDescent="0.25">
      <c r="B9982" s="124" t="s">
        <v>1616</v>
      </c>
      <c r="C9982" s="125" t="s">
        <v>29895</v>
      </c>
      <c r="D9982" s="126" t="s">
        <v>29896</v>
      </c>
      <c r="E9982" s="125" t="s">
        <v>15817</v>
      </c>
      <c r="F9982" s="126" t="s">
        <v>29897</v>
      </c>
      <c r="G9982" s="125" t="s">
        <v>29174</v>
      </c>
      <c r="H9982" s="126" t="s">
        <v>29898</v>
      </c>
      <c r="I9982" s="127">
        <v>65</v>
      </c>
      <c r="J9982" s="128">
        <v>12.0931</v>
      </c>
    </row>
    <row r="9983" spans="2:10" hidden="1" x14ac:dyDescent="0.25">
      <c r="B9983" s="124" t="s">
        <v>1616</v>
      </c>
      <c r="C9983" s="125" t="s">
        <v>29895</v>
      </c>
      <c r="D9983" s="126" t="s">
        <v>29896</v>
      </c>
      <c r="E9983" s="125" t="s">
        <v>29895</v>
      </c>
      <c r="F9983" s="126" t="s">
        <v>29899</v>
      </c>
      <c r="G9983" s="125" t="s">
        <v>15817</v>
      </c>
      <c r="H9983" s="126" t="s">
        <v>29897</v>
      </c>
      <c r="I9983" s="127">
        <v>77</v>
      </c>
      <c r="J9983" s="128">
        <v>8.611600000000001</v>
      </c>
    </row>
    <row r="9984" spans="2:10" hidden="1" x14ac:dyDescent="0.25">
      <c r="B9984" s="124" t="s">
        <v>1616</v>
      </c>
      <c r="C9984" s="125" t="s">
        <v>29900</v>
      </c>
      <c r="D9984" s="126" t="s">
        <v>29901</v>
      </c>
      <c r="E9984" s="125" t="s">
        <v>29900</v>
      </c>
      <c r="F9984" s="126" t="s">
        <v>29902</v>
      </c>
      <c r="G9984" s="125" t="s">
        <v>29081</v>
      </c>
      <c r="H9984" s="126" t="s">
        <v>29903</v>
      </c>
      <c r="I9984" s="127">
        <v>144</v>
      </c>
      <c r="J9984" s="128">
        <v>10.637600000000001</v>
      </c>
    </row>
    <row r="9985" spans="2:10" hidden="1" x14ac:dyDescent="0.25">
      <c r="B9985" s="124" t="s">
        <v>1616</v>
      </c>
      <c r="C9985" s="125" t="s">
        <v>29900</v>
      </c>
      <c r="D9985" s="126" t="s">
        <v>29901</v>
      </c>
      <c r="E9985" s="125" t="s">
        <v>29081</v>
      </c>
      <c r="F9985" s="126" t="s">
        <v>29903</v>
      </c>
      <c r="G9985" s="125" t="s">
        <v>12186</v>
      </c>
      <c r="H9985" s="126" t="s">
        <v>29904</v>
      </c>
      <c r="I9985" s="127">
        <v>7</v>
      </c>
      <c r="J9985" s="128">
        <v>11.4192</v>
      </c>
    </row>
    <row r="9986" spans="2:10" hidden="1" x14ac:dyDescent="0.25">
      <c r="B9986" s="124" t="s">
        <v>1616</v>
      </c>
      <c r="C9986" s="125" t="s">
        <v>29905</v>
      </c>
      <c r="D9986" s="126" t="s">
        <v>29906</v>
      </c>
      <c r="E9986" s="125" t="s">
        <v>29905</v>
      </c>
      <c r="F9986" s="126" t="s">
        <v>29907</v>
      </c>
      <c r="G9986" s="125" t="s">
        <v>15817</v>
      </c>
      <c r="H9986" s="126" t="s">
        <v>29908</v>
      </c>
      <c r="I9986" s="127">
        <v>56</v>
      </c>
      <c r="J9986" s="128">
        <v>5.5789999999999997</v>
      </c>
    </row>
    <row r="9987" spans="2:10" hidden="1" x14ac:dyDescent="0.25">
      <c r="B9987" s="124" t="s">
        <v>1616</v>
      </c>
      <c r="C9987" s="125" t="s">
        <v>29909</v>
      </c>
      <c r="D9987" s="126" t="s">
        <v>29910</v>
      </c>
      <c r="E9987" s="125" t="s">
        <v>29909</v>
      </c>
      <c r="F9987" s="126" t="s">
        <v>29911</v>
      </c>
      <c r="G9987" s="125" t="s">
        <v>29912</v>
      </c>
      <c r="H9987" s="126" t="s">
        <v>29913</v>
      </c>
      <c r="I9987" s="127">
        <v>218</v>
      </c>
      <c r="J9987" s="128">
        <v>8.5739000000000001</v>
      </c>
    </row>
    <row r="9988" spans="2:10" hidden="1" x14ac:dyDescent="0.25">
      <c r="B9988" s="124" t="s">
        <v>1616</v>
      </c>
      <c r="C9988" s="125" t="s">
        <v>29914</v>
      </c>
      <c r="D9988" s="126" t="s">
        <v>29915</v>
      </c>
      <c r="E9988" s="125" t="s">
        <v>29914</v>
      </c>
      <c r="F9988" s="126" t="s">
        <v>29916</v>
      </c>
      <c r="G9988" s="125" t="s">
        <v>29917</v>
      </c>
      <c r="H9988" s="126" t="s">
        <v>29918</v>
      </c>
      <c r="I9988" s="127">
        <v>279</v>
      </c>
      <c r="J9988" s="128">
        <v>15.486800000000001</v>
      </c>
    </row>
    <row r="9989" spans="2:10" hidden="1" x14ac:dyDescent="0.25">
      <c r="B9989" s="124" t="s">
        <v>1616</v>
      </c>
      <c r="C9989" s="125" t="s">
        <v>29919</v>
      </c>
      <c r="D9989" s="126" t="s">
        <v>29920</v>
      </c>
      <c r="E9989" s="125" t="s">
        <v>29921</v>
      </c>
      <c r="F9989" s="126" t="s">
        <v>29922</v>
      </c>
      <c r="G9989" s="125" t="s">
        <v>29923</v>
      </c>
      <c r="H9989" s="126" t="s">
        <v>29924</v>
      </c>
      <c r="I9989" s="127">
        <v>208</v>
      </c>
      <c r="J9989" s="128">
        <v>7.2851000000000017</v>
      </c>
    </row>
    <row r="9990" spans="2:10" hidden="1" x14ac:dyDescent="0.25">
      <c r="B9990" s="124" t="s">
        <v>1616</v>
      </c>
      <c r="C9990" s="125" t="s">
        <v>29919</v>
      </c>
      <c r="D9990" s="126" t="s">
        <v>29920</v>
      </c>
      <c r="E9990" s="125" t="s">
        <v>29919</v>
      </c>
      <c r="F9990" s="126" t="s">
        <v>29925</v>
      </c>
      <c r="G9990" s="125" t="s">
        <v>29921</v>
      </c>
      <c r="H9990" s="126" t="s">
        <v>29922</v>
      </c>
      <c r="I9990" s="127">
        <v>3</v>
      </c>
      <c r="J9990" s="128">
        <v>8.4999000000000002</v>
      </c>
    </row>
    <row r="9991" spans="2:10" hidden="1" x14ac:dyDescent="0.25">
      <c r="B9991" s="124" t="s">
        <v>1616</v>
      </c>
      <c r="C9991" s="125" t="s">
        <v>29926</v>
      </c>
      <c r="D9991" s="126" t="s">
        <v>29927</v>
      </c>
      <c r="E9991" s="125" t="s">
        <v>29926</v>
      </c>
      <c r="F9991" s="126" t="s">
        <v>29928</v>
      </c>
      <c r="G9991" s="125" t="s">
        <v>29929</v>
      </c>
      <c r="H9991" s="126" t="s">
        <v>29930</v>
      </c>
      <c r="I9991" s="127">
        <v>59</v>
      </c>
      <c r="J9991" s="128">
        <v>6.4283999999999999</v>
      </c>
    </row>
    <row r="9992" spans="2:10" hidden="1" x14ac:dyDescent="0.25">
      <c r="B9992" s="124" t="s">
        <v>1616</v>
      </c>
      <c r="C9992" s="125" t="s">
        <v>29931</v>
      </c>
      <c r="D9992" s="126" t="s">
        <v>29932</v>
      </c>
      <c r="E9992" s="125" t="s">
        <v>29933</v>
      </c>
      <c r="F9992" s="126" t="s">
        <v>29934</v>
      </c>
      <c r="G9992" s="125" t="s">
        <v>29935</v>
      </c>
      <c r="H9992" s="126" t="s">
        <v>29936</v>
      </c>
      <c r="I9992" s="127">
        <v>80</v>
      </c>
      <c r="J9992" s="128">
        <v>1.1791</v>
      </c>
    </row>
    <row r="9993" spans="2:10" hidden="1" x14ac:dyDescent="0.25">
      <c r="B9993" s="124" t="s">
        <v>1616</v>
      </c>
      <c r="C9993" s="125" t="s">
        <v>29931</v>
      </c>
      <c r="D9993" s="126" t="s">
        <v>29932</v>
      </c>
      <c r="E9993" s="125" t="s">
        <v>29931</v>
      </c>
      <c r="F9993" s="126" t="s">
        <v>29937</v>
      </c>
      <c r="G9993" s="125" t="s">
        <v>29933</v>
      </c>
      <c r="H9993" s="126" t="s">
        <v>29934</v>
      </c>
      <c r="I9993" s="127">
        <v>98</v>
      </c>
      <c r="J9993" s="128">
        <v>1.2067000000000001</v>
      </c>
    </row>
    <row r="9994" spans="2:10" hidden="1" x14ac:dyDescent="0.25">
      <c r="B9994" s="124" t="s">
        <v>1616</v>
      </c>
      <c r="C9994" s="125" t="s">
        <v>29931</v>
      </c>
      <c r="D9994" s="126" t="s">
        <v>29932</v>
      </c>
      <c r="E9994" s="125" t="s">
        <v>29931</v>
      </c>
      <c r="F9994" s="126" t="s">
        <v>29937</v>
      </c>
      <c r="G9994" s="125" t="s">
        <v>29938</v>
      </c>
      <c r="H9994" s="126" t="s">
        <v>29939</v>
      </c>
      <c r="I9994" s="127">
        <v>132</v>
      </c>
      <c r="J9994" s="128">
        <v>6.8516000000000004</v>
      </c>
    </row>
    <row r="9995" spans="2:10" hidden="1" x14ac:dyDescent="0.25">
      <c r="B9995" s="124" t="s">
        <v>1616</v>
      </c>
      <c r="C9995" s="125" t="s">
        <v>29940</v>
      </c>
      <c r="D9995" s="126" t="s">
        <v>29941</v>
      </c>
      <c r="E9995" s="125" t="s">
        <v>29940</v>
      </c>
      <c r="F9995" s="126" t="s">
        <v>29942</v>
      </c>
      <c r="G9995" s="125" t="s">
        <v>29943</v>
      </c>
      <c r="H9995" s="126" t="s">
        <v>29944</v>
      </c>
      <c r="I9995" s="127">
        <v>272</v>
      </c>
      <c r="J9995" s="128">
        <v>11.573700000000001</v>
      </c>
    </row>
    <row r="9996" spans="2:10" hidden="1" x14ac:dyDescent="0.25">
      <c r="B9996" s="124" t="s">
        <v>1616</v>
      </c>
      <c r="C9996" s="125" t="s">
        <v>9538</v>
      </c>
      <c r="D9996" s="126" t="s">
        <v>29945</v>
      </c>
      <c r="E9996" s="125" t="s">
        <v>9538</v>
      </c>
      <c r="F9996" s="126" t="s">
        <v>29946</v>
      </c>
      <c r="G9996" s="125" t="s">
        <v>23331</v>
      </c>
      <c r="H9996" s="126" t="s">
        <v>29947</v>
      </c>
      <c r="I9996" s="127">
        <v>32</v>
      </c>
      <c r="J9996" s="128">
        <v>9.2268000000000008</v>
      </c>
    </row>
    <row r="9997" spans="2:10" hidden="1" x14ac:dyDescent="0.25">
      <c r="B9997" s="124" t="s">
        <v>1616</v>
      </c>
      <c r="C9997" s="125" t="s">
        <v>9538</v>
      </c>
      <c r="D9997" s="126" t="s">
        <v>29945</v>
      </c>
      <c r="E9997" s="125" t="s">
        <v>9538</v>
      </c>
      <c r="F9997" s="126" t="s">
        <v>29946</v>
      </c>
      <c r="G9997" s="125" t="s">
        <v>29771</v>
      </c>
      <c r="H9997" s="126" t="s">
        <v>29948</v>
      </c>
      <c r="I9997" s="127">
        <v>79</v>
      </c>
      <c r="J9997" s="128">
        <v>4.9782000000000011</v>
      </c>
    </row>
    <row r="9998" spans="2:10" hidden="1" x14ac:dyDescent="0.25">
      <c r="B9998" s="124" t="s">
        <v>1616</v>
      </c>
      <c r="C9998" s="125" t="s">
        <v>29949</v>
      </c>
      <c r="D9998" s="126" t="s">
        <v>29950</v>
      </c>
      <c r="E9998" s="125" t="s">
        <v>29949</v>
      </c>
      <c r="F9998" s="126" t="s">
        <v>29951</v>
      </c>
      <c r="G9998" s="125" t="s">
        <v>29771</v>
      </c>
      <c r="H9998" s="126" t="s">
        <v>29952</v>
      </c>
      <c r="I9998" s="127">
        <v>176</v>
      </c>
      <c r="J9998" s="128">
        <v>5.1391999999999998</v>
      </c>
    </row>
    <row r="9999" spans="2:10" hidden="1" x14ac:dyDescent="0.25">
      <c r="B9999" s="124" t="s">
        <v>1616</v>
      </c>
      <c r="C9999" s="125" t="s">
        <v>29953</v>
      </c>
      <c r="D9999" s="126" t="s">
        <v>29954</v>
      </c>
      <c r="E9999" s="125" t="s">
        <v>29953</v>
      </c>
      <c r="F9999" s="126" t="s">
        <v>29955</v>
      </c>
      <c r="G9999" s="125" t="s">
        <v>23808</v>
      </c>
      <c r="H9999" s="126" t="s">
        <v>29956</v>
      </c>
      <c r="I9999" s="127">
        <v>131</v>
      </c>
      <c r="J9999" s="128">
        <v>9.206999999999999</v>
      </c>
    </row>
    <row r="10000" spans="2:10" hidden="1" x14ac:dyDescent="0.25">
      <c r="B10000" s="124" t="s">
        <v>1616</v>
      </c>
      <c r="C10000" s="125" t="s">
        <v>29953</v>
      </c>
      <c r="D10000" s="126" t="s">
        <v>29954</v>
      </c>
      <c r="E10000" s="125" t="s">
        <v>29953</v>
      </c>
      <c r="F10000" s="126" t="s">
        <v>29955</v>
      </c>
      <c r="G10000" s="125" t="s">
        <v>1096</v>
      </c>
      <c r="H10000" s="126" t="s">
        <v>29957</v>
      </c>
      <c r="I10000" s="127">
        <v>91</v>
      </c>
      <c r="J10000" s="128">
        <v>12.337300000000001</v>
      </c>
    </row>
    <row r="10001" spans="2:10" hidden="1" x14ac:dyDescent="0.25">
      <c r="B10001" s="124" t="s">
        <v>1616</v>
      </c>
      <c r="C10001" s="125" t="s">
        <v>29953</v>
      </c>
      <c r="D10001" s="126" t="s">
        <v>29954</v>
      </c>
      <c r="E10001" s="125" t="s">
        <v>29953</v>
      </c>
      <c r="F10001" s="126" t="s">
        <v>29955</v>
      </c>
      <c r="G10001" s="125" t="s">
        <v>29958</v>
      </c>
      <c r="H10001" s="126" t="s">
        <v>29959</v>
      </c>
      <c r="I10001" s="127">
        <v>3</v>
      </c>
      <c r="J10001" s="128">
        <v>10.801500000000001</v>
      </c>
    </row>
    <row r="10002" spans="2:10" hidden="1" x14ac:dyDescent="0.25">
      <c r="B10002" s="124" t="s">
        <v>1616</v>
      </c>
      <c r="C10002" s="125" t="s">
        <v>29960</v>
      </c>
      <c r="D10002" s="126" t="s">
        <v>29961</v>
      </c>
      <c r="E10002" s="125" t="s">
        <v>29960</v>
      </c>
      <c r="F10002" s="126" t="s">
        <v>29962</v>
      </c>
      <c r="G10002" s="125" t="s">
        <v>29963</v>
      </c>
      <c r="H10002" s="126" t="s">
        <v>29964</v>
      </c>
      <c r="I10002" s="127">
        <v>135</v>
      </c>
      <c r="J10002" s="128">
        <v>7.9518000000000004</v>
      </c>
    </row>
    <row r="10003" spans="2:10" hidden="1" x14ac:dyDescent="0.25">
      <c r="B10003" s="124" t="s">
        <v>1616</v>
      </c>
      <c r="C10003" s="125" t="s">
        <v>29965</v>
      </c>
      <c r="D10003" s="126" t="s">
        <v>29966</v>
      </c>
      <c r="E10003" s="125" t="s">
        <v>29965</v>
      </c>
      <c r="F10003" s="126" t="s">
        <v>29967</v>
      </c>
      <c r="G10003" s="125" t="s">
        <v>29968</v>
      </c>
      <c r="H10003" s="126" t="s">
        <v>29969</v>
      </c>
      <c r="I10003" s="127">
        <v>195</v>
      </c>
      <c r="J10003" s="128">
        <v>9.3892000000000007</v>
      </c>
    </row>
    <row r="10004" spans="2:10" hidden="1" x14ac:dyDescent="0.25">
      <c r="B10004" s="124" t="s">
        <v>1616</v>
      </c>
      <c r="C10004" s="125" t="s">
        <v>29970</v>
      </c>
      <c r="D10004" s="126" t="s">
        <v>29971</v>
      </c>
      <c r="E10004" s="125" t="s">
        <v>29972</v>
      </c>
      <c r="F10004" s="126" t="s">
        <v>29973</v>
      </c>
      <c r="G10004" s="125" t="s">
        <v>113</v>
      </c>
      <c r="H10004" s="126" t="s">
        <v>29974</v>
      </c>
      <c r="I10004" s="127">
        <v>178</v>
      </c>
      <c r="J10004" s="128">
        <v>12.225899999999999</v>
      </c>
    </row>
    <row r="10005" spans="2:10" hidden="1" x14ac:dyDescent="0.25">
      <c r="B10005" s="124" t="s">
        <v>1616</v>
      </c>
      <c r="C10005" s="125" t="s">
        <v>29970</v>
      </c>
      <c r="D10005" s="126" t="s">
        <v>29971</v>
      </c>
      <c r="E10005" s="125" t="s">
        <v>29861</v>
      </c>
      <c r="F10005" s="126" t="s">
        <v>29975</v>
      </c>
      <c r="G10005" s="125" t="s">
        <v>29976</v>
      </c>
      <c r="H10005" s="126" t="s">
        <v>29977</v>
      </c>
      <c r="I10005" s="127">
        <v>45</v>
      </c>
      <c r="J10005" s="128">
        <v>3.5238</v>
      </c>
    </row>
    <row r="10006" spans="2:10" hidden="1" x14ac:dyDescent="0.25">
      <c r="B10006" s="124" t="s">
        <v>1616</v>
      </c>
      <c r="C10006" s="125" t="s">
        <v>29970</v>
      </c>
      <c r="D10006" s="126" t="s">
        <v>29971</v>
      </c>
      <c r="E10006" s="125" t="s">
        <v>29970</v>
      </c>
      <c r="F10006" s="126" t="s">
        <v>29978</v>
      </c>
      <c r="G10006" s="125" t="s">
        <v>29979</v>
      </c>
      <c r="H10006" s="126" t="s">
        <v>29980</v>
      </c>
      <c r="I10006" s="127">
        <v>31</v>
      </c>
      <c r="J10006" s="128">
        <v>12.2491</v>
      </c>
    </row>
    <row r="10007" spans="2:10" hidden="1" x14ac:dyDescent="0.25">
      <c r="B10007" s="124" t="s">
        <v>1616</v>
      </c>
      <c r="C10007" s="125" t="s">
        <v>29970</v>
      </c>
      <c r="D10007" s="126" t="s">
        <v>29971</v>
      </c>
      <c r="E10007" s="125" t="s">
        <v>29979</v>
      </c>
      <c r="F10007" s="126" t="s">
        <v>29980</v>
      </c>
      <c r="G10007" s="125" t="s">
        <v>29972</v>
      </c>
      <c r="H10007" s="126" t="s">
        <v>29973</v>
      </c>
      <c r="I10007" s="127">
        <v>201</v>
      </c>
      <c r="J10007" s="128">
        <v>12.262600000000001</v>
      </c>
    </row>
    <row r="10008" spans="2:10" hidden="1" x14ac:dyDescent="0.25">
      <c r="B10008" s="124" t="s">
        <v>1616</v>
      </c>
      <c r="C10008" s="125" t="s">
        <v>29970</v>
      </c>
      <c r="D10008" s="126" t="s">
        <v>29971</v>
      </c>
      <c r="E10008" s="125" t="s">
        <v>29970</v>
      </c>
      <c r="F10008" s="126" t="s">
        <v>29978</v>
      </c>
      <c r="G10008" s="125" t="s">
        <v>29981</v>
      </c>
      <c r="H10008" s="126" t="s">
        <v>29982</v>
      </c>
      <c r="I10008" s="127">
        <v>28</v>
      </c>
      <c r="J10008" s="128">
        <v>13.3508</v>
      </c>
    </row>
    <row r="10009" spans="2:10" hidden="1" x14ac:dyDescent="0.25">
      <c r="B10009" s="124" t="s">
        <v>1616</v>
      </c>
      <c r="C10009" s="125" t="s">
        <v>1829</v>
      </c>
      <c r="D10009" s="126" t="s">
        <v>29983</v>
      </c>
      <c r="E10009" s="125" t="s">
        <v>1829</v>
      </c>
      <c r="F10009" s="126" t="s">
        <v>29984</v>
      </c>
      <c r="G10009" s="125" t="s">
        <v>29985</v>
      </c>
      <c r="H10009" s="126" t="s">
        <v>29986</v>
      </c>
      <c r="I10009" s="127">
        <v>155</v>
      </c>
      <c r="J10009" s="128">
        <v>10.564399999999999</v>
      </c>
    </row>
    <row r="10010" spans="2:10" hidden="1" x14ac:dyDescent="0.25">
      <c r="B10010" s="124" t="s">
        <v>1616</v>
      </c>
      <c r="C10010" s="125" t="s">
        <v>1829</v>
      </c>
      <c r="D10010" s="126" t="s">
        <v>29983</v>
      </c>
      <c r="E10010" s="125" t="s">
        <v>1829</v>
      </c>
      <c r="F10010" s="126" t="s">
        <v>29984</v>
      </c>
      <c r="G10010" s="125" t="s">
        <v>29987</v>
      </c>
      <c r="H10010" s="126" t="s">
        <v>29988</v>
      </c>
      <c r="I10010" s="127">
        <v>130</v>
      </c>
      <c r="J10010" s="128">
        <v>6.4598999999999984</v>
      </c>
    </row>
    <row r="10011" spans="2:10" hidden="1" x14ac:dyDescent="0.25">
      <c r="B10011" s="124" t="s">
        <v>1616</v>
      </c>
      <c r="C10011" s="125" t="s">
        <v>1829</v>
      </c>
      <c r="D10011" s="126" t="s">
        <v>29983</v>
      </c>
      <c r="E10011" s="125" t="s">
        <v>1829</v>
      </c>
      <c r="F10011" s="126" t="s">
        <v>29984</v>
      </c>
      <c r="G10011" s="125" t="s">
        <v>29738</v>
      </c>
      <c r="H10011" s="126" t="s">
        <v>29989</v>
      </c>
      <c r="I10011" s="127">
        <v>146</v>
      </c>
      <c r="J10011" s="128">
        <v>17.010200000000001</v>
      </c>
    </row>
    <row r="10012" spans="2:10" hidden="1" x14ac:dyDescent="0.25">
      <c r="B10012" s="124" t="s">
        <v>1616</v>
      </c>
      <c r="C10012" s="125" t="s">
        <v>29990</v>
      </c>
      <c r="D10012" s="126" t="s">
        <v>29991</v>
      </c>
      <c r="E10012" s="125" t="s">
        <v>29990</v>
      </c>
      <c r="F10012" s="126" t="s">
        <v>29992</v>
      </c>
      <c r="G10012" s="125" t="s">
        <v>29993</v>
      </c>
      <c r="H10012" s="126" t="s">
        <v>29994</v>
      </c>
      <c r="I10012" s="127">
        <v>151</v>
      </c>
      <c r="J10012" s="128">
        <v>21.398599999999991</v>
      </c>
    </row>
    <row r="10013" spans="2:10" hidden="1" x14ac:dyDescent="0.25">
      <c r="B10013" s="124" t="s">
        <v>1616</v>
      </c>
      <c r="C10013" s="125" t="s">
        <v>29995</v>
      </c>
      <c r="D10013" s="126" t="s">
        <v>29996</v>
      </c>
      <c r="E10013" s="125" t="s">
        <v>29995</v>
      </c>
      <c r="F10013" s="126" t="s">
        <v>29997</v>
      </c>
      <c r="G10013" s="125" t="s">
        <v>12440</v>
      </c>
      <c r="H10013" s="126" t="s">
        <v>29998</v>
      </c>
      <c r="I10013" s="127">
        <v>122</v>
      </c>
      <c r="J10013" s="128">
        <v>10.132</v>
      </c>
    </row>
    <row r="10014" spans="2:10" hidden="1" x14ac:dyDescent="0.25">
      <c r="B10014" s="124" t="s">
        <v>1616</v>
      </c>
      <c r="C10014" s="125" t="s">
        <v>29995</v>
      </c>
      <c r="D10014" s="126" t="s">
        <v>29996</v>
      </c>
      <c r="E10014" s="125" t="s">
        <v>12440</v>
      </c>
      <c r="F10014" s="126" t="s">
        <v>29998</v>
      </c>
      <c r="G10014" s="125" t="s">
        <v>29999</v>
      </c>
      <c r="H10014" s="126" t="s">
        <v>30000</v>
      </c>
      <c r="I10014" s="127">
        <v>66</v>
      </c>
      <c r="J10014" s="128">
        <v>11.5769</v>
      </c>
    </row>
    <row r="10015" spans="2:10" hidden="1" x14ac:dyDescent="0.25">
      <c r="B10015" s="124" t="s">
        <v>1616</v>
      </c>
      <c r="C10015" s="125" t="s">
        <v>30001</v>
      </c>
      <c r="D10015" s="126" t="s">
        <v>30002</v>
      </c>
      <c r="E10015" s="125" t="s">
        <v>30001</v>
      </c>
      <c r="F10015" s="126" t="s">
        <v>30003</v>
      </c>
      <c r="G10015" s="125" t="s">
        <v>29771</v>
      </c>
      <c r="H10015" s="126" t="s">
        <v>30004</v>
      </c>
      <c r="I10015" s="127">
        <v>3</v>
      </c>
      <c r="J10015" s="128">
        <v>1.9887999999999999</v>
      </c>
    </row>
    <row r="10016" spans="2:10" hidden="1" x14ac:dyDescent="0.25">
      <c r="B10016" s="124" t="s">
        <v>1616</v>
      </c>
      <c r="C10016" s="125" t="s">
        <v>161</v>
      </c>
      <c r="D10016" s="126" t="s">
        <v>30005</v>
      </c>
      <c r="E10016" s="125" t="s">
        <v>161</v>
      </c>
      <c r="F10016" s="126" t="s">
        <v>30006</v>
      </c>
      <c r="G10016" s="125" t="s">
        <v>30007</v>
      </c>
      <c r="H10016" s="126" t="s">
        <v>30008</v>
      </c>
      <c r="I10016" s="127">
        <v>718</v>
      </c>
      <c r="J10016" s="128">
        <v>9.4265000000000008</v>
      </c>
    </row>
    <row r="10017" spans="2:10" hidden="1" x14ac:dyDescent="0.25">
      <c r="B10017" s="124" t="s">
        <v>1616</v>
      </c>
      <c r="C10017" s="125" t="s">
        <v>30009</v>
      </c>
      <c r="D10017" s="126" t="s">
        <v>30010</v>
      </c>
      <c r="E10017" s="125" t="s">
        <v>30009</v>
      </c>
      <c r="F10017" s="126" t="s">
        <v>30011</v>
      </c>
      <c r="G10017" s="125" t="s">
        <v>1096</v>
      </c>
      <c r="H10017" s="126" t="s">
        <v>30012</v>
      </c>
      <c r="I10017" s="127">
        <v>69</v>
      </c>
      <c r="J10017" s="128">
        <v>20.066800000000001</v>
      </c>
    </row>
    <row r="10018" spans="2:10" hidden="1" x14ac:dyDescent="0.25">
      <c r="B10018" s="124" t="s">
        <v>1616</v>
      </c>
      <c r="C10018" s="125" t="s">
        <v>30009</v>
      </c>
      <c r="D10018" s="126" t="s">
        <v>30010</v>
      </c>
      <c r="E10018" s="125" t="s">
        <v>1096</v>
      </c>
      <c r="F10018" s="126" t="s">
        <v>30012</v>
      </c>
      <c r="G10018" s="125" t="s">
        <v>30013</v>
      </c>
      <c r="H10018" s="126" t="s">
        <v>30014</v>
      </c>
      <c r="I10018" s="127">
        <v>80</v>
      </c>
      <c r="J10018" s="128">
        <v>19.9679</v>
      </c>
    </row>
    <row r="10019" spans="2:10" hidden="1" x14ac:dyDescent="0.25">
      <c r="B10019" s="124" t="s">
        <v>1616</v>
      </c>
      <c r="C10019" s="125" t="s">
        <v>30015</v>
      </c>
      <c r="D10019" s="126" t="s">
        <v>30016</v>
      </c>
      <c r="E10019" s="125" t="s">
        <v>30017</v>
      </c>
      <c r="F10019" s="126" t="s">
        <v>30018</v>
      </c>
      <c r="G10019" s="125" t="s">
        <v>30019</v>
      </c>
      <c r="H10019" s="126" t="s">
        <v>30020</v>
      </c>
      <c r="I10019" s="127">
        <v>235</v>
      </c>
      <c r="J10019" s="128">
        <v>5.6984999999999992</v>
      </c>
    </row>
    <row r="10020" spans="2:10" hidden="1" x14ac:dyDescent="0.25">
      <c r="B10020" s="124" t="s">
        <v>1616</v>
      </c>
      <c r="C10020" s="125" t="s">
        <v>30021</v>
      </c>
      <c r="D10020" s="126" t="s">
        <v>30022</v>
      </c>
      <c r="E10020" s="125" t="s">
        <v>16976</v>
      </c>
      <c r="F10020" s="126" t="s">
        <v>30023</v>
      </c>
      <c r="G10020" s="125" t="s">
        <v>30024</v>
      </c>
      <c r="H10020" s="126" t="s">
        <v>30025</v>
      </c>
      <c r="I10020" s="127">
        <v>0</v>
      </c>
      <c r="J10020" s="128">
        <v>349.58280000000002</v>
      </c>
    </row>
    <row r="10021" spans="2:10" hidden="1" x14ac:dyDescent="0.25">
      <c r="B10021" s="124" t="s">
        <v>1616</v>
      </c>
      <c r="C10021" s="125" t="s">
        <v>30021</v>
      </c>
      <c r="D10021" s="126" t="s">
        <v>30022</v>
      </c>
      <c r="E10021" s="125" t="s">
        <v>30026</v>
      </c>
      <c r="F10021" s="126" t="s">
        <v>30027</v>
      </c>
      <c r="G10021" s="125" t="s">
        <v>30028</v>
      </c>
      <c r="H10021" s="126" t="s">
        <v>30029</v>
      </c>
      <c r="I10021" s="127">
        <v>701</v>
      </c>
      <c r="J10021" s="128">
        <v>7.2168999999999999</v>
      </c>
    </row>
    <row r="10022" spans="2:10" hidden="1" x14ac:dyDescent="0.25">
      <c r="B10022" s="124" t="s">
        <v>1616</v>
      </c>
      <c r="C10022" s="125" t="s">
        <v>30021</v>
      </c>
      <c r="D10022" s="126" t="s">
        <v>30022</v>
      </c>
      <c r="E10022" s="125" t="s">
        <v>30021</v>
      </c>
      <c r="F10022" s="126" t="s">
        <v>30030</v>
      </c>
      <c r="G10022" s="125" t="s">
        <v>30031</v>
      </c>
      <c r="H10022" s="126" t="s">
        <v>30032</v>
      </c>
      <c r="I10022" s="127">
        <v>605</v>
      </c>
      <c r="J10022" s="128">
        <v>26.549399999999999</v>
      </c>
    </row>
    <row r="10023" spans="2:10" hidden="1" x14ac:dyDescent="0.25">
      <c r="B10023" s="124" t="s">
        <v>1616</v>
      </c>
      <c r="C10023" s="125" t="s">
        <v>30021</v>
      </c>
      <c r="D10023" s="126" t="s">
        <v>30022</v>
      </c>
      <c r="E10023" s="125" t="s">
        <v>16976</v>
      </c>
      <c r="F10023" s="126" t="s">
        <v>30023</v>
      </c>
      <c r="G10023" s="125" t="s">
        <v>30026</v>
      </c>
      <c r="H10023" s="126" t="s">
        <v>30027</v>
      </c>
      <c r="I10023" s="127">
        <v>230</v>
      </c>
      <c r="J10023" s="128">
        <v>144.8228</v>
      </c>
    </row>
    <row r="10024" spans="2:10" hidden="1" x14ac:dyDescent="0.25">
      <c r="B10024" s="124" t="s">
        <v>1616</v>
      </c>
      <c r="C10024" s="125" t="s">
        <v>30021</v>
      </c>
      <c r="D10024" s="126" t="s">
        <v>30022</v>
      </c>
      <c r="E10024" s="125" t="s">
        <v>30021</v>
      </c>
      <c r="F10024" s="126" t="s">
        <v>30030</v>
      </c>
      <c r="G10024" s="125" t="s">
        <v>16976</v>
      </c>
      <c r="H10024" s="126" t="s">
        <v>30023</v>
      </c>
      <c r="I10024" s="127">
        <v>127</v>
      </c>
      <c r="J10024" s="128">
        <v>29.2014</v>
      </c>
    </row>
    <row r="10025" spans="2:10" hidden="1" x14ac:dyDescent="0.25">
      <c r="B10025" s="124" t="s">
        <v>1616</v>
      </c>
      <c r="C10025" s="125" t="s">
        <v>30033</v>
      </c>
      <c r="D10025" s="126" t="s">
        <v>30034</v>
      </c>
      <c r="E10025" s="125" t="s">
        <v>30033</v>
      </c>
      <c r="F10025" s="126" t="s">
        <v>30035</v>
      </c>
      <c r="G10025" s="125" t="s">
        <v>30036</v>
      </c>
      <c r="H10025" s="126" t="s">
        <v>30037</v>
      </c>
      <c r="I10025" s="127">
        <v>229</v>
      </c>
      <c r="J10025" s="128">
        <v>43.404699999999998</v>
      </c>
    </row>
    <row r="10026" spans="2:10" hidden="1" x14ac:dyDescent="0.25">
      <c r="B10026" s="124" t="s">
        <v>1616</v>
      </c>
      <c r="C10026" s="125" t="s">
        <v>30038</v>
      </c>
      <c r="D10026" s="126" t="s">
        <v>30039</v>
      </c>
      <c r="E10026" s="125" t="s">
        <v>30038</v>
      </c>
      <c r="F10026" s="126" t="s">
        <v>30040</v>
      </c>
      <c r="G10026" s="125" t="s">
        <v>30041</v>
      </c>
      <c r="H10026" s="126" t="s">
        <v>30042</v>
      </c>
      <c r="I10026" s="127">
        <v>366</v>
      </c>
      <c r="J10026" s="128">
        <v>15.9278</v>
      </c>
    </row>
    <row r="10027" spans="2:10" hidden="1" x14ac:dyDescent="0.25">
      <c r="B10027" s="124" t="s">
        <v>1616</v>
      </c>
      <c r="C10027" s="125" t="s">
        <v>30043</v>
      </c>
      <c r="D10027" s="126" t="s">
        <v>30044</v>
      </c>
      <c r="E10027" s="125" t="s">
        <v>30043</v>
      </c>
      <c r="F10027" s="126" t="s">
        <v>30045</v>
      </c>
      <c r="G10027" s="125" t="s">
        <v>30046</v>
      </c>
      <c r="H10027" s="126" t="s">
        <v>30047</v>
      </c>
      <c r="I10027" s="127">
        <v>174</v>
      </c>
      <c r="J10027" s="128">
        <v>11.4139</v>
      </c>
    </row>
    <row r="10028" spans="2:10" hidden="1" x14ac:dyDescent="0.25">
      <c r="B10028" s="124" t="s">
        <v>1616</v>
      </c>
      <c r="C10028" s="125" t="s">
        <v>30043</v>
      </c>
      <c r="D10028" s="126" t="s">
        <v>30044</v>
      </c>
      <c r="E10028" s="125" t="s">
        <v>30046</v>
      </c>
      <c r="F10028" s="126" t="s">
        <v>30047</v>
      </c>
      <c r="G10028" s="125" t="s">
        <v>30048</v>
      </c>
      <c r="H10028" s="126" t="s">
        <v>30049</v>
      </c>
      <c r="I10028" s="127">
        <v>146</v>
      </c>
      <c r="J10028" s="128">
        <v>24.5703</v>
      </c>
    </row>
    <row r="10029" spans="2:10" hidden="1" x14ac:dyDescent="0.25">
      <c r="B10029" s="124" t="s">
        <v>1616</v>
      </c>
      <c r="C10029" s="125" t="s">
        <v>30043</v>
      </c>
      <c r="D10029" s="126" t="s">
        <v>30044</v>
      </c>
      <c r="E10029" s="125" t="s">
        <v>30050</v>
      </c>
      <c r="F10029" s="126" t="s">
        <v>30051</v>
      </c>
      <c r="G10029" s="125" t="s">
        <v>30052</v>
      </c>
      <c r="H10029" s="126" t="s">
        <v>30053</v>
      </c>
      <c r="I10029" s="127">
        <v>114</v>
      </c>
      <c r="J10029" s="128">
        <v>18.331099999999999</v>
      </c>
    </row>
    <row r="10030" spans="2:10" hidden="1" x14ac:dyDescent="0.25">
      <c r="B10030" s="124" t="s">
        <v>1616</v>
      </c>
      <c r="C10030" s="125" t="s">
        <v>30054</v>
      </c>
      <c r="D10030" s="126" t="s">
        <v>30055</v>
      </c>
      <c r="E10030" s="125" t="s">
        <v>30054</v>
      </c>
      <c r="F10030" s="126" t="s">
        <v>30056</v>
      </c>
      <c r="G10030" s="125" t="s">
        <v>30057</v>
      </c>
      <c r="H10030" s="126" t="s">
        <v>30058</v>
      </c>
      <c r="I10030" s="127">
        <v>511</v>
      </c>
      <c r="J10030" s="128">
        <v>16.302099999999999</v>
      </c>
    </row>
    <row r="10031" spans="2:10" hidden="1" x14ac:dyDescent="0.25">
      <c r="B10031" s="124" t="s">
        <v>1616</v>
      </c>
      <c r="C10031" s="125" t="s">
        <v>30054</v>
      </c>
      <c r="D10031" s="126" t="s">
        <v>30055</v>
      </c>
      <c r="E10031" s="125" t="s">
        <v>30054</v>
      </c>
      <c r="F10031" s="126" t="s">
        <v>30056</v>
      </c>
      <c r="G10031" s="125" t="s">
        <v>30059</v>
      </c>
      <c r="H10031" s="126" t="s">
        <v>30060</v>
      </c>
      <c r="I10031" s="127">
        <v>284</v>
      </c>
      <c r="J10031" s="128">
        <v>18.706700000000001</v>
      </c>
    </row>
    <row r="10032" spans="2:10" hidden="1" x14ac:dyDescent="0.25">
      <c r="B10032" s="124" t="s">
        <v>1616</v>
      </c>
      <c r="C10032" s="125" t="s">
        <v>30061</v>
      </c>
      <c r="D10032" s="126" t="s">
        <v>30062</v>
      </c>
      <c r="E10032" s="125" t="s">
        <v>29771</v>
      </c>
      <c r="F10032" s="126" t="s">
        <v>30063</v>
      </c>
      <c r="G10032" s="125" t="s">
        <v>30064</v>
      </c>
      <c r="H10032" s="126" t="s">
        <v>30065</v>
      </c>
      <c r="I10032" s="127">
        <v>2</v>
      </c>
      <c r="J10032" s="128">
        <v>6.9442000000000004</v>
      </c>
    </row>
    <row r="10033" spans="2:10" hidden="1" x14ac:dyDescent="0.25">
      <c r="B10033" s="124" t="s">
        <v>1616</v>
      </c>
      <c r="C10033" s="125" t="s">
        <v>30061</v>
      </c>
      <c r="D10033" s="126" t="s">
        <v>30062</v>
      </c>
      <c r="E10033" s="125" t="s">
        <v>30061</v>
      </c>
      <c r="F10033" s="126" t="s">
        <v>30066</v>
      </c>
      <c r="G10033" s="125" t="s">
        <v>29771</v>
      </c>
      <c r="H10033" s="126" t="s">
        <v>30063</v>
      </c>
      <c r="I10033" s="127">
        <v>184</v>
      </c>
      <c r="J10033" s="128">
        <v>10.686999999999999</v>
      </c>
    </row>
    <row r="10034" spans="2:10" hidden="1" x14ac:dyDescent="0.25">
      <c r="B10034" s="124" t="s">
        <v>1616</v>
      </c>
      <c r="C10034" s="125" t="s">
        <v>2009</v>
      </c>
      <c r="D10034" s="126" t="s">
        <v>30067</v>
      </c>
      <c r="E10034" s="125" t="s">
        <v>2009</v>
      </c>
      <c r="F10034" s="126" t="s">
        <v>30068</v>
      </c>
      <c r="G10034" s="125" t="s">
        <v>30069</v>
      </c>
      <c r="H10034" s="126" t="s">
        <v>30070</v>
      </c>
      <c r="I10034" s="127">
        <v>0</v>
      </c>
      <c r="J10034" s="128">
        <v>8.7599</v>
      </c>
    </row>
    <row r="10035" spans="2:10" hidden="1" x14ac:dyDescent="0.25">
      <c r="B10035" s="124" t="s">
        <v>1616</v>
      </c>
      <c r="C10035" s="125" t="s">
        <v>2009</v>
      </c>
      <c r="D10035" s="126" t="s">
        <v>30067</v>
      </c>
      <c r="E10035" s="125" t="s">
        <v>2009</v>
      </c>
      <c r="F10035" s="126" t="s">
        <v>30068</v>
      </c>
      <c r="G10035" s="125" t="s">
        <v>29771</v>
      </c>
      <c r="H10035" s="126" t="s">
        <v>30071</v>
      </c>
      <c r="I10035" s="127">
        <v>289</v>
      </c>
      <c r="J10035" s="128">
        <v>1.9551000000000001</v>
      </c>
    </row>
    <row r="10036" spans="2:10" hidden="1" x14ac:dyDescent="0.25">
      <c r="B10036" s="124" t="s">
        <v>1616</v>
      </c>
      <c r="C10036" s="125" t="s">
        <v>30072</v>
      </c>
      <c r="D10036" s="126" t="s">
        <v>30073</v>
      </c>
      <c r="E10036" s="125" t="s">
        <v>30074</v>
      </c>
      <c r="F10036" s="126" t="s">
        <v>30075</v>
      </c>
      <c r="G10036" s="125" t="s">
        <v>30076</v>
      </c>
      <c r="H10036" s="126" t="s">
        <v>30077</v>
      </c>
      <c r="I10036" s="127">
        <v>234</v>
      </c>
      <c r="J10036" s="128">
        <v>29.505500000000001</v>
      </c>
    </row>
    <row r="10037" spans="2:10" hidden="1" x14ac:dyDescent="0.25">
      <c r="B10037" s="124" t="s">
        <v>1616</v>
      </c>
      <c r="C10037" s="125" t="s">
        <v>30078</v>
      </c>
      <c r="D10037" s="126" t="s">
        <v>30079</v>
      </c>
      <c r="E10037" s="125" t="s">
        <v>30078</v>
      </c>
      <c r="F10037" s="126" t="s">
        <v>30080</v>
      </c>
      <c r="G10037" s="125" t="s">
        <v>30081</v>
      </c>
      <c r="H10037" s="126" t="s">
        <v>30082</v>
      </c>
      <c r="I10037" s="127">
        <v>1013</v>
      </c>
      <c r="J10037" s="128">
        <v>21.0441</v>
      </c>
    </row>
    <row r="10038" spans="2:10" hidden="1" x14ac:dyDescent="0.25">
      <c r="B10038" s="124" t="s">
        <v>1616</v>
      </c>
      <c r="C10038" s="125" t="s">
        <v>30078</v>
      </c>
      <c r="D10038" s="126" t="s">
        <v>30079</v>
      </c>
      <c r="E10038" s="125" t="s">
        <v>30078</v>
      </c>
      <c r="F10038" s="126" t="s">
        <v>30080</v>
      </c>
      <c r="G10038" s="125" t="s">
        <v>30083</v>
      </c>
      <c r="H10038" s="126" t="s">
        <v>30084</v>
      </c>
      <c r="I10038" s="127">
        <v>203</v>
      </c>
      <c r="J10038" s="128">
        <v>14.122199999999999</v>
      </c>
    </row>
    <row r="10039" spans="2:10" hidden="1" x14ac:dyDescent="0.25">
      <c r="B10039" s="124" t="s">
        <v>1616</v>
      </c>
      <c r="C10039" s="125" t="s">
        <v>30085</v>
      </c>
      <c r="D10039" s="126" t="s">
        <v>30086</v>
      </c>
      <c r="E10039" s="125" t="s">
        <v>30085</v>
      </c>
      <c r="F10039" s="126" t="s">
        <v>30087</v>
      </c>
      <c r="G10039" s="125" t="s">
        <v>30088</v>
      </c>
      <c r="H10039" s="126" t="s">
        <v>30089</v>
      </c>
      <c r="I10039" s="127">
        <v>29</v>
      </c>
      <c r="J10039" s="128">
        <v>6.5427999999999997</v>
      </c>
    </row>
    <row r="10040" spans="2:10" hidden="1" x14ac:dyDescent="0.25">
      <c r="B10040" s="124" t="s">
        <v>1616</v>
      </c>
      <c r="C10040" s="125" t="s">
        <v>30085</v>
      </c>
      <c r="D10040" s="126" t="s">
        <v>30086</v>
      </c>
      <c r="E10040" s="125" t="s">
        <v>30085</v>
      </c>
      <c r="F10040" s="126" t="s">
        <v>30087</v>
      </c>
      <c r="G10040" s="125" t="s">
        <v>20172</v>
      </c>
      <c r="H10040" s="126" t="s">
        <v>30090</v>
      </c>
      <c r="I10040" s="127">
        <v>12</v>
      </c>
      <c r="J10040" s="128">
        <v>5.6680999999999999</v>
      </c>
    </row>
    <row r="10041" spans="2:10" hidden="1" x14ac:dyDescent="0.25">
      <c r="B10041" s="124" t="s">
        <v>1616</v>
      </c>
      <c r="C10041" s="125" t="s">
        <v>30091</v>
      </c>
      <c r="D10041" s="126" t="s">
        <v>30092</v>
      </c>
      <c r="E10041" s="125" t="s">
        <v>30091</v>
      </c>
      <c r="F10041" s="126" t="s">
        <v>30093</v>
      </c>
      <c r="G10041" s="125" t="s">
        <v>30094</v>
      </c>
      <c r="H10041" s="126" t="s">
        <v>30095</v>
      </c>
      <c r="I10041" s="127">
        <v>138</v>
      </c>
      <c r="J10041" s="128">
        <v>9.0783000000000005</v>
      </c>
    </row>
    <row r="10042" spans="2:10" hidden="1" x14ac:dyDescent="0.25">
      <c r="B10042" s="124" t="s">
        <v>1616</v>
      </c>
      <c r="C10042" s="125" t="s">
        <v>30091</v>
      </c>
      <c r="D10042" s="126" t="s">
        <v>30092</v>
      </c>
      <c r="E10042" s="125" t="s">
        <v>30091</v>
      </c>
      <c r="F10042" s="126" t="s">
        <v>30093</v>
      </c>
      <c r="G10042" s="125" t="s">
        <v>30096</v>
      </c>
      <c r="H10042" s="126" t="s">
        <v>30097</v>
      </c>
      <c r="I10042" s="127">
        <v>244</v>
      </c>
      <c r="J10042" s="128">
        <v>11.748799999999999</v>
      </c>
    </row>
    <row r="10043" spans="2:10" hidden="1" x14ac:dyDescent="0.25">
      <c r="B10043" s="124" t="s">
        <v>1616</v>
      </c>
      <c r="C10043" s="125" t="s">
        <v>17446</v>
      </c>
      <c r="D10043" s="126" t="s">
        <v>30098</v>
      </c>
      <c r="E10043" s="125" t="s">
        <v>17446</v>
      </c>
      <c r="F10043" s="126" t="s">
        <v>30099</v>
      </c>
      <c r="G10043" s="125" t="s">
        <v>29771</v>
      </c>
      <c r="H10043" s="126" t="s">
        <v>30100</v>
      </c>
      <c r="I10043" s="127">
        <v>219</v>
      </c>
      <c r="J10043" s="128">
        <v>5.9073000000000002</v>
      </c>
    </row>
    <row r="10044" spans="2:10" hidden="1" x14ac:dyDescent="0.25">
      <c r="B10044" s="124" t="s">
        <v>1616</v>
      </c>
      <c r="C10044" s="125" t="s">
        <v>30101</v>
      </c>
      <c r="D10044" s="126" t="s">
        <v>30102</v>
      </c>
      <c r="E10044" s="125" t="s">
        <v>30101</v>
      </c>
      <c r="F10044" s="126" t="s">
        <v>30103</v>
      </c>
      <c r="G10044" s="125" t="s">
        <v>6777</v>
      </c>
      <c r="H10044" s="126" t="s">
        <v>30104</v>
      </c>
      <c r="I10044" s="127">
        <v>113</v>
      </c>
      <c r="J10044" s="128">
        <v>13.441800000000001</v>
      </c>
    </row>
    <row r="10045" spans="2:10" hidden="1" x14ac:dyDescent="0.25">
      <c r="B10045" s="124" t="s">
        <v>1616</v>
      </c>
      <c r="C10045" s="125" t="s">
        <v>30101</v>
      </c>
      <c r="D10045" s="126" t="s">
        <v>30102</v>
      </c>
      <c r="E10045" s="125" t="s">
        <v>30101</v>
      </c>
      <c r="F10045" s="126" t="s">
        <v>30103</v>
      </c>
      <c r="G10045" s="125" t="s">
        <v>30105</v>
      </c>
      <c r="H10045" s="126" t="s">
        <v>30106</v>
      </c>
      <c r="I10045" s="127">
        <v>19</v>
      </c>
      <c r="J10045" s="128">
        <v>4.0384000000000002</v>
      </c>
    </row>
    <row r="10046" spans="2:10" hidden="1" x14ac:dyDescent="0.25">
      <c r="B10046" s="124" t="s">
        <v>1616</v>
      </c>
      <c r="C10046" s="125" t="s">
        <v>30107</v>
      </c>
      <c r="D10046" s="126" t="s">
        <v>30108</v>
      </c>
      <c r="E10046" s="125" t="s">
        <v>30107</v>
      </c>
      <c r="F10046" s="126" t="s">
        <v>30109</v>
      </c>
      <c r="G10046" s="125" t="s">
        <v>30110</v>
      </c>
      <c r="H10046" s="126" t="s">
        <v>30111</v>
      </c>
      <c r="I10046" s="127">
        <v>637</v>
      </c>
      <c r="J10046" s="128">
        <v>7.4696000000000016</v>
      </c>
    </row>
    <row r="10047" spans="2:10" hidden="1" x14ac:dyDescent="0.25">
      <c r="B10047" s="124" t="s">
        <v>1616</v>
      </c>
      <c r="C10047" s="125" t="s">
        <v>30107</v>
      </c>
      <c r="D10047" s="126" t="s">
        <v>30108</v>
      </c>
      <c r="E10047" s="125" t="s">
        <v>30110</v>
      </c>
      <c r="F10047" s="126" t="s">
        <v>30111</v>
      </c>
      <c r="G10047" s="125" t="s">
        <v>24077</v>
      </c>
      <c r="H10047" s="126" t="s">
        <v>30112</v>
      </c>
      <c r="I10047" s="127">
        <v>832</v>
      </c>
      <c r="J10047" s="128">
        <v>6.3460000000000001</v>
      </c>
    </row>
    <row r="10048" spans="2:10" hidden="1" x14ac:dyDescent="0.25">
      <c r="B10048" s="124" t="s">
        <v>1616</v>
      </c>
      <c r="C10048" s="125" t="s">
        <v>30113</v>
      </c>
      <c r="D10048" s="126" t="s">
        <v>30114</v>
      </c>
      <c r="E10048" s="125" t="s">
        <v>113</v>
      </c>
      <c r="F10048" s="126" t="s">
        <v>30115</v>
      </c>
      <c r="G10048" s="125" t="s">
        <v>10759</v>
      </c>
      <c r="H10048" s="126" t="s">
        <v>30116</v>
      </c>
      <c r="I10048" s="127">
        <v>253</v>
      </c>
      <c r="J10048" s="128">
        <v>11.771699999999999</v>
      </c>
    </row>
    <row r="10049" spans="2:10" hidden="1" x14ac:dyDescent="0.25">
      <c r="B10049" s="124" t="s">
        <v>1616</v>
      </c>
      <c r="C10049" s="125" t="s">
        <v>30117</v>
      </c>
      <c r="D10049" s="126" t="s">
        <v>30118</v>
      </c>
      <c r="E10049" s="125" t="s">
        <v>29771</v>
      </c>
      <c r="F10049" s="126" t="s">
        <v>30119</v>
      </c>
      <c r="G10049" s="125" t="s">
        <v>30120</v>
      </c>
      <c r="H10049" s="126" t="s">
        <v>30121</v>
      </c>
      <c r="I10049" s="127">
        <v>120</v>
      </c>
      <c r="J10049" s="128">
        <v>3.3089</v>
      </c>
    </row>
    <row r="10050" spans="2:10" hidden="1" x14ac:dyDescent="0.25">
      <c r="B10050" s="124" t="s">
        <v>1616</v>
      </c>
      <c r="C10050" s="125" t="s">
        <v>30117</v>
      </c>
      <c r="D10050" s="126" t="s">
        <v>30118</v>
      </c>
      <c r="E10050" s="125" t="s">
        <v>30117</v>
      </c>
      <c r="F10050" s="126" t="s">
        <v>30122</v>
      </c>
      <c r="G10050" s="125" t="s">
        <v>30123</v>
      </c>
      <c r="H10050" s="126" t="s">
        <v>30124</v>
      </c>
      <c r="I10050" s="127">
        <v>267</v>
      </c>
      <c r="J10050" s="128">
        <v>15.292899999999999</v>
      </c>
    </row>
    <row r="10051" spans="2:10" hidden="1" x14ac:dyDescent="0.25">
      <c r="B10051" s="124" t="s">
        <v>1616</v>
      </c>
      <c r="C10051" s="125" t="s">
        <v>30117</v>
      </c>
      <c r="D10051" s="126" t="s">
        <v>30118</v>
      </c>
      <c r="E10051" s="125" t="s">
        <v>30117</v>
      </c>
      <c r="F10051" s="126" t="s">
        <v>30122</v>
      </c>
      <c r="G10051" s="125" t="s">
        <v>29771</v>
      </c>
      <c r="H10051" s="126" t="s">
        <v>30119</v>
      </c>
      <c r="I10051" s="127">
        <v>156</v>
      </c>
      <c r="J10051" s="128">
        <v>2.456999999999999</v>
      </c>
    </row>
    <row r="10052" spans="2:10" hidden="1" x14ac:dyDescent="0.25">
      <c r="B10052" s="124" t="s">
        <v>1616</v>
      </c>
      <c r="C10052" s="125" t="s">
        <v>30125</v>
      </c>
      <c r="D10052" s="126" t="s">
        <v>30126</v>
      </c>
      <c r="E10052" s="125" t="s">
        <v>30125</v>
      </c>
      <c r="F10052" s="126" t="s">
        <v>30127</v>
      </c>
      <c r="G10052" s="125" t="s">
        <v>30128</v>
      </c>
      <c r="H10052" s="126" t="s">
        <v>30129</v>
      </c>
      <c r="I10052" s="127">
        <v>108</v>
      </c>
      <c r="J10052" s="128">
        <v>25.652799999999999</v>
      </c>
    </row>
    <row r="10053" spans="2:10" hidden="1" x14ac:dyDescent="0.25">
      <c r="B10053" s="124" t="s">
        <v>1616</v>
      </c>
      <c r="C10053" s="125" t="s">
        <v>30125</v>
      </c>
      <c r="D10053" s="126" t="s">
        <v>30126</v>
      </c>
      <c r="E10053" s="125" t="s">
        <v>30128</v>
      </c>
      <c r="F10053" s="126" t="s">
        <v>30129</v>
      </c>
      <c r="G10053" s="125" t="s">
        <v>30130</v>
      </c>
      <c r="H10053" s="126" t="s">
        <v>30131</v>
      </c>
      <c r="I10053" s="127">
        <v>42</v>
      </c>
      <c r="J10053" s="128">
        <v>9.9638000000000027</v>
      </c>
    </row>
    <row r="10054" spans="2:10" hidden="1" x14ac:dyDescent="0.25">
      <c r="B10054" s="124" t="s">
        <v>1616</v>
      </c>
      <c r="C10054" s="125" t="s">
        <v>30132</v>
      </c>
      <c r="D10054" s="126" t="s">
        <v>30133</v>
      </c>
      <c r="E10054" s="125" t="s">
        <v>30132</v>
      </c>
      <c r="F10054" s="126" t="s">
        <v>30134</v>
      </c>
      <c r="G10054" s="125" t="s">
        <v>5166</v>
      </c>
      <c r="H10054" s="126" t="s">
        <v>30135</v>
      </c>
      <c r="I10054" s="127">
        <v>188</v>
      </c>
      <c r="J10054" s="128">
        <v>11.9238</v>
      </c>
    </row>
    <row r="10055" spans="2:10" hidden="1" x14ac:dyDescent="0.25">
      <c r="B10055" s="124" t="s">
        <v>1616</v>
      </c>
      <c r="C10055" s="125" t="s">
        <v>30132</v>
      </c>
      <c r="D10055" s="126" t="s">
        <v>30133</v>
      </c>
      <c r="E10055" s="125" t="s">
        <v>5166</v>
      </c>
      <c r="F10055" s="126" t="s">
        <v>30135</v>
      </c>
      <c r="G10055" s="125" t="s">
        <v>23331</v>
      </c>
      <c r="H10055" s="126" t="s">
        <v>30136</v>
      </c>
      <c r="I10055" s="127">
        <v>118</v>
      </c>
      <c r="J10055" s="128">
        <v>0.2535</v>
      </c>
    </row>
    <row r="10056" spans="2:10" hidden="1" x14ac:dyDescent="0.25">
      <c r="B10056" s="124" t="s">
        <v>1616</v>
      </c>
      <c r="C10056" s="125" t="s">
        <v>30137</v>
      </c>
      <c r="D10056" s="126" t="s">
        <v>30138</v>
      </c>
      <c r="E10056" s="125" t="s">
        <v>30137</v>
      </c>
      <c r="F10056" s="126" t="s">
        <v>30139</v>
      </c>
      <c r="G10056" s="125" t="s">
        <v>30140</v>
      </c>
      <c r="H10056" s="126" t="s">
        <v>30141</v>
      </c>
      <c r="I10056" s="127">
        <v>176</v>
      </c>
      <c r="J10056" s="128">
        <v>9.9723000000000024</v>
      </c>
    </row>
    <row r="10057" spans="2:10" hidden="1" x14ac:dyDescent="0.25">
      <c r="B10057" s="124" t="s">
        <v>1616</v>
      </c>
      <c r="C10057" s="125" t="s">
        <v>30142</v>
      </c>
      <c r="D10057" s="126" t="s">
        <v>30143</v>
      </c>
      <c r="E10057" s="125" t="s">
        <v>30142</v>
      </c>
      <c r="F10057" s="126" t="s">
        <v>30144</v>
      </c>
      <c r="G10057" s="125" t="s">
        <v>3067</v>
      </c>
      <c r="H10057" s="126" t="s">
        <v>30145</v>
      </c>
      <c r="I10057" s="127">
        <v>120</v>
      </c>
      <c r="J10057" s="128">
        <v>24.988599999999991</v>
      </c>
    </row>
    <row r="10058" spans="2:10" hidden="1" x14ac:dyDescent="0.25">
      <c r="B10058" s="124" t="s">
        <v>1616</v>
      </c>
      <c r="C10058" s="125" t="s">
        <v>30146</v>
      </c>
      <c r="D10058" s="126" t="s">
        <v>30147</v>
      </c>
      <c r="E10058" s="125" t="s">
        <v>30146</v>
      </c>
      <c r="F10058" s="126" t="s">
        <v>30148</v>
      </c>
      <c r="G10058" s="125" t="s">
        <v>30149</v>
      </c>
      <c r="H10058" s="126" t="s">
        <v>30150</v>
      </c>
      <c r="I10058" s="127">
        <v>270</v>
      </c>
      <c r="J10058" s="128">
        <v>8.3193000000000001</v>
      </c>
    </row>
    <row r="10059" spans="2:10" hidden="1" x14ac:dyDescent="0.25">
      <c r="B10059" s="124" t="s">
        <v>1616</v>
      </c>
      <c r="C10059" s="125" t="s">
        <v>30146</v>
      </c>
      <c r="D10059" s="126" t="s">
        <v>30147</v>
      </c>
      <c r="E10059" s="125" t="s">
        <v>30146</v>
      </c>
      <c r="F10059" s="126" t="s">
        <v>30148</v>
      </c>
      <c r="G10059" s="125" t="s">
        <v>30151</v>
      </c>
      <c r="H10059" s="126" t="s">
        <v>30152</v>
      </c>
      <c r="I10059" s="127">
        <v>165</v>
      </c>
      <c r="J10059" s="128">
        <v>14.374700000000001</v>
      </c>
    </row>
    <row r="10060" spans="2:10" hidden="1" x14ac:dyDescent="0.25">
      <c r="B10060" s="124" t="s">
        <v>1616</v>
      </c>
      <c r="C10060" s="125" t="s">
        <v>30146</v>
      </c>
      <c r="D10060" s="126" t="s">
        <v>30147</v>
      </c>
      <c r="E10060" s="125" t="s">
        <v>30146</v>
      </c>
      <c r="F10060" s="126" t="s">
        <v>30148</v>
      </c>
      <c r="G10060" s="125" t="s">
        <v>30153</v>
      </c>
      <c r="H10060" s="126" t="s">
        <v>30154</v>
      </c>
      <c r="I10060" s="127">
        <v>224</v>
      </c>
      <c r="J10060" s="128">
        <v>10.558299999999999</v>
      </c>
    </row>
    <row r="10061" spans="2:10" hidden="1" x14ac:dyDescent="0.25">
      <c r="B10061" s="124" t="s">
        <v>1616</v>
      </c>
      <c r="C10061" s="125" t="s">
        <v>30155</v>
      </c>
      <c r="D10061" s="126" t="s">
        <v>30156</v>
      </c>
      <c r="E10061" s="125" t="s">
        <v>30155</v>
      </c>
      <c r="F10061" s="126" t="s">
        <v>30157</v>
      </c>
      <c r="G10061" s="125" t="s">
        <v>30158</v>
      </c>
      <c r="H10061" s="126" t="s">
        <v>30159</v>
      </c>
      <c r="I10061" s="127">
        <v>16</v>
      </c>
      <c r="J10061" s="128">
        <v>9.4722000000000008</v>
      </c>
    </row>
    <row r="10062" spans="2:10" hidden="1" x14ac:dyDescent="0.25">
      <c r="B10062" s="124" t="s">
        <v>1616</v>
      </c>
      <c r="C10062" s="125" t="s">
        <v>30155</v>
      </c>
      <c r="D10062" s="126" t="s">
        <v>30156</v>
      </c>
      <c r="E10062" s="125" t="s">
        <v>30155</v>
      </c>
      <c r="F10062" s="126" t="s">
        <v>30157</v>
      </c>
      <c r="G10062" s="125" t="s">
        <v>30160</v>
      </c>
      <c r="H10062" s="126" t="s">
        <v>30161</v>
      </c>
      <c r="I10062" s="127">
        <v>26</v>
      </c>
      <c r="J10062" s="128">
        <v>8.1401999999999983</v>
      </c>
    </row>
    <row r="10063" spans="2:10" hidden="1" x14ac:dyDescent="0.25">
      <c r="B10063" s="124" t="s">
        <v>1616</v>
      </c>
      <c r="C10063" s="125" t="s">
        <v>30162</v>
      </c>
      <c r="D10063" s="126" t="s">
        <v>30163</v>
      </c>
      <c r="E10063" s="125" t="s">
        <v>30164</v>
      </c>
      <c r="F10063" s="126" t="s">
        <v>30165</v>
      </c>
      <c r="G10063" s="125" t="s">
        <v>19932</v>
      </c>
      <c r="H10063" s="126" t="s">
        <v>30166</v>
      </c>
      <c r="I10063" s="127">
        <v>208</v>
      </c>
      <c r="J10063" s="128">
        <v>8.5704000000000011</v>
      </c>
    </row>
    <row r="10064" spans="2:10" hidden="1" x14ac:dyDescent="0.25">
      <c r="B10064" s="124" t="s">
        <v>1616</v>
      </c>
      <c r="C10064" s="125" t="s">
        <v>30167</v>
      </c>
      <c r="D10064" s="126" t="s">
        <v>30168</v>
      </c>
      <c r="E10064" s="125" t="s">
        <v>30167</v>
      </c>
      <c r="F10064" s="126" t="s">
        <v>30169</v>
      </c>
      <c r="G10064" s="125" t="s">
        <v>30170</v>
      </c>
      <c r="H10064" s="126" t="s">
        <v>30171</v>
      </c>
      <c r="I10064" s="127">
        <v>115</v>
      </c>
      <c r="J10064" s="128">
        <v>13.522</v>
      </c>
    </row>
    <row r="10065" spans="2:10" hidden="1" x14ac:dyDescent="0.25">
      <c r="B10065" s="124" t="s">
        <v>1616</v>
      </c>
      <c r="C10065" s="125" t="s">
        <v>30172</v>
      </c>
      <c r="D10065" s="126" t="s">
        <v>30173</v>
      </c>
      <c r="E10065" s="125" t="s">
        <v>30172</v>
      </c>
      <c r="F10065" s="126" t="s">
        <v>30174</v>
      </c>
      <c r="G10065" s="125" t="s">
        <v>30175</v>
      </c>
      <c r="H10065" s="126" t="s">
        <v>30176</v>
      </c>
      <c r="I10065" s="127">
        <v>389</v>
      </c>
      <c r="J10065" s="128">
        <v>14.0128</v>
      </c>
    </row>
    <row r="10066" spans="2:10" hidden="1" x14ac:dyDescent="0.25">
      <c r="B10066" s="124" t="s">
        <v>1616</v>
      </c>
      <c r="C10066" s="125" t="s">
        <v>12303</v>
      </c>
      <c r="D10066" s="126" t="s">
        <v>30177</v>
      </c>
      <c r="E10066" s="125" t="s">
        <v>12303</v>
      </c>
      <c r="F10066" s="126" t="s">
        <v>30178</v>
      </c>
      <c r="G10066" s="125" t="s">
        <v>22206</v>
      </c>
      <c r="H10066" s="126" t="s">
        <v>30179</v>
      </c>
      <c r="I10066" s="127">
        <v>138</v>
      </c>
      <c r="J10066" s="128">
        <v>56.206900000000012</v>
      </c>
    </row>
    <row r="10067" spans="2:10" hidden="1" x14ac:dyDescent="0.25">
      <c r="B10067" s="124" t="s">
        <v>1616</v>
      </c>
      <c r="C10067" s="125" t="s">
        <v>30180</v>
      </c>
      <c r="D10067" s="126" t="s">
        <v>30181</v>
      </c>
      <c r="E10067" s="125" t="s">
        <v>30180</v>
      </c>
      <c r="F10067" s="126" t="s">
        <v>30182</v>
      </c>
      <c r="G10067" s="125" t="s">
        <v>30183</v>
      </c>
      <c r="H10067" s="126" t="s">
        <v>30184</v>
      </c>
      <c r="I10067" s="127">
        <v>53</v>
      </c>
      <c r="J10067" s="128">
        <v>18.043299999999999</v>
      </c>
    </row>
    <row r="10068" spans="2:10" hidden="1" x14ac:dyDescent="0.25">
      <c r="B10068" s="124" t="s">
        <v>1616</v>
      </c>
      <c r="C10068" s="125" t="s">
        <v>30185</v>
      </c>
      <c r="D10068" s="126" t="s">
        <v>30186</v>
      </c>
      <c r="E10068" s="125" t="s">
        <v>30185</v>
      </c>
      <c r="F10068" s="126" t="s">
        <v>30187</v>
      </c>
      <c r="G10068" s="125" t="s">
        <v>3579</v>
      </c>
      <c r="H10068" s="126" t="s">
        <v>30188</v>
      </c>
      <c r="I10068" s="127">
        <v>244</v>
      </c>
      <c r="J10068" s="128">
        <v>8.4089000000000009</v>
      </c>
    </row>
    <row r="10069" spans="2:10" hidden="1" x14ac:dyDescent="0.25">
      <c r="B10069" s="124" t="s">
        <v>1616</v>
      </c>
      <c r="C10069" s="125" t="s">
        <v>30189</v>
      </c>
      <c r="D10069" s="126" t="s">
        <v>30190</v>
      </c>
      <c r="E10069" s="125" t="s">
        <v>30189</v>
      </c>
      <c r="F10069" s="126" t="s">
        <v>30191</v>
      </c>
      <c r="G10069" s="125" t="s">
        <v>3579</v>
      </c>
      <c r="H10069" s="126" t="s">
        <v>30192</v>
      </c>
      <c r="I10069" s="127">
        <v>135</v>
      </c>
      <c r="J10069" s="128">
        <v>8.2602000000000011</v>
      </c>
    </row>
    <row r="10070" spans="2:10" hidden="1" x14ac:dyDescent="0.25">
      <c r="B10070" s="124" t="s">
        <v>1616</v>
      </c>
      <c r="C10070" s="125" t="s">
        <v>30193</v>
      </c>
      <c r="D10070" s="126" t="s">
        <v>30194</v>
      </c>
      <c r="E10070" s="125" t="s">
        <v>30193</v>
      </c>
      <c r="F10070" s="126" t="s">
        <v>30195</v>
      </c>
      <c r="G10070" s="125" t="s">
        <v>29167</v>
      </c>
      <c r="H10070" s="126" t="s">
        <v>30196</v>
      </c>
      <c r="I10070" s="127">
        <v>0</v>
      </c>
      <c r="J10070" s="128">
        <v>12.1456</v>
      </c>
    </row>
    <row r="10071" spans="2:10" hidden="1" x14ac:dyDescent="0.25">
      <c r="B10071" s="124" t="s">
        <v>1616</v>
      </c>
      <c r="C10071" s="125" t="s">
        <v>30197</v>
      </c>
      <c r="D10071" s="126" t="s">
        <v>30198</v>
      </c>
      <c r="E10071" s="125" t="s">
        <v>30197</v>
      </c>
      <c r="F10071" s="126" t="s">
        <v>30199</v>
      </c>
      <c r="G10071" s="125" t="s">
        <v>30200</v>
      </c>
      <c r="H10071" s="126" t="s">
        <v>30201</v>
      </c>
      <c r="I10071" s="127">
        <v>5</v>
      </c>
      <c r="J10071" s="128">
        <v>2.5007000000000001</v>
      </c>
    </row>
    <row r="10072" spans="2:10" hidden="1" x14ac:dyDescent="0.25">
      <c r="B10072" s="124" t="s">
        <v>1616</v>
      </c>
      <c r="C10072" s="125" t="s">
        <v>30202</v>
      </c>
      <c r="D10072" s="126" t="s">
        <v>30203</v>
      </c>
      <c r="E10072" s="125" t="s">
        <v>30204</v>
      </c>
      <c r="F10072" s="126" t="s">
        <v>30205</v>
      </c>
      <c r="G10072" s="125" t="s">
        <v>29771</v>
      </c>
      <c r="H10072" s="126" t="s">
        <v>30206</v>
      </c>
      <c r="I10072" s="127">
        <v>229</v>
      </c>
      <c r="J10072" s="128">
        <v>4.5044999999999993</v>
      </c>
    </row>
    <row r="10073" spans="2:10" hidden="1" x14ac:dyDescent="0.25">
      <c r="B10073" s="124" t="s">
        <v>1616</v>
      </c>
      <c r="C10073" s="125" t="s">
        <v>30207</v>
      </c>
      <c r="D10073" s="126" t="s">
        <v>30208</v>
      </c>
      <c r="E10073" s="125" t="s">
        <v>30207</v>
      </c>
      <c r="F10073" s="126" t="s">
        <v>30209</v>
      </c>
      <c r="G10073" s="125" t="s">
        <v>30210</v>
      </c>
      <c r="H10073" s="126" t="s">
        <v>30211</v>
      </c>
      <c r="I10073" s="127">
        <v>71</v>
      </c>
      <c r="J10073" s="128">
        <v>23.120999999999999</v>
      </c>
    </row>
    <row r="10074" spans="2:10" hidden="1" x14ac:dyDescent="0.25">
      <c r="B10074" s="124" t="s">
        <v>1616</v>
      </c>
      <c r="C10074" s="125" t="s">
        <v>30212</v>
      </c>
      <c r="D10074" s="126" t="s">
        <v>30213</v>
      </c>
      <c r="E10074" s="125" t="s">
        <v>30212</v>
      </c>
      <c r="F10074" s="126" t="s">
        <v>30214</v>
      </c>
      <c r="G10074" s="125" t="s">
        <v>30215</v>
      </c>
      <c r="H10074" s="126" t="s">
        <v>30216</v>
      </c>
      <c r="I10074" s="127">
        <v>94</v>
      </c>
      <c r="J10074" s="128">
        <v>11.379300000000001</v>
      </c>
    </row>
    <row r="10075" spans="2:10" hidden="1" x14ac:dyDescent="0.25">
      <c r="B10075" s="124" t="s">
        <v>1616</v>
      </c>
      <c r="C10075" s="125" t="s">
        <v>30217</v>
      </c>
      <c r="D10075" s="126" t="s">
        <v>30218</v>
      </c>
      <c r="E10075" s="125" t="s">
        <v>30217</v>
      </c>
      <c r="F10075" s="126" t="s">
        <v>30219</v>
      </c>
      <c r="G10075" s="125" t="s">
        <v>30220</v>
      </c>
      <c r="H10075" s="126" t="s">
        <v>30221</v>
      </c>
      <c r="I10075" s="127">
        <v>0</v>
      </c>
      <c r="J10075" s="128">
        <v>13.4542</v>
      </c>
    </row>
    <row r="10076" spans="2:10" hidden="1" x14ac:dyDescent="0.25">
      <c r="B10076" s="124" t="s">
        <v>1616</v>
      </c>
      <c r="C10076" s="125" t="s">
        <v>30217</v>
      </c>
      <c r="D10076" s="126" t="s">
        <v>30218</v>
      </c>
      <c r="E10076" s="125" t="s">
        <v>30220</v>
      </c>
      <c r="F10076" s="126" t="s">
        <v>30221</v>
      </c>
      <c r="G10076" s="125" t="s">
        <v>30222</v>
      </c>
      <c r="H10076" s="126" t="s">
        <v>30223</v>
      </c>
      <c r="I10076" s="127">
        <v>34</v>
      </c>
      <c r="J10076" s="128">
        <v>18.227699999999999</v>
      </c>
    </row>
    <row r="10077" spans="2:10" hidden="1" x14ac:dyDescent="0.25">
      <c r="B10077" s="124" t="s">
        <v>1616</v>
      </c>
      <c r="C10077" s="125" t="s">
        <v>30217</v>
      </c>
      <c r="D10077" s="126" t="s">
        <v>30218</v>
      </c>
      <c r="E10077" s="125" t="s">
        <v>30220</v>
      </c>
      <c r="F10077" s="126" t="s">
        <v>30221</v>
      </c>
      <c r="G10077" s="125" t="s">
        <v>30224</v>
      </c>
      <c r="H10077" s="126" t="s">
        <v>30225</v>
      </c>
      <c r="I10077" s="127">
        <v>122</v>
      </c>
      <c r="J10077" s="128">
        <v>8.1868000000000034</v>
      </c>
    </row>
    <row r="10078" spans="2:10" hidden="1" x14ac:dyDescent="0.25">
      <c r="B10078" s="124" t="s">
        <v>1616</v>
      </c>
      <c r="C10078" s="125" t="s">
        <v>30226</v>
      </c>
      <c r="D10078" s="126" t="s">
        <v>30227</v>
      </c>
      <c r="E10078" s="125" t="s">
        <v>30228</v>
      </c>
      <c r="F10078" s="126" t="s">
        <v>30229</v>
      </c>
      <c r="G10078" s="125" t="s">
        <v>1096</v>
      </c>
      <c r="H10078" s="126" t="s">
        <v>30230</v>
      </c>
      <c r="I10078" s="127">
        <v>109</v>
      </c>
      <c r="J10078" s="128">
        <v>8.5128000000000021</v>
      </c>
    </row>
    <row r="10079" spans="2:10" hidden="1" x14ac:dyDescent="0.25">
      <c r="B10079" s="124" t="s">
        <v>1616</v>
      </c>
      <c r="C10079" s="125" t="s">
        <v>30226</v>
      </c>
      <c r="D10079" s="126" t="s">
        <v>30227</v>
      </c>
      <c r="E10079" s="125" t="s">
        <v>30228</v>
      </c>
      <c r="F10079" s="126" t="s">
        <v>30229</v>
      </c>
      <c r="G10079" s="125" t="s">
        <v>4078</v>
      </c>
      <c r="H10079" s="126" t="s">
        <v>30231</v>
      </c>
      <c r="I10079" s="127">
        <v>249</v>
      </c>
      <c r="J10079" s="128">
        <v>6.664299999999999</v>
      </c>
    </row>
    <row r="10080" spans="2:10" hidden="1" x14ac:dyDescent="0.25">
      <c r="B10080" s="124" t="s">
        <v>1616</v>
      </c>
      <c r="C10080" s="125" t="s">
        <v>30226</v>
      </c>
      <c r="D10080" s="126" t="s">
        <v>30227</v>
      </c>
      <c r="E10080" s="125" t="s">
        <v>30232</v>
      </c>
      <c r="F10080" s="126" t="s">
        <v>30233</v>
      </c>
      <c r="G10080" s="125" t="s">
        <v>7787</v>
      </c>
      <c r="H10080" s="126" t="s">
        <v>30234</v>
      </c>
      <c r="I10080" s="127">
        <v>232</v>
      </c>
      <c r="J10080" s="128">
        <v>8.2688999999999986</v>
      </c>
    </row>
    <row r="10081" spans="2:10" hidden="1" x14ac:dyDescent="0.25">
      <c r="B10081" s="124" t="s">
        <v>1616</v>
      </c>
      <c r="C10081" s="125" t="s">
        <v>30226</v>
      </c>
      <c r="D10081" s="126" t="s">
        <v>30227</v>
      </c>
      <c r="E10081" s="125" t="s">
        <v>30232</v>
      </c>
      <c r="F10081" s="126" t="s">
        <v>30233</v>
      </c>
      <c r="G10081" s="125" t="s">
        <v>30235</v>
      </c>
      <c r="H10081" s="126" t="s">
        <v>30236</v>
      </c>
      <c r="I10081" s="127">
        <v>258</v>
      </c>
      <c r="J10081" s="128">
        <v>7.4523999999999999</v>
      </c>
    </row>
    <row r="10082" spans="2:10" hidden="1" x14ac:dyDescent="0.25">
      <c r="B10082" s="124" t="s">
        <v>1616</v>
      </c>
      <c r="C10082" s="125" t="s">
        <v>30226</v>
      </c>
      <c r="D10082" s="126" t="s">
        <v>30227</v>
      </c>
      <c r="E10082" s="125" t="s">
        <v>30237</v>
      </c>
      <c r="F10082" s="126" t="s">
        <v>30238</v>
      </c>
      <c r="G10082" s="125" t="s">
        <v>8238</v>
      </c>
      <c r="H10082" s="126" t="s">
        <v>30239</v>
      </c>
      <c r="I10082" s="127">
        <v>212</v>
      </c>
      <c r="J10082" s="128">
        <v>11.398899999999999</v>
      </c>
    </row>
    <row r="10083" spans="2:10" hidden="1" x14ac:dyDescent="0.25">
      <c r="B10083" s="124" t="s">
        <v>1616</v>
      </c>
      <c r="C10083" s="125" t="s">
        <v>30240</v>
      </c>
      <c r="D10083" s="126" t="s">
        <v>30241</v>
      </c>
      <c r="E10083" s="125" t="s">
        <v>30240</v>
      </c>
      <c r="F10083" s="126" t="s">
        <v>30242</v>
      </c>
      <c r="G10083" s="125" t="s">
        <v>30243</v>
      </c>
      <c r="H10083" s="126" t="s">
        <v>30244</v>
      </c>
      <c r="I10083" s="127">
        <v>227</v>
      </c>
      <c r="J10083" s="128">
        <v>17.719000000000001</v>
      </c>
    </row>
    <row r="10084" spans="2:10" hidden="1" x14ac:dyDescent="0.25">
      <c r="B10084" s="124" t="s">
        <v>1616</v>
      </c>
      <c r="C10084" s="125" t="s">
        <v>30245</v>
      </c>
      <c r="D10084" s="126" t="s">
        <v>30246</v>
      </c>
      <c r="E10084" s="125" t="s">
        <v>30245</v>
      </c>
      <c r="F10084" s="126" t="s">
        <v>30247</v>
      </c>
      <c r="G10084" s="125" t="s">
        <v>30248</v>
      </c>
      <c r="H10084" s="126" t="s">
        <v>30249</v>
      </c>
      <c r="I10084" s="127">
        <v>70</v>
      </c>
      <c r="J10084" s="128">
        <v>16.157799999999991</v>
      </c>
    </row>
    <row r="10085" spans="2:10" hidden="1" x14ac:dyDescent="0.25">
      <c r="B10085" s="124" t="s">
        <v>1616</v>
      </c>
      <c r="C10085" s="125" t="s">
        <v>30245</v>
      </c>
      <c r="D10085" s="126" t="s">
        <v>30246</v>
      </c>
      <c r="E10085" s="125" t="s">
        <v>30250</v>
      </c>
      <c r="F10085" s="126" t="s">
        <v>30251</v>
      </c>
      <c r="G10085" s="125" t="s">
        <v>5641</v>
      </c>
      <c r="H10085" s="126" t="s">
        <v>30252</v>
      </c>
      <c r="I10085" s="127">
        <v>135</v>
      </c>
      <c r="J10085" s="128">
        <v>8.8377000000000034</v>
      </c>
    </row>
    <row r="10086" spans="2:10" hidden="1" x14ac:dyDescent="0.25">
      <c r="B10086" s="124" t="s">
        <v>1616</v>
      </c>
      <c r="C10086" s="125" t="s">
        <v>30253</v>
      </c>
      <c r="D10086" s="126" t="s">
        <v>30254</v>
      </c>
      <c r="E10086" s="125" t="s">
        <v>30253</v>
      </c>
      <c r="F10086" s="126" t="s">
        <v>30255</v>
      </c>
      <c r="G10086" s="125" t="s">
        <v>30256</v>
      </c>
      <c r="H10086" s="126" t="s">
        <v>30257</v>
      </c>
      <c r="I10086" s="127">
        <v>25</v>
      </c>
      <c r="J10086" s="128">
        <v>9.0887000000000011</v>
      </c>
    </row>
    <row r="10087" spans="2:10" hidden="1" x14ac:dyDescent="0.25">
      <c r="B10087" s="124" t="s">
        <v>1616</v>
      </c>
      <c r="C10087" s="125" t="s">
        <v>30253</v>
      </c>
      <c r="D10087" s="126" t="s">
        <v>30254</v>
      </c>
      <c r="E10087" s="125" t="s">
        <v>30253</v>
      </c>
      <c r="F10087" s="126" t="s">
        <v>30255</v>
      </c>
      <c r="G10087" s="125" t="s">
        <v>30258</v>
      </c>
      <c r="H10087" s="126" t="s">
        <v>30259</v>
      </c>
      <c r="I10087" s="127">
        <v>103</v>
      </c>
      <c r="J10087" s="128">
        <v>3.6669</v>
      </c>
    </row>
    <row r="10088" spans="2:10" hidden="1" x14ac:dyDescent="0.25">
      <c r="B10088" s="124" t="s">
        <v>1616</v>
      </c>
      <c r="C10088" s="125" t="s">
        <v>30260</v>
      </c>
      <c r="D10088" s="126" t="s">
        <v>30261</v>
      </c>
      <c r="E10088" s="125" t="s">
        <v>30262</v>
      </c>
      <c r="F10088" s="126" t="s">
        <v>30263</v>
      </c>
      <c r="G10088" s="125" t="s">
        <v>7296</v>
      </c>
      <c r="H10088" s="126" t="s">
        <v>30264</v>
      </c>
      <c r="I10088" s="127">
        <v>129</v>
      </c>
      <c r="J10088" s="128">
        <v>2.4262999999999999</v>
      </c>
    </row>
    <row r="10089" spans="2:10" hidden="1" x14ac:dyDescent="0.25">
      <c r="B10089" s="124" t="s">
        <v>1616</v>
      </c>
      <c r="C10089" s="125" t="s">
        <v>30260</v>
      </c>
      <c r="D10089" s="126" t="s">
        <v>30261</v>
      </c>
      <c r="E10089" s="125" t="s">
        <v>30260</v>
      </c>
      <c r="F10089" s="126" t="s">
        <v>30265</v>
      </c>
      <c r="G10089" s="125" t="s">
        <v>30262</v>
      </c>
      <c r="H10089" s="126" t="s">
        <v>30263</v>
      </c>
      <c r="I10089" s="127">
        <v>3</v>
      </c>
      <c r="J10089" s="128">
        <v>9.3749000000000002</v>
      </c>
    </row>
    <row r="10090" spans="2:10" hidden="1" x14ac:dyDescent="0.25">
      <c r="B10090" s="124" t="s">
        <v>1616</v>
      </c>
      <c r="C10090" s="125" t="s">
        <v>30266</v>
      </c>
      <c r="D10090" s="126" t="s">
        <v>30267</v>
      </c>
      <c r="E10090" s="125" t="s">
        <v>30266</v>
      </c>
      <c r="F10090" s="126" t="s">
        <v>30268</v>
      </c>
      <c r="G10090" s="125" t="s">
        <v>5641</v>
      </c>
      <c r="H10090" s="126" t="s">
        <v>30269</v>
      </c>
      <c r="I10090" s="127">
        <v>118</v>
      </c>
      <c r="J10090" s="128">
        <v>18.567499999999999</v>
      </c>
    </row>
    <row r="10091" spans="2:10" hidden="1" x14ac:dyDescent="0.25">
      <c r="B10091" s="124" t="s">
        <v>1616</v>
      </c>
      <c r="C10091" s="125" t="s">
        <v>30270</v>
      </c>
      <c r="D10091" s="126" t="s">
        <v>30271</v>
      </c>
      <c r="E10091" s="125" t="s">
        <v>30270</v>
      </c>
      <c r="F10091" s="126" t="s">
        <v>30272</v>
      </c>
      <c r="G10091" s="125" t="s">
        <v>30273</v>
      </c>
      <c r="H10091" s="126" t="s">
        <v>30274</v>
      </c>
      <c r="I10091" s="127">
        <v>20</v>
      </c>
      <c r="J10091" s="128">
        <v>12.1015</v>
      </c>
    </row>
    <row r="10092" spans="2:10" hidden="1" x14ac:dyDescent="0.25">
      <c r="B10092" s="124" t="s">
        <v>1616</v>
      </c>
      <c r="C10092" s="125" t="s">
        <v>30270</v>
      </c>
      <c r="D10092" s="126" t="s">
        <v>30271</v>
      </c>
      <c r="E10092" s="125" t="s">
        <v>30270</v>
      </c>
      <c r="F10092" s="126" t="s">
        <v>30272</v>
      </c>
      <c r="G10092" s="125" t="s">
        <v>30275</v>
      </c>
      <c r="H10092" s="126" t="s">
        <v>30276</v>
      </c>
      <c r="I10092" s="127">
        <v>13</v>
      </c>
      <c r="J10092" s="128">
        <v>8.2942999999999998</v>
      </c>
    </row>
    <row r="10093" spans="2:10" hidden="1" x14ac:dyDescent="0.25">
      <c r="B10093" s="124" t="s">
        <v>1616</v>
      </c>
      <c r="C10093" s="125" t="s">
        <v>30277</v>
      </c>
      <c r="D10093" s="126" t="s">
        <v>30278</v>
      </c>
      <c r="E10093" s="125" t="s">
        <v>30277</v>
      </c>
      <c r="F10093" s="126" t="s">
        <v>30279</v>
      </c>
      <c r="G10093" s="125" t="s">
        <v>30280</v>
      </c>
      <c r="H10093" s="126" t="s">
        <v>30281</v>
      </c>
      <c r="I10093" s="127">
        <v>165</v>
      </c>
      <c r="J10093" s="128">
        <v>16.87759999999999</v>
      </c>
    </row>
    <row r="10094" spans="2:10" hidden="1" x14ac:dyDescent="0.25">
      <c r="B10094" s="124" t="s">
        <v>1616</v>
      </c>
      <c r="C10094" s="125" t="s">
        <v>30277</v>
      </c>
      <c r="D10094" s="126" t="s">
        <v>30278</v>
      </c>
      <c r="E10094" s="125" t="s">
        <v>30277</v>
      </c>
      <c r="F10094" s="126" t="s">
        <v>30279</v>
      </c>
      <c r="G10094" s="125" t="s">
        <v>30282</v>
      </c>
      <c r="H10094" s="126" t="s">
        <v>30283</v>
      </c>
      <c r="I10094" s="127">
        <v>240</v>
      </c>
      <c r="J10094" s="128">
        <v>15.612399999999999</v>
      </c>
    </row>
    <row r="10095" spans="2:10" hidden="1" x14ac:dyDescent="0.25">
      <c r="B10095" s="124" t="s">
        <v>1616</v>
      </c>
      <c r="C10095" s="125" t="s">
        <v>30284</v>
      </c>
      <c r="D10095" s="126" t="s">
        <v>30285</v>
      </c>
      <c r="E10095" s="125" t="s">
        <v>30284</v>
      </c>
      <c r="F10095" s="126" t="s">
        <v>30286</v>
      </c>
      <c r="G10095" s="125" t="s">
        <v>30287</v>
      </c>
      <c r="H10095" s="126" t="s">
        <v>30288</v>
      </c>
      <c r="I10095" s="127">
        <v>127</v>
      </c>
      <c r="J10095" s="128">
        <v>12.648899999999999</v>
      </c>
    </row>
    <row r="10096" spans="2:10" hidden="1" x14ac:dyDescent="0.25">
      <c r="B10096" s="124" t="s">
        <v>1616</v>
      </c>
      <c r="C10096" s="125" t="s">
        <v>30284</v>
      </c>
      <c r="D10096" s="126" t="s">
        <v>30285</v>
      </c>
      <c r="E10096" s="125" t="s">
        <v>30284</v>
      </c>
      <c r="F10096" s="126" t="s">
        <v>30286</v>
      </c>
      <c r="G10096" s="125" t="s">
        <v>23331</v>
      </c>
      <c r="H10096" s="126" t="s">
        <v>30289</v>
      </c>
      <c r="I10096" s="127">
        <v>74</v>
      </c>
      <c r="J10096" s="128">
        <v>5.9659000000000004</v>
      </c>
    </row>
    <row r="10097" spans="2:10" hidden="1" x14ac:dyDescent="0.25">
      <c r="B10097" s="124" t="s">
        <v>1616</v>
      </c>
      <c r="C10097" s="125" t="s">
        <v>30290</v>
      </c>
      <c r="D10097" s="126" t="s">
        <v>30291</v>
      </c>
      <c r="E10097" s="125" t="s">
        <v>30292</v>
      </c>
      <c r="F10097" s="126" t="s">
        <v>30293</v>
      </c>
      <c r="G10097" s="125" t="s">
        <v>30294</v>
      </c>
      <c r="H10097" s="126" t="s">
        <v>30295</v>
      </c>
      <c r="I10097" s="127">
        <v>138</v>
      </c>
      <c r="J10097" s="128">
        <v>5.9179000000000004</v>
      </c>
    </row>
    <row r="10098" spans="2:10" hidden="1" x14ac:dyDescent="0.25">
      <c r="B10098" s="124" t="s">
        <v>1616</v>
      </c>
      <c r="C10098" s="125" t="s">
        <v>30290</v>
      </c>
      <c r="D10098" s="126" t="s">
        <v>30291</v>
      </c>
      <c r="E10098" s="125" t="s">
        <v>30290</v>
      </c>
      <c r="F10098" s="126" t="s">
        <v>30296</v>
      </c>
      <c r="G10098" s="125" t="s">
        <v>30292</v>
      </c>
      <c r="H10098" s="126" t="s">
        <v>30293</v>
      </c>
      <c r="I10098" s="127">
        <v>190</v>
      </c>
      <c r="J10098" s="128">
        <v>9.2401999999999997</v>
      </c>
    </row>
    <row r="10099" spans="2:10" hidden="1" x14ac:dyDescent="0.25">
      <c r="B10099" s="124" t="s">
        <v>1616</v>
      </c>
      <c r="C10099" s="125" t="s">
        <v>14995</v>
      </c>
      <c r="D10099" s="126" t="s">
        <v>30297</v>
      </c>
      <c r="E10099" s="125" t="s">
        <v>14995</v>
      </c>
      <c r="F10099" s="126" t="s">
        <v>30298</v>
      </c>
      <c r="G10099" s="125" t="s">
        <v>30299</v>
      </c>
      <c r="H10099" s="126" t="s">
        <v>30300</v>
      </c>
      <c r="I10099" s="127">
        <v>290</v>
      </c>
      <c r="J10099" s="128">
        <v>17.789099999999991</v>
      </c>
    </row>
    <row r="10100" spans="2:10" hidden="1" x14ac:dyDescent="0.25">
      <c r="B10100" s="124" t="s">
        <v>1616</v>
      </c>
      <c r="C10100" s="125" t="s">
        <v>30301</v>
      </c>
      <c r="D10100" s="126" t="s">
        <v>30302</v>
      </c>
      <c r="E10100" s="125" t="s">
        <v>30301</v>
      </c>
      <c r="F10100" s="126" t="s">
        <v>30303</v>
      </c>
      <c r="G10100" s="125" t="s">
        <v>24171</v>
      </c>
      <c r="H10100" s="126" t="s">
        <v>30304</v>
      </c>
      <c r="I10100" s="127">
        <v>75</v>
      </c>
      <c r="J10100" s="128">
        <v>8.3006000000000029</v>
      </c>
    </row>
    <row r="10101" spans="2:10" hidden="1" x14ac:dyDescent="0.25">
      <c r="B10101" s="124" t="s">
        <v>1616</v>
      </c>
      <c r="C10101" s="125" t="s">
        <v>30301</v>
      </c>
      <c r="D10101" s="126" t="s">
        <v>30302</v>
      </c>
      <c r="E10101" s="125" t="s">
        <v>24171</v>
      </c>
      <c r="F10101" s="126" t="s">
        <v>30304</v>
      </c>
      <c r="G10101" s="125" t="s">
        <v>30305</v>
      </c>
      <c r="H10101" s="126" t="s">
        <v>30306</v>
      </c>
      <c r="I10101" s="127">
        <v>118</v>
      </c>
      <c r="J10101" s="128">
        <v>2.8239999999999998</v>
      </c>
    </row>
    <row r="10102" spans="2:10" hidden="1" x14ac:dyDescent="0.25">
      <c r="B10102" s="124" t="s">
        <v>1616</v>
      </c>
      <c r="C10102" s="125" t="s">
        <v>23491</v>
      </c>
      <c r="D10102" s="126" t="s">
        <v>30307</v>
      </c>
      <c r="E10102" s="125" t="s">
        <v>30308</v>
      </c>
      <c r="F10102" s="126" t="s">
        <v>30309</v>
      </c>
      <c r="G10102" s="125" t="s">
        <v>30310</v>
      </c>
      <c r="H10102" s="126" t="s">
        <v>30311</v>
      </c>
      <c r="I10102" s="127">
        <v>208</v>
      </c>
      <c r="J10102" s="128">
        <v>8.1598000000000006</v>
      </c>
    </row>
    <row r="10103" spans="2:10" hidden="1" x14ac:dyDescent="0.25">
      <c r="B10103" s="124" t="s">
        <v>1616</v>
      </c>
      <c r="C10103" s="125" t="s">
        <v>23491</v>
      </c>
      <c r="D10103" s="126" t="s">
        <v>30307</v>
      </c>
      <c r="E10103" s="125" t="s">
        <v>23491</v>
      </c>
      <c r="F10103" s="126" t="s">
        <v>30312</v>
      </c>
      <c r="G10103" s="125" t="s">
        <v>27956</v>
      </c>
      <c r="H10103" s="126" t="s">
        <v>30313</v>
      </c>
      <c r="I10103" s="127">
        <v>6</v>
      </c>
      <c r="J10103" s="128">
        <v>1.4144000000000001</v>
      </c>
    </row>
    <row r="10104" spans="2:10" hidden="1" x14ac:dyDescent="0.25">
      <c r="B10104" s="124" t="s">
        <v>1616</v>
      </c>
      <c r="C10104" s="125" t="s">
        <v>23491</v>
      </c>
      <c r="D10104" s="126" t="s">
        <v>30307</v>
      </c>
      <c r="E10104" s="125" t="s">
        <v>27956</v>
      </c>
      <c r="F10104" s="126" t="s">
        <v>30313</v>
      </c>
      <c r="G10104" s="125" t="s">
        <v>30308</v>
      </c>
      <c r="H10104" s="126" t="s">
        <v>30309</v>
      </c>
      <c r="I10104" s="127">
        <v>148</v>
      </c>
      <c r="J10104" s="128">
        <v>1.4047000000000001</v>
      </c>
    </row>
    <row r="10105" spans="2:10" hidden="1" x14ac:dyDescent="0.25">
      <c r="B10105" s="124" t="s">
        <v>1616</v>
      </c>
      <c r="C10105" s="125" t="s">
        <v>23491</v>
      </c>
      <c r="D10105" s="126" t="s">
        <v>30307</v>
      </c>
      <c r="E10105" s="125" t="s">
        <v>23491</v>
      </c>
      <c r="F10105" s="126" t="s">
        <v>30312</v>
      </c>
      <c r="G10105" s="125" t="s">
        <v>30314</v>
      </c>
      <c r="H10105" s="126" t="s">
        <v>30315</v>
      </c>
      <c r="I10105" s="127">
        <v>169</v>
      </c>
      <c r="J10105" s="128">
        <v>4.0240999999999989</v>
      </c>
    </row>
    <row r="10106" spans="2:10" hidden="1" x14ac:dyDescent="0.25">
      <c r="B10106" s="124" t="s">
        <v>1616</v>
      </c>
      <c r="C10106" s="125" t="s">
        <v>26591</v>
      </c>
      <c r="D10106" s="126" t="s">
        <v>30316</v>
      </c>
      <c r="E10106" s="125" t="s">
        <v>26591</v>
      </c>
      <c r="F10106" s="126" t="s">
        <v>30317</v>
      </c>
      <c r="G10106" s="125" t="s">
        <v>21163</v>
      </c>
      <c r="H10106" s="126" t="s">
        <v>30318</v>
      </c>
      <c r="I10106" s="127">
        <v>158</v>
      </c>
      <c r="J10106" s="128">
        <v>21.698599999999999</v>
      </c>
    </row>
    <row r="10107" spans="2:10" hidden="1" x14ac:dyDescent="0.25">
      <c r="B10107" s="124" t="s">
        <v>1616</v>
      </c>
      <c r="C10107" s="125" t="s">
        <v>30319</v>
      </c>
      <c r="D10107" s="126" t="s">
        <v>30320</v>
      </c>
      <c r="E10107" s="125" t="s">
        <v>30319</v>
      </c>
      <c r="F10107" s="126" t="s">
        <v>30321</v>
      </c>
      <c r="G10107" s="125" t="s">
        <v>30322</v>
      </c>
      <c r="H10107" s="126" t="s">
        <v>30323</v>
      </c>
      <c r="I10107" s="127">
        <v>203</v>
      </c>
      <c r="J10107" s="128">
        <v>12.529199999999999</v>
      </c>
    </row>
    <row r="10108" spans="2:10" hidden="1" x14ac:dyDescent="0.25">
      <c r="B10108" s="124" t="s">
        <v>1616</v>
      </c>
      <c r="C10108" s="125" t="s">
        <v>30319</v>
      </c>
      <c r="D10108" s="126" t="s">
        <v>30320</v>
      </c>
      <c r="E10108" s="125" t="s">
        <v>30319</v>
      </c>
      <c r="F10108" s="126" t="s">
        <v>30321</v>
      </c>
      <c r="G10108" s="125" t="s">
        <v>30324</v>
      </c>
      <c r="H10108" s="126" t="s">
        <v>30325</v>
      </c>
      <c r="I10108" s="127">
        <v>509</v>
      </c>
      <c r="J10108" s="128">
        <v>15.7155</v>
      </c>
    </row>
    <row r="10109" spans="2:10" hidden="1" x14ac:dyDescent="0.25">
      <c r="B10109" s="124" t="s">
        <v>1616</v>
      </c>
      <c r="C10109" s="125" t="s">
        <v>5796</v>
      </c>
      <c r="D10109" s="126" t="s">
        <v>30326</v>
      </c>
      <c r="E10109" s="125" t="s">
        <v>30327</v>
      </c>
      <c r="F10109" s="126" t="s">
        <v>30328</v>
      </c>
      <c r="G10109" s="125" t="s">
        <v>30329</v>
      </c>
      <c r="H10109" s="126" t="s">
        <v>30330</v>
      </c>
      <c r="I10109" s="127">
        <v>257</v>
      </c>
      <c r="J10109" s="128">
        <v>9.1776</v>
      </c>
    </row>
    <row r="10110" spans="2:10" hidden="1" x14ac:dyDescent="0.25">
      <c r="B10110" s="124" t="s">
        <v>1616</v>
      </c>
      <c r="C10110" s="125" t="s">
        <v>30331</v>
      </c>
      <c r="D10110" s="126" t="s">
        <v>30332</v>
      </c>
      <c r="E10110" s="125" t="s">
        <v>30331</v>
      </c>
      <c r="F10110" s="126" t="s">
        <v>30333</v>
      </c>
      <c r="G10110" s="125" t="s">
        <v>12965</v>
      </c>
      <c r="H10110" s="126" t="s">
        <v>30334</v>
      </c>
      <c r="I10110" s="127">
        <v>111</v>
      </c>
      <c r="J10110" s="128">
        <v>3.8622999999999998</v>
      </c>
    </row>
    <row r="10111" spans="2:10" hidden="1" x14ac:dyDescent="0.25">
      <c r="B10111" s="124" t="s">
        <v>1616</v>
      </c>
      <c r="C10111" s="125" t="s">
        <v>30335</v>
      </c>
      <c r="D10111" s="126" t="s">
        <v>30336</v>
      </c>
      <c r="E10111" s="125" t="s">
        <v>30335</v>
      </c>
      <c r="F10111" s="126" t="s">
        <v>30337</v>
      </c>
      <c r="G10111" s="125" t="s">
        <v>30338</v>
      </c>
      <c r="H10111" s="126" t="s">
        <v>30339</v>
      </c>
      <c r="I10111" s="127">
        <v>78</v>
      </c>
      <c r="J10111" s="128">
        <v>23.706799999999991</v>
      </c>
    </row>
    <row r="10112" spans="2:10" hidden="1" x14ac:dyDescent="0.25">
      <c r="B10112" s="124" t="s">
        <v>1616</v>
      </c>
      <c r="C10112" s="125" t="s">
        <v>30340</v>
      </c>
      <c r="D10112" s="126" t="s">
        <v>30341</v>
      </c>
      <c r="E10112" s="125" t="s">
        <v>30340</v>
      </c>
      <c r="F10112" s="126" t="s">
        <v>30342</v>
      </c>
      <c r="G10112" s="125" t="s">
        <v>30343</v>
      </c>
      <c r="H10112" s="126" t="s">
        <v>30344</v>
      </c>
      <c r="I10112" s="127">
        <v>0</v>
      </c>
      <c r="J10112" s="128">
        <v>1.8194999999999999</v>
      </c>
    </row>
    <row r="10113" spans="2:10" hidden="1" x14ac:dyDescent="0.25">
      <c r="B10113" s="124" t="s">
        <v>1616</v>
      </c>
      <c r="C10113" s="125" t="s">
        <v>19154</v>
      </c>
      <c r="D10113" s="126" t="s">
        <v>30345</v>
      </c>
      <c r="E10113" s="125" t="s">
        <v>19154</v>
      </c>
      <c r="F10113" s="126" t="s">
        <v>30346</v>
      </c>
      <c r="G10113" s="125" t="s">
        <v>30347</v>
      </c>
      <c r="H10113" s="126" t="s">
        <v>30348</v>
      </c>
      <c r="I10113" s="127">
        <v>198</v>
      </c>
      <c r="J10113" s="128">
        <v>9.5534000000000034</v>
      </c>
    </row>
    <row r="10114" spans="2:10" hidden="1" x14ac:dyDescent="0.25">
      <c r="B10114" s="124" t="s">
        <v>1616</v>
      </c>
      <c r="C10114" s="125" t="s">
        <v>19154</v>
      </c>
      <c r="D10114" s="126" t="s">
        <v>30345</v>
      </c>
      <c r="E10114" s="125" t="s">
        <v>19154</v>
      </c>
      <c r="F10114" s="126" t="s">
        <v>30346</v>
      </c>
      <c r="G10114" s="125" t="s">
        <v>30349</v>
      </c>
      <c r="H10114" s="126" t="s">
        <v>30350</v>
      </c>
      <c r="I10114" s="127">
        <v>102</v>
      </c>
      <c r="J10114" s="128">
        <v>11.620900000000001</v>
      </c>
    </row>
    <row r="10115" spans="2:10" hidden="1" x14ac:dyDescent="0.25">
      <c r="B10115" s="124" t="s">
        <v>1616</v>
      </c>
      <c r="C10115" s="125" t="s">
        <v>30351</v>
      </c>
      <c r="D10115" s="126" t="s">
        <v>30352</v>
      </c>
      <c r="E10115" s="125" t="s">
        <v>30351</v>
      </c>
      <c r="F10115" s="126" t="s">
        <v>30353</v>
      </c>
      <c r="G10115" s="125" t="s">
        <v>1096</v>
      </c>
      <c r="H10115" s="126" t="s">
        <v>30354</v>
      </c>
      <c r="I10115" s="127">
        <v>112</v>
      </c>
      <c r="J10115" s="128">
        <v>10.838200000000001</v>
      </c>
    </row>
    <row r="10116" spans="2:10" hidden="1" x14ac:dyDescent="0.25">
      <c r="B10116" s="124" t="s">
        <v>1616</v>
      </c>
      <c r="C10116" s="125" t="s">
        <v>30351</v>
      </c>
      <c r="D10116" s="126" t="s">
        <v>30352</v>
      </c>
      <c r="E10116" s="125" t="s">
        <v>30351</v>
      </c>
      <c r="F10116" s="126" t="s">
        <v>30353</v>
      </c>
      <c r="G10116" s="125" t="s">
        <v>30355</v>
      </c>
      <c r="H10116" s="126" t="s">
        <v>30356</v>
      </c>
      <c r="I10116" s="127">
        <v>277</v>
      </c>
      <c r="J10116" s="128">
        <v>15.1355</v>
      </c>
    </row>
    <row r="10117" spans="2:10" hidden="1" x14ac:dyDescent="0.25">
      <c r="B10117" s="124" t="s">
        <v>1616</v>
      </c>
      <c r="C10117" s="125" t="s">
        <v>30357</v>
      </c>
      <c r="D10117" s="126" t="s">
        <v>30358</v>
      </c>
      <c r="E10117" s="125" t="s">
        <v>30359</v>
      </c>
      <c r="F10117" s="126" t="s">
        <v>30360</v>
      </c>
      <c r="G10117" s="125" t="s">
        <v>7584</v>
      </c>
      <c r="H10117" s="126" t="s">
        <v>30361</v>
      </c>
      <c r="I10117" s="127">
        <v>15</v>
      </c>
      <c r="J10117" s="128">
        <v>9.6732000000000014</v>
      </c>
    </row>
    <row r="10118" spans="2:10" hidden="1" x14ac:dyDescent="0.25">
      <c r="B10118" s="124" t="s">
        <v>1616</v>
      </c>
      <c r="C10118" s="125" t="s">
        <v>30357</v>
      </c>
      <c r="D10118" s="126" t="s">
        <v>30358</v>
      </c>
      <c r="E10118" s="125" t="s">
        <v>30357</v>
      </c>
      <c r="F10118" s="126" t="s">
        <v>30362</v>
      </c>
      <c r="G10118" s="125" t="s">
        <v>28627</v>
      </c>
      <c r="H10118" s="126" t="s">
        <v>30363</v>
      </c>
      <c r="I10118" s="127">
        <v>173</v>
      </c>
      <c r="J10118" s="128">
        <v>21.3828</v>
      </c>
    </row>
    <row r="10119" spans="2:10" hidden="1" x14ac:dyDescent="0.25">
      <c r="B10119" s="124" t="s">
        <v>1616</v>
      </c>
      <c r="C10119" s="125" t="s">
        <v>30357</v>
      </c>
      <c r="D10119" s="126" t="s">
        <v>30358</v>
      </c>
      <c r="E10119" s="125" t="s">
        <v>30364</v>
      </c>
      <c r="F10119" s="126" t="s">
        <v>30365</v>
      </c>
      <c r="G10119" s="125" t="s">
        <v>30366</v>
      </c>
      <c r="H10119" s="126" t="s">
        <v>30367</v>
      </c>
      <c r="I10119" s="127">
        <v>271</v>
      </c>
      <c r="J10119" s="128">
        <v>24.4041</v>
      </c>
    </row>
    <row r="10120" spans="2:10" hidden="1" x14ac:dyDescent="0.25">
      <c r="B10120" s="124" t="s">
        <v>1616</v>
      </c>
      <c r="C10120" s="125" t="s">
        <v>30368</v>
      </c>
      <c r="D10120" s="126" t="s">
        <v>30369</v>
      </c>
      <c r="E10120" s="125" t="s">
        <v>30368</v>
      </c>
      <c r="F10120" s="126" t="s">
        <v>30370</v>
      </c>
      <c r="G10120" s="125" t="s">
        <v>29771</v>
      </c>
      <c r="H10120" s="126" t="s">
        <v>30371</v>
      </c>
      <c r="I10120" s="127">
        <v>71</v>
      </c>
      <c r="J10120" s="128">
        <v>4.2170999999999994</v>
      </c>
    </row>
    <row r="10121" spans="2:10" hidden="1" x14ac:dyDescent="0.25">
      <c r="B10121" s="124" t="s">
        <v>1616</v>
      </c>
      <c r="C10121" s="125" t="s">
        <v>30372</v>
      </c>
      <c r="D10121" s="126" t="s">
        <v>30373</v>
      </c>
      <c r="E10121" s="125" t="s">
        <v>30372</v>
      </c>
      <c r="F10121" s="126" t="s">
        <v>30374</v>
      </c>
      <c r="G10121" s="125" t="s">
        <v>6500</v>
      </c>
      <c r="H10121" s="126" t="s">
        <v>30375</v>
      </c>
      <c r="I10121" s="127">
        <v>117</v>
      </c>
      <c r="J10121" s="128">
        <v>11.2713</v>
      </c>
    </row>
    <row r="10122" spans="2:10" hidden="1" x14ac:dyDescent="0.25">
      <c r="B10122" s="124" t="s">
        <v>1616</v>
      </c>
      <c r="C10122" s="125" t="s">
        <v>315</v>
      </c>
      <c r="D10122" s="126" t="s">
        <v>30376</v>
      </c>
      <c r="E10122" s="125" t="s">
        <v>30377</v>
      </c>
      <c r="F10122" s="126" t="s">
        <v>30378</v>
      </c>
      <c r="G10122" s="125" t="s">
        <v>30379</v>
      </c>
      <c r="H10122" s="126" t="s">
        <v>30380</v>
      </c>
      <c r="I10122" s="127">
        <v>52</v>
      </c>
      <c r="J10122" s="128">
        <v>38.840899999999998</v>
      </c>
    </row>
    <row r="10123" spans="2:10" hidden="1" x14ac:dyDescent="0.25">
      <c r="B10123" s="124" t="s">
        <v>1616</v>
      </c>
      <c r="C10123" s="125" t="s">
        <v>315</v>
      </c>
      <c r="D10123" s="126" t="s">
        <v>30376</v>
      </c>
      <c r="E10123" s="125" t="s">
        <v>315</v>
      </c>
      <c r="F10123" s="126" t="s">
        <v>30381</v>
      </c>
      <c r="G10123" s="125" t="s">
        <v>30377</v>
      </c>
      <c r="H10123" s="126" t="s">
        <v>30378</v>
      </c>
      <c r="I10123" s="127">
        <v>49</v>
      </c>
      <c r="J10123" s="128">
        <v>33.851599999999998</v>
      </c>
    </row>
    <row r="10124" spans="2:10" hidden="1" x14ac:dyDescent="0.25">
      <c r="B10124" s="124" t="s">
        <v>1616</v>
      </c>
      <c r="C10124" s="125" t="s">
        <v>11975</v>
      </c>
      <c r="D10124" s="126" t="s">
        <v>30382</v>
      </c>
      <c r="E10124" s="125" t="s">
        <v>11975</v>
      </c>
      <c r="F10124" s="126" t="s">
        <v>30383</v>
      </c>
      <c r="G10124" s="125" t="s">
        <v>30384</v>
      </c>
      <c r="H10124" s="126" t="s">
        <v>30385</v>
      </c>
      <c r="I10124" s="127">
        <v>155</v>
      </c>
      <c r="J10124" s="128">
        <v>17.37459999999999</v>
      </c>
    </row>
    <row r="10125" spans="2:10" hidden="1" x14ac:dyDescent="0.25">
      <c r="B10125" s="124" t="s">
        <v>1616</v>
      </c>
      <c r="C10125" s="125" t="s">
        <v>24077</v>
      </c>
      <c r="D10125" s="126" t="s">
        <v>30386</v>
      </c>
      <c r="E10125" s="125" t="s">
        <v>24077</v>
      </c>
      <c r="F10125" s="126" t="s">
        <v>30387</v>
      </c>
      <c r="G10125" s="125" t="s">
        <v>23331</v>
      </c>
      <c r="H10125" s="126" t="s">
        <v>30388</v>
      </c>
      <c r="I10125" s="127">
        <v>343</v>
      </c>
      <c r="J10125" s="128">
        <v>3.3173000000000008</v>
      </c>
    </row>
    <row r="10126" spans="2:10" hidden="1" x14ac:dyDescent="0.25">
      <c r="B10126" s="124" t="s">
        <v>1616</v>
      </c>
      <c r="C10126" s="125" t="s">
        <v>30389</v>
      </c>
      <c r="D10126" s="126" t="s">
        <v>30390</v>
      </c>
      <c r="E10126" s="125" t="s">
        <v>7175</v>
      </c>
      <c r="F10126" s="126" t="s">
        <v>30391</v>
      </c>
      <c r="G10126" s="125" t="s">
        <v>30392</v>
      </c>
      <c r="H10126" s="126" t="s">
        <v>30393</v>
      </c>
      <c r="I10126" s="127">
        <v>167</v>
      </c>
      <c r="J10126" s="128">
        <v>13.6991</v>
      </c>
    </row>
    <row r="10127" spans="2:10" hidden="1" x14ac:dyDescent="0.25">
      <c r="B10127" s="124" t="s">
        <v>1616</v>
      </c>
      <c r="C10127" s="125" t="s">
        <v>30389</v>
      </c>
      <c r="D10127" s="126" t="s">
        <v>30390</v>
      </c>
      <c r="E10127" s="125" t="s">
        <v>30389</v>
      </c>
      <c r="F10127" s="126" t="s">
        <v>30394</v>
      </c>
      <c r="G10127" s="125" t="s">
        <v>7175</v>
      </c>
      <c r="H10127" s="126" t="s">
        <v>30391</v>
      </c>
      <c r="I10127" s="127">
        <v>89</v>
      </c>
      <c r="J10127" s="128">
        <v>9.5546000000000006</v>
      </c>
    </row>
    <row r="10128" spans="2:10" hidden="1" x14ac:dyDescent="0.25">
      <c r="B10128" s="124" t="s">
        <v>1616</v>
      </c>
      <c r="C10128" s="125" t="s">
        <v>30395</v>
      </c>
      <c r="D10128" s="126" t="s">
        <v>30396</v>
      </c>
      <c r="E10128" s="125" t="s">
        <v>30395</v>
      </c>
      <c r="F10128" s="126" t="s">
        <v>30397</v>
      </c>
      <c r="G10128" s="125" t="s">
        <v>29771</v>
      </c>
      <c r="H10128" s="126" t="s">
        <v>30398</v>
      </c>
      <c r="I10128" s="127">
        <v>192</v>
      </c>
      <c r="J10128" s="128">
        <v>5.8747999999999996</v>
      </c>
    </row>
    <row r="10129" spans="2:10" hidden="1" x14ac:dyDescent="0.25">
      <c r="B10129" s="124" t="s">
        <v>1616</v>
      </c>
      <c r="C10129" s="125" t="s">
        <v>30399</v>
      </c>
      <c r="D10129" s="126" t="s">
        <v>30400</v>
      </c>
      <c r="E10129" s="125" t="s">
        <v>30401</v>
      </c>
      <c r="F10129" s="126" t="s">
        <v>30402</v>
      </c>
      <c r="G10129" s="125" t="s">
        <v>21149</v>
      </c>
      <c r="H10129" s="126" t="s">
        <v>30403</v>
      </c>
      <c r="I10129" s="127">
        <v>3</v>
      </c>
      <c r="J10129" s="128">
        <v>30.876200000000001</v>
      </c>
    </row>
    <row r="10130" spans="2:10" hidden="1" x14ac:dyDescent="0.25">
      <c r="B10130" s="124" t="s">
        <v>1616</v>
      </c>
      <c r="C10130" s="125" t="s">
        <v>30399</v>
      </c>
      <c r="D10130" s="126" t="s">
        <v>30400</v>
      </c>
      <c r="E10130" s="125" t="s">
        <v>30404</v>
      </c>
      <c r="F10130" s="126" t="s">
        <v>30405</v>
      </c>
      <c r="G10130" s="125" t="s">
        <v>30406</v>
      </c>
      <c r="H10130" s="126" t="s">
        <v>30407</v>
      </c>
      <c r="I10130" s="127">
        <v>142</v>
      </c>
      <c r="J10130" s="128">
        <v>7.9901999999999997</v>
      </c>
    </row>
    <row r="10131" spans="2:10" hidden="1" x14ac:dyDescent="0.25">
      <c r="B10131" s="124" t="s">
        <v>1616</v>
      </c>
      <c r="C10131" s="125" t="s">
        <v>30399</v>
      </c>
      <c r="D10131" s="126" t="s">
        <v>30400</v>
      </c>
      <c r="E10131" s="125" t="s">
        <v>30408</v>
      </c>
      <c r="F10131" s="126" t="s">
        <v>30409</v>
      </c>
      <c r="G10131" s="125" t="s">
        <v>6595</v>
      </c>
      <c r="H10131" s="126" t="s">
        <v>30410</v>
      </c>
      <c r="I10131" s="127">
        <v>191</v>
      </c>
      <c r="J10131" s="128">
        <v>9.1194000000000006</v>
      </c>
    </row>
    <row r="10132" spans="2:10" hidden="1" x14ac:dyDescent="0.25">
      <c r="B10132" s="124" t="s">
        <v>1616</v>
      </c>
      <c r="C10132" s="125" t="s">
        <v>30399</v>
      </c>
      <c r="D10132" s="126" t="s">
        <v>30400</v>
      </c>
      <c r="E10132" s="125" t="s">
        <v>30399</v>
      </c>
      <c r="F10132" s="126" t="s">
        <v>30411</v>
      </c>
      <c r="G10132" s="125" t="s">
        <v>30412</v>
      </c>
      <c r="H10132" s="126" t="s">
        <v>30413</v>
      </c>
      <c r="I10132" s="127">
        <v>266</v>
      </c>
      <c r="J10132" s="128">
        <v>6.1060999999999996</v>
      </c>
    </row>
    <row r="10133" spans="2:10" hidden="1" x14ac:dyDescent="0.25">
      <c r="B10133" s="124" t="s">
        <v>1616</v>
      </c>
      <c r="C10133" s="125" t="s">
        <v>30399</v>
      </c>
      <c r="D10133" s="126" t="s">
        <v>30400</v>
      </c>
      <c r="E10133" s="125" t="s">
        <v>30414</v>
      </c>
      <c r="F10133" s="126" t="s">
        <v>30415</v>
      </c>
      <c r="G10133" s="125" t="s">
        <v>30401</v>
      </c>
      <c r="H10133" s="126" t="s">
        <v>30402</v>
      </c>
      <c r="I10133" s="127">
        <v>70</v>
      </c>
      <c r="J10133" s="128">
        <v>10.185499999999999</v>
      </c>
    </row>
    <row r="10134" spans="2:10" hidden="1" x14ac:dyDescent="0.25">
      <c r="B10134" s="124" t="s">
        <v>1616</v>
      </c>
      <c r="C10134" s="125" t="s">
        <v>30399</v>
      </c>
      <c r="D10134" s="126" t="s">
        <v>30400</v>
      </c>
      <c r="E10134" s="125" t="s">
        <v>30414</v>
      </c>
      <c r="F10134" s="126" t="s">
        <v>30415</v>
      </c>
      <c r="G10134" s="125" t="s">
        <v>30408</v>
      </c>
      <c r="H10134" s="126" t="s">
        <v>30409</v>
      </c>
      <c r="I10134" s="127">
        <v>153</v>
      </c>
      <c r="J10134" s="128">
        <v>4.6202999999999994</v>
      </c>
    </row>
    <row r="10135" spans="2:10" hidden="1" x14ac:dyDescent="0.25">
      <c r="B10135" s="124" t="s">
        <v>1616</v>
      </c>
      <c r="C10135" s="125" t="s">
        <v>30399</v>
      </c>
      <c r="D10135" s="126" t="s">
        <v>30400</v>
      </c>
      <c r="E10135" s="125" t="s">
        <v>6595</v>
      </c>
      <c r="F10135" s="126" t="s">
        <v>30410</v>
      </c>
      <c r="G10135" s="125" t="s">
        <v>30404</v>
      </c>
      <c r="H10135" s="126" t="s">
        <v>30405</v>
      </c>
      <c r="I10135" s="127">
        <v>161</v>
      </c>
      <c r="J10135" s="128">
        <v>8.0256000000000007</v>
      </c>
    </row>
    <row r="10136" spans="2:10" hidden="1" x14ac:dyDescent="0.25">
      <c r="B10136" s="124" t="s">
        <v>1616</v>
      </c>
      <c r="C10136" s="125" t="s">
        <v>30416</v>
      </c>
      <c r="D10136" s="126" t="s">
        <v>30417</v>
      </c>
      <c r="E10136" s="125" t="s">
        <v>30418</v>
      </c>
      <c r="F10136" s="126" t="s">
        <v>30419</v>
      </c>
      <c r="G10136" s="125" t="s">
        <v>2942</v>
      </c>
      <c r="H10136" s="126" t="s">
        <v>30420</v>
      </c>
      <c r="I10136" s="127">
        <v>161</v>
      </c>
      <c r="J10136" s="128">
        <v>7.3156999999999996</v>
      </c>
    </row>
    <row r="10137" spans="2:10" hidden="1" x14ac:dyDescent="0.25">
      <c r="B10137" s="124" t="s">
        <v>1616</v>
      </c>
      <c r="C10137" s="125" t="s">
        <v>30421</v>
      </c>
      <c r="D10137" s="126" t="s">
        <v>30422</v>
      </c>
      <c r="E10137" s="125" t="s">
        <v>30421</v>
      </c>
      <c r="F10137" s="126" t="s">
        <v>30423</v>
      </c>
      <c r="G10137" s="125" t="s">
        <v>30424</v>
      </c>
      <c r="H10137" s="126" t="s">
        <v>30425</v>
      </c>
      <c r="I10137" s="127">
        <v>136</v>
      </c>
      <c r="J10137" s="128">
        <v>7.915</v>
      </c>
    </row>
    <row r="10138" spans="2:10" hidden="1" x14ac:dyDescent="0.25">
      <c r="B10138" s="124" t="s">
        <v>1616</v>
      </c>
      <c r="C10138" s="125" t="s">
        <v>30426</v>
      </c>
      <c r="D10138" s="126" t="s">
        <v>30427</v>
      </c>
      <c r="E10138" s="125" t="s">
        <v>30426</v>
      </c>
      <c r="F10138" s="126" t="s">
        <v>30428</v>
      </c>
      <c r="G10138" s="125" t="s">
        <v>30429</v>
      </c>
      <c r="H10138" s="126" t="s">
        <v>30430</v>
      </c>
      <c r="I10138" s="127">
        <v>118</v>
      </c>
      <c r="J10138" s="128">
        <v>18.014700000000001</v>
      </c>
    </row>
    <row r="10139" spans="2:10" hidden="1" x14ac:dyDescent="0.25">
      <c r="B10139" s="124" t="s">
        <v>1616</v>
      </c>
      <c r="C10139" s="125" t="s">
        <v>30431</v>
      </c>
      <c r="D10139" s="126" t="s">
        <v>30432</v>
      </c>
      <c r="E10139" s="125" t="s">
        <v>30431</v>
      </c>
      <c r="F10139" s="126" t="s">
        <v>30433</v>
      </c>
      <c r="G10139" s="125" t="s">
        <v>23331</v>
      </c>
      <c r="H10139" s="126" t="s">
        <v>30434</v>
      </c>
      <c r="I10139" s="127">
        <v>281</v>
      </c>
      <c r="J10139" s="128">
        <v>0.94690000000000007</v>
      </c>
    </row>
    <row r="10140" spans="2:10" hidden="1" x14ac:dyDescent="0.25">
      <c r="B10140" s="124" t="s">
        <v>1616</v>
      </c>
      <c r="C10140" s="125" t="s">
        <v>30435</v>
      </c>
      <c r="D10140" s="126" t="s">
        <v>30436</v>
      </c>
      <c r="E10140" s="125" t="s">
        <v>30435</v>
      </c>
      <c r="F10140" s="126" t="s">
        <v>30437</v>
      </c>
      <c r="G10140" s="125" t="s">
        <v>23331</v>
      </c>
      <c r="H10140" s="126" t="s">
        <v>30438</v>
      </c>
      <c r="I10140" s="127">
        <v>321</v>
      </c>
      <c r="J10140" s="128">
        <v>3.2734000000000001</v>
      </c>
    </row>
    <row r="10141" spans="2:10" hidden="1" x14ac:dyDescent="0.25">
      <c r="B10141" s="124" t="s">
        <v>1616</v>
      </c>
      <c r="C10141" s="125" t="s">
        <v>4875</v>
      </c>
      <c r="D10141" s="126" t="s">
        <v>30439</v>
      </c>
      <c r="E10141" s="125" t="s">
        <v>4875</v>
      </c>
      <c r="F10141" s="126" t="s">
        <v>30440</v>
      </c>
      <c r="G10141" s="125" t="s">
        <v>5222</v>
      </c>
      <c r="H10141" s="126" t="s">
        <v>30441</v>
      </c>
      <c r="I10141" s="127">
        <v>80</v>
      </c>
      <c r="J10141" s="128">
        <v>32.2819</v>
      </c>
    </row>
    <row r="10142" spans="2:10" hidden="1" x14ac:dyDescent="0.25">
      <c r="B10142" s="124" t="s">
        <v>1616</v>
      </c>
      <c r="C10142" s="125" t="s">
        <v>4875</v>
      </c>
      <c r="D10142" s="126" t="s">
        <v>30439</v>
      </c>
      <c r="E10142" s="125" t="s">
        <v>30442</v>
      </c>
      <c r="F10142" s="126" t="s">
        <v>30443</v>
      </c>
      <c r="G10142" s="125" t="s">
        <v>29174</v>
      </c>
      <c r="H10142" s="126" t="s">
        <v>30444</v>
      </c>
      <c r="I10142" s="127">
        <v>6</v>
      </c>
      <c r="J10142" s="128">
        <v>38.828699999999998</v>
      </c>
    </row>
    <row r="10143" spans="2:10" hidden="1" x14ac:dyDescent="0.25">
      <c r="B10143" s="124" t="s">
        <v>1616</v>
      </c>
      <c r="C10143" s="125" t="s">
        <v>30445</v>
      </c>
      <c r="D10143" s="126" t="s">
        <v>30446</v>
      </c>
      <c r="E10143" s="125" t="s">
        <v>30447</v>
      </c>
      <c r="F10143" s="126" t="s">
        <v>30448</v>
      </c>
      <c r="G10143" s="125" t="s">
        <v>30449</v>
      </c>
      <c r="H10143" s="126" t="s">
        <v>30450</v>
      </c>
      <c r="I10143" s="127">
        <v>312</v>
      </c>
      <c r="J10143" s="128">
        <v>30.726199999999999</v>
      </c>
    </row>
    <row r="10144" spans="2:10" hidden="1" x14ac:dyDescent="0.25">
      <c r="B10144" s="124" t="s">
        <v>1616</v>
      </c>
      <c r="C10144" s="125" t="s">
        <v>30445</v>
      </c>
      <c r="D10144" s="126" t="s">
        <v>30446</v>
      </c>
      <c r="E10144" s="125" t="s">
        <v>30447</v>
      </c>
      <c r="F10144" s="126" t="s">
        <v>30448</v>
      </c>
      <c r="G10144" s="125" t="s">
        <v>30451</v>
      </c>
      <c r="H10144" s="126" t="s">
        <v>30452</v>
      </c>
      <c r="I10144" s="127">
        <v>74</v>
      </c>
      <c r="J10144" s="128">
        <v>21.6251</v>
      </c>
    </row>
    <row r="10145" spans="2:10" hidden="1" x14ac:dyDescent="0.25">
      <c r="B10145" s="124" t="s">
        <v>1616</v>
      </c>
      <c r="C10145" s="125" t="s">
        <v>30445</v>
      </c>
      <c r="D10145" s="126" t="s">
        <v>30446</v>
      </c>
      <c r="E10145" s="125" t="s">
        <v>30451</v>
      </c>
      <c r="F10145" s="126" t="s">
        <v>30452</v>
      </c>
      <c r="G10145" s="125" t="s">
        <v>5340</v>
      </c>
      <c r="H10145" s="126" t="s">
        <v>30453</v>
      </c>
      <c r="I10145" s="127">
        <v>147</v>
      </c>
      <c r="J10145" s="128">
        <v>32.11</v>
      </c>
    </row>
    <row r="10146" spans="2:10" hidden="1" x14ac:dyDescent="0.25">
      <c r="B10146" s="124" t="s">
        <v>1616</v>
      </c>
      <c r="C10146" s="125" t="s">
        <v>30445</v>
      </c>
      <c r="D10146" s="126" t="s">
        <v>30446</v>
      </c>
      <c r="E10146" s="125" t="s">
        <v>30445</v>
      </c>
      <c r="F10146" s="126" t="s">
        <v>30454</v>
      </c>
      <c r="G10146" s="125" t="s">
        <v>30455</v>
      </c>
      <c r="H10146" s="126" t="s">
        <v>30456</v>
      </c>
      <c r="I10146" s="127">
        <v>145</v>
      </c>
      <c r="J10146" s="128">
        <v>12.856299999999999</v>
      </c>
    </row>
    <row r="10147" spans="2:10" hidden="1" x14ac:dyDescent="0.25">
      <c r="B10147" s="124" t="s">
        <v>1616</v>
      </c>
      <c r="C10147" s="125" t="s">
        <v>30445</v>
      </c>
      <c r="D10147" s="126" t="s">
        <v>30446</v>
      </c>
      <c r="E10147" s="125" t="s">
        <v>30449</v>
      </c>
      <c r="F10147" s="126" t="s">
        <v>30450</v>
      </c>
      <c r="G10147" s="125" t="s">
        <v>30457</v>
      </c>
      <c r="H10147" s="126" t="s">
        <v>30458</v>
      </c>
      <c r="I10147" s="127">
        <v>70</v>
      </c>
      <c r="J10147" s="128">
        <v>2.2197</v>
      </c>
    </row>
    <row r="10148" spans="2:10" hidden="1" x14ac:dyDescent="0.25">
      <c r="B10148" s="124" t="s">
        <v>1616</v>
      </c>
      <c r="C10148" s="125" t="s">
        <v>30445</v>
      </c>
      <c r="D10148" s="126" t="s">
        <v>30446</v>
      </c>
      <c r="E10148" s="125" t="s">
        <v>30445</v>
      </c>
      <c r="F10148" s="126" t="s">
        <v>30454</v>
      </c>
      <c r="G10148" s="125" t="s">
        <v>30447</v>
      </c>
      <c r="H10148" s="126" t="s">
        <v>30448</v>
      </c>
      <c r="I10148" s="127">
        <v>125</v>
      </c>
      <c r="J10148" s="128">
        <v>4.2161</v>
      </c>
    </row>
    <row r="10149" spans="2:10" hidden="1" x14ac:dyDescent="0.25">
      <c r="B10149" s="124" t="s">
        <v>1616</v>
      </c>
      <c r="C10149" s="125" t="s">
        <v>30459</v>
      </c>
      <c r="D10149" s="126" t="s">
        <v>30460</v>
      </c>
      <c r="E10149" s="125" t="s">
        <v>30459</v>
      </c>
      <c r="F10149" s="126" t="s">
        <v>30461</v>
      </c>
      <c r="G10149" s="125" t="s">
        <v>30462</v>
      </c>
      <c r="H10149" s="126" t="s">
        <v>30463</v>
      </c>
      <c r="I10149" s="127">
        <v>64</v>
      </c>
      <c r="J10149" s="128">
        <v>9.2863000000000024</v>
      </c>
    </row>
    <row r="10150" spans="2:10" hidden="1" x14ac:dyDescent="0.25">
      <c r="B10150" s="124" t="s">
        <v>1616</v>
      </c>
      <c r="C10150" s="125" t="s">
        <v>30459</v>
      </c>
      <c r="D10150" s="126" t="s">
        <v>30460</v>
      </c>
      <c r="E10150" s="125" t="s">
        <v>30462</v>
      </c>
      <c r="F10150" s="126" t="s">
        <v>30463</v>
      </c>
      <c r="G10150" s="125" t="s">
        <v>30464</v>
      </c>
      <c r="H10150" s="126" t="s">
        <v>30465</v>
      </c>
      <c r="I10150" s="127">
        <v>180</v>
      </c>
      <c r="J10150" s="128">
        <v>8.2896000000000001</v>
      </c>
    </row>
    <row r="10151" spans="2:10" hidden="1" x14ac:dyDescent="0.25">
      <c r="B10151" s="124" t="s">
        <v>1616</v>
      </c>
      <c r="C10151" s="125" t="s">
        <v>3443</v>
      </c>
      <c r="D10151" s="126" t="s">
        <v>30466</v>
      </c>
      <c r="E10151" s="125" t="s">
        <v>3738</v>
      </c>
      <c r="F10151" s="126" t="s">
        <v>30467</v>
      </c>
      <c r="G10151" s="125" t="s">
        <v>6777</v>
      </c>
      <c r="H10151" s="126" t="s">
        <v>30468</v>
      </c>
      <c r="I10151" s="127">
        <v>93</v>
      </c>
      <c r="J10151" s="128">
        <v>7.8712999999999997</v>
      </c>
    </row>
    <row r="10152" spans="2:10" hidden="1" x14ac:dyDescent="0.25">
      <c r="B10152" s="124" t="s">
        <v>1616</v>
      </c>
      <c r="C10152" s="125" t="s">
        <v>3443</v>
      </c>
      <c r="D10152" s="126" t="s">
        <v>30466</v>
      </c>
      <c r="E10152" s="125" t="s">
        <v>3443</v>
      </c>
      <c r="F10152" s="126" t="s">
        <v>30469</v>
      </c>
      <c r="G10152" s="125" t="s">
        <v>3738</v>
      </c>
      <c r="H10152" s="126" t="s">
        <v>30467</v>
      </c>
      <c r="I10152" s="127">
        <v>204</v>
      </c>
      <c r="J10152" s="128">
        <v>11.0014</v>
      </c>
    </row>
    <row r="10153" spans="2:10" hidden="1" x14ac:dyDescent="0.25">
      <c r="B10153" s="124" t="s">
        <v>1616</v>
      </c>
      <c r="C10153" s="125" t="s">
        <v>3443</v>
      </c>
      <c r="D10153" s="126" t="s">
        <v>30466</v>
      </c>
      <c r="E10153" s="125" t="s">
        <v>6777</v>
      </c>
      <c r="F10153" s="126" t="s">
        <v>30468</v>
      </c>
      <c r="G10153" s="125" t="s">
        <v>23331</v>
      </c>
      <c r="H10153" s="126" t="s">
        <v>30470</v>
      </c>
      <c r="I10153" s="127">
        <v>94</v>
      </c>
      <c r="J10153" s="128">
        <v>4.789600000000001</v>
      </c>
    </row>
    <row r="10154" spans="2:10" hidden="1" x14ac:dyDescent="0.25">
      <c r="B10154" s="124" t="s">
        <v>1616</v>
      </c>
      <c r="C10154" s="125" t="s">
        <v>3443</v>
      </c>
      <c r="D10154" s="126" t="s">
        <v>30466</v>
      </c>
      <c r="E10154" s="125" t="s">
        <v>23331</v>
      </c>
      <c r="F10154" s="126" t="s">
        <v>30470</v>
      </c>
      <c r="G10154" s="125" t="s">
        <v>11735</v>
      </c>
      <c r="H10154" s="126" t="s">
        <v>30471</v>
      </c>
      <c r="I10154" s="127">
        <v>203</v>
      </c>
      <c r="J10154" s="128">
        <v>1.0096000000000001</v>
      </c>
    </row>
    <row r="10155" spans="2:10" hidden="1" x14ac:dyDescent="0.25">
      <c r="B10155" s="124" t="s">
        <v>1616</v>
      </c>
      <c r="C10155" s="125" t="s">
        <v>11551</v>
      </c>
      <c r="D10155" s="126" t="s">
        <v>30472</v>
      </c>
      <c r="E10155" s="125" t="s">
        <v>30473</v>
      </c>
      <c r="F10155" s="126" t="s">
        <v>30474</v>
      </c>
      <c r="G10155" s="125" t="s">
        <v>30475</v>
      </c>
      <c r="H10155" s="126" t="s">
        <v>30476</v>
      </c>
      <c r="I10155" s="127">
        <v>128</v>
      </c>
      <c r="J10155" s="128">
        <v>14.595599999999999</v>
      </c>
    </row>
    <row r="10156" spans="2:10" hidden="1" x14ac:dyDescent="0.25">
      <c r="B10156" s="124" t="s">
        <v>1616</v>
      </c>
      <c r="C10156" s="125" t="s">
        <v>11551</v>
      </c>
      <c r="D10156" s="126" t="s">
        <v>30472</v>
      </c>
      <c r="E10156" s="125" t="s">
        <v>11551</v>
      </c>
      <c r="F10156" s="126" t="s">
        <v>30477</v>
      </c>
      <c r="G10156" s="125" t="s">
        <v>30473</v>
      </c>
      <c r="H10156" s="126" t="s">
        <v>30474</v>
      </c>
      <c r="I10156" s="127">
        <v>86</v>
      </c>
      <c r="J10156" s="128">
        <v>25.992000000000001</v>
      </c>
    </row>
    <row r="10157" spans="2:10" hidden="1" x14ac:dyDescent="0.25">
      <c r="B10157" s="124" t="s">
        <v>1616</v>
      </c>
      <c r="C10157" s="125" t="s">
        <v>11551</v>
      </c>
      <c r="D10157" s="126" t="s">
        <v>30472</v>
      </c>
      <c r="E10157" s="125" t="s">
        <v>11551</v>
      </c>
      <c r="F10157" s="126" t="s">
        <v>30477</v>
      </c>
      <c r="G10157" s="125" t="s">
        <v>30478</v>
      </c>
      <c r="H10157" s="126" t="s">
        <v>30479</v>
      </c>
      <c r="I10157" s="127">
        <v>65</v>
      </c>
      <c r="J10157" s="128">
        <v>23.180700000000002</v>
      </c>
    </row>
    <row r="10158" spans="2:10" hidden="1" x14ac:dyDescent="0.25">
      <c r="B10158" s="124" t="s">
        <v>1616</v>
      </c>
      <c r="C10158" s="125" t="s">
        <v>11551</v>
      </c>
      <c r="D10158" s="126" t="s">
        <v>30472</v>
      </c>
      <c r="E10158" s="125" t="s">
        <v>11551</v>
      </c>
      <c r="F10158" s="126" t="s">
        <v>30477</v>
      </c>
      <c r="G10158" s="125" t="s">
        <v>23331</v>
      </c>
      <c r="H10158" s="126" t="s">
        <v>30480</v>
      </c>
      <c r="I10158" s="127">
        <v>27</v>
      </c>
      <c r="J10158" s="128">
        <v>22.889099999999999</v>
      </c>
    </row>
    <row r="10159" spans="2:10" hidden="1" x14ac:dyDescent="0.25">
      <c r="B10159" s="124" t="s">
        <v>1616</v>
      </c>
      <c r="C10159" s="125" t="s">
        <v>11551</v>
      </c>
      <c r="D10159" s="126" t="s">
        <v>30472</v>
      </c>
      <c r="E10159" s="125" t="s">
        <v>30478</v>
      </c>
      <c r="F10159" s="126" t="s">
        <v>30479</v>
      </c>
      <c r="G10159" s="125" t="s">
        <v>30481</v>
      </c>
      <c r="H10159" s="126" t="s">
        <v>30482</v>
      </c>
      <c r="I10159" s="127">
        <v>81</v>
      </c>
      <c r="J10159" s="128">
        <v>25.024900000000009</v>
      </c>
    </row>
    <row r="10160" spans="2:10" hidden="1" x14ac:dyDescent="0.25">
      <c r="B10160" s="124" t="s">
        <v>1616</v>
      </c>
      <c r="C10160" s="125" t="s">
        <v>30483</v>
      </c>
      <c r="D10160" s="126" t="s">
        <v>30484</v>
      </c>
      <c r="E10160" s="125" t="s">
        <v>30483</v>
      </c>
      <c r="F10160" s="126" t="s">
        <v>30485</v>
      </c>
      <c r="G10160" s="125" t="s">
        <v>30486</v>
      </c>
      <c r="H10160" s="126" t="s">
        <v>30487</v>
      </c>
      <c r="I10160" s="127">
        <v>41</v>
      </c>
      <c r="J10160" s="128">
        <v>14.8933</v>
      </c>
    </row>
    <row r="10161" spans="2:10" hidden="1" x14ac:dyDescent="0.25">
      <c r="B10161" s="124" t="s">
        <v>1616</v>
      </c>
      <c r="C10161" s="125" t="s">
        <v>30488</v>
      </c>
      <c r="D10161" s="126" t="s">
        <v>30489</v>
      </c>
      <c r="E10161" s="125" t="s">
        <v>30490</v>
      </c>
      <c r="F10161" s="126" t="s">
        <v>30491</v>
      </c>
      <c r="G10161" s="125" t="s">
        <v>178</v>
      </c>
      <c r="H10161" s="126" t="s">
        <v>30492</v>
      </c>
      <c r="I10161" s="127">
        <v>0</v>
      </c>
      <c r="J10161" s="128">
        <v>3.3973</v>
      </c>
    </row>
    <row r="10162" spans="2:10" hidden="1" x14ac:dyDescent="0.25">
      <c r="B10162" s="124" t="s">
        <v>1616</v>
      </c>
      <c r="C10162" s="125" t="s">
        <v>30488</v>
      </c>
      <c r="D10162" s="126" t="s">
        <v>30489</v>
      </c>
      <c r="E10162" s="125" t="s">
        <v>30488</v>
      </c>
      <c r="F10162" s="126" t="s">
        <v>30493</v>
      </c>
      <c r="G10162" s="125" t="s">
        <v>30494</v>
      </c>
      <c r="H10162" s="126" t="s">
        <v>30495</v>
      </c>
      <c r="I10162" s="127">
        <v>186</v>
      </c>
      <c r="J10162" s="128">
        <v>6.0875000000000004</v>
      </c>
    </row>
    <row r="10163" spans="2:10" hidden="1" x14ac:dyDescent="0.25">
      <c r="B10163" s="124" t="s">
        <v>1616</v>
      </c>
      <c r="C10163" s="125" t="s">
        <v>30488</v>
      </c>
      <c r="D10163" s="126" t="s">
        <v>30489</v>
      </c>
      <c r="E10163" s="125" t="s">
        <v>30494</v>
      </c>
      <c r="F10163" s="126" t="s">
        <v>30495</v>
      </c>
      <c r="G10163" s="125" t="s">
        <v>30490</v>
      </c>
      <c r="H10163" s="126" t="s">
        <v>30491</v>
      </c>
      <c r="I10163" s="127">
        <v>118</v>
      </c>
      <c r="J10163" s="128">
        <v>1.0127999999999999</v>
      </c>
    </row>
    <row r="10164" spans="2:10" hidden="1" x14ac:dyDescent="0.25">
      <c r="B10164" s="124" t="s">
        <v>1616</v>
      </c>
      <c r="C10164" s="125" t="s">
        <v>30488</v>
      </c>
      <c r="D10164" s="126" t="s">
        <v>30489</v>
      </c>
      <c r="E10164" s="125" t="s">
        <v>30488</v>
      </c>
      <c r="F10164" s="126" t="s">
        <v>30493</v>
      </c>
      <c r="G10164" s="125" t="s">
        <v>30496</v>
      </c>
      <c r="H10164" s="126" t="s">
        <v>30497</v>
      </c>
      <c r="I10164" s="127">
        <v>86</v>
      </c>
      <c r="J10164" s="128">
        <v>4.1034999999999986</v>
      </c>
    </row>
    <row r="10165" spans="2:10" hidden="1" x14ac:dyDescent="0.25">
      <c r="B10165" s="124" t="s">
        <v>1616</v>
      </c>
      <c r="C10165" s="125" t="s">
        <v>30498</v>
      </c>
      <c r="D10165" s="126" t="s">
        <v>30499</v>
      </c>
      <c r="E10165" s="125" t="s">
        <v>30498</v>
      </c>
      <c r="F10165" s="126" t="s">
        <v>30500</v>
      </c>
      <c r="G10165" s="125" t="s">
        <v>30501</v>
      </c>
      <c r="H10165" s="126" t="s">
        <v>30502</v>
      </c>
      <c r="I10165" s="127">
        <v>1002</v>
      </c>
      <c r="J10165" s="128">
        <v>21.327999999999999</v>
      </c>
    </row>
    <row r="10166" spans="2:10" hidden="1" x14ac:dyDescent="0.25">
      <c r="B10166" s="124" t="s">
        <v>1616</v>
      </c>
      <c r="C10166" s="125" t="s">
        <v>30498</v>
      </c>
      <c r="D10166" s="126" t="s">
        <v>30499</v>
      </c>
      <c r="E10166" s="125" t="s">
        <v>30498</v>
      </c>
      <c r="F10166" s="126" t="s">
        <v>30500</v>
      </c>
      <c r="G10166" s="125" t="s">
        <v>30503</v>
      </c>
      <c r="H10166" s="126" t="s">
        <v>30504</v>
      </c>
      <c r="I10166" s="127">
        <v>514</v>
      </c>
      <c r="J10166" s="128">
        <v>22.960799999999988</v>
      </c>
    </row>
    <row r="10167" spans="2:10" hidden="1" x14ac:dyDescent="0.25">
      <c r="B10167" s="124" t="s">
        <v>1616</v>
      </c>
      <c r="C10167" s="125" t="s">
        <v>30505</v>
      </c>
      <c r="D10167" s="126" t="s">
        <v>30506</v>
      </c>
      <c r="E10167" s="125" t="s">
        <v>30505</v>
      </c>
      <c r="F10167" s="126" t="s">
        <v>30507</v>
      </c>
      <c r="G10167" s="125" t="s">
        <v>30508</v>
      </c>
      <c r="H10167" s="126" t="s">
        <v>30509</v>
      </c>
      <c r="I10167" s="127">
        <v>119</v>
      </c>
      <c r="J10167" s="128">
        <v>70.777500000000003</v>
      </c>
    </row>
    <row r="10168" spans="2:10" hidden="1" x14ac:dyDescent="0.25">
      <c r="B10168" s="124" t="s">
        <v>1616</v>
      </c>
      <c r="C10168" s="125" t="s">
        <v>30505</v>
      </c>
      <c r="D10168" s="126" t="s">
        <v>30506</v>
      </c>
      <c r="E10168" s="125" t="s">
        <v>30505</v>
      </c>
      <c r="F10168" s="126" t="s">
        <v>30507</v>
      </c>
      <c r="G10168" s="125" t="s">
        <v>30510</v>
      </c>
      <c r="H10168" s="126" t="s">
        <v>30511</v>
      </c>
      <c r="I10168" s="127">
        <v>109</v>
      </c>
      <c r="J10168" s="128">
        <v>21.443000000000001</v>
      </c>
    </row>
    <row r="10169" spans="2:10" hidden="1" x14ac:dyDescent="0.25">
      <c r="B10169" s="124" t="s">
        <v>1616</v>
      </c>
      <c r="C10169" s="125" t="s">
        <v>30512</v>
      </c>
      <c r="D10169" s="126" t="s">
        <v>30513</v>
      </c>
      <c r="E10169" s="125" t="s">
        <v>30512</v>
      </c>
      <c r="F10169" s="126" t="s">
        <v>30514</v>
      </c>
      <c r="G10169" s="125" t="s">
        <v>30515</v>
      </c>
      <c r="H10169" s="126" t="s">
        <v>30516</v>
      </c>
      <c r="I10169" s="127">
        <v>53</v>
      </c>
      <c r="J10169" s="128">
        <v>18.842700000000001</v>
      </c>
    </row>
    <row r="10170" spans="2:10" hidden="1" x14ac:dyDescent="0.25">
      <c r="B10170" s="124" t="s">
        <v>1616</v>
      </c>
      <c r="C10170" s="125" t="s">
        <v>22706</v>
      </c>
      <c r="D10170" s="126" t="s">
        <v>30517</v>
      </c>
      <c r="E10170" s="125" t="s">
        <v>22706</v>
      </c>
      <c r="F10170" s="126" t="s">
        <v>30518</v>
      </c>
      <c r="G10170" s="125" t="s">
        <v>2039</v>
      </c>
      <c r="H10170" s="126" t="s">
        <v>30519</v>
      </c>
      <c r="I10170" s="127">
        <v>191</v>
      </c>
      <c r="J10170" s="128">
        <v>21.120799999999999</v>
      </c>
    </row>
    <row r="10171" spans="2:10" hidden="1" x14ac:dyDescent="0.25">
      <c r="B10171" s="124" t="s">
        <v>1616</v>
      </c>
      <c r="C10171" s="125" t="s">
        <v>22706</v>
      </c>
      <c r="D10171" s="126" t="s">
        <v>30517</v>
      </c>
      <c r="E10171" s="125" t="s">
        <v>2039</v>
      </c>
      <c r="F10171" s="126" t="s">
        <v>30519</v>
      </c>
      <c r="G10171" s="125" t="s">
        <v>30520</v>
      </c>
      <c r="H10171" s="126" t="s">
        <v>30521</v>
      </c>
      <c r="I10171" s="127">
        <v>181</v>
      </c>
      <c r="J10171" s="128">
        <v>22.30759999999999</v>
      </c>
    </row>
    <row r="10172" spans="2:10" hidden="1" x14ac:dyDescent="0.25">
      <c r="B10172" s="124" t="s">
        <v>1616</v>
      </c>
      <c r="C10172" s="125" t="s">
        <v>28099</v>
      </c>
      <c r="D10172" s="126" t="s">
        <v>30522</v>
      </c>
      <c r="E10172" s="125" t="s">
        <v>28099</v>
      </c>
      <c r="F10172" s="126" t="s">
        <v>30523</v>
      </c>
      <c r="G10172" s="125" t="s">
        <v>30524</v>
      </c>
      <c r="H10172" s="126" t="s">
        <v>30525</v>
      </c>
      <c r="I10172" s="127">
        <v>23</v>
      </c>
      <c r="J10172" s="128">
        <v>11.0199</v>
      </c>
    </row>
    <row r="10173" spans="2:10" hidden="1" x14ac:dyDescent="0.25">
      <c r="B10173" s="124" t="s">
        <v>1616</v>
      </c>
      <c r="C10173" s="125" t="s">
        <v>30526</v>
      </c>
      <c r="D10173" s="126" t="s">
        <v>30527</v>
      </c>
      <c r="E10173" s="125" t="s">
        <v>30528</v>
      </c>
      <c r="F10173" s="126" t="s">
        <v>30529</v>
      </c>
      <c r="G10173" s="125" t="s">
        <v>30530</v>
      </c>
      <c r="H10173" s="126" t="s">
        <v>30531</v>
      </c>
      <c r="I10173" s="127">
        <v>130</v>
      </c>
      <c r="J10173" s="128">
        <v>15.7944</v>
      </c>
    </row>
    <row r="10174" spans="2:10" hidden="1" x14ac:dyDescent="0.25">
      <c r="B10174" s="124" t="s">
        <v>1616</v>
      </c>
      <c r="C10174" s="125" t="s">
        <v>30526</v>
      </c>
      <c r="D10174" s="126" t="s">
        <v>30527</v>
      </c>
      <c r="E10174" s="125" t="s">
        <v>30526</v>
      </c>
      <c r="F10174" s="126" t="s">
        <v>30532</v>
      </c>
      <c r="G10174" s="125" t="s">
        <v>30528</v>
      </c>
      <c r="H10174" s="126" t="s">
        <v>30529</v>
      </c>
      <c r="I10174" s="127">
        <v>169</v>
      </c>
      <c r="J10174" s="128">
        <v>8.1288999999999998</v>
      </c>
    </row>
    <row r="10175" spans="2:10" hidden="1" x14ac:dyDescent="0.25">
      <c r="B10175" s="124" t="s">
        <v>1616</v>
      </c>
      <c r="C10175" s="125" t="s">
        <v>30533</v>
      </c>
      <c r="D10175" s="126" t="s">
        <v>30534</v>
      </c>
      <c r="E10175" s="125" t="s">
        <v>30533</v>
      </c>
      <c r="F10175" s="126" t="s">
        <v>30535</v>
      </c>
      <c r="G10175" s="125" t="s">
        <v>10003</v>
      </c>
      <c r="H10175" s="126" t="s">
        <v>30536</v>
      </c>
      <c r="I10175" s="127">
        <v>74</v>
      </c>
      <c r="J10175" s="128">
        <v>9.6721000000000004</v>
      </c>
    </row>
    <row r="10176" spans="2:10" hidden="1" x14ac:dyDescent="0.25">
      <c r="B10176" s="124" t="s">
        <v>1616</v>
      </c>
      <c r="C10176" s="125" t="s">
        <v>30533</v>
      </c>
      <c r="D10176" s="126" t="s">
        <v>30534</v>
      </c>
      <c r="E10176" s="125" t="s">
        <v>8238</v>
      </c>
      <c r="F10176" s="126" t="s">
        <v>30537</v>
      </c>
      <c r="G10176" s="125" t="s">
        <v>30538</v>
      </c>
      <c r="H10176" s="126" t="s">
        <v>30539</v>
      </c>
      <c r="I10176" s="127">
        <v>132</v>
      </c>
      <c r="J10176" s="128">
        <v>15.4503</v>
      </c>
    </row>
    <row r="10177" spans="2:10" hidden="1" x14ac:dyDescent="0.25">
      <c r="B10177" s="124" t="s">
        <v>1616</v>
      </c>
      <c r="C10177" s="125" t="s">
        <v>30533</v>
      </c>
      <c r="D10177" s="126" t="s">
        <v>30534</v>
      </c>
      <c r="E10177" s="125" t="s">
        <v>30533</v>
      </c>
      <c r="F10177" s="126" t="s">
        <v>30535</v>
      </c>
      <c r="G10177" s="125" t="s">
        <v>8238</v>
      </c>
      <c r="H10177" s="126" t="s">
        <v>30537</v>
      </c>
      <c r="I10177" s="127">
        <v>130</v>
      </c>
      <c r="J10177" s="128">
        <v>9.8467000000000002</v>
      </c>
    </row>
    <row r="10178" spans="2:10" hidden="1" x14ac:dyDescent="0.25">
      <c r="B10178" s="124" t="s">
        <v>1616</v>
      </c>
      <c r="C10178" s="125" t="s">
        <v>6532</v>
      </c>
      <c r="D10178" s="126" t="s">
        <v>30540</v>
      </c>
      <c r="E10178" s="125" t="s">
        <v>6532</v>
      </c>
      <c r="F10178" s="126" t="s">
        <v>30541</v>
      </c>
      <c r="G10178" s="125" t="s">
        <v>30542</v>
      </c>
      <c r="H10178" s="126" t="s">
        <v>30543</v>
      </c>
      <c r="I10178" s="127">
        <v>73</v>
      </c>
      <c r="J10178" s="128">
        <v>12.4823</v>
      </c>
    </row>
    <row r="10179" spans="2:10" hidden="1" x14ac:dyDescent="0.25">
      <c r="B10179" s="124" t="s">
        <v>1616</v>
      </c>
      <c r="C10179" s="125" t="s">
        <v>6532</v>
      </c>
      <c r="D10179" s="126" t="s">
        <v>30540</v>
      </c>
      <c r="E10179" s="125" t="s">
        <v>30542</v>
      </c>
      <c r="F10179" s="126" t="s">
        <v>30543</v>
      </c>
      <c r="G10179" s="125" t="s">
        <v>30544</v>
      </c>
      <c r="H10179" s="126" t="s">
        <v>30545</v>
      </c>
      <c r="I10179" s="127">
        <v>54</v>
      </c>
      <c r="J10179" s="128">
        <v>11.7509</v>
      </c>
    </row>
    <row r="10180" spans="2:10" hidden="1" x14ac:dyDescent="0.25">
      <c r="B10180" s="124" t="s">
        <v>1616</v>
      </c>
      <c r="C10180" s="125" t="s">
        <v>30546</v>
      </c>
      <c r="D10180" s="126" t="s">
        <v>30547</v>
      </c>
      <c r="E10180" s="125" t="s">
        <v>30546</v>
      </c>
      <c r="F10180" s="126" t="s">
        <v>30548</v>
      </c>
      <c r="G10180" s="125" t="s">
        <v>30549</v>
      </c>
      <c r="H10180" s="126" t="s">
        <v>30550</v>
      </c>
      <c r="I10180" s="127">
        <v>414</v>
      </c>
      <c r="J10180" s="128">
        <v>32.196400000000011</v>
      </c>
    </row>
    <row r="10181" spans="2:10" hidden="1" x14ac:dyDescent="0.25">
      <c r="B10181" s="124" t="s">
        <v>1616</v>
      </c>
      <c r="C10181" s="125" t="s">
        <v>30551</v>
      </c>
      <c r="D10181" s="126" t="s">
        <v>30552</v>
      </c>
      <c r="E10181" s="125" t="s">
        <v>30551</v>
      </c>
      <c r="F10181" s="126" t="s">
        <v>30553</v>
      </c>
      <c r="G10181" s="125" t="s">
        <v>30554</v>
      </c>
      <c r="H10181" s="126" t="s">
        <v>30555</v>
      </c>
      <c r="I10181" s="127">
        <v>276</v>
      </c>
      <c r="J10181" s="128">
        <v>11.413500000000001</v>
      </c>
    </row>
    <row r="10182" spans="2:10" hidden="1" x14ac:dyDescent="0.25">
      <c r="B10182" s="124" t="s">
        <v>1616</v>
      </c>
      <c r="C10182" s="125" t="s">
        <v>30556</v>
      </c>
      <c r="D10182" s="126" t="s">
        <v>30557</v>
      </c>
      <c r="E10182" s="125" t="s">
        <v>30556</v>
      </c>
      <c r="F10182" s="126" t="s">
        <v>30558</v>
      </c>
      <c r="G10182" s="125" t="s">
        <v>30559</v>
      </c>
      <c r="H10182" s="126" t="s">
        <v>30560</v>
      </c>
      <c r="I10182" s="127">
        <v>191</v>
      </c>
      <c r="J10182" s="128">
        <v>9.650800000000002</v>
      </c>
    </row>
    <row r="10183" spans="2:10" hidden="1" x14ac:dyDescent="0.25">
      <c r="B10183" s="124" t="s">
        <v>1616</v>
      </c>
      <c r="C10183" s="125" t="s">
        <v>30561</v>
      </c>
      <c r="D10183" s="126" t="s">
        <v>30562</v>
      </c>
      <c r="E10183" s="125" t="s">
        <v>30561</v>
      </c>
      <c r="F10183" s="126" t="s">
        <v>30563</v>
      </c>
      <c r="G10183" s="125" t="s">
        <v>3675</v>
      </c>
      <c r="H10183" s="126" t="s">
        <v>30564</v>
      </c>
      <c r="I10183" s="127">
        <v>22</v>
      </c>
      <c r="J10183" s="128">
        <v>1.6560999999999999</v>
      </c>
    </row>
    <row r="10184" spans="2:10" hidden="1" x14ac:dyDescent="0.25">
      <c r="B10184" s="124" t="s">
        <v>1616</v>
      </c>
      <c r="C10184" s="125" t="s">
        <v>30565</v>
      </c>
      <c r="D10184" s="126" t="s">
        <v>30566</v>
      </c>
      <c r="E10184" s="125" t="s">
        <v>30565</v>
      </c>
      <c r="F10184" s="126" t="s">
        <v>30567</v>
      </c>
      <c r="G10184" s="125" t="s">
        <v>30568</v>
      </c>
      <c r="H10184" s="126" t="s">
        <v>30569</v>
      </c>
      <c r="I10184" s="127">
        <v>71</v>
      </c>
      <c r="J10184" s="128">
        <v>36.348100000000002</v>
      </c>
    </row>
    <row r="10185" spans="2:10" hidden="1" x14ac:dyDescent="0.25">
      <c r="B10185" s="124" t="s">
        <v>1616</v>
      </c>
      <c r="C10185" s="125" t="s">
        <v>30570</v>
      </c>
      <c r="D10185" s="126" t="s">
        <v>30571</v>
      </c>
      <c r="E10185" s="125" t="s">
        <v>30570</v>
      </c>
      <c r="F10185" s="126" t="s">
        <v>30572</v>
      </c>
      <c r="G10185" s="125" t="s">
        <v>30573</v>
      </c>
      <c r="H10185" s="126" t="s">
        <v>30574</v>
      </c>
      <c r="I10185" s="127">
        <v>130</v>
      </c>
      <c r="J10185" s="128">
        <v>22.048200000000001</v>
      </c>
    </row>
    <row r="10186" spans="2:10" hidden="1" x14ac:dyDescent="0.25">
      <c r="B10186" s="124" t="s">
        <v>1616</v>
      </c>
      <c r="C10186" s="125" t="s">
        <v>30575</v>
      </c>
      <c r="D10186" s="126" t="s">
        <v>30576</v>
      </c>
      <c r="E10186" s="125" t="s">
        <v>30575</v>
      </c>
      <c r="F10186" s="126" t="s">
        <v>30577</v>
      </c>
      <c r="G10186" s="125" t="s">
        <v>23331</v>
      </c>
      <c r="H10186" s="126" t="s">
        <v>30578</v>
      </c>
      <c r="I10186" s="127">
        <v>111</v>
      </c>
      <c r="J10186" s="128">
        <v>8.8195000000000032</v>
      </c>
    </row>
    <row r="10187" spans="2:10" hidden="1" x14ac:dyDescent="0.25">
      <c r="B10187" s="124" t="s">
        <v>1616</v>
      </c>
      <c r="C10187" s="125" t="s">
        <v>30575</v>
      </c>
      <c r="D10187" s="126" t="s">
        <v>30576</v>
      </c>
      <c r="E10187" s="125" t="s">
        <v>23331</v>
      </c>
      <c r="F10187" s="126" t="s">
        <v>30578</v>
      </c>
      <c r="G10187" s="125" t="s">
        <v>23331</v>
      </c>
      <c r="H10187" s="126" t="s">
        <v>30579</v>
      </c>
      <c r="I10187" s="127">
        <v>336</v>
      </c>
      <c r="J10187" s="128">
        <v>7.2178999999999984</v>
      </c>
    </row>
    <row r="10188" spans="2:10" hidden="1" x14ac:dyDescent="0.25">
      <c r="B10188" s="124" t="s">
        <v>1616</v>
      </c>
      <c r="C10188" s="125" t="s">
        <v>30580</v>
      </c>
      <c r="D10188" s="126" t="s">
        <v>30581</v>
      </c>
      <c r="E10188" s="125" t="s">
        <v>30580</v>
      </c>
      <c r="F10188" s="126" t="s">
        <v>30582</v>
      </c>
      <c r="G10188" s="125" t="s">
        <v>18880</v>
      </c>
      <c r="H10188" s="126" t="s">
        <v>30583</v>
      </c>
      <c r="I10188" s="127">
        <v>28</v>
      </c>
      <c r="J10188" s="128">
        <v>12.7949</v>
      </c>
    </row>
    <row r="10189" spans="2:10" hidden="1" x14ac:dyDescent="0.25">
      <c r="B10189" s="124" t="s">
        <v>1616</v>
      </c>
      <c r="C10189" s="125" t="s">
        <v>30584</v>
      </c>
      <c r="D10189" s="126" t="s">
        <v>30585</v>
      </c>
      <c r="E10189" s="125" t="s">
        <v>30584</v>
      </c>
      <c r="F10189" s="126" t="s">
        <v>30586</v>
      </c>
      <c r="G10189" s="125" t="s">
        <v>134</v>
      </c>
      <c r="H10189" s="126" t="s">
        <v>30587</v>
      </c>
      <c r="I10189" s="127">
        <v>146</v>
      </c>
      <c r="J10189" s="128">
        <v>18.4679</v>
      </c>
    </row>
    <row r="10190" spans="2:10" hidden="1" x14ac:dyDescent="0.25">
      <c r="B10190" s="124" t="s">
        <v>1616</v>
      </c>
      <c r="C10190" s="125" t="s">
        <v>30588</v>
      </c>
      <c r="D10190" s="126" t="s">
        <v>30589</v>
      </c>
      <c r="E10190" s="125" t="s">
        <v>30588</v>
      </c>
      <c r="F10190" s="126" t="s">
        <v>30590</v>
      </c>
      <c r="G10190" s="125" t="s">
        <v>30591</v>
      </c>
      <c r="H10190" s="126" t="s">
        <v>30592</v>
      </c>
      <c r="I10190" s="127">
        <v>187</v>
      </c>
      <c r="J10190" s="128">
        <v>17.651199999999999</v>
      </c>
    </row>
    <row r="10191" spans="2:10" hidden="1" x14ac:dyDescent="0.25">
      <c r="B10191" s="124" t="s">
        <v>1616</v>
      </c>
      <c r="C10191" s="125" t="s">
        <v>30588</v>
      </c>
      <c r="D10191" s="126" t="s">
        <v>30589</v>
      </c>
      <c r="E10191" s="125" t="s">
        <v>30591</v>
      </c>
      <c r="F10191" s="126" t="s">
        <v>30592</v>
      </c>
      <c r="G10191" s="125" t="s">
        <v>30593</v>
      </c>
      <c r="H10191" s="126" t="s">
        <v>30594</v>
      </c>
      <c r="I10191" s="127">
        <v>293</v>
      </c>
      <c r="J10191" s="128">
        <v>9.82</v>
      </c>
    </row>
    <row r="10192" spans="2:10" hidden="1" x14ac:dyDescent="0.25">
      <c r="B10192" s="124" t="s">
        <v>1616</v>
      </c>
      <c r="C10192" s="125" t="s">
        <v>6233</v>
      </c>
      <c r="D10192" s="126" t="s">
        <v>30595</v>
      </c>
      <c r="E10192" s="125" t="s">
        <v>6233</v>
      </c>
      <c r="F10192" s="126" t="s">
        <v>30596</v>
      </c>
      <c r="G10192" s="125" t="s">
        <v>29771</v>
      </c>
      <c r="H10192" s="126" t="s">
        <v>30597</v>
      </c>
      <c r="I10192" s="127">
        <v>285</v>
      </c>
      <c r="J10192" s="128">
        <v>9.4734000000000016</v>
      </c>
    </row>
    <row r="10193" spans="2:10" hidden="1" x14ac:dyDescent="0.25">
      <c r="B10193" s="124" t="s">
        <v>1616</v>
      </c>
      <c r="C10193" s="125" t="s">
        <v>3813</v>
      </c>
      <c r="D10193" s="126" t="s">
        <v>30598</v>
      </c>
      <c r="E10193" s="125" t="s">
        <v>3813</v>
      </c>
      <c r="F10193" s="126" t="s">
        <v>30599</v>
      </c>
      <c r="G10193" s="125" t="s">
        <v>30600</v>
      </c>
      <c r="H10193" s="126" t="s">
        <v>30601</v>
      </c>
      <c r="I10193" s="127">
        <v>54</v>
      </c>
      <c r="J10193" s="128">
        <v>3.3881999999999999</v>
      </c>
    </row>
    <row r="10194" spans="2:10" hidden="1" x14ac:dyDescent="0.25">
      <c r="B10194" s="124" t="s">
        <v>1616</v>
      </c>
      <c r="C10194" s="125" t="s">
        <v>3819</v>
      </c>
      <c r="D10194" s="126" t="s">
        <v>30602</v>
      </c>
      <c r="E10194" s="125" t="s">
        <v>3819</v>
      </c>
      <c r="F10194" s="126" t="s">
        <v>30603</v>
      </c>
      <c r="G10194" s="125" t="s">
        <v>30604</v>
      </c>
      <c r="H10194" s="126" t="s">
        <v>30605</v>
      </c>
      <c r="I10194" s="127">
        <v>24</v>
      </c>
      <c r="J10194" s="128">
        <v>3.4551999999999992</v>
      </c>
    </row>
    <row r="10195" spans="2:10" hidden="1" x14ac:dyDescent="0.25">
      <c r="B10195" s="124" t="s">
        <v>1616</v>
      </c>
      <c r="C10195" s="125" t="s">
        <v>30606</v>
      </c>
      <c r="D10195" s="126" t="s">
        <v>30607</v>
      </c>
      <c r="E10195" s="125" t="s">
        <v>30606</v>
      </c>
      <c r="F10195" s="126" t="s">
        <v>30608</v>
      </c>
      <c r="G10195" s="125" t="s">
        <v>30609</v>
      </c>
      <c r="H10195" s="126" t="s">
        <v>30610</v>
      </c>
      <c r="I10195" s="127">
        <v>29</v>
      </c>
      <c r="J10195" s="128">
        <v>10.167</v>
      </c>
    </row>
    <row r="10196" spans="2:10" hidden="1" x14ac:dyDescent="0.25">
      <c r="B10196" s="124" t="s">
        <v>1616</v>
      </c>
      <c r="C10196" s="125" t="s">
        <v>30606</v>
      </c>
      <c r="D10196" s="126" t="s">
        <v>30607</v>
      </c>
      <c r="E10196" s="125" t="s">
        <v>30606</v>
      </c>
      <c r="F10196" s="126" t="s">
        <v>30608</v>
      </c>
      <c r="G10196" s="125" t="s">
        <v>113</v>
      </c>
      <c r="H10196" s="126" t="s">
        <v>30611</v>
      </c>
      <c r="I10196" s="127">
        <v>24</v>
      </c>
      <c r="J10196" s="128">
        <v>11.6807</v>
      </c>
    </row>
    <row r="10197" spans="2:10" hidden="1" x14ac:dyDescent="0.25">
      <c r="B10197" s="124" t="s">
        <v>1616</v>
      </c>
      <c r="C10197" s="125" t="s">
        <v>30606</v>
      </c>
      <c r="D10197" s="126" t="s">
        <v>30607</v>
      </c>
      <c r="E10197" s="125" t="s">
        <v>30609</v>
      </c>
      <c r="F10197" s="126" t="s">
        <v>30610</v>
      </c>
      <c r="G10197" s="125" t="s">
        <v>19838</v>
      </c>
      <c r="H10197" s="126" t="s">
        <v>30612</v>
      </c>
      <c r="I10197" s="127">
        <v>32</v>
      </c>
      <c r="J10197" s="128">
        <v>9.7710999999999988</v>
      </c>
    </row>
    <row r="10198" spans="2:10" hidden="1" x14ac:dyDescent="0.25">
      <c r="B10198" s="124" t="s">
        <v>1616</v>
      </c>
      <c r="C10198" s="125" t="s">
        <v>30606</v>
      </c>
      <c r="D10198" s="126" t="s">
        <v>30607</v>
      </c>
      <c r="E10198" s="125" t="s">
        <v>30606</v>
      </c>
      <c r="F10198" s="126" t="s">
        <v>30608</v>
      </c>
      <c r="G10198" s="125" t="s">
        <v>30613</v>
      </c>
      <c r="H10198" s="126" t="s">
        <v>30614</v>
      </c>
      <c r="I10198" s="127">
        <v>35</v>
      </c>
      <c r="J10198" s="128">
        <v>3.379599999999999</v>
      </c>
    </row>
    <row r="10199" spans="2:10" hidden="1" x14ac:dyDescent="0.25">
      <c r="B10199" s="124" t="s">
        <v>1616</v>
      </c>
      <c r="C10199" s="125" t="s">
        <v>30606</v>
      </c>
      <c r="D10199" s="126" t="s">
        <v>30607</v>
      </c>
      <c r="E10199" s="125" t="s">
        <v>30609</v>
      </c>
      <c r="F10199" s="126" t="s">
        <v>30610</v>
      </c>
      <c r="G10199" s="125" t="s">
        <v>30615</v>
      </c>
      <c r="H10199" s="126" t="s">
        <v>30616</v>
      </c>
      <c r="I10199" s="127">
        <v>18</v>
      </c>
      <c r="J10199" s="128">
        <v>11.188499999999999</v>
      </c>
    </row>
    <row r="10200" spans="2:10" hidden="1" x14ac:dyDescent="0.25">
      <c r="B10200" s="124" t="s">
        <v>1616</v>
      </c>
      <c r="C10200" s="125" t="s">
        <v>30617</v>
      </c>
      <c r="D10200" s="126" t="s">
        <v>30618</v>
      </c>
      <c r="E10200" s="125" t="s">
        <v>14833</v>
      </c>
      <c r="F10200" s="126" t="s">
        <v>30619</v>
      </c>
      <c r="G10200" s="125" t="s">
        <v>5166</v>
      </c>
      <c r="H10200" s="126" t="s">
        <v>30620</v>
      </c>
      <c r="I10200" s="127">
        <v>132</v>
      </c>
      <c r="J10200" s="128">
        <v>10.0839</v>
      </c>
    </row>
    <row r="10201" spans="2:10" hidden="1" x14ac:dyDescent="0.25">
      <c r="B10201" s="124" t="s">
        <v>1616</v>
      </c>
      <c r="C10201" s="125" t="s">
        <v>30617</v>
      </c>
      <c r="D10201" s="126" t="s">
        <v>30618</v>
      </c>
      <c r="E10201" s="125" t="s">
        <v>30617</v>
      </c>
      <c r="F10201" s="126" t="s">
        <v>30621</v>
      </c>
      <c r="G10201" s="125" t="s">
        <v>14833</v>
      </c>
      <c r="H10201" s="126" t="s">
        <v>30619</v>
      </c>
      <c r="I10201" s="127">
        <v>458</v>
      </c>
      <c r="J10201" s="128">
        <v>13.0595</v>
      </c>
    </row>
    <row r="10202" spans="2:10" hidden="1" x14ac:dyDescent="0.25">
      <c r="B10202" s="124" t="s">
        <v>1616</v>
      </c>
      <c r="C10202" s="125" t="s">
        <v>30622</v>
      </c>
      <c r="D10202" s="126" t="s">
        <v>30623</v>
      </c>
      <c r="E10202" s="125" t="s">
        <v>30624</v>
      </c>
      <c r="F10202" s="126" t="s">
        <v>30625</v>
      </c>
      <c r="G10202" s="125" t="s">
        <v>30626</v>
      </c>
      <c r="H10202" s="126" t="s">
        <v>30627</v>
      </c>
      <c r="I10202" s="127">
        <v>82</v>
      </c>
      <c r="J10202" s="128">
        <v>15.0021</v>
      </c>
    </row>
    <row r="10203" spans="2:10" hidden="1" x14ac:dyDescent="0.25">
      <c r="B10203" s="124" t="s">
        <v>1616</v>
      </c>
      <c r="C10203" s="125" t="s">
        <v>30628</v>
      </c>
      <c r="D10203" s="126" t="s">
        <v>30629</v>
      </c>
      <c r="E10203" s="125" t="s">
        <v>30628</v>
      </c>
      <c r="F10203" s="126" t="s">
        <v>30630</v>
      </c>
      <c r="G10203" s="125" t="s">
        <v>30631</v>
      </c>
      <c r="H10203" s="126" t="s">
        <v>30632</v>
      </c>
      <c r="I10203" s="127">
        <v>212</v>
      </c>
      <c r="J10203" s="128">
        <v>5.6471999999999989</v>
      </c>
    </row>
    <row r="10204" spans="2:10" hidden="1" x14ac:dyDescent="0.25">
      <c r="B10204" s="124" t="s">
        <v>1616</v>
      </c>
      <c r="C10204" s="125" t="s">
        <v>30633</v>
      </c>
      <c r="D10204" s="126" t="s">
        <v>30634</v>
      </c>
      <c r="E10204" s="125" t="s">
        <v>30633</v>
      </c>
      <c r="F10204" s="126" t="s">
        <v>30635</v>
      </c>
      <c r="G10204" s="125" t="s">
        <v>30636</v>
      </c>
      <c r="H10204" s="126" t="s">
        <v>30637</v>
      </c>
      <c r="I10204" s="127">
        <v>209</v>
      </c>
      <c r="J10204" s="128">
        <v>11.521599999999999</v>
      </c>
    </row>
    <row r="10205" spans="2:10" hidden="1" x14ac:dyDescent="0.25">
      <c r="B10205" s="124" t="s">
        <v>1616</v>
      </c>
      <c r="C10205" s="125" t="s">
        <v>30633</v>
      </c>
      <c r="D10205" s="126" t="s">
        <v>30634</v>
      </c>
      <c r="E10205" s="125" t="s">
        <v>30638</v>
      </c>
      <c r="F10205" s="126" t="s">
        <v>30639</v>
      </c>
      <c r="G10205" s="125" t="s">
        <v>30640</v>
      </c>
      <c r="H10205" s="126" t="s">
        <v>30641</v>
      </c>
      <c r="I10205" s="127">
        <v>168</v>
      </c>
      <c r="J10205" s="128">
        <v>5.1168999999999976</v>
      </c>
    </row>
    <row r="10206" spans="2:10" hidden="1" x14ac:dyDescent="0.25">
      <c r="B10206" s="124" t="s">
        <v>1616</v>
      </c>
      <c r="C10206" s="125" t="s">
        <v>30633</v>
      </c>
      <c r="D10206" s="126" t="s">
        <v>30634</v>
      </c>
      <c r="E10206" s="125" t="s">
        <v>30636</v>
      </c>
      <c r="F10206" s="126" t="s">
        <v>30637</v>
      </c>
      <c r="G10206" s="125" t="s">
        <v>30638</v>
      </c>
      <c r="H10206" s="126" t="s">
        <v>30639</v>
      </c>
      <c r="I10206" s="127">
        <v>41</v>
      </c>
      <c r="J10206" s="128">
        <v>11.8537</v>
      </c>
    </row>
    <row r="10207" spans="2:10" hidden="1" x14ac:dyDescent="0.25">
      <c r="B10207" s="124" t="s">
        <v>1616</v>
      </c>
      <c r="C10207" s="125" t="s">
        <v>8708</v>
      </c>
      <c r="D10207" s="126" t="s">
        <v>30642</v>
      </c>
      <c r="E10207" s="125" t="s">
        <v>8708</v>
      </c>
      <c r="F10207" s="126" t="s">
        <v>30643</v>
      </c>
      <c r="G10207" s="125" t="s">
        <v>30644</v>
      </c>
      <c r="H10207" s="126" t="s">
        <v>30645</v>
      </c>
      <c r="I10207" s="127">
        <v>46</v>
      </c>
      <c r="J10207" s="128">
        <v>11.9373</v>
      </c>
    </row>
    <row r="10208" spans="2:10" hidden="1" x14ac:dyDescent="0.25">
      <c r="B10208" s="124" t="s">
        <v>1616</v>
      </c>
      <c r="C10208" s="125" t="s">
        <v>30646</v>
      </c>
      <c r="D10208" s="126" t="s">
        <v>30647</v>
      </c>
      <c r="E10208" s="125" t="s">
        <v>30646</v>
      </c>
      <c r="F10208" s="126" t="s">
        <v>30648</v>
      </c>
      <c r="G10208" s="125" t="s">
        <v>30649</v>
      </c>
      <c r="H10208" s="126" t="s">
        <v>30650</v>
      </c>
      <c r="I10208" s="127">
        <v>0</v>
      </c>
      <c r="J10208" s="128">
        <v>8.2247999999999983</v>
      </c>
    </row>
    <row r="10209" spans="2:10" hidden="1" x14ac:dyDescent="0.25">
      <c r="B10209" s="124" t="s">
        <v>1616</v>
      </c>
      <c r="C10209" s="125" t="s">
        <v>30651</v>
      </c>
      <c r="D10209" s="126" t="s">
        <v>30652</v>
      </c>
      <c r="E10209" s="125" t="s">
        <v>16578</v>
      </c>
      <c r="F10209" s="126" t="s">
        <v>30653</v>
      </c>
      <c r="G10209" s="125" t="s">
        <v>30654</v>
      </c>
      <c r="H10209" s="126" t="s">
        <v>30655</v>
      </c>
      <c r="I10209" s="127">
        <v>108</v>
      </c>
      <c r="J10209" s="128">
        <v>9.0585000000000004</v>
      </c>
    </row>
    <row r="10210" spans="2:10" hidden="1" x14ac:dyDescent="0.25">
      <c r="B10210" s="124" t="s">
        <v>1616</v>
      </c>
      <c r="C10210" s="125" t="s">
        <v>30651</v>
      </c>
      <c r="D10210" s="126" t="s">
        <v>30652</v>
      </c>
      <c r="E10210" s="125" t="s">
        <v>30651</v>
      </c>
      <c r="F10210" s="126" t="s">
        <v>30656</v>
      </c>
      <c r="G10210" s="125" t="s">
        <v>16578</v>
      </c>
      <c r="H10210" s="126" t="s">
        <v>30653</v>
      </c>
      <c r="I10210" s="127">
        <v>176</v>
      </c>
      <c r="J10210" s="128">
        <v>7.2836999999999996</v>
      </c>
    </row>
    <row r="10211" spans="2:10" hidden="1" x14ac:dyDescent="0.25">
      <c r="B10211" s="124" t="s">
        <v>1616</v>
      </c>
      <c r="C10211" s="125" t="s">
        <v>30651</v>
      </c>
      <c r="D10211" s="126" t="s">
        <v>30652</v>
      </c>
      <c r="E10211" s="125" t="s">
        <v>30657</v>
      </c>
      <c r="F10211" s="126" t="s">
        <v>30658</v>
      </c>
      <c r="G10211" s="125" t="s">
        <v>30659</v>
      </c>
      <c r="H10211" s="126" t="s">
        <v>30660</v>
      </c>
      <c r="I10211" s="127">
        <v>261</v>
      </c>
      <c r="J10211" s="128">
        <v>6.4061000000000003</v>
      </c>
    </row>
    <row r="10212" spans="2:10" hidden="1" x14ac:dyDescent="0.25">
      <c r="B10212" s="124" t="s">
        <v>1616</v>
      </c>
      <c r="C10212" s="125" t="s">
        <v>5237</v>
      </c>
      <c r="D10212" s="126" t="s">
        <v>30661</v>
      </c>
      <c r="E10212" s="125" t="s">
        <v>5237</v>
      </c>
      <c r="F10212" s="126" t="s">
        <v>30662</v>
      </c>
      <c r="G10212" s="125" t="s">
        <v>5344</v>
      </c>
      <c r="H10212" s="126" t="s">
        <v>30663</v>
      </c>
      <c r="I10212" s="127">
        <v>160</v>
      </c>
      <c r="J10212" s="128">
        <v>8.4060000000000006</v>
      </c>
    </row>
    <row r="10213" spans="2:10" hidden="1" x14ac:dyDescent="0.25">
      <c r="B10213" s="124" t="s">
        <v>1616</v>
      </c>
      <c r="C10213" s="125" t="s">
        <v>5237</v>
      </c>
      <c r="D10213" s="126" t="s">
        <v>30661</v>
      </c>
      <c r="E10213" s="125" t="s">
        <v>5344</v>
      </c>
      <c r="F10213" s="126" t="s">
        <v>30663</v>
      </c>
      <c r="G10213" s="125" t="s">
        <v>30664</v>
      </c>
      <c r="H10213" s="126" t="s">
        <v>30665</v>
      </c>
      <c r="I10213" s="127">
        <v>210</v>
      </c>
      <c r="J10213" s="128">
        <v>7.7031999999999998</v>
      </c>
    </row>
    <row r="10214" spans="2:10" hidden="1" x14ac:dyDescent="0.25">
      <c r="B10214" s="124" t="s">
        <v>1616</v>
      </c>
      <c r="C10214" s="125" t="s">
        <v>5237</v>
      </c>
      <c r="D10214" s="126" t="s">
        <v>30661</v>
      </c>
      <c r="E10214" s="125" t="s">
        <v>30666</v>
      </c>
      <c r="F10214" s="126" t="s">
        <v>30667</v>
      </c>
      <c r="G10214" s="125" t="s">
        <v>7218</v>
      </c>
      <c r="H10214" s="126" t="s">
        <v>30668</v>
      </c>
      <c r="I10214" s="127">
        <v>96</v>
      </c>
      <c r="J10214" s="128">
        <v>11.010199999999999</v>
      </c>
    </row>
    <row r="10215" spans="2:10" hidden="1" x14ac:dyDescent="0.25">
      <c r="B10215" s="124" t="s">
        <v>1616</v>
      </c>
      <c r="C10215" s="125" t="s">
        <v>30669</v>
      </c>
      <c r="D10215" s="126" t="s">
        <v>30670</v>
      </c>
      <c r="E10215" s="125" t="s">
        <v>30669</v>
      </c>
      <c r="F10215" s="126" t="s">
        <v>30671</v>
      </c>
      <c r="G10215" s="125" t="s">
        <v>30672</v>
      </c>
      <c r="H10215" s="126" t="s">
        <v>30673</v>
      </c>
      <c r="I10215" s="127">
        <v>9</v>
      </c>
      <c r="J10215" s="128">
        <v>11.3895</v>
      </c>
    </row>
    <row r="10216" spans="2:10" hidden="1" x14ac:dyDescent="0.25">
      <c r="B10216" s="124" t="s">
        <v>1616</v>
      </c>
      <c r="C10216" s="125" t="s">
        <v>30674</v>
      </c>
      <c r="D10216" s="126" t="s">
        <v>30675</v>
      </c>
      <c r="E10216" s="125" t="s">
        <v>30674</v>
      </c>
      <c r="F10216" s="126" t="s">
        <v>30676</v>
      </c>
      <c r="G10216" s="125" t="s">
        <v>23331</v>
      </c>
      <c r="H10216" s="126" t="s">
        <v>30677</v>
      </c>
      <c r="I10216" s="127">
        <v>64</v>
      </c>
      <c r="J10216" s="128">
        <v>2.5565000000000002</v>
      </c>
    </row>
    <row r="10217" spans="2:10" hidden="1" x14ac:dyDescent="0.25">
      <c r="B10217" s="124" t="s">
        <v>1616</v>
      </c>
      <c r="C10217" s="125" t="s">
        <v>30678</v>
      </c>
      <c r="D10217" s="126" t="s">
        <v>30679</v>
      </c>
      <c r="E10217" s="125" t="s">
        <v>30678</v>
      </c>
      <c r="F10217" s="126" t="s">
        <v>30680</v>
      </c>
      <c r="G10217" s="125" t="s">
        <v>30681</v>
      </c>
      <c r="H10217" s="126" t="s">
        <v>30682</v>
      </c>
      <c r="I10217" s="127">
        <v>90</v>
      </c>
      <c r="J10217" s="128">
        <v>7.8270999999999997</v>
      </c>
    </row>
    <row r="10218" spans="2:10" hidden="1" x14ac:dyDescent="0.25">
      <c r="B10218" s="124" t="s">
        <v>1616</v>
      </c>
      <c r="C10218" s="125" t="s">
        <v>30678</v>
      </c>
      <c r="D10218" s="126" t="s">
        <v>30679</v>
      </c>
      <c r="E10218" s="125" t="s">
        <v>30678</v>
      </c>
      <c r="F10218" s="126" t="s">
        <v>30680</v>
      </c>
      <c r="G10218" s="125" t="s">
        <v>30683</v>
      </c>
      <c r="H10218" s="126" t="s">
        <v>30684</v>
      </c>
      <c r="I10218" s="127">
        <v>66</v>
      </c>
      <c r="J10218" s="128">
        <v>19.912199999999999</v>
      </c>
    </row>
    <row r="10219" spans="2:10" hidden="1" x14ac:dyDescent="0.25">
      <c r="B10219" s="124" t="s">
        <v>1616</v>
      </c>
      <c r="C10219" s="125" t="s">
        <v>30678</v>
      </c>
      <c r="D10219" s="126" t="s">
        <v>30679</v>
      </c>
      <c r="E10219" s="125" t="s">
        <v>30681</v>
      </c>
      <c r="F10219" s="126" t="s">
        <v>30682</v>
      </c>
      <c r="G10219" s="125" t="s">
        <v>30685</v>
      </c>
      <c r="H10219" s="126" t="s">
        <v>30686</v>
      </c>
      <c r="I10219" s="127">
        <v>17</v>
      </c>
      <c r="J10219" s="128">
        <v>10.249599999999999</v>
      </c>
    </row>
    <row r="10220" spans="2:10" hidden="1" x14ac:dyDescent="0.25">
      <c r="B10220" s="124" t="s">
        <v>1616</v>
      </c>
      <c r="C10220" s="125" t="s">
        <v>30687</v>
      </c>
      <c r="D10220" s="126" t="s">
        <v>30688</v>
      </c>
      <c r="E10220" s="125" t="s">
        <v>30689</v>
      </c>
      <c r="F10220" s="126" t="s">
        <v>30690</v>
      </c>
      <c r="G10220" s="125" t="s">
        <v>3981</v>
      </c>
      <c r="H10220" s="126" t="s">
        <v>30691</v>
      </c>
      <c r="I10220" s="127">
        <v>11</v>
      </c>
      <c r="J10220" s="128">
        <v>4.4591000000000003</v>
      </c>
    </row>
    <row r="10221" spans="2:10" hidden="1" x14ac:dyDescent="0.25">
      <c r="B10221" s="124" t="s">
        <v>1616</v>
      </c>
      <c r="C10221" s="125" t="s">
        <v>30687</v>
      </c>
      <c r="D10221" s="126" t="s">
        <v>30688</v>
      </c>
      <c r="E10221" s="125" t="s">
        <v>30692</v>
      </c>
      <c r="F10221" s="126" t="s">
        <v>30693</v>
      </c>
      <c r="G10221" s="125" t="s">
        <v>30689</v>
      </c>
      <c r="H10221" s="126" t="s">
        <v>30690</v>
      </c>
      <c r="I10221" s="127">
        <v>91</v>
      </c>
      <c r="J10221" s="128">
        <v>14.791700000000001</v>
      </c>
    </row>
    <row r="10222" spans="2:10" hidden="1" x14ac:dyDescent="0.25">
      <c r="B10222" s="124" t="s">
        <v>1616</v>
      </c>
      <c r="C10222" s="125" t="s">
        <v>30687</v>
      </c>
      <c r="D10222" s="126" t="s">
        <v>30688</v>
      </c>
      <c r="E10222" s="125" t="s">
        <v>30687</v>
      </c>
      <c r="F10222" s="126" t="s">
        <v>30694</v>
      </c>
      <c r="G10222" s="125" t="s">
        <v>30692</v>
      </c>
      <c r="H10222" s="126" t="s">
        <v>30693</v>
      </c>
      <c r="I10222" s="127">
        <v>10</v>
      </c>
      <c r="J10222" s="128">
        <v>2.7604000000000002</v>
      </c>
    </row>
    <row r="10223" spans="2:10" hidden="1" x14ac:dyDescent="0.25">
      <c r="B10223" s="124" t="s">
        <v>1616</v>
      </c>
      <c r="C10223" s="125" t="s">
        <v>30695</v>
      </c>
      <c r="D10223" s="126" t="s">
        <v>30696</v>
      </c>
      <c r="E10223" s="125" t="s">
        <v>30695</v>
      </c>
      <c r="F10223" s="126" t="s">
        <v>30697</v>
      </c>
      <c r="G10223" s="125" t="s">
        <v>30698</v>
      </c>
      <c r="H10223" s="126" t="s">
        <v>30699</v>
      </c>
      <c r="I10223" s="127">
        <v>60</v>
      </c>
      <c r="J10223" s="128">
        <v>14.349399999999999</v>
      </c>
    </row>
    <row r="10224" spans="2:10" hidden="1" x14ac:dyDescent="0.25">
      <c r="B10224" s="124" t="s">
        <v>1616</v>
      </c>
      <c r="C10224" s="125" t="s">
        <v>30695</v>
      </c>
      <c r="D10224" s="126" t="s">
        <v>30696</v>
      </c>
      <c r="E10224" s="125" t="s">
        <v>30698</v>
      </c>
      <c r="F10224" s="126" t="s">
        <v>30699</v>
      </c>
      <c r="G10224" s="125" t="s">
        <v>30700</v>
      </c>
      <c r="H10224" s="126" t="s">
        <v>30701</v>
      </c>
      <c r="I10224" s="127">
        <v>103</v>
      </c>
      <c r="J10224" s="128">
        <v>12.5875</v>
      </c>
    </row>
    <row r="10225" spans="2:10" hidden="1" x14ac:dyDescent="0.25">
      <c r="B10225" s="124" t="s">
        <v>1616</v>
      </c>
      <c r="C10225" s="125" t="s">
        <v>30695</v>
      </c>
      <c r="D10225" s="126" t="s">
        <v>30696</v>
      </c>
      <c r="E10225" s="125" t="s">
        <v>30702</v>
      </c>
      <c r="F10225" s="126" t="s">
        <v>30703</v>
      </c>
      <c r="G10225" s="125" t="s">
        <v>30704</v>
      </c>
      <c r="H10225" s="126" t="s">
        <v>30705</v>
      </c>
      <c r="I10225" s="127">
        <v>243</v>
      </c>
      <c r="J10225" s="128">
        <v>5.4343999999999992</v>
      </c>
    </row>
    <row r="10226" spans="2:10" hidden="1" x14ac:dyDescent="0.25">
      <c r="B10226" s="124" t="s">
        <v>1616</v>
      </c>
      <c r="C10226" s="125" t="s">
        <v>30695</v>
      </c>
      <c r="D10226" s="126" t="s">
        <v>30696</v>
      </c>
      <c r="E10226" s="125" t="s">
        <v>30700</v>
      </c>
      <c r="F10226" s="126" t="s">
        <v>30701</v>
      </c>
      <c r="G10226" s="125" t="s">
        <v>30706</v>
      </c>
      <c r="H10226" s="126" t="s">
        <v>30707</v>
      </c>
      <c r="I10226" s="127">
        <v>69</v>
      </c>
      <c r="J10226" s="128">
        <v>14.996700000000001</v>
      </c>
    </row>
    <row r="10227" spans="2:10" hidden="1" x14ac:dyDescent="0.25">
      <c r="B10227" s="124" t="s">
        <v>1616</v>
      </c>
      <c r="C10227" s="125" t="s">
        <v>30695</v>
      </c>
      <c r="D10227" s="126" t="s">
        <v>30696</v>
      </c>
      <c r="E10227" s="125" t="s">
        <v>30695</v>
      </c>
      <c r="F10227" s="126" t="s">
        <v>30697</v>
      </c>
      <c r="G10227" s="125" t="s">
        <v>30702</v>
      </c>
      <c r="H10227" s="126" t="s">
        <v>30703</v>
      </c>
      <c r="I10227" s="127">
        <v>15</v>
      </c>
      <c r="J10227" s="128">
        <v>6.9390000000000009</v>
      </c>
    </row>
    <row r="10228" spans="2:10" hidden="1" x14ac:dyDescent="0.25">
      <c r="B10228" s="124" t="s">
        <v>1616</v>
      </c>
      <c r="C10228" s="125" t="s">
        <v>30708</v>
      </c>
      <c r="D10228" s="126" t="s">
        <v>30709</v>
      </c>
      <c r="E10228" s="125" t="s">
        <v>30708</v>
      </c>
      <c r="F10228" s="126" t="s">
        <v>30710</v>
      </c>
      <c r="G10228" s="125" t="s">
        <v>30711</v>
      </c>
      <c r="H10228" s="126" t="s">
        <v>30712</v>
      </c>
      <c r="I10228" s="127">
        <v>147</v>
      </c>
      <c r="J10228" s="128">
        <v>20.695</v>
      </c>
    </row>
    <row r="10229" spans="2:10" hidden="1" x14ac:dyDescent="0.25">
      <c r="B10229" s="124" t="s">
        <v>1616</v>
      </c>
      <c r="C10229" s="125" t="s">
        <v>30708</v>
      </c>
      <c r="D10229" s="126" t="s">
        <v>30709</v>
      </c>
      <c r="E10229" s="125" t="s">
        <v>30708</v>
      </c>
      <c r="F10229" s="126" t="s">
        <v>30710</v>
      </c>
      <c r="G10229" s="125" t="s">
        <v>30713</v>
      </c>
      <c r="H10229" s="126" t="s">
        <v>30714</v>
      </c>
      <c r="I10229" s="127">
        <v>167</v>
      </c>
      <c r="J10229" s="128">
        <v>28.1586</v>
      </c>
    </row>
    <row r="10230" spans="2:10" hidden="1" x14ac:dyDescent="0.25">
      <c r="B10230" s="124" t="s">
        <v>1616</v>
      </c>
      <c r="C10230" s="125" t="s">
        <v>30708</v>
      </c>
      <c r="D10230" s="126" t="s">
        <v>30709</v>
      </c>
      <c r="E10230" s="125" t="s">
        <v>30708</v>
      </c>
      <c r="F10230" s="126" t="s">
        <v>30710</v>
      </c>
      <c r="G10230" s="125" t="s">
        <v>15412</v>
      </c>
      <c r="H10230" s="126" t="s">
        <v>30715</v>
      </c>
      <c r="I10230" s="127">
        <v>81</v>
      </c>
      <c r="J10230" s="128">
        <v>16.8062</v>
      </c>
    </row>
    <row r="10231" spans="2:10" hidden="1" x14ac:dyDescent="0.25">
      <c r="B10231" s="124" t="s">
        <v>1616</v>
      </c>
      <c r="C10231" s="125" t="s">
        <v>30716</v>
      </c>
      <c r="D10231" s="126" t="s">
        <v>30717</v>
      </c>
      <c r="E10231" s="125" t="s">
        <v>30631</v>
      </c>
      <c r="F10231" s="126" t="s">
        <v>30718</v>
      </c>
      <c r="G10231" s="125" t="s">
        <v>4003</v>
      </c>
      <c r="H10231" s="126" t="s">
        <v>30719</v>
      </c>
      <c r="I10231" s="127">
        <v>105</v>
      </c>
      <c r="J10231" s="128">
        <v>4.3296000000000001</v>
      </c>
    </row>
    <row r="10232" spans="2:10" hidden="1" x14ac:dyDescent="0.25">
      <c r="B10232" s="124" t="s">
        <v>1616</v>
      </c>
      <c r="C10232" s="125" t="s">
        <v>30720</v>
      </c>
      <c r="D10232" s="126" t="s">
        <v>30721</v>
      </c>
      <c r="E10232" s="125" t="s">
        <v>30722</v>
      </c>
      <c r="F10232" s="126" t="s">
        <v>30723</v>
      </c>
      <c r="G10232" s="125" t="s">
        <v>30724</v>
      </c>
      <c r="H10232" s="126" t="s">
        <v>30725</v>
      </c>
      <c r="I10232" s="127">
        <v>9</v>
      </c>
      <c r="J10232" s="128">
        <v>8.6918000000000024</v>
      </c>
    </row>
    <row r="10233" spans="2:10" hidden="1" x14ac:dyDescent="0.25">
      <c r="B10233" s="124" t="s">
        <v>1616</v>
      </c>
      <c r="C10233" s="125" t="s">
        <v>30720</v>
      </c>
      <c r="D10233" s="126" t="s">
        <v>30721</v>
      </c>
      <c r="E10233" s="125" t="s">
        <v>30722</v>
      </c>
      <c r="F10233" s="126" t="s">
        <v>30723</v>
      </c>
      <c r="G10233" s="125" t="s">
        <v>30726</v>
      </c>
      <c r="H10233" s="126" t="s">
        <v>30727</v>
      </c>
      <c r="I10233" s="127">
        <v>12</v>
      </c>
      <c r="J10233" s="128">
        <v>10.231199999999999</v>
      </c>
    </row>
    <row r="10234" spans="2:10" hidden="1" x14ac:dyDescent="0.25">
      <c r="B10234" s="124" t="s">
        <v>1616</v>
      </c>
      <c r="C10234" s="125" t="s">
        <v>30728</v>
      </c>
      <c r="D10234" s="126" t="s">
        <v>30729</v>
      </c>
      <c r="E10234" s="125" t="s">
        <v>30728</v>
      </c>
      <c r="F10234" s="126" t="s">
        <v>30730</v>
      </c>
      <c r="G10234" s="125" t="s">
        <v>30731</v>
      </c>
      <c r="H10234" s="126" t="s">
        <v>30732</v>
      </c>
      <c r="I10234" s="127">
        <v>184</v>
      </c>
      <c r="J10234" s="128">
        <v>16.5989</v>
      </c>
    </row>
    <row r="10235" spans="2:10" hidden="1" x14ac:dyDescent="0.25">
      <c r="B10235" s="124" t="s">
        <v>1616</v>
      </c>
      <c r="C10235" s="125" t="s">
        <v>30613</v>
      </c>
      <c r="D10235" s="126" t="s">
        <v>30733</v>
      </c>
      <c r="E10235" s="125" t="s">
        <v>30613</v>
      </c>
      <c r="F10235" s="126" t="s">
        <v>30734</v>
      </c>
      <c r="G10235" s="125" t="s">
        <v>30735</v>
      </c>
      <c r="H10235" s="126" t="s">
        <v>30736</v>
      </c>
      <c r="I10235" s="127">
        <v>100</v>
      </c>
      <c r="J10235" s="128">
        <v>11.0884</v>
      </c>
    </row>
    <row r="10236" spans="2:10" hidden="1" x14ac:dyDescent="0.25">
      <c r="B10236" s="124" t="s">
        <v>1616</v>
      </c>
      <c r="C10236" s="125" t="s">
        <v>30737</v>
      </c>
      <c r="D10236" s="126" t="s">
        <v>30738</v>
      </c>
      <c r="E10236" s="125" t="s">
        <v>30737</v>
      </c>
      <c r="F10236" s="126" t="s">
        <v>30739</v>
      </c>
      <c r="G10236" s="125" t="s">
        <v>7218</v>
      </c>
      <c r="H10236" s="126" t="s">
        <v>30740</v>
      </c>
      <c r="I10236" s="127">
        <v>2012</v>
      </c>
      <c r="J10236" s="128">
        <v>55.015000000000001</v>
      </c>
    </row>
    <row r="10237" spans="2:10" hidden="1" x14ac:dyDescent="0.25">
      <c r="B10237" s="124" t="s">
        <v>1616</v>
      </c>
      <c r="C10237" s="125" t="s">
        <v>30737</v>
      </c>
      <c r="D10237" s="126" t="s">
        <v>30738</v>
      </c>
      <c r="E10237" s="125" t="s">
        <v>30737</v>
      </c>
      <c r="F10237" s="126" t="s">
        <v>30739</v>
      </c>
      <c r="G10237" s="125" t="s">
        <v>30741</v>
      </c>
      <c r="H10237" s="126" t="s">
        <v>30742</v>
      </c>
      <c r="I10237" s="127">
        <v>409</v>
      </c>
      <c r="J10237" s="128">
        <v>17.342400000000001</v>
      </c>
    </row>
    <row r="10238" spans="2:10" hidden="1" x14ac:dyDescent="0.25">
      <c r="B10238" s="124" t="s">
        <v>1616</v>
      </c>
      <c r="C10238" s="125" t="s">
        <v>30743</v>
      </c>
      <c r="D10238" s="126" t="s">
        <v>30744</v>
      </c>
      <c r="E10238" s="125" t="s">
        <v>30743</v>
      </c>
      <c r="F10238" s="126" t="s">
        <v>30745</v>
      </c>
      <c r="G10238" s="125" t="s">
        <v>22629</v>
      </c>
      <c r="H10238" s="126" t="s">
        <v>30746</v>
      </c>
      <c r="I10238" s="127">
        <v>1226</v>
      </c>
      <c r="J10238" s="128">
        <v>4.1508999999999991</v>
      </c>
    </row>
    <row r="10239" spans="2:10" hidden="1" x14ac:dyDescent="0.25">
      <c r="B10239" s="124" t="s">
        <v>1616</v>
      </c>
      <c r="C10239" s="125" t="s">
        <v>30747</v>
      </c>
      <c r="D10239" s="126" t="s">
        <v>30748</v>
      </c>
      <c r="E10239" s="125" t="s">
        <v>30747</v>
      </c>
      <c r="F10239" s="126" t="s">
        <v>30749</v>
      </c>
      <c r="G10239" s="125" t="s">
        <v>30750</v>
      </c>
      <c r="H10239" s="126" t="s">
        <v>30751</v>
      </c>
      <c r="I10239" s="127">
        <v>62</v>
      </c>
      <c r="J10239" s="128">
        <v>20.8429</v>
      </c>
    </row>
    <row r="10240" spans="2:10" hidden="1" x14ac:dyDescent="0.25">
      <c r="B10240" s="124" t="s">
        <v>1616</v>
      </c>
      <c r="C10240" s="125" t="s">
        <v>30747</v>
      </c>
      <c r="D10240" s="126" t="s">
        <v>30748</v>
      </c>
      <c r="E10240" s="125" t="s">
        <v>30752</v>
      </c>
      <c r="F10240" s="126" t="s">
        <v>30753</v>
      </c>
      <c r="G10240" s="125" t="s">
        <v>30754</v>
      </c>
      <c r="H10240" s="126" t="s">
        <v>30755</v>
      </c>
      <c r="I10240" s="127">
        <v>17</v>
      </c>
      <c r="J10240" s="128">
        <v>4.0085999999999986</v>
      </c>
    </row>
    <row r="10241" spans="2:10" hidden="1" x14ac:dyDescent="0.25">
      <c r="B10241" s="124" t="s">
        <v>1616</v>
      </c>
      <c r="C10241" s="125" t="s">
        <v>30747</v>
      </c>
      <c r="D10241" s="126" t="s">
        <v>30748</v>
      </c>
      <c r="E10241" s="125" t="s">
        <v>30752</v>
      </c>
      <c r="F10241" s="126" t="s">
        <v>30753</v>
      </c>
      <c r="G10241" s="125" t="s">
        <v>30756</v>
      </c>
      <c r="H10241" s="126" t="s">
        <v>30757</v>
      </c>
      <c r="I10241" s="127">
        <v>7</v>
      </c>
      <c r="J10241" s="128">
        <v>14.2514</v>
      </c>
    </row>
    <row r="10242" spans="2:10" hidden="1" x14ac:dyDescent="0.25">
      <c r="B10242" s="124" t="s">
        <v>1616</v>
      </c>
      <c r="C10242" s="125" t="s">
        <v>30758</v>
      </c>
      <c r="D10242" s="126" t="s">
        <v>30759</v>
      </c>
      <c r="E10242" s="125" t="s">
        <v>30758</v>
      </c>
      <c r="F10242" s="126" t="s">
        <v>30760</v>
      </c>
      <c r="G10242" s="125" t="s">
        <v>30761</v>
      </c>
      <c r="H10242" s="126" t="s">
        <v>30762</v>
      </c>
      <c r="I10242" s="127">
        <v>71</v>
      </c>
      <c r="J10242" s="128">
        <v>23.414400000000001</v>
      </c>
    </row>
    <row r="10243" spans="2:10" hidden="1" x14ac:dyDescent="0.25">
      <c r="B10243" s="124" t="s">
        <v>1616</v>
      </c>
      <c r="C10243" s="125" t="s">
        <v>4433</v>
      </c>
      <c r="D10243" s="126" t="s">
        <v>30763</v>
      </c>
      <c r="E10243" s="125" t="s">
        <v>4433</v>
      </c>
      <c r="F10243" s="126" t="s">
        <v>30764</v>
      </c>
      <c r="G10243" s="125" t="s">
        <v>7218</v>
      </c>
      <c r="H10243" s="126" t="s">
        <v>30765</v>
      </c>
      <c r="I10243" s="127">
        <v>127</v>
      </c>
      <c r="J10243" s="128">
        <v>11.6265</v>
      </c>
    </row>
    <row r="10244" spans="2:10" hidden="1" x14ac:dyDescent="0.25">
      <c r="B10244" s="124" t="s">
        <v>1616</v>
      </c>
      <c r="C10244" s="125" t="s">
        <v>4433</v>
      </c>
      <c r="D10244" s="126" t="s">
        <v>30763</v>
      </c>
      <c r="E10244" s="125" t="s">
        <v>7218</v>
      </c>
      <c r="F10244" s="126" t="s">
        <v>30765</v>
      </c>
      <c r="G10244" s="125" t="s">
        <v>25506</v>
      </c>
      <c r="H10244" s="126" t="s">
        <v>30766</v>
      </c>
      <c r="I10244" s="127">
        <v>348</v>
      </c>
      <c r="J10244" s="128">
        <v>10.3896</v>
      </c>
    </row>
    <row r="10245" spans="2:10" hidden="1" x14ac:dyDescent="0.25">
      <c r="B10245" s="124" t="s">
        <v>1616</v>
      </c>
      <c r="C10245" s="125" t="s">
        <v>7645</v>
      </c>
      <c r="D10245" s="126" t="s">
        <v>30767</v>
      </c>
      <c r="E10245" s="125" t="s">
        <v>7645</v>
      </c>
      <c r="F10245" s="126" t="s">
        <v>30768</v>
      </c>
      <c r="G10245" s="125" t="s">
        <v>30769</v>
      </c>
      <c r="H10245" s="126" t="s">
        <v>30770</v>
      </c>
      <c r="I10245" s="127">
        <v>653</v>
      </c>
      <c r="J10245" s="128">
        <v>15.11</v>
      </c>
    </row>
    <row r="10246" spans="2:10" hidden="1" x14ac:dyDescent="0.25">
      <c r="B10246" s="124" t="s">
        <v>1616</v>
      </c>
      <c r="C10246" s="125" t="s">
        <v>4939</v>
      </c>
      <c r="D10246" s="126" t="s">
        <v>30771</v>
      </c>
      <c r="E10246" s="125" t="s">
        <v>4939</v>
      </c>
      <c r="F10246" s="126" t="s">
        <v>30772</v>
      </c>
      <c r="G10246" s="125" t="s">
        <v>23331</v>
      </c>
      <c r="H10246" s="126" t="s">
        <v>30773</v>
      </c>
      <c r="I10246" s="127">
        <v>278</v>
      </c>
      <c r="J10246" s="128">
        <v>16.206499999999991</v>
      </c>
    </row>
    <row r="10247" spans="2:10" hidden="1" x14ac:dyDescent="0.25">
      <c r="B10247" s="124" t="s">
        <v>1616</v>
      </c>
      <c r="C10247" s="125" t="s">
        <v>25706</v>
      </c>
      <c r="D10247" s="126" t="s">
        <v>30774</v>
      </c>
      <c r="E10247" s="125" t="s">
        <v>30775</v>
      </c>
      <c r="F10247" s="126" t="s">
        <v>30776</v>
      </c>
      <c r="G10247" s="125" t="s">
        <v>30777</v>
      </c>
      <c r="H10247" s="126" t="s">
        <v>30778</v>
      </c>
      <c r="I10247" s="127">
        <v>293</v>
      </c>
      <c r="J10247" s="128">
        <v>8.4785000000000004</v>
      </c>
    </row>
    <row r="10248" spans="2:10" hidden="1" x14ac:dyDescent="0.25">
      <c r="B10248" s="124" t="s">
        <v>1616</v>
      </c>
      <c r="C10248" s="125" t="s">
        <v>25706</v>
      </c>
      <c r="D10248" s="126" t="s">
        <v>30774</v>
      </c>
      <c r="E10248" s="125" t="s">
        <v>30775</v>
      </c>
      <c r="F10248" s="126" t="s">
        <v>30776</v>
      </c>
      <c r="G10248" s="125" t="s">
        <v>5344</v>
      </c>
      <c r="H10248" s="126" t="s">
        <v>30779</v>
      </c>
      <c r="I10248" s="127">
        <v>167</v>
      </c>
      <c r="J10248" s="128">
        <v>8.7349999999999994</v>
      </c>
    </row>
    <row r="10249" spans="2:10" hidden="1" x14ac:dyDescent="0.25">
      <c r="B10249" s="124" t="s">
        <v>1616</v>
      </c>
      <c r="C10249" s="125" t="s">
        <v>25706</v>
      </c>
      <c r="D10249" s="126" t="s">
        <v>30774</v>
      </c>
      <c r="E10249" s="125" t="s">
        <v>7874</v>
      </c>
      <c r="F10249" s="126" t="s">
        <v>30780</v>
      </c>
      <c r="G10249" s="125" t="s">
        <v>30781</v>
      </c>
      <c r="H10249" s="126" t="s">
        <v>30782</v>
      </c>
      <c r="I10249" s="127">
        <v>283</v>
      </c>
      <c r="J10249" s="128">
        <v>13.2911</v>
      </c>
    </row>
    <row r="10250" spans="2:10" hidden="1" x14ac:dyDescent="0.25">
      <c r="B10250" s="124" t="s">
        <v>1616</v>
      </c>
      <c r="C10250" s="125" t="s">
        <v>25706</v>
      </c>
      <c r="D10250" s="126" t="s">
        <v>30774</v>
      </c>
      <c r="E10250" s="125" t="s">
        <v>5344</v>
      </c>
      <c r="F10250" s="126" t="s">
        <v>30779</v>
      </c>
      <c r="G10250" s="125" t="s">
        <v>7874</v>
      </c>
      <c r="H10250" s="126" t="s">
        <v>30780</v>
      </c>
      <c r="I10250" s="127">
        <v>40</v>
      </c>
      <c r="J10250" s="128">
        <v>10.053599999999999</v>
      </c>
    </row>
    <row r="10251" spans="2:10" hidden="1" x14ac:dyDescent="0.25">
      <c r="B10251" s="124" t="s">
        <v>1616</v>
      </c>
      <c r="C10251" s="125" t="s">
        <v>30783</v>
      </c>
      <c r="D10251" s="126" t="s">
        <v>30784</v>
      </c>
      <c r="E10251" s="125" t="s">
        <v>7464</v>
      </c>
      <c r="F10251" s="126" t="s">
        <v>30785</v>
      </c>
      <c r="G10251" s="125" t="s">
        <v>13195</v>
      </c>
      <c r="H10251" s="126" t="s">
        <v>30786</v>
      </c>
      <c r="I10251" s="127">
        <v>226</v>
      </c>
      <c r="J10251" s="128">
        <v>8.2848999999999986</v>
      </c>
    </row>
    <row r="10252" spans="2:10" hidden="1" x14ac:dyDescent="0.25">
      <c r="B10252" s="124" t="s">
        <v>1616</v>
      </c>
      <c r="C10252" s="125" t="s">
        <v>30787</v>
      </c>
      <c r="D10252" s="126" t="s">
        <v>30788</v>
      </c>
      <c r="E10252" s="125" t="s">
        <v>30787</v>
      </c>
      <c r="F10252" s="126" t="s">
        <v>30789</v>
      </c>
      <c r="G10252" s="125" t="s">
        <v>30790</v>
      </c>
      <c r="H10252" s="126" t="s">
        <v>30791</v>
      </c>
      <c r="I10252" s="127">
        <v>553</v>
      </c>
      <c r="J10252" s="128">
        <v>20.36859999999999</v>
      </c>
    </row>
    <row r="10253" spans="2:10" hidden="1" x14ac:dyDescent="0.25">
      <c r="B10253" s="124" t="s">
        <v>1616</v>
      </c>
      <c r="C10253" s="125" t="s">
        <v>30792</v>
      </c>
      <c r="D10253" s="126" t="s">
        <v>30793</v>
      </c>
      <c r="E10253" s="125" t="s">
        <v>30792</v>
      </c>
      <c r="F10253" s="126" t="s">
        <v>30794</v>
      </c>
      <c r="G10253" s="125" t="s">
        <v>30795</v>
      </c>
      <c r="H10253" s="126" t="s">
        <v>30796</v>
      </c>
      <c r="I10253" s="127">
        <v>666</v>
      </c>
      <c r="J10253" s="128">
        <v>13.684200000000001</v>
      </c>
    </row>
    <row r="10254" spans="2:10" hidden="1" x14ac:dyDescent="0.25">
      <c r="B10254" s="124" t="s">
        <v>1616</v>
      </c>
      <c r="C10254" s="125" t="s">
        <v>30792</v>
      </c>
      <c r="D10254" s="126" t="s">
        <v>30793</v>
      </c>
      <c r="E10254" s="125" t="s">
        <v>30792</v>
      </c>
      <c r="F10254" s="126" t="s">
        <v>30794</v>
      </c>
      <c r="G10254" s="125" t="s">
        <v>21890</v>
      </c>
      <c r="H10254" s="126" t="s">
        <v>30797</v>
      </c>
      <c r="I10254" s="127">
        <v>826</v>
      </c>
      <c r="J10254" s="128">
        <v>24.4404</v>
      </c>
    </row>
    <row r="10255" spans="2:10" hidden="1" x14ac:dyDescent="0.25">
      <c r="B10255" s="124" t="s">
        <v>1616</v>
      </c>
      <c r="C10255" s="125" t="s">
        <v>30798</v>
      </c>
      <c r="D10255" s="126" t="s">
        <v>30799</v>
      </c>
      <c r="E10255" s="125" t="s">
        <v>30798</v>
      </c>
      <c r="F10255" s="126" t="s">
        <v>30800</v>
      </c>
      <c r="G10255" s="125" t="s">
        <v>23331</v>
      </c>
      <c r="H10255" s="126" t="s">
        <v>30801</v>
      </c>
      <c r="I10255" s="127">
        <v>1169</v>
      </c>
      <c r="J10255" s="128">
        <v>8.6945000000000014</v>
      </c>
    </row>
    <row r="10256" spans="2:10" hidden="1" x14ac:dyDescent="0.25">
      <c r="B10256" s="124" t="s">
        <v>1616</v>
      </c>
      <c r="C10256" s="125" t="s">
        <v>30798</v>
      </c>
      <c r="D10256" s="126" t="s">
        <v>30799</v>
      </c>
      <c r="E10256" s="125" t="s">
        <v>23331</v>
      </c>
      <c r="F10256" s="126" t="s">
        <v>30802</v>
      </c>
      <c r="G10256" s="125" t="s">
        <v>23331</v>
      </c>
      <c r="H10256" s="126" t="s">
        <v>30803</v>
      </c>
      <c r="I10256" s="127">
        <v>501</v>
      </c>
      <c r="J10256" s="128">
        <v>9.5500000000000007</v>
      </c>
    </row>
    <row r="10257" spans="2:10" hidden="1" x14ac:dyDescent="0.25">
      <c r="B10257" s="124" t="s">
        <v>1616</v>
      </c>
      <c r="C10257" s="125" t="s">
        <v>30798</v>
      </c>
      <c r="D10257" s="126" t="s">
        <v>30799</v>
      </c>
      <c r="E10257" s="125" t="s">
        <v>23331</v>
      </c>
      <c r="F10257" s="126" t="s">
        <v>30801</v>
      </c>
      <c r="G10257" s="125" t="s">
        <v>23331</v>
      </c>
      <c r="H10257" s="126" t="s">
        <v>30802</v>
      </c>
      <c r="I10257" s="127">
        <v>326</v>
      </c>
      <c r="J10257" s="128">
        <v>9.5282999999999998</v>
      </c>
    </row>
    <row r="10258" spans="2:10" hidden="1" x14ac:dyDescent="0.25">
      <c r="B10258" s="124" t="s">
        <v>1616</v>
      </c>
      <c r="C10258" s="125" t="s">
        <v>25390</v>
      </c>
      <c r="D10258" s="126" t="s">
        <v>30804</v>
      </c>
      <c r="E10258" s="125" t="s">
        <v>25390</v>
      </c>
      <c r="F10258" s="126" t="s">
        <v>30805</v>
      </c>
      <c r="G10258" s="125" t="s">
        <v>30806</v>
      </c>
      <c r="H10258" s="126" t="s">
        <v>30807</v>
      </c>
      <c r="I10258" s="127">
        <v>263</v>
      </c>
      <c r="J10258" s="128">
        <v>28.229500000000002</v>
      </c>
    </row>
    <row r="10259" spans="2:10" hidden="1" x14ac:dyDescent="0.25">
      <c r="B10259" s="124" t="s">
        <v>1616</v>
      </c>
      <c r="C10259" s="125" t="s">
        <v>30808</v>
      </c>
      <c r="D10259" s="126" t="s">
        <v>30809</v>
      </c>
      <c r="E10259" s="125" t="s">
        <v>30810</v>
      </c>
      <c r="F10259" s="126" t="s">
        <v>30811</v>
      </c>
      <c r="G10259" s="125" t="s">
        <v>21101</v>
      </c>
      <c r="H10259" s="126" t="s">
        <v>30812</v>
      </c>
      <c r="I10259" s="127">
        <v>33</v>
      </c>
      <c r="J10259" s="128">
        <v>13.183299999999999</v>
      </c>
    </row>
    <row r="10260" spans="2:10" hidden="1" x14ac:dyDescent="0.25">
      <c r="B10260" s="124" t="s">
        <v>1616</v>
      </c>
      <c r="C10260" s="125" t="s">
        <v>30808</v>
      </c>
      <c r="D10260" s="126" t="s">
        <v>30809</v>
      </c>
      <c r="E10260" s="125" t="s">
        <v>30813</v>
      </c>
      <c r="F10260" s="126" t="s">
        <v>30814</v>
      </c>
      <c r="G10260" s="125" t="s">
        <v>3042</v>
      </c>
      <c r="H10260" s="126" t="s">
        <v>30815</v>
      </c>
      <c r="I10260" s="127">
        <v>199</v>
      </c>
      <c r="J10260" s="128">
        <v>11.5374</v>
      </c>
    </row>
    <row r="10261" spans="2:10" hidden="1" x14ac:dyDescent="0.25">
      <c r="B10261" s="124" t="s">
        <v>1616</v>
      </c>
      <c r="C10261" s="125" t="s">
        <v>30808</v>
      </c>
      <c r="D10261" s="126" t="s">
        <v>30809</v>
      </c>
      <c r="E10261" s="125" t="s">
        <v>30813</v>
      </c>
      <c r="F10261" s="126" t="s">
        <v>30814</v>
      </c>
      <c r="G10261" s="125" t="s">
        <v>30810</v>
      </c>
      <c r="H10261" s="126" t="s">
        <v>30811</v>
      </c>
      <c r="I10261" s="127">
        <v>170</v>
      </c>
      <c r="J10261" s="128">
        <v>22.317499999999999</v>
      </c>
    </row>
    <row r="10262" spans="2:10" hidden="1" x14ac:dyDescent="0.25">
      <c r="B10262" s="124" t="s">
        <v>1616</v>
      </c>
      <c r="C10262" s="125" t="s">
        <v>30816</v>
      </c>
      <c r="D10262" s="126" t="s">
        <v>30817</v>
      </c>
      <c r="E10262" s="125" t="s">
        <v>3979</v>
      </c>
      <c r="F10262" s="126" t="s">
        <v>30818</v>
      </c>
      <c r="G10262" s="125" t="s">
        <v>3979</v>
      </c>
      <c r="H10262" s="126" t="s">
        <v>30819</v>
      </c>
      <c r="I10262" s="127">
        <v>141</v>
      </c>
      <c r="J10262" s="128">
        <v>17.103300000000001</v>
      </c>
    </row>
    <row r="10263" spans="2:10" hidden="1" x14ac:dyDescent="0.25">
      <c r="B10263" s="124" t="s">
        <v>1616</v>
      </c>
      <c r="C10263" s="125" t="s">
        <v>30820</v>
      </c>
      <c r="D10263" s="126" t="s">
        <v>30821</v>
      </c>
      <c r="E10263" s="125" t="s">
        <v>30820</v>
      </c>
      <c r="F10263" s="126" t="s">
        <v>30822</v>
      </c>
      <c r="G10263" s="125" t="s">
        <v>30823</v>
      </c>
      <c r="H10263" s="126" t="s">
        <v>30824</v>
      </c>
      <c r="I10263" s="127">
        <v>166</v>
      </c>
      <c r="J10263" s="128">
        <v>3.3576000000000001</v>
      </c>
    </row>
    <row r="10264" spans="2:10" hidden="1" x14ac:dyDescent="0.25">
      <c r="B10264" s="124" t="s">
        <v>1616</v>
      </c>
      <c r="C10264" s="125" t="s">
        <v>9266</v>
      </c>
      <c r="D10264" s="126" t="s">
        <v>30825</v>
      </c>
      <c r="E10264" s="125" t="s">
        <v>9266</v>
      </c>
      <c r="F10264" s="126" t="s">
        <v>30826</v>
      </c>
      <c r="G10264" s="125" t="s">
        <v>30827</v>
      </c>
      <c r="H10264" s="126" t="s">
        <v>30828</v>
      </c>
      <c r="I10264" s="127">
        <v>1833</v>
      </c>
      <c r="J10264" s="128">
        <v>15.6555</v>
      </c>
    </row>
    <row r="10265" spans="2:10" hidden="1" x14ac:dyDescent="0.25">
      <c r="B10265" s="124" t="s">
        <v>1616</v>
      </c>
      <c r="C10265" s="125" t="s">
        <v>30829</v>
      </c>
      <c r="D10265" s="126" t="s">
        <v>30830</v>
      </c>
      <c r="E10265" s="125" t="s">
        <v>30829</v>
      </c>
      <c r="F10265" s="126" t="s">
        <v>30831</v>
      </c>
      <c r="G10265" s="125" t="s">
        <v>6500</v>
      </c>
      <c r="H10265" s="126" t="s">
        <v>30832</v>
      </c>
      <c r="I10265" s="127">
        <v>204</v>
      </c>
      <c r="J10265" s="128">
        <v>14.8469</v>
      </c>
    </row>
    <row r="10266" spans="2:10" hidden="1" x14ac:dyDescent="0.25">
      <c r="B10266" s="124" t="s">
        <v>1616</v>
      </c>
      <c r="C10266" s="125" t="s">
        <v>30833</v>
      </c>
      <c r="D10266" s="126" t="s">
        <v>30834</v>
      </c>
      <c r="E10266" s="125" t="s">
        <v>3569</v>
      </c>
      <c r="F10266" s="126" t="s">
        <v>30835</v>
      </c>
      <c r="G10266" s="125" t="s">
        <v>30836</v>
      </c>
      <c r="H10266" s="126" t="s">
        <v>30837</v>
      </c>
      <c r="I10266" s="127">
        <v>44</v>
      </c>
      <c r="J10266" s="128">
        <v>8.1627000000000027</v>
      </c>
    </row>
    <row r="10267" spans="2:10" hidden="1" x14ac:dyDescent="0.25">
      <c r="B10267" s="124" t="s">
        <v>1616</v>
      </c>
      <c r="C10267" s="125" t="s">
        <v>30833</v>
      </c>
      <c r="D10267" s="126" t="s">
        <v>30834</v>
      </c>
      <c r="E10267" s="125" t="s">
        <v>30833</v>
      </c>
      <c r="F10267" s="126" t="s">
        <v>30838</v>
      </c>
      <c r="G10267" s="125" t="s">
        <v>3569</v>
      </c>
      <c r="H10267" s="126" t="s">
        <v>30835</v>
      </c>
      <c r="I10267" s="127">
        <v>243</v>
      </c>
      <c r="J10267" s="128">
        <v>7.5968999999999998</v>
      </c>
    </row>
    <row r="10268" spans="2:10" hidden="1" x14ac:dyDescent="0.25">
      <c r="B10268" s="124" t="s">
        <v>1616</v>
      </c>
      <c r="C10268" s="125" t="s">
        <v>30833</v>
      </c>
      <c r="D10268" s="126" t="s">
        <v>30834</v>
      </c>
      <c r="E10268" s="125" t="s">
        <v>30833</v>
      </c>
      <c r="F10268" s="126" t="s">
        <v>30838</v>
      </c>
      <c r="G10268" s="125" t="s">
        <v>30839</v>
      </c>
      <c r="H10268" s="126" t="s">
        <v>30840</v>
      </c>
      <c r="I10268" s="127">
        <v>243</v>
      </c>
      <c r="J10268" s="128">
        <v>16.727699999999999</v>
      </c>
    </row>
    <row r="10269" spans="2:10" hidden="1" x14ac:dyDescent="0.25">
      <c r="B10269" s="124" t="s">
        <v>1616</v>
      </c>
      <c r="C10269" s="125" t="s">
        <v>17874</v>
      </c>
      <c r="D10269" s="126" t="s">
        <v>30841</v>
      </c>
      <c r="E10269" s="125" t="s">
        <v>30842</v>
      </c>
      <c r="F10269" s="126" t="s">
        <v>30843</v>
      </c>
      <c r="G10269" s="125" t="s">
        <v>14678</v>
      </c>
      <c r="H10269" s="126" t="s">
        <v>30844</v>
      </c>
      <c r="I10269" s="127">
        <v>169</v>
      </c>
      <c r="J10269" s="128">
        <v>4.5998000000000001</v>
      </c>
    </row>
    <row r="10270" spans="2:10" hidden="1" x14ac:dyDescent="0.25">
      <c r="B10270" s="124" t="s">
        <v>1616</v>
      </c>
      <c r="C10270" s="125" t="s">
        <v>30845</v>
      </c>
      <c r="D10270" s="126" t="s">
        <v>30846</v>
      </c>
      <c r="E10270" s="125" t="s">
        <v>30845</v>
      </c>
      <c r="F10270" s="126" t="s">
        <v>30847</v>
      </c>
      <c r="G10270" s="125" t="s">
        <v>24211</v>
      </c>
      <c r="H10270" s="126" t="s">
        <v>30848</v>
      </c>
      <c r="I10270" s="127">
        <v>854</v>
      </c>
      <c r="J10270" s="128">
        <v>11.915800000000001</v>
      </c>
    </row>
    <row r="10271" spans="2:10" hidden="1" x14ac:dyDescent="0.25">
      <c r="B10271" s="124" t="s">
        <v>1616</v>
      </c>
      <c r="C10271" s="125" t="s">
        <v>30845</v>
      </c>
      <c r="D10271" s="126" t="s">
        <v>30846</v>
      </c>
      <c r="E10271" s="125" t="s">
        <v>24211</v>
      </c>
      <c r="F10271" s="126" t="s">
        <v>30848</v>
      </c>
      <c r="G10271" s="125" t="s">
        <v>30849</v>
      </c>
      <c r="H10271" s="126" t="s">
        <v>30850</v>
      </c>
      <c r="I10271" s="127">
        <v>612</v>
      </c>
      <c r="J10271" s="128">
        <v>4.357899999999999</v>
      </c>
    </row>
    <row r="10272" spans="2:10" hidden="1" x14ac:dyDescent="0.25">
      <c r="B10272" s="124" t="s">
        <v>1616</v>
      </c>
      <c r="C10272" s="125" t="s">
        <v>30845</v>
      </c>
      <c r="D10272" s="126" t="s">
        <v>30846</v>
      </c>
      <c r="E10272" s="125" t="s">
        <v>30849</v>
      </c>
      <c r="F10272" s="126" t="s">
        <v>30850</v>
      </c>
      <c r="G10272" s="125" t="s">
        <v>6473</v>
      </c>
      <c r="H10272" s="126" t="s">
        <v>30851</v>
      </c>
      <c r="I10272" s="127">
        <v>94</v>
      </c>
      <c r="J10272" s="128">
        <v>14.8759</v>
      </c>
    </row>
    <row r="10273" spans="2:10" hidden="1" x14ac:dyDescent="0.25">
      <c r="B10273" s="124" t="s">
        <v>32</v>
      </c>
      <c r="C10273" s="125" t="s">
        <v>33</v>
      </c>
      <c r="D10273" s="126" t="s">
        <v>30852</v>
      </c>
      <c r="E10273" s="125" t="s">
        <v>33</v>
      </c>
      <c r="F10273" s="126" t="s">
        <v>30853</v>
      </c>
      <c r="G10273" s="125" t="s">
        <v>10185</v>
      </c>
      <c r="H10273" s="126" t="s">
        <v>30854</v>
      </c>
      <c r="I10273" s="127">
        <v>0</v>
      </c>
      <c r="J10273" s="128">
        <v>33.854699999999987</v>
      </c>
    </row>
    <row r="10274" spans="2:10" hidden="1" x14ac:dyDescent="0.25">
      <c r="B10274" s="124" t="s">
        <v>32</v>
      </c>
      <c r="C10274" s="125" t="s">
        <v>3780</v>
      </c>
      <c r="D10274" s="126" t="s">
        <v>30855</v>
      </c>
      <c r="E10274" s="125" t="s">
        <v>30856</v>
      </c>
      <c r="F10274" s="126" t="s">
        <v>30857</v>
      </c>
      <c r="G10274" s="125" t="s">
        <v>30858</v>
      </c>
      <c r="H10274" s="126" t="s">
        <v>30859</v>
      </c>
      <c r="I10274" s="127">
        <v>44</v>
      </c>
      <c r="J10274" s="128">
        <v>7.6959999999999988</v>
      </c>
    </row>
    <row r="10275" spans="2:10" hidden="1" x14ac:dyDescent="0.25">
      <c r="B10275" s="124" t="s">
        <v>32</v>
      </c>
      <c r="C10275" s="125" t="s">
        <v>3780</v>
      </c>
      <c r="D10275" s="126" t="s">
        <v>30855</v>
      </c>
      <c r="E10275" s="125" t="s">
        <v>4411</v>
      </c>
      <c r="F10275" s="126" t="s">
        <v>30860</v>
      </c>
      <c r="G10275" s="125" t="s">
        <v>30856</v>
      </c>
      <c r="H10275" s="126" t="s">
        <v>30857</v>
      </c>
      <c r="I10275" s="127">
        <v>38</v>
      </c>
      <c r="J10275" s="128">
        <v>5.3365</v>
      </c>
    </row>
    <row r="10276" spans="2:10" hidden="1" x14ac:dyDescent="0.25">
      <c r="B10276" s="124" t="s">
        <v>32</v>
      </c>
      <c r="C10276" s="125" t="s">
        <v>3780</v>
      </c>
      <c r="D10276" s="126" t="s">
        <v>30855</v>
      </c>
      <c r="E10276" s="125" t="s">
        <v>3780</v>
      </c>
      <c r="F10276" s="126" t="s">
        <v>30861</v>
      </c>
      <c r="G10276" s="125" t="s">
        <v>4411</v>
      </c>
      <c r="H10276" s="126" t="s">
        <v>30860</v>
      </c>
      <c r="I10276" s="127">
        <v>9</v>
      </c>
      <c r="J10276" s="128">
        <v>6.5646000000000004</v>
      </c>
    </row>
    <row r="10277" spans="2:10" hidden="1" x14ac:dyDescent="0.25">
      <c r="B10277" s="124" t="s">
        <v>32</v>
      </c>
      <c r="C10277" s="125" t="s">
        <v>3030</v>
      </c>
      <c r="D10277" s="126" t="s">
        <v>30862</v>
      </c>
      <c r="E10277" s="125" t="s">
        <v>30863</v>
      </c>
      <c r="F10277" s="126" t="s">
        <v>30864</v>
      </c>
      <c r="G10277" s="125" t="s">
        <v>30865</v>
      </c>
      <c r="H10277" s="126" t="s">
        <v>30866</v>
      </c>
      <c r="I10277" s="127">
        <v>153</v>
      </c>
      <c r="J10277" s="128">
        <v>4.2086000000000006</v>
      </c>
    </row>
    <row r="10278" spans="2:10" hidden="1" x14ac:dyDescent="0.25">
      <c r="B10278" s="124" t="s">
        <v>32</v>
      </c>
      <c r="C10278" s="125" t="s">
        <v>3030</v>
      </c>
      <c r="D10278" s="126" t="s">
        <v>30862</v>
      </c>
      <c r="E10278" s="125" t="s">
        <v>30284</v>
      </c>
      <c r="F10278" s="126" t="s">
        <v>30867</v>
      </c>
      <c r="G10278" s="125" t="s">
        <v>30863</v>
      </c>
      <c r="H10278" s="126" t="s">
        <v>30864</v>
      </c>
      <c r="I10278" s="127">
        <v>79</v>
      </c>
      <c r="J10278" s="128">
        <v>7.1586000000000016</v>
      </c>
    </row>
    <row r="10279" spans="2:10" hidden="1" x14ac:dyDescent="0.25">
      <c r="B10279" s="124" t="s">
        <v>32</v>
      </c>
      <c r="C10279" s="125" t="s">
        <v>3030</v>
      </c>
      <c r="D10279" s="126" t="s">
        <v>30862</v>
      </c>
      <c r="E10279" s="125" t="s">
        <v>3030</v>
      </c>
      <c r="F10279" s="126" t="s">
        <v>30868</v>
      </c>
      <c r="G10279" s="125" t="s">
        <v>30284</v>
      </c>
      <c r="H10279" s="126" t="s">
        <v>30867</v>
      </c>
      <c r="I10279" s="127">
        <v>157</v>
      </c>
      <c r="J10279" s="128">
        <v>7.6418999999999997</v>
      </c>
    </row>
    <row r="10280" spans="2:10" hidden="1" x14ac:dyDescent="0.25">
      <c r="B10280" s="124" t="s">
        <v>32</v>
      </c>
      <c r="C10280" s="125" t="s">
        <v>134</v>
      </c>
      <c r="D10280" s="126" t="s">
        <v>30869</v>
      </c>
      <c r="E10280" s="125" t="s">
        <v>134</v>
      </c>
      <c r="F10280" s="126" t="s">
        <v>30870</v>
      </c>
      <c r="G10280" s="125" t="s">
        <v>30871</v>
      </c>
      <c r="H10280" s="126" t="s">
        <v>30872</v>
      </c>
      <c r="I10280" s="127">
        <v>24</v>
      </c>
      <c r="J10280" s="128">
        <v>10.7209</v>
      </c>
    </row>
    <row r="10281" spans="2:10" hidden="1" x14ac:dyDescent="0.25">
      <c r="B10281" s="124" t="s">
        <v>32</v>
      </c>
      <c r="C10281" s="125" t="s">
        <v>136</v>
      </c>
      <c r="D10281" s="126" t="s">
        <v>30873</v>
      </c>
      <c r="E10281" s="125" t="s">
        <v>136</v>
      </c>
      <c r="F10281" s="126" t="s">
        <v>30874</v>
      </c>
      <c r="G10281" s="125" t="s">
        <v>30875</v>
      </c>
      <c r="H10281" s="126" t="s">
        <v>30876</v>
      </c>
      <c r="I10281" s="127">
        <v>9</v>
      </c>
      <c r="J10281" s="128">
        <v>11.033200000000001</v>
      </c>
    </row>
    <row r="10282" spans="2:10" hidden="1" x14ac:dyDescent="0.25">
      <c r="B10282" s="124" t="s">
        <v>32</v>
      </c>
      <c r="C10282" s="125" t="s">
        <v>136</v>
      </c>
      <c r="D10282" s="126" t="s">
        <v>30873</v>
      </c>
      <c r="E10282" s="125" t="s">
        <v>136</v>
      </c>
      <c r="F10282" s="126" t="s">
        <v>30874</v>
      </c>
      <c r="G10282" s="125" t="s">
        <v>5407</v>
      </c>
      <c r="H10282" s="126" t="s">
        <v>30877</v>
      </c>
      <c r="I10282" s="127">
        <v>232</v>
      </c>
      <c r="J10282" s="128">
        <v>9.6371999999999982</v>
      </c>
    </row>
    <row r="10283" spans="2:10" hidden="1" x14ac:dyDescent="0.25">
      <c r="B10283" s="124" t="s">
        <v>32</v>
      </c>
      <c r="C10283" s="125" t="s">
        <v>30878</v>
      </c>
      <c r="D10283" s="126" t="s">
        <v>30879</v>
      </c>
      <c r="E10283" s="125" t="s">
        <v>30878</v>
      </c>
      <c r="F10283" s="126" t="s">
        <v>30880</v>
      </c>
      <c r="G10283" s="125" t="s">
        <v>30881</v>
      </c>
      <c r="H10283" s="126" t="s">
        <v>30882</v>
      </c>
      <c r="I10283" s="127">
        <v>68</v>
      </c>
      <c r="J10283" s="128">
        <v>9.2406999999999986</v>
      </c>
    </row>
    <row r="10284" spans="2:10" hidden="1" x14ac:dyDescent="0.25">
      <c r="B10284" s="124" t="s">
        <v>32</v>
      </c>
      <c r="C10284" s="125" t="s">
        <v>30878</v>
      </c>
      <c r="D10284" s="126" t="s">
        <v>30879</v>
      </c>
      <c r="E10284" s="125" t="s">
        <v>30878</v>
      </c>
      <c r="F10284" s="126" t="s">
        <v>30880</v>
      </c>
      <c r="G10284" s="125" t="s">
        <v>30883</v>
      </c>
      <c r="H10284" s="126" t="s">
        <v>30884</v>
      </c>
      <c r="I10284" s="127">
        <v>129</v>
      </c>
      <c r="J10284" s="128">
        <v>10.4895</v>
      </c>
    </row>
    <row r="10285" spans="2:10" hidden="1" x14ac:dyDescent="0.25">
      <c r="B10285" s="124" t="s">
        <v>32</v>
      </c>
      <c r="C10285" s="125" t="s">
        <v>30885</v>
      </c>
      <c r="D10285" s="126" t="s">
        <v>30886</v>
      </c>
      <c r="E10285" s="125" t="s">
        <v>4341</v>
      </c>
      <c r="F10285" s="126" t="s">
        <v>30887</v>
      </c>
      <c r="G10285" s="125" t="s">
        <v>30888</v>
      </c>
      <c r="H10285" s="126" t="s">
        <v>30889</v>
      </c>
      <c r="I10285" s="127">
        <v>119</v>
      </c>
      <c r="J10285" s="128">
        <v>12.6629</v>
      </c>
    </row>
    <row r="10286" spans="2:10" hidden="1" x14ac:dyDescent="0.25">
      <c r="B10286" s="124" t="s">
        <v>32</v>
      </c>
      <c r="C10286" s="125" t="s">
        <v>30885</v>
      </c>
      <c r="D10286" s="126" t="s">
        <v>30886</v>
      </c>
      <c r="E10286" s="125" t="s">
        <v>30885</v>
      </c>
      <c r="F10286" s="126" t="s">
        <v>30890</v>
      </c>
      <c r="G10286" s="125" t="s">
        <v>4341</v>
      </c>
      <c r="H10286" s="126" t="s">
        <v>30887</v>
      </c>
      <c r="I10286" s="127">
        <v>60</v>
      </c>
      <c r="J10286" s="128">
        <v>14.2262</v>
      </c>
    </row>
    <row r="10287" spans="2:10" hidden="1" x14ac:dyDescent="0.25">
      <c r="B10287" s="124" t="s">
        <v>32</v>
      </c>
      <c r="C10287" s="125" t="s">
        <v>30885</v>
      </c>
      <c r="D10287" s="126" t="s">
        <v>30886</v>
      </c>
      <c r="E10287" s="125" t="s">
        <v>30885</v>
      </c>
      <c r="F10287" s="126" t="s">
        <v>30890</v>
      </c>
      <c r="G10287" s="125" t="s">
        <v>1675</v>
      </c>
      <c r="H10287" s="126" t="s">
        <v>30891</v>
      </c>
      <c r="I10287" s="127">
        <v>30</v>
      </c>
      <c r="J10287" s="128">
        <v>20.863099999999999</v>
      </c>
    </row>
    <row r="10288" spans="2:10" hidden="1" x14ac:dyDescent="0.25">
      <c r="B10288" s="124" t="s">
        <v>32</v>
      </c>
      <c r="C10288" s="125" t="s">
        <v>176</v>
      </c>
      <c r="D10288" s="126" t="s">
        <v>30892</v>
      </c>
      <c r="E10288" s="125" t="s">
        <v>7756</v>
      </c>
      <c r="F10288" s="126" t="s">
        <v>30893</v>
      </c>
      <c r="G10288" s="125" t="s">
        <v>30894</v>
      </c>
      <c r="H10288" s="126" t="s">
        <v>30895</v>
      </c>
      <c r="I10288" s="127">
        <v>22</v>
      </c>
      <c r="J10288" s="128">
        <v>3.8208000000000002</v>
      </c>
    </row>
    <row r="10289" spans="2:10" hidden="1" x14ac:dyDescent="0.25">
      <c r="B10289" s="124" t="s">
        <v>32</v>
      </c>
      <c r="C10289" s="125" t="s">
        <v>176</v>
      </c>
      <c r="D10289" s="126" t="s">
        <v>30892</v>
      </c>
      <c r="E10289" s="125" t="s">
        <v>176</v>
      </c>
      <c r="F10289" s="126" t="s">
        <v>30896</v>
      </c>
      <c r="G10289" s="125" t="s">
        <v>7756</v>
      </c>
      <c r="H10289" s="126" t="s">
        <v>30893</v>
      </c>
      <c r="I10289" s="127">
        <v>7</v>
      </c>
      <c r="J10289" s="128">
        <v>6.2079000000000004</v>
      </c>
    </row>
    <row r="10290" spans="2:10" hidden="1" x14ac:dyDescent="0.25">
      <c r="B10290" s="124" t="s">
        <v>32</v>
      </c>
      <c r="C10290" s="125" t="s">
        <v>176</v>
      </c>
      <c r="D10290" s="126" t="s">
        <v>30892</v>
      </c>
      <c r="E10290" s="125" t="s">
        <v>176</v>
      </c>
      <c r="F10290" s="126" t="s">
        <v>30896</v>
      </c>
      <c r="G10290" s="125" t="s">
        <v>5166</v>
      </c>
      <c r="H10290" s="126" t="s">
        <v>30897</v>
      </c>
      <c r="I10290" s="127">
        <v>21</v>
      </c>
      <c r="J10290" s="128">
        <v>4.6614999999999993</v>
      </c>
    </row>
    <row r="10291" spans="2:10" hidden="1" x14ac:dyDescent="0.25">
      <c r="B10291" s="124" t="s">
        <v>32</v>
      </c>
      <c r="C10291" s="125" t="s">
        <v>176</v>
      </c>
      <c r="D10291" s="126" t="s">
        <v>30892</v>
      </c>
      <c r="E10291" s="125" t="s">
        <v>7756</v>
      </c>
      <c r="F10291" s="126" t="s">
        <v>30893</v>
      </c>
      <c r="G10291" s="125" t="s">
        <v>30898</v>
      </c>
      <c r="H10291" s="126" t="s">
        <v>30899</v>
      </c>
      <c r="I10291" s="127">
        <v>31</v>
      </c>
      <c r="J10291" s="128">
        <v>5.1711999999999998</v>
      </c>
    </row>
    <row r="10292" spans="2:10" hidden="1" x14ac:dyDescent="0.25">
      <c r="B10292" s="124" t="s">
        <v>32</v>
      </c>
      <c r="C10292" s="125" t="s">
        <v>30900</v>
      </c>
      <c r="D10292" s="126" t="s">
        <v>30901</v>
      </c>
      <c r="E10292" s="125" t="s">
        <v>30900</v>
      </c>
      <c r="F10292" s="126" t="s">
        <v>30902</v>
      </c>
      <c r="G10292" s="125" t="s">
        <v>30903</v>
      </c>
      <c r="H10292" s="126" t="s">
        <v>30904</v>
      </c>
      <c r="I10292" s="127">
        <v>478</v>
      </c>
      <c r="J10292" s="128">
        <v>11.207599999999999</v>
      </c>
    </row>
    <row r="10293" spans="2:10" hidden="1" x14ac:dyDescent="0.25">
      <c r="B10293" s="124" t="s">
        <v>32</v>
      </c>
      <c r="C10293" s="125" t="s">
        <v>30905</v>
      </c>
      <c r="D10293" s="126" t="s">
        <v>30906</v>
      </c>
      <c r="E10293" s="125" t="s">
        <v>30905</v>
      </c>
      <c r="F10293" s="126" t="s">
        <v>30907</v>
      </c>
      <c r="G10293" s="125" t="s">
        <v>30908</v>
      </c>
      <c r="H10293" s="126" t="s">
        <v>30909</v>
      </c>
      <c r="I10293" s="127">
        <v>187</v>
      </c>
      <c r="J10293" s="128">
        <v>6.4672999999999998</v>
      </c>
    </row>
    <row r="10294" spans="2:10" hidden="1" x14ac:dyDescent="0.25">
      <c r="B10294" s="124" t="s">
        <v>32</v>
      </c>
      <c r="C10294" s="125" t="s">
        <v>286</v>
      </c>
      <c r="D10294" s="126" t="s">
        <v>30910</v>
      </c>
      <c r="E10294" s="125" t="s">
        <v>286</v>
      </c>
      <c r="F10294" s="126" t="s">
        <v>30911</v>
      </c>
      <c r="G10294" s="125" t="s">
        <v>30912</v>
      </c>
      <c r="H10294" s="126" t="s">
        <v>30913</v>
      </c>
      <c r="I10294" s="127">
        <v>237</v>
      </c>
      <c r="J10294" s="128">
        <v>2.8820000000000001</v>
      </c>
    </row>
    <row r="10295" spans="2:10" hidden="1" x14ac:dyDescent="0.25">
      <c r="B10295" s="124" t="s">
        <v>32</v>
      </c>
      <c r="C10295" s="125" t="s">
        <v>286</v>
      </c>
      <c r="D10295" s="126" t="s">
        <v>30910</v>
      </c>
      <c r="E10295" s="125" t="s">
        <v>286</v>
      </c>
      <c r="F10295" s="126" t="s">
        <v>30911</v>
      </c>
      <c r="G10295" s="125" t="s">
        <v>2220</v>
      </c>
      <c r="H10295" s="126" t="s">
        <v>30914</v>
      </c>
      <c r="I10295" s="127">
        <v>87</v>
      </c>
      <c r="J10295" s="128">
        <v>14.6709</v>
      </c>
    </row>
    <row r="10296" spans="2:10" hidden="1" x14ac:dyDescent="0.25">
      <c r="B10296" s="124" t="s">
        <v>32</v>
      </c>
      <c r="C10296" s="125" t="s">
        <v>30915</v>
      </c>
      <c r="D10296" s="126" t="s">
        <v>30916</v>
      </c>
      <c r="E10296" s="125" t="s">
        <v>30915</v>
      </c>
      <c r="F10296" s="126" t="s">
        <v>30917</v>
      </c>
      <c r="G10296" s="125" t="s">
        <v>30918</v>
      </c>
      <c r="H10296" s="126" t="s">
        <v>30919</v>
      </c>
      <c r="I10296" s="127">
        <v>10</v>
      </c>
      <c r="J10296" s="128">
        <v>3.475099999999999</v>
      </c>
    </row>
    <row r="10297" spans="2:10" hidden="1" x14ac:dyDescent="0.25">
      <c r="B10297" s="124" t="s">
        <v>32</v>
      </c>
      <c r="C10297" s="125" t="s">
        <v>30915</v>
      </c>
      <c r="D10297" s="126" t="s">
        <v>30916</v>
      </c>
      <c r="E10297" s="125" t="s">
        <v>30915</v>
      </c>
      <c r="F10297" s="126" t="s">
        <v>30917</v>
      </c>
      <c r="G10297" s="125" t="s">
        <v>30920</v>
      </c>
      <c r="H10297" s="126" t="s">
        <v>30921</v>
      </c>
      <c r="I10297" s="127">
        <v>4</v>
      </c>
      <c r="J10297" s="128">
        <v>6.9276999999999997</v>
      </c>
    </row>
    <row r="10298" spans="2:10" hidden="1" x14ac:dyDescent="0.25">
      <c r="B10298" s="124" t="s">
        <v>32</v>
      </c>
      <c r="C10298" s="125" t="s">
        <v>30915</v>
      </c>
      <c r="D10298" s="126" t="s">
        <v>30916</v>
      </c>
      <c r="E10298" s="125" t="s">
        <v>30915</v>
      </c>
      <c r="F10298" s="126" t="s">
        <v>30917</v>
      </c>
      <c r="G10298" s="125" t="s">
        <v>1037</v>
      </c>
      <c r="H10298" s="126" t="s">
        <v>30922</v>
      </c>
      <c r="I10298" s="127">
        <v>101</v>
      </c>
      <c r="J10298" s="128">
        <v>17.088799999999988</v>
      </c>
    </row>
    <row r="10299" spans="2:10" hidden="1" x14ac:dyDescent="0.25">
      <c r="B10299" s="124" t="s">
        <v>32</v>
      </c>
      <c r="C10299" s="125" t="s">
        <v>30923</v>
      </c>
      <c r="D10299" s="126" t="s">
        <v>30924</v>
      </c>
      <c r="E10299" s="125" t="s">
        <v>30923</v>
      </c>
      <c r="F10299" s="126" t="s">
        <v>30925</v>
      </c>
      <c r="G10299" s="125" t="s">
        <v>12333</v>
      </c>
      <c r="H10299" s="126" t="s">
        <v>30926</v>
      </c>
      <c r="I10299" s="127">
        <v>184</v>
      </c>
      <c r="J10299" s="128">
        <v>12.308299999999999</v>
      </c>
    </row>
    <row r="10300" spans="2:10" hidden="1" x14ac:dyDescent="0.25">
      <c r="B10300" s="124" t="s">
        <v>32</v>
      </c>
      <c r="C10300" s="125" t="s">
        <v>30923</v>
      </c>
      <c r="D10300" s="126" t="s">
        <v>30924</v>
      </c>
      <c r="E10300" s="125" t="s">
        <v>30923</v>
      </c>
      <c r="F10300" s="126" t="s">
        <v>30925</v>
      </c>
      <c r="G10300" s="125" t="s">
        <v>16784</v>
      </c>
      <c r="H10300" s="126" t="s">
        <v>30927</v>
      </c>
      <c r="I10300" s="127">
        <v>91</v>
      </c>
      <c r="J10300" s="128">
        <v>7.4123999999999999</v>
      </c>
    </row>
    <row r="10301" spans="2:10" hidden="1" x14ac:dyDescent="0.25">
      <c r="B10301" s="124" t="s">
        <v>32</v>
      </c>
      <c r="C10301" s="125" t="s">
        <v>30923</v>
      </c>
      <c r="D10301" s="126" t="s">
        <v>30924</v>
      </c>
      <c r="E10301" s="125" t="s">
        <v>30923</v>
      </c>
      <c r="F10301" s="126" t="s">
        <v>30925</v>
      </c>
      <c r="G10301" s="125" t="s">
        <v>30928</v>
      </c>
      <c r="H10301" s="126" t="s">
        <v>30929</v>
      </c>
      <c r="I10301" s="127">
        <v>46</v>
      </c>
      <c r="J10301" s="128">
        <v>12.7485</v>
      </c>
    </row>
    <row r="10302" spans="2:10" hidden="1" x14ac:dyDescent="0.25">
      <c r="B10302" s="124" t="s">
        <v>32</v>
      </c>
      <c r="C10302" s="125" t="s">
        <v>30923</v>
      </c>
      <c r="D10302" s="126" t="s">
        <v>30924</v>
      </c>
      <c r="E10302" s="125" t="s">
        <v>30923</v>
      </c>
      <c r="F10302" s="126" t="s">
        <v>30925</v>
      </c>
      <c r="G10302" s="125" t="s">
        <v>24481</v>
      </c>
      <c r="H10302" s="126" t="s">
        <v>30930</v>
      </c>
      <c r="I10302" s="127">
        <v>35</v>
      </c>
      <c r="J10302" s="128">
        <v>12.972899999999999</v>
      </c>
    </row>
    <row r="10303" spans="2:10" hidden="1" x14ac:dyDescent="0.25">
      <c r="B10303" s="124" t="s">
        <v>32</v>
      </c>
      <c r="C10303" s="125" t="s">
        <v>30923</v>
      </c>
      <c r="D10303" s="126" t="s">
        <v>30924</v>
      </c>
      <c r="E10303" s="125" t="s">
        <v>24481</v>
      </c>
      <c r="F10303" s="126" t="s">
        <v>30930</v>
      </c>
      <c r="G10303" s="125" t="s">
        <v>30931</v>
      </c>
      <c r="H10303" s="126" t="s">
        <v>30932</v>
      </c>
      <c r="I10303" s="127">
        <v>24</v>
      </c>
      <c r="J10303" s="128">
        <v>5.6886999999999999</v>
      </c>
    </row>
    <row r="10304" spans="2:10" hidden="1" x14ac:dyDescent="0.25">
      <c r="B10304" s="124" t="s">
        <v>32</v>
      </c>
      <c r="C10304" s="125" t="s">
        <v>30933</v>
      </c>
      <c r="D10304" s="126" t="s">
        <v>30934</v>
      </c>
      <c r="E10304" s="125" t="s">
        <v>30933</v>
      </c>
      <c r="F10304" s="126" t="s">
        <v>30935</v>
      </c>
      <c r="G10304" s="125" t="s">
        <v>30936</v>
      </c>
      <c r="H10304" s="126" t="s">
        <v>30937</v>
      </c>
      <c r="I10304" s="127">
        <v>18</v>
      </c>
      <c r="J10304" s="128">
        <v>8.8019000000000016</v>
      </c>
    </row>
    <row r="10305" spans="2:10" hidden="1" x14ac:dyDescent="0.25">
      <c r="B10305" s="124" t="s">
        <v>32</v>
      </c>
      <c r="C10305" s="125" t="s">
        <v>30938</v>
      </c>
      <c r="D10305" s="126" t="s">
        <v>30939</v>
      </c>
      <c r="E10305" s="125" t="s">
        <v>30938</v>
      </c>
      <c r="F10305" s="126" t="s">
        <v>30940</v>
      </c>
      <c r="G10305" s="125" t="s">
        <v>30941</v>
      </c>
      <c r="H10305" s="126" t="s">
        <v>30942</v>
      </c>
      <c r="I10305" s="127">
        <v>90</v>
      </c>
      <c r="J10305" s="128">
        <v>4.0083000000000002</v>
      </c>
    </row>
    <row r="10306" spans="2:10" hidden="1" x14ac:dyDescent="0.25">
      <c r="B10306" s="124" t="s">
        <v>32</v>
      </c>
      <c r="C10306" s="125" t="s">
        <v>30938</v>
      </c>
      <c r="D10306" s="126" t="s">
        <v>30939</v>
      </c>
      <c r="E10306" s="125" t="s">
        <v>30938</v>
      </c>
      <c r="F10306" s="126" t="s">
        <v>30940</v>
      </c>
      <c r="G10306" s="125" t="s">
        <v>30943</v>
      </c>
      <c r="H10306" s="126" t="s">
        <v>30944</v>
      </c>
      <c r="I10306" s="127">
        <v>30</v>
      </c>
      <c r="J10306" s="128">
        <v>3.6836000000000002</v>
      </c>
    </row>
    <row r="10307" spans="2:10" hidden="1" x14ac:dyDescent="0.25">
      <c r="B10307" s="124" t="s">
        <v>32</v>
      </c>
      <c r="C10307" s="125" t="s">
        <v>30938</v>
      </c>
      <c r="D10307" s="126" t="s">
        <v>30939</v>
      </c>
      <c r="E10307" s="125" t="s">
        <v>30945</v>
      </c>
      <c r="F10307" s="126" t="s">
        <v>30946</v>
      </c>
      <c r="G10307" s="125" t="s">
        <v>30947</v>
      </c>
      <c r="H10307" s="126" t="s">
        <v>30948</v>
      </c>
      <c r="I10307" s="127">
        <v>12</v>
      </c>
      <c r="J10307" s="128">
        <v>2.7658999999999998</v>
      </c>
    </row>
    <row r="10308" spans="2:10" hidden="1" x14ac:dyDescent="0.25">
      <c r="B10308" s="124" t="s">
        <v>32</v>
      </c>
      <c r="C10308" s="125" t="s">
        <v>30938</v>
      </c>
      <c r="D10308" s="126" t="s">
        <v>30939</v>
      </c>
      <c r="E10308" s="125" t="s">
        <v>30943</v>
      </c>
      <c r="F10308" s="126" t="s">
        <v>30944</v>
      </c>
      <c r="G10308" s="125" t="s">
        <v>30949</v>
      </c>
      <c r="H10308" s="126" t="s">
        <v>30950</v>
      </c>
      <c r="I10308" s="127">
        <v>58</v>
      </c>
      <c r="J10308" s="128">
        <v>2.3988</v>
      </c>
    </row>
    <row r="10309" spans="2:10" hidden="1" x14ac:dyDescent="0.25">
      <c r="B10309" s="124" t="s">
        <v>32</v>
      </c>
      <c r="C10309" s="125" t="s">
        <v>30938</v>
      </c>
      <c r="D10309" s="126" t="s">
        <v>30939</v>
      </c>
      <c r="E10309" s="125" t="s">
        <v>30938</v>
      </c>
      <c r="F10309" s="126" t="s">
        <v>30940</v>
      </c>
      <c r="G10309" s="125" t="s">
        <v>30945</v>
      </c>
      <c r="H10309" s="126" t="s">
        <v>30946</v>
      </c>
      <c r="I10309" s="127">
        <v>51</v>
      </c>
      <c r="J10309" s="128">
        <v>5.0427</v>
      </c>
    </row>
    <row r="10310" spans="2:10" hidden="1" x14ac:dyDescent="0.25">
      <c r="B10310" s="124" t="s">
        <v>32</v>
      </c>
      <c r="C10310" s="125" t="s">
        <v>30951</v>
      </c>
      <c r="D10310" s="126" t="s">
        <v>30952</v>
      </c>
      <c r="E10310" s="125" t="s">
        <v>30953</v>
      </c>
      <c r="F10310" s="126" t="s">
        <v>30954</v>
      </c>
      <c r="G10310" s="125" t="s">
        <v>30955</v>
      </c>
      <c r="H10310" s="126" t="s">
        <v>30956</v>
      </c>
      <c r="I10310" s="127">
        <v>88</v>
      </c>
      <c r="J10310" s="128">
        <v>7.9326000000000016</v>
      </c>
    </row>
    <row r="10311" spans="2:10" hidden="1" x14ac:dyDescent="0.25">
      <c r="B10311" s="124" t="s">
        <v>32</v>
      </c>
      <c r="C10311" s="125" t="s">
        <v>30951</v>
      </c>
      <c r="D10311" s="126" t="s">
        <v>30952</v>
      </c>
      <c r="E10311" s="125" t="s">
        <v>30951</v>
      </c>
      <c r="F10311" s="126" t="s">
        <v>30957</v>
      </c>
      <c r="G10311" s="125" t="s">
        <v>30958</v>
      </c>
      <c r="H10311" s="126" t="s">
        <v>30959</v>
      </c>
      <c r="I10311" s="127">
        <v>22</v>
      </c>
      <c r="J10311" s="128">
        <v>8.3851000000000031</v>
      </c>
    </row>
    <row r="10312" spans="2:10" hidden="1" x14ac:dyDescent="0.25">
      <c r="B10312" s="124" t="s">
        <v>32</v>
      </c>
      <c r="C10312" s="125" t="s">
        <v>30951</v>
      </c>
      <c r="D10312" s="126" t="s">
        <v>30952</v>
      </c>
      <c r="E10312" s="125" t="s">
        <v>6190</v>
      </c>
      <c r="F10312" s="126" t="s">
        <v>30960</v>
      </c>
      <c r="G10312" s="125" t="s">
        <v>30953</v>
      </c>
      <c r="H10312" s="126" t="s">
        <v>30954</v>
      </c>
      <c r="I10312" s="127">
        <v>117</v>
      </c>
      <c r="J10312" s="128">
        <v>11.495200000000001</v>
      </c>
    </row>
    <row r="10313" spans="2:10" hidden="1" x14ac:dyDescent="0.25">
      <c r="B10313" s="124" t="s">
        <v>32</v>
      </c>
      <c r="C10313" s="125" t="s">
        <v>30951</v>
      </c>
      <c r="D10313" s="126" t="s">
        <v>30952</v>
      </c>
      <c r="E10313" s="125" t="s">
        <v>30955</v>
      </c>
      <c r="F10313" s="126" t="s">
        <v>30956</v>
      </c>
      <c r="G10313" s="125" t="s">
        <v>30961</v>
      </c>
      <c r="H10313" s="126" t="s">
        <v>30962</v>
      </c>
      <c r="I10313" s="127">
        <v>49</v>
      </c>
      <c r="J10313" s="128">
        <v>10.8089</v>
      </c>
    </row>
    <row r="10314" spans="2:10" hidden="1" x14ac:dyDescent="0.25">
      <c r="B10314" s="124" t="s">
        <v>32</v>
      </c>
      <c r="C10314" s="125" t="s">
        <v>30951</v>
      </c>
      <c r="D10314" s="126" t="s">
        <v>30952</v>
      </c>
      <c r="E10314" s="125" t="s">
        <v>30951</v>
      </c>
      <c r="F10314" s="126" t="s">
        <v>30957</v>
      </c>
      <c r="G10314" s="125" t="s">
        <v>4447</v>
      </c>
      <c r="H10314" s="126" t="s">
        <v>30963</v>
      </c>
      <c r="I10314" s="127">
        <v>33</v>
      </c>
      <c r="J10314" s="128">
        <v>8.5345000000000013</v>
      </c>
    </row>
    <row r="10315" spans="2:10" hidden="1" x14ac:dyDescent="0.25">
      <c r="B10315" s="124" t="s">
        <v>32</v>
      </c>
      <c r="C10315" s="125" t="s">
        <v>30951</v>
      </c>
      <c r="D10315" s="126" t="s">
        <v>30952</v>
      </c>
      <c r="E10315" s="125" t="s">
        <v>30951</v>
      </c>
      <c r="F10315" s="126" t="s">
        <v>30957</v>
      </c>
      <c r="G10315" s="125" t="s">
        <v>6190</v>
      </c>
      <c r="H10315" s="126" t="s">
        <v>30960</v>
      </c>
      <c r="I10315" s="127">
        <v>102</v>
      </c>
      <c r="J10315" s="128">
        <v>10.2591</v>
      </c>
    </row>
    <row r="10316" spans="2:10" hidden="1" x14ac:dyDescent="0.25">
      <c r="B10316" s="124" t="s">
        <v>32</v>
      </c>
      <c r="C10316" s="125" t="s">
        <v>1964</v>
      </c>
      <c r="D10316" s="126" t="s">
        <v>30964</v>
      </c>
      <c r="E10316" s="125" t="s">
        <v>30965</v>
      </c>
      <c r="F10316" s="126" t="s">
        <v>30966</v>
      </c>
      <c r="G10316" s="125" t="s">
        <v>30967</v>
      </c>
      <c r="H10316" s="126" t="s">
        <v>30968</v>
      </c>
      <c r="I10316" s="127">
        <v>32</v>
      </c>
      <c r="J10316" s="128">
        <v>15.8202</v>
      </c>
    </row>
    <row r="10317" spans="2:10" hidden="1" x14ac:dyDescent="0.25">
      <c r="B10317" s="124" t="s">
        <v>32</v>
      </c>
      <c r="C10317" s="125" t="s">
        <v>1964</v>
      </c>
      <c r="D10317" s="126" t="s">
        <v>30964</v>
      </c>
      <c r="E10317" s="125" t="s">
        <v>1964</v>
      </c>
      <c r="F10317" s="126" t="s">
        <v>30969</v>
      </c>
      <c r="G10317" s="125" t="s">
        <v>30970</v>
      </c>
      <c r="H10317" s="126" t="s">
        <v>30971</v>
      </c>
      <c r="I10317" s="127">
        <v>11</v>
      </c>
      <c r="J10317" s="128">
        <v>16.779</v>
      </c>
    </row>
    <row r="10318" spans="2:10" hidden="1" x14ac:dyDescent="0.25">
      <c r="B10318" s="124" t="s">
        <v>32</v>
      </c>
      <c r="C10318" s="125" t="s">
        <v>1964</v>
      </c>
      <c r="D10318" s="126" t="s">
        <v>30964</v>
      </c>
      <c r="E10318" s="125" t="s">
        <v>1964</v>
      </c>
      <c r="F10318" s="126" t="s">
        <v>30969</v>
      </c>
      <c r="G10318" s="125" t="s">
        <v>10366</v>
      </c>
      <c r="H10318" s="126" t="s">
        <v>30972</v>
      </c>
      <c r="I10318" s="127">
        <v>10</v>
      </c>
      <c r="J10318" s="128">
        <v>33.0869</v>
      </c>
    </row>
    <row r="10319" spans="2:10" hidden="1" x14ac:dyDescent="0.25">
      <c r="B10319" s="124" t="s">
        <v>32</v>
      </c>
      <c r="C10319" s="125" t="s">
        <v>1964</v>
      </c>
      <c r="D10319" s="126" t="s">
        <v>30964</v>
      </c>
      <c r="E10319" s="125" t="s">
        <v>10366</v>
      </c>
      <c r="F10319" s="126" t="s">
        <v>30972</v>
      </c>
      <c r="G10319" s="125" t="s">
        <v>30965</v>
      </c>
      <c r="H10319" s="126" t="s">
        <v>30966</v>
      </c>
      <c r="I10319" s="127">
        <v>459</v>
      </c>
      <c r="J10319" s="128">
        <v>42.402200000000001</v>
      </c>
    </row>
    <row r="10320" spans="2:10" hidden="1" x14ac:dyDescent="0.25">
      <c r="B10320" s="124" t="s">
        <v>32</v>
      </c>
      <c r="C10320" s="125" t="s">
        <v>30973</v>
      </c>
      <c r="D10320" s="126" t="s">
        <v>30974</v>
      </c>
      <c r="E10320" s="125" t="s">
        <v>30973</v>
      </c>
      <c r="F10320" s="126" t="s">
        <v>30975</v>
      </c>
      <c r="G10320" s="125" t="s">
        <v>30976</v>
      </c>
      <c r="H10320" s="126" t="s">
        <v>30977</v>
      </c>
      <c r="I10320" s="127">
        <v>93</v>
      </c>
      <c r="J10320" s="128">
        <v>5.3967000000000001</v>
      </c>
    </row>
    <row r="10321" spans="2:10" hidden="1" x14ac:dyDescent="0.25">
      <c r="B10321" s="124" t="s">
        <v>32</v>
      </c>
      <c r="C10321" s="125" t="s">
        <v>30978</v>
      </c>
      <c r="D10321" s="126" t="s">
        <v>30979</v>
      </c>
      <c r="E10321" s="125" t="s">
        <v>30978</v>
      </c>
      <c r="F10321" s="126" t="s">
        <v>30980</v>
      </c>
      <c r="G10321" s="125" t="s">
        <v>7611</v>
      </c>
      <c r="H10321" s="126" t="s">
        <v>30981</v>
      </c>
      <c r="I10321" s="127">
        <v>149</v>
      </c>
      <c r="J10321" s="128">
        <v>8.8952000000000027</v>
      </c>
    </row>
    <row r="10322" spans="2:10" hidden="1" x14ac:dyDescent="0.25">
      <c r="B10322" s="124" t="s">
        <v>32</v>
      </c>
      <c r="C10322" s="125" t="s">
        <v>35</v>
      </c>
      <c r="D10322" s="126" t="s">
        <v>30982</v>
      </c>
      <c r="E10322" s="125" t="s">
        <v>315</v>
      </c>
      <c r="F10322" s="126" t="s">
        <v>30983</v>
      </c>
      <c r="G10322" s="125" t="s">
        <v>30984</v>
      </c>
      <c r="H10322" s="126" t="s">
        <v>30985</v>
      </c>
      <c r="I10322" s="127">
        <v>0</v>
      </c>
      <c r="J10322" s="128">
        <v>25.02790000000001</v>
      </c>
    </row>
    <row r="10323" spans="2:10" hidden="1" x14ac:dyDescent="0.25">
      <c r="B10323" s="124" t="s">
        <v>32</v>
      </c>
      <c r="C10323" s="125" t="s">
        <v>35</v>
      </c>
      <c r="D10323" s="126" t="s">
        <v>30982</v>
      </c>
      <c r="E10323" s="125" t="s">
        <v>35</v>
      </c>
      <c r="F10323" s="126" t="s">
        <v>30986</v>
      </c>
      <c r="G10323" s="125" t="s">
        <v>30987</v>
      </c>
      <c r="H10323" s="126" t="s">
        <v>30988</v>
      </c>
      <c r="I10323" s="127">
        <v>0</v>
      </c>
      <c r="J10323" s="128">
        <v>30.175900000000009</v>
      </c>
    </row>
    <row r="10324" spans="2:10" hidden="1" x14ac:dyDescent="0.25">
      <c r="B10324" s="124" t="s">
        <v>32</v>
      </c>
      <c r="C10324" s="125" t="s">
        <v>35</v>
      </c>
      <c r="D10324" s="126" t="s">
        <v>30982</v>
      </c>
      <c r="E10324" s="125" t="s">
        <v>35</v>
      </c>
      <c r="F10324" s="126" t="s">
        <v>30986</v>
      </c>
      <c r="G10324" s="125" t="s">
        <v>315</v>
      </c>
      <c r="H10324" s="126" t="s">
        <v>30983</v>
      </c>
      <c r="I10324" s="127">
        <v>0</v>
      </c>
      <c r="J10324" s="128">
        <v>80.749800000000022</v>
      </c>
    </row>
    <row r="10325" spans="2:10" hidden="1" x14ac:dyDescent="0.25">
      <c r="B10325" s="124" t="s">
        <v>32</v>
      </c>
      <c r="C10325" s="125" t="s">
        <v>35</v>
      </c>
      <c r="D10325" s="126" t="s">
        <v>30982</v>
      </c>
      <c r="E10325" s="125" t="s">
        <v>30987</v>
      </c>
      <c r="F10325" s="126" t="s">
        <v>30988</v>
      </c>
      <c r="G10325" s="125" t="s">
        <v>27670</v>
      </c>
      <c r="H10325" s="126" t="s">
        <v>30989</v>
      </c>
      <c r="I10325" s="127">
        <v>3</v>
      </c>
      <c r="J10325" s="128">
        <v>25.508900000000001</v>
      </c>
    </row>
    <row r="10326" spans="2:10" hidden="1" x14ac:dyDescent="0.25">
      <c r="B10326" s="124" t="s">
        <v>32</v>
      </c>
      <c r="C10326" s="125" t="s">
        <v>30990</v>
      </c>
      <c r="D10326" s="126" t="s">
        <v>30991</v>
      </c>
      <c r="E10326" s="125" t="s">
        <v>30990</v>
      </c>
      <c r="F10326" s="126" t="s">
        <v>30992</v>
      </c>
      <c r="G10326" s="125" t="s">
        <v>30993</v>
      </c>
      <c r="H10326" s="126" t="s">
        <v>30994</v>
      </c>
      <c r="I10326" s="127">
        <v>192</v>
      </c>
      <c r="J10326" s="128">
        <v>8.2657000000000007</v>
      </c>
    </row>
    <row r="10327" spans="2:10" hidden="1" x14ac:dyDescent="0.25">
      <c r="B10327" s="124" t="s">
        <v>32</v>
      </c>
      <c r="C10327" s="125" t="s">
        <v>30990</v>
      </c>
      <c r="D10327" s="126" t="s">
        <v>30991</v>
      </c>
      <c r="E10327" s="125" t="s">
        <v>30995</v>
      </c>
      <c r="F10327" s="126" t="s">
        <v>30996</v>
      </c>
      <c r="G10327" s="125" t="s">
        <v>30997</v>
      </c>
      <c r="H10327" s="126" t="s">
        <v>30998</v>
      </c>
      <c r="I10327" s="127">
        <v>154</v>
      </c>
      <c r="J10327" s="128">
        <v>3.192099999999999</v>
      </c>
    </row>
    <row r="10328" spans="2:10" hidden="1" x14ac:dyDescent="0.25">
      <c r="B10328" s="124" t="s">
        <v>32</v>
      </c>
      <c r="C10328" s="125" t="s">
        <v>30990</v>
      </c>
      <c r="D10328" s="126" t="s">
        <v>30991</v>
      </c>
      <c r="E10328" s="125" t="s">
        <v>30990</v>
      </c>
      <c r="F10328" s="126" t="s">
        <v>30992</v>
      </c>
      <c r="G10328" s="125" t="s">
        <v>30995</v>
      </c>
      <c r="H10328" s="126" t="s">
        <v>30996</v>
      </c>
      <c r="I10328" s="127">
        <v>69</v>
      </c>
      <c r="J10328" s="128">
        <v>9.2498999999999985</v>
      </c>
    </row>
    <row r="10329" spans="2:10" hidden="1" x14ac:dyDescent="0.25">
      <c r="B10329" s="124" t="s">
        <v>32</v>
      </c>
      <c r="C10329" s="125" t="s">
        <v>30990</v>
      </c>
      <c r="D10329" s="126" t="s">
        <v>30991</v>
      </c>
      <c r="E10329" s="125" t="s">
        <v>30997</v>
      </c>
      <c r="F10329" s="126" t="s">
        <v>30998</v>
      </c>
      <c r="G10329" s="125" t="s">
        <v>30999</v>
      </c>
      <c r="H10329" s="126" t="s">
        <v>31000</v>
      </c>
      <c r="I10329" s="127">
        <v>37</v>
      </c>
      <c r="J10329" s="128">
        <v>6.1951999999999989</v>
      </c>
    </row>
    <row r="10330" spans="2:10" hidden="1" x14ac:dyDescent="0.25">
      <c r="B10330" s="124" t="s">
        <v>32</v>
      </c>
      <c r="C10330" s="125" t="s">
        <v>31001</v>
      </c>
      <c r="D10330" s="126" t="s">
        <v>31002</v>
      </c>
      <c r="E10330" s="125" t="s">
        <v>31001</v>
      </c>
      <c r="F10330" s="126" t="s">
        <v>31003</v>
      </c>
      <c r="G10330" s="125" t="s">
        <v>31004</v>
      </c>
      <c r="H10330" s="126" t="s">
        <v>31005</v>
      </c>
      <c r="I10330" s="127">
        <v>50</v>
      </c>
      <c r="J10330" s="128">
        <v>16.6889</v>
      </c>
    </row>
    <row r="10331" spans="2:10" hidden="1" x14ac:dyDescent="0.25">
      <c r="B10331" s="124" t="s">
        <v>32</v>
      </c>
      <c r="C10331" s="125" t="s">
        <v>31001</v>
      </c>
      <c r="D10331" s="126" t="s">
        <v>31002</v>
      </c>
      <c r="E10331" s="125" t="s">
        <v>31001</v>
      </c>
      <c r="F10331" s="126" t="s">
        <v>31003</v>
      </c>
      <c r="G10331" s="125" t="s">
        <v>2837</v>
      </c>
      <c r="H10331" s="126" t="s">
        <v>31006</v>
      </c>
      <c r="I10331" s="127">
        <v>26</v>
      </c>
      <c r="J10331" s="128">
        <v>12.2842</v>
      </c>
    </row>
    <row r="10332" spans="2:10" hidden="1" x14ac:dyDescent="0.25">
      <c r="B10332" s="124" t="s">
        <v>32</v>
      </c>
      <c r="C10332" s="125" t="s">
        <v>31007</v>
      </c>
      <c r="D10332" s="126" t="s">
        <v>31008</v>
      </c>
      <c r="E10332" s="125" t="s">
        <v>31007</v>
      </c>
      <c r="F10332" s="126" t="s">
        <v>31009</v>
      </c>
      <c r="G10332" s="125" t="s">
        <v>15936</v>
      </c>
      <c r="H10332" s="126" t="s">
        <v>31010</v>
      </c>
      <c r="I10332" s="127">
        <v>106</v>
      </c>
      <c r="J10332" s="128">
        <v>10.148199999999999</v>
      </c>
    </row>
    <row r="10333" spans="2:10" hidden="1" x14ac:dyDescent="0.25">
      <c r="B10333" s="124" t="s">
        <v>32</v>
      </c>
      <c r="C10333" s="125" t="s">
        <v>31011</v>
      </c>
      <c r="D10333" s="126" t="s">
        <v>31012</v>
      </c>
      <c r="E10333" s="125" t="s">
        <v>31013</v>
      </c>
      <c r="F10333" s="126" t="s">
        <v>31014</v>
      </c>
      <c r="G10333" s="125" t="s">
        <v>31015</v>
      </c>
      <c r="H10333" s="126" t="s">
        <v>31016</v>
      </c>
      <c r="I10333" s="127">
        <v>0</v>
      </c>
      <c r="J10333" s="128">
        <v>17.744700000000002</v>
      </c>
    </row>
    <row r="10334" spans="2:10" hidden="1" x14ac:dyDescent="0.25">
      <c r="B10334" s="124" t="s">
        <v>32</v>
      </c>
      <c r="C10334" s="125" t="s">
        <v>31011</v>
      </c>
      <c r="D10334" s="126" t="s">
        <v>31012</v>
      </c>
      <c r="E10334" s="125" t="s">
        <v>31011</v>
      </c>
      <c r="F10334" s="126" t="s">
        <v>31017</v>
      </c>
      <c r="G10334" s="125" t="s">
        <v>31013</v>
      </c>
      <c r="H10334" s="126" t="s">
        <v>31014</v>
      </c>
      <c r="I10334" s="127">
        <v>0</v>
      </c>
      <c r="J10334" s="128">
        <v>21.290900000000001</v>
      </c>
    </row>
    <row r="10335" spans="2:10" hidden="1" x14ac:dyDescent="0.25">
      <c r="B10335" s="124" t="s">
        <v>32</v>
      </c>
      <c r="C10335" s="125" t="s">
        <v>31011</v>
      </c>
      <c r="D10335" s="126" t="s">
        <v>31012</v>
      </c>
      <c r="E10335" s="125" t="s">
        <v>31013</v>
      </c>
      <c r="F10335" s="126" t="s">
        <v>31014</v>
      </c>
      <c r="G10335" s="125" t="s">
        <v>31018</v>
      </c>
      <c r="H10335" s="126" t="s">
        <v>31019</v>
      </c>
      <c r="I10335" s="127">
        <v>4</v>
      </c>
      <c r="J10335" s="128">
        <v>20.076900000000009</v>
      </c>
    </row>
    <row r="10336" spans="2:10" hidden="1" x14ac:dyDescent="0.25">
      <c r="B10336" s="124" t="s">
        <v>32</v>
      </c>
      <c r="C10336" s="125" t="s">
        <v>31020</v>
      </c>
      <c r="D10336" s="126" t="s">
        <v>31021</v>
      </c>
      <c r="E10336" s="125" t="s">
        <v>31022</v>
      </c>
      <c r="F10336" s="126" t="s">
        <v>31023</v>
      </c>
      <c r="G10336" s="125" t="s">
        <v>31024</v>
      </c>
      <c r="H10336" s="126" t="s">
        <v>31025</v>
      </c>
      <c r="I10336" s="127">
        <v>196</v>
      </c>
      <c r="J10336" s="128">
        <v>27.191299999999991</v>
      </c>
    </row>
    <row r="10337" spans="2:10" hidden="1" x14ac:dyDescent="0.25">
      <c r="B10337" s="124" t="s">
        <v>32</v>
      </c>
      <c r="C10337" s="125" t="s">
        <v>31020</v>
      </c>
      <c r="D10337" s="126" t="s">
        <v>31021</v>
      </c>
      <c r="E10337" s="125" t="s">
        <v>31020</v>
      </c>
      <c r="F10337" s="126" t="s">
        <v>31026</v>
      </c>
      <c r="G10337" s="125" t="s">
        <v>31022</v>
      </c>
      <c r="H10337" s="126" t="s">
        <v>31023</v>
      </c>
      <c r="I10337" s="127">
        <v>195</v>
      </c>
      <c r="J10337" s="128">
        <v>11.2014</v>
      </c>
    </row>
    <row r="10338" spans="2:10" hidden="1" x14ac:dyDescent="0.25">
      <c r="B10338" s="124" t="s">
        <v>32</v>
      </c>
      <c r="C10338" s="125" t="s">
        <v>31027</v>
      </c>
      <c r="D10338" s="126" t="s">
        <v>31028</v>
      </c>
      <c r="E10338" s="125" t="s">
        <v>31027</v>
      </c>
      <c r="F10338" s="126" t="s">
        <v>31029</v>
      </c>
      <c r="G10338" s="125" t="s">
        <v>31030</v>
      </c>
      <c r="H10338" s="126" t="s">
        <v>31031</v>
      </c>
      <c r="I10338" s="127">
        <v>2</v>
      </c>
      <c r="J10338" s="128">
        <v>7.7942</v>
      </c>
    </row>
    <row r="10339" spans="2:10" hidden="1" x14ac:dyDescent="0.25">
      <c r="B10339" s="124" t="s">
        <v>32</v>
      </c>
      <c r="C10339" s="125" t="s">
        <v>31027</v>
      </c>
      <c r="D10339" s="126" t="s">
        <v>31028</v>
      </c>
      <c r="E10339" s="125" t="s">
        <v>31030</v>
      </c>
      <c r="F10339" s="126" t="s">
        <v>31031</v>
      </c>
      <c r="G10339" s="125" t="s">
        <v>23331</v>
      </c>
      <c r="H10339" s="126" t="s">
        <v>31032</v>
      </c>
      <c r="I10339" s="127">
        <v>70</v>
      </c>
      <c r="J10339" s="128">
        <v>1.0654999999999999</v>
      </c>
    </row>
    <row r="10340" spans="2:10" hidden="1" x14ac:dyDescent="0.25">
      <c r="B10340" s="124" t="s">
        <v>32</v>
      </c>
      <c r="C10340" s="125" t="s">
        <v>10666</v>
      </c>
      <c r="D10340" s="126" t="s">
        <v>31033</v>
      </c>
      <c r="E10340" s="125" t="s">
        <v>23331</v>
      </c>
      <c r="F10340" s="126" t="s">
        <v>31034</v>
      </c>
      <c r="G10340" s="125" t="s">
        <v>31035</v>
      </c>
      <c r="H10340" s="126" t="s">
        <v>31036</v>
      </c>
      <c r="I10340" s="127">
        <v>148</v>
      </c>
      <c r="J10340" s="128">
        <v>13.710800000000001</v>
      </c>
    </row>
    <row r="10341" spans="2:10" hidden="1" x14ac:dyDescent="0.25">
      <c r="B10341" s="124" t="s">
        <v>32</v>
      </c>
      <c r="C10341" s="125" t="s">
        <v>10666</v>
      </c>
      <c r="D10341" s="126" t="s">
        <v>31033</v>
      </c>
      <c r="E10341" s="125" t="s">
        <v>10666</v>
      </c>
      <c r="F10341" s="126" t="s">
        <v>31037</v>
      </c>
      <c r="G10341" s="125" t="s">
        <v>23331</v>
      </c>
      <c r="H10341" s="126" t="s">
        <v>31034</v>
      </c>
      <c r="I10341" s="127">
        <v>24</v>
      </c>
      <c r="J10341" s="128">
        <v>2.4055</v>
      </c>
    </row>
    <row r="10342" spans="2:10" hidden="1" x14ac:dyDescent="0.25">
      <c r="B10342" s="124" t="s">
        <v>32</v>
      </c>
      <c r="C10342" s="125" t="s">
        <v>31038</v>
      </c>
      <c r="D10342" s="126" t="s">
        <v>31039</v>
      </c>
      <c r="E10342" s="125" t="s">
        <v>31038</v>
      </c>
      <c r="F10342" s="126" t="s">
        <v>31040</v>
      </c>
      <c r="G10342" s="125" t="s">
        <v>31041</v>
      </c>
      <c r="H10342" s="126" t="s">
        <v>31042</v>
      </c>
      <c r="I10342" s="127">
        <v>79</v>
      </c>
      <c r="J10342" s="128">
        <v>2.1141000000000001</v>
      </c>
    </row>
    <row r="10343" spans="2:10" hidden="1" x14ac:dyDescent="0.25">
      <c r="B10343" s="124" t="s">
        <v>32</v>
      </c>
      <c r="C10343" s="125" t="s">
        <v>31043</v>
      </c>
      <c r="D10343" s="126" t="s">
        <v>31044</v>
      </c>
      <c r="E10343" s="125" t="s">
        <v>31045</v>
      </c>
      <c r="F10343" s="126" t="s">
        <v>31046</v>
      </c>
      <c r="G10343" s="125" t="s">
        <v>25058</v>
      </c>
      <c r="H10343" s="126" t="s">
        <v>31047</v>
      </c>
      <c r="I10343" s="127">
        <v>198</v>
      </c>
      <c r="J10343" s="128">
        <v>7.4993999999999996</v>
      </c>
    </row>
    <row r="10344" spans="2:10" hidden="1" x14ac:dyDescent="0.25">
      <c r="B10344" s="124" t="s">
        <v>32</v>
      </c>
      <c r="C10344" s="125" t="s">
        <v>31043</v>
      </c>
      <c r="D10344" s="126" t="s">
        <v>31044</v>
      </c>
      <c r="E10344" s="125" t="s">
        <v>31045</v>
      </c>
      <c r="F10344" s="126" t="s">
        <v>31046</v>
      </c>
      <c r="G10344" s="125" t="s">
        <v>31048</v>
      </c>
      <c r="H10344" s="126" t="s">
        <v>31049</v>
      </c>
      <c r="I10344" s="127">
        <v>100</v>
      </c>
      <c r="J10344" s="128">
        <v>5.0057999999999998</v>
      </c>
    </row>
    <row r="10345" spans="2:10" hidden="1" x14ac:dyDescent="0.25">
      <c r="B10345" s="124" t="s">
        <v>32</v>
      </c>
      <c r="C10345" s="125" t="s">
        <v>31043</v>
      </c>
      <c r="D10345" s="126" t="s">
        <v>31044</v>
      </c>
      <c r="E10345" s="125" t="s">
        <v>31043</v>
      </c>
      <c r="F10345" s="126" t="s">
        <v>31050</v>
      </c>
      <c r="G10345" s="125" t="s">
        <v>31051</v>
      </c>
      <c r="H10345" s="126" t="s">
        <v>31052</v>
      </c>
      <c r="I10345" s="127">
        <v>0</v>
      </c>
      <c r="J10345" s="128">
        <v>7.0877999999999997</v>
      </c>
    </row>
    <row r="10346" spans="2:10" hidden="1" x14ac:dyDescent="0.25">
      <c r="B10346" s="124" t="s">
        <v>32</v>
      </c>
      <c r="C10346" s="125" t="s">
        <v>31043</v>
      </c>
      <c r="D10346" s="126" t="s">
        <v>31044</v>
      </c>
      <c r="E10346" s="125" t="s">
        <v>31043</v>
      </c>
      <c r="F10346" s="126" t="s">
        <v>31050</v>
      </c>
      <c r="G10346" s="125" t="s">
        <v>31053</v>
      </c>
      <c r="H10346" s="126" t="s">
        <v>31054</v>
      </c>
      <c r="I10346" s="127">
        <v>38</v>
      </c>
      <c r="J10346" s="128">
        <v>4.8236000000000008</v>
      </c>
    </row>
    <row r="10347" spans="2:10" hidden="1" x14ac:dyDescent="0.25">
      <c r="B10347" s="124" t="s">
        <v>32</v>
      </c>
      <c r="C10347" s="125" t="s">
        <v>31055</v>
      </c>
      <c r="D10347" s="126" t="s">
        <v>31056</v>
      </c>
      <c r="E10347" s="125" t="s">
        <v>5204</v>
      </c>
      <c r="F10347" s="126" t="s">
        <v>31057</v>
      </c>
      <c r="G10347" s="125" t="s">
        <v>5237</v>
      </c>
      <c r="H10347" s="126" t="s">
        <v>31058</v>
      </c>
      <c r="I10347" s="127">
        <v>80</v>
      </c>
      <c r="J10347" s="128">
        <v>13.7476</v>
      </c>
    </row>
    <row r="10348" spans="2:10" hidden="1" x14ac:dyDescent="0.25">
      <c r="B10348" s="124" t="s">
        <v>32</v>
      </c>
      <c r="C10348" s="125" t="s">
        <v>31059</v>
      </c>
      <c r="D10348" s="126" t="s">
        <v>31060</v>
      </c>
      <c r="E10348" s="125" t="s">
        <v>31059</v>
      </c>
      <c r="F10348" s="126" t="s">
        <v>31061</v>
      </c>
      <c r="G10348" s="125" t="s">
        <v>31062</v>
      </c>
      <c r="H10348" s="126" t="s">
        <v>31063</v>
      </c>
      <c r="I10348" s="127">
        <v>299</v>
      </c>
      <c r="J10348" s="128">
        <v>3.4621</v>
      </c>
    </row>
    <row r="10349" spans="2:10" hidden="1" x14ac:dyDescent="0.25">
      <c r="B10349" s="124" t="s">
        <v>32</v>
      </c>
      <c r="C10349" s="125" t="s">
        <v>31064</v>
      </c>
      <c r="D10349" s="126" t="s">
        <v>31065</v>
      </c>
      <c r="E10349" s="125" t="s">
        <v>15737</v>
      </c>
      <c r="F10349" s="126" t="s">
        <v>31066</v>
      </c>
      <c r="G10349" s="125" t="s">
        <v>31067</v>
      </c>
      <c r="H10349" s="126" t="s">
        <v>31068</v>
      </c>
      <c r="I10349" s="127">
        <v>0</v>
      </c>
      <c r="J10349" s="128">
        <v>9.3038000000000025</v>
      </c>
    </row>
    <row r="10350" spans="2:10" hidden="1" x14ac:dyDescent="0.25">
      <c r="B10350" s="124" t="s">
        <v>32</v>
      </c>
      <c r="C10350" s="125" t="s">
        <v>31064</v>
      </c>
      <c r="D10350" s="126" t="s">
        <v>31065</v>
      </c>
      <c r="E10350" s="125" t="s">
        <v>31069</v>
      </c>
      <c r="F10350" s="126" t="s">
        <v>31070</v>
      </c>
      <c r="G10350" s="125" t="s">
        <v>4367</v>
      </c>
      <c r="H10350" s="126" t="s">
        <v>31071</v>
      </c>
      <c r="I10350" s="127">
        <v>2</v>
      </c>
      <c r="J10350" s="128">
        <v>13.443099999999999</v>
      </c>
    </row>
    <row r="10351" spans="2:10" hidden="1" x14ac:dyDescent="0.25">
      <c r="B10351" s="124" t="s">
        <v>32</v>
      </c>
      <c r="C10351" s="125" t="s">
        <v>31064</v>
      </c>
      <c r="D10351" s="126" t="s">
        <v>31065</v>
      </c>
      <c r="E10351" s="125" t="s">
        <v>31072</v>
      </c>
      <c r="F10351" s="126" t="s">
        <v>31073</v>
      </c>
      <c r="G10351" s="125" t="s">
        <v>29914</v>
      </c>
      <c r="H10351" s="126" t="s">
        <v>31074</v>
      </c>
      <c r="I10351" s="127">
        <v>17</v>
      </c>
      <c r="J10351" s="128">
        <v>11.241899999999999</v>
      </c>
    </row>
    <row r="10352" spans="2:10" hidden="1" x14ac:dyDescent="0.25">
      <c r="B10352" s="124" t="s">
        <v>32</v>
      </c>
      <c r="C10352" s="125" t="s">
        <v>31064</v>
      </c>
      <c r="D10352" s="126" t="s">
        <v>31065</v>
      </c>
      <c r="E10352" s="125" t="s">
        <v>31064</v>
      </c>
      <c r="F10352" s="126" t="s">
        <v>31075</v>
      </c>
      <c r="G10352" s="125" t="s">
        <v>15737</v>
      </c>
      <c r="H10352" s="126" t="s">
        <v>31066</v>
      </c>
      <c r="I10352" s="127">
        <v>0</v>
      </c>
      <c r="J10352" s="128">
        <v>8.7963000000000005</v>
      </c>
    </row>
    <row r="10353" spans="2:10" hidden="1" x14ac:dyDescent="0.25">
      <c r="B10353" s="124" t="s">
        <v>32</v>
      </c>
      <c r="C10353" s="125" t="s">
        <v>31064</v>
      </c>
      <c r="D10353" s="126" t="s">
        <v>31065</v>
      </c>
      <c r="E10353" s="125" t="s">
        <v>31067</v>
      </c>
      <c r="F10353" s="126" t="s">
        <v>31068</v>
      </c>
      <c r="G10353" s="125" t="s">
        <v>31069</v>
      </c>
      <c r="H10353" s="126" t="s">
        <v>31070</v>
      </c>
      <c r="I10353" s="127">
        <v>14</v>
      </c>
      <c r="J10353" s="128">
        <v>18.606999999999999</v>
      </c>
    </row>
    <row r="10354" spans="2:10" hidden="1" x14ac:dyDescent="0.25">
      <c r="B10354" s="124" t="s">
        <v>32</v>
      </c>
      <c r="C10354" s="125" t="s">
        <v>31064</v>
      </c>
      <c r="D10354" s="126" t="s">
        <v>31065</v>
      </c>
      <c r="E10354" s="125" t="s">
        <v>15737</v>
      </c>
      <c r="F10354" s="126" t="s">
        <v>31066</v>
      </c>
      <c r="G10354" s="125" t="s">
        <v>31072</v>
      </c>
      <c r="H10354" s="126" t="s">
        <v>31073</v>
      </c>
      <c r="I10354" s="127">
        <v>6</v>
      </c>
      <c r="J10354" s="128">
        <v>8.3011000000000035</v>
      </c>
    </row>
    <row r="10355" spans="2:10" hidden="1" x14ac:dyDescent="0.25">
      <c r="B10355" s="124" t="s">
        <v>32</v>
      </c>
      <c r="C10355" s="125" t="s">
        <v>702</v>
      </c>
      <c r="D10355" s="126" t="s">
        <v>31076</v>
      </c>
      <c r="E10355" s="125" t="s">
        <v>702</v>
      </c>
      <c r="F10355" s="126" t="s">
        <v>31077</v>
      </c>
      <c r="G10355" s="125" t="s">
        <v>31078</v>
      </c>
      <c r="H10355" s="126" t="s">
        <v>31079</v>
      </c>
      <c r="I10355" s="127">
        <v>17</v>
      </c>
      <c r="J10355" s="128">
        <v>30.35990000000001</v>
      </c>
    </row>
    <row r="10356" spans="2:10" hidden="1" x14ac:dyDescent="0.25">
      <c r="B10356" s="124" t="s">
        <v>32</v>
      </c>
      <c r="C10356" s="125" t="s">
        <v>702</v>
      </c>
      <c r="D10356" s="126" t="s">
        <v>31076</v>
      </c>
      <c r="E10356" s="125" t="s">
        <v>31080</v>
      </c>
      <c r="F10356" s="126" t="s">
        <v>31081</v>
      </c>
      <c r="G10356" s="125" t="s">
        <v>31082</v>
      </c>
      <c r="H10356" s="126" t="s">
        <v>31083</v>
      </c>
      <c r="I10356" s="127">
        <v>32</v>
      </c>
      <c r="J10356" s="128">
        <v>13.444599999999999</v>
      </c>
    </row>
    <row r="10357" spans="2:10" hidden="1" x14ac:dyDescent="0.25">
      <c r="B10357" s="124" t="s">
        <v>32</v>
      </c>
      <c r="C10357" s="125" t="s">
        <v>702</v>
      </c>
      <c r="D10357" s="126" t="s">
        <v>31076</v>
      </c>
      <c r="E10357" s="125" t="s">
        <v>702</v>
      </c>
      <c r="F10357" s="126" t="s">
        <v>31077</v>
      </c>
      <c r="G10357" s="125" t="s">
        <v>24211</v>
      </c>
      <c r="H10357" s="126" t="s">
        <v>31084</v>
      </c>
      <c r="I10357" s="127">
        <v>4</v>
      </c>
      <c r="J10357" s="128">
        <v>22.109099999999991</v>
      </c>
    </row>
    <row r="10358" spans="2:10" hidden="1" x14ac:dyDescent="0.25">
      <c r="B10358" s="124" t="s">
        <v>32</v>
      </c>
      <c r="C10358" s="125" t="s">
        <v>702</v>
      </c>
      <c r="D10358" s="126" t="s">
        <v>31076</v>
      </c>
      <c r="E10358" s="125" t="s">
        <v>702</v>
      </c>
      <c r="F10358" s="126" t="s">
        <v>31077</v>
      </c>
      <c r="G10358" s="125" t="s">
        <v>31080</v>
      </c>
      <c r="H10358" s="126" t="s">
        <v>31081</v>
      </c>
      <c r="I10358" s="127">
        <v>105</v>
      </c>
      <c r="J10358" s="128">
        <v>23.22359999999999</v>
      </c>
    </row>
    <row r="10359" spans="2:10" hidden="1" x14ac:dyDescent="0.25">
      <c r="B10359" s="124" t="s">
        <v>32</v>
      </c>
      <c r="C10359" s="125" t="s">
        <v>702</v>
      </c>
      <c r="D10359" s="126" t="s">
        <v>31076</v>
      </c>
      <c r="E10359" s="125" t="s">
        <v>24211</v>
      </c>
      <c r="F10359" s="126" t="s">
        <v>31084</v>
      </c>
      <c r="G10359" s="125" t="s">
        <v>8708</v>
      </c>
      <c r="H10359" s="126" t="s">
        <v>31085</v>
      </c>
      <c r="I10359" s="127">
        <v>109</v>
      </c>
      <c r="J10359" s="128">
        <v>33.815199999999997</v>
      </c>
    </row>
    <row r="10360" spans="2:10" hidden="1" x14ac:dyDescent="0.25">
      <c r="B10360" s="124" t="s">
        <v>32</v>
      </c>
      <c r="C10360" s="125" t="s">
        <v>31086</v>
      </c>
      <c r="D10360" s="126" t="s">
        <v>31087</v>
      </c>
      <c r="E10360" s="125" t="s">
        <v>31086</v>
      </c>
      <c r="F10360" s="126" t="s">
        <v>31088</v>
      </c>
      <c r="G10360" s="125" t="s">
        <v>31089</v>
      </c>
      <c r="H10360" s="126" t="s">
        <v>31090</v>
      </c>
      <c r="I10360" s="127">
        <v>32</v>
      </c>
      <c r="J10360" s="128">
        <v>5.1682999999999986</v>
      </c>
    </row>
    <row r="10361" spans="2:10" hidden="1" x14ac:dyDescent="0.25">
      <c r="B10361" s="124" t="s">
        <v>32</v>
      </c>
      <c r="C10361" s="125" t="s">
        <v>1061</v>
      </c>
      <c r="D10361" s="126" t="s">
        <v>31091</v>
      </c>
      <c r="E10361" s="125" t="s">
        <v>31092</v>
      </c>
      <c r="F10361" s="126" t="s">
        <v>31093</v>
      </c>
      <c r="G10361" s="125" t="s">
        <v>31094</v>
      </c>
      <c r="H10361" s="126" t="s">
        <v>31095</v>
      </c>
      <c r="I10361" s="127">
        <v>58</v>
      </c>
      <c r="J10361" s="128">
        <v>9.9067000000000007</v>
      </c>
    </row>
    <row r="10362" spans="2:10" hidden="1" x14ac:dyDescent="0.25">
      <c r="B10362" s="124" t="s">
        <v>32</v>
      </c>
      <c r="C10362" s="125" t="s">
        <v>1061</v>
      </c>
      <c r="D10362" s="126" t="s">
        <v>31091</v>
      </c>
      <c r="E10362" s="125" t="s">
        <v>31094</v>
      </c>
      <c r="F10362" s="126" t="s">
        <v>31095</v>
      </c>
      <c r="G10362" s="125" t="s">
        <v>30107</v>
      </c>
      <c r="H10362" s="126" t="s">
        <v>31096</v>
      </c>
      <c r="I10362" s="127">
        <v>54</v>
      </c>
      <c r="J10362" s="128">
        <v>32.085000000000001</v>
      </c>
    </row>
    <row r="10363" spans="2:10" hidden="1" x14ac:dyDescent="0.25">
      <c r="B10363" s="124" t="s">
        <v>32</v>
      </c>
      <c r="C10363" s="125" t="s">
        <v>1061</v>
      </c>
      <c r="D10363" s="126" t="s">
        <v>31091</v>
      </c>
      <c r="E10363" s="125" t="s">
        <v>1061</v>
      </c>
      <c r="F10363" s="126" t="s">
        <v>31097</v>
      </c>
      <c r="G10363" s="125" t="s">
        <v>31092</v>
      </c>
      <c r="H10363" s="126" t="s">
        <v>31093</v>
      </c>
      <c r="I10363" s="127">
        <v>73</v>
      </c>
      <c r="J10363" s="128">
        <v>34.214599999999997</v>
      </c>
    </row>
    <row r="10364" spans="2:10" hidden="1" x14ac:dyDescent="0.25">
      <c r="B10364" s="124" t="s">
        <v>32</v>
      </c>
      <c r="C10364" s="125" t="s">
        <v>31098</v>
      </c>
      <c r="D10364" s="126" t="s">
        <v>31099</v>
      </c>
      <c r="E10364" s="125" t="s">
        <v>7756</v>
      </c>
      <c r="F10364" s="126" t="s">
        <v>31100</v>
      </c>
      <c r="G10364" s="125" t="s">
        <v>28267</v>
      </c>
      <c r="H10364" s="126" t="s">
        <v>31101</v>
      </c>
      <c r="I10364" s="127">
        <v>127</v>
      </c>
      <c r="J10364" s="128">
        <v>6.4242999999999997</v>
      </c>
    </row>
    <row r="10365" spans="2:10" hidden="1" x14ac:dyDescent="0.25">
      <c r="B10365" s="124" t="s">
        <v>32</v>
      </c>
      <c r="C10365" s="125" t="s">
        <v>31098</v>
      </c>
      <c r="D10365" s="126" t="s">
        <v>31099</v>
      </c>
      <c r="E10365" s="125" t="s">
        <v>31098</v>
      </c>
      <c r="F10365" s="126" t="s">
        <v>31102</v>
      </c>
      <c r="G10365" s="125" t="s">
        <v>7756</v>
      </c>
      <c r="H10365" s="126" t="s">
        <v>31100</v>
      </c>
      <c r="I10365" s="127">
        <v>119</v>
      </c>
      <c r="J10365" s="128">
        <v>6.9862000000000011</v>
      </c>
    </row>
    <row r="10366" spans="2:10" hidden="1" x14ac:dyDescent="0.25">
      <c r="B10366" s="124" t="s">
        <v>32</v>
      </c>
      <c r="C10366" s="125" t="s">
        <v>16791</v>
      </c>
      <c r="D10366" s="126" t="s">
        <v>31103</v>
      </c>
      <c r="E10366" s="125" t="s">
        <v>16791</v>
      </c>
      <c r="F10366" s="126" t="s">
        <v>31104</v>
      </c>
      <c r="G10366" s="125" t="s">
        <v>31105</v>
      </c>
      <c r="H10366" s="126" t="s">
        <v>31106</v>
      </c>
      <c r="I10366" s="127">
        <v>388</v>
      </c>
      <c r="J10366" s="128">
        <v>4.8193999999999999</v>
      </c>
    </row>
    <row r="10367" spans="2:10" hidden="1" x14ac:dyDescent="0.25">
      <c r="B10367" s="124" t="s">
        <v>32</v>
      </c>
      <c r="C10367" s="125" t="s">
        <v>31107</v>
      </c>
      <c r="D10367" s="126" t="s">
        <v>31108</v>
      </c>
      <c r="E10367" s="125" t="s">
        <v>31107</v>
      </c>
      <c r="F10367" s="126" t="s">
        <v>31109</v>
      </c>
      <c r="G10367" s="125" t="s">
        <v>31110</v>
      </c>
      <c r="H10367" s="126" t="s">
        <v>31111</v>
      </c>
      <c r="I10367" s="127">
        <v>196</v>
      </c>
      <c r="J10367" s="128">
        <v>3.6059000000000001</v>
      </c>
    </row>
    <row r="10368" spans="2:10" hidden="1" x14ac:dyDescent="0.25">
      <c r="B10368" s="124" t="s">
        <v>32</v>
      </c>
      <c r="C10368" s="125" t="s">
        <v>31112</v>
      </c>
      <c r="D10368" s="126" t="s">
        <v>31113</v>
      </c>
      <c r="E10368" s="125" t="s">
        <v>31112</v>
      </c>
      <c r="F10368" s="126" t="s">
        <v>31114</v>
      </c>
      <c r="G10368" s="125" t="s">
        <v>31115</v>
      </c>
      <c r="H10368" s="126" t="s">
        <v>31116</v>
      </c>
      <c r="I10368" s="127">
        <v>0</v>
      </c>
      <c r="J10368" s="128">
        <v>40.705300000000008</v>
      </c>
    </row>
    <row r="10369" spans="2:10" hidden="1" x14ac:dyDescent="0.25">
      <c r="B10369" s="124" t="s">
        <v>32</v>
      </c>
      <c r="C10369" s="125" t="s">
        <v>31117</v>
      </c>
      <c r="D10369" s="126" t="s">
        <v>31118</v>
      </c>
      <c r="E10369" s="125" t="s">
        <v>31117</v>
      </c>
      <c r="F10369" s="126" t="s">
        <v>31119</v>
      </c>
      <c r="G10369" s="125" t="s">
        <v>4078</v>
      </c>
      <c r="H10369" s="126" t="s">
        <v>31120</v>
      </c>
      <c r="I10369" s="127">
        <v>5</v>
      </c>
      <c r="J10369" s="128">
        <v>14.3863</v>
      </c>
    </row>
    <row r="10370" spans="2:10" hidden="1" x14ac:dyDescent="0.25">
      <c r="B10370" s="124" t="s">
        <v>32</v>
      </c>
      <c r="C10370" s="125" t="s">
        <v>31117</v>
      </c>
      <c r="D10370" s="126" t="s">
        <v>31118</v>
      </c>
      <c r="E10370" s="125" t="s">
        <v>31117</v>
      </c>
      <c r="F10370" s="126" t="s">
        <v>31119</v>
      </c>
      <c r="G10370" s="125" t="s">
        <v>31121</v>
      </c>
      <c r="H10370" s="126" t="s">
        <v>31122</v>
      </c>
      <c r="I10370" s="127">
        <v>0</v>
      </c>
      <c r="J10370" s="128">
        <v>44.273000000000003</v>
      </c>
    </row>
    <row r="10371" spans="2:10" hidden="1" x14ac:dyDescent="0.25">
      <c r="B10371" s="124" t="s">
        <v>32</v>
      </c>
      <c r="C10371" s="125" t="s">
        <v>31117</v>
      </c>
      <c r="D10371" s="126" t="s">
        <v>31118</v>
      </c>
      <c r="E10371" s="125" t="s">
        <v>4078</v>
      </c>
      <c r="F10371" s="126" t="s">
        <v>31120</v>
      </c>
      <c r="G10371" s="125" t="s">
        <v>31123</v>
      </c>
      <c r="H10371" s="126" t="s">
        <v>31124</v>
      </c>
      <c r="I10371" s="127">
        <v>44</v>
      </c>
      <c r="J10371" s="128">
        <v>20.16</v>
      </c>
    </row>
    <row r="10372" spans="2:10" hidden="1" x14ac:dyDescent="0.25">
      <c r="B10372" s="124" t="s">
        <v>32</v>
      </c>
      <c r="C10372" s="125" t="s">
        <v>31117</v>
      </c>
      <c r="D10372" s="126" t="s">
        <v>31118</v>
      </c>
      <c r="E10372" s="125" t="s">
        <v>31117</v>
      </c>
      <c r="F10372" s="126" t="s">
        <v>31119</v>
      </c>
      <c r="G10372" s="125" t="s">
        <v>10759</v>
      </c>
      <c r="H10372" s="126" t="s">
        <v>31125</v>
      </c>
      <c r="I10372" s="127">
        <v>7</v>
      </c>
      <c r="J10372" s="128">
        <v>18.115299999999991</v>
      </c>
    </row>
    <row r="10373" spans="2:10" hidden="1" x14ac:dyDescent="0.25">
      <c r="B10373" s="124" t="s">
        <v>32</v>
      </c>
      <c r="C10373" s="125" t="s">
        <v>31126</v>
      </c>
      <c r="D10373" s="126" t="s">
        <v>31127</v>
      </c>
      <c r="E10373" s="125" t="s">
        <v>31126</v>
      </c>
      <c r="F10373" s="126" t="s">
        <v>31128</v>
      </c>
      <c r="G10373" s="125" t="s">
        <v>3204</v>
      </c>
      <c r="H10373" s="126" t="s">
        <v>31129</v>
      </c>
      <c r="I10373" s="127">
        <v>27</v>
      </c>
      <c r="J10373" s="128">
        <v>19.782699999999998</v>
      </c>
    </row>
    <row r="10374" spans="2:10" hidden="1" x14ac:dyDescent="0.25">
      <c r="B10374" s="124" t="s">
        <v>32</v>
      </c>
      <c r="C10374" s="125" t="s">
        <v>31130</v>
      </c>
      <c r="D10374" s="126" t="s">
        <v>31131</v>
      </c>
      <c r="E10374" s="125" t="s">
        <v>31132</v>
      </c>
      <c r="F10374" s="126" t="s">
        <v>31133</v>
      </c>
      <c r="G10374" s="125" t="s">
        <v>31134</v>
      </c>
      <c r="H10374" s="126" t="s">
        <v>31135</v>
      </c>
      <c r="I10374" s="127">
        <v>27</v>
      </c>
      <c r="J10374" s="128">
        <v>3.4152</v>
      </c>
    </row>
    <row r="10375" spans="2:10" hidden="1" x14ac:dyDescent="0.25">
      <c r="B10375" s="124" t="s">
        <v>32</v>
      </c>
      <c r="C10375" s="125" t="s">
        <v>31130</v>
      </c>
      <c r="D10375" s="126" t="s">
        <v>31131</v>
      </c>
      <c r="E10375" s="125" t="s">
        <v>31134</v>
      </c>
      <c r="F10375" s="126" t="s">
        <v>31135</v>
      </c>
      <c r="G10375" s="125" t="s">
        <v>6325</v>
      </c>
      <c r="H10375" s="126" t="s">
        <v>31136</v>
      </c>
      <c r="I10375" s="127">
        <v>85</v>
      </c>
      <c r="J10375" s="128">
        <v>22.81</v>
      </c>
    </row>
    <row r="10376" spans="2:10" hidden="1" x14ac:dyDescent="0.25">
      <c r="B10376" s="124" t="s">
        <v>32</v>
      </c>
      <c r="C10376" s="125" t="s">
        <v>31130</v>
      </c>
      <c r="D10376" s="126" t="s">
        <v>31131</v>
      </c>
      <c r="E10376" s="125" t="s">
        <v>31137</v>
      </c>
      <c r="F10376" s="126" t="s">
        <v>31138</v>
      </c>
      <c r="G10376" s="125" t="s">
        <v>31139</v>
      </c>
      <c r="H10376" s="126" t="s">
        <v>31140</v>
      </c>
      <c r="I10376" s="127">
        <v>82</v>
      </c>
      <c r="J10376" s="128">
        <v>16.827400000000001</v>
      </c>
    </row>
    <row r="10377" spans="2:10" hidden="1" x14ac:dyDescent="0.25">
      <c r="B10377" s="124" t="s">
        <v>32</v>
      </c>
      <c r="C10377" s="125" t="s">
        <v>31130</v>
      </c>
      <c r="D10377" s="126" t="s">
        <v>31131</v>
      </c>
      <c r="E10377" s="125" t="s">
        <v>31141</v>
      </c>
      <c r="F10377" s="126" t="s">
        <v>31142</v>
      </c>
      <c r="G10377" s="125" t="s">
        <v>31143</v>
      </c>
      <c r="H10377" s="126" t="s">
        <v>31144</v>
      </c>
      <c r="I10377" s="127">
        <v>39</v>
      </c>
      <c r="J10377" s="128">
        <v>19.03309999999999</v>
      </c>
    </row>
    <row r="10378" spans="2:10" hidden="1" x14ac:dyDescent="0.25">
      <c r="B10378" s="124" t="s">
        <v>32</v>
      </c>
      <c r="C10378" s="125" t="s">
        <v>31130</v>
      </c>
      <c r="D10378" s="126" t="s">
        <v>31131</v>
      </c>
      <c r="E10378" s="125" t="s">
        <v>31130</v>
      </c>
      <c r="F10378" s="126" t="s">
        <v>31145</v>
      </c>
      <c r="G10378" s="125" t="s">
        <v>31132</v>
      </c>
      <c r="H10378" s="126" t="s">
        <v>31133</v>
      </c>
      <c r="I10378" s="127">
        <v>143</v>
      </c>
      <c r="J10378" s="128">
        <v>11.587300000000001</v>
      </c>
    </row>
    <row r="10379" spans="2:10" hidden="1" x14ac:dyDescent="0.25">
      <c r="B10379" s="124" t="s">
        <v>32</v>
      </c>
      <c r="C10379" s="125" t="s">
        <v>31130</v>
      </c>
      <c r="D10379" s="126" t="s">
        <v>31131</v>
      </c>
      <c r="E10379" s="125" t="s">
        <v>31132</v>
      </c>
      <c r="F10379" s="126" t="s">
        <v>31133</v>
      </c>
      <c r="G10379" s="125" t="s">
        <v>31137</v>
      </c>
      <c r="H10379" s="126" t="s">
        <v>31138</v>
      </c>
      <c r="I10379" s="127">
        <v>301</v>
      </c>
      <c r="J10379" s="128">
        <v>15.1267</v>
      </c>
    </row>
    <row r="10380" spans="2:10" hidden="1" x14ac:dyDescent="0.25">
      <c r="B10380" s="124" t="s">
        <v>32</v>
      </c>
      <c r="C10380" s="125" t="s">
        <v>31130</v>
      </c>
      <c r="D10380" s="126" t="s">
        <v>31131</v>
      </c>
      <c r="E10380" s="125" t="s">
        <v>31146</v>
      </c>
      <c r="F10380" s="126" t="s">
        <v>31147</v>
      </c>
      <c r="G10380" s="125" t="s">
        <v>31141</v>
      </c>
      <c r="H10380" s="126" t="s">
        <v>31142</v>
      </c>
      <c r="I10380" s="127">
        <v>224</v>
      </c>
      <c r="J10380" s="128">
        <v>6.9831000000000003</v>
      </c>
    </row>
    <row r="10381" spans="2:10" hidden="1" x14ac:dyDescent="0.25">
      <c r="B10381" s="124" t="s">
        <v>32</v>
      </c>
      <c r="C10381" s="125" t="s">
        <v>927</v>
      </c>
      <c r="D10381" s="126" t="s">
        <v>31148</v>
      </c>
      <c r="E10381" s="125" t="s">
        <v>927</v>
      </c>
      <c r="F10381" s="126" t="s">
        <v>31149</v>
      </c>
      <c r="G10381" s="125" t="s">
        <v>31150</v>
      </c>
      <c r="H10381" s="126" t="s">
        <v>31151</v>
      </c>
      <c r="I10381" s="127">
        <v>47</v>
      </c>
      <c r="J10381" s="128">
        <v>15.092000000000001</v>
      </c>
    </row>
    <row r="10382" spans="2:10" hidden="1" x14ac:dyDescent="0.25">
      <c r="B10382" s="124" t="s">
        <v>32</v>
      </c>
      <c r="C10382" s="125" t="s">
        <v>1619</v>
      </c>
      <c r="D10382" s="126" t="s">
        <v>31152</v>
      </c>
      <c r="E10382" s="125" t="s">
        <v>1619</v>
      </c>
      <c r="F10382" s="126" t="s">
        <v>31153</v>
      </c>
      <c r="G10382" s="125" t="s">
        <v>31154</v>
      </c>
      <c r="H10382" s="126" t="s">
        <v>31155</v>
      </c>
      <c r="I10382" s="127">
        <v>211</v>
      </c>
      <c r="J10382" s="128">
        <v>15.882899999999999</v>
      </c>
    </row>
    <row r="10383" spans="2:10" hidden="1" x14ac:dyDescent="0.25">
      <c r="B10383" s="124" t="s">
        <v>32</v>
      </c>
      <c r="C10383" s="125" t="s">
        <v>387</v>
      </c>
      <c r="D10383" s="126" t="s">
        <v>31156</v>
      </c>
      <c r="E10383" s="125" t="s">
        <v>31157</v>
      </c>
      <c r="F10383" s="126" t="s">
        <v>31158</v>
      </c>
      <c r="G10383" s="125" t="s">
        <v>31159</v>
      </c>
      <c r="H10383" s="126" t="s">
        <v>31160</v>
      </c>
      <c r="I10383" s="127">
        <v>6</v>
      </c>
      <c r="J10383" s="128">
        <v>13.997</v>
      </c>
    </row>
    <row r="10384" spans="2:10" hidden="1" x14ac:dyDescent="0.25">
      <c r="B10384" s="124" t="s">
        <v>32</v>
      </c>
      <c r="C10384" s="125" t="s">
        <v>387</v>
      </c>
      <c r="D10384" s="126" t="s">
        <v>31156</v>
      </c>
      <c r="E10384" s="125" t="s">
        <v>31159</v>
      </c>
      <c r="F10384" s="126" t="s">
        <v>31160</v>
      </c>
      <c r="G10384" s="125" t="s">
        <v>745</v>
      </c>
      <c r="H10384" s="126" t="s">
        <v>31161</v>
      </c>
      <c r="I10384" s="127">
        <v>84</v>
      </c>
      <c r="J10384" s="128">
        <v>14.420500000000001</v>
      </c>
    </row>
    <row r="10385" spans="2:10" hidden="1" x14ac:dyDescent="0.25">
      <c r="B10385" s="124" t="s">
        <v>32</v>
      </c>
      <c r="C10385" s="125" t="s">
        <v>387</v>
      </c>
      <c r="D10385" s="126" t="s">
        <v>31156</v>
      </c>
      <c r="E10385" s="125" t="s">
        <v>31162</v>
      </c>
      <c r="F10385" s="126" t="s">
        <v>31163</v>
      </c>
      <c r="G10385" s="125" t="s">
        <v>31164</v>
      </c>
      <c r="H10385" s="126" t="s">
        <v>31165</v>
      </c>
      <c r="I10385" s="127">
        <v>11</v>
      </c>
      <c r="J10385" s="128">
        <v>9.293099999999999</v>
      </c>
    </row>
    <row r="10386" spans="2:10" hidden="1" x14ac:dyDescent="0.25">
      <c r="B10386" s="124" t="s">
        <v>32</v>
      </c>
      <c r="C10386" s="125" t="s">
        <v>387</v>
      </c>
      <c r="D10386" s="126" t="s">
        <v>31156</v>
      </c>
      <c r="E10386" s="125" t="s">
        <v>387</v>
      </c>
      <c r="F10386" s="126" t="s">
        <v>31166</v>
      </c>
      <c r="G10386" s="125" t="s">
        <v>31162</v>
      </c>
      <c r="H10386" s="126" t="s">
        <v>31163</v>
      </c>
      <c r="I10386" s="127">
        <v>17</v>
      </c>
      <c r="J10386" s="128">
        <v>16.798099999999991</v>
      </c>
    </row>
    <row r="10387" spans="2:10" hidden="1" x14ac:dyDescent="0.25">
      <c r="B10387" s="124" t="s">
        <v>32</v>
      </c>
      <c r="C10387" s="125" t="s">
        <v>387</v>
      </c>
      <c r="D10387" s="126" t="s">
        <v>31156</v>
      </c>
      <c r="E10387" s="125" t="s">
        <v>31167</v>
      </c>
      <c r="F10387" s="126" t="s">
        <v>31168</v>
      </c>
      <c r="G10387" s="125" t="s">
        <v>31157</v>
      </c>
      <c r="H10387" s="126" t="s">
        <v>31158</v>
      </c>
      <c r="I10387" s="127">
        <v>9</v>
      </c>
      <c r="J10387" s="128">
        <v>14.2569</v>
      </c>
    </row>
    <row r="10388" spans="2:10" hidden="1" x14ac:dyDescent="0.25">
      <c r="B10388" s="124" t="s">
        <v>32</v>
      </c>
      <c r="C10388" s="125" t="s">
        <v>387</v>
      </c>
      <c r="D10388" s="126" t="s">
        <v>31156</v>
      </c>
      <c r="E10388" s="125" t="s">
        <v>387</v>
      </c>
      <c r="F10388" s="126" t="s">
        <v>31166</v>
      </c>
      <c r="G10388" s="125" t="s">
        <v>31167</v>
      </c>
      <c r="H10388" s="126" t="s">
        <v>31168</v>
      </c>
      <c r="I10388" s="127">
        <v>204</v>
      </c>
      <c r="J10388" s="128">
        <v>10.4489</v>
      </c>
    </row>
    <row r="10389" spans="2:10" hidden="1" x14ac:dyDescent="0.25">
      <c r="B10389" s="124" t="s">
        <v>32</v>
      </c>
      <c r="C10389" s="125" t="s">
        <v>31169</v>
      </c>
      <c r="D10389" s="126" t="s">
        <v>31170</v>
      </c>
      <c r="E10389" s="125" t="s">
        <v>7218</v>
      </c>
      <c r="F10389" s="126" t="s">
        <v>31171</v>
      </c>
      <c r="G10389" s="125" t="s">
        <v>5222</v>
      </c>
      <c r="H10389" s="126" t="s">
        <v>31172</v>
      </c>
      <c r="I10389" s="127">
        <v>124</v>
      </c>
      <c r="J10389" s="128">
        <v>15.1175</v>
      </c>
    </row>
    <row r="10390" spans="2:10" hidden="1" x14ac:dyDescent="0.25">
      <c r="B10390" s="124" t="s">
        <v>32</v>
      </c>
      <c r="C10390" s="125" t="s">
        <v>31169</v>
      </c>
      <c r="D10390" s="126" t="s">
        <v>31170</v>
      </c>
      <c r="E10390" s="125" t="s">
        <v>31169</v>
      </c>
      <c r="F10390" s="126" t="s">
        <v>31173</v>
      </c>
      <c r="G10390" s="125" t="s">
        <v>31174</v>
      </c>
      <c r="H10390" s="126" t="s">
        <v>31175</v>
      </c>
      <c r="I10390" s="127">
        <v>746</v>
      </c>
      <c r="J10390" s="128">
        <v>11.2843</v>
      </c>
    </row>
    <row r="10391" spans="2:10" hidden="1" x14ac:dyDescent="0.25">
      <c r="B10391" s="124" t="s">
        <v>32</v>
      </c>
      <c r="C10391" s="125" t="s">
        <v>31169</v>
      </c>
      <c r="D10391" s="126" t="s">
        <v>31170</v>
      </c>
      <c r="E10391" s="125" t="s">
        <v>22368</v>
      </c>
      <c r="F10391" s="126" t="s">
        <v>31176</v>
      </c>
      <c r="G10391" s="125" t="s">
        <v>7218</v>
      </c>
      <c r="H10391" s="126" t="s">
        <v>31171</v>
      </c>
      <c r="I10391" s="127">
        <v>178</v>
      </c>
      <c r="J10391" s="128">
        <v>2.2970000000000002</v>
      </c>
    </row>
    <row r="10392" spans="2:10" hidden="1" x14ac:dyDescent="0.25">
      <c r="B10392" s="124" t="s">
        <v>32</v>
      </c>
      <c r="C10392" s="125" t="s">
        <v>31169</v>
      </c>
      <c r="D10392" s="126" t="s">
        <v>31170</v>
      </c>
      <c r="E10392" s="125" t="s">
        <v>31169</v>
      </c>
      <c r="F10392" s="126" t="s">
        <v>31173</v>
      </c>
      <c r="G10392" s="125" t="s">
        <v>31177</v>
      </c>
      <c r="H10392" s="126" t="s">
        <v>31178</v>
      </c>
      <c r="I10392" s="127">
        <v>501</v>
      </c>
      <c r="J10392" s="128">
        <v>27.703499999999991</v>
      </c>
    </row>
    <row r="10393" spans="2:10" hidden="1" x14ac:dyDescent="0.25">
      <c r="B10393" s="124" t="s">
        <v>32</v>
      </c>
      <c r="C10393" s="125" t="s">
        <v>31169</v>
      </c>
      <c r="D10393" s="126" t="s">
        <v>31170</v>
      </c>
      <c r="E10393" s="125" t="s">
        <v>31174</v>
      </c>
      <c r="F10393" s="126" t="s">
        <v>31175</v>
      </c>
      <c r="G10393" s="125" t="s">
        <v>22368</v>
      </c>
      <c r="H10393" s="126" t="s">
        <v>31176</v>
      </c>
      <c r="I10393" s="127">
        <v>1063</v>
      </c>
      <c r="J10393" s="128">
        <v>2.2303000000000002</v>
      </c>
    </row>
    <row r="10394" spans="2:10" hidden="1" x14ac:dyDescent="0.25">
      <c r="B10394" s="124" t="s">
        <v>32</v>
      </c>
      <c r="C10394" s="125" t="s">
        <v>31179</v>
      </c>
      <c r="D10394" s="126" t="s">
        <v>31180</v>
      </c>
      <c r="E10394" s="125" t="s">
        <v>31179</v>
      </c>
      <c r="F10394" s="126" t="s">
        <v>31181</v>
      </c>
      <c r="G10394" s="125" t="s">
        <v>31182</v>
      </c>
      <c r="H10394" s="126" t="s">
        <v>31183</v>
      </c>
      <c r="I10394" s="127">
        <v>38</v>
      </c>
      <c r="J10394" s="128">
        <v>9.5908000000000015</v>
      </c>
    </row>
    <row r="10395" spans="2:10" hidden="1" x14ac:dyDescent="0.25">
      <c r="B10395" s="124" t="s">
        <v>32</v>
      </c>
      <c r="C10395" s="125" t="s">
        <v>31179</v>
      </c>
      <c r="D10395" s="126" t="s">
        <v>31180</v>
      </c>
      <c r="E10395" s="125" t="s">
        <v>31179</v>
      </c>
      <c r="F10395" s="126" t="s">
        <v>31181</v>
      </c>
      <c r="G10395" s="125" t="s">
        <v>2616</v>
      </c>
      <c r="H10395" s="126" t="s">
        <v>31184</v>
      </c>
      <c r="I10395" s="127">
        <v>285</v>
      </c>
      <c r="J10395" s="128">
        <v>6.8887999999999998</v>
      </c>
    </row>
    <row r="10396" spans="2:10" hidden="1" x14ac:dyDescent="0.25">
      <c r="B10396" s="124" t="s">
        <v>32</v>
      </c>
      <c r="C10396" s="125" t="s">
        <v>31179</v>
      </c>
      <c r="D10396" s="126" t="s">
        <v>31180</v>
      </c>
      <c r="E10396" s="125" t="s">
        <v>31182</v>
      </c>
      <c r="F10396" s="126" t="s">
        <v>31183</v>
      </c>
      <c r="G10396" s="125" t="s">
        <v>14833</v>
      </c>
      <c r="H10396" s="126" t="s">
        <v>31185</v>
      </c>
      <c r="I10396" s="127">
        <v>144</v>
      </c>
      <c r="J10396" s="128">
        <v>11.5235</v>
      </c>
    </row>
    <row r="10397" spans="2:10" hidden="1" x14ac:dyDescent="0.25">
      <c r="B10397" s="124" t="s">
        <v>32</v>
      </c>
      <c r="C10397" s="125" t="s">
        <v>15395</v>
      </c>
      <c r="D10397" s="126" t="s">
        <v>31186</v>
      </c>
      <c r="E10397" s="125" t="s">
        <v>15395</v>
      </c>
      <c r="F10397" s="126" t="s">
        <v>31187</v>
      </c>
      <c r="G10397" s="125" t="s">
        <v>31188</v>
      </c>
      <c r="H10397" s="126" t="s">
        <v>31189</v>
      </c>
      <c r="I10397" s="127">
        <v>237</v>
      </c>
      <c r="J10397" s="128">
        <v>5.0916999999999986</v>
      </c>
    </row>
    <row r="10398" spans="2:10" hidden="1" x14ac:dyDescent="0.25">
      <c r="B10398" s="124" t="s">
        <v>32</v>
      </c>
      <c r="C10398" s="125" t="s">
        <v>31190</v>
      </c>
      <c r="D10398" s="126" t="s">
        <v>31191</v>
      </c>
      <c r="E10398" s="125" t="s">
        <v>31192</v>
      </c>
      <c r="F10398" s="126" t="s">
        <v>31193</v>
      </c>
      <c r="G10398" s="125" t="s">
        <v>31194</v>
      </c>
      <c r="H10398" s="126" t="s">
        <v>31195</v>
      </c>
      <c r="I10398" s="127">
        <v>4</v>
      </c>
      <c r="J10398" s="128">
        <v>2.9937999999999998</v>
      </c>
    </row>
    <row r="10399" spans="2:10" hidden="1" x14ac:dyDescent="0.25">
      <c r="B10399" s="124" t="s">
        <v>32</v>
      </c>
      <c r="C10399" s="125" t="s">
        <v>31190</v>
      </c>
      <c r="D10399" s="126" t="s">
        <v>31191</v>
      </c>
      <c r="E10399" s="125" t="s">
        <v>31196</v>
      </c>
      <c r="F10399" s="126" t="s">
        <v>31197</v>
      </c>
      <c r="G10399" s="125" t="s">
        <v>4579</v>
      </c>
      <c r="H10399" s="126" t="s">
        <v>31198</v>
      </c>
      <c r="I10399" s="127">
        <v>3</v>
      </c>
      <c r="J10399" s="128">
        <v>7.1239999999999988</v>
      </c>
    </row>
    <row r="10400" spans="2:10" hidden="1" x14ac:dyDescent="0.25">
      <c r="B10400" s="124" t="s">
        <v>32</v>
      </c>
      <c r="C10400" s="125" t="s">
        <v>31190</v>
      </c>
      <c r="D10400" s="126" t="s">
        <v>31191</v>
      </c>
      <c r="E10400" s="125" t="s">
        <v>4579</v>
      </c>
      <c r="F10400" s="126" t="s">
        <v>31198</v>
      </c>
      <c r="G10400" s="125" t="s">
        <v>31199</v>
      </c>
      <c r="H10400" s="126" t="s">
        <v>31200</v>
      </c>
      <c r="I10400" s="127">
        <v>16</v>
      </c>
      <c r="J10400" s="128">
        <v>6.6367000000000003</v>
      </c>
    </row>
    <row r="10401" spans="2:10" hidden="1" x14ac:dyDescent="0.25">
      <c r="B10401" s="124" t="s">
        <v>32</v>
      </c>
      <c r="C10401" s="125" t="s">
        <v>31190</v>
      </c>
      <c r="D10401" s="126" t="s">
        <v>31191</v>
      </c>
      <c r="E10401" s="125" t="s">
        <v>31190</v>
      </c>
      <c r="F10401" s="126" t="s">
        <v>31201</v>
      </c>
      <c r="G10401" s="125" t="s">
        <v>31196</v>
      </c>
      <c r="H10401" s="126" t="s">
        <v>31197</v>
      </c>
      <c r="I10401" s="127">
        <v>0</v>
      </c>
      <c r="J10401" s="128">
        <v>6.8203999999999976</v>
      </c>
    </row>
    <row r="10402" spans="2:10" hidden="1" x14ac:dyDescent="0.25">
      <c r="B10402" s="124" t="s">
        <v>32</v>
      </c>
      <c r="C10402" s="125" t="s">
        <v>31190</v>
      </c>
      <c r="D10402" s="126" t="s">
        <v>31191</v>
      </c>
      <c r="E10402" s="125" t="s">
        <v>31190</v>
      </c>
      <c r="F10402" s="126" t="s">
        <v>31201</v>
      </c>
      <c r="G10402" s="125" t="s">
        <v>31192</v>
      </c>
      <c r="H10402" s="126" t="s">
        <v>31193</v>
      </c>
      <c r="I10402" s="127">
        <v>23</v>
      </c>
      <c r="J10402" s="128">
        <v>3.4342000000000001</v>
      </c>
    </row>
    <row r="10403" spans="2:10" hidden="1" x14ac:dyDescent="0.25">
      <c r="B10403" s="124" t="s">
        <v>32</v>
      </c>
      <c r="C10403" s="125" t="s">
        <v>31190</v>
      </c>
      <c r="D10403" s="126" t="s">
        <v>31191</v>
      </c>
      <c r="E10403" s="125" t="s">
        <v>31190</v>
      </c>
      <c r="F10403" s="126" t="s">
        <v>31201</v>
      </c>
      <c r="G10403" s="125" t="s">
        <v>31202</v>
      </c>
      <c r="H10403" s="126" t="s">
        <v>31203</v>
      </c>
      <c r="I10403" s="127">
        <v>0</v>
      </c>
      <c r="J10403" s="128">
        <v>4.6167999999999996</v>
      </c>
    </row>
    <row r="10404" spans="2:10" hidden="1" x14ac:dyDescent="0.25">
      <c r="B10404" s="124" t="s">
        <v>32</v>
      </c>
      <c r="C10404" s="125" t="s">
        <v>31204</v>
      </c>
      <c r="D10404" s="126" t="s">
        <v>31205</v>
      </c>
      <c r="E10404" s="125" t="s">
        <v>31204</v>
      </c>
      <c r="F10404" s="126" t="s">
        <v>31206</v>
      </c>
      <c r="G10404" s="125" t="s">
        <v>31207</v>
      </c>
      <c r="H10404" s="126" t="s">
        <v>31208</v>
      </c>
      <c r="I10404" s="127">
        <v>62</v>
      </c>
      <c r="J10404" s="128">
        <v>9.5860000000000003</v>
      </c>
    </row>
    <row r="10405" spans="2:10" hidden="1" x14ac:dyDescent="0.25">
      <c r="B10405" s="124" t="s">
        <v>32</v>
      </c>
      <c r="C10405" s="125" t="s">
        <v>31204</v>
      </c>
      <c r="D10405" s="126" t="s">
        <v>31205</v>
      </c>
      <c r="E10405" s="125" t="s">
        <v>31204</v>
      </c>
      <c r="F10405" s="126" t="s">
        <v>31206</v>
      </c>
      <c r="G10405" s="125" t="s">
        <v>31209</v>
      </c>
      <c r="H10405" s="126" t="s">
        <v>31210</v>
      </c>
      <c r="I10405" s="127">
        <v>105</v>
      </c>
      <c r="J10405" s="128">
        <v>12.3377</v>
      </c>
    </row>
    <row r="10406" spans="2:10" hidden="1" x14ac:dyDescent="0.25">
      <c r="B10406" s="124" t="s">
        <v>32</v>
      </c>
      <c r="C10406" s="125" t="s">
        <v>31204</v>
      </c>
      <c r="D10406" s="126" t="s">
        <v>31205</v>
      </c>
      <c r="E10406" s="125" t="s">
        <v>31204</v>
      </c>
      <c r="F10406" s="126" t="s">
        <v>31206</v>
      </c>
      <c r="G10406" s="125" t="s">
        <v>327</v>
      </c>
      <c r="H10406" s="126" t="s">
        <v>31211</v>
      </c>
      <c r="I10406" s="127">
        <v>265</v>
      </c>
      <c r="J10406" s="128">
        <v>16.1204</v>
      </c>
    </row>
    <row r="10407" spans="2:10" hidden="1" x14ac:dyDescent="0.25">
      <c r="B10407" s="124" t="s">
        <v>32</v>
      </c>
      <c r="C10407" s="125" t="s">
        <v>31204</v>
      </c>
      <c r="D10407" s="126" t="s">
        <v>31205</v>
      </c>
      <c r="E10407" s="125" t="s">
        <v>31204</v>
      </c>
      <c r="F10407" s="126" t="s">
        <v>31206</v>
      </c>
      <c r="G10407" s="125" t="s">
        <v>9233</v>
      </c>
      <c r="H10407" s="126" t="s">
        <v>31212</v>
      </c>
      <c r="I10407" s="127">
        <v>90</v>
      </c>
      <c r="J10407" s="128">
        <v>24.7559</v>
      </c>
    </row>
    <row r="10408" spans="2:10" hidden="1" x14ac:dyDescent="0.25">
      <c r="B10408" s="124" t="s">
        <v>32</v>
      </c>
      <c r="C10408" s="125" t="s">
        <v>31213</v>
      </c>
      <c r="D10408" s="126" t="s">
        <v>31214</v>
      </c>
      <c r="E10408" s="125" t="s">
        <v>31215</v>
      </c>
      <c r="F10408" s="126" t="s">
        <v>31216</v>
      </c>
      <c r="G10408" s="125" t="s">
        <v>31217</v>
      </c>
      <c r="H10408" s="126" t="s">
        <v>31218</v>
      </c>
      <c r="I10408" s="127">
        <v>0</v>
      </c>
      <c r="J10408" s="128">
        <v>10.1081</v>
      </c>
    </row>
    <row r="10409" spans="2:10" hidden="1" x14ac:dyDescent="0.25">
      <c r="B10409" s="124" t="s">
        <v>32</v>
      </c>
      <c r="C10409" s="125" t="s">
        <v>31213</v>
      </c>
      <c r="D10409" s="126" t="s">
        <v>31214</v>
      </c>
      <c r="E10409" s="125" t="s">
        <v>31213</v>
      </c>
      <c r="F10409" s="126" t="s">
        <v>31219</v>
      </c>
      <c r="G10409" s="125" t="s">
        <v>31220</v>
      </c>
      <c r="H10409" s="126" t="s">
        <v>31221</v>
      </c>
      <c r="I10409" s="127">
        <v>0</v>
      </c>
      <c r="J10409" s="128">
        <v>9.9208000000000016</v>
      </c>
    </row>
    <row r="10410" spans="2:10" hidden="1" x14ac:dyDescent="0.25">
      <c r="B10410" s="124" t="s">
        <v>32</v>
      </c>
      <c r="C10410" s="125" t="s">
        <v>1049</v>
      </c>
      <c r="D10410" s="126" t="s">
        <v>31222</v>
      </c>
      <c r="E10410" s="125" t="s">
        <v>1049</v>
      </c>
      <c r="F10410" s="126" t="s">
        <v>31223</v>
      </c>
      <c r="G10410" s="125" t="s">
        <v>31224</v>
      </c>
      <c r="H10410" s="126" t="s">
        <v>31225</v>
      </c>
      <c r="I10410" s="127">
        <v>133</v>
      </c>
      <c r="J10410" s="128">
        <v>10.328799999999999</v>
      </c>
    </row>
    <row r="10411" spans="2:10" hidden="1" x14ac:dyDescent="0.25">
      <c r="B10411" s="124" t="s">
        <v>32</v>
      </c>
      <c r="C10411" s="125" t="s">
        <v>31226</v>
      </c>
      <c r="D10411" s="126" t="s">
        <v>31227</v>
      </c>
      <c r="E10411" s="125" t="s">
        <v>31226</v>
      </c>
      <c r="F10411" s="126" t="s">
        <v>31228</v>
      </c>
      <c r="G10411" s="125" t="s">
        <v>31229</v>
      </c>
      <c r="H10411" s="126" t="s">
        <v>31230</v>
      </c>
      <c r="I10411" s="127">
        <v>106</v>
      </c>
      <c r="J10411" s="128">
        <v>32.132600000000011</v>
      </c>
    </row>
    <row r="10412" spans="2:10" hidden="1" x14ac:dyDescent="0.25">
      <c r="B10412" s="124" t="s">
        <v>32</v>
      </c>
      <c r="C10412" s="125" t="s">
        <v>31231</v>
      </c>
      <c r="D10412" s="126" t="s">
        <v>31232</v>
      </c>
      <c r="E10412" s="125" t="s">
        <v>31231</v>
      </c>
      <c r="F10412" s="126" t="s">
        <v>31233</v>
      </c>
      <c r="G10412" s="125" t="s">
        <v>31234</v>
      </c>
      <c r="H10412" s="126" t="s">
        <v>31235</v>
      </c>
      <c r="I10412" s="127">
        <v>139</v>
      </c>
      <c r="J10412" s="128">
        <v>19.196300000000001</v>
      </c>
    </row>
    <row r="10413" spans="2:10" hidden="1" x14ac:dyDescent="0.25">
      <c r="B10413" s="124" t="s">
        <v>32</v>
      </c>
      <c r="C10413" s="125" t="s">
        <v>31231</v>
      </c>
      <c r="D10413" s="126" t="s">
        <v>31232</v>
      </c>
      <c r="E10413" s="125" t="s">
        <v>31231</v>
      </c>
      <c r="F10413" s="126" t="s">
        <v>31233</v>
      </c>
      <c r="G10413" s="125" t="s">
        <v>3589</v>
      </c>
      <c r="H10413" s="126" t="s">
        <v>31236</v>
      </c>
      <c r="I10413" s="127">
        <v>16</v>
      </c>
      <c r="J10413" s="128">
        <v>16.859200000000001</v>
      </c>
    </row>
    <row r="10414" spans="2:10" hidden="1" x14ac:dyDescent="0.25">
      <c r="B10414" s="124" t="s">
        <v>32</v>
      </c>
      <c r="C10414" s="125" t="s">
        <v>31237</v>
      </c>
      <c r="D10414" s="126" t="s">
        <v>31238</v>
      </c>
      <c r="E10414" s="125" t="s">
        <v>31237</v>
      </c>
      <c r="F10414" s="126" t="s">
        <v>31239</v>
      </c>
      <c r="G10414" s="125" t="s">
        <v>31240</v>
      </c>
      <c r="H10414" s="126" t="s">
        <v>31241</v>
      </c>
      <c r="I10414" s="127">
        <v>28</v>
      </c>
      <c r="J10414" s="128">
        <v>6.5648999999999988</v>
      </c>
    </row>
    <row r="10415" spans="2:10" hidden="1" x14ac:dyDescent="0.25">
      <c r="B10415" s="124" t="s">
        <v>32</v>
      </c>
      <c r="C10415" s="125" t="s">
        <v>31242</v>
      </c>
      <c r="D10415" s="126" t="s">
        <v>31243</v>
      </c>
      <c r="E10415" s="125" t="s">
        <v>31242</v>
      </c>
      <c r="F10415" s="126" t="s">
        <v>31244</v>
      </c>
      <c r="G10415" s="125" t="s">
        <v>31245</v>
      </c>
      <c r="H10415" s="126" t="s">
        <v>31246</v>
      </c>
      <c r="I10415" s="127">
        <v>29</v>
      </c>
      <c r="J10415" s="128">
        <v>10.506</v>
      </c>
    </row>
    <row r="10416" spans="2:10" hidden="1" x14ac:dyDescent="0.25">
      <c r="B10416" s="124" t="s">
        <v>32</v>
      </c>
      <c r="C10416" s="125" t="s">
        <v>31242</v>
      </c>
      <c r="D10416" s="126" t="s">
        <v>31243</v>
      </c>
      <c r="E10416" s="125" t="s">
        <v>31242</v>
      </c>
      <c r="F10416" s="126" t="s">
        <v>31244</v>
      </c>
      <c r="G10416" s="125" t="s">
        <v>5204</v>
      </c>
      <c r="H10416" s="126" t="s">
        <v>31247</v>
      </c>
      <c r="I10416" s="127">
        <v>441</v>
      </c>
      <c r="J10416" s="128">
        <v>7.2442000000000002</v>
      </c>
    </row>
    <row r="10417" spans="2:10" hidden="1" x14ac:dyDescent="0.25">
      <c r="B10417" s="124" t="s">
        <v>32</v>
      </c>
      <c r="C10417" s="125" t="s">
        <v>31248</v>
      </c>
      <c r="D10417" s="126" t="s">
        <v>31249</v>
      </c>
      <c r="E10417" s="125" t="s">
        <v>3961</v>
      </c>
      <c r="F10417" s="126" t="s">
        <v>31250</v>
      </c>
      <c r="G10417" s="125" t="s">
        <v>31251</v>
      </c>
      <c r="H10417" s="126" t="s">
        <v>31252</v>
      </c>
      <c r="I10417" s="127">
        <v>231</v>
      </c>
      <c r="J10417" s="128">
        <v>19.194900000000001</v>
      </c>
    </row>
    <row r="10418" spans="2:10" hidden="1" x14ac:dyDescent="0.25">
      <c r="B10418" s="124" t="s">
        <v>32</v>
      </c>
      <c r="C10418" s="125" t="s">
        <v>31248</v>
      </c>
      <c r="D10418" s="126" t="s">
        <v>31249</v>
      </c>
      <c r="E10418" s="125" t="s">
        <v>31248</v>
      </c>
      <c r="F10418" s="126" t="s">
        <v>31253</v>
      </c>
      <c r="G10418" s="125" t="s">
        <v>3961</v>
      </c>
      <c r="H10418" s="126" t="s">
        <v>31250</v>
      </c>
      <c r="I10418" s="127">
        <v>100</v>
      </c>
      <c r="J10418" s="128">
        <v>11.562799999999999</v>
      </c>
    </row>
    <row r="10419" spans="2:10" hidden="1" x14ac:dyDescent="0.25">
      <c r="B10419" s="124" t="s">
        <v>32</v>
      </c>
      <c r="C10419" s="125" t="s">
        <v>31254</v>
      </c>
      <c r="D10419" s="126" t="s">
        <v>31255</v>
      </c>
      <c r="E10419" s="125" t="s">
        <v>31254</v>
      </c>
      <c r="F10419" s="126" t="s">
        <v>31256</v>
      </c>
      <c r="G10419" s="125" t="s">
        <v>31257</v>
      </c>
      <c r="H10419" s="126" t="s">
        <v>31258</v>
      </c>
      <c r="I10419" s="127">
        <v>85</v>
      </c>
      <c r="J10419" s="128">
        <v>10.777200000000001</v>
      </c>
    </row>
    <row r="10420" spans="2:10" hidden="1" x14ac:dyDescent="0.25">
      <c r="B10420" s="124" t="s">
        <v>32</v>
      </c>
      <c r="C10420" s="125" t="s">
        <v>31259</v>
      </c>
      <c r="D10420" s="126" t="s">
        <v>31260</v>
      </c>
      <c r="E10420" s="125" t="s">
        <v>31261</v>
      </c>
      <c r="F10420" s="126" t="s">
        <v>31262</v>
      </c>
      <c r="G10420" s="125" t="s">
        <v>31263</v>
      </c>
      <c r="H10420" s="126" t="s">
        <v>31264</v>
      </c>
      <c r="I10420" s="127">
        <v>187</v>
      </c>
      <c r="J10420" s="128">
        <v>7.9602000000000004</v>
      </c>
    </row>
    <row r="10421" spans="2:10" hidden="1" x14ac:dyDescent="0.25">
      <c r="B10421" s="124" t="s">
        <v>32</v>
      </c>
      <c r="C10421" s="125" t="s">
        <v>31259</v>
      </c>
      <c r="D10421" s="126" t="s">
        <v>31260</v>
      </c>
      <c r="E10421" s="125" t="s">
        <v>31259</v>
      </c>
      <c r="F10421" s="126" t="s">
        <v>31265</v>
      </c>
      <c r="G10421" s="125" t="s">
        <v>31261</v>
      </c>
      <c r="H10421" s="126" t="s">
        <v>31262</v>
      </c>
      <c r="I10421" s="127">
        <v>65</v>
      </c>
      <c r="J10421" s="128">
        <v>12.907500000000001</v>
      </c>
    </row>
    <row r="10422" spans="2:10" hidden="1" x14ac:dyDescent="0.25">
      <c r="B10422" s="124" t="s">
        <v>32</v>
      </c>
      <c r="C10422" s="125" t="s">
        <v>31259</v>
      </c>
      <c r="D10422" s="126" t="s">
        <v>31260</v>
      </c>
      <c r="E10422" s="125" t="s">
        <v>31259</v>
      </c>
      <c r="F10422" s="126" t="s">
        <v>31265</v>
      </c>
      <c r="G10422" s="125" t="s">
        <v>11809</v>
      </c>
      <c r="H10422" s="126" t="s">
        <v>31266</v>
      </c>
      <c r="I10422" s="127">
        <v>66</v>
      </c>
      <c r="J10422" s="128">
        <v>13.827500000000001</v>
      </c>
    </row>
    <row r="10423" spans="2:10" hidden="1" x14ac:dyDescent="0.25">
      <c r="B10423" s="124" t="s">
        <v>32</v>
      </c>
      <c r="C10423" s="125" t="s">
        <v>31267</v>
      </c>
      <c r="D10423" s="126" t="s">
        <v>31268</v>
      </c>
      <c r="E10423" s="125" t="s">
        <v>31269</v>
      </c>
      <c r="F10423" s="126" t="s">
        <v>31270</v>
      </c>
      <c r="G10423" s="125" t="s">
        <v>31271</v>
      </c>
      <c r="H10423" s="126" t="s">
        <v>31272</v>
      </c>
      <c r="I10423" s="127">
        <v>255</v>
      </c>
      <c r="J10423" s="128">
        <v>29.918299999999999</v>
      </c>
    </row>
    <row r="10424" spans="2:10" hidden="1" x14ac:dyDescent="0.25">
      <c r="B10424" s="124" t="s">
        <v>32</v>
      </c>
      <c r="C10424" s="125" t="s">
        <v>31267</v>
      </c>
      <c r="D10424" s="126" t="s">
        <v>31268</v>
      </c>
      <c r="E10424" s="125" t="s">
        <v>31273</v>
      </c>
      <c r="F10424" s="126" t="s">
        <v>31274</v>
      </c>
      <c r="G10424" s="125" t="s">
        <v>31275</v>
      </c>
      <c r="H10424" s="126" t="s">
        <v>31276</v>
      </c>
      <c r="I10424" s="127">
        <v>267</v>
      </c>
      <c r="J10424" s="128">
        <v>15.42</v>
      </c>
    </row>
    <row r="10425" spans="2:10" hidden="1" x14ac:dyDescent="0.25">
      <c r="B10425" s="124" t="s">
        <v>32</v>
      </c>
      <c r="C10425" s="125" t="s">
        <v>1192</v>
      </c>
      <c r="D10425" s="126" t="s">
        <v>31277</v>
      </c>
      <c r="E10425" s="125" t="s">
        <v>1192</v>
      </c>
      <c r="F10425" s="126" t="s">
        <v>31278</v>
      </c>
      <c r="G10425" s="125" t="s">
        <v>31279</v>
      </c>
      <c r="H10425" s="126" t="s">
        <v>31280</v>
      </c>
      <c r="I10425" s="127">
        <v>86</v>
      </c>
      <c r="J10425" s="128">
        <v>6.6671999999999976</v>
      </c>
    </row>
    <row r="10426" spans="2:10" hidden="1" x14ac:dyDescent="0.25">
      <c r="B10426" s="124" t="s">
        <v>32</v>
      </c>
      <c r="C10426" s="125" t="s">
        <v>31281</v>
      </c>
      <c r="D10426" s="126" t="s">
        <v>31282</v>
      </c>
      <c r="E10426" s="125" t="s">
        <v>31281</v>
      </c>
      <c r="F10426" s="126" t="s">
        <v>31283</v>
      </c>
      <c r="G10426" s="125" t="s">
        <v>176</v>
      </c>
      <c r="H10426" s="126" t="s">
        <v>31284</v>
      </c>
      <c r="I10426" s="127">
        <v>128</v>
      </c>
      <c r="J10426" s="128">
        <v>15.973800000000001</v>
      </c>
    </row>
    <row r="10427" spans="2:10" hidden="1" x14ac:dyDescent="0.25">
      <c r="B10427" s="124" t="s">
        <v>32</v>
      </c>
      <c r="C10427" s="125" t="s">
        <v>31281</v>
      </c>
      <c r="D10427" s="126" t="s">
        <v>31282</v>
      </c>
      <c r="E10427" s="125" t="s">
        <v>176</v>
      </c>
      <c r="F10427" s="126" t="s">
        <v>31284</v>
      </c>
      <c r="G10427" s="125" t="s">
        <v>31285</v>
      </c>
      <c r="H10427" s="126" t="s">
        <v>31286</v>
      </c>
      <c r="I10427" s="127">
        <v>116</v>
      </c>
      <c r="J10427" s="128">
        <v>9.0288999999999984</v>
      </c>
    </row>
    <row r="10428" spans="2:10" hidden="1" x14ac:dyDescent="0.25">
      <c r="B10428" s="124" t="s">
        <v>32</v>
      </c>
      <c r="C10428" s="125" t="s">
        <v>31287</v>
      </c>
      <c r="D10428" s="126" t="s">
        <v>31288</v>
      </c>
      <c r="E10428" s="125" t="s">
        <v>31287</v>
      </c>
      <c r="F10428" s="126" t="s">
        <v>31289</v>
      </c>
      <c r="G10428" s="125" t="s">
        <v>31290</v>
      </c>
      <c r="H10428" s="126" t="s">
        <v>31291</v>
      </c>
      <c r="I10428" s="127">
        <v>213</v>
      </c>
      <c r="J10428" s="128">
        <v>6.5610999999999997</v>
      </c>
    </row>
    <row r="10429" spans="2:10" hidden="1" x14ac:dyDescent="0.25">
      <c r="B10429" s="124" t="s">
        <v>32</v>
      </c>
      <c r="C10429" s="125" t="s">
        <v>31292</v>
      </c>
      <c r="D10429" s="126" t="s">
        <v>31293</v>
      </c>
      <c r="E10429" s="125" t="s">
        <v>31292</v>
      </c>
      <c r="F10429" s="126" t="s">
        <v>31294</v>
      </c>
      <c r="G10429" s="125" t="s">
        <v>6863</v>
      </c>
      <c r="H10429" s="126" t="s">
        <v>31295</v>
      </c>
      <c r="I10429" s="127">
        <v>104</v>
      </c>
      <c r="J10429" s="128">
        <v>6.9488000000000003</v>
      </c>
    </row>
    <row r="10430" spans="2:10" hidden="1" x14ac:dyDescent="0.25">
      <c r="B10430" s="124" t="s">
        <v>32</v>
      </c>
      <c r="C10430" s="125" t="s">
        <v>31292</v>
      </c>
      <c r="D10430" s="126" t="s">
        <v>31293</v>
      </c>
      <c r="E10430" s="125" t="s">
        <v>6863</v>
      </c>
      <c r="F10430" s="126" t="s">
        <v>31295</v>
      </c>
      <c r="G10430" s="125" t="s">
        <v>4003</v>
      </c>
      <c r="H10430" s="126" t="s">
        <v>31296</v>
      </c>
      <c r="I10430" s="127">
        <v>53</v>
      </c>
      <c r="J10430" s="128">
        <v>7.6264999999999983</v>
      </c>
    </row>
    <row r="10431" spans="2:10" hidden="1" x14ac:dyDescent="0.25">
      <c r="B10431" s="124" t="s">
        <v>32</v>
      </c>
      <c r="C10431" s="125" t="s">
        <v>31292</v>
      </c>
      <c r="D10431" s="126" t="s">
        <v>31293</v>
      </c>
      <c r="E10431" s="125" t="s">
        <v>14678</v>
      </c>
      <c r="F10431" s="126" t="s">
        <v>31297</v>
      </c>
      <c r="G10431" s="125" t="s">
        <v>31298</v>
      </c>
      <c r="H10431" s="126" t="s">
        <v>31299</v>
      </c>
      <c r="I10431" s="127">
        <v>30</v>
      </c>
      <c r="J10431" s="128">
        <v>5.4853000000000014</v>
      </c>
    </row>
    <row r="10432" spans="2:10" hidden="1" x14ac:dyDescent="0.25">
      <c r="B10432" s="124" t="s">
        <v>32</v>
      </c>
      <c r="C10432" s="125" t="s">
        <v>31292</v>
      </c>
      <c r="D10432" s="126" t="s">
        <v>31293</v>
      </c>
      <c r="E10432" s="125" t="s">
        <v>4003</v>
      </c>
      <c r="F10432" s="126" t="s">
        <v>31296</v>
      </c>
      <c r="G10432" s="125" t="s">
        <v>14678</v>
      </c>
      <c r="H10432" s="126" t="s">
        <v>31297</v>
      </c>
      <c r="I10432" s="127">
        <v>55</v>
      </c>
      <c r="J10432" s="128">
        <v>3.7911000000000001</v>
      </c>
    </row>
    <row r="10433" spans="2:10" hidden="1" x14ac:dyDescent="0.25">
      <c r="B10433" s="124" t="s">
        <v>32</v>
      </c>
      <c r="C10433" s="125" t="s">
        <v>31292</v>
      </c>
      <c r="D10433" s="126" t="s">
        <v>31293</v>
      </c>
      <c r="E10433" s="125" t="s">
        <v>31292</v>
      </c>
      <c r="F10433" s="126" t="s">
        <v>31294</v>
      </c>
      <c r="G10433" s="125" t="s">
        <v>31300</v>
      </c>
      <c r="H10433" s="126" t="s">
        <v>31301</v>
      </c>
      <c r="I10433" s="127">
        <v>23</v>
      </c>
      <c r="J10433" s="128">
        <v>7.7470999999999997</v>
      </c>
    </row>
    <row r="10434" spans="2:10" hidden="1" x14ac:dyDescent="0.25">
      <c r="B10434" s="124" t="s">
        <v>32</v>
      </c>
      <c r="C10434" s="125" t="s">
        <v>7394</v>
      </c>
      <c r="D10434" s="126" t="s">
        <v>31302</v>
      </c>
      <c r="E10434" s="125" t="s">
        <v>1037</v>
      </c>
      <c r="F10434" s="126" t="s">
        <v>31303</v>
      </c>
      <c r="G10434" s="125" t="s">
        <v>31304</v>
      </c>
      <c r="H10434" s="126" t="s">
        <v>31305</v>
      </c>
      <c r="I10434" s="127">
        <v>281</v>
      </c>
      <c r="J10434" s="128">
        <v>7.9547999999999996</v>
      </c>
    </row>
    <row r="10435" spans="2:10" hidden="1" x14ac:dyDescent="0.25">
      <c r="B10435" s="124" t="s">
        <v>32</v>
      </c>
      <c r="C10435" s="125" t="s">
        <v>7394</v>
      </c>
      <c r="D10435" s="126" t="s">
        <v>31302</v>
      </c>
      <c r="E10435" s="125" t="s">
        <v>7394</v>
      </c>
      <c r="F10435" s="126" t="s">
        <v>31306</v>
      </c>
      <c r="G10435" s="125" t="s">
        <v>1037</v>
      </c>
      <c r="H10435" s="126" t="s">
        <v>31303</v>
      </c>
      <c r="I10435" s="127">
        <v>99</v>
      </c>
      <c r="J10435" s="128">
        <v>11.106199999999999</v>
      </c>
    </row>
    <row r="10436" spans="2:10" hidden="1" x14ac:dyDescent="0.25">
      <c r="B10436" s="124" t="s">
        <v>32</v>
      </c>
      <c r="C10436" s="125" t="s">
        <v>7394</v>
      </c>
      <c r="D10436" s="126" t="s">
        <v>31302</v>
      </c>
      <c r="E10436" s="125" t="s">
        <v>7394</v>
      </c>
      <c r="F10436" s="126" t="s">
        <v>31306</v>
      </c>
      <c r="G10436" s="125" t="s">
        <v>7874</v>
      </c>
      <c r="H10436" s="126" t="s">
        <v>31307</v>
      </c>
      <c r="I10436" s="127">
        <v>61</v>
      </c>
      <c r="J10436" s="128">
        <v>10.0238</v>
      </c>
    </row>
    <row r="10437" spans="2:10" hidden="1" x14ac:dyDescent="0.25">
      <c r="B10437" s="124" t="s">
        <v>32</v>
      </c>
      <c r="C10437" s="125" t="s">
        <v>7394</v>
      </c>
      <c r="D10437" s="126" t="s">
        <v>31302</v>
      </c>
      <c r="E10437" s="125" t="s">
        <v>7394</v>
      </c>
      <c r="F10437" s="126" t="s">
        <v>31306</v>
      </c>
      <c r="G10437" s="125" t="s">
        <v>31308</v>
      </c>
      <c r="H10437" s="126" t="s">
        <v>31309</v>
      </c>
      <c r="I10437" s="127">
        <v>222</v>
      </c>
      <c r="J10437" s="128">
        <v>5.5223000000000004</v>
      </c>
    </row>
    <row r="10438" spans="2:10" hidden="1" x14ac:dyDescent="0.25">
      <c r="B10438" s="124" t="s">
        <v>32</v>
      </c>
      <c r="C10438" s="125" t="s">
        <v>7394</v>
      </c>
      <c r="D10438" s="126" t="s">
        <v>31302</v>
      </c>
      <c r="E10438" s="125" t="s">
        <v>7394</v>
      </c>
      <c r="F10438" s="126" t="s">
        <v>31306</v>
      </c>
      <c r="G10438" s="125" t="s">
        <v>4674</v>
      </c>
      <c r="H10438" s="126" t="s">
        <v>31310</v>
      </c>
      <c r="I10438" s="127">
        <v>50</v>
      </c>
      <c r="J10438" s="128">
        <v>7.774</v>
      </c>
    </row>
    <row r="10439" spans="2:10" hidden="1" x14ac:dyDescent="0.25">
      <c r="B10439" s="124" t="s">
        <v>32</v>
      </c>
      <c r="C10439" s="125" t="s">
        <v>31311</v>
      </c>
      <c r="D10439" s="126" t="s">
        <v>31312</v>
      </c>
      <c r="E10439" s="125" t="s">
        <v>31311</v>
      </c>
      <c r="F10439" s="126" t="s">
        <v>31313</v>
      </c>
      <c r="G10439" s="125" t="s">
        <v>31314</v>
      </c>
      <c r="H10439" s="126" t="s">
        <v>31315</v>
      </c>
      <c r="I10439" s="127">
        <v>135</v>
      </c>
      <c r="J10439" s="128">
        <v>7.6287000000000003</v>
      </c>
    </row>
    <row r="10440" spans="2:10" hidden="1" x14ac:dyDescent="0.25">
      <c r="B10440" s="124" t="s">
        <v>32</v>
      </c>
      <c r="C10440" s="125" t="s">
        <v>31316</v>
      </c>
      <c r="D10440" s="126" t="s">
        <v>31317</v>
      </c>
      <c r="E10440" s="125" t="s">
        <v>31316</v>
      </c>
      <c r="F10440" s="126" t="s">
        <v>31318</v>
      </c>
      <c r="G10440" s="125" t="s">
        <v>31319</v>
      </c>
      <c r="H10440" s="126" t="s">
        <v>31320</v>
      </c>
      <c r="I10440" s="127">
        <v>60</v>
      </c>
      <c r="J10440" s="128">
        <v>19.2852</v>
      </c>
    </row>
    <row r="10441" spans="2:10" hidden="1" x14ac:dyDescent="0.25">
      <c r="B10441" s="124" t="s">
        <v>32</v>
      </c>
      <c r="C10441" s="125" t="s">
        <v>31316</v>
      </c>
      <c r="D10441" s="126" t="s">
        <v>31317</v>
      </c>
      <c r="E10441" s="125" t="s">
        <v>31316</v>
      </c>
      <c r="F10441" s="126" t="s">
        <v>31318</v>
      </c>
      <c r="G10441" s="125" t="s">
        <v>16585</v>
      </c>
      <c r="H10441" s="126" t="s">
        <v>31321</v>
      </c>
      <c r="I10441" s="127">
        <v>100</v>
      </c>
      <c r="J10441" s="128">
        <v>20.0868</v>
      </c>
    </row>
    <row r="10442" spans="2:10" hidden="1" x14ac:dyDescent="0.25">
      <c r="B10442" s="124" t="s">
        <v>32</v>
      </c>
      <c r="C10442" s="125" t="s">
        <v>29844</v>
      </c>
      <c r="D10442" s="126" t="s">
        <v>31322</v>
      </c>
      <c r="E10442" s="125" t="s">
        <v>29844</v>
      </c>
      <c r="F10442" s="126" t="s">
        <v>31323</v>
      </c>
      <c r="G10442" s="125" t="s">
        <v>15817</v>
      </c>
      <c r="H10442" s="126" t="s">
        <v>31324</v>
      </c>
      <c r="I10442" s="127">
        <v>140</v>
      </c>
      <c r="J10442" s="128">
        <v>12.082100000000001</v>
      </c>
    </row>
    <row r="10443" spans="2:10" hidden="1" x14ac:dyDescent="0.25">
      <c r="B10443" s="124" t="s">
        <v>32</v>
      </c>
      <c r="C10443" s="125" t="s">
        <v>31325</v>
      </c>
      <c r="D10443" s="126" t="s">
        <v>31326</v>
      </c>
      <c r="E10443" s="125" t="s">
        <v>31325</v>
      </c>
      <c r="F10443" s="126" t="s">
        <v>31327</v>
      </c>
      <c r="G10443" s="125" t="s">
        <v>31328</v>
      </c>
      <c r="H10443" s="126" t="s">
        <v>31329</v>
      </c>
      <c r="I10443" s="127">
        <v>40</v>
      </c>
      <c r="J10443" s="128">
        <v>9.9621000000000031</v>
      </c>
    </row>
    <row r="10444" spans="2:10" hidden="1" x14ac:dyDescent="0.25">
      <c r="B10444" s="124" t="s">
        <v>32</v>
      </c>
      <c r="C10444" s="125" t="s">
        <v>31325</v>
      </c>
      <c r="D10444" s="126" t="s">
        <v>31326</v>
      </c>
      <c r="E10444" s="125" t="s">
        <v>31325</v>
      </c>
      <c r="F10444" s="126" t="s">
        <v>31327</v>
      </c>
      <c r="G10444" s="125" t="s">
        <v>31330</v>
      </c>
      <c r="H10444" s="126" t="s">
        <v>31331</v>
      </c>
      <c r="I10444" s="127">
        <v>100</v>
      </c>
      <c r="J10444" s="128">
        <v>12.1068</v>
      </c>
    </row>
    <row r="10445" spans="2:10" hidden="1" x14ac:dyDescent="0.25">
      <c r="B10445" s="124" t="s">
        <v>32</v>
      </c>
      <c r="C10445" s="125" t="s">
        <v>31325</v>
      </c>
      <c r="D10445" s="126" t="s">
        <v>31326</v>
      </c>
      <c r="E10445" s="125" t="s">
        <v>31328</v>
      </c>
      <c r="F10445" s="126" t="s">
        <v>31329</v>
      </c>
      <c r="G10445" s="125" t="s">
        <v>31332</v>
      </c>
      <c r="H10445" s="126" t="s">
        <v>31333</v>
      </c>
      <c r="I10445" s="127">
        <v>48</v>
      </c>
      <c r="J10445" s="128">
        <v>9.0509000000000004</v>
      </c>
    </row>
    <row r="10446" spans="2:10" hidden="1" x14ac:dyDescent="0.25">
      <c r="B10446" s="124" t="s">
        <v>32</v>
      </c>
      <c r="C10446" s="125" t="s">
        <v>31334</v>
      </c>
      <c r="D10446" s="126" t="s">
        <v>31335</v>
      </c>
      <c r="E10446" s="125" t="s">
        <v>31334</v>
      </c>
      <c r="F10446" s="126" t="s">
        <v>31336</v>
      </c>
      <c r="G10446" s="125" t="s">
        <v>31337</v>
      </c>
      <c r="H10446" s="126" t="s">
        <v>31338</v>
      </c>
      <c r="I10446" s="127">
        <v>48</v>
      </c>
      <c r="J10446" s="128">
        <v>7.2706000000000008</v>
      </c>
    </row>
    <row r="10447" spans="2:10" hidden="1" x14ac:dyDescent="0.25">
      <c r="B10447" s="124" t="s">
        <v>32</v>
      </c>
      <c r="C10447" s="125" t="s">
        <v>31339</v>
      </c>
      <c r="D10447" s="126" t="s">
        <v>31340</v>
      </c>
      <c r="E10447" s="125" t="s">
        <v>31339</v>
      </c>
      <c r="F10447" s="126" t="s">
        <v>31341</v>
      </c>
      <c r="G10447" s="125" t="s">
        <v>18156</v>
      </c>
      <c r="H10447" s="126" t="s">
        <v>31342</v>
      </c>
      <c r="I10447" s="127">
        <v>216</v>
      </c>
      <c r="J10447" s="128">
        <v>4.384199999999999</v>
      </c>
    </row>
    <row r="10448" spans="2:10" hidden="1" x14ac:dyDescent="0.25">
      <c r="B10448" s="124" t="s">
        <v>32</v>
      </c>
      <c r="C10448" s="125" t="s">
        <v>31339</v>
      </c>
      <c r="D10448" s="126" t="s">
        <v>31340</v>
      </c>
      <c r="E10448" s="125" t="s">
        <v>18156</v>
      </c>
      <c r="F10448" s="126" t="s">
        <v>31342</v>
      </c>
      <c r="G10448" s="125" t="s">
        <v>31343</v>
      </c>
      <c r="H10448" s="126" t="s">
        <v>31344</v>
      </c>
      <c r="I10448" s="127">
        <v>0</v>
      </c>
      <c r="J10448" s="128">
        <v>5.4489000000000001</v>
      </c>
    </row>
    <row r="10449" spans="2:10" hidden="1" x14ac:dyDescent="0.25">
      <c r="B10449" s="124" t="s">
        <v>32</v>
      </c>
      <c r="C10449" s="125" t="s">
        <v>31339</v>
      </c>
      <c r="D10449" s="126" t="s">
        <v>31340</v>
      </c>
      <c r="E10449" s="125" t="s">
        <v>18156</v>
      </c>
      <c r="F10449" s="126" t="s">
        <v>31342</v>
      </c>
      <c r="G10449" s="125" t="s">
        <v>31345</v>
      </c>
      <c r="H10449" s="126" t="s">
        <v>31346</v>
      </c>
      <c r="I10449" s="127">
        <v>34</v>
      </c>
      <c r="J10449" s="128">
        <v>8.4824000000000019</v>
      </c>
    </row>
    <row r="10450" spans="2:10" hidden="1" x14ac:dyDescent="0.25">
      <c r="B10450" s="124" t="s">
        <v>32</v>
      </c>
      <c r="C10450" s="125" t="s">
        <v>31339</v>
      </c>
      <c r="D10450" s="126" t="s">
        <v>31340</v>
      </c>
      <c r="E10450" s="125" t="s">
        <v>31339</v>
      </c>
      <c r="F10450" s="126" t="s">
        <v>31341</v>
      </c>
      <c r="G10450" s="125" t="s">
        <v>31347</v>
      </c>
      <c r="H10450" s="126" t="s">
        <v>31348</v>
      </c>
      <c r="I10450" s="127">
        <v>159</v>
      </c>
      <c r="J10450" s="128">
        <v>11.547800000000001</v>
      </c>
    </row>
    <row r="10451" spans="2:10" hidden="1" x14ac:dyDescent="0.25">
      <c r="B10451" s="124" t="s">
        <v>32</v>
      </c>
      <c r="C10451" s="125" t="s">
        <v>31349</v>
      </c>
      <c r="D10451" s="126" t="s">
        <v>31350</v>
      </c>
      <c r="E10451" s="125" t="s">
        <v>31349</v>
      </c>
      <c r="F10451" s="126" t="s">
        <v>31351</v>
      </c>
      <c r="G10451" s="125" t="s">
        <v>31352</v>
      </c>
      <c r="H10451" s="126" t="s">
        <v>31353</v>
      </c>
      <c r="I10451" s="127">
        <v>34</v>
      </c>
      <c r="J10451" s="128">
        <v>6.3739999999999997</v>
      </c>
    </row>
    <row r="10452" spans="2:10" hidden="1" x14ac:dyDescent="0.25">
      <c r="B10452" s="124" t="s">
        <v>32</v>
      </c>
      <c r="C10452" s="125" t="s">
        <v>31349</v>
      </c>
      <c r="D10452" s="126" t="s">
        <v>31350</v>
      </c>
      <c r="E10452" s="125" t="s">
        <v>31354</v>
      </c>
      <c r="F10452" s="126" t="s">
        <v>31355</v>
      </c>
      <c r="G10452" s="125" t="s">
        <v>17943</v>
      </c>
      <c r="H10452" s="126" t="s">
        <v>31356</v>
      </c>
      <c r="I10452" s="127">
        <v>209</v>
      </c>
      <c r="J10452" s="128">
        <v>16.558</v>
      </c>
    </row>
    <row r="10453" spans="2:10" hidden="1" x14ac:dyDescent="0.25">
      <c r="B10453" s="124" t="s">
        <v>32</v>
      </c>
      <c r="C10453" s="125" t="s">
        <v>31349</v>
      </c>
      <c r="D10453" s="126" t="s">
        <v>31350</v>
      </c>
      <c r="E10453" s="125" t="s">
        <v>31349</v>
      </c>
      <c r="F10453" s="126" t="s">
        <v>31351</v>
      </c>
      <c r="G10453" s="125" t="s">
        <v>5715</v>
      </c>
      <c r="H10453" s="126" t="s">
        <v>31357</v>
      </c>
      <c r="I10453" s="127">
        <v>45</v>
      </c>
      <c r="J10453" s="128">
        <v>5.3087</v>
      </c>
    </row>
    <row r="10454" spans="2:10" hidden="1" x14ac:dyDescent="0.25">
      <c r="B10454" s="124" t="s">
        <v>32</v>
      </c>
      <c r="C10454" s="125" t="s">
        <v>31349</v>
      </c>
      <c r="D10454" s="126" t="s">
        <v>31350</v>
      </c>
      <c r="E10454" s="125" t="s">
        <v>5715</v>
      </c>
      <c r="F10454" s="126" t="s">
        <v>31357</v>
      </c>
      <c r="G10454" s="125" t="s">
        <v>31354</v>
      </c>
      <c r="H10454" s="126" t="s">
        <v>31355</v>
      </c>
      <c r="I10454" s="127">
        <v>97</v>
      </c>
      <c r="J10454" s="128">
        <v>9.3091000000000008</v>
      </c>
    </row>
    <row r="10455" spans="2:10" hidden="1" x14ac:dyDescent="0.25">
      <c r="B10455" s="124" t="s">
        <v>32</v>
      </c>
      <c r="C10455" s="125" t="s">
        <v>31358</v>
      </c>
      <c r="D10455" s="126" t="s">
        <v>31359</v>
      </c>
      <c r="E10455" s="125" t="s">
        <v>31358</v>
      </c>
      <c r="F10455" s="126" t="s">
        <v>31360</v>
      </c>
      <c r="G10455" s="125" t="s">
        <v>31361</v>
      </c>
      <c r="H10455" s="126" t="s">
        <v>31362</v>
      </c>
      <c r="I10455" s="127">
        <v>116</v>
      </c>
      <c r="J10455" s="128">
        <v>6.4766000000000012</v>
      </c>
    </row>
    <row r="10456" spans="2:10" hidden="1" x14ac:dyDescent="0.25">
      <c r="B10456" s="124" t="s">
        <v>32</v>
      </c>
      <c r="C10456" s="125" t="s">
        <v>4508</v>
      </c>
      <c r="D10456" s="126" t="s">
        <v>31363</v>
      </c>
      <c r="E10456" s="125" t="s">
        <v>3443</v>
      </c>
      <c r="F10456" s="126" t="s">
        <v>31364</v>
      </c>
      <c r="G10456" s="125" t="s">
        <v>31365</v>
      </c>
      <c r="H10456" s="126" t="s">
        <v>31366</v>
      </c>
      <c r="I10456" s="127">
        <v>133</v>
      </c>
      <c r="J10456" s="128">
        <v>3.7919999999999998</v>
      </c>
    </row>
    <row r="10457" spans="2:10" hidden="1" x14ac:dyDescent="0.25">
      <c r="B10457" s="124" t="s">
        <v>32</v>
      </c>
      <c r="C10457" s="125" t="s">
        <v>4508</v>
      </c>
      <c r="D10457" s="126" t="s">
        <v>31363</v>
      </c>
      <c r="E10457" s="125" t="s">
        <v>31367</v>
      </c>
      <c r="F10457" s="126" t="s">
        <v>31368</v>
      </c>
      <c r="G10457" s="125" t="s">
        <v>31369</v>
      </c>
      <c r="H10457" s="126" t="s">
        <v>31370</v>
      </c>
      <c r="I10457" s="127">
        <v>41</v>
      </c>
      <c r="J10457" s="128">
        <v>7.4718000000000009</v>
      </c>
    </row>
    <row r="10458" spans="2:10" hidden="1" x14ac:dyDescent="0.25">
      <c r="B10458" s="124" t="s">
        <v>32</v>
      </c>
      <c r="C10458" s="125" t="s">
        <v>4508</v>
      </c>
      <c r="D10458" s="126" t="s">
        <v>31363</v>
      </c>
      <c r="E10458" s="125" t="s">
        <v>4508</v>
      </c>
      <c r="F10458" s="126" t="s">
        <v>31371</v>
      </c>
      <c r="G10458" s="125" t="s">
        <v>31372</v>
      </c>
      <c r="H10458" s="126" t="s">
        <v>31373</v>
      </c>
      <c r="I10458" s="127">
        <v>0</v>
      </c>
      <c r="J10458" s="128">
        <v>2.0695999999999999</v>
      </c>
    </row>
    <row r="10459" spans="2:10" hidden="1" x14ac:dyDescent="0.25">
      <c r="B10459" s="124" t="s">
        <v>32</v>
      </c>
      <c r="C10459" s="125" t="s">
        <v>4508</v>
      </c>
      <c r="D10459" s="126" t="s">
        <v>31363</v>
      </c>
      <c r="E10459" s="125" t="s">
        <v>4508</v>
      </c>
      <c r="F10459" s="126" t="s">
        <v>31371</v>
      </c>
      <c r="G10459" s="125" t="s">
        <v>31374</v>
      </c>
      <c r="H10459" s="126" t="s">
        <v>31375</v>
      </c>
      <c r="I10459" s="127">
        <v>63</v>
      </c>
      <c r="J10459" s="128">
        <v>1.5546</v>
      </c>
    </row>
    <row r="10460" spans="2:10" hidden="1" x14ac:dyDescent="0.25">
      <c r="B10460" s="124" t="s">
        <v>32</v>
      </c>
      <c r="C10460" s="125" t="s">
        <v>4508</v>
      </c>
      <c r="D10460" s="126" t="s">
        <v>31363</v>
      </c>
      <c r="E10460" s="125" t="s">
        <v>31376</v>
      </c>
      <c r="F10460" s="126" t="s">
        <v>31377</v>
      </c>
      <c r="G10460" s="125" t="s">
        <v>31378</v>
      </c>
      <c r="H10460" s="126" t="s">
        <v>31379</v>
      </c>
      <c r="I10460" s="127">
        <v>6</v>
      </c>
      <c r="J10460" s="128">
        <v>1.0104</v>
      </c>
    </row>
    <row r="10461" spans="2:10" hidden="1" x14ac:dyDescent="0.25">
      <c r="B10461" s="124" t="s">
        <v>32</v>
      </c>
      <c r="C10461" s="125" t="s">
        <v>4508</v>
      </c>
      <c r="D10461" s="126" t="s">
        <v>31363</v>
      </c>
      <c r="E10461" s="125" t="s">
        <v>31378</v>
      </c>
      <c r="F10461" s="126" t="s">
        <v>31379</v>
      </c>
      <c r="G10461" s="125" t="s">
        <v>31380</v>
      </c>
      <c r="H10461" s="126" t="s">
        <v>31381</v>
      </c>
      <c r="I10461" s="127">
        <v>257</v>
      </c>
      <c r="J10461" s="128">
        <v>0.60399999999999998</v>
      </c>
    </row>
    <row r="10462" spans="2:10" hidden="1" x14ac:dyDescent="0.25">
      <c r="B10462" s="124" t="s">
        <v>32</v>
      </c>
      <c r="C10462" s="125" t="s">
        <v>4508</v>
      </c>
      <c r="D10462" s="126" t="s">
        <v>31363</v>
      </c>
      <c r="E10462" s="125" t="s">
        <v>31374</v>
      </c>
      <c r="F10462" s="126" t="s">
        <v>31375</v>
      </c>
      <c r="G10462" s="125" t="s">
        <v>3443</v>
      </c>
      <c r="H10462" s="126" t="s">
        <v>31364</v>
      </c>
      <c r="I10462" s="127">
        <v>53</v>
      </c>
      <c r="J10462" s="128">
        <v>11.487</v>
      </c>
    </row>
    <row r="10463" spans="2:10" hidden="1" x14ac:dyDescent="0.25">
      <c r="B10463" s="124" t="s">
        <v>32</v>
      </c>
      <c r="C10463" s="125" t="s">
        <v>4508</v>
      </c>
      <c r="D10463" s="126" t="s">
        <v>31363</v>
      </c>
      <c r="E10463" s="125" t="s">
        <v>31374</v>
      </c>
      <c r="F10463" s="126" t="s">
        <v>31375</v>
      </c>
      <c r="G10463" s="125" t="s">
        <v>31376</v>
      </c>
      <c r="H10463" s="126" t="s">
        <v>31377</v>
      </c>
      <c r="I10463" s="127">
        <v>228</v>
      </c>
      <c r="J10463" s="128">
        <v>1.0457000000000001</v>
      </c>
    </row>
    <row r="10464" spans="2:10" hidden="1" x14ac:dyDescent="0.25">
      <c r="B10464" s="124" t="s">
        <v>32</v>
      </c>
      <c r="C10464" s="125" t="s">
        <v>4508</v>
      </c>
      <c r="D10464" s="126" t="s">
        <v>31363</v>
      </c>
      <c r="E10464" s="125" t="s">
        <v>31372</v>
      </c>
      <c r="F10464" s="126" t="s">
        <v>31373</v>
      </c>
      <c r="G10464" s="125" t="s">
        <v>31367</v>
      </c>
      <c r="H10464" s="126" t="s">
        <v>31368</v>
      </c>
      <c r="I10464" s="127">
        <v>101</v>
      </c>
      <c r="J10464" s="128">
        <v>9.165300000000002</v>
      </c>
    </row>
    <row r="10465" spans="2:10" hidden="1" x14ac:dyDescent="0.25">
      <c r="B10465" s="124" t="s">
        <v>32</v>
      </c>
      <c r="C10465" s="125" t="s">
        <v>22548</v>
      </c>
      <c r="D10465" s="126" t="s">
        <v>31382</v>
      </c>
      <c r="E10465" s="125" t="s">
        <v>31383</v>
      </c>
      <c r="F10465" s="126" t="s">
        <v>31384</v>
      </c>
      <c r="G10465" s="125" t="s">
        <v>31385</v>
      </c>
      <c r="H10465" s="126" t="s">
        <v>31386</v>
      </c>
      <c r="I10465" s="127">
        <v>0</v>
      </c>
      <c r="J10465" s="128">
        <v>16.0779</v>
      </c>
    </row>
    <row r="10466" spans="2:10" hidden="1" x14ac:dyDescent="0.25">
      <c r="B10466" s="124" t="s">
        <v>32</v>
      </c>
      <c r="C10466" s="125" t="s">
        <v>22548</v>
      </c>
      <c r="D10466" s="126" t="s">
        <v>31382</v>
      </c>
      <c r="E10466" s="125" t="s">
        <v>22548</v>
      </c>
      <c r="F10466" s="126" t="s">
        <v>31387</v>
      </c>
      <c r="G10466" s="125" t="s">
        <v>31388</v>
      </c>
      <c r="H10466" s="126" t="s">
        <v>31389</v>
      </c>
      <c r="I10466" s="127">
        <v>224</v>
      </c>
      <c r="J10466" s="128">
        <v>11.424799999999999</v>
      </c>
    </row>
    <row r="10467" spans="2:10" hidden="1" x14ac:dyDescent="0.25">
      <c r="B10467" s="124" t="s">
        <v>32</v>
      </c>
      <c r="C10467" s="125" t="s">
        <v>22548</v>
      </c>
      <c r="D10467" s="126" t="s">
        <v>31382</v>
      </c>
      <c r="E10467" s="125" t="s">
        <v>22548</v>
      </c>
      <c r="F10467" s="126" t="s">
        <v>31387</v>
      </c>
      <c r="G10467" s="125" t="s">
        <v>31383</v>
      </c>
      <c r="H10467" s="126" t="s">
        <v>31384</v>
      </c>
      <c r="I10467" s="127">
        <v>0</v>
      </c>
      <c r="J10467" s="128">
        <v>4.9859</v>
      </c>
    </row>
    <row r="10468" spans="2:10" hidden="1" x14ac:dyDescent="0.25">
      <c r="B10468" s="124" t="s">
        <v>32</v>
      </c>
      <c r="C10468" s="125" t="s">
        <v>679</v>
      </c>
      <c r="D10468" s="126" t="s">
        <v>31390</v>
      </c>
      <c r="E10468" s="125" t="s">
        <v>679</v>
      </c>
      <c r="F10468" s="126" t="s">
        <v>31391</v>
      </c>
      <c r="G10468" s="125" t="s">
        <v>31392</v>
      </c>
      <c r="H10468" s="126" t="s">
        <v>31393</v>
      </c>
      <c r="I10468" s="127">
        <v>6</v>
      </c>
      <c r="J10468" s="128">
        <v>41.939900000000002</v>
      </c>
    </row>
    <row r="10469" spans="2:10" hidden="1" x14ac:dyDescent="0.25">
      <c r="B10469" s="124" t="s">
        <v>32</v>
      </c>
      <c r="C10469" s="125" t="s">
        <v>31394</v>
      </c>
      <c r="D10469" s="126" t="s">
        <v>31395</v>
      </c>
      <c r="E10469" s="125" t="s">
        <v>31394</v>
      </c>
      <c r="F10469" s="126" t="s">
        <v>31396</v>
      </c>
      <c r="G10469" s="125" t="s">
        <v>31397</v>
      </c>
      <c r="H10469" s="126" t="s">
        <v>31398</v>
      </c>
      <c r="I10469" s="127">
        <v>281</v>
      </c>
      <c r="J10469" s="128">
        <v>69.298900000000003</v>
      </c>
    </row>
    <row r="10470" spans="2:10" hidden="1" x14ac:dyDescent="0.25">
      <c r="B10470" s="124" t="s">
        <v>32</v>
      </c>
      <c r="C10470" s="125" t="s">
        <v>31399</v>
      </c>
      <c r="D10470" s="126" t="s">
        <v>31400</v>
      </c>
      <c r="E10470" s="125" t="s">
        <v>31399</v>
      </c>
      <c r="F10470" s="126" t="s">
        <v>31401</v>
      </c>
      <c r="G10470" s="125" t="s">
        <v>31402</v>
      </c>
      <c r="H10470" s="126" t="s">
        <v>31403</v>
      </c>
      <c r="I10470" s="127">
        <v>40</v>
      </c>
      <c r="J10470" s="128">
        <v>3.4902000000000002</v>
      </c>
    </row>
    <row r="10471" spans="2:10" hidden="1" x14ac:dyDescent="0.25">
      <c r="B10471" s="124" t="s">
        <v>32</v>
      </c>
      <c r="C10471" s="125" t="s">
        <v>31399</v>
      </c>
      <c r="D10471" s="126" t="s">
        <v>31400</v>
      </c>
      <c r="E10471" s="125" t="s">
        <v>31399</v>
      </c>
      <c r="F10471" s="126" t="s">
        <v>31401</v>
      </c>
      <c r="G10471" s="125" t="s">
        <v>31404</v>
      </c>
      <c r="H10471" s="126" t="s">
        <v>31405</v>
      </c>
      <c r="I10471" s="127">
        <v>111</v>
      </c>
      <c r="J10471" s="128">
        <v>5.7965</v>
      </c>
    </row>
    <row r="10472" spans="2:10" hidden="1" x14ac:dyDescent="0.25">
      <c r="B10472" s="124" t="s">
        <v>32</v>
      </c>
      <c r="C10472" s="125" t="s">
        <v>31399</v>
      </c>
      <c r="D10472" s="126" t="s">
        <v>31400</v>
      </c>
      <c r="E10472" s="125" t="s">
        <v>31399</v>
      </c>
      <c r="F10472" s="126" t="s">
        <v>31401</v>
      </c>
      <c r="G10472" s="125" t="s">
        <v>31406</v>
      </c>
      <c r="H10472" s="126" t="s">
        <v>31407</v>
      </c>
      <c r="I10472" s="127">
        <v>135</v>
      </c>
      <c r="J10472" s="128">
        <v>4.3077999999999994</v>
      </c>
    </row>
    <row r="10473" spans="2:10" hidden="1" x14ac:dyDescent="0.25">
      <c r="B10473" s="124" t="s">
        <v>32</v>
      </c>
      <c r="C10473" s="125" t="s">
        <v>1612</v>
      </c>
      <c r="D10473" s="126" t="s">
        <v>31408</v>
      </c>
      <c r="E10473" s="125" t="s">
        <v>1612</v>
      </c>
      <c r="F10473" s="126" t="s">
        <v>31409</v>
      </c>
      <c r="G10473" s="125" t="s">
        <v>31410</v>
      </c>
      <c r="H10473" s="126" t="s">
        <v>31411</v>
      </c>
      <c r="I10473" s="127">
        <v>15</v>
      </c>
      <c r="J10473" s="128">
        <v>14.3325</v>
      </c>
    </row>
    <row r="10474" spans="2:10" hidden="1" x14ac:dyDescent="0.25">
      <c r="B10474" s="124" t="s">
        <v>32</v>
      </c>
      <c r="C10474" s="125" t="s">
        <v>1612</v>
      </c>
      <c r="D10474" s="126" t="s">
        <v>31408</v>
      </c>
      <c r="E10474" s="125" t="s">
        <v>31412</v>
      </c>
      <c r="F10474" s="126" t="s">
        <v>31413</v>
      </c>
      <c r="G10474" s="125" t="s">
        <v>31414</v>
      </c>
      <c r="H10474" s="126" t="s">
        <v>31415</v>
      </c>
      <c r="I10474" s="127">
        <v>25</v>
      </c>
      <c r="J10474" s="128">
        <v>14.410299999999999</v>
      </c>
    </row>
    <row r="10475" spans="2:10" hidden="1" x14ac:dyDescent="0.25">
      <c r="B10475" s="124" t="s">
        <v>32</v>
      </c>
      <c r="C10475" s="125" t="s">
        <v>1612</v>
      </c>
      <c r="D10475" s="126" t="s">
        <v>31408</v>
      </c>
      <c r="E10475" s="125" t="s">
        <v>1612</v>
      </c>
      <c r="F10475" s="126" t="s">
        <v>31409</v>
      </c>
      <c r="G10475" s="125" t="s">
        <v>30445</v>
      </c>
      <c r="H10475" s="126" t="s">
        <v>31416</v>
      </c>
      <c r="I10475" s="127">
        <v>164</v>
      </c>
      <c r="J10475" s="128">
        <v>2.5335999999999999</v>
      </c>
    </row>
    <row r="10476" spans="2:10" hidden="1" x14ac:dyDescent="0.25">
      <c r="B10476" s="124" t="s">
        <v>32</v>
      </c>
      <c r="C10476" s="125" t="s">
        <v>1612</v>
      </c>
      <c r="D10476" s="126" t="s">
        <v>31408</v>
      </c>
      <c r="E10476" s="125" t="s">
        <v>1612</v>
      </c>
      <c r="F10476" s="126" t="s">
        <v>31409</v>
      </c>
      <c r="G10476" s="125" t="s">
        <v>31412</v>
      </c>
      <c r="H10476" s="126" t="s">
        <v>31413</v>
      </c>
      <c r="I10476" s="127">
        <v>175</v>
      </c>
      <c r="J10476" s="128">
        <v>13.1646</v>
      </c>
    </row>
    <row r="10477" spans="2:10" hidden="1" x14ac:dyDescent="0.25">
      <c r="B10477" s="124" t="s">
        <v>32</v>
      </c>
      <c r="C10477" s="125" t="s">
        <v>31417</v>
      </c>
      <c r="D10477" s="126" t="s">
        <v>31418</v>
      </c>
      <c r="E10477" s="125" t="s">
        <v>31417</v>
      </c>
      <c r="F10477" s="126" t="s">
        <v>31419</v>
      </c>
      <c r="G10477" s="125" t="s">
        <v>5222</v>
      </c>
      <c r="H10477" s="126" t="s">
        <v>31420</v>
      </c>
      <c r="I10477" s="127">
        <v>247</v>
      </c>
      <c r="J10477" s="128">
        <v>24.176400000000001</v>
      </c>
    </row>
    <row r="10478" spans="2:10" hidden="1" x14ac:dyDescent="0.25">
      <c r="B10478" s="124" t="s">
        <v>32</v>
      </c>
      <c r="C10478" s="125" t="s">
        <v>13094</v>
      </c>
      <c r="D10478" s="126" t="s">
        <v>31421</v>
      </c>
      <c r="E10478" s="125" t="s">
        <v>13094</v>
      </c>
      <c r="F10478" s="126" t="s">
        <v>31422</v>
      </c>
      <c r="G10478" s="125" t="s">
        <v>31423</v>
      </c>
      <c r="H10478" s="126" t="s">
        <v>31424</v>
      </c>
      <c r="I10478" s="127">
        <v>96</v>
      </c>
      <c r="J10478" s="128">
        <v>6.4143999999999997</v>
      </c>
    </row>
    <row r="10479" spans="2:10" hidden="1" x14ac:dyDescent="0.25">
      <c r="B10479" s="124" t="s">
        <v>32</v>
      </c>
      <c r="C10479" s="125" t="s">
        <v>31425</v>
      </c>
      <c r="D10479" s="126" t="s">
        <v>31426</v>
      </c>
      <c r="E10479" s="125" t="s">
        <v>31427</v>
      </c>
      <c r="F10479" s="126" t="s">
        <v>31428</v>
      </c>
      <c r="G10479" s="125" t="s">
        <v>31429</v>
      </c>
      <c r="H10479" s="126" t="s">
        <v>31430</v>
      </c>
      <c r="I10479" s="127">
        <v>42</v>
      </c>
      <c r="J10479" s="128">
        <v>20.8964</v>
      </c>
    </row>
    <row r="10480" spans="2:10" hidden="1" x14ac:dyDescent="0.25">
      <c r="B10480" s="124" t="s">
        <v>32</v>
      </c>
      <c r="C10480" s="125" t="s">
        <v>31425</v>
      </c>
      <c r="D10480" s="126" t="s">
        <v>31426</v>
      </c>
      <c r="E10480" s="125" t="s">
        <v>31425</v>
      </c>
      <c r="F10480" s="126" t="s">
        <v>31431</v>
      </c>
      <c r="G10480" s="125" t="s">
        <v>31427</v>
      </c>
      <c r="H10480" s="126" t="s">
        <v>31428</v>
      </c>
      <c r="I10480" s="127">
        <v>12</v>
      </c>
      <c r="J10480" s="128">
        <v>6.8540999999999999</v>
      </c>
    </row>
    <row r="10481" spans="2:10" hidden="1" x14ac:dyDescent="0.25">
      <c r="B10481" s="124" t="s">
        <v>32</v>
      </c>
      <c r="C10481" s="125" t="s">
        <v>31425</v>
      </c>
      <c r="D10481" s="126" t="s">
        <v>31426</v>
      </c>
      <c r="E10481" s="125" t="s">
        <v>31432</v>
      </c>
      <c r="F10481" s="126" t="s">
        <v>31433</v>
      </c>
      <c r="G10481" s="125" t="s">
        <v>31434</v>
      </c>
      <c r="H10481" s="126" t="s">
        <v>31435</v>
      </c>
      <c r="I10481" s="127">
        <v>6</v>
      </c>
      <c r="J10481" s="128">
        <v>17.1233</v>
      </c>
    </row>
    <row r="10482" spans="2:10" hidden="1" x14ac:dyDescent="0.25">
      <c r="B10482" s="124" t="s">
        <v>32</v>
      </c>
      <c r="C10482" s="125" t="s">
        <v>31425</v>
      </c>
      <c r="D10482" s="126" t="s">
        <v>31426</v>
      </c>
      <c r="E10482" s="125" t="s">
        <v>31425</v>
      </c>
      <c r="F10482" s="126" t="s">
        <v>31431</v>
      </c>
      <c r="G10482" s="125" t="s">
        <v>31432</v>
      </c>
      <c r="H10482" s="126" t="s">
        <v>31433</v>
      </c>
      <c r="I10482" s="127">
        <v>32</v>
      </c>
      <c r="J10482" s="128">
        <v>37.132300000000008</v>
      </c>
    </row>
    <row r="10483" spans="2:10" hidden="1" x14ac:dyDescent="0.25">
      <c r="B10483" s="124" t="s">
        <v>32</v>
      </c>
      <c r="C10483" s="125" t="s">
        <v>31425</v>
      </c>
      <c r="D10483" s="126" t="s">
        <v>31426</v>
      </c>
      <c r="E10483" s="125" t="s">
        <v>31429</v>
      </c>
      <c r="F10483" s="126" t="s">
        <v>31430</v>
      </c>
      <c r="G10483" s="125" t="s">
        <v>31436</v>
      </c>
      <c r="H10483" s="126" t="s">
        <v>31437</v>
      </c>
      <c r="I10483" s="127">
        <v>3</v>
      </c>
      <c r="J10483" s="128">
        <v>48.569600000000001</v>
      </c>
    </row>
    <row r="10484" spans="2:10" hidden="1" x14ac:dyDescent="0.25">
      <c r="B10484" s="124" t="s">
        <v>32</v>
      </c>
      <c r="C10484" s="125" t="s">
        <v>31438</v>
      </c>
      <c r="D10484" s="126" t="s">
        <v>31439</v>
      </c>
      <c r="E10484" s="125" t="s">
        <v>31438</v>
      </c>
      <c r="F10484" s="126" t="s">
        <v>31440</v>
      </c>
      <c r="G10484" s="125" t="s">
        <v>31441</v>
      </c>
      <c r="H10484" s="126" t="s">
        <v>31442</v>
      </c>
      <c r="I10484" s="127">
        <v>44</v>
      </c>
      <c r="J10484" s="128">
        <v>22.036999999999999</v>
      </c>
    </row>
    <row r="10485" spans="2:10" hidden="1" x14ac:dyDescent="0.25">
      <c r="B10485" s="124" t="s">
        <v>32</v>
      </c>
      <c r="C10485" s="125" t="s">
        <v>31443</v>
      </c>
      <c r="D10485" s="126" t="s">
        <v>31444</v>
      </c>
      <c r="E10485" s="125" t="s">
        <v>31443</v>
      </c>
      <c r="F10485" s="126" t="s">
        <v>31445</v>
      </c>
      <c r="G10485" s="125" t="s">
        <v>31446</v>
      </c>
      <c r="H10485" s="126" t="s">
        <v>31447</v>
      </c>
      <c r="I10485" s="127">
        <v>8</v>
      </c>
      <c r="J10485" s="128">
        <v>20.561799999999991</v>
      </c>
    </row>
    <row r="10486" spans="2:10" hidden="1" x14ac:dyDescent="0.25">
      <c r="B10486" s="124" t="s">
        <v>32</v>
      </c>
      <c r="C10486" s="125" t="s">
        <v>31443</v>
      </c>
      <c r="D10486" s="126" t="s">
        <v>31444</v>
      </c>
      <c r="E10486" s="125" t="s">
        <v>31443</v>
      </c>
      <c r="F10486" s="126" t="s">
        <v>31445</v>
      </c>
      <c r="G10486" s="125" t="s">
        <v>29174</v>
      </c>
      <c r="H10486" s="126" t="s">
        <v>31448</v>
      </c>
      <c r="I10486" s="127">
        <v>12</v>
      </c>
      <c r="J10486" s="128">
        <v>5.4923000000000002</v>
      </c>
    </row>
    <row r="10487" spans="2:10" hidden="1" x14ac:dyDescent="0.25">
      <c r="B10487" s="124" t="s">
        <v>32</v>
      </c>
      <c r="C10487" s="125" t="s">
        <v>31443</v>
      </c>
      <c r="D10487" s="126" t="s">
        <v>31444</v>
      </c>
      <c r="E10487" s="125" t="s">
        <v>29174</v>
      </c>
      <c r="F10487" s="126" t="s">
        <v>31448</v>
      </c>
      <c r="G10487" s="125" t="s">
        <v>1037</v>
      </c>
      <c r="H10487" s="126" t="s">
        <v>31449</v>
      </c>
      <c r="I10487" s="127">
        <v>11</v>
      </c>
      <c r="J10487" s="128">
        <v>8.0655000000000019</v>
      </c>
    </row>
    <row r="10488" spans="2:10" hidden="1" x14ac:dyDescent="0.25">
      <c r="B10488" s="124" t="s">
        <v>32</v>
      </c>
      <c r="C10488" s="125" t="s">
        <v>31443</v>
      </c>
      <c r="D10488" s="126" t="s">
        <v>31444</v>
      </c>
      <c r="E10488" s="125" t="s">
        <v>31443</v>
      </c>
      <c r="F10488" s="126" t="s">
        <v>31445</v>
      </c>
      <c r="G10488" s="125" t="s">
        <v>31450</v>
      </c>
      <c r="H10488" s="126" t="s">
        <v>31451</v>
      </c>
      <c r="I10488" s="127">
        <v>50</v>
      </c>
      <c r="J10488" s="128">
        <v>9.7398999999999987</v>
      </c>
    </row>
    <row r="10489" spans="2:10" hidden="1" x14ac:dyDescent="0.25">
      <c r="B10489" s="124" t="s">
        <v>32</v>
      </c>
      <c r="C10489" s="125" t="s">
        <v>31452</v>
      </c>
      <c r="D10489" s="126" t="s">
        <v>31453</v>
      </c>
      <c r="E10489" s="125" t="s">
        <v>31452</v>
      </c>
      <c r="F10489" s="126" t="s">
        <v>31454</v>
      </c>
      <c r="G10489" s="125" t="s">
        <v>31455</v>
      </c>
      <c r="H10489" s="126" t="s">
        <v>31456</v>
      </c>
      <c r="I10489" s="127">
        <v>203</v>
      </c>
      <c r="J10489" s="128">
        <v>4.4846000000000004</v>
      </c>
    </row>
    <row r="10490" spans="2:10" hidden="1" x14ac:dyDescent="0.25">
      <c r="B10490" s="124" t="s">
        <v>32</v>
      </c>
      <c r="C10490" s="125" t="s">
        <v>31452</v>
      </c>
      <c r="D10490" s="126" t="s">
        <v>31453</v>
      </c>
      <c r="E10490" s="125" t="s">
        <v>15308</v>
      </c>
      <c r="F10490" s="126" t="s">
        <v>31457</v>
      </c>
      <c r="G10490" s="125" t="s">
        <v>7152</v>
      </c>
      <c r="H10490" s="126" t="s">
        <v>31458</v>
      </c>
      <c r="I10490" s="127">
        <v>3</v>
      </c>
      <c r="J10490" s="128">
        <v>3.7017000000000002</v>
      </c>
    </row>
    <row r="10491" spans="2:10" hidden="1" x14ac:dyDescent="0.25">
      <c r="B10491" s="124" t="s">
        <v>32</v>
      </c>
      <c r="C10491" s="125" t="s">
        <v>31452</v>
      </c>
      <c r="D10491" s="126" t="s">
        <v>31453</v>
      </c>
      <c r="E10491" s="125" t="s">
        <v>31455</v>
      </c>
      <c r="F10491" s="126" t="s">
        <v>31456</v>
      </c>
      <c r="G10491" s="125" t="s">
        <v>15308</v>
      </c>
      <c r="H10491" s="126" t="s">
        <v>31457</v>
      </c>
      <c r="I10491" s="127">
        <v>35</v>
      </c>
      <c r="J10491" s="128">
        <v>5.3986999999999998</v>
      </c>
    </row>
    <row r="10492" spans="2:10" hidden="1" x14ac:dyDescent="0.25">
      <c r="B10492" s="124" t="s">
        <v>32</v>
      </c>
      <c r="C10492" s="125" t="s">
        <v>31452</v>
      </c>
      <c r="D10492" s="126" t="s">
        <v>31453</v>
      </c>
      <c r="E10492" s="125" t="s">
        <v>31452</v>
      </c>
      <c r="F10492" s="126" t="s">
        <v>31454</v>
      </c>
      <c r="G10492" s="125" t="s">
        <v>31459</v>
      </c>
      <c r="H10492" s="126" t="s">
        <v>31460</v>
      </c>
      <c r="I10492" s="127">
        <v>29</v>
      </c>
      <c r="J10492" s="128">
        <v>6.2268999999999997</v>
      </c>
    </row>
    <row r="10493" spans="2:10" hidden="1" x14ac:dyDescent="0.25">
      <c r="B10493" s="124" t="s">
        <v>32</v>
      </c>
      <c r="C10493" s="125" t="s">
        <v>31452</v>
      </c>
      <c r="D10493" s="126" t="s">
        <v>31453</v>
      </c>
      <c r="E10493" s="125" t="s">
        <v>31455</v>
      </c>
      <c r="F10493" s="126" t="s">
        <v>31456</v>
      </c>
      <c r="G10493" s="125" t="s">
        <v>31461</v>
      </c>
      <c r="H10493" s="126" t="s">
        <v>31462</v>
      </c>
      <c r="I10493" s="127">
        <v>31</v>
      </c>
      <c r="J10493" s="128">
        <v>6.6449999999999987</v>
      </c>
    </row>
    <row r="10494" spans="2:10" hidden="1" x14ac:dyDescent="0.25">
      <c r="B10494" s="124" t="s">
        <v>32</v>
      </c>
      <c r="C10494" s="125" t="s">
        <v>3387</v>
      </c>
      <c r="D10494" s="126" t="s">
        <v>31463</v>
      </c>
      <c r="E10494" s="125" t="s">
        <v>3387</v>
      </c>
      <c r="F10494" s="126" t="s">
        <v>31464</v>
      </c>
      <c r="G10494" s="125" t="s">
        <v>6500</v>
      </c>
      <c r="H10494" s="126" t="s">
        <v>31465</v>
      </c>
      <c r="I10494" s="127">
        <v>39</v>
      </c>
      <c r="J10494" s="128">
        <v>23.948</v>
      </c>
    </row>
    <row r="10495" spans="2:10" hidden="1" x14ac:dyDescent="0.25">
      <c r="B10495" s="124" t="s">
        <v>32</v>
      </c>
      <c r="C10495" s="125" t="s">
        <v>31466</v>
      </c>
      <c r="D10495" s="126" t="s">
        <v>31467</v>
      </c>
      <c r="E10495" s="125" t="s">
        <v>31466</v>
      </c>
      <c r="F10495" s="126" t="s">
        <v>31468</v>
      </c>
      <c r="G10495" s="125" t="s">
        <v>31469</v>
      </c>
      <c r="H10495" s="126" t="s">
        <v>31470</v>
      </c>
      <c r="I10495" s="127">
        <v>16</v>
      </c>
      <c r="J10495" s="128">
        <v>5.8757000000000001</v>
      </c>
    </row>
    <row r="10496" spans="2:10" hidden="1" x14ac:dyDescent="0.25">
      <c r="B10496" s="124" t="s">
        <v>32</v>
      </c>
      <c r="C10496" s="125" t="s">
        <v>31466</v>
      </c>
      <c r="D10496" s="126" t="s">
        <v>31467</v>
      </c>
      <c r="E10496" s="125" t="s">
        <v>31466</v>
      </c>
      <c r="F10496" s="126" t="s">
        <v>31468</v>
      </c>
      <c r="G10496" s="125" t="s">
        <v>4078</v>
      </c>
      <c r="H10496" s="126" t="s">
        <v>31471</v>
      </c>
      <c r="I10496" s="127">
        <v>26</v>
      </c>
      <c r="J10496" s="128">
        <v>4.5641999999999987</v>
      </c>
    </row>
    <row r="10497" spans="2:10" hidden="1" x14ac:dyDescent="0.25">
      <c r="B10497" s="124" t="s">
        <v>32</v>
      </c>
      <c r="C10497" s="125" t="s">
        <v>31466</v>
      </c>
      <c r="D10497" s="126" t="s">
        <v>31467</v>
      </c>
      <c r="E10497" s="125" t="s">
        <v>31466</v>
      </c>
      <c r="F10497" s="126" t="s">
        <v>31468</v>
      </c>
      <c r="G10497" s="125" t="s">
        <v>31472</v>
      </c>
      <c r="H10497" s="126" t="s">
        <v>31473</v>
      </c>
      <c r="I10497" s="127">
        <v>66</v>
      </c>
      <c r="J10497" s="128">
        <v>8.1294000000000004</v>
      </c>
    </row>
    <row r="10498" spans="2:10" hidden="1" x14ac:dyDescent="0.25">
      <c r="B10498" s="124" t="s">
        <v>32</v>
      </c>
      <c r="C10498" s="125" t="s">
        <v>31466</v>
      </c>
      <c r="D10498" s="126" t="s">
        <v>31467</v>
      </c>
      <c r="E10498" s="125" t="s">
        <v>31469</v>
      </c>
      <c r="F10498" s="126" t="s">
        <v>31470</v>
      </c>
      <c r="G10498" s="125" t="s">
        <v>31474</v>
      </c>
      <c r="H10498" s="126" t="s">
        <v>31475</v>
      </c>
      <c r="I10498" s="127">
        <v>19</v>
      </c>
      <c r="J10498" s="128">
        <v>7.5406000000000004</v>
      </c>
    </row>
    <row r="10499" spans="2:10" hidden="1" x14ac:dyDescent="0.25">
      <c r="B10499" s="124" t="s">
        <v>32</v>
      </c>
      <c r="C10499" s="125" t="s">
        <v>31476</v>
      </c>
      <c r="D10499" s="126" t="s">
        <v>31477</v>
      </c>
      <c r="E10499" s="125" t="s">
        <v>31478</v>
      </c>
      <c r="F10499" s="126" t="s">
        <v>31479</v>
      </c>
      <c r="G10499" s="125" t="s">
        <v>31480</v>
      </c>
      <c r="H10499" s="126" t="s">
        <v>31481</v>
      </c>
      <c r="I10499" s="127">
        <v>39</v>
      </c>
      <c r="J10499" s="128">
        <v>19.997499999999999</v>
      </c>
    </row>
    <row r="10500" spans="2:10" hidden="1" x14ac:dyDescent="0.25">
      <c r="B10500" s="124" t="s">
        <v>32</v>
      </c>
      <c r="C10500" s="125" t="s">
        <v>31476</v>
      </c>
      <c r="D10500" s="126" t="s">
        <v>31477</v>
      </c>
      <c r="E10500" s="125" t="s">
        <v>31476</v>
      </c>
      <c r="F10500" s="126" t="s">
        <v>31482</v>
      </c>
      <c r="G10500" s="125" t="s">
        <v>31478</v>
      </c>
      <c r="H10500" s="126" t="s">
        <v>31479</v>
      </c>
      <c r="I10500" s="127">
        <v>46</v>
      </c>
      <c r="J10500" s="128">
        <v>16.971900000000009</v>
      </c>
    </row>
    <row r="10501" spans="2:10" hidden="1" x14ac:dyDescent="0.25">
      <c r="B10501" s="124" t="s">
        <v>32</v>
      </c>
      <c r="C10501" s="125" t="s">
        <v>31476</v>
      </c>
      <c r="D10501" s="126" t="s">
        <v>31477</v>
      </c>
      <c r="E10501" s="125" t="s">
        <v>31480</v>
      </c>
      <c r="F10501" s="126" t="s">
        <v>31481</v>
      </c>
      <c r="G10501" s="125" t="s">
        <v>31483</v>
      </c>
      <c r="H10501" s="126" t="s">
        <v>31484</v>
      </c>
      <c r="I10501" s="127">
        <v>106</v>
      </c>
      <c r="J10501" s="128">
        <v>18.395799999999991</v>
      </c>
    </row>
    <row r="10502" spans="2:10" hidden="1" x14ac:dyDescent="0.25">
      <c r="B10502" s="124" t="s">
        <v>32</v>
      </c>
      <c r="C10502" s="125" t="s">
        <v>31476</v>
      </c>
      <c r="D10502" s="126" t="s">
        <v>31477</v>
      </c>
      <c r="E10502" s="125" t="s">
        <v>31476</v>
      </c>
      <c r="F10502" s="126" t="s">
        <v>31482</v>
      </c>
      <c r="G10502" s="125" t="s">
        <v>31485</v>
      </c>
      <c r="H10502" s="126" t="s">
        <v>31486</v>
      </c>
      <c r="I10502" s="127">
        <v>56</v>
      </c>
      <c r="J10502" s="128">
        <v>14.701700000000001</v>
      </c>
    </row>
    <row r="10503" spans="2:10" hidden="1" x14ac:dyDescent="0.25">
      <c r="B10503" s="124" t="s">
        <v>32</v>
      </c>
      <c r="C10503" s="125" t="s">
        <v>31487</v>
      </c>
      <c r="D10503" s="126" t="s">
        <v>31488</v>
      </c>
      <c r="E10503" s="125" t="s">
        <v>31487</v>
      </c>
      <c r="F10503" s="126" t="s">
        <v>31489</v>
      </c>
      <c r="G10503" s="125" t="s">
        <v>31490</v>
      </c>
      <c r="H10503" s="126" t="s">
        <v>31491</v>
      </c>
      <c r="I10503" s="127">
        <v>58</v>
      </c>
      <c r="J10503" s="128">
        <v>14.115600000000001</v>
      </c>
    </row>
    <row r="10504" spans="2:10" hidden="1" x14ac:dyDescent="0.25">
      <c r="B10504" s="124" t="s">
        <v>32</v>
      </c>
      <c r="C10504" s="125" t="s">
        <v>11912</v>
      </c>
      <c r="D10504" s="126" t="s">
        <v>31492</v>
      </c>
      <c r="E10504" s="125" t="s">
        <v>20137</v>
      </c>
      <c r="F10504" s="126" t="s">
        <v>31493</v>
      </c>
      <c r="G10504" s="125" t="s">
        <v>31494</v>
      </c>
      <c r="H10504" s="126" t="s">
        <v>31495</v>
      </c>
      <c r="I10504" s="127">
        <v>303</v>
      </c>
      <c r="J10504" s="128">
        <v>10.7462</v>
      </c>
    </row>
    <row r="10505" spans="2:10" hidden="1" x14ac:dyDescent="0.25">
      <c r="B10505" s="124" t="s">
        <v>32</v>
      </c>
      <c r="C10505" s="125" t="s">
        <v>11912</v>
      </c>
      <c r="D10505" s="126" t="s">
        <v>31492</v>
      </c>
      <c r="E10505" s="125" t="s">
        <v>11912</v>
      </c>
      <c r="F10505" s="126" t="s">
        <v>31496</v>
      </c>
      <c r="G10505" s="125" t="s">
        <v>31497</v>
      </c>
      <c r="H10505" s="126" t="s">
        <v>31498</v>
      </c>
      <c r="I10505" s="127">
        <v>79</v>
      </c>
      <c r="J10505" s="128">
        <v>10.299300000000001</v>
      </c>
    </row>
    <row r="10506" spans="2:10" hidden="1" x14ac:dyDescent="0.25">
      <c r="B10506" s="124" t="s">
        <v>32</v>
      </c>
      <c r="C10506" s="125" t="s">
        <v>11912</v>
      </c>
      <c r="D10506" s="126" t="s">
        <v>31492</v>
      </c>
      <c r="E10506" s="125" t="s">
        <v>31497</v>
      </c>
      <c r="F10506" s="126" t="s">
        <v>31498</v>
      </c>
      <c r="G10506" s="125" t="s">
        <v>8710</v>
      </c>
      <c r="H10506" s="126" t="s">
        <v>31499</v>
      </c>
      <c r="I10506" s="127">
        <v>137</v>
      </c>
      <c r="J10506" s="128">
        <v>10.6396</v>
      </c>
    </row>
    <row r="10507" spans="2:10" hidden="1" x14ac:dyDescent="0.25">
      <c r="B10507" s="124" t="s">
        <v>32</v>
      </c>
      <c r="C10507" s="125" t="s">
        <v>11912</v>
      </c>
      <c r="D10507" s="126" t="s">
        <v>31492</v>
      </c>
      <c r="E10507" s="125" t="s">
        <v>11912</v>
      </c>
      <c r="F10507" s="126" t="s">
        <v>31496</v>
      </c>
      <c r="G10507" s="125" t="s">
        <v>20137</v>
      </c>
      <c r="H10507" s="126" t="s">
        <v>31493</v>
      </c>
      <c r="I10507" s="127">
        <v>84</v>
      </c>
      <c r="J10507" s="128">
        <v>7.2893999999999997</v>
      </c>
    </row>
    <row r="10508" spans="2:10" hidden="1" x14ac:dyDescent="0.25">
      <c r="B10508" s="124" t="s">
        <v>32</v>
      </c>
      <c r="C10508" s="125" t="s">
        <v>1685</v>
      </c>
      <c r="D10508" s="126" t="s">
        <v>31500</v>
      </c>
      <c r="E10508" s="125" t="s">
        <v>5641</v>
      </c>
      <c r="F10508" s="126" t="s">
        <v>31501</v>
      </c>
      <c r="G10508" s="125" t="s">
        <v>31502</v>
      </c>
      <c r="H10508" s="126" t="s">
        <v>31503</v>
      </c>
      <c r="I10508" s="127">
        <v>300</v>
      </c>
      <c r="J10508" s="128">
        <v>7.0266999999999999</v>
      </c>
    </row>
    <row r="10509" spans="2:10" hidden="1" x14ac:dyDescent="0.25">
      <c r="B10509" s="124" t="s">
        <v>32</v>
      </c>
      <c r="C10509" s="125" t="s">
        <v>1685</v>
      </c>
      <c r="D10509" s="126" t="s">
        <v>31500</v>
      </c>
      <c r="E10509" s="125" t="s">
        <v>1685</v>
      </c>
      <c r="F10509" s="126" t="s">
        <v>31504</v>
      </c>
      <c r="G10509" s="125" t="s">
        <v>31505</v>
      </c>
      <c r="H10509" s="126" t="s">
        <v>31506</v>
      </c>
      <c r="I10509" s="127">
        <v>125</v>
      </c>
      <c r="J10509" s="128">
        <v>4.5448999999999984</v>
      </c>
    </row>
    <row r="10510" spans="2:10" hidden="1" x14ac:dyDescent="0.25">
      <c r="B10510" s="124" t="s">
        <v>32</v>
      </c>
      <c r="C10510" s="125" t="s">
        <v>1685</v>
      </c>
      <c r="D10510" s="126" t="s">
        <v>31500</v>
      </c>
      <c r="E10510" s="125" t="s">
        <v>31505</v>
      </c>
      <c r="F10510" s="126" t="s">
        <v>31506</v>
      </c>
      <c r="G10510" s="125" t="s">
        <v>5641</v>
      </c>
      <c r="H10510" s="126" t="s">
        <v>31501</v>
      </c>
      <c r="I10510" s="127">
        <v>9</v>
      </c>
      <c r="J10510" s="128">
        <v>6.8021000000000003</v>
      </c>
    </row>
    <row r="10511" spans="2:10" hidden="1" x14ac:dyDescent="0.25">
      <c r="B10511" s="124" t="s">
        <v>32</v>
      </c>
      <c r="C10511" s="125" t="s">
        <v>31507</v>
      </c>
      <c r="D10511" s="126" t="s">
        <v>31508</v>
      </c>
      <c r="E10511" s="125" t="s">
        <v>31509</v>
      </c>
      <c r="F10511" s="126" t="s">
        <v>31510</v>
      </c>
      <c r="G10511" s="125" t="s">
        <v>31511</v>
      </c>
      <c r="H10511" s="126" t="s">
        <v>31512</v>
      </c>
      <c r="I10511" s="127">
        <v>231</v>
      </c>
      <c r="J10511" s="128">
        <v>6.1132</v>
      </c>
    </row>
    <row r="10512" spans="2:10" hidden="1" x14ac:dyDescent="0.25">
      <c r="B10512" s="124" t="s">
        <v>32</v>
      </c>
      <c r="C10512" s="125" t="s">
        <v>31507</v>
      </c>
      <c r="D10512" s="126" t="s">
        <v>31508</v>
      </c>
      <c r="E10512" s="125" t="s">
        <v>31509</v>
      </c>
      <c r="F10512" s="126" t="s">
        <v>31510</v>
      </c>
      <c r="G10512" s="125" t="s">
        <v>31513</v>
      </c>
      <c r="H10512" s="126" t="s">
        <v>31514</v>
      </c>
      <c r="I10512" s="127">
        <v>208</v>
      </c>
      <c r="J10512" s="128">
        <v>5.7767000000000017</v>
      </c>
    </row>
    <row r="10513" spans="2:10" hidden="1" x14ac:dyDescent="0.25">
      <c r="B10513" s="124" t="s">
        <v>32</v>
      </c>
      <c r="C10513" s="125" t="s">
        <v>31507</v>
      </c>
      <c r="D10513" s="126" t="s">
        <v>31508</v>
      </c>
      <c r="E10513" s="125" t="s">
        <v>31507</v>
      </c>
      <c r="F10513" s="126" t="s">
        <v>31515</v>
      </c>
      <c r="G10513" s="125" t="s">
        <v>31516</v>
      </c>
      <c r="H10513" s="126" t="s">
        <v>31517</v>
      </c>
      <c r="I10513" s="127">
        <v>180</v>
      </c>
      <c r="J10513" s="128">
        <v>8.5599000000000025</v>
      </c>
    </row>
    <row r="10514" spans="2:10" hidden="1" x14ac:dyDescent="0.25">
      <c r="B10514" s="124" t="s">
        <v>32</v>
      </c>
      <c r="C10514" s="125" t="s">
        <v>31518</v>
      </c>
      <c r="D10514" s="126" t="s">
        <v>31519</v>
      </c>
      <c r="E10514" s="125" t="s">
        <v>31518</v>
      </c>
      <c r="F10514" s="126" t="s">
        <v>31520</v>
      </c>
      <c r="G10514" s="125" t="s">
        <v>31521</v>
      </c>
      <c r="H10514" s="126" t="s">
        <v>31522</v>
      </c>
      <c r="I10514" s="127">
        <v>191</v>
      </c>
      <c r="J10514" s="128">
        <v>5.0563000000000002</v>
      </c>
    </row>
    <row r="10515" spans="2:10" hidden="1" x14ac:dyDescent="0.25">
      <c r="B10515" s="124" t="s">
        <v>32</v>
      </c>
      <c r="C10515" s="125" t="s">
        <v>31523</v>
      </c>
      <c r="D10515" s="126" t="s">
        <v>31524</v>
      </c>
      <c r="E10515" s="125" t="s">
        <v>31523</v>
      </c>
      <c r="F10515" s="126" t="s">
        <v>31525</v>
      </c>
      <c r="G10515" s="125" t="s">
        <v>31526</v>
      </c>
      <c r="H10515" s="126" t="s">
        <v>31527</v>
      </c>
      <c r="I10515" s="127">
        <v>116</v>
      </c>
      <c r="J10515" s="128">
        <v>8.6915000000000013</v>
      </c>
    </row>
    <row r="10516" spans="2:10" hidden="1" x14ac:dyDescent="0.25">
      <c r="B10516" s="124" t="s">
        <v>32</v>
      </c>
      <c r="C10516" s="125" t="s">
        <v>31523</v>
      </c>
      <c r="D10516" s="126" t="s">
        <v>31524</v>
      </c>
      <c r="E10516" s="125" t="s">
        <v>31523</v>
      </c>
      <c r="F10516" s="126" t="s">
        <v>31525</v>
      </c>
      <c r="G10516" s="125" t="s">
        <v>31528</v>
      </c>
      <c r="H10516" s="126" t="s">
        <v>31529</v>
      </c>
      <c r="I10516" s="127">
        <v>225</v>
      </c>
      <c r="J10516" s="128">
        <v>10.515499999999999</v>
      </c>
    </row>
    <row r="10517" spans="2:10" hidden="1" x14ac:dyDescent="0.25">
      <c r="B10517" s="124" t="s">
        <v>32</v>
      </c>
      <c r="C10517" s="125" t="s">
        <v>31530</v>
      </c>
      <c r="D10517" s="126" t="s">
        <v>31531</v>
      </c>
      <c r="E10517" s="125" t="s">
        <v>31530</v>
      </c>
      <c r="F10517" s="126" t="s">
        <v>31532</v>
      </c>
      <c r="G10517" s="125" t="s">
        <v>15395</v>
      </c>
      <c r="H10517" s="126" t="s">
        <v>31533</v>
      </c>
      <c r="I10517" s="127">
        <v>19</v>
      </c>
      <c r="J10517" s="128">
        <v>7.4414999999999996</v>
      </c>
    </row>
    <row r="10518" spans="2:10" hidden="1" x14ac:dyDescent="0.25">
      <c r="B10518" s="124" t="s">
        <v>32</v>
      </c>
      <c r="C10518" s="125" t="s">
        <v>31530</v>
      </c>
      <c r="D10518" s="126" t="s">
        <v>31531</v>
      </c>
      <c r="E10518" s="125" t="s">
        <v>31530</v>
      </c>
      <c r="F10518" s="126" t="s">
        <v>31532</v>
      </c>
      <c r="G10518" s="125" t="s">
        <v>31534</v>
      </c>
      <c r="H10518" s="126" t="s">
        <v>31535</v>
      </c>
      <c r="I10518" s="127">
        <v>29</v>
      </c>
      <c r="J10518" s="128">
        <v>14.259399999999999</v>
      </c>
    </row>
    <row r="10519" spans="2:10" hidden="1" x14ac:dyDescent="0.25">
      <c r="B10519" s="124" t="s">
        <v>32</v>
      </c>
      <c r="C10519" s="125" t="s">
        <v>31530</v>
      </c>
      <c r="D10519" s="126" t="s">
        <v>31531</v>
      </c>
      <c r="E10519" s="125" t="s">
        <v>31530</v>
      </c>
      <c r="F10519" s="126" t="s">
        <v>31532</v>
      </c>
      <c r="G10519" s="125" t="s">
        <v>31536</v>
      </c>
      <c r="H10519" s="126" t="s">
        <v>31537</v>
      </c>
      <c r="I10519" s="127">
        <v>46</v>
      </c>
      <c r="J10519" s="128">
        <v>9.9315000000000015</v>
      </c>
    </row>
    <row r="10520" spans="2:10" hidden="1" x14ac:dyDescent="0.25">
      <c r="B10520" s="124" t="s">
        <v>32</v>
      </c>
      <c r="C10520" s="125" t="s">
        <v>31530</v>
      </c>
      <c r="D10520" s="126" t="s">
        <v>31531</v>
      </c>
      <c r="E10520" s="125" t="s">
        <v>31534</v>
      </c>
      <c r="F10520" s="126" t="s">
        <v>31535</v>
      </c>
      <c r="G10520" s="125" t="s">
        <v>31538</v>
      </c>
      <c r="H10520" s="126" t="s">
        <v>31539</v>
      </c>
      <c r="I10520" s="127">
        <v>85</v>
      </c>
      <c r="J10520" s="128">
        <v>8.5486999999999984</v>
      </c>
    </row>
    <row r="10521" spans="2:10" hidden="1" x14ac:dyDescent="0.25">
      <c r="B10521" s="124" t="s">
        <v>32</v>
      </c>
      <c r="C10521" s="125" t="s">
        <v>31540</v>
      </c>
      <c r="D10521" s="126" t="s">
        <v>31541</v>
      </c>
      <c r="E10521" s="125" t="s">
        <v>31540</v>
      </c>
      <c r="F10521" s="126" t="s">
        <v>31542</v>
      </c>
      <c r="G10521" s="125" t="s">
        <v>31365</v>
      </c>
      <c r="H10521" s="126" t="s">
        <v>31543</v>
      </c>
      <c r="I10521" s="127">
        <v>155</v>
      </c>
      <c r="J10521" s="128">
        <v>7.7878999999999996</v>
      </c>
    </row>
    <row r="10522" spans="2:10" hidden="1" x14ac:dyDescent="0.25">
      <c r="B10522" s="124" t="s">
        <v>32</v>
      </c>
      <c r="C10522" s="125" t="s">
        <v>31540</v>
      </c>
      <c r="D10522" s="126" t="s">
        <v>31541</v>
      </c>
      <c r="E10522" s="125" t="s">
        <v>31365</v>
      </c>
      <c r="F10522" s="126" t="s">
        <v>31543</v>
      </c>
      <c r="G10522" s="125" t="s">
        <v>31544</v>
      </c>
      <c r="H10522" s="126" t="s">
        <v>31545</v>
      </c>
      <c r="I10522" s="127">
        <v>168</v>
      </c>
      <c r="J10522" s="128">
        <v>9.7618000000000009</v>
      </c>
    </row>
    <row r="10523" spans="2:10" hidden="1" x14ac:dyDescent="0.25">
      <c r="B10523" s="124" t="s">
        <v>32</v>
      </c>
      <c r="C10523" s="125" t="s">
        <v>31546</v>
      </c>
      <c r="D10523" s="126" t="s">
        <v>31547</v>
      </c>
      <c r="E10523" s="125" t="s">
        <v>31546</v>
      </c>
      <c r="F10523" s="126" t="s">
        <v>31548</v>
      </c>
      <c r="G10523" s="125" t="s">
        <v>31549</v>
      </c>
      <c r="H10523" s="126" t="s">
        <v>31550</v>
      </c>
      <c r="I10523" s="127">
        <v>131</v>
      </c>
      <c r="J10523" s="128">
        <v>14.9138</v>
      </c>
    </row>
    <row r="10524" spans="2:10" hidden="1" x14ac:dyDescent="0.25">
      <c r="B10524" s="124" t="s">
        <v>32</v>
      </c>
      <c r="C10524" s="125" t="s">
        <v>31546</v>
      </c>
      <c r="D10524" s="126" t="s">
        <v>31547</v>
      </c>
      <c r="E10524" s="125" t="s">
        <v>31546</v>
      </c>
      <c r="F10524" s="126" t="s">
        <v>31548</v>
      </c>
      <c r="G10524" s="125" t="s">
        <v>29067</v>
      </c>
      <c r="H10524" s="126" t="s">
        <v>31551</v>
      </c>
      <c r="I10524" s="127">
        <v>240</v>
      </c>
      <c r="J10524" s="128">
        <v>7.5754999999999999</v>
      </c>
    </row>
    <row r="10525" spans="2:10" hidden="1" x14ac:dyDescent="0.25">
      <c r="B10525" s="124" t="s">
        <v>32</v>
      </c>
      <c r="C10525" s="125" t="s">
        <v>1825</v>
      </c>
      <c r="D10525" s="126" t="s">
        <v>31552</v>
      </c>
      <c r="E10525" s="125" t="s">
        <v>1825</v>
      </c>
      <c r="F10525" s="126" t="s">
        <v>31553</v>
      </c>
      <c r="G10525" s="125" t="s">
        <v>31554</v>
      </c>
      <c r="H10525" s="126" t="s">
        <v>31555</v>
      </c>
      <c r="I10525" s="127">
        <v>277</v>
      </c>
      <c r="J10525" s="128">
        <v>18.520299999999999</v>
      </c>
    </row>
    <row r="10526" spans="2:10" hidden="1" x14ac:dyDescent="0.25">
      <c r="B10526" s="124" t="s">
        <v>32</v>
      </c>
      <c r="C10526" s="125" t="s">
        <v>31556</v>
      </c>
      <c r="D10526" s="126" t="s">
        <v>31557</v>
      </c>
      <c r="E10526" s="125" t="s">
        <v>31556</v>
      </c>
      <c r="F10526" s="126" t="s">
        <v>31558</v>
      </c>
      <c r="G10526" s="125" t="s">
        <v>496</v>
      </c>
      <c r="H10526" s="126" t="s">
        <v>31559</v>
      </c>
      <c r="I10526" s="127">
        <v>175</v>
      </c>
      <c r="J10526" s="128">
        <v>11.4285</v>
      </c>
    </row>
    <row r="10527" spans="2:10" hidden="1" x14ac:dyDescent="0.25">
      <c r="B10527" s="124" t="s">
        <v>32</v>
      </c>
      <c r="C10527" s="125" t="s">
        <v>31560</v>
      </c>
      <c r="D10527" s="126" t="s">
        <v>31561</v>
      </c>
      <c r="E10527" s="125" t="s">
        <v>31562</v>
      </c>
      <c r="F10527" s="126" t="s">
        <v>31563</v>
      </c>
      <c r="G10527" s="125" t="s">
        <v>31564</v>
      </c>
      <c r="H10527" s="126" t="s">
        <v>31565</v>
      </c>
      <c r="I10527" s="127">
        <v>24</v>
      </c>
      <c r="J10527" s="128">
        <v>16.321100000000001</v>
      </c>
    </row>
    <row r="10528" spans="2:10" hidden="1" x14ac:dyDescent="0.25">
      <c r="B10528" s="124" t="s">
        <v>32</v>
      </c>
      <c r="C10528" s="125" t="s">
        <v>31560</v>
      </c>
      <c r="D10528" s="126" t="s">
        <v>31561</v>
      </c>
      <c r="E10528" s="125" t="s">
        <v>31564</v>
      </c>
      <c r="F10528" s="126" t="s">
        <v>31565</v>
      </c>
      <c r="G10528" s="125" t="s">
        <v>759</v>
      </c>
      <c r="H10528" s="126" t="s">
        <v>31566</v>
      </c>
      <c r="I10528" s="127">
        <v>128</v>
      </c>
      <c r="J10528" s="128">
        <v>9.3410000000000011</v>
      </c>
    </row>
    <row r="10529" spans="2:10" hidden="1" x14ac:dyDescent="0.25">
      <c r="B10529" s="124" t="s">
        <v>32</v>
      </c>
      <c r="C10529" s="125" t="s">
        <v>31560</v>
      </c>
      <c r="D10529" s="126" t="s">
        <v>31561</v>
      </c>
      <c r="E10529" s="125" t="s">
        <v>31560</v>
      </c>
      <c r="F10529" s="126" t="s">
        <v>31567</v>
      </c>
      <c r="G10529" s="125" t="s">
        <v>5853</v>
      </c>
      <c r="H10529" s="126" t="s">
        <v>31568</v>
      </c>
      <c r="I10529" s="127">
        <v>115</v>
      </c>
      <c r="J10529" s="128">
        <v>6.3425000000000002</v>
      </c>
    </row>
    <row r="10530" spans="2:10" hidden="1" x14ac:dyDescent="0.25">
      <c r="B10530" s="124" t="s">
        <v>32</v>
      </c>
      <c r="C10530" s="125" t="s">
        <v>31560</v>
      </c>
      <c r="D10530" s="126" t="s">
        <v>31561</v>
      </c>
      <c r="E10530" s="125" t="s">
        <v>31564</v>
      </c>
      <c r="F10530" s="126" t="s">
        <v>31565</v>
      </c>
      <c r="G10530" s="125" t="s">
        <v>31569</v>
      </c>
      <c r="H10530" s="126" t="s">
        <v>31570</v>
      </c>
      <c r="I10530" s="127">
        <v>110</v>
      </c>
      <c r="J10530" s="128">
        <v>6.5632000000000001</v>
      </c>
    </row>
    <row r="10531" spans="2:10" hidden="1" x14ac:dyDescent="0.25">
      <c r="B10531" s="124" t="s">
        <v>32</v>
      </c>
      <c r="C10531" s="125" t="s">
        <v>31571</v>
      </c>
      <c r="D10531" s="126" t="s">
        <v>31572</v>
      </c>
      <c r="E10531" s="125" t="s">
        <v>31571</v>
      </c>
      <c r="F10531" s="126" t="s">
        <v>31573</v>
      </c>
      <c r="G10531" s="125" t="s">
        <v>31574</v>
      </c>
      <c r="H10531" s="126" t="s">
        <v>31575</v>
      </c>
      <c r="I10531" s="127">
        <v>214</v>
      </c>
      <c r="J10531" s="128">
        <v>13.264200000000001</v>
      </c>
    </row>
    <row r="10532" spans="2:10" hidden="1" x14ac:dyDescent="0.25">
      <c r="B10532" s="124" t="s">
        <v>32</v>
      </c>
      <c r="C10532" s="125" t="s">
        <v>22473</v>
      </c>
      <c r="D10532" s="126" t="s">
        <v>31576</v>
      </c>
      <c r="E10532" s="125" t="s">
        <v>22473</v>
      </c>
      <c r="F10532" s="126" t="s">
        <v>31577</v>
      </c>
      <c r="G10532" s="125" t="s">
        <v>31578</v>
      </c>
      <c r="H10532" s="126" t="s">
        <v>31579</v>
      </c>
      <c r="I10532" s="127">
        <v>138</v>
      </c>
      <c r="J10532" s="128">
        <v>30.491399999999999</v>
      </c>
    </row>
    <row r="10533" spans="2:10" hidden="1" x14ac:dyDescent="0.25">
      <c r="B10533" s="124" t="s">
        <v>32</v>
      </c>
      <c r="C10533" s="125" t="s">
        <v>22473</v>
      </c>
      <c r="D10533" s="126" t="s">
        <v>31576</v>
      </c>
      <c r="E10533" s="125" t="s">
        <v>22473</v>
      </c>
      <c r="F10533" s="126" t="s">
        <v>31577</v>
      </c>
      <c r="G10533" s="125" t="s">
        <v>31580</v>
      </c>
      <c r="H10533" s="126" t="s">
        <v>31581</v>
      </c>
      <c r="I10533" s="127">
        <v>137</v>
      </c>
      <c r="J10533" s="128">
        <v>13.029</v>
      </c>
    </row>
    <row r="10534" spans="2:10" hidden="1" x14ac:dyDescent="0.25">
      <c r="B10534" s="124" t="s">
        <v>32</v>
      </c>
      <c r="C10534" s="125" t="s">
        <v>31582</v>
      </c>
      <c r="D10534" s="126" t="s">
        <v>31583</v>
      </c>
      <c r="E10534" s="125" t="s">
        <v>31584</v>
      </c>
      <c r="F10534" s="126" t="s">
        <v>31585</v>
      </c>
      <c r="G10534" s="125" t="s">
        <v>31586</v>
      </c>
      <c r="H10534" s="126" t="s">
        <v>31587</v>
      </c>
      <c r="I10534" s="127">
        <v>60</v>
      </c>
      <c r="J10534" s="128">
        <v>9.7912000000000017</v>
      </c>
    </row>
    <row r="10535" spans="2:10" hidden="1" x14ac:dyDescent="0.25">
      <c r="B10535" s="124" t="s">
        <v>32</v>
      </c>
      <c r="C10535" s="125" t="s">
        <v>31582</v>
      </c>
      <c r="D10535" s="126" t="s">
        <v>31583</v>
      </c>
      <c r="E10535" s="125" t="s">
        <v>31582</v>
      </c>
      <c r="F10535" s="126" t="s">
        <v>31588</v>
      </c>
      <c r="G10535" s="125" t="s">
        <v>13879</v>
      </c>
      <c r="H10535" s="126" t="s">
        <v>31589</v>
      </c>
      <c r="I10535" s="127">
        <v>181</v>
      </c>
      <c r="J10535" s="128">
        <v>13.0969</v>
      </c>
    </row>
    <row r="10536" spans="2:10" hidden="1" x14ac:dyDescent="0.25">
      <c r="B10536" s="124" t="s">
        <v>32</v>
      </c>
      <c r="C10536" s="125" t="s">
        <v>31582</v>
      </c>
      <c r="D10536" s="126" t="s">
        <v>31583</v>
      </c>
      <c r="E10536" s="125" t="s">
        <v>31582</v>
      </c>
      <c r="F10536" s="126" t="s">
        <v>31588</v>
      </c>
      <c r="G10536" s="125" t="s">
        <v>31590</v>
      </c>
      <c r="H10536" s="126" t="s">
        <v>31591</v>
      </c>
      <c r="I10536" s="127">
        <v>68</v>
      </c>
      <c r="J10536" s="128">
        <v>11.754200000000001</v>
      </c>
    </row>
    <row r="10537" spans="2:10" hidden="1" x14ac:dyDescent="0.25">
      <c r="B10537" s="124" t="s">
        <v>32</v>
      </c>
      <c r="C10537" s="125" t="s">
        <v>31582</v>
      </c>
      <c r="D10537" s="126" t="s">
        <v>31583</v>
      </c>
      <c r="E10537" s="125" t="s">
        <v>31584</v>
      </c>
      <c r="F10537" s="126" t="s">
        <v>31585</v>
      </c>
      <c r="G10537" s="125" t="s">
        <v>31592</v>
      </c>
      <c r="H10537" s="126" t="s">
        <v>31593</v>
      </c>
      <c r="I10537" s="127">
        <v>15</v>
      </c>
      <c r="J10537" s="128">
        <v>17.17659999999999</v>
      </c>
    </row>
    <row r="10538" spans="2:10" hidden="1" x14ac:dyDescent="0.25">
      <c r="B10538" s="124" t="s">
        <v>32</v>
      </c>
      <c r="C10538" s="125" t="s">
        <v>31582</v>
      </c>
      <c r="D10538" s="126" t="s">
        <v>31583</v>
      </c>
      <c r="E10538" s="125" t="s">
        <v>31582</v>
      </c>
      <c r="F10538" s="126" t="s">
        <v>31588</v>
      </c>
      <c r="G10538" s="125" t="s">
        <v>31584</v>
      </c>
      <c r="H10538" s="126" t="s">
        <v>31585</v>
      </c>
      <c r="I10538" s="127">
        <v>2</v>
      </c>
      <c r="J10538" s="128">
        <v>12.979900000000001</v>
      </c>
    </row>
    <row r="10539" spans="2:10" hidden="1" x14ac:dyDescent="0.25">
      <c r="B10539" s="124" t="s">
        <v>32</v>
      </c>
      <c r="C10539" s="125" t="s">
        <v>31582</v>
      </c>
      <c r="D10539" s="126" t="s">
        <v>31583</v>
      </c>
      <c r="E10539" s="125" t="s">
        <v>31586</v>
      </c>
      <c r="F10539" s="126" t="s">
        <v>31587</v>
      </c>
      <c r="G10539" s="125" t="s">
        <v>31594</v>
      </c>
      <c r="H10539" s="126" t="s">
        <v>31595</v>
      </c>
      <c r="I10539" s="127">
        <v>11</v>
      </c>
      <c r="J10539" s="128">
        <v>7.4023000000000003</v>
      </c>
    </row>
    <row r="10540" spans="2:10" hidden="1" x14ac:dyDescent="0.25">
      <c r="B10540" s="124" t="s">
        <v>32</v>
      </c>
      <c r="C10540" s="125" t="s">
        <v>31596</v>
      </c>
      <c r="D10540" s="126" t="s">
        <v>31597</v>
      </c>
      <c r="E10540" s="125" t="s">
        <v>31596</v>
      </c>
      <c r="F10540" s="126" t="s">
        <v>31598</v>
      </c>
      <c r="G10540" s="125" t="s">
        <v>5715</v>
      </c>
      <c r="H10540" s="126" t="s">
        <v>31599</v>
      </c>
      <c r="I10540" s="127">
        <v>2</v>
      </c>
      <c r="J10540" s="128">
        <v>4.8696000000000002</v>
      </c>
    </row>
    <row r="10541" spans="2:10" hidden="1" x14ac:dyDescent="0.25">
      <c r="B10541" s="124" t="s">
        <v>32</v>
      </c>
      <c r="C10541" s="125" t="s">
        <v>31600</v>
      </c>
      <c r="D10541" s="126" t="s">
        <v>31601</v>
      </c>
      <c r="E10541" s="125" t="s">
        <v>31600</v>
      </c>
      <c r="F10541" s="126" t="s">
        <v>31602</v>
      </c>
      <c r="G10541" s="125" t="s">
        <v>31603</v>
      </c>
      <c r="H10541" s="126" t="s">
        <v>31604</v>
      </c>
      <c r="I10541" s="127">
        <v>0</v>
      </c>
      <c r="J10541" s="128">
        <v>6.4255000000000004</v>
      </c>
    </row>
    <row r="10542" spans="2:10" hidden="1" x14ac:dyDescent="0.25">
      <c r="B10542" s="124" t="s">
        <v>32</v>
      </c>
      <c r="C10542" s="125" t="s">
        <v>31600</v>
      </c>
      <c r="D10542" s="126" t="s">
        <v>31601</v>
      </c>
      <c r="E10542" s="125" t="s">
        <v>31600</v>
      </c>
      <c r="F10542" s="126" t="s">
        <v>31602</v>
      </c>
      <c r="G10542" s="125" t="s">
        <v>31605</v>
      </c>
      <c r="H10542" s="126" t="s">
        <v>31606</v>
      </c>
      <c r="I10542" s="127">
        <v>10</v>
      </c>
      <c r="J10542" s="128">
        <v>7.9818000000000016</v>
      </c>
    </row>
    <row r="10543" spans="2:10" hidden="1" x14ac:dyDescent="0.25">
      <c r="B10543" s="124" t="s">
        <v>32</v>
      </c>
      <c r="C10543" s="125" t="s">
        <v>31600</v>
      </c>
      <c r="D10543" s="126" t="s">
        <v>31601</v>
      </c>
      <c r="E10543" s="125" t="s">
        <v>31603</v>
      </c>
      <c r="F10543" s="126" t="s">
        <v>31604</v>
      </c>
      <c r="G10543" s="125" t="s">
        <v>663</v>
      </c>
      <c r="H10543" s="126" t="s">
        <v>31607</v>
      </c>
      <c r="I10543" s="127">
        <v>254</v>
      </c>
      <c r="J10543" s="128">
        <v>3.3086000000000002</v>
      </c>
    </row>
    <row r="10544" spans="2:10" hidden="1" x14ac:dyDescent="0.25">
      <c r="B10544" s="124" t="s">
        <v>32</v>
      </c>
      <c r="C10544" s="125" t="s">
        <v>31608</v>
      </c>
      <c r="D10544" s="126" t="s">
        <v>31609</v>
      </c>
      <c r="E10544" s="125" t="s">
        <v>31608</v>
      </c>
      <c r="F10544" s="126" t="s">
        <v>31610</v>
      </c>
      <c r="G10544" s="125" t="s">
        <v>31611</v>
      </c>
      <c r="H10544" s="126" t="s">
        <v>31612</v>
      </c>
      <c r="I10544" s="127">
        <v>70</v>
      </c>
      <c r="J10544" s="128">
        <v>12.557399999999999</v>
      </c>
    </row>
    <row r="10545" spans="2:10" hidden="1" x14ac:dyDescent="0.25">
      <c r="B10545" s="124" t="s">
        <v>32</v>
      </c>
      <c r="C10545" s="125" t="s">
        <v>31613</v>
      </c>
      <c r="D10545" s="126" t="s">
        <v>31614</v>
      </c>
      <c r="E10545" s="125" t="s">
        <v>31613</v>
      </c>
      <c r="F10545" s="126" t="s">
        <v>31615</v>
      </c>
      <c r="G10545" s="125" t="s">
        <v>14719</v>
      </c>
      <c r="H10545" s="126" t="s">
        <v>31616</v>
      </c>
      <c r="I10545" s="127">
        <v>58</v>
      </c>
      <c r="J10545" s="128">
        <v>8.1271999999999984</v>
      </c>
    </row>
    <row r="10546" spans="2:10" hidden="1" x14ac:dyDescent="0.25">
      <c r="B10546" s="124" t="s">
        <v>32</v>
      </c>
      <c r="C10546" s="125" t="s">
        <v>31613</v>
      </c>
      <c r="D10546" s="126" t="s">
        <v>31614</v>
      </c>
      <c r="E10546" s="125" t="s">
        <v>31613</v>
      </c>
      <c r="F10546" s="126" t="s">
        <v>31615</v>
      </c>
      <c r="G10546" s="125" t="s">
        <v>6863</v>
      </c>
      <c r="H10546" s="126" t="s">
        <v>31617</v>
      </c>
      <c r="I10546" s="127">
        <v>148</v>
      </c>
      <c r="J10546" s="128">
        <v>8.9489999999999998</v>
      </c>
    </row>
    <row r="10547" spans="2:10" hidden="1" x14ac:dyDescent="0.25">
      <c r="B10547" s="124" t="s">
        <v>32</v>
      </c>
      <c r="C10547" s="125" t="s">
        <v>31618</v>
      </c>
      <c r="D10547" s="126" t="s">
        <v>31619</v>
      </c>
      <c r="E10547" s="125" t="s">
        <v>31618</v>
      </c>
      <c r="F10547" s="126" t="s">
        <v>31620</v>
      </c>
      <c r="G10547" s="125" t="s">
        <v>31621</v>
      </c>
      <c r="H10547" s="126" t="s">
        <v>31622</v>
      </c>
      <c r="I10547" s="127">
        <v>63</v>
      </c>
      <c r="J10547" s="128">
        <v>9.7786999999999988</v>
      </c>
    </row>
    <row r="10548" spans="2:10" hidden="1" x14ac:dyDescent="0.25">
      <c r="B10548" s="124" t="s">
        <v>32</v>
      </c>
      <c r="C10548" s="125" t="s">
        <v>31618</v>
      </c>
      <c r="D10548" s="126" t="s">
        <v>31619</v>
      </c>
      <c r="E10548" s="125" t="s">
        <v>31618</v>
      </c>
      <c r="F10548" s="126" t="s">
        <v>31620</v>
      </c>
      <c r="G10548" s="125" t="s">
        <v>31623</v>
      </c>
      <c r="H10548" s="126" t="s">
        <v>31624</v>
      </c>
      <c r="I10548" s="127">
        <v>17</v>
      </c>
      <c r="J10548" s="128">
        <v>13.851100000000001</v>
      </c>
    </row>
    <row r="10549" spans="2:10" hidden="1" x14ac:dyDescent="0.25">
      <c r="B10549" s="124" t="s">
        <v>32</v>
      </c>
      <c r="C10549" s="125" t="s">
        <v>1962</v>
      </c>
      <c r="D10549" s="126" t="s">
        <v>31625</v>
      </c>
      <c r="E10549" s="125" t="s">
        <v>31626</v>
      </c>
      <c r="F10549" s="126" t="s">
        <v>31627</v>
      </c>
      <c r="G10549" s="125" t="s">
        <v>31628</v>
      </c>
      <c r="H10549" s="126" t="s">
        <v>31629</v>
      </c>
      <c r="I10549" s="127">
        <v>65</v>
      </c>
      <c r="J10549" s="128">
        <v>18.963999999999999</v>
      </c>
    </row>
    <row r="10550" spans="2:10" hidden="1" x14ac:dyDescent="0.25">
      <c r="B10550" s="124" t="s">
        <v>32</v>
      </c>
      <c r="C10550" s="125" t="s">
        <v>1962</v>
      </c>
      <c r="D10550" s="126" t="s">
        <v>31625</v>
      </c>
      <c r="E10550" s="125" t="s">
        <v>1962</v>
      </c>
      <c r="F10550" s="126" t="s">
        <v>31630</v>
      </c>
      <c r="G10550" s="125" t="s">
        <v>31631</v>
      </c>
      <c r="H10550" s="126" t="s">
        <v>31632</v>
      </c>
      <c r="I10550" s="127">
        <v>0</v>
      </c>
      <c r="J10550" s="128">
        <v>28.172699999999999</v>
      </c>
    </row>
    <row r="10551" spans="2:10" hidden="1" x14ac:dyDescent="0.25">
      <c r="B10551" s="124" t="s">
        <v>32</v>
      </c>
      <c r="C10551" s="125" t="s">
        <v>1962</v>
      </c>
      <c r="D10551" s="126" t="s">
        <v>31625</v>
      </c>
      <c r="E10551" s="125" t="s">
        <v>31628</v>
      </c>
      <c r="F10551" s="126" t="s">
        <v>31629</v>
      </c>
      <c r="G10551" s="125" t="s">
        <v>31633</v>
      </c>
      <c r="H10551" s="126" t="s">
        <v>31634</v>
      </c>
      <c r="I10551" s="127">
        <v>17</v>
      </c>
      <c r="J10551" s="128">
        <v>32.748900000000013</v>
      </c>
    </row>
    <row r="10552" spans="2:10" hidden="1" x14ac:dyDescent="0.25">
      <c r="B10552" s="124" t="s">
        <v>32</v>
      </c>
      <c r="C10552" s="125" t="s">
        <v>1962</v>
      </c>
      <c r="D10552" s="126" t="s">
        <v>31625</v>
      </c>
      <c r="E10552" s="125" t="s">
        <v>1962</v>
      </c>
      <c r="F10552" s="126" t="s">
        <v>31630</v>
      </c>
      <c r="G10552" s="125" t="s">
        <v>31626</v>
      </c>
      <c r="H10552" s="126" t="s">
        <v>31627</v>
      </c>
      <c r="I10552" s="127">
        <v>1</v>
      </c>
      <c r="J10552" s="128">
        <v>30.508500000000002</v>
      </c>
    </row>
    <row r="10553" spans="2:10" hidden="1" x14ac:dyDescent="0.25">
      <c r="B10553" s="124" t="s">
        <v>32</v>
      </c>
      <c r="C10553" s="125" t="s">
        <v>1962</v>
      </c>
      <c r="D10553" s="126" t="s">
        <v>31625</v>
      </c>
      <c r="E10553" s="125" t="s">
        <v>1962</v>
      </c>
      <c r="F10553" s="126" t="s">
        <v>31630</v>
      </c>
      <c r="G10553" s="125" t="s">
        <v>31635</v>
      </c>
      <c r="H10553" s="126" t="s">
        <v>31636</v>
      </c>
      <c r="I10553" s="127">
        <v>3</v>
      </c>
      <c r="J10553" s="128">
        <v>21.802299999999999</v>
      </c>
    </row>
    <row r="10554" spans="2:10" hidden="1" x14ac:dyDescent="0.25">
      <c r="B10554" s="124" t="s">
        <v>32</v>
      </c>
      <c r="C10554" s="125" t="s">
        <v>1962</v>
      </c>
      <c r="D10554" s="126" t="s">
        <v>31625</v>
      </c>
      <c r="E10554" s="125" t="s">
        <v>1962</v>
      </c>
      <c r="F10554" s="126" t="s">
        <v>31630</v>
      </c>
      <c r="G10554" s="125" t="s">
        <v>31637</v>
      </c>
      <c r="H10554" s="126" t="s">
        <v>31638</v>
      </c>
      <c r="I10554" s="127">
        <v>3</v>
      </c>
      <c r="J10554" s="128">
        <v>14.1134</v>
      </c>
    </row>
    <row r="10555" spans="2:10" hidden="1" x14ac:dyDescent="0.25">
      <c r="B10555" s="124" t="s">
        <v>32</v>
      </c>
      <c r="C10555" s="125" t="s">
        <v>1614</v>
      </c>
      <c r="D10555" s="126" t="s">
        <v>31639</v>
      </c>
      <c r="E10555" s="125" t="s">
        <v>31640</v>
      </c>
      <c r="F10555" s="126" t="s">
        <v>31641</v>
      </c>
      <c r="G10555" s="125" t="s">
        <v>31642</v>
      </c>
      <c r="H10555" s="126" t="s">
        <v>31643</v>
      </c>
      <c r="I10555" s="127">
        <v>19</v>
      </c>
      <c r="J10555" s="128">
        <v>1.5275000000000001</v>
      </c>
    </row>
    <row r="10556" spans="2:10" hidden="1" x14ac:dyDescent="0.25">
      <c r="B10556" s="124" t="s">
        <v>32</v>
      </c>
      <c r="C10556" s="125" t="s">
        <v>1614</v>
      </c>
      <c r="D10556" s="126" t="s">
        <v>31639</v>
      </c>
      <c r="E10556" s="125" t="s">
        <v>1614</v>
      </c>
      <c r="F10556" s="126" t="s">
        <v>31644</v>
      </c>
      <c r="G10556" s="125" t="s">
        <v>31640</v>
      </c>
      <c r="H10556" s="126" t="s">
        <v>31641</v>
      </c>
      <c r="I10556" s="127">
        <v>293</v>
      </c>
      <c r="J10556" s="128">
        <v>18.379799999999999</v>
      </c>
    </row>
    <row r="10557" spans="2:10" hidden="1" x14ac:dyDescent="0.25">
      <c r="B10557" s="124" t="s">
        <v>32</v>
      </c>
      <c r="C10557" s="125" t="s">
        <v>31645</v>
      </c>
      <c r="D10557" s="126" t="s">
        <v>31646</v>
      </c>
      <c r="E10557" s="125" t="s">
        <v>31645</v>
      </c>
      <c r="F10557" s="126" t="s">
        <v>31647</v>
      </c>
      <c r="G10557" s="125" t="s">
        <v>31648</v>
      </c>
      <c r="H10557" s="126" t="s">
        <v>31649</v>
      </c>
      <c r="I10557" s="127">
        <v>50</v>
      </c>
      <c r="J10557" s="128">
        <v>9.6036000000000001</v>
      </c>
    </row>
    <row r="10558" spans="2:10" hidden="1" x14ac:dyDescent="0.25">
      <c r="B10558" s="124" t="s">
        <v>32</v>
      </c>
      <c r="C10558" s="125" t="s">
        <v>31645</v>
      </c>
      <c r="D10558" s="126" t="s">
        <v>31646</v>
      </c>
      <c r="E10558" s="125" t="s">
        <v>31648</v>
      </c>
      <c r="F10558" s="126" t="s">
        <v>31649</v>
      </c>
      <c r="G10558" s="125" t="s">
        <v>21273</v>
      </c>
      <c r="H10558" s="126" t="s">
        <v>31650</v>
      </c>
      <c r="I10558" s="127">
        <v>79</v>
      </c>
      <c r="J10558" s="128">
        <v>13.3599</v>
      </c>
    </row>
    <row r="10559" spans="2:10" hidden="1" x14ac:dyDescent="0.25">
      <c r="B10559" s="124" t="s">
        <v>32</v>
      </c>
      <c r="C10559" s="125" t="s">
        <v>31651</v>
      </c>
      <c r="D10559" s="126" t="s">
        <v>31652</v>
      </c>
      <c r="E10559" s="125" t="s">
        <v>31651</v>
      </c>
      <c r="F10559" s="126" t="s">
        <v>31653</v>
      </c>
      <c r="G10559" s="125" t="s">
        <v>31654</v>
      </c>
      <c r="H10559" s="126" t="s">
        <v>31655</v>
      </c>
      <c r="I10559" s="127">
        <v>88</v>
      </c>
      <c r="J10559" s="128">
        <v>10.295999999999999</v>
      </c>
    </row>
    <row r="10560" spans="2:10" hidden="1" x14ac:dyDescent="0.25">
      <c r="B10560" s="124" t="s">
        <v>32</v>
      </c>
      <c r="C10560" s="125" t="s">
        <v>31651</v>
      </c>
      <c r="D10560" s="126" t="s">
        <v>31652</v>
      </c>
      <c r="E10560" s="125" t="s">
        <v>31654</v>
      </c>
      <c r="F10560" s="126" t="s">
        <v>31655</v>
      </c>
      <c r="G10560" s="125" t="s">
        <v>31656</v>
      </c>
      <c r="H10560" s="126" t="s">
        <v>31657</v>
      </c>
      <c r="I10560" s="127">
        <v>101</v>
      </c>
      <c r="J10560" s="128">
        <v>4.9719000000000007</v>
      </c>
    </row>
    <row r="10561" spans="2:10" hidden="1" x14ac:dyDescent="0.25">
      <c r="B10561" s="124" t="s">
        <v>32</v>
      </c>
      <c r="C10561" s="125" t="s">
        <v>31658</v>
      </c>
      <c r="D10561" s="126" t="s">
        <v>31659</v>
      </c>
      <c r="E10561" s="125" t="s">
        <v>31658</v>
      </c>
      <c r="F10561" s="126" t="s">
        <v>31660</v>
      </c>
      <c r="G10561" s="125" t="s">
        <v>31661</v>
      </c>
      <c r="H10561" s="126" t="s">
        <v>31662</v>
      </c>
      <c r="I10561" s="127">
        <v>254</v>
      </c>
      <c r="J10561" s="128">
        <v>12.623699999999999</v>
      </c>
    </row>
    <row r="10562" spans="2:10" hidden="1" x14ac:dyDescent="0.25">
      <c r="B10562" s="124" t="s">
        <v>32</v>
      </c>
      <c r="C10562" s="125" t="s">
        <v>31658</v>
      </c>
      <c r="D10562" s="126" t="s">
        <v>31659</v>
      </c>
      <c r="E10562" s="125" t="s">
        <v>1037</v>
      </c>
      <c r="F10562" s="126" t="s">
        <v>31663</v>
      </c>
      <c r="G10562" s="125" t="s">
        <v>31664</v>
      </c>
      <c r="H10562" s="126" t="s">
        <v>31665</v>
      </c>
      <c r="I10562" s="127">
        <v>169</v>
      </c>
      <c r="J10562" s="128">
        <v>5.3600999999999992</v>
      </c>
    </row>
    <row r="10563" spans="2:10" hidden="1" x14ac:dyDescent="0.25">
      <c r="B10563" s="124" t="s">
        <v>32</v>
      </c>
      <c r="C10563" s="125" t="s">
        <v>31658</v>
      </c>
      <c r="D10563" s="126" t="s">
        <v>31659</v>
      </c>
      <c r="E10563" s="125" t="s">
        <v>1037</v>
      </c>
      <c r="F10563" s="126" t="s">
        <v>31663</v>
      </c>
      <c r="G10563" s="125" t="s">
        <v>9538</v>
      </c>
      <c r="H10563" s="126" t="s">
        <v>31666</v>
      </c>
      <c r="I10563" s="127">
        <v>90</v>
      </c>
      <c r="J10563" s="128">
        <v>7.2613000000000003</v>
      </c>
    </row>
    <row r="10564" spans="2:10" hidden="1" x14ac:dyDescent="0.25">
      <c r="B10564" s="124" t="s">
        <v>32</v>
      </c>
      <c r="C10564" s="125" t="s">
        <v>31658</v>
      </c>
      <c r="D10564" s="126" t="s">
        <v>31659</v>
      </c>
      <c r="E10564" s="125" t="s">
        <v>31658</v>
      </c>
      <c r="F10564" s="126" t="s">
        <v>31660</v>
      </c>
      <c r="G10564" s="125" t="s">
        <v>28569</v>
      </c>
      <c r="H10564" s="126" t="s">
        <v>31667</v>
      </c>
      <c r="I10564" s="127">
        <v>195</v>
      </c>
      <c r="J10564" s="128">
        <v>13.288399999999999</v>
      </c>
    </row>
    <row r="10565" spans="2:10" hidden="1" x14ac:dyDescent="0.25">
      <c r="B10565" s="124" t="s">
        <v>32</v>
      </c>
      <c r="C10565" s="125" t="s">
        <v>31658</v>
      </c>
      <c r="D10565" s="126" t="s">
        <v>31659</v>
      </c>
      <c r="E10565" s="125" t="s">
        <v>31664</v>
      </c>
      <c r="F10565" s="126" t="s">
        <v>31665</v>
      </c>
      <c r="G10565" s="125" t="s">
        <v>30970</v>
      </c>
      <c r="H10565" s="126" t="s">
        <v>31668</v>
      </c>
      <c r="I10565" s="127">
        <v>114</v>
      </c>
      <c r="J10565" s="128">
        <v>18.237500000000001</v>
      </c>
    </row>
    <row r="10566" spans="2:10" hidden="1" x14ac:dyDescent="0.25">
      <c r="B10566" s="124" t="s">
        <v>32</v>
      </c>
      <c r="C10566" s="125" t="s">
        <v>31658</v>
      </c>
      <c r="D10566" s="126" t="s">
        <v>31659</v>
      </c>
      <c r="E10566" s="125" t="s">
        <v>31658</v>
      </c>
      <c r="F10566" s="126" t="s">
        <v>31660</v>
      </c>
      <c r="G10566" s="125" t="s">
        <v>1037</v>
      </c>
      <c r="H10566" s="126" t="s">
        <v>31663</v>
      </c>
      <c r="I10566" s="127">
        <v>132</v>
      </c>
      <c r="J10566" s="128">
        <v>6.8508999999999984</v>
      </c>
    </row>
    <row r="10567" spans="2:10" hidden="1" x14ac:dyDescent="0.25">
      <c r="B10567" s="124" t="s">
        <v>32</v>
      </c>
      <c r="C10567" s="125" t="s">
        <v>12466</v>
      </c>
      <c r="D10567" s="126" t="s">
        <v>31669</v>
      </c>
      <c r="E10567" s="125" t="s">
        <v>31670</v>
      </c>
      <c r="F10567" s="126" t="s">
        <v>31671</v>
      </c>
      <c r="G10567" s="125" t="s">
        <v>31672</v>
      </c>
      <c r="H10567" s="126" t="s">
        <v>31673</v>
      </c>
      <c r="I10567" s="127">
        <v>28</v>
      </c>
      <c r="J10567" s="128">
        <v>7.5863000000000014</v>
      </c>
    </row>
    <row r="10568" spans="2:10" hidden="1" x14ac:dyDescent="0.25">
      <c r="B10568" s="124" t="s">
        <v>32</v>
      </c>
      <c r="C10568" s="125" t="s">
        <v>12466</v>
      </c>
      <c r="D10568" s="126" t="s">
        <v>31669</v>
      </c>
      <c r="E10568" s="125" t="s">
        <v>12466</v>
      </c>
      <c r="F10568" s="126" t="s">
        <v>31674</v>
      </c>
      <c r="G10568" s="125" t="s">
        <v>31675</v>
      </c>
      <c r="H10568" s="126" t="s">
        <v>31676</v>
      </c>
      <c r="I10568" s="127">
        <v>49</v>
      </c>
      <c r="J10568" s="128">
        <v>6.615899999999999</v>
      </c>
    </row>
    <row r="10569" spans="2:10" hidden="1" x14ac:dyDescent="0.25">
      <c r="B10569" s="124" t="s">
        <v>32</v>
      </c>
      <c r="C10569" s="125" t="s">
        <v>12466</v>
      </c>
      <c r="D10569" s="126" t="s">
        <v>31669</v>
      </c>
      <c r="E10569" s="125" t="s">
        <v>12466</v>
      </c>
      <c r="F10569" s="126" t="s">
        <v>31674</v>
      </c>
      <c r="G10569" s="125" t="s">
        <v>7874</v>
      </c>
      <c r="H10569" s="126" t="s">
        <v>31677</v>
      </c>
      <c r="I10569" s="127">
        <v>60</v>
      </c>
      <c r="J10569" s="128">
        <v>3.0116999999999989</v>
      </c>
    </row>
    <row r="10570" spans="2:10" hidden="1" x14ac:dyDescent="0.25">
      <c r="B10570" s="124" t="s">
        <v>32</v>
      </c>
      <c r="C10570" s="125" t="s">
        <v>12466</v>
      </c>
      <c r="D10570" s="126" t="s">
        <v>31669</v>
      </c>
      <c r="E10570" s="125" t="s">
        <v>31675</v>
      </c>
      <c r="F10570" s="126" t="s">
        <v>31676</v>
      </c>
      <c r="G10570" s="125" t="s">
        <v>31678</v>
      </c>
      <c r="H10570" s="126" t="s">
        <v>31679</v>
      </c>
      <c r="I10570" s="127">
        <v>61</v>
      </c>
      <c r="J10570" s="128">
        <v>7.9947999999999997</v>
      </c>
    </row>
    <row r="10571" spans="2:10" hidden="1" x14ac:dyDescent="0.25">
      <c r="B10571" s="124" t="s">
        <v>32</v>
      </c>
      <c r="C10571" s="125" t="s">
        <v>31680</v>
      </c>
      <c r="D10571" s="126" t="s">
        <v>31681</v>
      </c>
      <c r="E10571" s="125" t="s">
        <v>31682</v>
      </c>
      <c r="F10571" s="126" t="s">
        <v>31683</v>
      </c>
      <c r="G10571" s="125" t="s">
        <v>19932</v>
      </c>
      <c r="H10571" s="126" t="s">
        <v>31684</v>
      </c>
      <c r="I10571" s="127">
        <v>207</v>
      </c>
      <c r="J10571" s="128">
        <v>14.4642</v>
      </c>
    </row>
    <row r="10572" spans="2:10" hidden="1" x14ac:dyDescent="0.25">
      <c r="B10572" s="124" t="s">
        <v>32</v>
      </c>
      <c r="C10572" s="125" t="s">
        <v>31680</v>
      </c>
      <c r="D10572" s="126" t="s">
        <v>31681</v>
      </c>
      <c r="E10572" s="125" t="s">
        <v>31680</v>
      </c>
      <c r="F10572" s="126" t="s">
        <v>31685</v>
      </c>
      <c r="G10572" s="125" t="s">
        <v>31682</v>
      </c>
      <c r="H10572" s="126" t="s">
        <v>31683</v>
      </c>
      <c r="I10572" s="127">
        <v>154</v>
      </c>
      <c r="J10572" s="128">
        <v>13.5832</v>
      </c>
    </row>
    <row r="10573" spans="2:10" hidden="1" x14ac:dyDescent="0.25">
      <c r="B10573" s="124" t="s">
        <v>32</v>
      </c>
      <c r="C10573" s="125" t="s">
        <v>2574</v>
      </c>
      <c r="D10573" s="126" t="s">
        <v>31686</v>
      </c>
      <c r="E10573" s="125" t="s">
        <v>2574</v>
      </c>
      <c r="F10573" s="126" t="s">
        <v>31687</v>
      </c>
      <c r="G10573" s="125" t="s">
        <v>2003</v>
      </c>
      <c r="H10573" s="126" t="s">
        <v>31688</v>
      </c>
      <c r="I10573" s="127">
        <v>3</v>
      </c>
      <c r="J10573" s="128">
        <v>36.202900000000007</v>
      </c>
    </row>
    <row r="10574" spans="2:10" hidden="1" x14ac:dyDescent="0.25">
      <c r="B10574" s="124" t="s">
        <v>32</v>
      </c>
      <c r="C10574" s="125" t="s">
        <v>2574</v>
      </c>
      <c r="D10574" s="126" t="s">
        <v>31686</v>
      </c>
      <c r="E10574" s="125" t="s">
        <v>31689</v>
      </c>
      <c r="F10574" s="126" t="s">
        <v>31690</v>
      </c>
      <c r="G10574" s="125" t="s">
        <v>31691</v>
      </c>
      <c r="H10574" s="126" t="s">
        <v>31692</v>
      </c>
      <c r="I10574" s="127">
        <v>0</v>
      </c>
      <c r="J10574" s="128">
        <v>62.4649</v>
      </c>
    </row>
    <row r="10575" spans="2:10" hidden="1" x14ac:dyDescent="0.25">
      <c r="B10575" s="124" t="s">
        <v>32</v>
      </c>
      <c r="C10575" s="125" t="s">
        <v>2574</v>
      </c>
      <c r="D10575" s="126" t="s">
        <v>31686</v>
      </c>
      <c r="E10575" s="125" t="s">
        <v>31689</v>
      </c>
      <c r="F10575" s="126" t="s">
        <v>31690</v>
      </c>
      <c r="G10575" s="125" t="s">
        <v>16361</v>
      </c>
      <c r="H10575" s="126" t="s">
        <v>31693</v>
      </c>
      <c r="I10575" s="127">
        <v>3</v>
      </c>
      <c r="J10575" s="128">
        <v>33.985100000000003</v>
      </c>
    </row>
    <row r="10576" spans="2:10" hidden="1" x14ac:dyDescent="0.25">
      <c r="B10576" s="124" t="s">
        <v>32</v>
      </c>
      <c r="C10576" s="125" t="s">
        <v>2574</v>
      </c>
      <c r="D10576" s="126" t="s">
        <v>31686</v>
      </c>
      <c r="E10576" s="125" t="s">
        <v>2574</v>
      </c>
      <c r="F10576" s="126" t="s">
        <v>31687</v>
      </c>
      <c r="G10576" s="125" t="s">
        <v>31689</v>
      </c>
      <c r="H10576" s="126" t="s">
        <v>31690</v>
      </c>
      <c r="I10576" s="127">
        <v>4</v>
      </c>
      <c r="J10576" s="128">
        <v>30.2133</v>
      </c>
    </row>
    <row r="10577" spans="2:10" hidden="1" x14ac:dyDescent="0.25">
      <c r="B10577" s="124" t="s">
        <v>32</v>
      </c>
      <c r="C10577" s="125" t="s">
        <v>31694</v>
      </c>
      <c r="D10577" s="126" t="s">
        <v>31695</v>
      </c>
      <c r="E10577" s="125" t="s">
        <v>31694</v>
      </c>
      <c r="F10577" s="126" t="s">
        <v>31696</v>
      </c>
      <c r="G10577" s="125" t="s">
        <v>31538</v>
      </c>
      <c r="H10577" s="126" t="s">
        <v>31697</v>
      </c>
      <c r="I10577" s="127">
        <v>300</v>
      </c>
      <c r="J10577" s="128">
        <v>6.69</v>
      </c>
    </row>
    <row r="10578" spans="2:10" hidden="1" x14ac:dyDescent="0.25">
      <c r="B10578" s="124" t="s">
        <v>32</v>
      </c>
      <c r="C10578" s="125" t="s">
        <v>31698</v>
      </c>
      <c r="D10578" s="126" t="s">
        <v>31699</v>
      </c>
      <c r="E10578" s="125" t="s">
        <v>31700</v>
      </c>
      <c r="F10578" s="126" t="s">
        <v>31701</v>
      </c>
      <c r="G10578" s="125" t="s">
        <v>31702</v>
      </c>
      <c r="H10578" s="126" t="s">
        <v>31703</v>
      </c>
      <c r="I10578" s="127">
        <v>195</v>
      </c>
      <c r="J10578" s="128">
        <v>1.3466</v>
      </c>
    </row>
    <row r="10579" spans="2:10" hidden="1" x14ac:dyDescent="0.25">
      <c r="B10579" s="124" t="s">
        <v>32</v>
      </c>
      <c r="C10579" s="125" t="s">
        <v>31698</v>
      </c>
      <c r="D10579" s="126" t="s">
        <v>31699</v>
      </c>
      <c r="E10579" s="125" t="s">
        <v>31702</v>
      </c>
      <c r="F10579" s="126" t="s">
        <v>31703</v>
      </c>
      <c r="G10579" s="125" t="s">
        <v>31704</v>
      </c>
      <c r="H10579" s="126" t="s">
        <v>31705</v>
      </c>
      <c r="I10579" s="127">
        <v>45</v>
      </c>
      <c r="J10579" s="128">
        <v>10.066000000000001</v>
      </c>
    </row>
    <row r="10580" spans="2:10" hidden="1" x14ac:dyDescent="0.25">
      <c r="B10580" s="124" t="s">
        <v>32</v>
      </c>
      <c r="C10580" s="125" t="s">
        <v>31698</v>
      </c>
      <c r="D10580" s="126" t="s">
        <v>31699</v>
      </c>
      <c r="E10580" s="125" t="s">
        <v>31698</v>
      </c>
      <c r="F10580" s="126" t="s">
        <v>31706</v>
      </c>
      <c r="G10580" s="125" t="s">
        <v>31707</v>
      </c>
      <c r="H10580" s="126" t="s">
        <v>31708</v>
      </c>
      <c r="I10580" s="127">
        <v>8</v>
      </c>
      <c r="J10580" s="128">
        <v>17.799199999999999</v>
      </c>
    </row>
    <row r="10581" spans="2:10" hidden="1" x14ac:dyDescent="0.25">
      <c r="B10581" s="124" t="s">
        <v>32</v>
      </c>
      <c r="C10581" s="125" t="s">
        <v>31698</v>
      </c>
      <c r="D10581" s="126" t="s">
        <v>31699</v>
      </c>
      <c r="E10581" s="125" t="s">
        <v>31698</v>
      </c>
      <c r="F10581" s="126" t="s">
        <v>31706</v>
      </c>
      <c r="G10581" s="125" t="s">
        <v>27136</v>
      </c>
      <c r="H10581" s="126" t="s">
        <v>31709</v>
      </c>
      <c r="I10581" s="127">
        <v>151</v>
      </c>
      <c r="J10581" s="128">
        <v>8.5166000000000004</v>
      </c>
    </row>
    <row r="10582" spans="2:10" hidden="1" x14ac:dyDescent="0.25">
      <c r="B10582" s="124" t="s">
        <v>32</v>
      </c>
      <c r="C10582" s="125" t="s">
        <v>31698</v>
      </c>
      <c r="D10582" s="126" t="s">
        <v>31699</v>
      </c>
      <c r="E10582" s="125" t="s">
        <v>31698</v>
      </c>
      <c r="F10582" s="126" t="s">
        <v>31706</v>
      </c>
      <c r="G10582" s="125" t="s">
        <v>31700</v>
      </c>
      <c r="H10582" s="126" t="s">
        <v>31701</v>
      </c>
      <c r="I10582" s="127">
        <v>92</v>
      </c>
      <c r="J10582" s="128">
        <v>1.6431</v>
      </c>
    </row>
    <row r="10583" spans="2:10" hidden="1" x14ac:dyDescent="0.25">
      <c r="B10583" s="124" t="s">
        <v>32</v>
      </c>
      <c r="C10583" s="125" t="s">
        <v>31710</v>
      </c>
      <c r="D10583" s="126" t="s">
        <v>31711</v>
      </c>
      <c r="E10583" s="125" t="s">
        <v>31710</v>
      </c>
      <c r="F10583" s="126" t="s">
        <v>31712</v>
      </c>
      <c r="G10583" s="125" t="s">
        <v>31713</v>
      </c>
      <c r="H10583" s="126" t="s">
        <v>31714</v>
      </c>
      <c r="I10583" s="127">
        <v>271</v>
      </c>
      <c r="J10583" s="128">
        <v>5.6364000000000001</v>
      </c>
    </row>
    <row r="10584" spans="2:10" hidden="1" x14ac:dyDescent="0.25">
      <c r="B10584" s="124" t="s">
        <v>32</v>
      </c>
      <c r="C10584" s="125" t="s">
        <v>1687</v>
      </c>
      <c r="D10584" s="126" t="s">
        <v>31715</v>
      </c>
      <c r="E10584" s="125" t="s">
        <v>28919</v>
      </c>
      <c r="F10584" s="126" t="s">
        <v>31716</v>
      </c>
      <c r="G10584" s="125" t="s">
        <v>1096</v>
      </c>
      <c r="H10584" s="126" t="s">
        <v>31717</v>
      </c>
      <c r="I10584" s="127">
        <v>7</v>
      </c>
      <c r="J10584" s="128">
        <v>10.6374</v>
      </c>
    </row>
    <row r="10585" spans="2:10" hidden="1" x14ac:dyDescent="0.25">
      <c r="B10585" s="124" t="s">
        <v>32</v>
      </c>
      <c r="C10585" s="125" t="s">
        <v>1687</v>
      </c>
      <c r="D10585" s="126" t="s">
        <v>31715</v>
      </c>
      <c r="E10585" s="125" t="s">
        <v>28919</v>
      </c>
      <c r="F10585" s="126" t="s">
        <v>31716</v>
      </c>
      <c r="G10585" s="125" t="s">
        <v>7787</v>
      </c>
      <c r="H10585" s="126" t="s">
        <v>31718</v>
      </c>
      <c r="I10585" s="127">
        <v>22</v>
      </c>
      <c r="J10585" s="128">
        <v>10.3308</v>
      </c>
    </row>
    <row r="10586" spans="2:10" hidden="1" x14ac:dyDescent="0.25">
      <c r="B10586" s="124" t="s">
        <v>32</v>
      </c>
      <c r="C10586" s="125" t="s">
        <v>1687</v>
      </c>
      <c r="D10586" s="126" t="s">
        <v>31715</v>
      </c>
      <c r="E10586" s="125" t="s">
        <v>1687</v>
      </c>
      <c r="F10586" s="126" t="s">
        <v>31719</v>
      </c>
      <c r="G10586" s="125" t="s">
        <v>28919</v>
      </c>
      <c r="H10586" s="126" t="s">
        <v>31716</v>
      </c>
      <c r="I10586" s="127">
        <v>6</v>
      </c>
      <c r="J10586" s="128">
        <v>8.2116999999999987</v>
      </c>
    </row>
    <row r="10587" spans="2:10" hidden="1" x14ac:dyDescent="0.25">
      <c r="B10587" s="124" t="s">
        <v>32</v>
      </c>
      <c r="C10587" s="125" t="s">
        <v>1687</v>
      </c>
      <c r="D10587" s="126" t="s">
        <v>31715</v>
      </c>
      <c r="E10587" s="125" t="s">
        <v>7787</v>
      </c>
      <c r="F10587" s="126" t="s">
        <v>31718</v>
      </c>
      <c r="G10587" s="125" t="s">
        <v>31720</v>
      </c>
      <c r="H10587" s="126" t="s">
        <v>31721</v>
      </c>
      <c r="I10587" s="127">
        <v>11</v>
      </c>
      <c r="J10587" s="128">
        <v>3.1101999999999999</v>
      </c>
    </row>
    <row r="10588" spans="2:10" hidden="1" x14ac:dyDescent="0.25">
      <c r="B10588" s="124" t="s">
        <v>32</v>
      </c>
      <c r="C10588" s="125" t="s">
        <v>113</v>
      </c>
      <c r="D10588" s="126" t="s">
        <v>31722</v>
      </c>
      <c r="E10588" s="125" t="s">
        <v>1096</v>
      </c>
      <c r="F10588" s="126" t="s">
        <v>31723</v>
      </c>
      <c r="G10588" s="125" t="s">
        <v>31724</v>
      </c>
      <c r="H10588" s="126" t="s">
        <v>31725</v>
      </c>
      <c r="I10588" s="127">
        <v>41</v>
      </c>
      <c r="J10588" s="128">
        <v>3.0301999999999998</v>
      </c>
    </row>
    <row r="10589" spans="2:10" hidden="1" x14ac:dyDescent="0.25">
      <c r="B10589" s="124" t="s">
        <v>32</v>
      </c>
      <c r="C10589" s="125" t="s">
        <v>113</v>
      </c>
      <c r="D10589" s="126" t="s">
        <v>31722</v>
      </c>
      <c r="E10589" s="125" t="s">
        <v>113</v>
      </c>
      <c r="F10589" s="126" t="s">
        <v>31726</v>
      </c>
      <c r="G10589" s="125" t="s">
        <v>1096</v>
      </c>
      <c r="H10589" s="126" t="s">
        <v>31723</v>
      </c>
      <c r="I10589" s="127">
        <v>63</v>
      </c>
      <c r="J10589" s="128">
        <v>4.9349999999999996</v>
      </c>
    </row>
    <row r="10590" spans="2:10" hidden="1" x14ac:dyDescent="0.25">
      <c r="B10590" s="124" t="s">
        <v>32</v>
      </c>
      <c r="C10590" s="125" t="s">
        <v>2288</v>
      </c>
      <c r="D10590" s="126" t="s">
        <v>31727</v>
      </c>
      <c r="E10590" s="125" t="s">
        <v>2288</v>
      </c>
      <c r="F10590" s="126" t="s">
        <v>31728</v>
      </c>
      <c r="G10590" s="125" t="s">
        <v>31729</v>
      </c>
      <c r="H10590" s="126" t="s">
        <v>31730</v>
      </c>
      <c r="I10590" s="127">
        <v>293</v>
      </c>
      <c r="J10590" s="128">
        <v>42.631700000000002</v>
      </c>
    </row>
    <row r="10591" spans="2:10" hidden="1" x14ac:dyDescent="0.25">
      <c r="B10591" s="124" t="s">
        <v>32</v>
      </c>
      <c r="C10591" s="125" t="s">
        <v>2996</v>
      </c>
      <c r="D10591" s="126" t="s">
        <v>31731</v>
      </c>
      <c r="E10591" s="125" t="s">
        <v>2996</v>
      </c>
      <c r="F10591" s="126" t="s">
        <v>31732</v>
      </c>
      <c r="G10591" s="125" t="s">
        <v>31733</v>
      </c>
      <c r="H10591" s="126" t="s">
        <v>31734</v>
      </c>
      <c r="I10591" s="127">
        <v>29</v>
      </c>
      <c r="J10591" s="128">
        <v>16.455099999999991</v>
      </c>
    </row>
    <row r="10592" spans="2:10" hidden="1" x14ac:dyDescent="0.25">
      <c r="B10592" s="124" t="s">
        <v>32</v>
      </c>
      <c r="C10592" s="125" t="s">
        <v>2996</v>
      </c>
      <c r="D10592" s="126" t="s">
        <v>31731</v>
      </c>
      <c r="E10592" s="125" t="s">
        <v>2996</v>
      </c>
      <c r="F10592" s="126" t="s">
        <v>31732</v>
      </c>
      <c r="G10592" s="125" t="s">
        <v>13024</v>
      </c>
      <c r="H10592" s="126" t="s">
        <v>31735</v>
      </c>
      <c r="I10592" s="127">
        <v>21</v>
      </c>
      <c r="J10592" s="128">
        <v>12.990600000000001</v>
      </c>
    </row>
    <row r="10593" spans="2:10" hidden="1" x14ac:dyDescent="0.25">
      <c r="B10593" s="124" t="s">
        <v>32</v>
      </c>
      <c r="C10593" s="125" t="s">
        <v>2996</v>
      </c>
      <c r="D10593" s="126" t="s">
        <v>31731</v>
      </c>
      <c r="E10593" s="125" t="s">
        <v>2996</v>
      </c>
      <c r="F10593" s="126" t="s">
        <v>31732</v>
      </c>
      <c r="G10593" s="125" t="s">
        <v>31736</v>
      </c>
      <c r="H10593" s="126" t="s">
        <v>31737</v>
      </c>
      <c r="I10593" s="127">
        <v>21</v>
      </c>
      <c r="J10593" s="128">
        <v>16.609500000000001</v>
      </c>
    </row>
    <row r="10594" spans="2:10" hidden="1" x14ac:dyDescent="0.25">
      <c r="B10594" s="124" t="s">
        <v>32</v>
      </c>
      <c r="C10594" s="125" t="s">
        <v>31738</v>
      </c>
      <c r="D10594" s="126" t="s">
        <v>31739</v>
      </c>
      <c r="E10594" s="125" t="s">
        <v>31738</v>
      </c>
      <c r="F10594" s="126" t="s">
        <v>31740</v>
      </c>
      <c r="G10594" s="125" t="s">
        <v>7394</v>
      </c>
      <c r="H10594" s="126" t="s">
        <v>31741</v>
      </c>
      <c r="I10594" s="127">
        <v>36</v>
      </c>
      <c r="J10594" s="128">
        <v>18.253900000000009</v>
      </c>
    </row>
    <row r="10595" spans="2:10" hidden="1" x14ac:dyDescent="0.25">
      <c r="B10595" s="124" t="s">
        <v>32</v>
      </c>
      <c r="C10595" s="125" t="s">
        <v>31742</v>
      </c>
      <c r="D10595" s="126" t="s">
        <v>31743</v>
      </c>
      <c r="E10595" s="125" t="s">
        <v>31744</v>
      </c>
      <c r="F10595" s="126" t="s">
        <v>31745</v>
      </c>
      <c r="G10595" s="125" t="s">
        <v>31746</v>
      </c>
      <c r="H10595" s="126" t="s">
        <v>31747</v>
      </c>
      <c r="I10595" s="127">
        <v>55</v>
      </c>
      <c r="J10595" s="128">
        <v>24.930799999999991</v>
      </c>
    </row>
    <row r="10596" spans="2:10" hidden="1" x14ac:dyDescent="0.25">
      <c r="B10596" s="124" t="s">
        <v>32</v>
      </c>
      <c r="C10596" s="125" t="s">
        <v>31742</v>
      </c>
      <c r="D10596" s="126" t="s">
        <v>31743</v>
      </c>
      <c r="E10596" s="125" t="s">
        <v>31748</v>
      </c>
      <c r="F10596" s="126" t="s">
        <v>31749</v>
      </c>
      <c r="G10596" s="125" t="s">
        <v>31744</v>
      </c>
      <c r="H10596" s="126" t="s">
        <v>31745</v>
      </c>
      <c r="I10596" s="127">
        <v>262</v>
      </c>
      <c r="J10596" s="128">
        <v>13.7986</v>
      </c>
    </row>
    <row r="10597" spans="2:10" hidden="1" x14ac:dyDescent="0.25">
      <c r="B10597" s="124" t="s">
        <v>32</v>
      </c>
      <c r="C10597" s="125" t="s">
        <v>31750</v>
      </c>
      <c r="D10597" s="126" t="s">
        <v>31751</v>
      </c>
      <c r="E10597" s="125" t="s">
        <v>31750</v>
      </c>
      <c r="F10597" s="126" t="s">
        <v>31752</v>
      </c>
      <c r="G10597" s="125" t="s">
        <v>31753</v>
      </c>
      <c r="H10597" s="126" t="s">
        <v>31754</v>
      </c>
      <c r="I10597" s="127">
        <v>67</v>
      </c>
      <c r="J10597" s="128">
        <v>9.716800000000001</v>
      </c>
    </row>
    <row r="10598" spans="2:10" hidden="1" x14ac:dyDescent="0.25">
      <c r="B10598" s="124" t="s">
        <v>32</v>
      </c>
      <c r="C10598" s="125" t="s">
        <v>31755</v>
      </c>
      <c r="D10598" s="126" t="s">
        <v>31756</v>
      </c>
      <c r="E10598" s="125" t="s">
        <v>11545</v>
      </c>
      <c r="F10598" s="126" t="s">
        <v>31757</v>
      </c>
      <c r="G10598" s="125" t="s">
        <v>759</v>
      </c>
      <c r="H10598" s="126" t="s">
        <v>31758</v>
      </c>
      <c r="I10598" s="127">
        <v>12</v>
      </c>
      <c r="J10598" s="128">
        <v>22.256900000000009</v>
      </c>
    </row>
    <row r="10599" spans="2:10" hidden="1" x14ac:dyDescent="0.25">
      <c r="B10599" s="124" t="s">
        <v>32</v>
      </c>
      <c r="C10599" s="125" t="s">
        <v>31755</v>
      </c>
      <c r="D10599" s="126" t="s">
        <v>31756</v>
      </c>
      <c r="E10599" s="125" t="s">
        <v>31755</v>
      </c>
      <c r="F10599" s="126" t="s">
        <v>31759</v>
      </c>
      <c r="G10599" s="125" t="s">
        <v>11545</v>
      </c>
      <c r="H10599" s="126" t="s">
        <v>31757</v>
      </c>
      <c r="I10599" s="127">
        <v>2</v>
      </c>
      <c r="J10599" s="128">
        <v>13.0472</v>
      </c>
    </row>
    <row r="10600" spans="2:10" hidden="1" x14ac:dyDescent="0.25">
      <c r="B10600" s="124" t="s">
        <v>32</v>
      </c>
      <c r="C10600" s="125" t="s">
        <v>31755</v>
      </c>
      <c r="D10600" s="126" t="s">
        <v>31756</v>
      </c>
      <c r="E10600" s="125" t="s">
        <v>31755</v>
      </c>
      <c r="F10600" s="126" t="s">
        <v>31759</v>
      </c>
      <c r="G10600" s="125" t="s">
        <v>31760</v>
      </c>
      <c r="H10600" s="126" t="s">
        <v>31761</v>
      </c>
      <c r="I10600" s="127">
        <v>9</v>
      </c>
      <c r="J10600" s="128">
        <v>18.8474</v>
      </c>
    </row>
    <row r="10601" spans="2:10" hidden="1" x14ac:dyDescent="0.25">
      <c r="B10601" s="124" t="s">
        <v>32</v>
      </c>
      <c r="C10601" s="125" t="s">
        <v>31755</v>
      </c>
      <c r="D10601" s="126" t="s">
        <v>31756</v>
      </c>
      <c r="E10601" s="125" t="s">
        <v>31760</v>
      </c>
      <c r="F10601" s="126" t="s">
        <v>31761</v>
      </c>
      <c r="G10601" s="125" t="s">
        <v>31762</v>
      </c>
      <c r="H10601" s="126" t="s">
        <v>31763</v>
      </c>
      <c r="I10601" s="127">
        <v>244</v>
      </c>
      <c r="J10601" s="128">
        <v>21.984000000000002</v>
      </c>
    </row>
    <row r="10602" spans="2:10" hidden="1" x14ac:dyDescent="0.25">
      <c r="B10602" s="124" t="s">
        <v>32</v>
      </c>
      <c r="C10602" s="125" t="s">
        <v>31755</v>
      </c>
      <c r="D10602" s="126" t="s">
        <v>31756</v>
      </c>
      <c r="E10602" s="125" t="s">
        <v>31764</v>
      </c>
      <c r="F10602" s="126" t="s">
        <v>31765</v>
      </c>
      <c r="G10602" s="125" t="s">
        <v>21028</v>
      </c>
      <c r="H10602" s="126" t="s">
        <v>31766</v>
      </c>
      <c r="I10602" s="127">
        <v>13</v>
      </c>
      <c r="J10602" s="128">
        <v>4.8504999999999994</v>
      </c>
    </row>
    <row r="10603" spans="2:10" hidden="1" x14ac:dyDescent="0.25">
      <c r="B10603" s="124" t="s">
        <v>32</v>
      </c>
      <c r="C10603" s="125" t="s">
        <v>31755</v>
      </c>
      <c r="D10603" s="126" t="s">
        <v>31756</v>
      </c>
      <c r="E10603" s="125" t="s">
        <v>31760</v>
      </c>
      <c r="F10603" s="126" t="s">
        <v>31761</v>
      </c>
      <c r="G10603" s="125" t="s">
        <v>2272</v>
      </c>
      <c r="H10603" s="126" t="s">
        <v>31767</v>
      </c>
      <c r="I10603" s="127">
        <v>83</v>
      </c>
      <c r="J10603" s="128">
        <v>15.1553</v>
      </c>
    </row>
    <row r="10604" spans="2:10" hidden="1" x14ac:dyDescent="0.25">
      <c r="B10604" s="124" t="s">
        <v>32</v>
      </c>
      <c r="C10604" s="125" t="s">
        <v>31755</v>
      </c>
      <c r="D10604" s="126" t="s">
        <v>31756</v>
      </c>
      <c r="E10604" s="125" t="s">
        <v>759</v>
      </c>
      <c r="F10604" s="126" t="s">
        <v>31758</v>
      </c>
      <c r="G10604" s="125" t="s">
        <v>31764</v>
      </c>
      <c r="H10604" s="126" t="s">
        <v>31765</v>
      </c>
      <c r="I10604" s="127">
        <v>83</v>
      </c>
      <c r="J10604" s="128">
        <v>23.476299999999991</v>
      </c>
    </row>
    <row r="10605" spans="2:10" hidden="1" x14ac:dyDescent="0.25">
      <c r="B10605" s="124" t="s">
        <v>32</v>
      </c>
      <c r="C10605" s="125" t="s">
        <v>31768</v>
      </c>
      <c r="D10605" s="126" t="s">
        <v>31769</v>
      </c>
      <c r="E10605" s="125" t="s">
        <v>31768</v>
      </c>
      <c r="F10605" s="126" t="s">
        <v>31770</v>
      </c>
      <c r="G10605" s="125" t="s">
        <v>31771</v>
      </c>
      <c r="H10605" s="126" t="s">
        <v>31772</v>
      </c>
      <c r="I10605" s="127">
        <v>297</v>
      </c>
      <c r="J10605" s="128">
        <v>49.957999999999998</v>
      </c>
    </row>
    <row r="10606" spans="2:10" hidden="1" x14ac:dyDescent="0.25">
      <c r="B10606" s="124" t="s">
        <v>32</v>
      </c>
      <c r="C10606" s="125" t="s">
        <v>31773</v>
      </c>
      <c r="D10606" s="126" t="s">
        <v>31774</v>
      </c>
      <c r="E10606" s="125" t="s">
        <v>31773</v>
      </c>
      <c r="F10606" s="126" t="s">
        <v>31775</v>
      </c>
      <c r="G10606" s="125" t="s">
        <v>29174</v>
      </c>
      <c r="H10606" s="126" t="s">
        <v>31776</v>
      </c>
      <c r="I10606" s="127">
        <v>149</v>
      </c>
      <c r="J10606" s="128">
        <v>14.5358</v>
      </c>
    </row>
    <row r="10607" spans="2:10" hidden="1" x14ac:dyDescent="0.25">
      <c r="B10607" s="124" t="s">
        <v>32</v>
      </c>
      <c r="C10607" s="125" t="s">
        <v>2572</v>
      </c>
      <c r="D10607" s="126" t="s">
        <v>31777</v>
      </c>
      <c r="E10607" s="125" t="s">
        <v>31778</v>
      </c>
      <c r="F10607" s="126" t="s">
        <v>31779</v>
      </c>
      <c r="G10607" s="125" t="s">
        <v>31780</v>
      </c>
      <c r="H10607" s="126" t="s">
        <v>31781</v>
      </c>
      <c r="I10607" s="127">
        <v>231</v>
      </c>
      <c r="J10607" s="128">
        <v>20.552</v>
      </c>
    </row>
    <row r="10608" spans="2:10" hidden="1" x14ac:dyDescent="0.25">
      <c r="B10608" s="124" t="s">
        <v>32</v>
      </c>
      <c r="C10608" s="125" t="s">
        <v>2572</v>
      </c>
      <c r="D10608" s="126" t="s">
        <v>31777</v>
      </c>
      <c r="E10608" s="125" t="s">
        <v>31780</v>
      </c>
      <c r="F10608" s="126" t="s">
        <v>31781</v>
      </c>
      <c r="G10608" s="125" t="s">
        <v>1643</v>
      </c>
      <c r="H10608" s="126" t="s">
        <v>31782</v>
      </c>
      <c r="I10608" s="127">
        <v>11</v>
      </c>
      <c r="J10608" s="128">
        <v>51.292500000000011</v>
      </c>
    </row>
    <row r="10609" spans="2:10" hidden="1" x14ac:dyDescent="0.25">
      <c r="B10609" s="124" t="s">
        <v>32</v>
      </c>
      <c r="C10609" s="125" t="s">
        <v>2572</v>
      </c>
      <c r="D10609" s="126" t="s">
        <v>31777</v>
      </c>
      <c r="E10609" s="125" t="s">
        <v>2572</v>
      </c>
      <c r="F10609" s="126" t="s">
        <v>31783</v>
      </c>
      <c r="G10609" s="125" t="s">
        <v>31778</v>
      </c>
      <c r="H10609" s="126" t="s">
        <v>31779</v>
      </c>
      <c r="I10609" s="127">
        <v>441</v>
      </c>
      <c r="J10609" s="128">
        <v>3.7544</v>
      </c>
    </row>
    <row r="10610" spans="2:10" hidden="1" x14ac:dyDescent="0.25">
      <c r="B10610" s="124" t="s">
        <v>32</v>
      </c>
      <c r="C10610" s="125" t="s">
        <v>2592</v>
      </c>
      <c r="D10610" s="126" t="s">
        <v>31784</v>
      </c>
      <c r="E10610" s="125" t="s">
        <v>2592</v>
      </c>
      <c r="F10610" s="126" t="s">
        <v>31785</v>
      </c>
      <c r="G10610" s="125" t="s">
        <v>1096</v>
      </c>
      <c r="H10610" s="126" t="s">
        <v>31786</v>
      </c>
      <c r="I10610" s="127">
        <v>94</v>
      </c>
      <c r="J10610" s="128">
        <v>11.0862</v>
      </c>
    </row>
    <row r="10611" spans="2:10" hidden="1" x14ac:dyDescent="0.25">
      <c r="B10611" s="124" t="s">
        <v>32</v>
      </c>
      <c r="C10611" s="125" t="s">
        <v>2634</v>
      </c>
      <c r="D10611" s="126" t="s">
        <v>31787</v>
      </c>
      <c r="E10611" s="125" t="s">
        <v>2634</v>
      </c>
      <c r="F10611" s="126" t="s">
        <v>31788</v>
      </c>
      <c r="G10611" s="125" t="s">
        <v>31789</v>
      </c>
      <c r="H10611" s="126" t="s">
        <v>31790</v>
      </c>
      <c r="I10611" s="127">
        <v>186</v>
      </c>
      <c r="J10611" s="128">
        <v>10.7262</v>
      </c>
    </row>
    <row r="10612" spans="2:10" hidden="1" x14ac:dyDescent="0.25">
      <c r="B10612" s="124" t="s">
        <v>32</v>
      </c>
      <c r="C10612" s="125" t="s">
        <v>2646</v>
      </c>
      <c r="D10612" s="126" t="s">
        <v>31791</v>
      </c>
      <c r="E10612" s="125" t="s">
        <v>31792</v>
      </c>
      <c r="F10612" s="126" t="s">
        <v>31793</v>
      </c>
      <c r="G10612" s="125" t="s">
        <v>31794</v>
      </c>
      <c r="H10612" s="126" t="s">
        <v>31795</v>
      </c>
      <c r="I10612" s="127">
        <v>206</v>
      </c>
      <c r="J10612" s="128">
        <v>32.957999999999998</v>
      </c>
    </row>
    <row r="10613" spans="2:10" hidden="1" x14ac:dyDescent="0.25">
      <c r="B10613" s="124" t="s">
        <v>32</v>
      </c>
      <c r="C10613" s="125" t="s">
        <v>2646</v>
      </c>
      <c r="D10613" s="126" t="s">
        <v>31791</v>
      </c>
      <c r="E10613" s="125" t="s">
        <v>2646</v>
      </c>
      <c r="F10613" s="126" t="s">
        <v>31796</v>
      </c>
      <c r="G10613" s="125" t="s">
        <v>31792</v>
      </c>
      <c r="H10613" s="126" t="s">
        <v>31793</v>
      </c>
      <c r="I10613" s="127">
        <v>14</v>
      </c>
      <c r="J10613" s="128">
        <v>13.7569</v>
      </c>
    </row>
    <row r="10614" spans="2:10" hidden="1" x14ac:dyDescent="0.25">
      <c r="B10614" s="124" t="s">
        <v>32</v>
      </c>
      <c r="C10614" s="125" t="s">
        <v>31797</v>
      </c>
      <c r="D10614" s="126" t="s">
        <v>31798</v>
      </c>
      <c r="E10614" s="125" t="s">
        <v>31797</v>
      </c>
      <c r="F10614" s="126" t="s">
        <v>31799</v>
      </c>
      <c r="G10614" s="125" t="s">
        <v>13881</v>
      </c>
      <c r="H10614" s="126" t="s">
        <v>31800</v>
      </c>
      <c r="I10614" s="127">
        <v>244</v>
      </c>
      <c r="J10614" s="128">
        <v>13.603199999999999</v>
      </c>
    </row>
    <row r="10615" spans="2:10" hidden="1" x14ac:dyDescent="0.25">
      <c r="B10615" s="124" t="s">
        <v>32</v>
      </c>
      <c r="C10615" s="125" t="s">
        <v>31801</v>
      </c>
      <c r="D10615" s="126" t="s">
        <v>31802</v>
      </c>
      <c r="E10615" s="125" t="s">
        <v>31801</v>
      </c>
      <c r="F10615" s="126" t="s">
        <v>31803</v>
      </c>
      <c r="G10615" s="125" t="s">
        <v>11328</v>
      </c>
      <c r="H10615" s="126" t="s">
        <v>31804</v>
      </c>
      <c r="I10615" s="127">
        <v>9</v>
      </c>
      <c r="J10615" s="128">
        <v>11.713699999999999</v>
      </c>
    </row>
    <row r="10616" spans="2:10" hidden="1" x14ac:dyDescent="0.25">
      <c r="B10616" s="124" t="s">
        <v>32</v>
      </c>
      <c r="C10616" s="125" t="s">
        <v>31801</v>
      </c>
      <c r="D10616" s="126" t="s">
        <v>31802</v>
      </c>
      <c r="E10616" s="125" t="s">
        <v>31801</v>
      </c>
      <c r="F10616" s="126" t="s">
        <v>31803</v>
      </c>
      <c r="G10616" s="125" t="s">
        <v>7874</v>
      </c>
      <c r="H10616" s="126" t="s">
        <v>31805</v>
      </c>
      <c r="I10616" s="127">
        <v>34</v>
      </c>
      <c r="J10616" s="128">
        <v>14.7462</v>
      </c>
    </row>
    <row r="10617" spans="2:10" hidden="1" x14ac:dyDescent="0.25">
      <c r="B10617" s="124" t="s">
        <v>32</v>
      </c>
      <c r="C10617" s="125" t="s">
        <v>31801</v>
      </c>
      <c r="D10617" s="126" t="s">
        <v>31802</v>
      </c>
      <c r="E10617" s="125" t="s">
        <v>31801</v>
      </c>
      <c r="F10617" s="126" t="s">
        <v>31803</v>
      </c>
      <c r="G10617" s="125" t="s">
        <v>31806</v>
      </c>
      <c r="H10617" s="126" t="s">
        <v>31807</v>
      </c>
      <c r="I10617" s="127">
        <v>26</v>
      </c>
      <c r="J10617" s="128">
        <v>14.559799999999999</v>
      </c>
    </row>
    <row r="10618" spans="2:10" hidden="1" x14ac:dyDescent="0.25">
      <c r="B10618" s="124" t="s">
        <v>32</v>
      </c>
      <c r="C10618" s="125" t="s">
        <v>31808</v>
      </c>
      <c r="D10618" s="126" t="s">
        <v>31809</v>
      </c>
      <c r="E10618" s="125" t="s">
        <v>31808</v>
      </c>
      <c r="F10618" s="126" t="s">
        <v>31810</v>
      </c>
      <c r="G10618" s="125" t="s">
        <v>31811</v>
      </c>
      <c r="H10618" s="126" t="s">
        <v>31812</v>
      </c>
      <c r="I10618" s="127">
        <v>170</v>
      </c>
      <c r="J10618" s="128">
        <v>23.566500000000001</v>
      </c>
    </row>
    <row r="10619" spans="2:10" hidden="1" x14ac:dyDescent="0.25">
      <c r="B10619" s="124" t="s">
        <v>32</v>
      </c>
      <c r="C10619" s="125" t="s">
        <v>31808</v>
      </c>
      <c r="D10619" s="126" t="s">
        <v>31809</v>
      </c>
      <c r="E10619" s="125" t="s">
        <v>31808</v>
      </c>
      <c r="F10619" s="126" t="s">
        <v>31810</v>
      </c>
      <c r="G10619" s="125" t="s">
        <v>29174</v>
      </c>
      <c r="H10619" s="126" t="s">
        <v>31813</v>
      </c>
      <c r="I10619" s="127">
        <v>147</v>
      </c>
      <c r="J10619" s="128">
        <v>14.050800000000001</v>
      </c>
    </row>
    <row r="10620" spans="2:10" hidden="1" x14ac:dyDescent="0.25">
      <c r="B10620" s="124" t="s">
        <v>32</v>
      </c>
      <c r="C10620" s="125" t="s">
        <v>31814</v>
      </c>
      <c r="D10620" s="126" t="s">
        <v>31815</v>
      </c>
      <c r="E10620" s="125" t="s">
        <v>17720</v>
      </c>
      <c r="F10620" s="126" t="s">
        <v>31816</v>
      </c>
      <c r="G10620" s="125" t="s">
        <v>31817</v>
      </c>
      <c r="H10620" s="126" t="s">
        <v>31818</v>
      </c>
      <c r="I10620" s="127">
        <v>129</v>
      </c>
      <c r="J10620" s="128">
        <v>17.677900000000001</v>
      </c>
    </row>
    <row r="10621" spans="2:10" hidden="1" x14ac:dyDescent="0.25">
      <c r="B10621" s="124" t="s">
        <v>32</v>
      </c>
      <c r="C10621" s="125" t="s">
        <v>31814</v>
      </c>
      <c r="D10621" s="126" t="s">
        <v>31815</v>
      </c>
      <c r="E10621" s="125" t="s">
        <v>31814</v>
      </c>
      <c r="F10621" s="126" t="s">
        <v>31819</v>
      </c>
      <c r="G10621" s="125" t="s">
        <v>17720</v>
      </c>
      <c r="H10621" s="126" t="s">
        <v>31816</v>
      </c>
      <c r="I10621" s="127">
        <v>259</v>
      </c>
      <c r="J10621" s="128">
        <v>9.8876000000000008</v>
      </c>
    </row>
    <row r="10622" spans="2:10" hidden="1" x14ac:dyDescent="0.25">
      <c r="B10622" s="124" t="s">
        <v>32</v>
      </c>
      <c r="C10622" s="125" t="s">
        <v>2706</v>
      </c>
      <c r="D10622" s="126" t="s">
        <v>31820</v>
      </c>
      <c r="E10622" s="125" t="s">
        <v>2706</v>
      </c>
      <c r="F10622" s="126" t="s">
        <v>31821</v>
      </c>
      <c r="G10622" s="125" t="s">
        <v>31822</v>
      </c>
      <c r="H10622" s="126" t="s">
        <v>31823</v>
      </c>
      <c r="I10622" s="127">
        <v>269</v>
      </c>
      <c r="J10622" s="128">
        <v>13.6477</v>
      </c>
    </row>
    <row r="10623" spans="2:10" hidden="1" x14ac:dyDescent="0.25">
      <c r="B10623" s="124" t="s">
        <v>32</v>
      </c>
      <c r="C10623" s="125" t="s">
        <v>31824</v>
      </c>
      <c r="D10623" s="126" t="s">
        <v>31825</v>
      </c>
      <c r="E10623" s="125" t="s">
        <v>31824</v>
      </c>
      <c r="F10623" s="126" t="s">
        <v>31826</v>
      </c>
      <c r="G10623" s="125" t="s">
        <v>31827</v>
      </c>
      <c r="H10623" s="126" t="s">
        <v>31828</v>
      </c>
      <c r="I10623" s="127">
        <v>24</v>
      </c>
      <c r="J10623" s="128">
        <v>3.3805000000000001</v>
      </c>
    </row>
    <row r="10624" spans="2:10" hidden="1" x14ac:dyDescent="0.25">
      <c r="B10624" s="124" t="s">
        <v>32</v>
      </c>
      <c r="C10624" s="125" t="s">
        <v>31824</v>
      </c>
      <c r="D10624" s="126" t="s">
        <v>31825</v>
      </c>
      <c r="E10624" s="125" t="s">
        <v>31824</v>
      </c>
      <c r="F10624" s="126" t="s">
        <v>31826</v>
      </c>
      <c r="G10624" s="125" t="s">
        <v>3760</v>
      </c>
      <c r="H10624" s="126" t="s">
        <v>31829</v>
      </c>
      <c r="I10624" s="127">
        <v>91</v>
      </c>
      <c r="J10624" s="128">
        <v>5.2598000000000003</v>
      </c>
    </row>
    <row r="10625" spans="2:10" hidden="1" x14ac:dyDescent="0.25">
      <c r="B10625" s="124" t="s">
        <v>32</v>
      </c>
      <c r="C10625" s="125" t="s">
        <v>31824</v>
      </c>
      <c r="D10625" s="126" t="s">
        <v>31825</v>
      </c>
      <c r="E10625" s="125" t="s">
        <v>31827</v>
      </c>
      <c r="F10625" s="126" t="s">
        <v>31828</v>
      </c>
      <c r="G10625" s="125" t="s">
        <v>6863</v>
      </c>
      <c r="H10625" s="126" t="s">
        <v>31830</v>
      </c>
      <c r="I10625" s="127">
        <v>67</v>
      </c>
      <c r="J10625" s="128">
        <v>4.1584999999999992</v>
      </c>
    </row>
    <row r="10626" spans="2:10" hidden="1" x14ac:dyDescent="0.25">
      <c r="B10626" s="124" t="s">
        <v>32</v>
      </c>
      <c r="C10626" s="125" t="s">
        <v>31824</v>
      </c>
      <c r="D10626" s="126" t="s">
        <v>31825</v>
      </c>
      <c r="E10626" s="125" t="s">
        <v>6863</v>
      </c>
      <c r="F10626" s="126" t="s">
        <v>31830</v>
      </c>
      <c r="G10626" s="125" t="s">
        <v>6863</v>
      </c>
      <c r="H10626" s="126" t="s">
        <v>31831</v>
      </c>
      <c r="I10626" s="127">
        <v>90</v>
      </c>
      <c r="J10626" s="128">
        <v>2.4203999999999999</v>
      </c>
    </row>
    <row r="10627" spans="2:10" hidden="1" x14ac:dyDescent="0.25">
      <c r="B10627" s="124" t="s">
        <v>32</v>
      </c>
      <c r="C10627" s="125" t="s">
        <v>31832</v>
      </c>
      <c r="D10627" s="126" t="s">
        <v>31833</v>
      </c>
      <c r="E10627" s="125" t="s">
        <v>31832</v>
      </c>
      <c r="F10627" s="126" t="s">
        <v>31834</v>
      </c>
      <c r="G10627" s="125" t="s">
        <v>31835</v>
      </c>
      <c r="H10627" s="126" t="s">
        <v>31836</v>
      </c>
      <c r="I10627" s="127">
        <v>8</v>
      </c>
      <c r="J10627" s="128">
        <v>10.659599999999999</v>
      </c>
    </row>
    <row r="10628" spans="2:10" hidden="1" x14ac:dyDescent="0.25">
      <c r="B10628" s="124" t="s">
        <v>32</v>
      </c>
      <c r="C10628" s="125" t="s">
        <v>31832</v>
      </c>
      <c r="D10628" s="126" t="s">
        <v>31833</v>
      </c>
      <c r="E10628" s="125" t="s">
        <v>31832</v>
      </c>
      <c r="F10628" s="126" t="s">
        <v>31834</v>
      </c>
      <c r="G10628" s="125" t="s">
        <v>31837</v>
      </c>
      <c r="H10628" s="126" t="s">
        <v>31838</v>
      </c>
      <c r="I10628" s="127">
        <v>254</v>
      </c>
      <c r="J10628" s="128">
        <v>7.5286</v>
      </c>
    </row>
    <row r="10629" spans="2:10" hidden="1" x14ac:dyDescent="0.25">
      <c r="B10629" s="124" t="s">
        <v>32</v>
      </c>
      <c r="C10629" s="125" t="s">
        <v>31839</v>
      </c>
      <c r="D10629" s="126" t="s">
        <v>31840</v>
      </c>
      <c r="E10629" s="125" t="s">
        <v>31839</v>
      </c>
      <c r="F10629" s="126" t="s">
        <v>31841</v>
      </c>
      <c r="G10629" s="125" t="s">
        <v>31842</v>
      </c>
      <c r="H10629" s="126" t="s">
        <v>31843</v>
      </c>
      <c r="I10629" s="127">
        <v>207</v>
      </c>
      <c r="J10629" s="128">
        <v>12.050700000000001</v>
      </c>
    </row>
    <row r="10630" spans="2:10" hidden="1" x14ac:dyDescent="0.25">
      <c r="B10630" s="124" t="s">
        <v>32</v>
      </c>
      <c r="C10630" s="125" t="s">
        <v>31839</v>
      </c>
      <c r="D10630" s="126" t="s">
        <v>31840</v>
      </c>
      <c r="E10630" s="125" t="s">
        <v>31839</v>
      </c>
      <c r="F10630" s="126" t="s">
        <v>31841</v>
      </c>
      <c r="G10630" s="125" t="s">
        <v>16751</v>
      </c>
      <c r="H10630" s="126" t="s">
        <v>31844</v>
      </c>
      <c r="I10630" s="127">
        <v>2</v>
      </c>
      <c r="J10630" s="128">
        <v>6.1449999999999987</v>
      </c>
    </row>
    <row r="10631" spans="2:10" hidden="1" x14ac:dyDescent="0.25">
      <c r="B10631" s="124" t="s">
        <v>32</v>
      </c>
      <c r="C10631" s="125" t="s">
        <v>31839</v>
      </c>
      <c r="D10631" s="126" t="s">
        <v>31840</v>
      </c>
      <c r="E10631" s="125" t="s">
        <v>8348</v>
      </c>
      <c r="F10631" s="126" t="s">
        <v>31845</v>
      </c>
      <c r="G10631" s="125" t="s">
        <v>31846</v>
      </c>
      <c r="H10631" s="126" t="s">
        <v>31847</v>
      </c>
      <c r="I10631" s="127">
        <v>7</v>
      </c>
      <c r="J10631" s="128">
        <v>15.0685</v>
      </c>
    </row>
    <row r="10632" spans="2:10" hidden="1" x14ac:dyDescent="0.25">
      <c r="B10632" s="124" t="s">
        <v>32</v>
      </c>
      <c r="C10632" s="125" t="s">
        <v>31839</v>
      </c>
      <c r="D10632" s="126" t="s">
        <v>31840</v>
      </c>
      <c r="E10632" s="125" t="s">
        <v>8348</v>
      </c>
      <c r="F10632" s="126" t="s">
        <v>31845</v>
      </c>
      <c r="G10632" s="125" t="s">
        <v>31848</v>
      </c>
      <c r="H10632" s="126" t="s">
        <v>31849</v>
      </c>
      <c r="I10632" s="127">
        <v>171</v>
      </c>
      <c r="J10632" s="128">
        <v>5.1169999999999991</v>
      </c>
    </row>
    <row r="10633" spans="2:10" hidden="1" x14ac:dyDescent="0.25">
      <c r="B10633" s="124" t="s">
        <v>32</v>
      </c>
      <c r="C10633" s="125" t="s">
        <v>31839</v>
      </c>
      <c r="D10633" s="126" t="s">
        <v>31840</v>
      </c>
      <c r="E10633" s="125" t="s">
        <v>31839</v>
      </c>
      <c r="F10633" s="126" t="s">
        <v>31841</v>
      </c>
      <c r="G10633" s="125" t="s">
        <v>8348</v>
      </c>
      <c r="H10633" s="126" t="s">
        <v>31845</v>
      </c>
      <c r="I10633" s="127">
        <v>6</v>
      </c>
      <c r="J10633" s="128">
        <v>9.2776000000000014</v>
      </c>
    </row>
    <row r="10634" spans="2:10" hidden="1" x14ac:dyDescent="0.25">
      <c r="B10634" s="124" t="s">
        <v>32</v>
      </c>
      <c r="C10634" s="125" t="s">
        <v>31839</v>
      </c>
      <c r="D10634" s="126" t="s">
        <v>31840</v>
      </c>
      <c r="E10634" s="125" t="s">
        <v>31839</v>
      </c>
      <c r="F10634" s="126" t="s">
        <v>31841</v>
      </c>
      <c r="G10634" s="125" t="s">
        <v>11861</v>
      </c>
      <c r="H10634" s="126" t="s">
        <v>31850</v>
      </c>
      <c r="I10634" s="127">
        <v>15</v>
      </c>
      <c r="J10634" s="128">
        <v>6.3810000000000002</v>
      </c>
    </row>
    <row r="10635" spans="2:10" hidden="1" x14ac:dyDescent="0.25">
      <c r="B10635" s="124" t="s">
        <v>32</v>
      </c>
      <c r="C10635" s="125" t="s">
        <v>31839</v>
      </c>
      <c r="D10635" s="126" t="s">
        <v>31840</v>
      </c>
      <c r="E10635" s="125" t="s">
        <v>11861</v>
      </c>
      <c r="F10635" s="126" t="s">
        <v>31850</v>
      </c>
      <c r="G10635" s="125" t="s">
        <v>4003</v>
      </c>
      <c r="H10635" s="126" t="s">
        <v>31851</v>
      </c>
      <c r="I10635" s="127">
        <v>40</v>
      </c>
      <c r="J10635" s="128">
        <v>6.6368999999999998</v>
      </c>
    </row>
    <row r="10636" spans="2:10" hidden="1" x14ac:dyDescent="0.25">
      <c r="B10636" s="124" t="s">
        <v>32</v>
      </c>
      <c r="C10636" s="125" t="s">
        <v>31839</v>
      </c>
      <c r="D10636" s="126" t="s">
        <v>31840</v>
      </c>
      <c r="E10636" s="125" t="s">
        <v>955</v>
      </c>
      <c r="F10636" s="126" t="s">
        <v>31852</v>
      </c>
      <c r="G10636" s="125" t="s">
        <v>5166</v>
      </c>
      <c r="H10636" s="126" t="s">
        <v>31853</v>
      </c>
      <c r="I10636" s="127">
        <v>5</v>
      </c>
      <c r="J10636" s="128">
        <v>5.1239999999999988</v>
      </c>
    </row>
    <row r="10637" spans="2:10" hidden="1" x14ac:dyDescent="0.25">
      <c r="B10637" s="124" t="s">
        <v>32</v>
      </c>
      <c r="C10637" s="125" t="s">
        <v>31839</v>
      </c>
      <c r="D10637" s="126" t="s">
        <v>31840</v>
      </c>
      <c r="E10637" s="125" t="s">
        <v>11861</v>
      </c>
      <c r="F10637" s="126" t="s">
        <v>31850</v>
      </c>
      <c r="G10637" s="125" t="s">
        <v>31854</v>
      </c>
      <c r="H10637" s="126" t="s">
        <v>31855</v>
      </c>
      <c r="I10637" s="127">
        <v>14</v>
      </c>
      <c r="J10637" s="128">
        <v>9.1748000000000012</v>
      </c>
    </row>
    <row r="10638" spans="2:10" hidden="1" x14ac:dyDescent="0.25">
      <c r="B10638" s="124" t="s">
        <v>32</v>
      </c>
      <c r="C10638" s="125" t="s">
        <v>31839</v>
      </c>
      <c r="D10638" s="126" t="s">
        <v>31840</v>
      </c>
      <c r="E10638" s="125" t="s">
        <v>4003</v>
      </c>
      <c r="F10638" s="126" t="s">
        <v>31851</v>
      </c>
      <c r="G10638" s="125" t="s">
        <v>955</v>
      </c>
      <c r="H10638" s="126" t="s">
        <v>31852</v>
      </c>
      <c r="I10638" s="127">
        <v>4</v>
      </c>
      <c r="J10638" s="128">
        <v>4.7250999999999994</v>
      </c>
    </row>
    <row r="10639" spans="2:10" hidden="1" x14ac:dyDescent="0.25">
      <c r="B10639" s="124" t="s">
        <v>32</v>
      </c>
      <c r="C10639" s="125" t="s">
        <v>31856</v>
      </c>
      <c r="D10639" s="126" t="s">
        <v>31857</v>
      </c>
      <c r="E10639" s="125" t="s">
        <v>15308</v>
      </c>
      <c r="F10639" s="126" t="s">
        <v>31858</v>
      </c>
      <c r="G10639" s="125" t="s">
        <v>31859</v>
      </c>
      <c r="H10639" s="126" t="s">
        <v>31860</v>
      </c>
      <c r="I10639" s="127">
        <v>196</v>
      </c>
      <c r="J10639" s="128">
        <v>15.1424</v>
      </c>
    </row>
    <row r="10640" spans="2:10" hidden="1" x14ac:dyDescent="0.25">
      <c r="B10640" s="124" t="s">
        <v>32</v>
      </c>
      <c r="C10640" s="125" t="s">
        <v>31856</v>
      </c>
      <c r="D10640" s="126" t="s">
        <v>31857</v>
      </c>
      <c r="E10640" s="125" t="s">
        <v>31856</v>
      </c>
      <c r="F10640" s="126" t="s">
        <v>31861</v>
      </c>
      <c r="G10640" s="125" t="s">
        <v>15308</v>
      </c>
      <c r="H10640" s="126" t="s">
        <v>31858</v>
      </c>
      <c r="I10640" s="127">
        <v>4</v>
      </c>
      <c r="J10640" s="128">
        <v>13.089499999999999</v>
      </c>
    </row>
    <row r="10641" spans="2:10" hidden="1" x14ac:dyDescent="0.25">
      <c r="B10641" s="124" t="s">
        <v>32</v>
      </c>
      <c r="C10641" s="125" t="s">
        <v>31856</v>
      </c>
      <c r="D10641" s="126" t="s">
        <v>31857</v>
      </c>
      <c r="E10641" s="125" t="s">
        <v>31856</v>
      </c>
      <c r="F10641" s="126" t="s">
        <v>31861</v>
      </c>
      <c r="G10641" s="125" t="s">
        <v>12084</v>
      </c>
      <c r="H10641" s="126" t="s">
        <v>31862</v>
      </c>
      <c r="I10641" s="127">
        <v>10</v>
      </c>
      <c r="J10641" s="128">
        <v>14.5708</v>
      </c>
    </row>
    <row r="10642" spans="2:10" hidden="1" x14ac:dyDescent="0.25">
      <c r="B10642" s="124" t="s">
        <v>32</v>
      </c>
      <c r="C10642" s="125" t="s">
        <v>31856</v>
      </c>
      <c r="D10642" s="126" t="s">
        <v>31857</v>
      </c>
      <c r="E10642" s="125" t="s">
        <v>31856</v>
      </c>
      <c r="F10642" s="126" t="s">
        <v>31861</v>
      </c>
      <c r="G10642" s="125" t="s">
        <v>25314</v>
      </c>
      <c r="H10642" s="126" t="s">
        <v>31863</v>
      </c>
      <c r="I10642" s="127">
        <v>96</v>
      </c>
      <c r="J10642" s="128">
        <v>21.33509999999999</v>
      </c>
    </row>
    <row r="10643" spans="2:10" hidden="1" x14ac:dyDescent="0.25">
      <c r="B10643" s="124" t="s">
        <v>32</v>
      </c>
      <c r="C10643" s="125" t="s">
        <v>31864</v>
      </c>
      <c r="D10643" s="126" t="s">
        <v>31865</v>
      </c>
      <c r="E10643" s="125" t="s">
        <v>4931</v>
      </c>
      <c r="F10643" s="126" t="s">
        <v>31866</v>
      </c>
      <c r="G10643" s="125" t="s">
        <v>31494</v>
      </c>
      <c r="H10643" s="126" t="s">
        <v>31867</v>
      </c>
      <c r="I10643" s="127">
        <v>89</v>
      </c>
      <c r="J10643" s="128">
        <v>2.0145</v>
      </c>
    </row>
    <row r="10644" spans="2:10" hidden="1" x14ac:dyDescent="0.25">
      <c r="B10644" s="124" t="s">
        <v>32</v>
      </c>
      <c r="C10644" s="125" t="s">
        <v>31864</v>
      </c>
      <c r="D10644" s="126" t="s">
        <v>31865</v>
      </c>
      <c r="E10644" s="125" t="s">
        <v>31868</v>
      </c>
      <c r="F10644" s="126" t="s">
        <v>31869</v>
      </c>
      <c r="G10644" s="125" t="s">
        <v>4931</v>
      </c>
      <c r="H10644" s="126" t="s">
        <v>31866</v>
      </c>
      <c r="I10644" s="127">
        <v>60</v>
      </c>
      <c r="J10644" s="128">
        <v>3.9243999999999999</v>
      </c>
    </row>
    <row r="10645" spans="2:10" hidden="1" x14ac:dyDescent="0.25">
      <c r="B10645" s="124" t="s">
        <v>32</v>
      </c>
      <c r="C10645" s="125" t="s">
        <v>31864</v>
      </c>
      <c r="D10645" s="126" t="s">
        <v>31865</v>
      </c>
      <c r="E10645" s="125" t="s">
        <v>31864</v>
      </c>
      <c r="F10645" s="126" t="s">
        <v>31870</v>
      </c>
      <c r="G10645" s="125" t="s">
        <v>31871</v>
      </c>
      <c r="H10645" s="126" t="s">
        <v>31872</v>
      </c>
      <c r="I10645" s="127">
        <v>45</v>
      </c>
      <c r="J10645" s="128">
        <v>4.1590999999999996</v>
      </c>
    </row>
    <row r="10646" spans="2:10" hidden="1" x14ac:dyDescent="0.25">
      <c r="B10646" s="124" t="s">
        <v>32</v>
      </c>
      <c r="C10646" s="125" t="s">
        <v>31864</v>
      </c>
      <c r="D10646" s="126" t="s">
        <v>31865</v>
      </c>
      <c r="E10646" s="125" t="s">
        <v>1663</v>
      </c>
      <c r="F10646" s="126" t="s">
        <v>31873</v>
      </c>
      <c r="G10646" s="125" t="s">
        <v>31874</v>
      </c>
      <c r="H10646" s="126" t="s">
        <v>31875</v>
      </c>
      <c r="I10646" s="127">
        <v>223</v>
      </c>
      <c r="J10646" s="128">
        <v>2.7911999999999999</v>
      </c>
    </row>
    <row r="10647" spans="2:10" hidden="1" x14ac:dyDescent="0.25">
      <c r="B10647" s="124" t="s">
        <v>32</v>
      </c>
      <c r="C10647" s="125" t="s">
        <v>31864</v>
      </c>
      <c r="D10647" s="126" t="s">
        <v>31865</v>
      </c>
      <c r="E10647" s="125" t="s">
        <v>31864</v>
      </c>
      <c r="F10647" s="126" t="s">
        <v>31870</v>
      </c>
      <c r="G10647" s="125" t="s">
        <v>31868</v>
      </c>
      <c r="H10647" s="126" t="s">
        <v>31869</v>
      </c>
      <c r="I10647" s="127">
        <v>98</v>
      </c>
      <c r="J10647" s="128">
        <v>6.9716000000000022</v>
      </c>
    </row>
    <row r="10648" spans="2:10" hidden="1" x14ac:dyDescent="0.25">
      <c r="B10648" s="124" t="s">
        <v>32</v>
      </c>
      <c r="C10648" s="125" t="s">
        <v>31864</v>
      </c>
      <c r="D10648" s="126" t="s">
        <v>31865</v>
      </c>
      <c r="E10648" s="125" t="s">
        <v>31868</v>
      </c>
      <c r="F10648" s="126" t="s">
        <v>31869</v>
      </c>
      <c r="G10648" s="125" t="s">
        <v>1663</v>
      </c>
      <c r="H10648" s="126" t="s">
        <v>31873</v>
      </c>
      <c r="I10648" s="127">
        <v>103</v>
      </c>
      <c r="J10648" s="128">
        <v>2.4516999999999989</v>
      </c>
    </row>
    <row r="10649" spans="2:10" hidden="1" x14ac:dyDescent="0.25">
      <c r="B10649" s="124" t="s">
        <v>32</v>
      </c>
      <c r="C10649" s="125" t="s">
        <v>2895</v>
      </c>
      <c r="D10649" s="126" t="s">
        <v>31876</v>
      </c>
      <c r="E10649" s="125" t="s">
        <v>2895</v>
      </c>
      <c r="F10649" s="126" t="s">
        <v>31877</v>
      </c>
      <c r="G10649" s="125" t="s">
        <v>31878</v>
      </c>
      <c r="H10649" s="126" t="s">
        <v>31879</v>
      </c>
      <c r="I10649" s="127">
        <v>221</v>
      </c>
      <c r="J10649" s="128">
        <v>14.095700000000001</v>
      </c>
    </row>
    <row r="10650" spans="2:10" hidden="1" x14ac:dyDescent="0.25">
      <c r="B10650" s="124" t="s">
        <v>32</v>
      </c>
      <c r="C10650" s="125" t="s">
        <v>2895</v>
      </c>
      <c r="D10650" s="126" t="s">
        <v>31876</v>
      </c>
      <c r="E10650" s="125" t="s">
        <v>31880</v>
      </c>
      <c r="F10650" s="126" t="s">
        <v>31881</v>
      </c>
      <c r="G10650" s="125" t="s">
        <v>31254</v>
      </c>
      <c r="H10650" s="126" t="s">
        <v>31882</v>
      </c>
      <c r="I10650" s="127">
        <v>260</v>
      </c>
      <c r="J10650" s="128">
        <v>10.0632</v>
      </c>
    </row>
    <row r="10651" spans="2:10" hidden="1" x14ac:dyDescent="0.25">
      <c r="B10651" s="124" t="s">
        <v>32</v>
      </c>
      <c r="C10651" s="125" t="s">
        <v>2895</v>
      </c>
      <c r="D10651" s="126" t="s">
        <v>31876</v>
      </c>
      <c r="E10651" s="125" t="s">
        <v>31883</v>
      </c>
      <c r="F10651" s="126" t="s">
        <v>31884</v>
      </c>
      <c r="G10651" s="125" t="s">
        <v>31885</v>
      </c>
      <c r="H10651" s="126" t="s">
        <v>31886</v>
      </c>
      <c r="I10651" s="127">
        <v>294</v>
      </c>
      <c r="J10651" s="128">
        <v>39.354299999999988</v>
      </c>
    </row>
    <row r="10652" spans="2:10" hidden="1" x14ac:dyDescent="0.25">
      <c r="B10652" s="124" t="s">
        <v>32</v>
      </c>
      <c r="C10652" s="125" t="s">
        <v>2895</v>
      </c>
      <c r="D10652" s="126" t="s">
        <v>31876</v>
      </c>
      <c r="E10652" s="125" t="s">
        <v>31880</v>
      </c>
      <c r="F10652" s="126" t="s">
        <v>31881</v>
      </c>
      <c r="G10652" s="125" t="s">
        <v>31887</v>
      </c>
      <c r="H10652" s="126" t="s">
        <v>31888</v>
      </c>
      <c r="I10652" s="127">
        <v>81</v>
      </c>
      <c r="J10652" s="128">
        <v>11.176600000000001</v>
      </c>
    </row>
    <row r="10653" spans="2:10" hidden="1" x14ac:dyDescent="0.25">
      <c r="B10653" s="124" t="s">
        <v>32</v>
      </c>
      <c r="C10653" s="125" t="s">
        <v>2895</v>
      </c>
      <c r="D10653" s="126" t="s">
        <v>31876</v>
      </c>
      <c r="E10653" s="125" t="s">
        <v>4248</v>
      </c>
      <c r="F10653" s="126" t="s">
        <v>31889</v>
      </c>
      <c r="G10653" s="125" t="s">
        <v>31883</v>
      </c>
      <c r="H10653" s="126" t="s">
        <v>31884</v>
      </c>
      <c r="I10653" s="127">
        <v>80</v>
      </c>
      <c r="J10653" s="128">
        <v>26.445900000000002</v>
      </c>
    </row>
    <row r="10654" spans="2:10" hidden="1" x14ac:dyDescent="0.25">
      <c r="B10654" s="124" t="s">
        <v>32</v>
      </c>
      <c r="C10654" s="125" t="s">
        <v>2895</v>
      </c>
      <c r="D10654" s="126" t="s">
        <v>31876</v>
      </c>
      <c r="E10654" s="125" t="s">
        <v>31878</v>
      </c>
      <c r="F10654" s="126" t="s">
        <v>31879</v>
      </c>
      <c r="G10654" s="125" t="s">
        <v>31890</v>
      </c>
      <c r="H10654" s="126" t="s">
        <v>31891</v>
      </c>
      <c r="I10654" s="127">
        <v>2</v>
      </c>
      <c r="J10654" s="128">
        <v>0.96519999999999995</v>
      </c>
    </row>
    <row r="10655" spans="2:10" hidden="1" x14ac:dyDescent="0.25">
      <c r="B10655" s="124" t="s">
        <v>32</v>
      </c>
      <c r="C10655" s="125" t="s">
        <v>2895</v>
      </c>
      <c r="D10655" s="126" t="s">
        <v>31876</v>
      </c>
      <c r="E10655" s="125" t="s">
        <v>2895</v>
      </c>
      <c r="F10655" s="126" t="s">
        <v>31877</v>
      </c>
      <c r="G10655" s="125" t="s">
        <v>31892</v>
      </c>
      <c r="H10655" s="126" t="s">
        <v>31893</v>
      </c>
      <c r="I10655" s="127">
        <v>40</v>
      </c>
      <c r="J10655" s="128">
        <v>36.505499999999998</v>
      </c>
    </row>
    <row r="10656" spans="2:10" hidden="1" x14ac:dyDescent="0.25">
      <c r="B10656" s="124" t="s">
        <v>32</v>
      </c>
      <c r="C10656" s="125" t="s">
        <v>2895</v>
      </c>
      <c r="D10656" s="126" t="s">
        <v>31876</v>
      </c>
      <c r="E10656" s="125" t="s">
        <v>2895</v>
      </c>
      <c r="F10656" s="126" t="s">
        <v>31877</v>
      </c>
      <c r="G10656" s="125" t="s">
        <v>4248</v>
      </c>
      <c r="H10656" s="126" t="s">
        <v>31889</v>
      </c>
      <c r="I10656" s="127">
        <v>82</v>
      </c>
      <c r="J10656" s="128">
        <v>16.0609</v>
      </c>
    </row>
    <row r="10657" spans="2:10" hidden="1" x14ac:dyDescent="0.25">
      <c r="B10657" s="124" t="s">
        <v>32</v>
      </c>
      <c r="C10657" s="125" t="s">
        <v>2895</v>
      </c>
      <c r="D10657" s="126" t="s">
        <v>31876</v>
      </c>
      <c r="E10657" s="125" t="s">
        <v>31885</v>
      </c>
      <c r="F10657" s="126" t="s">
        <v>31886</v>
      </c>
      <c r="G10657" s="125" t="s">
        <v>31894</v>
      </c>
      <c r="H10657" s="126" t="s">
        <v>31895</v>
      </c>
      <c r="I10657" s="127">
        <v>368</v>
      </c>
      <c r="J10657" s="128">
        <v>2.7740999999999998</v>
      </c>
    </row>
    <row r="10658" spans="2:10" hidden="1" x14ac:dyDescent="0.25">
      <c r="B10658" s="124" t="s">
        <v>32</v>
      </c>
      <c r="C10658" s="125" t="s">
        <v>2895</v>
      </c>
      <c r="D10658" s="126" t="s">
        <v>31876</v>
      </c>
      <c r="E10658" s="125" t="s">
        <v>31894</v>
      </c>
      <c r="F10658" s="126" t="s">
        <v>31895</v>
      </c>
      <c r="G10658" s="125" t="s">
        <v>31880</v>
      </c>
      <c r="H10658" s="126" t="s">
        <v>31881</v>
      </c>
      <c r="I10658" s="127">
        <v>154</v>
      </c>
      <c r="J10658" s="128">
        <v>3.5447000000000002</v>
      </c>
    </row>
    <row r="10659" spans="2:10" hidden="1" x14ac:dyDescent="0.25">
      <c r="B10659" s="124" t="s">
        <v>32</v>
      </c>
      <c r="C10659" s="125" t="s">
        <v>2895</v>
      </c>
      <c r="D10659" s="126" t="s">
        <v>31876</v>
      </c>
      <c r="E10659" s="125" t="s">
        <v>31254</v>
      </c>
      <c r="F10659" s="126" t="s">
        <v>31882</v>
      </c>
      <c r="G10659" s="125" t="s">
        <v>31896</v>
      </c>
      <c r="H10659" s="126" t="s">
        <v>31897</v>
      </c>
      <c r="I10659" s="127">
        <v>97</v>
      </c>
      <c r="J10659" s="128">
        <v>13.9758</v>
      </c>
    </row>
    <row r="10660" spans="2:10" hidden="1" x14ac:dyDescent="0.25">
      <c r="B10660" s="124" t="s">
        <v>32</v>
      </c>
      <c r="C10660" s="125" t="s">
        <v>31898</v>
      </c>
      <c r="D10660" s="126" t="s">
        <v>31899</v>
      </c>
      <c r="E10660" s="125" t="s">
        <v>31898</v>
      </c>
      <c r="F10660" s="126" t="s">
        <v>31900</v>
      </c>
      <c r="G10660" s="125" t="s">
        <v>5222</v>
      </c>
      <c r="H10660" s="126" t="s">
        <v>31901</v>
      </c>
      <c r="I10660" s="127">
        <v>5</v>
      </c>
      <c r="J10660" s="128">
        <v>12.908300000000001</v>
      </c>
    </row>
    <row r="10661" spans="2:10" hidden="1" x14ac:dyDescent="0.25">
      <c r="B10661" s="124" t="s">
        <v>32</v>
      </c>
      <c r="C10661" s="125" t="s">
        <v>31898</v>
      </c>
      <c r="D10661" s="126" t="s">
        <v>31899</v>
      </c>
      <c r="E10661" s="125" t="s">
        <v>31902</v>
      </c>
      <c r="F10661" s="126" t="s">
        <v>31903</v>
      </c>
      <c r="G10661" s="125" t="s">
        <v>31904</v>
      </c>
      <c r="H10661" s="126" t="s">
        <v>31905</v>
      </c>
      <c r="I10661" s="127">
        <v>116</v>
      </c>
      <c r="J10661" s="128">
        <v>9.7498000000000005</v>
      </c>
    </row>
    <row r="10662" spans="2:10" hidden="1" x14ac:dyDescent="0.25">
      <c r="B10662" s="124" t="s">
        <v>32</v>
      </c>
      <c r="C10662" s="125" t="s">
        <v>31898</v>
      </c>
      <c r="D10662" s="126" t="s">
        <v>31899</v>
      </c>
      <c r="E10662" s="125" t="s">
        <v>5271</v>
      </c>
      <c r="F10662" s="126" t="s">
        <v>31906</v>
      </c>
      <c r="G10662" s="125" t="s">
        <v>31907</v>
      </c>
      <c r="H10662" s="126" t="s">
        <v>31908</v>
      </c>
      <c r="I10662" s="127">
        <v>0</v>
      </c>
      <c r="J10662" s="128">
        <v>15.6974</v>
      </c>
    </row>
    <row r="10663" spans="2:10" hidden="1" x14ac:dyDescent="0.25">
      <c r="B10663" s="124" t="s">
        <v>32</v>
      </c>
      <c r="C10663" s="125" t="s">
        <v>31898</v>
      </c>
      <c r="D10663" s="126" t="s">
        <v>31899</v>
      </c>
      <c r="E10663" s="125" t="s">
        <v>5271</v>
      </c>
      <c r="F10663" s="126" t="s">
        <v>31906</v>
      </c>
      <c r="G10663" s="125" t="s">
        <v>31902</v>
      </c>
      <c r="H10663" s="126" t="s">
        <v>31903</v>
      </c>
      <c r="I10663" s="127">
        <v>7</v>
      </c>
      <c r="J10663" s="128">
        <v>12.1235</v>
      </c>
    </row>
    <row r="10664" spans="2:10" hidden="1" x14ac:dyDescent="0.25">
      <c r="B10664" s="124" t="s">
        <v>32</v>
      </c>
      <c r="C10664" s="125" t="s">
        <v>31898</v>
      </c>
      <c r="D10664" s="126" t="s">
        <v>31899</v>
      </c>
      <c r="E10664" s="125" t="s">
        <v>31904</v>
      </c>
      <c r="F10664" s="126" t="s">
        <v>31905</v>
      </c>
      <c r="G10664" s="125" t="s">
        <v>22900</v>
      </c>
      <c r="H10664" s="126" t="s">
        <v>31909</v>
      </c>
      <c r="I10664" s="127">
        <v>0</v>
      </c>
      <c r="J10664" s="128">
        <v>12.4557</v>
      </c>
    </row>
    <row r="10665" spans="2:10" hidden="1" x14ac:dyDescent="0.25">
      <c r="B10665" s="124" t="s">
        <v>32</v>
      </c>
      <c r="C10665" s="125" t="s">
        <v>31898</v>
      </c>
      <c r="D10665" s="126" t="s">
        <v>31899</v>
      </c>
      <c r="E10665" s="125" t="s">
        <v>31898</v>
      </c>
      <c r="F10665" s="126" t="s">
        <v>31900</v>
      </c>
      <c r="G10665" s="125" t="s">
        <v>5271</v>
      </c>
      <c r="H10665" s="126" t="s">
        <v>31906</v>
      </c>
      <c r="I10665" s="127">
        <v>6</v>
      </c>
      <c r="J10665" s="128">
        <v>14.3386</v>
      </c>
    </row>
    <row r="10666" spans="2:10" hidden="1" x14ac:dyDescent="0.25">
      <c r="B10666" s="124" t="s">
        <v>32</v>
      </c>
      <c r="C10666" s="125" t="s">
        <v>31898</v>
      </c>
      <c r="D10666" s="126" t="s">
        <v>31899</v>
      </c>
      <c r="E10666" s="125" t="s">
        <v>31898</v>
      </c>
      <c r="F10666" s="126" t="s">
        <v>31900</v>
      </c>
      <c r="G10666" s="125" t="s">
        <v>31910</v>
      </c>
      <c r="H10666" s="126" t="s">
        <v>31911</v>
      </c>
      <c r="I10666" s="127">
        <v>2</v>
      </c>
      <c r="J10666" s="128">
        <v>27.581</v>
      </c>
    </row>
    <row r="10667" spans="2:10" hidden="1" x14ac:dyDescent="0.25">
      <c r="B10667" s="124" t="s">
        <v>32</v>
      </c>
      <c r="C10667" s="125" t="s">
        <v>31898</v>
      </c>
      <c r="D10667" s="126" t="s">
        <v>31899</v>
      </c>
      <c r="E10667" s="125" t="s">
        <v>22900</v>
      </c>
      <c r="F10667" s="126" t="s">
        <v>31909</v>
      </c>
      <c r="G10667" s="125" t="s">
        <v>31912</v>
      </c>
      <c r="H10667" s="126" t="s">
        <v>31913</v>
      </c>
      <c r="I10667" s="127">
        <v>35</v>
      </c>
      <c r="J10667" s="128">
        <v>17.821400000000001</v>
      </c>
    </row>
    <row r="10668" spans="2:10" hidden="1" x14ac:dyDescent="0.25">
      <c r="B10668" s="124" t="s">
        <v>32</v>
      </c>
      <c r="C10668" s="125" t="s">
        <v>31914</v>
      </c>
      <c r="D10668" s="126" t="s">
        <v>31915</v>
      </c>
      <c r="E10668" s="125" t="s">
        <v>31914</v>
      </c>
      <c r="F10668" s="126" t="s">
        <v>31916</v>
      </c>
      <c r="G10668" s="125" t="s">
        <v>31917</v>
      </c>
      <c r="H10668" s="126" t="s">
        <v>31918</v>
      </c>
      <c r="I10668" s="127">
        <v>183</v>
      </c>
      <c r="J10668" s="128">
        <v>9.4083000000000006</v>
      </c>
    </row>
    <row r="10669" spans="2:10" hidden="1" x14ac:dyDescent="0.25">
      <c r="B10669" s="124" t="s">
        <v>32</v>
      </c>
      <c r="C10669" s="125" t="s">
        <v>2222</v>
      </c>
      <c r="D10669" s="126" t="s">
        <v>31919</v>
      </c>
      <c r="E10669" s="125" t="s">
        <v>2222</v>
      </c>
      <c r="F10669" s="126" t="s">
        <v>31920</v>
      </c>
      <c r="G10669" s="125" t="s">
        <v>31921</v>
      </c>
      <c r="H10669" s="126" t="s">
        <v>31922</v>
      </c>
      <c r="I10669" s="127">
        <v>186</v>
      </c>
      <c r="J10669" s="128">
        <v>5.7161</v>
      </c>
    </row>
    <row r="10670" spans="2:10" hidden="1" x14ac:dyDescent="0.25">
      <c r="B10670" s="124" t="s">
        <v>32</v>
      </c>
      <c r="C10670" s="125" t="s">
        <v>3024</v>
      </c>
      <c r="D10670" s="126" t="s">
        <v>31923</v>
      </c>
      <c r="E10670" s="125" t="s">
        <v>31924</v>
      </c>
      <c r="F10670" s="126" t="s">
        <v>31925</v>
      </c>
      <c r="G10670" s="125" t="s">
        <v>31926</v>
      </c>
      <c r="H10670" s="126" t="s">
        <v>31927</v>
      </c>
      <c r="I10670" s="127">
        <v>131</v>
      </c>
      <c r="J10670" s="128">
        <v>17.5412</v>
      </c>
    </row>
    <row r="10671" spans="2:10" hidden="1" x14ac:dyDescent="0.25">
      <c r="B10671" s="124" t="s">
        <v>32</v>
      </c>
      <c r="C10671" s="125" t="s">
        <v>3024</v>
      </c>
      <c r="D10671" s="126" t="s">
        <v>31923</v>
      </c>
      <c r="E10671" s="125" t="s">
        <v>3024</v>
      </c>
      <c r="F10671" s="126" t="s">
        <v>31928</v>
      </c>
      <c r="G10671" s="125" t="s">
        <v>31924</v>
      </c>
      <c r="H10671" s="126" t="s">
        <v>31925</v>
      </c>
      <c r="I10671" s="127">
        <v>91</v>
      </c>
      <c r="J10671" s="128">
        <v>8.6631</v>
      </c>
    </row>
    <row r="10672" spans="2:10" hidden="1" x14ac:dyDescent="0.25">
      <c r="B10672" s="124" t="s">
        <v>32</v>
      </c>
      <c r="C10672" s="125" t="s">
        <v>31929</v>
      </c>
      <c r="D10672" s="126" t="s">
        <v>31930</v>
      </c>
      <c r="E10672" s="125" t="s">
        <v>31929</v>
      </c>
      <c r="F10672" s="126" t="s">
        <v>31931</v>
      </c>
      <c r="G10672" s="125" t="s">
        <v>31932</v>
      </c>
      <c r="H10672" s="126" t="s">
        <v>31933</v>
      </c>
      <c r="I10672" s="127">
        <v>85</v>
      </c>
      <c r="J10672" s="128">
        <v>17.184200000000001</v>
      </c>
    </row>
    <row r="10673" spans="2:10" hidden="1" x14ac:dyDescent="0.25">
      <c r="B10673" s="124" t="s">
        <v>32</v>
      </c>
      <c r="C10673" s="125" t="s">
        <v>31929</v>
      </c>
      <c r="D10673" s="126" t="s">
        <v>31930</v>
      </c>
      <c r="E10673" s="125" t="s">
        <v>31932</v>
      </c>
      <c r="F10673" s="126" t="s">
        <v>31933</v>
      </c>
      <c r="G10673" s="125" t="s">
        <v>31934</v>
      </c>
      <c r="H10673" s="126" t="s">
        <v>31935</v>
      </c>
      <c r="I10673" s="127">
        <v>69</v>
      </c>
      <c r="J10673" s="128">
        <v>4.5903</v>
      </c>
    </row>
    <row r="10674" spans="2:10" hidden="1" x14ac:dyDescent="0.25">
      <c r="B10674" s="124" t="s">
        <v>32</v>
      </c>
      <c r="C10674" s="125" t="s">
        <v>31936</v>
      </c>
      <c r="D10674" s="126" t="s">
        <v>31937</v>
      </c>
      <c r="E10674" s="125" t="s">
        <v>31936</v>
      </c>
      <c r="F10674" s="126" t="s">
        <v>31938</v>
      </c>
      <c r="G10674" s="125" t="s">
        <v>3675</v>
      </c>
      <c r="H10674" s="126" t="s">
        <v>31939</v>
      </c>
      <c r="I10674" s="127">
        <v>166</v>
      </c>
      <c r="J10674" s="128">
        <v>7.4459</v>
      </c>
    </row>
    <row r="10675" spans="2:10" hidden="1" x14ac:dyDescent="0.25">
      <c r="B10675" s="124" t="s">
        <v>32</v>
      </c>
      <c r="C10675" s="125" t="s">
        <v>3038</v>
      </c>
      <c r="D10675" s="126" t="s">
        <v>31940</v>
      </c>
      <c r="E10675" s="125" t="s">
        <v>3038</v>
      </c>
      <c r="F10675" s="126" t="s">
        <v>31941</v>
      </c>
      <c r="G10675" s="125" t="s">
        <v>31942</v>
      </c>
      <c r="H10675" s="126" t="s">
        <v>31943</v>
      </c>
      <c r="I10675" s="127">
        <v>247</v>
      </c>
      <c r="J10675" s="128">
        <v>9.8909000000000002</v>
      </c>
    </row>
    <row r="10676" spans="2:10" hidden="1" x14ac:dyDescent="0.25">
      <c r="B10676" s="124" t="s">
        <v>32</v>
      </c>
      <c r="C10676" s="125" t="s">
        <v>31944</v>
      </c>
      <c r="D10676" s="126" t="s">
        <v>31945</v>
      </c>
      <c r="E10676" s="125" t="s">
        <v>31944</v>
      </c>
      <c r="F10676" s="126" t="s">
        <v>31946</v>
      </c>
      <c r="G10676" s="125" t="s">
        <v>31947</v>
      </c>
      <c r="H10676" s="126" t="s">
        <v>31948</v>
      </c>
      <c r="I10676" s="127">
        <v>107</v>
      </c>
      <c r="J10676" s="128">
        <v>15.008900000000001</v>
      </c>
    </row>
    <row r="10677" spans="2:10" hidden="1" x14ac:dyDescent="0.25">
      <c r="B10677" s="124" t="s">
        <v>32</v>
      </c>
      <c r="C10677" s="125" t="s">
        <v>31944</v>
      </c>
      <c r="D10677" s="126" t="s">
        <v>31945</v>
      </c>
      <c r="E10677" s="125" t="s">
        <v>31947</v>
      </c>
      <c r="F10677" s="126" t="s">
        <v>31948</v>
      </c>
      <c r="G10677" s="125" t="s">
        <v>31949</v>
      </c>
      <c r="H10677" s="126" t="s">
        <v>31950</v>
      </c>
      <c r="I10677" s="127">
        <v>7</v>
      </c>
      <c r="J10677" s="128">
        <v>1.6667000000000001</v>
      </c>
    </row>
    <row r="10678" spans="2:10" hidden="1" x14ac:dyDescent="0.25">
      <c r="B10678" s="124" t="s">
        <v>32</v>
      </c>
      <c r="C10678" s="125" t="s">
        <v>31944</v>
      </c>
      <c r="D10678" s="126" t="s">
        <v>31945</v>
      </c>
      <c r="E10678" s="125" t="s">
        <v>31947</v>
      </c>
      <c r="F10678" s="126" t="s">
        <v>31948</v>
      </c>
      <c r="G10678" s="125" t="s">
        <v>31951</v>
      </c>
      <c r="H10678" s="126" t="s">
        <v>31952</v>
      </c>
      <c r="I10678" s="127">
        <v>189</v>
      </c>
      <c r="J10678" s="128">
        <v>23.885300000000001</v>
      </c>
    </row>
    <row r="10679" spans="2:10" hidden="1" x14ac:dyDescent="0.25">
      <c r="B10679" s="124" t="s">
        <v>32</v>
      </c>
      <c r="C10679" s="125" t="s">
        <v>31953</v>
      </c>
      <c r="D10679" s="126" t="s">
        <v>31954</v>
      </c>
      <c r="E10679" s="125" t="s">
        <v>31955</v>
      </c>
      <c r="F10679" s="126" t="s">
        <v>31956</v>
      </c>
      <c r="G10679" s="125" t="s">
        <v>15606</v>
      </c>
      <c r="H10679" s="126" t="s">
        <v>31957</v>
      </c>
      <c r="I10679" s="127">
        <v>400</v>
      </c>
      <c r="J10679" s="128">
        <v>10.9962</v>
      </c>
    </row>
    <row r="10680" spans="2:10" hidden="1" x14ac:dyDescent="0.25">
      <c r="B10680" s="124" t="s">
        <v>32</v>
      </c>
      <c r="C10680" s="125" t="s">
        <v>31953</v>
      </c>
      <c r="D10680" s="126" t="s">
        <v>31954</v>
      </c>
      <c r="E10680" s="125" t="s">
        <v>31958</v>
      </c>
      <c r="F10680" s="126" t="s">
        <v>31959</v>
      </c>
      <c r="G10680" s="125" t="s">
        <v>31960</v>
      </c>
      <c r="H10680" s="126" t="s">
        <v>31961</v>
      </c>
      <c r="I10680" s="127">
        <v>13</v>
      </c>
      <c r="J10680" s="128">
        <v>12.013999999999999</v>
      </c>
    </row>
    <row r="10681" spans="2:10" hidden="1" x14ac:dyDescent="0.25">
      <c r="B10681" s="124" t="s">
        <v>32</v>
      </c>
      <c r="C10681" s="125" t="s">
        <v>31953</v>
      </c>
      <c r="D10681" s="126" t="s">
        <v>31954</v>
      </c>
      <c r="E10681" s="125" t="s">
        <v>31953</v>
      </c>
      <c r="F10681" s="126" t="s">
        <v>31962</v>
      </c>
      <c r="G10681" s="125" t="s">
        <v>31963</v>
      </c>
      <c r="H10681" s="126" t="s">
        <v>31964</v>
      </c>
      <c r="I10681" s="127">
        <v>221</v>
      </c>
      <c r="J10681" s="128">
        <v>10.5448</v>
      </c>
    </row>
    <row r="10682" spans="2:10" hidden="1" x14ac:dyDescent="0.25">
      <c r="B10682" s="124" t="s">
        <v>32</v>
      </c>
      <c r="C10682" s="125" t="s">
        <v>31953</v>
      </c>
      <c r="D10682" s="126" t="s">
        <v>31954</v>
      </c>
      <c r="E10682" s="125" t="s">
        <v>31953</v>
      </c>
      <c r="F10682" s="126" t="s">
        <v>31962</v>
      </c>
      <c r="G10682" s="125" t="s">
        <v>31965</v>
      </c>
      <c r="H10682" s="126" t="s">
        <v>31966</v>
      </c>
      <c r="I10682" s="127">
        <v>21</v>
      </c>
      <c r="J10682" s="128">
        <v>11.308999999999999</v>
      </c>
    </row>
    <row r="10683" spans="2:10" hidden="1" x14ac:dyDescent="0.25">
      <c r="B10683" s="124" t="s">
        <v>32</v>
      </c>
      <c r="C10683" s="125" t="s">
        <v>31953</v>
      </c>
      <c r="D10683" s="126" t="s">
        <v>31954</v>
      </c>
      <c r="E10683" s="125" t="s">
        <v>31963</v>
      </c>
      <c r="F10683" s="126" t="s">
        <v>31964</v>
      </c>
      <c r="G10683" s="125" t="s">
        <v>31955</v>
      </c>
      <c r="H10683" s="126" t="s">
        <v>31956</v>
      </c>
      <c r="I10683" s="127">
        <v>436</v>
      </c>
      <c r="J10683" s="128">
        <v>18.542300000000001</v>
      </c>
    </row>
    <row r="10684" spans="2:10" hidden="1" x14ac:dyDescent="0.25">
      <c r="B10684" s="124" t="s">
        <v>32</v>
      </c>
      <c r="C10684" s="125" t="s">
        <v>31953</v>
      </c>
      <c r="D10684" s="126" t="s">
        <v>31954</v>
      </c>
      <c r="E10684" s="125" t="s">
        <v>31963</v>
      </c>
      <c r="F10684" s="126" t="s">
        <v>31964</v>
      </c>
      <c r="G10684" s="125" t="s">
        <v>31958</v>
      </c>
      <c r="H10684" s="126" t="s">
        <v>31959</v>
      </c>
      <c r="I10684" s="127">
        <v>1740</v>
      </c>
      <c r="J10684" s="128">
        <v>8.0159000000000002</v>
      </c>
    </row>
    <row r="10685" spans="2:10" hidden="1" x14ac:dyDescent="0.25">
      <c r="B10685" s="124" t="s">
        <v>32</v>
      </c>
      <c r="C10685" s="125" t="s">
        <v>31967</v>
      </c>
      <c r="D10685" s="126" t="s">
        <v>31968</v>
      </c>
      <c r="E10685" s="125" t="s">
        <v>5204</v>
      </c>
      <c r="F10685" s="126" t="s">
        <v>31969</v>
      </c>
      <c r="G10685" s="125" t="s">
        <v>31970</v>
      </c>
      <c r="H10685" s="126" t="s">
        <v>31971</v>
      </c>
      <c r="I10685" s="127">
        <v>10</v>
      </c>
      <c r="J10685" s="128">
        <v>12.603400000000001</v>
      </c>
    </row>
    <row r="10686" spans="2:10" hidden="1" x14ac:dyDescent="0.25">
      <c r="B10686" s="124" t="s">
        <v>32</v>
      </c>
      <c r="C10686" s="125" t="s">
        <v>31967</v>
      </c>
      <c r="D10686" s="126" t="s">
        <v>31968</v>
      </c>
      <c r="E10686" s="125" t="s">
        <v>31967</v>
      </c>
      <c r="F10686" s="126" t="s">
        <v>31972</v>
      </c>
      <c r="G10686" s="125" t="s">
        <v>5204</v>
      </c>
      <c r="H10686" s="126" t="s">
        <v>31969</v>
      </c>
      <c r="I10686" s="127">
        <v>130</v>
      </c>
      <c r="J10686" s="128">
        <v>14.639200000000001</v>
      </c>
    </row>
    <row r="10687" spans="2:10" hidden="1" x14ac:dyDescent="0.25">
      <c r="B10687" s="124" t="s">
        <v>32</v>
      </c>
      <c r="C10687" s="125" t="s">
        <v>31967</v>
      </c>
      <c r="D10687" s="126" t="s">
        <v>31968</v>
      </c>
      <c r="E10687" s="125" t="s">
        <v>5204</v>
      </c>
      <c r="F10687" s="126" t="s">
        <v>31969</v>
      </c>
      <c r="G10687" s="125" t="s">
        <v>3880</v>
      </c>
      <c r="H10687" s="126" t="s">
        <v>31973</v>
      </c>
      <c r="I10687" s="127">
        <v>200</v>
      </c>
      <c r="J10687" s="128">
        <v>10.456</v>
      </c>
    </row>
    <row r="10688" spans="2:10" hidden="1" x14ac:dyDescent="0.25">
      <c r="B10688" s="124" t="s">
        <v>32</v>
      </c>
      <c r="C10688" s="125" t="s">
        <v>1647</v>
      </c>
      <c r="D10688" s="126" t="s">
        <v>31974</v>
      </c>
      <c r="E10688" s="125" t="s">
        <v>9091</v>
      </c>
      <c r="F10688" s="126" t="s">
        <v>31975</v>
      </c>
      <c r="G10688" s="125" t="s">
        <v>428</v>
      </c>
      <c r="H10688" s="126" t="s">
        <v>31976</v>
      </c>
      <c r="I10688" s="127">
        <v>179</v>
      </c>
      <c r="J10688" s="128">
        <v>3.7058</v>
      </c>
    </row>
    <row r="10689" spans="2:10" hidden="1" x14ac:dyDescent="0.25">
      <c r="B10689" s="124" t="s">
        <v>32</v>
      </c>
      <c r="C10689" s="125" t="s">
        <v>29730</v>
      </c>
      <c r="D10689" s="126" t="s">
        <v>31977</v>
      </c>
      <c r="E10689" s="125" t="s">
        <v>29730</v>
      </c>
      <c r="F10689" s="126" t="s">
        <v>31978</v>
      </c>
      <c r="G10689" s="125" t="s">
        <v>30666</v>
      </c>
      <c r="H10689" s="126" t="s">
        <v>31979</v>
      </c>
      <c r="I10689" s="127">
        <v>264</v>
      </c>
      <c r="J10689" s="128">
        <v>10.5756</v>
      </c>
    </row>
    <row r="10690" spans="2:10" hidden="1" x14ac:dyDescent="0.25">
      <c r="B10690" s="124" t="s">
        <v>32</v>
      </c>
      <c r="C10690" s="125" t="s">
        <v>31980</v>
      </c>
      <c r="D10690" s="126" t="s">
        <v>31981</v>
      </c>
      <c r="E10690" s="125" t="s">
        <v>31980</v>
      </c>
      <c r="F10690" s="126" t="s">
        <v>31982</v>
      </c>
      <c r="G10690" s="125" t="s">
        <v>4054</v>
      </c>
      <c r="H10690" s="126" t="s">
        <v>31983</v>
      </c>
      <c r="I10690" s="127">
        <v>103</v>
      </c>
      <c r="J10690" s="128">
        <v>10.443099999999999</v>
      </c>
    </row>
    <row r="10691" spans="2:10" hidden="1" x14ac:dyDescent="0.25">
      <c r="B10691" s="124" t="s">
        <v>32</v>
      </c>
      <c r="C10691" s="125" t="s">
        <v>3235</v>
      </c>
      <c r="D10691" s="126" t="s">
        <v>31984</v>
      </c>
      <c r="E10691" s="125" t="s">
        <v>3235</v>
      </c>
      <c r="F10691" s="126" t="s">
        <v>31985</v>
      </c>
      <c r="G10691" s="125" t="s">
        <v>31986</v>
      </c>
      <c r="H10691" s="126" t="s">
        <v>31987</v>
      </c>
      <c r="I10691" s="127">
        <v>56</v>
      </c>
      <c r="J10691" s="128">
        <v>12.648899999999999</v>
      </c>
    </row>
    <row r="10692" spans="2:10" hidden="1" x14ac:dyDescent="0.25">
      <c r="B10692" s="124" t="s">
        <v>32</v>
      </c>
      <c r="C10692" s="125" t="s">
        <v>3235</v>
      </c>
      <c r="D10692" s="126" t="s">
        <v>31984</v>
      </c>
      <c r="E10692" s="125" t="s">
        <v>31986</v>
      </c>
      <c r="F10692" s="126" t="s">
        <v>31987</v>
      </c>
      <c r="G10692" s="125" t="s">
        <v>31988</v>
      </c>
      <c r="H10692" s="126" t="s">
        <v>31989</v>
      </c>
      <c r="I10692" s="127">
        <v>37</v>
      </c>
      <c r="J10692" s="128">
        <v>6.2228000000000003</v>
      </c>
    </row>
    <row r="10693" spans="2:10" hidden="1" x14ac:dyDescent="0.25">
      <c r="B10693" s="124" t="s">
        <v>32</v>
      </c>
      <c r="C10693" s="125" t="s">
        <v>3235</v>
      </c>
      <c r="D10693" s="126" t="s">
        <v>31984</v>
      </c>
      <c r="E10693" s="125" t="s">
        <v>3235</v>
      </c>
      <c r="F10693" s="126" t="s">
        <v>31985</v>
      </c>
      <c r="G10693" s="125" t="s">
        <v>31990</v>
      </c>
      <c r="H10693" s="126" t="s">
        <v>31991</v>
      </c>
      <c r="I10693" s="127">
        <v>110</v>
      </c>
      <c r="J10693" s="128">
        <v>7.359</v>
      </c>
    </row>
    <row r="10694" spans="2:10" hidden="1" x14ac:dyDescent="0.25">
      <c r="B10694" s="124" t="s">
        <v>32</v>
      </c>
      <c r="C10694" s="125" t="s">
        <v>31992</v>
      </c>
      <c r="D10694" s="126" t="s">
        <v>31993</v>
      </c>
      <c r="E10694" s="125" t="s">
        <v>31992</v>
      </c>
      <c r="F10694" s="126" t="s">
        <v>31994</v>
      </c>
      <c r="G10694" s="125" t="s">
        <v>1096</v>
      </c>
      <c r="H10694" s="126" t="s">
        <v>31995</v>
      </c>
      <c r="I10694" s="127">
        <v>100</v>
      </c>
      <c r="J10694" s="128">
        <v>20.645199999999999</v>
      </c>
    </row>
    <row r="10695" spans="2:10" hidden="1" x14ac:dyDescent="0.25">
      <c r="B10695" s="124" t="s">
        <v>32</v>
      </c>
      <c r="C10695" s="125" t="s">
        <v>31992</v>
      </c>
      <c r="D10695" s="126" t="s">
        <v>31993</v>
      </c>
      <c r="E10695" s="125" t="s">
        <v>31992</v>
      </c>
      <c r="F10695" s="126" t="s">
        <v>31994</v>
      </c>
      <c r="G10695" s="125" t="s">
        <v>31996</v>
      </c>
      <c r="H10695" s="126" t="s">
        <v>31997</v>
      </c>
      <c r="I10695" s="127">
        <v>229</v>
      </c>
      <c r="J10695" s="128">
        <v>10.9375</v>
      </c>
    </row>
    <row r="10696" spans="2:10" hidden="1" x14ac:dyDescent="0.25">
      <c r="B10696" s="124" t="s">
        <v>32</v>
      </c>
      <c r="C10696" s="125" t="s">
        <v>31992</v>
      </c>
      <c r="D10696" s="126" t="s">
        <v>31993</v>
      </c>
      <c r="E10696" s="125" t="s">
        <v>31996</v>
      </c>
      <c r="F10696" s="126" t="s">
        <v>31997</v>
      </c>
      <c r="G10696" s="125" t="s">
        <v>31998</v>
      </c>
      <c r="H10696" s="126" t="s">
        <v>31999</v>
      </c>
      <c r="I10696" s="127">
        <v>102</v>
      </c>
      <c r="J10696" s="128">
        <v>10.829599999999999</v>
      </c>
    </row>
    <row r="10697" spans="2:10" hidden="1" x14ac:dyDescent="0.25">
      <c r="B10697" s="124" t="s">
        <v>32</v>
      </c>
      <c r="C10697" s="125" t="s">
        <v>31992</v>
      </c>
      <c r="D10697" s="126" t="s">
        <v>31993</v>
      </c>
      <c r="E10697" s="125" t="s">
        <v>31992</v>
      </c>
      <c r="F10697" s="126" t="s">
        <v>31994</v>
      </c>
      <c r="G10697" s="125" t="s">
        <v>8238</v>
      </c>
      <c r="H10697" s="126" t="s">
        <v>32000</v>
      </c>
      <c r="I10697" s="127">
        <v>26</v>
      </c>
      <c r="J10697" s="128">
        <v>8.4723000000000024</v>
      </c>
    </row>
    <row r="10698" spans="2:10" hidden="1" x14ac:dyDescent="0.25">
      <c r="B10698" s="124" t="s">
        <v>32</v>
      </c>
      <c r="C10698" s="125" t="s">
        <v>31992</v>
      </c>
      <c r="D10698" s="126" t="s">
        <v>31993</v>
      </c>
      <c r="E10698" s="125" t="s">
        <v>8238</v>
      </c>
      <c r="F10698" s="126" t="s">
        <v>32000</v>
      </c>
      <c r="G10698" s="125" t="s">
        <v>32001</v>
      </c>
      <c r="H10698" s="126" t="s">
        <v>32002</v>
      </c>
      <c r="I10698" s="127">
        <v>115</v>
      </c>
      <c r="J10698" s="128">
        <v>22.551200000000001</v>
      </c>
    </row>
    <row r="10699" spans="2:10" hidden="1" x14ac:dyDescent="0.25">
      <c r="B10699" s="124" t="s">
        <v>32</v>
      </c>
      <c r="C10699" s="125" t="s">
        <v>32003</v>
      </c>
      <c r="D10699" s="126" t="s">
        <v>32004</v>
      </c>
      <c r="E10699" s="125" t="s">
        <v>32003</v>
      </c>
      <c r="F10699" s="126" t="s">
        <v>32005</v>
      </c>
      <c r="G10699" s="125" t="s">
        <v>4078</v>
      </c>
      <c r="H10699" s="126" t="s">
        <v>32006</v>
      </c>
      <c r="I10699" s="127">
        <v>45</v>
      </c>
      <c r="J10699" s="128">
        <v>11.772500000000001</v>
      </c>
    </row>
    <row r="10700" spans="2:10" hidden="1" x14ac:dyDescent="0.25">
      <c r="B10700" s="124" t="s">
        <v>32</v>
      </c>
      <c r="C10700" s="125" t="s">
        <v>3306</v>
      </c>
      <c r="D10700" s="126" t="s">
        <v>32007</v>
      </c>
      <c r="E10700" s="125" t="s">
        <v>3306</v>
      </c>
      <c r="F10700" s="126" t="s">
        <v>32008</v>
      </c>
      <c r="G10700" s="125" t="s">
        <v>32009</v>
      </c>
      <c r="H10700" s="126" t="s">
        <v>32010</v>
      </c>
      <c r="I10700" s="127">
        <v>25</v>
      </c>
      <c r="J10700" s="128">
        <v>34.0899</v>
      </c>
    </row>
    <row r="10701" spans="2:10" hidden="1" x14ac:dyDescent="0.25">
      <c r="B10701" s="124" t="s">
        <v>32</v>
      </c>
      <c r="C10701" s="125" t="s">
        <v>3306</v>
      </c>
      <c r="D10701" s="126" t="s">
        <v>32007</v>
      </c>
      <c r="E10701" s="125" t="s">
        <v>32009</v>
      </c>
      <c r="F10701" s="126" t="s">
        <v>32010</v>
      </c>
      <c r="G10701" s="125" t="s">
        <v>21986</v>
      </c>
      <c r="H10701" s="126" t="s">
        <v>32011</v>
      </c>
      <c r="I10701" s="127">
        <v>27</v>
      </c>
      <c r="J10701" s="128">
        <v>18.335799999999999</v>
      </c>
    </row>
    <row r="10702" spans="2:10" hidden="1" x14ac:dyDescent="0.25">
      <c r="B10702" s="124" t="s">
        <v>32</v>
      </c>
      <c r="C10702" s="125" t="s">
        <v>4826</v>
      </c>
      <c r="D10702" s="126" t="s">
        <v>32012</v>
      </c>
      <c r="E10702" s="125" t="s">
        <v>4826</v>
      </c>
      <c r="F10702" s="126" t="s">
        <v>32013</v>
      </c>
      <c r="G10702" s="125" t="s">
        <v>32014</v>
      </c>
      <c r="H10702" s="126" t="s">
        <v>32015</v>
      </c>
      <c r="I10702" s="127">
        <v>89</v>
      </c>
      <c r="J10702" s="128">
        <v>36.572100000000013</v>
      </c>
    </row>
    <row r="10703" spans="2:10" hidden="1" x14ac:dyDescent="0.25">
      <c r="B10703" s="124" t="s">
        <v>32</v>
      </c>
      <c r="C10703" s="125" t="s">
        <v>32016</v>
      </c>
      <c r="D10703" s="126" t="s">
        <v>32017</v>
      </c>
      <c r="E10703" s="125" t="s">
        <v>32016</v>
      </c>
      <c r="F10703" s="126" t="s">
        <v>32018</v>
      </c>
      <c r="G10703" s="125" t="s">
        <v>32019</v>
      </c>
      <c r="H10703" s="126" t="s">
        <v>32020</v>
      </c>
      <c r="I10703" s="127">
        <v>48</v>
      </c>
      <c r="J10703" s="128">
        <v>31.789099999999991</v>
      </c>
    </row>
    <row r="10704" spans="2:10" hidden="1" x14ac:dyDescent="0.25">
      <c r="B10704" s="124" t="s">
        <v>32</v>
      </c>
      <c r="C10704" s="125" t="s">
        <v>3389</v>
      </c>
      <c r="D10704" s="126" t="s">
        <v>32021</v>
      </c>
      <c r="E10704" s="125" t="s">
        <v>3389</v>
      </c>
      <c r="F10704" s="126" t="s">
        <v>32022</v>
      </c>
      <c r="G10704" s="125" t="s">
        <v>32023</v>
      </c>
      <c r="H10704" s="126" t="s">
        <v>32024</v>
      </c>
      <c r="I10704" s="127">
        <v>19</v>
      </c>
      <c r="J10704" s="128">
        <v>15.214399999999999</v>
      </c>
    </row>
    <row r="10705" spans="2:10" hidden="1" x14ac:dyDescent="0.25">
      <c r="B10705" s="124" t="s">
        <v>32</v>
      </c>
      <c r="C10705" s="125" t="s">
        <v>3308</v>
      </c>
      <c r="D10705" s="126" t="s">
        <v>32025</v>
      </c>
      <c r="E10705" s="125" t="s">
        <v>31213</v>
      </c>
      <c r="F10705" s="126" t="s">
        <v>32026</v>
      </c>
      <c r="G10705" s="125" t="s">
        <v>32027</v>
      </c>
      <c r="H10705" s="126" t="s">
        <v>32028</v>
      </c>
      <c r="I10705" s="127">
        <v>141</v>
      </c>
      <c r="J10705" s="128">
        <v>33.579700000000003</v>
      </c>
    </row>
    <row r="10706" spans="2:10" hidden="1" x14ac:dyDescent="0.25">
      <c r="B10706" s="124" t="s">
        <v>32</v>
      </c>
      <c r="C10706" s="125" t="s">
        <v>3415</v>
      </c>
      <c r="D10706" s="126" t="s">
        <v>32029</v>
      </c>
      <c r="E10706" s="125" t="s">
        <v>3415</v>
      </c>
      <c r="F10706" s="126" t="s">
        <v>32030</v>
      </c>
      <c r="G10706" s="125" t="s">
        <v>32031</v>
      </c>
      <c r="H10706" s="126" t="s">
        <v>32032</v>
      </c>
      <c r="I10706" s="127">
        <v>26</v>
      </c>
      <c r="J10706" s="128">
        <v>16.420200000000001</v>
      </c>
    </row>
    <row r="10707" spans="2:10" hidden="1" x14ac:dyDescent="0.25">
      <c r="B10707" s="124" t="s">
        <v>32</v>
      </c>
      <c r="C10707" s="125" t="s">
        <v>3443</v>
      </c>
      <c r="D10707" s="126" t="s">
        <v>32033</v>
      </c>
      <c r="E10707" s="125" t="s">
        <v>3443</v>
      </c>
      <c r="F10707" s="126" t="s">
        <v>32034</v>
      </c>
      <c r="G10707" s="125" t="s">
        <v>2505</v>
      </c>
      <c r="H10707" s="126" t="s">
        <v>32035</v>
      </c>
      <c r="I10707" s="127">
        <v>209</v>
      </c>
      <c r="J10707" s="128">
        <v>10.1379</v>
      </c>
    </row>
    <row r="10708" spans="2:10" hidden="1" x14ac:dyDescent="0.25">
      <c r="B10708" s="124" t="s">
        <v>32</v>
      </c>
      <c r="C10708" s="125" t="s">
        <v>3443</v>
      </c>
      <c r="D10708" s="126" t="s">
        <v>32033</v>
      </c>
      <c r="E10708" s="125" t="s">
        <v>3443</v>
      </c>
      <c r="F10708" s="126" t="s">
        <v>32034</v>
      </c>
      <c r="G10708" s="125" t="s">
        <v>5166</v>
      </c>
      <c r="H10708" s="126" t="s">
        <v>32036</v>
      </c>
      <c r="I10708" s="127">
        <v>31</v>
      </c>
      <c r="J10708" s="128">
        <v>11.916399999999999</v>
      </c>
    </row>
    <row r="10709" spans="2:10" hidden="1" x14ac:dyDescent="0.25">
      <c r="B10709" s="124" t="s">
        <v>32</v>
      </c>
      <c r="C10709" s="125" t="s">
        <v>3443</v>
      </c>
      <c r="D10709" s="126" t="s">
        <v>32033</v>
      </c>
      <c r="E10709" s="125" t="s">
        <v>3443</v>
      </c>
      <c r="F10709" s="126" t="s">
        <v>32034</v>
      </c>
      <c r="G10709" s="125" t="s">
        <v>5641</v>
      </c>
      <c r="H10709" s="126" t="s">
        <v>32037</v>
      </c>
      <c r="I10709" s="127">
        <v>111</v>
      </c>
      <c r="J10709" s="128">
        <v>8.4714000000000009</v>
      </c>
    </row>
    <row r="10710" spans="2:10" hidden="1" x14ac:dyDescent="0.25">
      <c r="B10710" s="124" t="s">
        <v>32</v>
      </c>
      <c r="C10710" s="125" t="s">
        <v>32038</v>
      </c>
      <c r="D10710" s="126" t="s">
        <v>32039</v>
      </c>
      <c r="E10710" s="125" t="s">
        <v>32038</v>
      </c>
      <c r="F10710" s="126" t="s">
        <v>32040</v>
      </c>
      <c r="G10710" s="125" t="s">
        <v>178</v>
      </c>
      <c r="H10710" s="126" t="s">
        <v>32041</v>
      </c>
      <c r="I10710" s="127">
        <v>160</v>
      </c>
      <c r="J10710" s="128">
        <v>6.4504999999999999</v>
      </c>
    </row>
    <row r="10711" spans="2:10" hidden="1" x14ac:dyDescent="0.25">
      <c r="B10711" s="124" t="s">
        <v>32</v>
      </c>
      <c r="C10711" s="125" t="s">
        <v>1368</v>
      </c>
      <c r="D10711" s="126" t="s">
        <v>32042</v>
      </c>
      <c r="E10711" s="125" t="s">
        <v>1368</v>
      </c>
      <c r="F10711" s="126" t="s">
        <v>32043</v>
      </c>
      <c r="G10711" s="125" t="s">
        <v>32044</v>
      </c>
      <c r="H10711" s="126" t="s">
        <v>32045</v>
      </c>
      <c r="I10711" s="127">
        <v>84</v>
      </c>
      <c r="J10711" s="128">
        <v>16.480899999999998</v>
      </c>
    </row>
    <row r="10712" spans="2:10" hidden="1" x14ac:dyDescent="0.25">
      <c r="B10712" s="124" t="s">
        <v>32</v>
      </c>
      <c r="C10712" s="125" t="s">
        <v>32046</v>
      </c>
      <c r="D10712" s="126" t="s">
        <v>32047</v>
      </c>
      <c r="E10712" s="125" t="s">
        <v>32046</v>
      </c>
      <c r="F10712" s="126" t="s">
        <v>32048</v>
      </c>
      <c r="G10712" s="125" t="s">
        <v>32049</v>
      </c>
      <c r="H10712" s="126" t="s">
        <v>32050</v>
      </c>
      <c r="I10712" s="127">
        <v>81</v>
      </c>
      <c r="J10712" s="128">
        <v>5.9680999999999997</v>
      </c>
    </row>
    <row r="10713" spans="2:10" hidden="1" x14ac:dyDescent="0.25">
      <c r="B10713" s="124" t="s">
        <v>32</v>
      </c>
      <c r="C10713" s="125" t="s">
        <v>3514</v>
      </c>
      <c r="D10713" s="126" t="s">
        <v>32051</v>
      </c>
      <c r="E10713" s="125" t="s">
        <v>3514</v>
      </c>
      <c r="F10713" s="126" t="s">
        <v>32052</v>
      </c>
      <c r="G10713" s="125" t="s">
        <v>32053</v>
      </c>
      <c r="H10713" s="126" t="s">
        <v>32054</v>
      </c>
      <c r="I10713" s="127">
        <v>139</v>
      </c>
      <c r="J10713" s="128">
        <v>11.420999999999999</v>
      </c>
    </row>
    <row r="10714" spans="2:10" hidden="1" x14ac:dyDescent="0.25">
      <c r="B10714" s="124" t="s">
        <v>32</v>
      </c>
      <c r="C10714" s="125" t="s">
        <v>32055</v>
      </c>
      <c r="D10714" s="126" t="s">
        <v>32056</v>
      </c>
      <c r="E10714" s="125" t="s">
        <v>32055</v>
      </c>
      <c r="F10714" s="126" t="s">
        <v>32057</v>
      </c>
      <c r="G10714" s="125" t="s">
        <v>32058</v>
      </c>
      <c r="H10714" s="126" t="s">
        <v>32059</v>
      </c>
      <c r="I10714" s="127">
        <v>146</v>
      </c>
      <c r="J10714" s="128">
        <v>4.567899999999999</v>
      </c>
    </row>
    <row r="10715" spans="2:10" hidden="1" x14ac:dyDescent="0.25">
      <c r="B10715" s="124" t="s">
        <v>32</v>
      </c>
      <c r="C10715" s="125" t="s">
        <v>32055</v>
      </c>
      <c r="D10715" s="126" t="s">
        <v>32056</v>
      </c>
      <c r="E10715" s="125" t="s">
        <v>32055</v>
      </c>
      <c r="F10715" s="126" t="s">
        <v>32057</v>
      </c>
      <c r="G10715" s="125" t="s">
        <v>32060</v>
      </c>
      <c r="H10715" s="126" t="s">
        <v>32061</v>
      </c>
      <c r="I10715" s="127">
        <v>159</v>
      </c>
      <c r="J10715" s="128">
        <v>4.1540999999999997</v>
      </c>
    </row>
    <row r="10716" spans="2:10" hidden="1" x14ac:dyDescent="0.25">
      <c r="B10716" s="124" t="s">
        <v>32</v>
      </c>
      <c r="C10716" s="125" t="s">
        <v>3589</v>
      </c>
      <c r="D10716" s="126" t="s">
        <v>32062</v>
      </c>
      <c r="E10716" s="125" t="s">
        <v>3589</v>
      </c>
      <c r="F10716" s="126" t="s">
        <v>32063</v>
      </c>
      <c r="G10716" s="125" t="s">
        <v>32064</v>
      </c>
      <c r="H10716" s="126" t="s">
        <v>32065</v>
      </c>
      <c r="I10716" s="127">
        <v>25</v>
      </c>
      <c r="J10716" s="128">
        <v>9.6879999999999988</v>
      </c>
    </row>
    <row r="10717" spans="2:10" hidden="1" x14ac:dyDescent="0.25">
      <c r="B10717" s="124" t="s">
        <v>32</v>
      </c>
      <c r="C10717" s="125" t="s">
        <v>3589</v>
      </c>
      <c r="D10717" s="126" t="s">
        <v>32062</v>
      </c>
      <c r="E10717" s="125" t="s">
        <v>3589</v>
      </c>
      <c r="F10717" s="126" t="s">
        <v>32063</v>
      </c>
      <c r="G10717" s="125" t="s">
        <v>32066</v>
      </c>
      <c r="H10717" s="126" t="s">
        <v>32067</v>
      </c>
      <c r="I10717" s="127">
        <v>162</v>
      </c>
      <c r="J10717" s="128">
        <v>10.7262</v>
      </c>
    </row>
    <row r="10718" spans="2:10" hidden="1" x14ac:dyDescent="0.25">
      <c r="B10718" s="124" t="s">
        <v>32</v>
      </c>
      <c r="C10718" s="125" t="s">
        <v>3589</v>
      </c>
      <c r="D10718" s="126" t="s">
        <v>32062</v>
      </c>
      <c r="E10718" s="125" t="s">
        <v>32066</v>
      </c>
      <c r="F10718" s="126" t="s">
        <v>32067</v>
      </c>
      <c r="G10718" s="125" t="s">
        <v>32068</v>
      </c>
      <c r="H10718" s="126" t="s">
        <v>32069</v>
      </c>
      <c r="I10718" s="127">
        <v>22</v>
      </c>
      <c r="J10718" s="128">
        <v>10.7226</v>
      </c>
    </row>
    <row r="10719" spans="2:10" hidden="1" x14ac:dyDescent="0.25">
      <c r="B10719" s="124" t="s">
        <v>32</v>
      </c>
      <c r="C10719" s="125" t="s">
        <v>3589</v>
      </c>
      <c r="D10719" s="126" t="s">
        <v>32062</v>
      </c>
      <c r="E10719" s="125" t="s">
        <v>32064</v>
      </c>
      <c r="F10719" s="126" t="s">
        <v>32065</v>
      </c>
      <c r="G10719" s="125" t="s">
        <v>32070</v>
      </c>
      <c r="H10719" s="126" t="s">
        <v>32071</v>
      </c>
      <c r="I10719" s="127">
        <v>39</v>
      </c>
      <c r="J10719" s="128">
        <v>6.6333000000000002</v>
      </c>
    </row>
    <row r="10720" spans="2:10" hidden="1" x14ac:dyDescent="0.25">
      <c r="B10720" s="124" t="s">
        <v>32</v>
      </c>
      <c r="C10720" s="125" t="s">
        <v>3591</v>
      </c>
      <c r="D10720" s="126" t="s">
        <v>32072</v>
      </c>
      <c r="E10720" s="125" t="s">
        <v>3591</v>
      </c>
      <c r="F10720" s="126" t="s">
        <v>32073</v>
      </c>
      <c r="G10720" s="125" t="s">
        <v>32074</v>
      </c>
      <c r="H10720" s="126" t="s">
        <v>32075</v>
      </c>
      <c r="I10720" s="127">
        <v>88</v>
      </c>
      <c r="J10720" s="128">
        <v>9.5055000000000032</v>
      </c>
    </row>
    <row r="10721" spans="2:10" hidden="1" x14ac:dyDescent="0.25">
      <c r="B10721" s="124" t="s">
        <v>32</v>
      </c>
      <c r="C10721" s="125" t="s">
        <v>31590</v>
      </c>
      <c r="D10721" s="126" t="s">
        <v>32076</v>
      </c>
      <c r="E10721" s="125" t="s">
        <v>31590</v>
      </c>
      <c r="F10721" s="126" t="s">
        <v>32077</v>
      </c>
      <c r="G10721" s="125" t="s">
        <v>32078</v>
      </c>
      <c r="H10721" s="126" t="s">
        <v>32079</v>
      </c>
      <c r="I10721" s="127">
        <v>2</v>
      </c>
      <c r="J10721" s="128">
        <v>8.1378999999999984</v>
      </c>
    </row>
    <row r="10722" spans="2:10" hidden="1" x14ac:dyDescent="0.25">
      <c r="B10722" s="124" t="s">
        <v>32</v>
      </c>
      <c r="C10722" s="125" t="s">
        <v>31590</v>
      </c>
      <c r="D10722" s="126" t="s">
        <v>32076</v>
      </c>
      <c r="E10722" s="125" t="s">
        <v>32078</v>
      </c>
      <c r="F10722" s="126" t="s">
        <v>32079</v>
      </c>
      <c r="G10722" s="125" t="s">
        <v>32080</v>
      </c>
      <c r="H10722" s="126" t="s">
        <v>32081</v>
      </c>
      <c r="I10722" s="127">
        <v>6</v>
      </c>
      <c r="J10722" s="128">
        <v>4.6786000000000003</v>
      </c>
    </row>
    <row r="10723" spans="2:10" hidden="1" x14ac:dyDescent="0.25">
      <c r="B10723" s="124" t="s">
        <v>32</v>
      </c>
      <c r="C10723" s="125" t="s">
        <v>31590</v>
      </c>
      <c r="D10723" s="126" t="s">
        <v>32076</v>
      </c>
      <c r="E10723" s="125" t="s">
        <v>32082</v>
      </c>
      <c r="F10723" s="126" t="s">
        <v>32083</v>
      </c>
      <c r="G10723" s="125" t="s">
        <v>32084</v>
      </c>
      <c r="H10723" s="126" t="s">
        <v>32085</v>
      </c>
      <c r="I10723" s="127">
        <v>0</v>
      </c>
      <c r="J10723" s="128">
        <v>0.41</v>
      </c>
    </row>
    <row r="10724" spans="2:10" hidden="1" x14ac:dyDescent="0.25">
      <c r="B10724" s="124" t="s">
        <v>32</v>
      </c>
      <c r="C10724" s="125" t="s">
        <v>31590</v>
      </c>
      <c r="D10724" s="126" t="s">
        <v>32076</v>
      </c>
      <c r="E10724" s="125" t="s">
        <v>32078</v>
      </c>
      <c r="F10724" s="126" t="s">
        <v>32079</v>
      </c>
      <c r="G10724" s="125" t="s">
        <v>24213</v>
      </c>
      <c r="H10724" s="126" t="s">
        <v>32086</v>
      </c>
      <c r="I10724" s="127">
        <v>3</v>
      </c>
      <c r="J10724" s="128">
        <v>0.36269999999999991</v>
      </c>
    </row>
    <row r="10725" spans="2:10" hidden="1" x14ac:dyDescent="0.25">
      <c r="B10725" s="124" t="s">
        <v>32</v>
      </c>
      <c r="C10725" s="125" t="s">
        <v>31590</v>
      </c>
      <c r="D10725" s="126" t="s">
        <v>32076</v>
      </c>
      <c r="E10725" s="125" t="s">
        <v>32087</v>
      </c>
      <c r="F10725" s="126" t="s">
        <v>32088</v>
      </c>
      <c r="G10725" s="125" t="s">
        <v>32089</v>
      </c>
      <c r="H10725" s="126" t="s">
        <v>32090</v>
      </c>
      <c r="I10725" s="127">
        <v>82</v>
      </c>
      <c r="J10725" s="128">
        <v>2.2315</v>
      </c>
    </row>
    <row r="10726" spans="2:10" hidden="1" x14ac:dyDescent="0.25">
      <c r="B10726" s="124" t="s">
        <v>32</v>
      </c>
      <c r="C10726" s="125" t="s">
        <v>31590</v>
      </c>
      <c r="D10726" s="126" t="s">
        <v>32076</v>
      </c>
      <c r="E10726" s="125" t="s">
        <v>31590</v>
      </c>
      <c r="F10726" s="126" t="s">
        <v>32077</v>
      </c>
      <c r="G10726" s="125" t="s">
        <v>32087</v>
      </c>
      <c r="H10726" s="126" t="s">
        <v>32088</v>
      </c>
      <c r="I10726" s="127">
        <v>86</v>
      </c>
      <c r="J10726" s="128">
        <v>10.0321</v>
      </c>
    </row>
    <row r="10727" spans="2:10" hidden="1" x14ac:dyDescent="0.25">
      <c r="B10727" s="124" t="s">
        <v>32</v>
      </c>
      <c r="C10727" s="125" t="s">
        <v>31590</v>
      </c>
      <c r="D10727" s="126" t="s">
        <v>32076</v>
      </c>
      <c r="E10727" s="125" t="s">
        <v>32080</v>
      </c>
      <c r="F10727" s="126" t="s">
        <v>32081</v>
      </c>
      <c r="G10727" s="125" t="s">
        <v>32082</v>
      </c>
      <c r="H10727" s="126" t="s">
        <v>32083</v>
      </c>
      <c r="I10727" s="127">
        <v>67</v>
      </c>
      <c r="J10727" s="128">
        <v>2.6953999999999998</v>
      </c>
    </row>
    <row r="10728" spans="2:10" hidden="1" x14ac:dyDescent="0.25">
      <c r="B10728" s="124" t="s">
        <v>32</v>
      </c>
      <c r="C10728" s="125" t="s">
        <v>32091</v>
      </c>
      <c r="D10728" s="126" t="s">
        <v>32092</v>
      </c>
      <c r="E10728" s="125" t="s">
        <v>32093</v>
      </c>
      <c r="F10728" s="126" t="s">
        <v>32094</v>
      </c>
      <c r="G10728" s="125" t="s">
        <v>5237</v>
      </c>
      <c r="H10728" s="126" t="s">
        <v>32095</v>
      </c>
      <c r="I10728" s="127">
        <v>120</v>
      </c>
      <c r="J10728" s="128">
        <v>5.5606</v>
      </c>
    </row>
    <row r="10729" spans="2:10" hidden="1" x14ac:dyDescent="0.25">
      <c r="B10729" s="124" t="s">
        <v>32</v>
      </c>
      <c r="C10729" s="125" t="s">
        <v>32091</v>
      </c>
      <c r="D10729" s="126" t="s">
        <v>32092</v>
      </c>
      <c r="E10729" s="125" t="s">
        <v>32091</v>
      </c>
      <c r="F10729" s="126" t="s">
        <v>32096</v>
      </c>
      <c r="G10729" s="125" t="s">
        <v>32093</v>
      </c>
      <c r="H10729" s="126" t="s">
        <v>32094</v>
      </c>
      <c r="I10729" s="127">
        <v>128</v>
      </c>
      <c r="J10729" s="128">
        <v>16.697800000000001</v>
      </c>
    </row>
    <row r="10730" spans="2:10" hidden="1" x14ac:dyDescent="0.25">
      <c r="B10730" s="124" t="s">
        <v>32</v>
      </c>
      <c r="C10730" s="125" t="s">
        <v>32097</v>
      </c>
      <c r="D10730" s="126" t="s">
        <v>32098</v>
      </c>
      <c r="E10730" s="125" t="s">
        <v>6190</v>
      </c>
      <c r="F10730" s="126" t="s">
        <v>32099</v>
      </c>
      <c r="G10730" s="125" t="s">
        <v>32100</v>
      </c>
      <c r="H10730" s="126" t="s">
        <v>32101</v>
      </c>
      <c r="I10730" s="127">
        <v>160</v>
      </c>
      <c r="J10730" s="128">
        <v>35.839799999999997</v>
      </c>
    </row>
    <row r="10731" spans="2:10" hidden="1" x14ac:dyDescent="0.25">
      <c r="B10731" s="124" t="s">
        <v>32</v>
      </c>
      <c r="C10731" s="125" t="s">
        <v>32097</v>
      </c>
      <c r="D10731" s="126" t="s">
        <v>32098</v>
      </c>
      <c r="E10731" s="125" t="s">
        <v>6190</v>
      </c>
      <c r="F10731" s="126" t="s">
        <v>32099</v>
      </c>
      <c r="G10731" s="125" t="s">
        <v>32102</v>
      </c>
      <c r="H10731" s="126" t="s">
        <v>32103</v>
      </c>
      <c r="I10731" s="127">
        <v>2</v>
      </c>
      <c r="J10731" s="128">
        <v>11.924799999999999</v>
      </c>
    </row>
    <row r="10732" spans="2:10" hidden="1" x14ac:dyDescent="0.25">
      <c r="B10732" s="124" t="s">
        <v>32</v>
      </c>
      <c r="C10732" s="125" t="s">
        <v>32097</v>
      </c>
      <c r="D10732" s="126" t="s">
        <v>32098</v>
      </c>
      <c r="E10732" s="125" t="s">
        <v>6190</v>
      </c>
      <c r="F10732" s="126" t="s">
        <v>32099</v>
      </c>
      <c r="G10732" s="125" t="s">
        <v>32104</v>
      </c>
      <c r="H10732" s="126" t="s">
        <v>32105</v>
      </c>
      <c r="I10732" s="127">
        <v>12</v>
      </c>
      <c r="J10732" s="128">
        <v>23.4621</v>
      </c>
    </row>
    <row r="10733" spans="2:10" hidden="1" x14ac:dyDescent="0.25">
      <c r="B10733" s="124" t="s">
        <v>32</v>
      </c>
      <c r="C10733" s="125" t="s">
        <v>32097</v>
      </c>
      <c r="D10733" s="126" t="s">
        <v>32098</v>
      </c>
      <c r="E10733" s="125" t="s">
        <v>32097</v>
      </c>
      <c r="F10733" s="126" t="s">
        <v>32106</v>
      </c>
      <c r="G10733" s="125" t="s">
        <v>6190</v>
      </c>
      <c r="H10733" s="126" t="s">
        <v>32099</v>
      </c>
      <c r="I10733" s="127">
        <v>159</v>
      </c>
      <c r="J10733" s="128">
        <v>2.6257999999999999</v>
      </c>
    </row>
    <row r="10734" spans="2:10" hidden="1" x14ac:dyDescent="0.25">
      <c r="B10734" s="124" t="s">
        <v>32</v>
      </c>
      <c r="C10734" s="125" t="s">
        <v>32107</v>
      </c>
      <c r="D10734" s="126" t="s">
        <v>32108</v>
      </c>
      <c r="E10734" s="125" t="s">
        <v>32107</v>
      </c>
      <c r="F10734" s="126" t="s">
        <v>32109</v>
      </c>
      <c r="G10734" s="125" t="s">
        <v>32110</v>
      </c>
      <c r="H10734" s="126" t="s">
        <v>32111</v>
      </c>
      <c r="I10734" s="127">
        <v>92</v>
      </c>
      <c r="J10734" s="128">
        <v>6.6654999999999989</v>
      </c>
    </row>
    <row r="10735" spans="2:10" hidden="1" x14ac:dyDescent="0.25">
      <c r="B10735" s="124" t="s">
        <v>32</v>
      </c>
      <c r="C10735" s="125" t="s">
        <v>10537</v>
      </c>
      <c r="D10735" s="126" t="s">
        <v>32112</v>
      </c>
      <c r="E10735" s="125" t="s">
        <v>32113</v>
      </c>
      <c r="F10735" s="126" t="s">
        <v>32114</v>
      </c>
      <c r="G10735" s="125" t="s">
        <v>32115</v>
      </c>
      <c r="H10735" s="126" t="s">
        <v>32116</v>
      </c>
      <c r="I10735" s="127">
        <v>150</v>
      </c>
      <c r="J10735" s="128">
        <v>4.7462000000000009</v>
      </c>
    </row>
    <row r="10736" spans="2:10" hidden="1" x14ac:dyDescent="0.25">
      <c r="B10736" s="124" t="s">
        <v>32</v>
      </c>
      <c r="C10736" s="125" t="s">
        <v>10537</v>
      </c>
      <c r="D10736" s="126" t="s">
        <v>32112</v>
      </c>
      <c r="E10736" s="125" t="s">
        <v>32113</v>
      </c>
      <c r="F10736" s="126" t="s">
        <v>32114</v>
      </c>
      <c r="G10736" s="125" t="s">
        <v>32117</v>
      </c>
      <c r="H10736" s="126" t="s">
        <v>32118</v>
      </c>
      <c r="I10736" s="127">
        <v>262</v>
      </c>
      <c r="J10736" s="128">
        <v>61.0458</v>
      </c>
    </row>
    <row r="10737" spans="2:10" hidden="1" x14ac:dyDescent="0.25">
      <c r="B10737" s="124" t="s">
        <v>32</v>
      </c>
      <c r="C10737" s="125" t="s">
        <v>27652</v>
      </c>
      <c r="D10737" s="126" t="s">
        <v>32119</v>
      </c>
      <c r="E10737" s="125" t="s">
        <v>27652</v>
      </c>
      <c r="F10737" s="126" t="s">
        <v>32120</v>
      </c>
      <c r="G10737" s="125" t="s">
        <v>32121</v>
      </c>
      <c r="H10737" s="126" t="s">
        <v>32122</v>
      </c>
      <c r="I10737" s="127">
        <v>58</v>
      </c>
      <c r="J10737" s="128">
        <v>3.2604000000000002</v>
      </c>
    </row>
    <row r="10738" spans="2:10" hidden="1" x14ac:dyDescent="0.25">
      <c r="B10738" s="124" t="s">
        <v>32</v>
      </c>
      <c r="C10738" s="125" t="s">
        <v>27652</v>
      </c>
      <c r="D10738" s="126" t="s">
        <v>32119</v>
      </c>
      <c r="E10738" s="125" t="s">
        <v>27652</v>
      </c>
      <c r="F10738" s="126" t="s">
        <v>32120</v>
      </c>
      <c r="G10738" s="125" t="s">
        <v>32123</v>
      </c>
      <c r="H10738" s="126" t="s">
        <v>32124</v>
      </c>
      <c r="I10738" s="127">
        <v>5</v>
      </c>
      <c r="J10738" s="128">
        <v>9.8221000000000007</v>
      </c>
    </row>
    <row r="10739" spans="2:10" hidden="1" x14ac:dyDescent="0.25">
      <c r="B10739" s="124" t="s">
        <v>32</v>
      </c>
      <c r="C10739" s="125" t="s">
        <v>27652</v>
      </c>
      <c r="D10739" s="126" t="s">
        <v>32119</v>
      </c>
      <c r="E10739" s="125" t="s">
        <v>32125</v>
      </c>
      <c r="F10739" s="126" t="s">
        <v>32126</v>
      </c>
      <c r="G10739" s="125" t="s">
        <v>32127</v>
      </c>
      <c r="H10739" s="126" t="s">
        <v>32128</v>
      </c>
      <c r="I10739" s="127">
        <v>113</v>
      </c>
      <c r="J10739" s="128">
        <v>23.4084</v>
      </c>
    </row>
    <row r="10740" spans="2:10" hidden="1" x14ac:dyDescent="0.25">
      <c r="B10740" s="124" t="s">
        <v>32</v>
      </c>
      <c r="C10740" s="125" t="s">
        <v>27652</v>
      </c>
      <c r="D10740" s="126" t="s">
        <v>32119</v>
      </c>
      <c r="E10740" s="125" t="s">
        <v>32123</v>
      </c>
      <c r="F10740" s="126" t="s">
        <v>32124</v>
      </c>
      <c r="G10740" s="125" t="s">
        <v>32129</v>
      </c>
      <c r="H10740" s="126" t="s">
        <v>32130</v>
      </c>
      <c r="I10740" s="127">
        <v>3</v>
      </c>
      <c r="J10740" s="128">
        <v>51.130900000000011</v>
      </c>
    </row>
    <row r="10741" spans="2:10" hidden="1" x14ac:dyDescent="0.25">
      <c r="B10741" s="124" t="s">
        <v>32</v>
      </c>
      <c r="C10741" s="125" t="s">
        <v>27652</v>
      </c>
      <c r="D10741" s="126" t="s">
        <v>32119</v>
      </c>
      <c r="E10741" s="125" t="s">
        <v>32131</v>
      </c>
      <c r="F10741" s="126" t="s">
        <v>32132</v>
      </c>
      <c r="G10741" s="125" t="s">
        <v>32133</v>
      </c>
      <c r="H10741" s="126" t="s">
        <v>32134</v>
      </c>
      <c r="I10741" s="127">
        <v>14</v>
      </c>
      <c r="J10741" s="128">
        <v>14.669</v>
      </c>
    </row>
    <row r="10742" spans="2:10" hidden="1" x14ac:dyDescent="0.25">
      <c r="B10742" s="124" t="s">
        <v>32</v>
      </c>
      <c r="C10742" s="125" t="s">
        <v>27652</v>
      </c>
      <c r="D10742" s="126" t="s">
        <v>32119</v>
      </c>
      <c r="E10742" s="125" t="s">
        <v>22701</v>
      </c>
      <c r="F10742" s="126" t="s">
        <v>32135</v>
      </c>
      <c r="G10742" s="125" t="s">
        <v>32136</v>
      </c>
      <c r="H10742" s="126" t="s">
        <v>32137</v>
      </c>
      <c r="I10742" s="127">
        <v>97</v>
      </c>
      <c r="J10742" s="128">
        <v>10.3348</v>
      </c>
    </row>
    <row r="10743" spans="2:10" hidden="1" x14ac:dyDescent="0.25">
      <c r="B10743" s="124" t="s">
        <v>32</v>
      </c>
      <c r="C10743" s="125" t="s">
        <v>27652</v>
      </c>
      <c r="D10743" s="126" t="s">
        <v>32119</v>
      </c>
      <c r="E10743" s="125" t="s">
        <v>32123</v>
      </c>
      <c r="F10743" s="126" t="s">
        <v>32124</v>
      </c>
      <c r="G10743" s="125" t="s">
        <v>32138</v>
      </c>
      <c r="H10743" s="126" t="s">
        <v>32139</v>
      </c>
      <c r="I10743" s="127">
        <v>9</v>
      </c>
      <c r="J10743" s="128">
        <v>48.527200000000001</v>
      </c>
    </row>
    <row r="10744" spans="2:10" hidden="1" x14ac:dyDescent="0.25">
      <c r="B10744" s="124" t="s">
        <v>32</v>
      </c>
      <c r="C10744" s="125" t="s">
        <v>27652</v>
      </c>
      <c r="D10744" s="126" t="s">
        <v>32119</v>
      </c>
      <c r="E10744" s="125" t="s">
        <v>27652</v>
      </c>
      <c r="F10744" s="126" t="s">
        <v>32120</v>
      </c>
      <c r="G10744" s="125" t="s">
        <v>32131</v>
      </c>
      <c r="H10744" s="126" t="s">
        <v>32132</v>
      </c>
      <c r="I10744" s="127">
        <v>69</v>
      </c>
      <c r="J10744" s="128">
        <v>10.1882</v>
      </c>
    </row>
    <row r="10745" spans="2:10" hidden="1" x14ac:dyDescent="0.25">
      <c r="B10745" s="124" t="s">
        <v>32</v>
      </c>
      <c r="C10745" s="125" t="s">
        <v>32140</v>
      </c>
      <c r="D10745" s="126" t="s">
        <v>32141</v>
      </c>
      <c r="E10745" s="125" t="s">
        <v>32140</v>
      </c>
      <c r="F10745" s="126" t="s">
        <v>32142</v>
      </c>
      <c r="G10745" s="125" t="s">
        <v>9867</v>
      </c>
      <c r="H10745" s="126" t="s">
        <v>32143</v>
      </c>
      <c r="I10745" s="127">
        <v>99</v>
      </c>
      <c r="J10745" s="128">
        <v>20.408000000000001</v>
      </c>
    </row>
    <row r="10746" spans="2:10" hidden="1" x14ac:dyDescent="0.25">
      <c r="B10746" s="124" t="s">
        <v>32</v>
      </c>
      <c r="C10746" s="125" t="s">
        <v>32144</v>
      </c>
      <c r="D10746" s="126" t="s">
        <v>32145</v>
      </c>
      <c r="E10746" s="125" t="s">
        <v>32144</v>
      </c>
      <c r="F10746" s="126" t="s">
        <v>32146</v>
      </c>
      <c r="G10746" s="125" t="s">
        <v>31707</v>
      </c>
      <c r="H10746" s="126" t="s">
        <v>32147</v>
      </c>
      <c r="I10746" s="127">
        <v>207</v>
      </c>
      <c r="J10746" s="128">
        <v>6.5073999999999996</v>
      </c>
    </row>
    <row r="10747" spans="2:10" hidden="1" x14ac:dyDescent="0.25">
      <c r="B10747" s="124" t="s">
        <v>32</v>
      </c>
      <c r="C10747" s="125" t="s">
        <v>32148</v>
      </c>
      <c r="D10747" s="126" t="s">
        <v>32149</v>
      </c>
      <c r="E10747" s="125" t="s">
        <v>32148</v>
      </c>
      <c r="F10747" s="126" t="s">
        <v>32150</v>
      </c>
      <c r="G10747" s="125" t="s">
        <v>18156</v>
      </c>
      <c r="H10747" s="126" t="s">
        <v>32151</v>
      </c>
      <c r="I10747" s="127">
        <v>49</v>
      </c>
      <c r="J10747" s="128">
        <v>3.4691000000000001</v>
      </c>
    </row>
    <row r="10748" spans="2:10" hidden="1" x14ac:dyDescent="0.25">
      <c r="B10748" s="124" t="s">
        <v>32</v>
      </c>
      <c r="C10748" s="125" t="s">
        <v>32148</v>
      </c>
      <c r="D10748" s="126" t="s">
        <v>32149</v>
      </c>
      <c r="E10748" s="125" t="s">
        <v>32148</v>
      </c>
      <c r="F10748" s="126" t="s">
        <v>32150</v>
      </c>
      <c r="G10748" s="125" t="s">
        <v>32152</v>
      </c>
      <c r="H10748" s="126" t="s">
        <v>32153</v>
      </c>
      <c r="I10748" s="127">
        <v>32</v>
      </c>
      <c r="J10748" s="128">
        <v>9.3262</v>
      </c>
    </row>
    <row r="10749" spans="2:10" hidden="1" x14ac:dyDescent="0.25">
      <c r="B10749" s="124" t="s">
        <v>32</v>
      </c>
      <c r="C10749" s="125" t="s">
        <v>32148</v>
      </c>
      <c r="D10749" s="126" t="s">
        <v>32149</v>
      </c>
      <c r="E10749" s="125" t="s">
        <v>32148</v>
      </c>
      <c r="F10749" s="126" t="s">
        <v>32150</v>
      </c>
      <c r="G10749" s="125" t="s">
        <v>32154</v>
      </c>
      <c r="H10749" s="126" t="s">
        <v>32155</v>
      </c>
      <c r="I10749" s="127">
        <v>15</v>
      </c>
      <c r="J10749" s="128">
        <v>15.166399999999999</v>
      </c>
    </row>
    <row r="10750" spans="2:10" hidden="1" x14ac:dyDescent="0.25">
      <c r="B10750" s="124" t="s">
        <v>32</v>
      </c>
      <c r="C10750" s="125" t="s">
        <v>32148</v>
      </c>
      <c r="D10750" s="126" t="s">
        <v>32149</v>
      </c>
      <c r="E10750" s="125" t="s">
        <v>32148</v>
      </c>
      <c r="F10750" s="126" t="s">
        <v>32150</v>
      </c>
      <c r="G10750" s="125" t="s">
        <v>32156</v>
      </c>
      <c r="H10750" s="126" t="s">
        <v>32157</v>
      </c>
      <c r="I10750" s="127">
        <v>212</v>
      </c>
      <c r="J10750" s="128">
        <v>10.7257</v>
      </c>
    </row>
    <row r="10751" spans="2:10" hidden="1" x14ac:dyDescent="0.25">
      <c r="B10751" s="124" t="s">
        <v>32</v>
      </c>
      <c r="C10751" s="125" t="s">
        <v>32158</v>
      </c>
      <c r="D10751" s="126" t="s">
        <v>32159</v>
      </c>
      <c r="E10751" s="125" t="s">
        <v>32158</v>
      </c>
      <c r="F10751" s="126" t="s">
        <v>32160</v>
      </c>
      <c r="G10751" s="125" t="s">
        <v>661</v>
      </c>
      <c r="H10751" s="126" t="s">
        <v>32161</v>
      </c>
      <c r="I10751" s="127">
        <v>115</v>
      </c>
      <c r="J10751" s="128">
        <v>14.5448</v>
      </c>
    </row>
    <row r="10752" spans="2:10" hidden="1" x14ac:dyDescent="0.25">
      <c r="B10752" s="124" t="s">
        <v>32</v>
      </c>
      <c r="C10752" s="125" t="s">
        <v>32158</v>
      </c>
      <c r="D10752" s="126" t="s">
        <v>32159</v>
      </c>
      <c r="E10752" s="125" t="s">
        <v>32158</v>
      </c>
      <c r="F10752" s="126" t="s">
        <v>32160</v>
      </c>
      <c r="G10752" s="125" t="s">
        <v>32162</v>
      </c>
      <c r="H10752" s="126" t="s">
        <v>32163</v>
      </c>
      <c r="I10752" s="127">
        <v>283</v>
      </c>
      <c r="J10752" s="128">
        <v>8.6970999999999989</v>
      </c>
    </row>
    <row r="10753" spans="2:10" hidden="1" x14ac:dyDescent="0.25">
      <c r="B10753" s="124" t="s">
        <v>32</v>
      </c>
      <c r="C10753" s="125" t="s">
        <v>32158</v>
      </c>
      <c r="D10753" s="126" t="s">
        <v>32159</v>
      </c>
      <c r="E10753" s="125" t="s">
        <v>32162</v>
      </c>
      <c r="F10753" s="126" t="s">
        <v>32163</v>
      </c>
      <c r="G10753" s="125" t="s">
        <v>32164</v>
      </c>
      <c r="H10753" s="126" t="s">
        <v>32165</v>
      </c>
      <c r="I10753" s="127">
        <v>196</v>
      </c>
      <c r="J10753" s="128">
        <v>5.0502000000000002</v>
      </c>
    </row>
    <row r="10754" spans="2:10" hidden="1" x14ac:dyDescent="0.25">
      <c r="B10754" s="124" t="s">
        <v>32</v>
      </c>
      <c r="C10754" s="125" t="s">
        <v>32158</v>
      </c>
      <c r="D10754" s="126" t="s">
        <v>32159</v>
      </c>
      <c r="E10754" s="125" t="s">
        <v>32158</v>
      </c>
      <c r="F10754" s="126" t="s">
        <v>32160</v>
      </c>
      <c r="G10754" s="125" t="s">
        <v>32166</v>
      </c>
      <c r="H10754" s="126" t="s">
        <v>32167</v>
      </c>
      <c r="I10754" s="127">
        <v>38</v>
      </c>
      <c r="J10754" s="128">
        <v>12.1403</v>
      </c>
    </row>
    <row r="10755" spans="2:10" hidden="1" x14ac:dyDescent="0.25">
      <c r="B10755" s="124" t="s">
        <v>32</v>
      </c>
      <c r="C10755" s="125" t="s">
        <v>32168</v>
      </c>
      <c r="D10755" s="126" t="s">
        <v>32169</v>
      </c>
      <c r="E10755" s="125" t="s">
        <v>32170</v>
      </c>
      <c r="F10755" s="126" t="s">
        <v>32171</v>
      </c>
      <c r="G10755" s="125" t="s">
        <v>32172</v>
      </c>
      <c r="H10755" s="126" t="s">
        <v>32173</v>
      </c>
      <c r="I10755" s="127">
        <v>301</v>
      </c>
      <c r="J10755" s="128">
        <v>12.8294</v>
      </c>
    </row>
    <row r="10756" spans="2:10" hidden="1" x14ac:dyDescent="0.25">
      <c r="B10756" s="124" t="s">
        <v>32</v>
      </c>
      <c r="C10756" s="125" t="s">
        <v>32168</v>
      </c>
      <c r="D10756" s="126" t="s">
        <v>32169</v>
      </c>
      <c r="E10756" s="125" t="s">
        <v>32174</v>
      </c>
      <c r="F10756" s="126" t="s">
        <v>32175</v>
      </c>
      <c r="G10756" s="125" t="s">
        <v>32176</v>
      </c>
      <c r="H10756" s="126" t="s">
        <v>32177</v>
      </c>
      <c r="I10756" s="127">
        <v>3</v>
      </c>
      <c r="J10756" s="128">
        <v>3.3639999999999999</v>
      </c>
    </row>
    <row r="10757" spans="2:10" hidden="1" x14ac:dyDescent="0.25">
      <c r="B10757" s="124" t="s">
        <v>32</v>
      </c>
      <c r="C10757" s="125" t="s">
        <v>32168</v>
      </c>
      <c r="D10757" s="126" t="s">
        <v>32169</v>
      </c>
      <c r="E10757" s="125" t="s">
        <v>32168</v>
      </c>
      <c r="F10757" s="126" t="s">
        <v>32178</v>
      </c>
      <c r="G10757" s="125" t="s">
        <v>5715</v>
      </c>
      <c r="H10757" s="126" t="s">
        <v>32179</v>
      </c>
      <c r="I10757" s="127">
        <v>0</v>
      </c>
      <c r="J10757" s="128">
        <v>3.0794000000000001</v>
      </c>
    </row>
    <row r="10758" spans="2:10" hidden="1" x14ac:dyDescent="0.25">
      <c r="B10758" s="124" t="s">
        <v>32</v>
      </c>
      <c r="C10758" s="125" t="s">
        <v>32168</v>
      </c>
      <c r="D10758" s="126" t="s">
        <v>32169</v>
      </c>
      <c r="E10758" s="125" t="s">
        <v>32174</v>
      </c>
      <c r="F10758" s="126" t="s">
        <v>32175</v>
      </c>
      <c r="G10758" s="125" t="s">
        <v>32180</v>
      </c>
      <c r="H10758" s="126" t="s">
        <v>32181</v>
      </c>
      <c r="I10758" s="127">
        <v>4</v>
      </c>
      <c r="J10758" s="128">
        <v>3.8524999999999991</v>
      </c>
    </row>
    <row r="10759" spans="2:10" hidden="1" x14ac:dyDescent="0.25">
      <c r="B10759" s="124" t="s">
        <v>32</v>
      </c>
      <c r="C10759" s="125" t="s">
        <v>32168</v>
      </c>
      <c r="D10759" s="126" t="s">
        <v>32169</v>
      </c>
      <c r="E10759" s="125" t="s">
        <v>32168</v>
      </c>
      <c r="F10759" s="126" t="s">
        <v>32178</v>
      </c>
      <c r="G10759" s="125" t="s">
        <v>32182</v>
      </c>
      <c r="H10759" s="126" t="s">
        <v>32183</v>
      </c>
      <c r="I10759" s="127">
        <v>5</v>
      </c>
      <c r="J10759" s="128">
        <v>10.716100000000001</v>
      </c>
    </row>
    <row r="10760" spans="2:10" hidden="1" x14ac:dyDescent="0.25">
      <c r="B10760" s="124" t="s">
        <v>32</v>
      </c>
      <c r="C10760" s="125" t="s">
        <v>32168</v>
      </c>
      <c r="D10760" s="126" t="s">
        <v>32169</v>
      </c>
      <c r="E10760" s="125" t="s">
        <v>32184</v>
      </c>
      <c r="F10760" s="126" t="s">
        <v>32185</v>
      </c>
      <c r="G10760" s="125" t="s">
        <v>32170</v>
      </c>
      <c r="H10760" s="126" t="s">
        <v>32171</v>
      </c>
      <c r="I10760" s="127">
        <v>2</v>
      </c>
      <c r="J10760" s="128">
        <v>2.5335000000000001</v>
      </c>
    </row>
    <row r="10761" spans="2:10" hidden="1" x14ac:dyDescent="0.25">
      <c r="B10761" s="124" t="s">
        <v>32</v>
      </c>
      <c r="C10761" s="125" t="s">
        <v>32168</v>
      </c>
      <c r="D10761" s="126" t="s">
        <v>32169</v>
      </c>
      <c r="E10761" s="125" t="s">
        <v>32168</v>
      </c>
      <c r="F10761" s="126" t="s">
        <v>32178</v>
      </c>
      <c r="G10761" s="125" t="s">
        <v>32184</v>
      </c>
      <c r="H10761" s="126" t="s">
        <v>32185</v>
      </c>
      <c r="I10761" s="127">
        <v>6</v>
      </c>
      <c r="J10761" s="128">
        <v>4.4196000000000009</v>
      </c>
    </row>
    <row r="10762" spans="2:10" hidden="1" x14ac:dyDescent="0.25">
      <c r="B10762" s="124" t="s">
        <v>32</v>
      </c>
      <c r="C10762" s="125" t="s">
        <v>32168</v>
      </c>
      <c r="D10762" s="126" t="s">
        <v>32169</v>
      </c>
      <c r="E10762" s="125" t="s">
        <v>32170</v>
      </c>
      <c r="F10762" s="126" t="s">
        <v>32171</v>
      </c>
      <c r="G10762" s="125" t="s">
        <v>32174</v>
      </c>
      <c r="H10762" s="126" t="s">
        <v>32175</v>
      </c>
      <c r="I10762" s="127">
        <v>7</v>
      </c>
      <c r="J10762" s="128">
        <v>5.0446999999999997</v>
      </c>
    </row>
    <row r="10763" spans="2:10" hidden="1" x14ac:dyDescent="0.25">
      <c r="B10763" s="124" t="s">
        <v>32</v>
      </c>
      <c r="C10763" s="125" t="s">
        <v>3713</v>
      </c>
      <c r="D10763" s="126" t="s">
        <v>32186</v>
      </c>
      <c r="E10763" s="125" t="s">
        <v>3713</v>
      </c>
      <c r="F10763" s="126" t="s">
        <v>32187</v>
      </c>
      <c r="G10763" s="125" t="s">
        <v>32188</v>
      </c>
      <c r="H10763" s="126" t="s">
        <v>32189</v>
      </c>
      <c r="I10763" s="127">
        <v>244</v>
      </c>
      <c r="J10763" s="128">
        <v>13.089399999999999</v>
      </c>
    </row>
    <row r="10764" spans="2:10" hidden="1" x14ac:dyDescent="0.25">
      <c r="B10764" s="124" t="s">
        <v>32</v>
      </c>
      <c r="C10764" s="125" t="s">
        <v>3713</v>
      </c>
      <c r="D10764" s="126" t="s">
        <v>32186</v>
      </c>
      <c r="E10764" s="125" t="s">
        <v>3713</v>
      </c>
      <c r="F10764" s="126" t="s">
        <v>32187</v>
      </c>
      <c r="G10764" s="125" t="s">
        <v>32190</v>
      </c>
      <c r="H10764" s="126" t="s">
        <v>32191</v>
      </c>
      <c r="I10764" s="127">
        <v>180</v>
      </c>
      <c r="J10764" s="128">
        <v>43.354699999999987</v>
      </c>
    </row>
    <row r="10765" spans="2:10" hidden="1" x14ac:dyDescent="0.25">
      <c r="B10765" s="124" t="s">
        <v>32</v>
      </c>
      <c r="C10765" s="125" t="s">
        <v>32192</v>
      </c>
      <c r="D10765" s="126" t="s">
        <v>32193</v>
      </c>
      <c r="E10765" s="125" t="s">
        <v>32192</v>
      </c>
      <c r="F10765" s="126" t="s">
        <v>32194</v>
      </c>
      <c r="G10765" s="125" t="s">
        <v>32195</v>
      </c>
      <c r="H10765" s="126" t="s">
        <v>32196</v>
      </c>
      <c r="I10765" s="127">
        <v>221</v>
      </c>
      <c r="J10765" s="128">
        <v>8.8708000000000027</v>
      </c>
    </row>
    <row r="10766" spans="2:10" hidden="1" x14ac:dyDescent="0.25">
      <c r="B10766" s="124" t="s">
        <v>32</v>
      </c>
      <c r="C10766" s="125" t="s">
        <v>3738</v>
      </c>
      <c r="D10766" s="126" t="s">
        <v>32197</v>
      </c>
      <c r="E10766" s="125" t="s">
        <v>3738</v>
      </c>
      <c r="F10766" s="126" t="s">
        <v>32198</v>
      </c>
      <c r="G10766" s="125" t="s">
        <v>32199</v>
      </c>
      <c r="H10766" s="126" t="s">
        <v>32200</v>
      </c>
      <c r="I10766" s="127">
        <v>48</v>
      </c>
      <c r="J10766" s="128">
        <v>5.2497000000000007</v>
      </c>
    </row>
    <row r="10767" spans="2:10" hidden="1" x14ac:dyDescent="0.25">
      <c r="B10767" s="124" t="s">
        <v>32</v>
      </c>
      <c r="C10767" s="125" t="s">
        <v>32201</v>
      </c>
      <c r="D10767" s="126" t="s">
        <v>32202</v>
      </c>
      <c r="E10767" s="125" t="s">
        <v>32201</v>
      </c>
      <c r="F10767" s="126" t="s">
        <v>32203</v>
      </c>
      <c r="G10767" s="125" t="s">
        <v>11545</v>
      </c>
      <c r="H10767" s="126" t="s">
        <v>32204</v>
      </c>
      <c r="I10767" s="127">
        <v>77</v>
      </c>
      <c r="J10767" s="128">
        <v>12.894299999999999</v>
      </c>
    </row>
    <row r="10768" spans="2:10" hidden="1" x14ac:dyDescent="0.25">
      <c r="B10768" s="124" t="s">
        <v>32</v>
      </c>
      <c r="C10768" s="125" t="s">
        <v>32205</v>
      </c>
      <c r="D10768" s="126" t="s">
        <v>32206</v>
      </c>
      <c r="E10768" s="125" t="s">
        <v>32205</v>
      </c>
      <c r="F10768" s="126" t="s">
        <v>32207</v>
      </c>
      <c r="G10768" s="125" t="s">
        <v>30903</v>
      </c>
      <c r="H10768" s="126" t="s">
        <v>32208</v>
      </c>
      <c r="I10768" s="127">
        <v>67</v>
      </c>
      <c r="J10768" s="128">
        <v>2.7218</v>
      </c>
    </row>
    <row r="10769" spans="2:10" hidden="1" x14ac:dyDescent="0.25">
      <c r="B10769" s="124" t="s">
        <v>32</v>
      </c>
      <c r="C10769" s="125" t="s">
        <v>32205</v>
      </c>
      <c r="D10769" s="126" t="s">
        <v>32206</v>
      </c>
      <c r="E10769" s="125" t="s">
        <v>30903</v>
      </c>
      <c r="F10769" s="126" t="s">
        <v>32208</v>
      </c>
      <c r="G10769" s="125" t="s">
        <v>32209</v>
      </c>
      <c r="H10769" s="126" t="s">
        <v>32210</v>
      </c>
      <c r="I10769" s="127">
        <v>26</v>
      </c>
      <c r="J10769" s="128">
        <v>17.0214</v>
      </c>
    </row>
    <row r="10770" spans="2:10" hidden="1" x14ac:dyDescent="0.25">
      <c r="B10770" s="124" t="s">
        <v>32</v>
      </c>
      <c r="C10770" s="125" t="s">
        <v>32205</v>
      </c>
      <c r="D10770" s="126" t="s">
        <v>32206</v>
      </c>
      <c r="E10770" s="125" t="s">
        <v>32209</v>
      </c>
      <c r="F10770" s="126" t="s">
        <v>32210</v>
      </c>
      <c r="G10770" s="125" t="s">
        <v>4896</v>
      </c>
      <c r="H10770" s="126" t="s">
        <v>32211</v>
      </c>
      <c r="I10770" s="127">
        <v>119</v>
      </c>
      <c r="J10770" s="128">
        <v>21.955200000000001</v>
      </c>
    </row>
    <row r="10771" spans="2:10" hidden="1" x14ac:dyDescent="0.25">
      <c r="B10771" s="124" t="s">
        <v>32</v>
      </c>
      <c r="C10771" s="125" t="s">
        <v>32205</v>
      </c>
      <c r="D10771" s="126" t="s">
        <v>32206</v>
      </c>
      <c r="E10771" s="125" t="s">
        <v>32205</v>
      </c>
      <c r="F10771" s="126" t="s">
        <v>32207</v>
      </c>
      <c r="G10771" s="125" t="s">
        <v>2395</v>
      </c>
      <c r="H10771" s="126" t="s">
        <v>32212</v>
      </c>
      <c r="I10771" s="127">
        <v>113</v>
      </c>
      <c r="J10771" s="128">
        <v>18.9178</v>
      </c>
    </row>
    <row r="10772" spans="2:10" hidden="1" x14ac:dyDescent="0.25">
      <c r="B10772" s="124" t="s">
        <v>32</v>
      </c>
      <c r="C10772" s="125" t="s">
        <v>32205</v>
      </c>
      <c r="D10772" s="126" t="s">
        <v>32206</v>
      </c>
      <c r="E10772" s="125" t="s">
        <v>32205</v>
      </c>
      <c r="F10772" s="126" t="s">
        <v>32207</v>
      </c>
      <c r="G10772" s="125" t="s">
        <v>32213</v>
      </c>
      <c r="H10772" s="126" t="s">
        <v>32214</v>
      </c>
      <c r="I10772" s="127">
        <v>14</v>
      </c>
      <c r="J10772" s="128">
        <v>9.8231000000000002</v>
      </c>
    </row>
    <row r="10773" spans="2:10" hidden="1" x14ac:dyDescent="0.25">
      <c r="B10773" s="124" t="s">
        <v>32</v>
      </c>
      <c r="C10773" s="125" t="s">
        <v>32205</v>
      </c>
      <c r="D10773" s="126" t="s">
        <v>32206</v>
      </c>
      <c r="E10773" s="125" t="s">
        <v>4896</v>
      </c>
      <c r="F10773" s="126" t="s">
        <v>32211</v>
      </c>
      <c r="G10773" s="125" t="s">
        <v>32215</v>
      </c>
      <c r="H10773" s="126" t="s">
        <v>32216</v>
      </c>
      <c r="I10773" s="127">
        <v>20</v>
      </c>
      <c r="J10773" s="128">
        <v>7.3206000000000024</v>
      </c>
    </row>
    <row r="10774" spans="2:10" hidden="1" x14ac:dyDescent="0.25">
      <c r="B10774" s="124" t="s">
        <v>32</v>
      </c>
      <c r="C10774" s="125" t="s">
        <v>32205</v>
      </c>
      <c r="D10774" s="126" t="s">
        <v>32206</v>
      </c>
      <c r="E10774" s="125" t="s">
        <v>2395</v>
      </c>
      <c r="F10774" s="126" t="s">
        <v>32212</v>
      </c>
      <c r="G10774" s="125" t="s">
        <v>22675</v>
      </c>
      <c r="H10774" s="126" t="s">
        <v>32217</v>
      </c>
      <c r="I10774" s="127">
        <v>89</v>
      </c>
      <c r="J10774" s="128">
        <v>2.3273999999999999</v>
      </c>
    </row>
    <row r="10775" spans="2:10" hidden="1" x14ac:dyDescent="0.25">
      <c r="B10775" s="124" t="s">
        <v>32</v>
      </c>
      <c r="C10775" s="125" t="s">
        <v>32218</v>
      </c>
      <c r="D10775" s="126" t="s">
        <v>32219</v>
      </c>
      <c r="E10775" s="125" t="s">
        <v>32218</v>
      </c>
      <c r="F10775" s="126" t="s">
        <v>32220</v>
      </c>
      <c r="G10775" s="125" t="s">
        <v>11024</v>
      </c>
      <c r="H10775" s="126" t="s">
        <v>32221</v>
      </c>
      <c r="I10775" s="127">
        <v>67</v>
      </c>
      <c r="J10775" s="128">
        <v>4.2693999999999992</v>
      </c>
    </row>
    <row r="10776" spans="2:10" hidden="1" x14ac:dyDescent="0.25">
      <c r="B10776" s="124" t="s">
        <v>32</v>
      </c>
      <c r="C10776" s="125" t="s">
        <v>32218</v>
      </c>
      <c r="D10776" s="126" t="s">
        <v>32219</v>
      </c>
      <c r="E10776" s="125" t="s">
        <v>32218</v>
      </c>
      <c r="F10776" s="126" t="s">
        <v>32220</v>
      </c>
      <c r="G10776" s="125" t="s">
        <v>32222</v>
      </c>
      <c r="H10776" s="126" t="s">
        <v>32223</v>
      </c>
      <c r="I10776" s="127">
        <v>33</v>
      </c>
      <c r="J10776" s="128">
        <v>7.5593000000000004</v>
      </c>
    </row>
    <row r="10777" spans="2:10" hidden="1" x14ac:dyDescent="0.25">
      <c r="B10777" s="124" t="s">
        <v>32</v>
      </c>
      <c r="C10777" s="125" t="s">
        <v>32218</v>
      </c>
      <c r="D10777" s="126" t="s">
        <v>32219</v>
      </c>
      <c r="E10777" s="125" t="s">
        <v>11024</v>
      </c>
      <c r="F10777" s="126" t="s">
        <v>32221</v>
      </c>
      <c r="G10777" s="125" t="s">
        <v>32224</v>
      </c>
      <c r="H10777" s="126" t="s">
        <v>32225</v>
      </c>
      <c r="I10777" s="127">
        <v>81</v>
      </c>
      <c r="J10777" s="128">
        <v>8.8805000000000032</v>
      </c>
    </row>
    <row r="10778" spans="2:10" hidden="1" x14ac:dyDescent="0.25">
      <c r="B10778" s="124" t="s">
        <v>32</v>
      </c>
      <c r="C10778" s="125" t="s">
        <v>32226</v>
      </c>
      <c r="D10778" s="126" t="s">
        <v>32227</v>
      </c>
      <c r="E10778" s="125" t="s">
        <v>32226</v>
      </c>
      <c r="F10778" s="126" t="s">
        <v>32228</v>
      </c>
      <c r="G10778" s="125" t="s">
        <v>32229</v>
      </c>
      <c r="H10778" s="126" t="s">
        <v>32230</v>
      </c>
      <c r="I10778" s="127">
        <v>14</v>
      </c>
      <c r="J10778" s="128">
        <v>19.8264</v>
      </c>
    </row>
    <row r="10779" spans="2:10" hidden="1" x14ac:dyDescent="0.25">
      <c r="B10779" s="124" t="s">
        <v>32</v>
      </c>
      <c r="C10779" s="125" t="s">
        <v>32231</v>
      </c>
      <c r="D10779" s="126" t="s">
        <v>32232</v>
      </c>
      <c r="E10779" s="125" t="s">
        <v>32231</v>
      </c>
      <c r="F10779" s="126" t="s">
        <v>32233</v>
      </c>
      <c r="G10779" s="125" t="s">
        <v>32234</v>
      </c>
      <c r="H10779" s="126" t="s">
        <v>32235</v>
      </c>
      <c r="I10779" s="127">
        <v>102</v>
      </c>
      <c r="J10779" s="128">
        <v>17.845800000000001</v>
      </c>
    </row>
    <row r="10780" spans="2:10" hidden="1" x14ac:dyDescent="0.25">
      <c r="B10780" s="124" t="s">
        <v>32</v>
      </c>
      <c r="C10780" s="125" t="s">
        <v>32231</v>
      </c>
      <c r="D10780" s="126" t="s">
        <v>32232</v>
      </c>
      <c r="E10780" s="125" t="s">
        <v>32234</v>
      </c>
      <c r="F10780" s="126" t="s">
        <v>32235</v>
      </c>
      <c r="G10780" s="125" t="s">
        <v>32236</v>
      </c>
      <c r="H10780" s="126" t="s">
        <v>32237</v>
      </c>
      <c r="I10780" s="127">
        <v>91</v>
      </c>
      <c r="J10780" s="128">
        <v>24.7303</v>
      </c>
    </row>
    <row r="10781" spans="2:10" hidden="1" x14ac:dyDescent="0.25">
      <c r="B10781" s="124" t="s">
        <v>32</v>
      </c>
      <c r="C10781" s="125" t="s">
        <v>32231</v>
      </c>
      <c r="D10781" s="126" t="s">
        <v>32232</v>
      </c>
      <c r="E10781" s="125" t="s">
        <v>32236</v>
      </c>
      <c r="F10781" s="126" t="s">
        <v>32237</v>
      </c>
      <c r="G10781" s="125" t="s">
        <v>5271</v>
      </c>
      <c r="H10781" s="126" t="s">
        <v>32238</v>
      </c>
      <c r="I10781" s="127">
        <v>233</v>
      </c>
      <c r="J10781" s="128">
        <v>22.540900000000001</v>
      </c>
    </row>
    <row r="10782" spans="2:10" hidden="1" x14ac:dyDescent="0.25">
      <c r="B10782" s="124" t="s">
        <v>32</v>
      </c>
      <c r="C10782" s="125" t="s">
        <v>32231</v>
      </c>
      <c r="D10782" s="126" t="s">
        <v>32232</v>
      </c>
      <c r="E10782" s="125" t="s">
        <v>32231</v>
      </c>
      <c r="F10782" s="126" t="s">
        <v>32233</v>
      </c>
      <c r="G10782" s="125" t="s">
        <v>32239</v>
      </c>
      <c r="H10782" s="126" t="s">
        <v>32240</v>
      </c>
      <c r="I10782" s="127">
        <v>85</v>
      </c>
      <c r="J10782" s="128">
        <v>70.139499999999998</v>
      </c>
    </row>
    <row r="10783" spans="2:10" hidden="1" x14ac:dyDescent="0.25">
      <c r="B10783" s="124" t="s">
        <v>32</v>
      </c>
      <c r="C10783" s="125" t="s">
        <v>32241</v>
      </c>
      <c r="D10783" s="126" t="s">
        <v>32242</v>
      </c>
      <c r="E10783" s="125" t="s">
        <v>32241</v>
      </c>
      <c r="F10783" s="126" t="s">
        <v>32243</v>
      </c>
      <c r="G10783" s="125" t="s">
        <v>31942</v>
      </c>
      <c r="H10783" s="126" t="s">
        <v>32244</v>
      </c>
      <c r="I10783" s="127">
        <v>46</v>
      </c>
      <c r="J10783" s="128">
        <v>17.264199999999999</v>
      </c>
    </row>
    <row r="10784" spans="2:10" hidden="1" x14ac:dyDescent="0.25">
      <c r="B10784" s="124" t="s">
        <v>32</v>
      </c>
      <c r="C10784" s="125" t="s">
        <v>32241</v>
      </c>
      <c r="D10784" s="126" t="s">
        <v>32242</v>
      </c>
      <c r="E10784" s="125" t="s">
        <v>32241</v>
      </c>
      <c r="F10784" s="126" t="s">
        <v>32243</v>
      </c>
      <c r="G10784" s="125" t="s">
        <v>4945</v>
      </c>
      <c r="H10784" s="126" t="s">
        <v>32245</v>
      </c>
      <c r="I10784" s="127">
        <v>74</v>
      </c>
      <c r="J10784" s="128">
        <v>19.374299999999991</v>
      </c>
    </row>
    <row r="10785" spans="2:10" hidden="1" x14ac:dyDescent="0.25">
      <c r="B10785" s="124" t="s">
        <v>32</v>
      </c>
      <c r="C10785" s="125" t="s">
        <v>32246</v>
      </c>
      <c r="D10785" s="126" t="s">
        <v>32247</v>
      </c>
      <c r="E10785" s="125" t="s">
        <v>32248</v>
      </c>
      <c r="F10785" s="126" t="s">
        <v>32249</v>
      </c>
      <c r="G10785" s="125" t="s">
        <v>178</v>
      </c>
      <c r="H10785" s="126" t="s">
        <v>32250</v>
      </c>
      <c r="I10785" s="127">
        <v>163</v>
      </c>
      <c r="J10785" s="128">
        <v>13.125500000000001</v>
      </c>
    </row>
    <row r="10786" spans="2:10" hidden="1" x14ac:dyDescent="0.25">
      <c r="B10786" s="124" t="s">
        <v>32</v>
      </c>
      <c r="C10786" s="125" t="s">
        <v>32246</v>
      </c>
      <c r="D10786" s="126" t="s">
        <v>32247</v>
      </c>
      <c r="E10786" s="125" t="s">
        <v>32251</v>
      </c>
      <c r="F10786" s="126" t="s">
        <v>32252</v>
      </c>
      <c r="G10786" s="125" t="s">
        <v>4246</v>
      </c>
      <c r="H10786" s="126" t="s">
        <v>32253</v>
      </c>
      <c r="I10786" s="127">
        <v>52</v>
      </c>
      <c r="J10786" s="128">
        <v>12.2715</v>
      </c>
    </row>
    <row r="10787" spans="2:10" hidden="1" x14ac:dyDescent="0.25">
      <c r="B10787" s="124" t="s">
        <v>32</v>
      </c>
      <c r="C10787" s="125" t="s">
        <v>32246</v>
      </c>
      <c r="D10787" s="126" t="s">
        <v>32247</v>
      </c>
      <c r="E10787" s="125" t="s">
        <v>12235</v>
      </c>
      <c r="F10787" s="126" t="s">
        <v>32254</v>
      </c>
      <c r="G10787" s="125" t="s">
        <v>32251</v>
      </c>
      <c r="H10787" s="126" t="s">
        <v>32252</v>
      </c>
      <c r="I10787" s="127">
        <v>130</v>
      </c>
      <c r="J10787" s="128">
        <v>10.1708</v>
      </c>
    </row>
    <row r="10788" spans="2:10" hidden="1" x14ac:dyDescent="0.25">
      <c r="B10788" s="124" t="s">
        <v>32</v>
      </c>
      <c r="C10788" s="125" t="s">
        <v>32255</v>
      </c>
      <c r="D10788" s="126" t="s">
        <v>32256</v>
      </c>
      <c r="E10788" s="125" t="s">
        <v>32255</v>
      </c>
      <c r="F10788" s="126" t="s">
        <v>32257</v>
      </c>
      <c r="G10788" s="125" t="s">
        <v>32258</v>
      </c>
      <c r="H10788" s="126" t="s">
        <v>32259</v>
      </c>
      <c r="I10788" s="127">
        <v>11</v>
      </c>
      <c r="J10788" s="128">
        <v>20.217200000000009</v>
      </c>
    </row>
    <row r="10789" spans="2:10" hidden="1" x14ac:dyDescent="0.25">
      <c r="B10789" s="124" t="s">
        <v>32</v>
      </c>
      <c r="C10789" s="125" t="s">
        <v>32255</v>
      </c>
      <c r="D10789" s="126" t="s">
        <v>32256</v>
      </c>
      <c r="E10789" s="125" t="s">
        <v>32255</v>
      </c>
      <c r="F10789" s="126" t="s">
        <v>32257</v>
      </c>
      <c r="G10789" s="125" t="s">
        <v>32260</v>
      </c>
      <c r="H10789" s="126" t="s">
        <v>32261</v>
      </c>
      <c r="I10789" s="127">
        <v>0</v>
      </c>
      <c r="J10789" s="128">
        <v>9.1438999999999986</v>
      </c>
    </row>
    <row r="10790" spans="2:10" hidden="1" x14ac:dyDescent="0.25">
      <c r="B10790" s="124" t="s">
        <v>32</v>
      </c>
      <c r="C10790" s="125" t="s">
        <v>32255</v>
      </c>
      <c r="D10790" s="126" t="s">
        <v>32256</v>
      </c>
      <c r="E10790" s="125" t="s">
        <v>32255</v>
      </c>
      <c r="F10790" s="126" t="s">
        <v>32257</v>
      </c>
      <c r="G10790" s="125" t="s">
        <v>14782</v>
      </c>
      <c r="H10790" s="126" t="s">
        <v>32262</v>
      </c>
      <c r="I10790" s="127">
        <v>0</v>
      </c>
      <c r="J10790" s="128">
        <v>27.822399999999998</v>
      </c>
    </row>
    <row r="10791" spans="2:10" hidden="1" x14ac:dyDescent="0.25">
      <c r="B10791" s="124" t="s">
        <v>32</v>
      </c>
      <c r="C10791" s="125" t="s">
        <v>32255</v>
      </c>
      <c r="D10791" s="126" t="s">
        <v>32256</v>
      </c>
      <c r="E10791" s="125" t="s">
        <v>32255</v>
      </c>
      <c r="F10791" s="126" t="s">
        <v>32257</v>
      </c>
      <c r="G10791" s="125" t="s">
        <v>5243</v>
      </c>
      <c r="H10791" s="126" t="s">
        <v>32263</v>
      </c>
      <c r="I10791" s="127">
        <v>0</v>
      </c>
      <c r="J10791" s="128">
        <v>13.775</v>
      </c>
    </row>
    <row r="10792" spans="2:10" hidden="1" x14ac:dyDescent="0.25">
      <c r="B10792" s="124" t="s">
        <v>32</v>
      </c>
      <c r="C10792" s="125" t="s">
        <v>2043</v>
      </c>
      <c r="D10792" s="126" t="s">
        <v>32264</v>
      </c>
      <c r="E10792" s="125" t="s">
        <v>3156</v>
      </c>
      <c r="F10792" s="126" t="s">
        <v>32265</v>
      </c>
      <c r="G10792" s="125" t="s">
        <v>32266</v>
      </c>
      <c r="H10792" s="126" t="s">
        <v>32267</v>
      </c>
      <c r="I10792" s="127">
        <v>289</v>
      </c>
      <c r="J10792" s="128">
        <v>15.708399999999999</v>
      </c>
    </row>
    <row r="10793" spans="2:10" hidden="1" x14ac:dyDescent="0.25">
      <c r="B10793" s="124" t="s">
        <v>32</v>
      </c>
      <c r="C10793" s="125" t="s">
        <v>2043</v>
      </c>
      <c r="D10793" s="126" t="s">
        <v>32264</v>
      </c>
      <c r="E10793" s="125" t="s">
        <v>2043</v>
      </c>
      <c r="F10793" s="126" t="s">
        <v>32268</v>
      </c>
      <c r="G10793" s="125" t="s">
        <v>3134</v>
      </c>
      <c r="H10793" s="126" t="s">
        <v>32269</v>
      </c>
      <c r="I10793" s="127">
        <v>34</v>
      </c>
      <c r="J10793" s="128">
        <v>12.725</v>
      </c>
    </row>
    <row r="10794" spans="2:10" hidden="1" x14ac:dyDescent="0.25">
      <c r="B10794" s="124" t="s">
        <v>32</v>
      </c>
      <c r="C10794" s="125" t="s">
        <v>2043</v>
      </c>
      <c r="D10794" s="126" t="s">
        <v>32264</v>
      </c>
      <c r="E10794" s="125" t="s">
        <v>1964</v>
      </c>
      <c r="F10794" s="126" t="s">
        <v>32270</v>
      </c>
      <c r="G10794" s="125" t="s">
        <v>3156</v>
      </c>
      <c r="H10794" s="126" t="s">
        <v>32265</v>
      </c>
      <c r="I10794" s="127">
        <v>0</v>
      </c>
      <c r="J10794" s="128">
        <v>9.5804000000000009</v>
      </c>
    </row>
    <row r="10795" spans="2:10" hidden="1" x14ac:dyDescent="0.25">
      <c r="B10795" s="124" t="s">
        <v>32</v>
      </c>
      <c r="C10795" s="125" t="s">
        <v>2043</v>
      </c>
      <c r="D10795" s="126" t="s">
        <v>32264</v>
      </c>
      <c r="E10795" s="125" t="s">
        <v>32271</v>
      </c>
      <c r="F10795" s="126" t="s">
        <v>32272</v>
      </c>
      <c r="G10795" s="125" t="s">
        <v>32273</v>
      </c>
      <c r="H10795" s="126" t="s">
        <v>32274</v>
      </c>
      <c r="I10795" s="127">
        <v>5</v>
      </c>
      <c r="J10795" s="128">
        <v>18.863199999999999</v>
      </c>
    </row>
    <row r="10796" spans="2:10" hidden="1" x14ac:dyDescent="0.25">
      <c r="B10796" s="124" t="s">
        <v>32</v>
      </c>
      <c r="C10796" s="125" t="s">
        <v>2043</v>
      </c>
      <c r="D10796" s="126" t="s">
        <v>32264</v>
      </c>
      <c r="E10796" s="125" t="s">
        <v>31678</v>
      </c>
      <c r="F10796" s="126" t="s">
        <v>32275</v>
      </c>
      <c r="G10796" s="125" t="s">
        <v>32276</v>
      </c>
      <c r="H10796" s="126" t="s">
        <v>32277</v>
      </c>
      <c r="I10796" s="127">
        <v>175</v>
      </c>
      <c r="J10796" s="128">
        <v>18.424299999999999</v>
      </c>
    </row>
    <row r="10797" spans="2:10" hidden="1" x14ac:dyDescent="0.25">
      <c r="B10797" s="124" t="s">
        <v>32</v>
      </c>
      <c r="C10797" s="125" t="s">
        <v>2043</v>
      </c>
      <c r="D10797" s="126" t="s">
        <v>32264</v>
      </c>
      <c r="E10797" s="125" t="s">
        <v>2043</v>
      </c>
      <c r="F10797" s="126" t="s">
        <v>32268</v>
      </c>
      <c r="G10797" s="125" t="s">
        <v>32278</v>
      </c>
      <c r="H10797" s="126" t="s">
        <v>32279</v>
      </c>
      <c r="I10797" s="127">
        <v>16</v>
      </c>
      <c r="J10797" s="128">
        <v>8.6553000000000022</v>
      </c>
    </row>
    <row r="10798" spans="2:10" hidden="1" x14ac:dyDescent="0.25">
      <c r="B10798" s="124" t="s">
        <v>32</v>
      </c>
      <c r="C10798" s="125" t="s">
        <v>2043</v>
      </c>
      <c r="D10798" s="126" t="s">
        <v>32264</v>
      </c>
      <c r="E10798" s="125" t="s">
        <v>2043</v>
      </c>
      <c r="F10798" s="126" t="s">
        <v>32268</v>
      </c>
      <c r="G10798" s="125" t="s">
        <v>31678</v>
      </c>
      <c r="H10798" s="126" t="s">
        <v>32275</v>
      </c>
      <c r="I10798" s="127">
        <v>14</v>
      </c>
      <c r="J10798" s="128">
        <v>13.547000000000001</v>
      </c>
    </row>
    <row r="10799" spans="2:10" hidden="1" x14ac:dyDescent="0.25">
      <c r="B10799" s="124" t="s">
        <v>32</v>
      </c>
      <c r="C10799" s="125" t="s">
        <v>5204</v>
      </c>
      <c r="D10799" s="126" t="s">
        <v>32280</v>
      </c>
      <c r="E10799" s="125" t="s">
        <v>5204</v>
      </c>
      <c r="F10799" s="126" t="s">
        <v>32281</v>
      </c>
      <c r="G10799" s="125" t="s">
        <v>31450</v>
      </c>
      <c r="H10799" s="126" t="s">
        <v>32282</v>
      </c>
      <c r="I10799" s="127">
        <v>218</v>
      </c>
      <c r="J10799" s="128">
        <v>15.8682</v>
      </c>
    </row>
    <row r="10800" spans="2:10" hidden="1" x14ac:dyDescent="0.25">
      <c r="B10800" s="124" t="s">
        <v>32</v>
      </c>
      <c r="C10800" s="125" t="s">
        <v>32283</v>
      </c>
      <c r="D10800" s="126" t="s">
        <v>32284</v>
      </c>
      <c r="E10800" s="125" t="s">
        <v>32285</v>
      </c>
      <c r="F10800" s="126" t="s">
        <v>32286</v>
      </c>
      <c r="G10800" s="125" t="s">
        <v>32287</v>
      </c>
      <c r="H10800" s="126" t="s">
        <v>32288</v>
      </c>
      <c r="I10800" s="127">
        <v>399</v>
      </c>
      <c r="J10800" s="128">
        <v>37.428800000000003</v>
      </c>
    </row>
    <row r="10801" spans="2:10" hidden="1" x14ac:dyDescent="0.25">
      <c r="B10801" s="124" t="s">
        <v>32</v>
      </c>
      <c r="C10801" s="125" t="s">
        <v>32283</v>
      </c>
      <c r="D10801" s="126" t="s">
        <v>32284</v>
      </c>
      <c r="E10801" s="125" t="s">
        <v>32283</v>
      </c>
      <c r="F10801" s="126" t="s">
        <v>32289</v>
      </c>
      <c r="G10801" s="125" t="s">
        <v>32290</v>
      </c>
      <c r="H10801" s="126" t="s">
        <v>32291</v>
      </c>
      <c r="I10801" s="127">
        <v>795</v>
      </c>
      <c r="J10801" s="128">
        <v>28.908799999999989</v>
      </c>
    </row>
    <row r="10802" spans="2:10" hidden="1" x14ac:dyDescent="0.25">
      <c r="B10802" s="124" t="s">
        <v>32</v>
      </c>
      <c r="C10802" s="125" t="s">
        <v>32283</v>
      </c>
      <c r="D10802" s="126" t="s">
        <v>32284</v>
      </c>
      <c r="E10802" s="125" t="s">
        <v>32287</v>
      </c>
      <c r="F10802" s="126" t="s">
        <v>32288</v>
      </c>
      <c r="G10802" s="125" t="s">
        <v>32292</v>
      </c>
      <c r="H10802" s="126" t="s">
        <v>32293</v>
      </c>
      <c r="I10802" s="127">
        <v>456</v>
      </c>
      <c r="J10802" s="128">
        <v>27.671299999999999</v>
      </c>
    </row>
    <row r="10803" spans="2:10" hidden="1" x14ac:dyDescent="0.25">
      <c r="B10803" s="124" t="s">
        <v>32</v>
      </c>
      <c r="C10803" s="125" t="s">
        <v>32283</v>
      </c>
      <c r="D10803" s="126" t="s">
        <v>32284</v>
      </c>
      <c r="E10803" s="125" t="s">
        <v>32283</v>
      </c>
      <c r="F10803" s="126" t="s">
        <v>32289</v>
      </c>
      <c r="G10803" s="125" t="s">
        <v>32285</v>
      </c>
      <c r="H10803" s="126" t="s">
        <v>32286</v>
      </c>
      <c r="I10803" s="127">
        <v>268</v>
      </c>
      <c r="J10803" s="128">
        <v>55.775000000000013</v>
      </c>
    </row>
    <row r="10804" spans="2:10" hidden="1" x14ac:dyDescent="0.25">
      <c r="B10804" s="124" t="s">
        <v>32</v>
      </c>
      <c r="C10804" s="125" t="s">
        <v>32283</v>
      </c>
      <c r="D10804" s="126" t="s">
        <v>32284</v>
      </c>
      <c r="E10804" s="125" t="s">
        <v>32292</v>
      </c>
      <c r="F10804" s="126" t="s">
        <v>32293</v>
      </c>
      <c r="G10804" s="125" t="s">
        <v>32117</v>
      </c>
      <c r="H10804" s="126" t="s">
        <v>32294</v>
      </c>
      <c r="I10804" s="127">
        <v>45</v>
      </c>
      <c r="J10804" s="128">
        <v>19.249700000000001</v>
      </c>
    </row>
    <row r="10805" spans="2:10" hidden="1" x14ac:dyDescent="0.25">
      <c r="B10805" s="124" t="s">
        <v>32</v>
      </c>
      <c r="C10805" s="125" t="s">
        <v>4597</v>
      </c>
      <c r="D10805" s="126" t="s">
        <v>32295</v>
      </c>
      <c r="E10805" s="125" t="s">
        <v>4597</v>
      </c>
      <c r="F10805" s="126" t="s">
        <v>32296</v>
      </c>
      <c r="G10805" s="125" t="s">
        <v>32297</v>
      </c>
      <c r="H10805" s="126" t="s">
        <v>32298</v>
      </c>
      <c r="I10805" s="127">
        <v>59</v>
      </c>
      <c r="J10805" s="128">
        <v>28.87609999999999</v>
      </c>
    </row>
    <row r="10806" spans="2:10" hidden="1" x14ac:dyDescent="0.25">
      <c r="B10806" s="124" t="s">
        <v>32</v>
      </c>
      <c r="C10806" s="125" t="s">
        <v>4597</v>
      </c>
      <c r="D10806" s="126" t="s">
        <v>32295</v>
      </c>
      <c r="E10806" s="125" t="s">
        <v>32297</v>
      </c>
      <c r="F10806" s="126" t="s">
        <v>32298</v>
      </c>
      <c r="G10806" s="125" t="s">
        <v>32299</v>
      </c>
      <c r="H10806" s="126" t="s">
        <v>32300</v>
      </c>
      <c r="I10806" s="127">
        <v>206</v>
      </c>
      <c r="J10806" s="128">
        <v>35.017200000000003</v>
      </c>
    </row>
    <row r="10807" spans="2:10" hidden="1" x14ac:dyDescent="0.25">
      <c r="B10807" s="124" t="s">
        <v>32</v>
      </c>
      <c r="C10807" s="125" t="s">
        <v>4597</v>
      </c>
      <c r="D10807" s="126" t="s">
        <v>32295</v>
      </c>
      <c r="E10807" s="125" t="s">
        <v>4597</v>
      </c>
      <c r="F10807" s="126" t="s">
        <v>32296</v>
      </c>
      <c r="G10807" s="125" t="s">
        <v>32301</v>
      </c>
      <c r="H10807" s="126" t="s">
        <v>32302</v>
      </c>
      <c r="I10807" s="127">
        <v>80</v>
      </c>
      <c r="J10807" s="128">
        <v>36.326700000000002</v>
      </c>
    </row>
    <row r="10808" spans="2:10" hidden="1" x14ac:dyDescent="0.25">
      <c r="B10808" s="124" t="s">
        <v>32</v>
      </c>
      <c r="C10808" s="125" t="s">
        <v>32303</v>
      </c>
      <c r="D10808" s="126" t="s">
        <v>32304</v>
      </c>
      <c r="E10808" s="125" t="s">
        <v>839</v>
      </c>
      <c r="F10808" s="126" t="s">
        <v>32305</v>
      </c>
      <c r="G10808" s="125" t="s">
        <v>32306</v>
      </c>
      <c r="H10808" s="126" t="s">
        <v>32307</v>
      </c>
      <c r="I10808" s="127">
        <v>58</v>
      </c>
      <c r="J10808" s="128">
        <v>5.2576999999999998</v>
      </c>
    </row>
    <row r="10809" spans="2:10" hidden="1" x14ac:dyDescent="0.25">
      <c r="B10809" s="124" t="s">
        <v>32</v>
      </c>
      <c r="C10809" s="125" t="s">
        <v>32303</v>
      </c>
      <c r="D10809" s="126" t="s">
        <v>32304</v>
      </c>
      <c r="E10809" s="125" t="s">
        <v>4587</v>
      </c>
      <c r="F10809" s="126" t="s">
        <v>32308</v>
      </c>
      <c r="G10809" s="125" t="s">
        <v>32309</v>
      </c>
      <c r="H10809" s="126" t="s">
        <v>32310</v>
      </c>
      <c r="I10809" s="127">
        <v>35</v>
      </c>
      <c r="J10809" s="128">
        <v>8.6160000000000014</v>
      </c>
    </row>
    <row r="10810" spans="2:10" hidden="1" x14ac:dyDescent="0.25">
      <c r="B10810" s="124" t="s">
        <v>32</v>
      </c>
      <c r="C10810" s="125" t="s">
        <v>32303</v>
      </c>
      <c r="D10810" s="126" t="s">
        <v>32304</v>
      </c>
      <c r="E10810" s="125" t="s">
        <v>26761</v>
      </c>
      <c r="F10810" s="126" t="s">
        <v>32311</v>
      </c>
      <c r="G10810" s="125" t="s">
        <v>32312</v>
      </c>
      <c r="H10810" s="126" t="s">
        <v>32313</v>
      </c>
      <c r="I10810" s="127">
        <v>91</v>
      </c>
      <c r="J10810" s="128">
        <v>6.9628999999999994</v>
      </c>
    </row>
    <row r="10811" spans="2:10" hidden="1" x14ac:dyDescent="0.25">
      <c r="B10811" s="124" t="s">
        <v>32</v>
      </c>
      <c r="C10811" s="125" t="s">
        <v>32303</v>
      </c>
      <c r="D10811" s="126" t="s">
        <v>32304</v>
      </c>
      <c r="E10811" s="125" t="s">
        <v>32314</v>
      </c>
      <c r="F10811" s="126" t="s">
        <v>32315</v>
      </c>
      <c r="G10811" s="125" t="s">
        <v>21149</v>
      </c>
      <c r="H10811" s="126" t="s">
        <v>32316</v>
      </c>
      <c r="I10811" s="127">
        <v>20</v>
      </c>
      <c r="J10811" s="128">
        <v>4.4146000000000001</v>
      </c>
    </row>
    <row r="10812" spans="2:10" hidden="1" x14ac:dyDescent="0.25">
      <c r="B10812" s="124" t="s">
        <v>32</v>
      </c>
      <c r="C10812" s="125" t="s">
        <v>32303</v>
      </c>
      <c r="D10812" s="126" t="s">
        <v>32304</v>
      </c>
      <c r="E10812" s="125" t="s">
        <v>32317</v>
      </c>
      <c r="F10812" s="126" t="s">
        <v>32318</v>
      </c>
      <c r="G10812" s="125" t="s">
        <v>32314</v>
      </c>
      <c r="H10812" s="126" t="s">
        <v>32315</v>
      </c>
      <c r="I10812" s="127">
        <v>51</v>
      </c>
      <c r="J10812" s="128">
        <v>3.4740000000000002</v>
      </c>
    </row>
    <row r="10813" spans="2:10" hidden="1" x14ac:dyDescent="0.25">
      <c r="B10813" s="124" t="s">
        <v>32</v>
      </c>
      <c r="C10813" s="125" t="s">
        <v>32303</v>
      </c>
      <c r="D10813" s="126" t="s">
        <v>32304</v>
      </c>
      <c r="E10813" s="125" t="s">
        <v>4587</v>
      </c>
      <c r="F10813" s="126" t="s">
        <v>32308</v>
      </c>
      <c r="G10813" s="125" t="s">
        <v>32317</v>
      </c>
      <c r="H10813" s="126" t="s">
        <v>32318</v>
      </c>
      <c r="I10813" s="127">
        <v>47</v>
      </c>
      <c r="J10813" s="128">
        <v>5.1650999999999998</v>
      </c>
    </row>
    <row r="10814" spans="2:10" hidden="1" x14ac:dyDescent="0.25">
      <c r="B10814" s="124" t="s">
        <v>32</v>
      </c>
      <c r="C10814" s="125" t="s">
        <v>32303</v>
      </c>
      <c r="D10814" s="126" t="s">
        <v>32304</v>
      </c>
      <c r="E10814" s="125" t="s">
        <v>839</v>
      </c>
      <c r="F10814" s="126" t="s">
        <v>32305</v>
      </c>
      <c r="G10814" s="125" t="s">
        <v>32319</v>
      </c>
      <c r="H10814" s="126" t="s">
        <v>32320</v>
      </c>
      <c r="I10814" s="127">
        <v>37</v>
      </c>
      <c r="J10814" s="128">
        <v>8.1014000000000017</v>
      </c>
    </row>
    <row r="10815" spans="2:10" hidden="1" x14ac:dyDescent="0.25">
      <c r="B10815" s="124" t="s">
        <v>32</v>
      </c>
      <c r="C10815" s="125" t="s">
        <v>32303</v>
      </c>
      <c r="D10815" s="126" t="s">
        <v>32304</v>
      </c>
      <c r="E10815" s="125" t="s">
        <v>32317</v>
      </c>
      <c r="F10815" s="126" t="s">
        <v>32318</v>
      </c>
      <c r="G10815" s="125" t="s">
        <v>32097</v>
      </c>
      <c r="H10815" s="126" t="s">
        <v>32321</v>
      </c>
      <c r="I10815" s="127">
        <v>70</v>
      </c>
      <c r="J10815" s="128">
        <v>4.430600000000001</v>
      </c>
    </row>
    <row r="10816" spans="2:10" hidden="1" x14ac:dyDescent="0.25">
      <c r="B10816" s="124" t="s">
        <v>32</v>
      </c>
      <c r="C10816" s="125" t="s">
        <v>32303</v>
      </c>
      <c r="D10816" s="126" t="s">
        <v>32304</v>
      </c>
      <c r="E10816" s="125" t="s">
        <v>32303</v>
      </c>
      <c r="F10816" s="126" t="s">
        <v>32322</v>
      </c>
      <c r="G10816" s="125" t="s">
        <v>32323</v>
      </c>
      <c r="H10816" s="126" t="s">
        <v>32324</v>
      </c>
      <c r="I10816" s="127">
        <v>27</v>
      </c>
      <c r="J10816" s="128">
        <v>9.0338000000000012</v>
      </c>
    </row>
    <row r="10817" spans="2:10" hidden="1" x14ac:dyDescent="0.25">
      <c r="B10817" s="124" t="s">
        <v>32</v>
      </c>
      <c r="C10817" s="125" t="s">
        <v>32303</v>
      </c>
      <c r="D10817" s="126" t="s">
        <v>32304</v>
      </c>
      <c r="E10817" s="125" t="s">
        <v>32323</v>
      </c>
      <c r="F10817" s="126" t="s">
        <v>32324</v>
      </c>
      <c r="G10817" s="125" t="s">
        <v>32325</v>
      </c>
      <c r="H10817" s="126" t="s">
        <v>32326</v>
      </c>
      <c r="I10817" s="127">
        <v>4</v>
      </c>
      <c r="J10817" s="128">
        <v>5.6208999999999989</v>
      </c>
    </row>
    <row r="10818" spans="2:10" hidden="1" x14ac:dyDescent="0.25">
      <c r="B10818" s="124" t="s">
        <v>32</v>
      </c>
      <c r="C10818" s="125" t="s">
        <v>32303</v>
      </c>
      <c r="D10818" s="126" t="s">
        <v>32304</v>
      </c>
      <c r="E10818" s="125" t="s">
        <v>21149</v>
      </c>
      <c r="F10818" s="126" t="s">
        <v>32316</v>
      </c>
      <c r="G10818" s="125" t="s">
        <v>32327</v>
      </c>
      <c r="H10818" s="126" t="s">
        <v>32328</v>
      </c>
      <c r="I10818" s="127">
        <v>39</v>
      </c>
      <c r="J10818" s="128">
        <v>8.4245000000000001</v>
      </c>
    </row>
    <row r="10819" spans="2:10" hidden="1" x14ac:dyDescent="0.25">
      <c r="B10819" s="124" t="s">
        <v>32</v>
      </c>
      <c r="C10819" s="125" t="s">
        <v>32303</v>
      </c>
      <c r="D10819" s="126" t="s">
        <v>32304</v>
      </c>
      <c r="E10819" s="125" t="s">
        <v>32303</v>
      </c>
      <c r="F10819" s="126" t="s">
        <v>32322</v>
      </c>
      <c r="G10819" s="125" t="s">
        <v>26761</v>
      </c>
      <c r="H10819" s="126" t="s">
        <v>32311</v>
      </c>
      <c r="I10819" s="127">
        <v>20</v>
      </c>
      <c r="J10819" s="128">
        <v>10.9651</v>
      </c>
    </row>
    <row r="10820" spans="2:10" hidden="1" x14ac:dyDescent="0.25">
      <c r="B10820" s="124" t="s">
        <v>32</v>
      </c>
      <c r="C10820" s="125" t="s">
        <v>32303</v>
      </c>
      <c r="D10820" s="126" t="s">
        <v>32304</v>
      </c>
      <c r="E10820" s="125" t="s">
        <v>839</v>
      </c>
      <c r="F10820" s="126" t="s">
        <v>32305</v>
      </c>
      <c r="G10820" s="125" t="s">
        <v>4587</v>
      </c>
      <c r="H10820" s="126" t="s">
        <v>32308</v>
      </c>
      <c r="I10820" s="127">
        <v>27</v>
      </c>
      <c r="J10820" s="128">
        <v>9.3311000000000011</v>
      </c>
    </row>
    <row r="10821" spans="2:10" hidden="1" x14ac:dyDescent="0.25">
      <c r="B10821" s="124" t="s">
        <v>32</v>
      </c>
      <c r="C10821" s="125" t="s">
        <v>32329</v>
      </c>
      <c r="D10821" s="126" t="s">
        <v>32330</v>
      </c>
      <c r="E10821" s="125" t="s">
        <v>32331</v>
      </c>
      <c r="F10821" s="126" t="s">
        <v>32332</v>
      </c>
      <c r="G10821" s="125" t="s">
        <v>32333</v>
      </c>
      <c r="H10821" s="126" t="s">
        <v>32334</v>
      </c>
      <c r="I10821" s="127">
        <v>295</v>
      </c>
      <c r="J10821" s="128">
        <v>7.3996000000000004</v>
      </c>
    </row>
    <row r="10822" spans="2:10" hidden="1" x14ac:dyDescent="0.25">
      <c r="B10822" s="124" t="s">
        <v>32</v>
      </c>
      <c r="C10822" s="125" t="s">
        <v>32329</v>
      </c>
      <c r="D10822" s="126" t="s">
        <v>32330</v>
      </c>
      <c r="E10822" s="125" t="s">
        <v>32335</v>
      </c>
      <c r="F10822" s="126" t="s">
        <v>32336</v>
      </c>
      <c r="G10822" s="125" t="s">
        <v>32337</v>
      </c>
      <c r="H10822" s="126" t="s">
        <v>32338</v>
      </c>
      <c r="I10822" s="127">
        <v>113</v>
      </c>
      <c r="J10822" s="128">
        <v>5.1649999999999991</v>
      </c>
    </row>
    <row r="10823" spans="2:10" hidden="1" x14ac:dyDescent="0.25">
      <c r="B10823" s="124" t="s">
        <v>32</v>
      </c>
      <c r="C10823" s="125" t="s">
        <v>32329</v>
      </c>
      <c r="D10823" s="126" t="s">
        <v>32330</v>
      </c>
      <c r="E10823" s="125" t="s">
        <v>32339</v>
      </c>
      <c r="F10823" s="126" t="s">
        <v>32340</v>
      </c>
      <c r="G10823" s="125" t="s">
        <v>32331</v>
      </c>
      <c r="H10823" s="126" t="s">
        <v>32332</v>
      </c>
      <c r="I10823" s="127">
        <v>95</v>
      </c>
      <c r="J10823" s="128">
        <v>13.4663</v>
      </c>
    </row>
    <row r="10824" spans="2:10" hidden="1" x14ac:dyDescent="0.25">
      <c r="B10824" s="124" t="s">
        <v>32</v>
      </c>
      <c r="C10824" s="125" t="s">
        <v>32329</v>
      </c>
      <c r="D10824" s="126" t="s">
        <v>32330</v>
      </c>
      <c r="E10824" s="125" t="s">
        <v>32341</v>
      </c>
      <c r="F10824" s="126" t="s">
        <v>32342</v>
      </c>
      <c r="G10824" s="125" t="s">
        <v>32339</v>
      </c>
      <c r="H10824" s="126" t="s">
        <v>32340</v>
      </c>
      <c r="I10824" s="127">
        <v>44</v>
      </c>
      <c r="J10824" s="128">
        <v>11.56</v>
      </c>
    </row>
    <row r="10825" spans="2:10" hidden="1" x14ac:dyDescent="0.25">
      <c r="B10825" s="124" t="s">
        <v>32</v>
      </c>
      <c r="C10825" s="125" t="s">
        <v>32329</v>
      </c>
      <c r="D10825" s="126" t="s">
        <v>32330</v>
      </c>
      <c r="E10825" s="125" t="s">
        <v>32343</v>
      </c>
      <c r="F10825" s="126" t="s">
        <v>32344</v>
      </c>
      <c r="G10825" s="125" t="s">
        <v>11947</v>
      </c>
      <c r="H10825" s="126" t="s">
        <v>32345</v>
      </c>
      <c r="I10825" s="127">
        <v>281</v>
      </c>
      <c r="J10825" s="128">
        <v>8.113900000000001</v>
      </c>
    </row>
    <row r="10826" spans="2:10" hidden="1" x14ac:dyDescent="0.25">
      <c r="B10826" s="124" t="s">
        <v>32</v>
      </c>
      <c r="C10826" s="125" t="s">
        <v>32329</v>
      </c>
      <c r="D10826" s="126" t="s">
        <v>32330</v>
      </c>
      <c r="E10826" s="125" t="s">
        <v>32335</v>
      </c>
      <c r="F10826" s="126" t="s">
        <v>32346</v>
      </c>
      <c r="G10826" s="125" t="s">
        <v>11947</v>
      </c>
      <c r="H10826" s="126" t="s">
        <v>32347</v>
      </c>
      <c r="I10826" s="127">
        <v>41</v>
      </c>
      <c r="J10826" s="128">
        <v>0.68259999999999987</v>
      </c>
    </row>
    <row r="10827" spans="2:10" hidden="1" x14ac:dyDescent="0.25">
      <c r="B10827" s="124" t="s">
        <v>32</v>
      </c>
      <c r="C10827" s="125" t="s">
        <v>32329</v>
      </c>
      <c r="D10827" s="126" t="s">
        <v>32330</v>
      </c>
      <c r="E10827" s="125" t="s">
        <v>32339</v>
      </c>
      <c r="F10827" s="126" t="s">
        <v>32340</v>
      </c>
      <c r="G10827" s="125" t="s">
        <v>32343</v>
      </c>
      <c r="H10827" s="126" t="s">
        <v>32344</v>
      </c>
      <c r="I10827" s="127">
        <v>240</v>
      </c>
      <c r="J10827" s="128">
        <v>13.196999999999999</v>
      </c>
    </row>
    <row r="10828" spans="2:10" hidden="1" x14ac:dyDescent="0.25">
      <c r="B10828" s="124" t="s">
        <v>32</v>
      </c>
      <c r="C10828" s="125" t="s">
        <v>32329</v>
      </c>
      <c r="D10828" s="126" t="s">
        <v>32330</v>
      </c>
      <c r="E10828" s="125" t="s">
        <v>32335</v>
      </c>
      <c r="F10828" s="126" t="s">
        <v>32346</v>
      </c>
      <c r="G10828" s="125" t="s">
        <v>32335</v>
      </c>
      <c r="H10828" s="126" t="s">
        <v>32336</v>
      </c>
      <c r="I10828" s="127">
        <v>19</v>
      </c>
      <c r="J10828" s="128">
        <v>10.333600000000001</v>
      </c>
    </row>
    <row r="10829" spans="2:10" hidden="1" x14ac:dyDescent="0.25">
      <c r="B10829" s="124" t="s">
        <v>32</v>
      </c>
      <c r="C10829" s="125" t="s">
        <v>32329</v>
      </c>
      <c r="D10829" s="126" t="s">
        <v>32330</v>
      </c>
      <c r="E10829" s="125" t="s">
        <v>32343</v>
      </c>
      <c r="F10829" s="126" t="s">
        <v>32344</v>
      </c>
      <c r="G10829" s="125" t="s">
        <v>32335</v>
      </c>
      <c r="H10829" s="126" t="s">
        <v>32346</v>
      </c>
      <c r="I10829" s="127">
        <v>0</v>
      </c>
      <c r="J10829" s="128">
        <v>5.1837</v>
      </c>
    </row>
    <row r="10830" spans="2:10" hidden="1" x14ac:dyDescent="0.25">
      <c r="B10830" s="124" t="s">
        <v>32</v>
      </c>
      <c r="C10830" s="125" t="s">
        <v>32348</v>
      </c>
      <c r="D10830" s="126" t="s">
        <v>32349</v>
      </c>
      <c r="E10830" s="125" t="s">
        <v>32350</v>
      </c>
      <c r="F10830" s="126" t="s">
        <v>32351</v>
      </c>
      <c r="G10830" s="125" t="s">
        <v>5166</v>
      </c>
      <c r="H10830" s="126" t="s">
        <v>32352</v>
      </c>
      <c r="I10830" s="127">
        <v>177</v>
      </c>
      <c r="J10830" s="128">
        <v>31.0395</v>
      </c>
    </row>
    <row r="10831" spans="2:10" hidden="1" x14ac:dyDescent="0.25">
      <c r="B10831" s="124" t="s">
        <v>32</v>
      </c>
      <c r="C10831" s="125" t="s">
        <v>32348</v>
      </c>
      <c r="D10831" s="126" t="s">
        <v>32349</v>
      </c>
      <c r="E10831" s="125" t="s">
        <v>32348</v>
      </c>
      <c r="F10831" s="126" t="s">
        <v>32353</v>
      </c>
      <c r="G10831" s="125" t="s">
        <v>32350</v>
      </c>
      <c r="H10831" s="126" t="s">
        <v>32351</v>
      </c>
      <c r="I10831" s="127">
        <v>148</v>
      </c>
      <c r="J10831" s="128">
        <v>12.732699999999999</v>
      </c>
    </row>
    <row r="10832" spans="2:10" hidden="1" x14ac:dyDescent="0.25">
      <c r="B10832" s="124" t="s">
        <v>32</v>
      </c>
      <c r="C10832" s="125" t="s">
        <v>32354</v>
      </c>
      <c r="D10832" s="126" t="s">
        <v>32355</v>
      </c>
      <c r="E10832" s="125" t="s">
        <v>3884</v>
      </c>
      <c r="F10832" s="126" t="s">
        <v>32356</v>
      </c>
      <c r="G10832" s="125" t="s">
        <v>32357</v>
      </c>
      <c r="H10832" s="126" t="s">
        <v>32358</v>
      </c>
      <c r="I10832" s="127">
        <v>24</v>
      </c>
      <c r="J10832" s="128">
        <v>5.4177</v>
      </c>
    </row>
    <row r="10833" spans="2:10" hidden="1" x14ac:dyDescent="0.25">
      <c r="B10833" s="124" t="s">
        <v>32</v>
      </c>
      <c r="C10833" s="125" t="s">
        <v>32354</v>
      </c>
      <c r="D10833" s="126" t="s">
        <v>32355</v>
      </c>
      <c r="E10833" s="125" t="s">
        <v>5166</v>
      </c>
      <c r="F10833" s="126" t="s">
        <v>32359</v>
      </c>
      <c r="G10833" s="125" t="s">
        <v>3884</v>
      </c>
      <c r="H10833" s="126" t="s">
        <v>32356</v>
      </c>
      <c r="I10833" s="127">
        <v>65</v>
      </c>
      <c r="J10833" s="128">
        <v>7.2670999999999983</v>
      </c>
    </row>
    <row r="10834" spans="2:10" hidden="1" x14ac:dyDescent="0.25">
      <c r="B10834" s="124" t="s">
        <v>32</v>
      </c>
      <c r="C10834" s="125" t="s">
        <v>32354</v>
      </c>
      <c r="D10834" s="126" t="s">
        <v>32355</v>
      </c>
      <c r="E10834" s="125" t="s">
        <v>32354</v>
      </c>
      <c r="F10834" s="126" t="s">
        <v>32360</v>
      </c>
      <c r="G10834" s="125" t="s">
        <v>5166</v>
      </c>
      <c r="H10834" s="126" t="s">
        <v>32359</v>
      </c>
      <c r="I10834" s="127">
        <v>60</v>
      </c>
      <c r="J10834" s="128">
        <v>3.4511999999999992</v>
      </c>
    </row>
    <row r="10835" spans="2:10" hidden="1" x14ac:dyDescent="0.25">
      <c r="B10835" s="124" t="s">
        <v>32</v>
      </c>
      <c r="C10835" s="125" t="s">
        <v>32361</v>
      </c>
      <c r="D10835" s="126" t="s">
        <v>32362</v>
      </c>
      <c r="E10835" s="125" t="s">
        <v>32361</v>
      </c>
      <c r="F10835" s="126" t="s">
        <v>32363</v>
      </c>
      <c r="G10835" s="125" t="s">
        <v>32364</v>
      </c>
      <c r="H10835" s="126" t="s">
        <v>32365</v>
      </c>
      <c r="I10835" s="127">
        <v>53</v>
      </c>
      <c r="J10835" s="128">
        <v>5.9951999999999996</v>
      </c>
    </row>
    <row r="10836" spans="2:10" hidden="1" x14ac:dyDescent="0.25">
      <c r="B10836" s="124" t="s">
        <v>32</v>
      </c>
      <c r="C10836" s="125" t="s">
        <v>32366</v>
      </c>
      <c r="D10836" s="126" t="s">
        <v>32367</v>
      </c>
      <c r="E10836" s="125" t="s">
        <v>32366</v>
      </c>
      <c r="F10836" s="126" t="s">
        <v>32368</v>
      </c>
      <c r="G10836" s="125" t="s">
        <v>6863</v>
      </c>
      <c r="H10836" s="126" t="s">
        <v>32369</v>
      </c>
      <c r="I10836" s="127">
        <v>59</v>
      </c>
      <c r="J10836" s="128">
        <v>20.875799999999991</v>
      </c>
    </row>
    <row r="10837" spans="2:10" hidden="1" x14ac:dyDescent="0.25">
      <c r="B10837" s="124" t="s">
        <v>32</v>
      </c>
      <c r="C10837" s="125" t="s">
        <v>32370</v>
      </c>
      <c r="D10837" s="126" t="s">
        <v>32371</v>
      </c>
      <c r="E10837" s="125" t="s">
        <v>32370</v>
      </c>
      <c r="F10837" s="126" t="s">
        <v>32372</v>
      </c>
      <c r="G10837" s="125" t="s">
        <v>32373</v>
      </c>
      <c r="H10837" s="126" t="s">
        <v>32374</v>
      </c>
      <c r="I10837" s="127">
        <v>301</v>
      </c>
      <c r="J10837" s="128">
        <v>13.2681</v>
      </c>
    </row>
    <row r="10838" spans="2:10" hidden="1" x14ac:dyDescent="0.25">
      <c r="B10838" s="124" t="s">
        <v>32</v>
      </c>
      <c r="C10838" s="125" t="s">
        <v>32370</v>
      </c>
      <c r="D10838" s="126" t="s">
        <v>32371</v>
      </c>
      <c r="E10838" s="125" t="s">
        <v>32373</v>
      </c>
      <c r="F10838" s="126" t="s">
        <v>32374</v>
      </c>
      <c r="G10838" s="125" t="s">
        <v>32375</v>
      </c>
      <c r="H10838" s="126" t="s">
        <v>32376</v>
      </c>
      <c r="I10838" s="127">
        <v>198</v>
      </c>
      <c r="J10838" s="128">
        <v>7.5888</v>
      </c>
    </row>
    <row r="10839" spans="2:10" hidden="1" x14ac:dyDescent="0.25">
      <c r="B10839" s="124" t="s">
        <v>32</v>
      </c>
      <c r="C10839" s="125" t="s">
        <v>32370</v>
      </c>
      <c r="D10839" s="126" t="s">
        <v>32371</v>
      </c>
      <c r="E10839" s="125" t="s">
        <v>32375</v>
      </c>
      <c r="F10839" s="126" t="s">
        <v>32376</v>
      </c>
      <c r="G10839" s="125" t="s">
        <v>32377</v>
      </c>
      <c r="H10839" s="126" t="s">
        <v>32378</v>
      </c>
      <c r="I10839" s="127">
        <v>103</v>
      </c>
      <c r="J10839" s="128">
        <v>9.6930000000000014</v>
      </c>
    </row>
    <row r="10840" spans="2:10" hidden="1" x14ac:dyDescent="0.25">
      <c r="B10840" s="124" t="s">
        <v>32</v>
      </c>
      <c r="C10840" s="125" t="s">
        <v>32379</v>
      </c>
      <c r="D10840" s="126" t="s">
        <v>32380</v>
      </c>
      <c r="E10840" s="125" t="s">
        <v>32379</v>
      </c>
      <c r="F10840" s="126" t="s">
        <v>32381</v>
      </c>
      <c r="G10840" s="125" t="s">
        <v>32382</v>
      </c>
      <c r="H10840" s="126" t="s">
        <v>32383</v>
      </c>
      <c r="I10840" s="127">
        <v>30</v>
      </c>
      <c r="J10840" s="128">
        <v>11.622999999999999</v>
      </c>
    </row>
    <row r="10841" spans="2:10" hidden="1" x14ac:dyDescent="0.25">
      <c r="B10841" s="124" t="s">
        <v>32</v>
      </c>
      <c r="C10841" s="125" t="s">
        <v>32384</v>
      </c>
      <c r="D10841" s="126" t="s">
        <v>32385</v>
      </c>
      <c r="E10841" s="125" t="s">
        <v>30613</v>
      </c>
      <c r="F10841" s="126" t="s">
        <v>32386</v>
      </c>
      <c r="G10841" s="125" t="s">
        <v>32387</v>
      </c>
      <c r="H10841" s="126" t="s">
        <v>32388</v>
      </c>
      <c r="I10841" s="127">
        <v>1</v>
      </c>
      <c r="J10841" s="128">
        <v>30.235099999999989</v>
      </c>
    </row>
    <row r="10842" spans="2:10" hidden="1" x14ac:dyDescent="0.25">
      <c r="B10842" s="124" t="s">
        <v>32</v>
      </c>
      <c r="C10842" s="125" t="s">
        <v>32384</v>
      </c>
      <c r="D10842" s="126" t="s">
        <v>32385</v>
      </c>
      <c r="E10842" s="125" t="s">
        <v>32384</v>
      </c>
      <c r="F10842" s="126" t="s">
        <v>32389</v>
      </c>
      <c r="G10842" s="125" t="s">
        <v>30613</v>
      </c>
      <c r="H10842" s="126" t="s">
        <v>32386</v>
      </c>
      <c r="I10842" s="127">
        <v>0</v>
      </c>
      <c r="J10842" s="128">
        <v>37.312199999999997</v>
      </c>
    </row>
    <row r="10843" spans="2:10" hidden="1" x14ac:dyDescent="0.25">
      <c r="B10843" s="124" t="s">
        <v>32</v>
      </c>
      <c r="C10843" s="125" t="s">
        <v>10487</v>
      </c>
      <c r="D10843" s="126" t="s">
        <v>32390</v>
      </c>
      <c r="E10843" s="125" t="s">
        <v>32391</v>
      </c>
      <c r="F10843" s="126" t="s">
        <v>32392</v>
      </c>
      <c r="G10843" s="125" t="s">
        <v>32393</v>
      </c>
      <c r="H10843" s="126" t="s">
        <v>32394</v>
      </c>
      <c r="I10843" s="127">
        <v>38</v>
      </c>
      <c r="J10843" s="128">
        <v>8.0362000000000009</v>
      </c>
    </row>
    <row r="10844" spans="2:10" hidden="1" x14ac:dyDescent="0.25">
      <c r="B10844" s="124" t="s">
        <v>32</v>
      </c>
      <c r="C10844" s="125" t="s">
        <v>10487</v>
      </c>
      <c r="D10844" s="126" t="s">
        <v>32390</v>
      </c>
      <c r="E10844" s="125" t="s">
        <v>10487</v>
      </c>
      <c r="F10844" s="126" t="s">
        <v>32395</v>
      </c>
      <c r="G10844" s="125" t="s">
        <v>178</v>
      </c>
      <c r="H10844" s="126" t="s">
        <v>32396</v>
      </c>
      <c r="I10844" s="127">
        <v>33</v>
      </c>
      <c r="J10844" s="128">
        <v>44.442700000000002</v>
      </c>
    </row>
    <row r="10845" spans="2:10" hidden="1" x14ac:dyDescent="0.25">
      <c r="B10845" s="124" t="s">
        <v>32</v>
      </c>
      <c r="C10845" s="125" t="s">
        <v>10487</v>
      </c>
      <c r="D10845" s="126" t="s">
        <v>32390</v>
      </c>
      <c r="E10845" s="125" t="s">
        <v>10487</v>
      </c>
      <c r="F10845" s="126" t="s">
        <v>32395</v>
      </c>
      <c r="G10845" s="125" t="s">
        <v>32391</v>
      </c>
      <c r="H10845" s="126" t="s">
        <v>32392</v>
      </c>
      <c r="I10845" s="127">
        <v>42</v>
      </c>
      <c r="J10845" s="128">
        <v>28.8125</v>
      </c>
    </row>
    <row r="10846" spans="2:10" hidden="1" x14ac:dyDescent="0.25">
      <c r="B10846" s="124" t="s">
        <v>32</v>
      </c>
      <c r="C10846" s="125" t="s">
        <v>32397</v>
      </c>
      <c r="D10846" s="126" t="s">
        <v>32398</v>
      </c>
      <c r="E10846" s="125" t="s">
        <v>31369</v>
      </c>
      <c r="F10846" s="126" t="s">
        <v>32399</v>
      </c>
      <c r="G10846" s="125" t="s">
        <v>32400</v>
      </c>
      <c r="H10846" s="126" t="s">
        <v>32401</v>
      </c>
      <c r="I10846" s="127">
        <v>238</v>
      </c>
      <c r="J10846" s="128">
        <v>28.0245</v>
      </c>
    </row>
    <row r="10847" spans="2:10" hidden="1" x14ac:dyDescent="0.25">
      <c r="B10847" s="124" t="s">
        <v>32</v>
      </c>
      <c r="C10847" s="125" t="s">
        <v>32397</v>
      </c>
      <c r="D10847" s="126" t="s">
        <v>32398</v>
      </c>
      <c r="E10847" s="125" t="s">
        <v>32397</v>
      </c>
      <c r="F10847" s="126" t="s">
        <v>32402</v>
      </c>
      <c r="G10847" s="125" t="s">
        <v>32403</v>
      </c>
      <c r="H10847" s="126" t="s">
        <v>32404</v>
      </c>
      <c r="I10847" s="127">
        <v>75</v>
      </c>
      <c r="J10847" s="128">
        <v>22.5335</v>
      </c>
    </row>
    <row r="10848" spans="2:10" hidden="1" x14ac:dyDescent="0.25">
      <c r="B10848" s="124" t="s">
        <v>32</v>
      </c>
      <c r="C10848" s="125" t="s">
        <v>32397</v>
      </c>
      <c r="D10848" s="126" t="s">
        <v>32398</v>
      </c>
      <c r="E10848" s="125" t="s">
        <v>32403</v>
      </c>
      <c r="F10848" s="126" t="s">
        <v>32404</v>
      </c>
      <c r="G10848" s="125" t="s">
        <v>7512</v>
      </c>
      <c r="H10848" s="126" t="s">
        <v>32405</v>
      </c>
      <c r="I10848" s="127">
        <v>25</v>
      </c>
      <c r="J10848" s="128">
        <v>37.187100000000001</v>
      </c>
    </row>
    <row r="10849" spans="2:10" hidden="1" x14ac:dyDescent="0.25">
      <c r="B10849" s="124" t="s">
        <v>32</v>
      </c>
      <c r="C10849" s="125" t="s">
        <v>32397</v>
      </c>
      <c r="D10849" s="126" t="s">
        <v>32398</v>
      </c>
      <c r="E10849" s="125" t="s">
        <v>7512</v>
      </c>
      <c r="F10849" s="126" t="s">
        <v>32405</v>
      </c>
      <c r="G10849" s="125" t="s">
        <v>31369</v>
      </c>
      <c r="H10849" s="126" t="s">
        <v>32399</v>
      </c>
      <c r="I10849" s="127">
        <v>236</v>
      </c>
      <c r="J10849" s="128">
        <v>28.027799999999999</v>
      </c>
    </row>
    <row r="10850" spans="2:10" hidden="1" x14ac:dyDescent="0.25">
      <c r="B10850" s="124" t="s">
        <v>32</v>
      </c>
      <c r="C10850" s="125" t="s">
        <v>32397</v>
      </c>
      <c r="D10850" s="126" t="s">
        <v>32398</v>
      </c>
      <c r="E10850" s="125" t="s">
        <v>32397</v>
      </c>
      <c r="F10850" s="126" t="s">
        <v>32402</v>
      </c>
      <c r="G10850" s="125" t="s">
        <v>32406</v>
      </c>
      <c r="H10850" s="126" t="s">
        <v>32407</v>
      </c>
      <c r="I10850" s="127">
        <v>92</v>
      </c>
      <c r="J10850" s="128">
        <v>36.661099999999998</v>
      </c>
    </row>
    <row r="10851" spans="2:10" hidden="1" x14ac:dyDescent="0.25">
      <c r="B10851" s="124" t="s">
        <v>32</v>
      </c>
      <c r="C10851" s="125" t="s">
        <v>32397</v>
      </c>
      <c r="D10851" s="126" t="s">
        <v>32398</v>
      </c>
      <c r="E10851" s="125" t="s">
        <v>32397</v>
      </c>
      <c r="F10851" s="126" t="s">
        <v>32402</v>
      </c>
      <c r="G10851" s="125" t="s">
        <v>32408</v>
      </c>
      <c r="H10851" s="126" t="s">
        <v>32409</v>
      </c>
      <c r="I10851" s="127">
        <v>275</v>
      </c>
      <c r="J10851" s="128">
        <v>35.902300000000011</v>
      </c>
    </row>
    <row r="10852" spans="2:10" hidden="1" x14ac:dyDescent="0.25">
      <c r="B10852" s="124" t="s">
        <v>32</v>
      </c>
      <c r="C10852" s="125" t="s">
        <v>4024</v>
      </c>
      <c r="D10852" s="126" t="s">
        <v>32410</v>
      </c>
      <c r="E10852" s="125" t="s">
        <v>32411</v>
      </c>
      <c r="F10852" s="126" t="s">
        <v>32412</v>
      </c>
      <c r="G10852" s="125" t="s">
        <v>32413</v>
      </c>
      <c r="H10852" s="126" t="s">
        <v>32414</v>
      </c>
      <c r="I10852" s="127">
        <v>21</v>
      </c>
      <c r="J10852" s="128">
        <v>57.727400000000003</v>
      </c>
    </row>
    <row r="10853" spans="2:10" hidden="1" x14ac:dyDescent="0.25">
      <c r="B10853" s="124" t="s">
        <v>32</v>
      </c>
      <c r="C10853" s="125" t="s">
        <v>4024</v>
      </c>
      <c r="D10853" s="126" t="s">
        <v>32410</v>
      </c>
      <c r="E10853" s="125" t="s">
        <v>32415</v>
      </c>
      <c r="F10853" s="126" t="s">
        <v>32416</v>
      </c>
      <c r="G10853" s="125" t="s">
        <v>3156</v>
      </c>
      <c r="H10853" s="126" t="s">
        <v>32417</v>
      </c>
      <c r="I10853" s="127">
        <v>22</v>
      </c>
      <c r="J10853" s="128">
        <v>20.185700000000001</v>
      </c>
    </row>
    <row r="10854" spans="2:10" hidden="1" x14ac:dyDescent="0.25">
      <c r="B10854" s="124" t="s">
        <v>32</v>
      </c>
      <c r="C10854" s="125" t="s">
        <v>4024</v>
      </c>
      <c r="D10854" s="126" t="s">
        <v>32410</v>
      </c>
      <c r="E10854" s="125" t="s">
        <v>32418</v>
      </c>
      <c r="F10854" s="126" t="s">
        <v>32419</v>
      </c>
      <c r="G10854" s="125" t="s">
        <v>32415</v>
      </c>
      <c r="H10854" s="126" t="s">
        <v>32416</v>
      </c>
      <c r="I10854" s="127">
        <v>6</v>
      </c>
      <c r="J10854" s="128">
        <v>23.801299999999991</v>
      </c>
    </row>
    <row r="10855" spans="2:10" hidden="1" x14ac:dyDescent="0.25">
      <c r="B10855" s="124" t="s">
        <v>32</v>
      </c>
      <c r="C10855" s="125" t="s">
        <v>4024</v>
      </c>
      <c r="D10855" s="126" t="s">
        <v>32410</v>
      </c>
      <c r="E10855" s="125" t="s">
        <v>32420</v>
      </c>
      <c r="F10855" s="126" t="s">
        <v>32421</v>
      </c>
      <c r="G10855" s="125" t="s">
        <v>32418</v>
      </c>
      <c r="H10855" s="126" t="s">
        <v>32419</v>
      </c>
      <c r="I10855" s="127">
        <v>35</v>
      </c>
      <c r="J10855" s="128">
        <v>8.5673000000000012</v>
      </c>
    </row>
    <row r="10856" spans="2:10" hidden="1" x14ac:dyDescent="0.25">
      <c r="B10856" s="124" t="s">
        <v>32</v>
      </c>
      <c r="C10856" s="125" t="s">
        <v>15578</v>
      </c>
      <c r="D10856" s="126" t="s">
        <v>32422</v>
      </c>
      <c r="E10856" s="125" t="s">
        <v>32423</v>
      </c>
      <c r="F10856" s="126" t="s">
        <v>32424</v>
      </c>
      <c r="G10856" s="125" t="s">
        <v>32425</v>
      </c>
      <c r="H10856" s="126" t="s">
        <v>32426</v>
      </c>
      <c r="I10856" s="127">
        <v>34</v>
      </c>
      <c r="J10856" s="128">
        <v>28.908699999999989</v>
      </c>
    </row>
    <row r="10857" spans="2:10" hidden="1" x14ac:dyDescent="0.25">
      <c r="B10857" s="124" t="s">
        <v>32</v>
      </c>
      <c r="C10857" s="125" t="s">
        <v>15578</v>
      </c>
      <c r="D10857" s="126" t="s">
        <v>32422</v>
      </c>
      <c r="E10857" s="125" t="s">
        <v>32427</v>
      </c>
      <c r="F10857" s="126" t="s">
        <v>32428</v>
      </c>
      <c r="G10857" s="125" t="s">
        <v>5379</v>
      </c>
      <c r="H10857" s="126" t="s">
        <v>32429</v>
      </c>
      <c r="I10857" s="127">
        <v>8</v>
      </c>
      <c r="J10857" s="128">
        <v>44.256100000000004</v>
      </c>
    </row>
    <row r="10858" spans="2:10" hidden="1" x14ac:dyDescent="0.25">
      <c r="B10858" s="124" t="s">
        <v>32</v>
      </c>
      <c r="C10858" s="125" t="s">
        <v>15578</v>
      </c>
      <c r="D10858" s="126" t="s">
        <v>32422</v>
      </c>
      <c r="E10858" s="125" t="s">
        <v>5379</v>
      </c>
      <c r="F10858" s="126" t="s">
        <v>32429</v>
      </c>
      <c r="G10858" s="125" t="s">
        <v>32423</v>
      </c>
      <c r="H10858" s="126" t="s">
        <v>32424</v>
      </c>
      <c r="I10858" s="127">
        <v>11</v>
      </c>
      <c r="J10858" s="128">
        <v>35.8292</v>
      </c>
    </row>
    <row r="10859" spans="2:10" hidden="1" x14ac:dyDescent="0.25">
      <c r="B10859" s="124" t="s">
        <v>32</v>
      </c>
      <c r="C10859" s="125" t="s">
        <v>32430</v>
      </c>
      <c r="D10859" s="126" t="s">
        <v>32431</v>
      </c>
      <c r="E10859" s="125" t="s">
        <v>32430</v>
      </c>
      <c r="F10859" s="126" t="s">
        <v>32432</v>
      </c>
      <c r="G10859" s="125" t="s">
        <v>32433</v>
      </c>
      <c r="H10859" s="126" t="s">
        <v>32434</v>
      </c>
      <c r="I10859" s="127">
        <v>23</v>
      </c>
      <c r="J10859" s="128">
        <v>15.148099999999999</v>
      </c>
    </row>
    <row r="10860" spans="2:10" hidden="1" x14ac:dyDescent="0.25">
      <c r="B10860" s="124" t="s">
        <v>32</v>
      </c>
      <c r="C10860" s="125" t="s">
        <v>32430</v>
      </c>
      <c r="D10860" s="126" t="s">
        <v>32431</v>
      </c>
      <c r="E10860" s="125" t="s">
        <v>32433</v>
      </c>
      <c r="F10860" s="126" t="s">
        <v>32434</v>
      </c>
      <c r="G10860" s="125" t="s">
        <v>32435</v>
      </c>
      <c r="H10860" s="126" t="s">
        <v>32436</v>
      </c>
      <c r="I10860" s="127">
        <v>120</v>
      </c>
      <c r="J10860" s="128">
        <v>5.3256000000000014</v>
      </c>
    </row>
    <row r="10861" spans="2:10" hidden="1" x14ac:dyDescent="0.25">
      <c r="B10861" s="124" t="s">
        <v>32</v>
      </c>
      <c r="C10861" s="125" t="s">
        <v>32430</v>
      </c>
      <c r="D10861" s="126" t="s">
        <v>32431</v>
      </c>
      <c r="E10861" s="125" t="s">
        <v>32430</v>
      </c>
      <c r="F10861" s="126" t="s">
        <v>32432</v>
      </c>
      <c r="G10861" s="125" t="s">
        <v>32437</v>
      </c>
      <c r="H10861" s="126" t="s">
        <v>32438</v>
      </c>
      <c r="I10861" s="127">
        <v>161</v>
      </c>
      <c r="J10861" s="128">
        <v>1.5443</v>
      </c>
    </row>
    <row r="10862" spans="2:10" hidden="1" x14ac:dyDescent="0.25">
      <c r="B10862" s="124" t="s">
        <v>32</v>
      </c>
      <c r="C10862" s="125" t="s">
        <v>32439</v>
      </c>
      <c r="D10862" s="126" t="s">
        <v>32440</v>
      </c>
      <c r="E10862" s="125" t="s">
        <v>5482</v>
      </c>
      <c r="F10862" s="126" t="s">
        <v>32441</v>
      </c>
      <c r="G10862" s="125" t="s">
        <v>32442</v>
      </c>
      <c r="H10862" s="126" t="s">
        <v>32443</v>
      </c>
      <c r="I10862" s="127">
        <v>685</v>
      </c>
      <c r="J10862" s="128">
        <v>39.0717</v>
      </c>
    </row>
    <row r="10863" spans="2:10" hidden="1" x14ac:dyDescent="0.25">
      <c r="B10863" s="124" t="s">
        <v>32</v>
      </c>
      <c r="C10863" s="125" t="s">
        <v>32439</v>
      </c>
      <c r="D10863" s="126" t="s">
        <v>32440</v>
      </c>
      <c r="E10863" s="125" t="s">
        <v>32439</v>
      </c>
      <c r="F10863" s="126" t="s">
        <v>32444</v>
      </c>
      <c r="G10863" s="125" t="s">
        <v>32445</v>
      </c>
      <c r="H10863" s="126" t="s">
        <v>32446</v>
      </c>
      <c r="I10863" s="127">
        <v>320</v>
      </c>
      <c r="J10863" s="128">
        <v>21.689599999999999</v>
      </c>
    </row>
    <row r="10864" spans="2:10" hidden="1" x14ac:dyDescent="0.25">
      <c r="B10864" s="124" t="s">
        <v>32</v>
      </c>
      <c r="C10864" s="125" t="s">
        <v>32439</v>
      </c>
      <c r="D10864" s="126" t="s">
        <v>32440</v>
      </c>
      <c r="E10864" s="125" t="s">
        <v>9091</v>
      </c>
      <c r="F10864" s="126" t="s">
        <v>32447</v>
      </c>
      <c r="G10864" s="125" t="s">
        <v>5482</v>
      </c>
      <c r="H10864" s="126" t="s">
        <v>32441</v>
      </c>
      <c r="I10864" s="127">
        <v>81</v>
      </c>
      <c r="J10864" s="128">
        <v>39.083300000000001</v>
      </c>
    </row>
    <row r="10865" spans="2:10" hidden="1" x14ac:dyDescent="0.25">
      <c r="B10865" s="124" t="s">
        <v>32</v>
      </c>
      <c r="C10865" s="125" t="s">
        <v>32439</v>
      </c>
      <c r="D10865" s="126" t="s">
        <v>32440</v>
      </c>
      <c r="E10865" s="125" t="s">
        <v>32439</v>
      </c>
      <c r="F10865" s="126" t="s">
        <v>32444</v>
      </c>
      <c r="G10865" s="125" t="s">
        <v>32448</v>
      </c>
      <c r="H10865" s="126" t="s">
        <v>32449</v>
      </c>
      <c r="I10865" s="127">
        <v>1545</v>
      </c>
      <c r="J10865" s="128">
        <v>15.625</v>
      </c>
    </row>
    <row r="10866" spans="2:10" hidden="1" x14ac:dyDescent="0.25">
      <c r="B10866" s="124" t="s">
        <v>32</v>
      </c>
      <c r="C10866" s="125" t="s">
        <v>32439</v>
      </c>
      <c r="D10866" s="126" t="s">
        <v>32440</v>
      </c>
      <c r="E10866" s="125" t="s">
        <v>32445</v>
      </c>
      <c r="F10866" s="126" t="s">
        <v>32446</v>
      </c>
      <c r="G10866" s="125" t="s">
        <v>9091</v>
      </c>
      <c r="H10866" s="126" t="s">
        <v>32447</v>
      </c>
      <c r="I10866" s="127">
        <v>212</v>
      </c>
      <c r="J10866" s="128">
        <v>10.547599999999999</v>
      </c>
    </row>
    <row r="10867" spans="2:10" hidden="1" x14ac:dyDescent="0.25">
      <c r="B10867" s="124" t="s">
        <v>32</v>
      </c>
      <c r="C10867" s="125" t="s">
        <v>32450</v>
      </c>
      <c r="D10867" s="126" t="s">
        <v>32451</v>
      </c>
      <c r="E10867" s="125" t="s">
        <v>30146</v>
      </c>
      <c r="F10867" s="126" t="s">
        <v>32452</v>
      </c>
      <c r="G10867" s="125" t="s">
        <v>32453</v>
      </c>
      <c r="H10867" s="126" t="s">
        <v>32454</v>
      </c>
      <c r="I10867" s="127">
        <v>6</v>
      </c>
      <c r="J10867" s="128">
        <v>8.2518000000000011</v>
      </c>
    </row>
    <row r="10868" spans="2:10" hidden="1" x14ac:dyDescent="0.25">
      <c r="B10868" s="124" t="s">
        <v>32</v>
      </c>
      <c r="C10868" s="125" t="s">
        <v>32450</v>
      </c>
      <c r="D10868" s="126" t="s">
        <v>32451</v>
      </c>
      <c r="E10868" s="125" t="s">
        <v>32450</v>
      </c>
      <c r="F10868" s="126" t="s">
        <v>32455</v>
      </c>
      <c r="G10868" s="125" t="s">
        <v>29828</v>
      </c>
      <c r="H10868" s="126" t="s">
        <v>32456</v>
      </c>
      <c r="I10868" s="127">
        <v>0</v>
      </c>
      <c r="J10868" s="128">
        <v>7.1240999999999994</v>
      </c>
    </row>
    <row r="10869" spans="2:10" hidden="1" x14ac:dyDescent="0.25">
      <c r="B10869" s="124" t="s">
        <v>32</v>
      </c>
      <c r="C10869" s="125" t="s">
        <v>32450</v>
      </c>
      <c r="D10869" s="126" t="s">
        <v>32451</v>
      </c>
      <c r="E10869" s="125" t="s">
        <v>32450</v>
      </c>
      <c r="F10869" s="126" t="s">
        <v>32455</v>
      </c>
      <c r="G10869" s="125" t="s">
        <v>30146</v>
      </c>
      <c r="H10869" s="126" t="s">
        <v>32452</v>
      </c>
      <c r="I10869" s="127">
        <v>21</v>
      </c>
      <c r="J10869" s="128">
        <v>4.3898999999999999</v>
      </c>
    </row>
    <row r="10870" spans="2:10" hidden="1" x14ac:dyDescent="0.25">
      <c r="B10870" s="124" t="s">
        <v>32</v>
      </c>
      <c r="C10870" s="125" t="s">
        <v>32450</v>
      </c>
      <c r="D10870" s="126" t="s">
        <v>32451</v>
      </c>
      <c r="E10870" s="125" t="s">
        <v>30146</v>
      </c>
      <c r="F10870" s="126" t="s">
        <v>32452</v>
      </c>
      <c r="G10870" s="125" t="s">
        <v>32457</v>
      </c>
      <c r="H10870" s="126" t="s">
        <v>32458</v>
      </c>
      <c r="I10870" s="127">
        <v>29</v>
      </c>
      <c r="J10870" s="128">
        <v>5.5015000000000001</v>
      </c>
    </row>
    <row r="10871" spans="2:10" hidden="1" x14ac:dyDescent="0.25">
      <c r="B10871" s="124" t="s">
        <v>32</v>
      </c>
      <c r="C10871" s="125" t="s">
        <v>32450</v>
      </c>
      <c r="D10871" s="126" t="s">
        <v>32451</v>
      </c>
      <c r="E10871" s="125" t="s">
        <v>32450</v>
      </c>
      <c r="F10871" s="126" t="s">
        <v>32455</v>
      </c>
      <c r="G10871" s="125" t="s">
        <v>7874</v>
      </c>
      <c r="H10871" s="126" t="s">
        <v>32459</v>
      </c>
      <c r="I10871" s="127">
        <v>11</v>
      </c>
      <c r="J10871" s="128">
        <v>7.0926</v>
      </c>
    </row>
    <row r="10872" spans="2:10" hidden="1" x14ac:dyDescent="0.25">
      <c r="B10872" s="124" t="s">
        <v>32</v>
      </c>
      <c r="C10872" s="125" t="s">
        <v>32450</v>
      </c>
      <c r="D10872" s="126" t="s">
        <v>32451</v>
      </c>
      <c r="E10872" s="125" t="s">
        <v>7874</v>
      </c>
      <c r="F10872" s="126" t="s">
        <v>32459</v>
      </c>
      <c r="G10872" s="125" t="s">
        <v>32460</v>
      </c>
      <c r="H10872" s="126" t="s">
        <v>32461</v>
      </c>
      <c r="I10872" s="127">
        <v>19</v>
      </c>
      <c r="J10872" s="128">
        <v>6.2969999999999997</v>
      </c>
    </row>
    <row r="10873" spans="2:10" hidden="1" x14ac:dyDescent="0.25">
      <c r="B10873" s="124" t="s">
        <v>32</v>
      </c>
      <c r="C10873" s="125" t="s">
        <v>32450</v>
      </c>
      <c r="D10873" s="126" t="s">
        <v>32451</v>
      </c>
      <c r="E10873" s="125" t="s">
        <v>32460</v>
      </c>
      <c r="F10873" s="126" t="s">
        <v>32461</v>
      </c>
      <c r="G10873" s="125" t="s">
        <v>6899</v>
      </c>
      <c r="H10873" s="126" t="s">
        <v>32462</v>
      </c>
      <c r="I10873" s="127">
        <v>17</v>
      </c>
      <c r="J10873" s="128">
        <v>6.5762000000000009</v>
      </c>
    </row>
    <row r="10874" spans="2:10" hidden="1" x14ac:dyDescent="0.25">
      <c r="B10874" s="124" t="s">
        <v>32</v>
      </c>
      <c r="C10874" s="125" t="s">
        <v>32450</v>
      </c>
      <c r="D10874" s="126" t="s">
        <v>32451</v>
      </c>
      <c r="E10874" s="125" t="s">
        <v>32453</v>
      </c>
      <c r="F10874" s="126" t="s">
        <v>32454</v>
      </c>
      <c r="G10874" s="125" t="s">
        <v>32463</v>
      </c>
      <c r="H10874" s="126" t="s">
        <v>32464</v>
      </c>
      <c r="I10874" s="127">
        <v>46</v>
      </c>
      <c r="J10874" s="128">
        <v>5.3837000000000002</v>
      </c>
    </row>
    <row r="10875" spans="2:10" hidden="1" x14ac:dyDescent="0.25">
      <c r="B10875" s="124" t="s">
        <v>32</v>
      </c>
      <c r="C10875" s="125" t="s">
        <v>32465</v>
      </c>
      <c r="D10875" s="126" t="s">
        <v>32466</v>
      </c>
      <c r="E10875" s="125" t="s">
        <v>32465</v>
      </c>
      <c r="F10875" s="126" t="s">
        <v>32467</v>
      </c>
      <c r="G10875" s="125" t="s">
        <v>32468</v>
      </c>
      <c r="H10875" s="126" t="s">
        <v>32469</v>
      </c>
      <c r="I10875" s="127">
        <v>45</v>
      </c>
      <c r="J10875" s="128">
        <v>8.1874000000000002</v>
      </c>
    </row>
    <row r="10876" spans="2:10" hidden="1" x14ac:dyDescent="0.25">
      <c r="B10876" s="124" t="s">
        <v>32</v>
      </c>
      <c r="C10876" s="125" t="s">
        <v>32470</v>
      </c>
      <c r="D10876" s="126" t="s">
        <v>32471</v>
      </c>
      <c r="E10876" s="125" t="s">
        <v>32472</v>
      </c>
      <c r="F10876" s="126" t="s">
        <v>32473</v>
      </c>
      <c r="G10876" s="125" t="s">
        <v>32474</v>
      </c>
      <c r="H10876" s="126" t="s">
        <v>32475</v>
      </c>
      <c r="I10876" s="127">
        <v>30</v>
      </c>
      <c r="J10876" s="128">
        <v>14.012</v>
      </c>
    </row>
    <row r="10877" spans="2:10" hidden="1" x14ac:dyDescent="0.25">
      <c r="B10877" s="124" t="s">
        <v>32</v>
      </c>
      <c r="C10877" s="125" t="s">
        <v>32470</v>
      </c>
      <c r="D10877" s="126" t="s">
        <v>32471</v>
      </c>
      <c r="E10877" s="125" t="s">
        <v>32470</v>
      </c>
      <c r="F10877" s="126" t="s">
        <v>32476</v>
      </c>
      <c r="G10877" s="125" t="s">
        <v>11992</v>
      </c>
      <c r="H10877" s="126" t="s">
        <v>32477</v>
      </c>
      <c r="I10877" s="127">
        <v>89</v>
      </c>
      <c r="J10877" s="128">
        <v>22.451000000000001</v>
      </c>
    </row>
    <row r="10878" spans="2:10" hidden="1" x14ac:dyDescent="0.25">
      <c r="B10878" s="124" t="s">
        <v>32</v>
      </c>
      <c r="C10878" s="125" t="s">
        <v>32470</v>
      </c>
      <c r="D10878" s="126" t="s">
        <v>32471</v>
      </c>
      <c r="E10878" s="125" t="s">
        <v>32470</v>
      </c>
      <c r="F10878" s="126" t="s">
        <v>32476</v>
      </c>
      <c r="G10878" s="125" t="s">
        <v>32472</v>
      </c>
      <c r="H10878" s="126" t="s">
        <v>32473</v>
      </c>
      <c r="I10878" s="127">
        <v>374</v>
      </c>
      <c r="J10878" s="128">
        <v>21.187000000000001</v>
      </c>
    </row>
    <row r="10879" spans="2:10" hidden="1" x14ac:dyDescent="0.25">
      <c r="B10879" s="124" t="s">
        <v>32</v>
      </c>
      <c r="C10879" s="125" t="s">
        <v>32470</v>
      </c>
      <c r="D10879" s="126" t="s">
        <v>32471</v>
      </c>
      <c r="E10879" s="125" t="s">
        <v>32472</v>
      </c>
      <c r="F10879" s="126" t="s">
        <v>32473</v>
      </c>
      <c r="G10879" s="125" t="s">
        <v>9091</v>
      </c>
      <c r="H10879" s="126" t="s">
        <v>32478</v>
      </c>
      <c r="I10879" s="127">
        <v>49</v>
      </c>
      <c r="J10879" s="128">
        <v>29.762699999999999</v>
      </c>
    </row>
    <row r="10880" spans="2:10" hidden="1" x14ac:dyDescent="0.25">
      <c r="B10880" s="124" t="s">
        <v>32</v>
      </c>
      <c r="C10880" s="125" t="s">
        <v>32479</v>
      </c>
      <c r="D10880" s="126" t="s">
        <v>32480</v>
      </c>
      <c r="E10880" s="125" t="s">
        <v>32481</v>
      </c>
      <c r="F10880" s="126" t="s">
        <v>32482</v>
      </c>
      <c r="G10880" s="125" t="s">
        <v>178</v>
      </c>
      <c r="H10880" s="126" t="s">
        <v>32483</v>
      </c>
      <c r="I10880" s="127">
        <v>176</v>
      </c>
      <c r="J10880" s="128">
        <v>11.061299999999999</v>
      </c>
    </row>
    <row r="10881" spans="2:10" hidden="1" x14ac:dyDescent="0.25">
      <c r="B10881" s="124" t="s">
        <v>32</v>
      </c>
      <c r="C10881" s="125" t="s">
        <v>32479</v>
      </c>
      <c r="D10881" s="126" t="s">
        <v>32480</v>
      </c>
      <c r="E10881" s="125" t="s">
        <v>178</v>
      </c>
      <c r="F10881" s="126" t="s">
        <v>32483</v>
      </c>
      <c r="G10881" s="125" t="s">
        <v>12031</v>
      </c>
      <c r="H10881" s="126" t="s">
        <v>32484</v>
      </c>
      <c r="I10881" s="127">
        <v>0</v>
      </c>
      <c r="J10881" s="128">
        <v>21.520900000000001</v>
      </c>
    </row>
    <row r="10882" spans="2:10" hidden="1" x14ac:dyDescent="0.25">
      <c r="B10882" s="124" t="s">
        <v>32</v>
      </c>
      <c r="C10882" s="125" t="s">
        <v>32479</v>
      </c>
      <c r="D10882" s="126" t="s">
        <v>32480</v>
      </c>
      <c r="E10882" s="125" t="s">
        <v>178</v>
      </c>
      <c r="F10882" s="126" t="s">
        <v>32483</v>
      </c>
      <c r="G10882" s="125" t="s">
        <v>29914</v>
      </c>
      <c r="H10882" s="126" t="s">
        <v>32485</v>
      </c>
      <c r="I10882" s="127">
        <v>9</v>
      </c>
      <c r="J10882" s="128">
        <v>20.241</v>
      </c>
    </row>
    <row r="10883" spans="2:10" hidden="1" x14ac:dyDescent="0.25">
      <c r="B10883" s="124" t="s">
        <v>32</v>
      </c>
      <c r="C10883" s="125" t="s">
        <v>32479</v>
      </c>
      <c r="D10883" s="126" t="s">
        <v>32480</v>
      </c>
      <c r="E10883" s="125" t="s">
        <v>178</v>
      </c>
      <c r="F10883" s="126" t="s">
        <v>32483</v>
      </c>
      <c r="G10883" s="125" t="s">
        <v>23850</v>
      </c>
      <c r="H10883" s="126" t="s">
        <v>32486</v>
      </c>
      <c r="I10883" s="127">
        <v>0</v>
      </c>
      <c r="J10883" s="128">
        <v>15.0275</v>
      </c>
    </row>
    <row r="10884" spans="2:10" hidden="1" x14ac:dyDescent="0.25">
      <c r="B10884" s="124" t="s">
        <v>32</v>
      </c>
      <c r="C10884" s="125" t="s">
        <v>32479</v>
      </c>
      <c r="D10884" s="126" t="s">
        <v>32480</v>
      </c>
      <c r="E10884" s="125" t="s">
        <v>759</v>
      </c>
      <c r="F10884" s="126" t="s">
        <v>32487</v>
      </c>
      <c r="G10884" s="125" t="s">
        <v>32488</v>
      </c>
      <c r="H10884" s="126" t="s">
        <v>32489</v>
      </c>
      <c r="I10884" s="127">
        <v>221</v>
      </c>
      <c r="J10884" s="128">
        <v>10.9405</v>
      </c>
    </row>
    <row r="10885" spans="2:10" hidden="1" x14ac:dyDescent="0.25">
      <c r="B10885" s="124" t="s">
        <v>32</v>
      </c>
      <c r="C10885" s="125" t="s">
        <v>32479</v>
      </c>
      <c r="D10885" s="126" t="s">
        <v>32480</v>
      </c>
      <c r="E10885" s="125" t="s">
        <v>759</v>
      </c>
      <c r="F10885" s="126" t="s">
        <v>32487</v>
      </c>
      <c r="G10885" s="125" t="s">
        <v>32481</v>
      </c>
      <c r="H10885" s="126" t="s">
        <v>32482</v>
      </c>
      <c r="I10885" s="127">
        <v>103</v>
      </c>
      <c r="J10885" s="128">
        <v>8.8574000000000019</v>
      </c>
    </row>
    <row r="10886" spans="2:10" hidden="1" x14ac:dyDescent="0.25">
      <c r="B10886" s="124" t="s">
        <v>32</v>
      </c>
      <c r="C10886" s="125" t="s">
        <v>32479</v>
      </c>
      <c r="D10886" s="126" t="s">
        <v>32480</v>
      </c>
      <c r="E10886" s="125" t="s">
        <v>29914</v>
      </c>
      <c r="F10886" s="126" t="s">
        <v>32485</v>
      </c>
      <c r="G10886" s="125" t="s">
        <v>4447</v>
      </c>
      <c r="H10886" s="126" t="s">
        <v>32490</v>
      </c>
      <c r="I10886" s="127">
        <v>0</v>
      </c>
      <c r="J10886" s="128">
        <v>17.029699999999998</v>
      </c>
    </row>
    <row r="10887" spans="2:10" hidden="1" x14ac:dyDescent="0.25">
      <c r="B10887" s="124" t="s">
        <v>32</v>
      </c>
      <c r="C10887" s="125" t="s">
        <v>32491</v>
      </c>
      <c r="D10887" s="126" t="s">
        <v>32492</v>
      </c>
      <c r="E10887" s="125" t="s">
        <v>3819</v>
      </c>
      <c r="F10887" s="126" t="s">
        <v>32493</v>
      </c>
      <c r="G10887" s="125" t="s">
        <v>32494</v>
      </c>
      <c r="H10887" s="126" t="s">
        <v>32495</v>
      </c>
      <c r="I10887" s="127">
        <v>120</v>
      </c>
      <c r="J10887" s="128">
        <v>21.973400000000002</v>
      </c>
    </row>
    <row r="10888" spans="2:10" hidden="1" x14ac:dyDescent="0.25">
      <c r="B10888" s="124" t="s">
        <v>32</v>
      </c>
      <c r="C10888" s="125" t="s">
        <v>32491</v>
      </c>
      <c r="D10888" s="126" t="s">
        <v>32492</v>
      </c>
      <c r="E10888" s="125" t="s">
        <v>32491</v>
      </c>
      <c r="F10888" s="126" t="s">
        <v>32496</v>
      </c>
      <c r="G10888" s="125" t="s">
        <v>32497</v>
      </c>
      <c r="H10888" s="126" t="s">
        <v>32498</v>
      </c>
      <c r="I10888" s="127">
        <v>28</v>
      </c>
      <c r="J10888" s="128">
        <v>17.9373</v>
      </c>
    </row>
    <row r="10889" spans="2:10" hidden="1" x14ac:dyDescent="0.25">
      <c r="B10889" s="124" t="s">
        <v>32</v>
      </c>
      <c r="C10889" s="125" t="s">
        <v>32491</v>
      </c>
      <c r="D10889" s="126" t="s">
        <v>32492</v>
      </c>
      <c r="E10889" s="125" t="s">
        <v>32491</v>
      </c>
      <c r="F10889" s="126" t="s">
        <v>32496</v>
      </c>
      <c r="G10889" s="125" t="s">
        <v>32499</v>
      </c>
      <c r="H10889" s="126" t="s">
        <v>32500</v>
      </c>
      <c r="I10889" s="127">
        <v>155</v>
      </c>
      <c r="J10889" s="128">
        <v>18.741799999999991</v>
      </c>
    </row>
    <row r="10890" spans="2:10" hidden="1" x14ac:dyDescent="0.25">
      <c r="B10890" s="124" t="s">
        <v>32</v>
      </c>
      <c r="C10890" s="125" t="s">
        <v>32491</v>
      </c>
      <c r="D10890" s="126" t="s">
        <v>32492</v>
      </c>
      <c r="E10890" s="125" t="s">
        <v>32501</v>
      </c>
      <c r="F10890" s="126" t="s">
        <v>32502</v>
      </c>
      <c r="G10890" s="125" t="s">
        <v>32503</v>
      </c>
      <c r="H10890" s="126" t="s">
        <v>32504</v>
      </c>
      <c r="I10890" s="127">
        <v>18</v>
      </c>
      <c r="J10890" s="128">
        <v>17.1465</v>
      </c>
    </row>
    <row r="10891" spans="2:10" hidden="1" x14ac:dyDescent="0.25">
      <c r="B10891" s="124" t="s">
        <v>32</v>
      </c>
      <c r="C10891" s="125" t="s">
        <v>32491</v>
      </c>
      <c r="D10891" s="126" t="s">
        <v>32492</v>
      </c>
      <c r="E10891" s="125" t="s">
        <v>32497</v>
      </c>
      <c r="F10891" s="126" t="s">
        <v>32498</v>
      </c>
      <c r="G10891" s="125" t="s">
        <v>3819</v>
      </c>
      <c r="H10891" s="126" t="s">
        <v>32493</v>
      </c>
      <c r="I10891" s="127">
        <v>108</v>
      </c>
      <c r="J10891" s="128">
        <v>14.093500000000001</v>
      </c>
    </row>
    <row r="10892" spans="2:10" hidden="1" x14ac:dyDescent="0.25">
      <c r="B10892" s="124" t="s">
        <v>32</v>
      </c>
      <c r="C10892" s="125" t="s">
        <v>32491</v>
      </c>
      <c r="D10892" s="126" t="s">
        <v>32492</v>
      </c>
      <c r="E10892" s="125" t="s">
        <v>32497</v>
      </c>
      <c r="F10892" s="126" t="s">
        <v>32498</v>
      </c>
      <c r="G10892" s="125" t="s">
        <v>32501</v>
      </c>
      <c r="H10892" s="126" t="s">
        <v>32502</v>
      </c>
      <c r="I10892" s="127">
        <v>216</v>
      </c>
      <c r="J10892" s="128">
        <v>21.589200000000002</v>
      </c>
    </row>
    <row r="10893" spans="2:10" hidden="1" x14ac:dyDescent="0.25">
      <c r="B10893" s="124" t="s">
        <v>32</v>
      </c>
      <c r="C10893" s="125" t="s">
        <v>4246</v>
      </c>
      <c r="D10893" s="126" t="s">
        <v>32505</v>
      </c>
      <c r="E10893" s="125" t="s">
        <v>4246</v>
      </c>
      <c r="F10893" s="126" t="s">
        <v>32506</v>
      </c>
      <c r="G10893" s="125" t="s">
        <v>32507</v>
      </c>
      <c r="H10893" s="126" t="s">
        <v>32508</v>
      </c>
      <c r="I10893" s="127">
        <v>2</v>
      </c>
      <c r="J10893" s="128">
        <v>2.4996</v>
      </c>
    </row>
    <row r="10894" spans="2:10" hidden="1" x14ac:dyDescent="0.25">
      <c r="B10894" s="124" t="s">
        <v>32</v>
      </c>
      <c r="C10894" s="125" t="s">
        <v>32509</v>
      </c>
      <c r="D10894" s="126" t="s">
        <v>32510</v>
      </c>
      <c r="E10894" s="125" t="s">
        <v>32509</v>
      </c>
      <c r="F10894" s="126" t="s">
        <v>32511</v>
      </c>
      <c r="G10894" s="125" t="s">
        <v>11024</v>
      </c>
      <c r="H10894" s="126" t="s">
        <v>32512</v>
      </c>
      <c r="I10894" s="127">
        <v>30</v>
      </c>
      <c r="J10894" s="128">
        <v>10.052199999999999</v>
      </c>
    </row>
    <row r="10895" spans="2:10" hidden="1" x14ac:dyDescent="0.25">
      <c r="B10895" s="124" t="s">
        <v>32</v>
      </c>
      <c r="C10895" s="125" t="s">
        <v>32509</v>
      </c>
      <c r="D10895" s="126" t="s">
        <v>32510</v>
      </c>
      <c r="E10895" s="125" t="s">
        <v>32513</v>
      </c>
      <c r="F10895" s="126" t="s">
        <v>32514</v>
      </c>
      <c r="G10895" s="125" t="s">
        <v>1659</v>
      </c>
      <c r="H10895" s="126" t="s">
        <v>32515</v>
      </c>
      <c r="I10895" s="127">
        <v>76</v>
      </c>
      <c r="J10895" s="128">
        <v>18.682099999999991</v>
      </c>
    </row>
    <row r="10896" spans="2:10" hidden="1" x14ac:dyDescent="0.25">
      <c r="B10896" s="124" t="s">
        <v>32</v>
      </c>
      <c r="C10896" s="125" t="s">
        <v>32509</v>
      </c>
      <c r="D10896" s="126" t="s">
        <v>32510</v>
      </c>
      <c r="E10896" s="125" t="s">
        <v>11024</v>
      </c>
      <c r="F10896" s="126" t="s">
        <v>32512</v>
      </c>
      <c r="G10896" s="125" t="s">
        <v>13879</v>
      </c>
      <c r="H10896" s="126" t="s">
        <v>32516</v>
      </c>
      <c r="I10896" s="127">
        <v>60</v>
      </c>
      <c r="J10896" s="128">
        <v>7.0898999999999983</v>
      </c>
    </row>
    <row r="10897" spans="2:10" hidden="1" x14ac:dyDescent="0.25">
      <c r="B10897" s="124" t="s">
        <v>32</v>
      </c>
      <c r="C10897" s="125" t="s">
        <v>32509</v>
      </c>
      <c r="D10897" s="126" t="s">
        <v>32510</v>
      </c>
      <c r="E10897" s="125" t="s">
        <v>32509</v>
      </c>
      <c r="F10897" s="126" t="s">
        <v>32511</v>
      </c>
      <c r="G10897" s="125" t="s">
        <v>32517</v>
      </c>
      <c r="H10897" s="126" t="s">
        <v>32518</v>
      </c>
      <c r="I10897" s="127">
        <v>25</v>
      </c>
      <c r="J10897" s="128">
        <v>16.595800000000001</v>
      </c>
    </row>
    <row r="10898" spans="2:10" hidden="1" x14ac:dyDescent="0.25">
      <c r="B10898" s="124" t="s">
        <v>32</v>
      </c>
      <c r="C10898" s="125" t="s">
        <v>32509</v>
      </c>
      <c r="D10898" s="126" t="s">
        <v>32510</v>
      </c>
      <c r="E10898" s="125" t="s">
        <v>11024</v>
      </c>
      <c r="F10898" s="126" t="s">
        <v>32512</v>
      </c>
      <c r="G10898" s="125" t="s">
        <v>32513</v>
      </c>
      <c r="H10898" s="126" t="s">
        <v>32514</v>
      </c>
      <c r="I10898" s="127">
        <v>161</v>
      </c>
      <c r="J10898" s="128">
        <v>15.022500000000001</v>
      </c>
    </row>
    <row r="10899" spans="2:10" hidden="1" x14ac:dyDescent="0.25">
      <c r="B10899" s="124" t="s">
        <v>32</v>
      </c>
      <c r="C10899" s="125" t="s">
        <v>32509</v>
      </c>
      <c r="D10899" s="126" t="s">
        <v>32510</v>
      </c>
      <c r="E10899" s="125" t="s">
        <v>32509</v>
      </c>
      <c r="F10899" s="126" t="s">
        <v>32511</v>
      </c>
      <c r="G10899" s="125" t="s">
        <v>5166</v>
      </c>
      <c r="H10899" s="126" t="s">
        <v>32519</v>
      </c>
      <c r="I10899" s="127">
        <v>47</v>
      </c>
      <c r="J10899" s="128">
        <v>16.333100000000009</v>
      </c>
    </row>
    <row r="10900" spans="2:10" hidden="1" x14ac:dyDescent="0.25">
      <c r="B10900" s="124" t="s">
        <v>32</v>
      </c>
      <c r="C10900" s="125" t="s">
        <v>1541</v>
      </c>
      <c r="D10900" s="126" t="s">
        <v>32520</v>
      </c>
      <c r="E10900" s="125" t="s">
        <v>1541</v>
      </c>
      <c r="F10900" s="126" t="s">
        <v>32521</v>
      </c>
      <c r="G10900" s="125" t="s">
        <v>32522</v>
      </c>
      <c r="H10900" s="126" t="s">
        <v>32523</v>
      </c>
      <c r="I10900" s="127">
        <v>202</v>
      </c>
      <c r="J10900" s="128">
        <v>22.275700000000001</v>
      </c>
    </row>
    <row r="10901" spans="2:10" hidden="1" x14ac:dyDescent="0.25">
      <c r="B10901" s="124" t="s">
        <v>32</v>
      </c>
      <c r="C10901" s="125" t="s">
        <v>32524</v>
      </c>
      <c r="D10901" s="126" t="s">
        <v>32525</v>
      </c>
      <c r="E10901" s="125" t="s">
        <v>32524</v>
      </c>
      <c r="F10901" s="126" t="s">
        <v>32526</v>
      </c>
      <c r="G10901" s="125" t="s">
        <v>3308</v>
      </c>
      <c r="H10901" s="126" t="s">
        <v>32527</v>
      </c>
      <c r="I10901" s="127">
        <v>116</v>
      </c>
      <c r="J10901" s="128">
        <v>7.9293000000000013</v>
      </c>
    </row>
    <row r="10902" spans="2:10" hidden="1" x14ac:dyDescent="0.25">
      <c r="B10902" s="124" t="s">
        <v>32</v>
      </c>
      <c r="C10902" s="125" t="s">
        <v>32528</v>
      </c>
      <c r="D10902" s="126" t="s">
        <v>32529</v>
      </c>
      <c r="E10902" s="125" t="s">
        <v>32528</v>
      </c>
      <c r="F10902" s="126" t="s">
        <v>32530</v>
      </c>
      <c r="G10902" s="125" t="s">
        <v>32531</v>
      </c>
      <c r="H10902" s="126" t="s">
        <v>32532</v>
      </c>
      <c r="I10902" s="127">
        <v>109</v>
      </c>
      <c r="J10902" s="128">
        <v>6.3449999999999989</v>
      </c>
    </row>
    <row r="10903" spans="2:10" hidden="1" x14ac:dyDescent="0.25">
      <c r="B10903" s="124" t="s">
        <v>32</v>
      </c>
      <c r="C10903" s="125" t="s">
        <v>32533</v>
      </c>
      <c r="D10903" s="126" t="s">
        <v>32534</v>
      </c>
      <c r="E10903" s="125" t="s">
        <v>32533</v>
      </c>
      <c r="F10903" s="126" t="s">
        <v>32535</v>
      </c>
      <c r="G10903" s="125" t="s">
        <v>32536</v>
      </c>
      <c r="H10903" s="126" t="s">
        <v>32537</v>
      </c>
      <c r="I10903" s="127">
        <v>5</v>
      </c>
      <c r="J10903" s="128">
        <v>12.473000000000001</v>
      </c>
    </row>
    <row r="10904" spans="2:10" hidden="1" x14ac:dyDescent="0.25">
      <c r="B10904" s="124" t="s">
        <v>32</v>
      </c>
      <c r="C10904" s="125" t="s">
        <v>32533</v>
      </c>
      <c r="D10904" s="126" t="s">
        <v>32534</v>
      </c>
      <c r="E10904" s="125" t="s">
        <v>32536</v>
      </c>
      <c r="F10904" s="126" t="s">
        <v>32537</v>
      </c>
      <c r="G10904" s="125" t="s">
        <v>32538</v>
      </c>
      <c r="H10904" s="126" t="s">
        <v>32539</v>
      </c>
      <c r="I10904" s="127">
        <v>34</v>
      </c>
      <c r="J10904" s="128">
        <v>6.6723999999999997</v>
      </c>
    </row>
    <row r="10905" spans="2:10" hidden="1" x14ac:dyDescent="0.25">
      <c r="B10905" s="124" t="s">
        <v>32</v>
      </c>
      <c r="C10905" s="125" t="s">
        <v>32533</v>
      </c>
      <c r="D10905" s="126" t="s">
        <v>32534</v>
      </c>
      <c r="E10905" s="125" t="s">
        <v>32533</v>
      </c>
      <c r="F10905" s="126" t="s">
        <v>32535</v>
      </c>
      <c r="G10905" s="125" t="s">
        <v>32540</v>
      </c>
      <c r="H10905" s="126" t="s">
        <v>32541</v>
      </c>
      <c r="I10905" s="127">
        <v>26</v>
      </c>
      <c r="J10905" s="128">
        <v>28.138999999999999</v>
      </c>
    </row>
    <row r="10906" spans="2:10" hidden="1" x14ac:dyDescent="0.25">
      <c r="B10906" s="124" t="s">
        <v>32</v>
      </c>
      <c r="C10906" s="125" t="s">
        <v>32542</v>
      </c>
      <c r="D10906" s="126" t="s">
        <v>32543</v>
      </c>
      <c r="E10906" s="125" t="s">
        <v>32542</v>
      </c>
      <c r="F10906" s="126" t="s">
        <v>32544</v>
      </c>
      <c r="G10906" s="125" t="s">
        <v>32545</v>
      </c>
      <c r="H10906" s="126" t="s">
        <v>32546</v>
      </c>
      <c r="I10906" s="127">
        <v>23</v>
      </c>
      <c r="J10906" s="128">
        <v>39.350399999999993</v>
      </c>
    </row>
    <row r="10907" spans="2:10" hidden="1" x14ac:dyDescent="0.25">
      <c r="B10907" s="124" t="s">
        <v>32</v>
      </c>
      <c r="C10907" s="125" t="s">
        <v>32542</v>
      </c>
      <c r="D10907" s="126" t="s">
        <v>32543</v>
      </c>
      <c r="E10907" s="125" t="s">
        <v>32542</v>
      </c>
      <c r="F10907" s="126" t="s">
        <v>32544</v>
      </c>
      <c r="G10907" s="125" t="s">
        <v>32547</v>
      </c>
      <c r="H10907" s="126" t="s">
        <v>32548</v>
      </c>
      <c r="I10907" s="127">
        <v>62</v>
      </c>
      <c r="J10907" s="128">
        <v>33.590100000000007</v>
      </c>
    </row>
    <row r="10908" spans="2:10" hidden="1" x14ac:dyDescent="0.25">
      <c r="B10908" s="124" t="s">
        <v>32</v>
      </c>
      <c r="C10908" s="125" t="s">
        <v>32542</v>
      </c>
      <c r="D10908" s="126" t="s">
        <v>32543</v>
      </c>
      <c r="E10908" s="125" t="s">
        <v>32542</v>
      </c>
      <c r="F10908" s="126" t="s">
        <v>32544</v>
      </c>
      <c r="G10908" s="125" t="s">
        <v>32549</v>
      </c>
      <c r="H10908" s="126" t="s">
        <v>32550</v>
      </c>
      <c r="I10908" s="127">
        <v>11</v>
      </c>
      <c r="J10908" s="128">
        <v>32.281700000000001</v>
      </c>
    </row>
    <row r="10909" spans="2:10" hidden="1" x14ac:dyDescent="0.25">
      <c r="B10909" s="124" t="s">
        <v>32</v>
      </c>
      <c r="C10909" s="125" t="s">
        <v>32551</v>
      </c>
      <c r="D10909" s="126" t="s">
        <v>32552</v>
      </c>
      <c r="E10909" s="125" t="s">
        <v>32551</v>
      </c>
      <c r="F10909" s="126" t="s">
        <v>32553</v>
      </c>
      <c r="G10909" s="125" t="s">
        <v>32554</v>
      </c>
      <c r="H10909" s="126" t="s">
        <v>32555</v>
      </c>
      <c r="I10909" s="127">
        <v>53</v>
      </c>
      <c r="J10909" s="128">
        <v>11.716100000000001</v>
      </c>
    </row>
    <row r="10910" spans="2:10" hidden="1" x14ac:dyDescent="0.25">
      <c r="B10910" s="124" t="s">
        <v>32</v>
      </c>
      <c r="C10910" s="125" t="s">
        <v>32551</v>
      </c>
      <c r="D10910" s="126" t="s">
        <v>32552</v>
      </c>
      <c r="E10910" s="125" t="s">
        <v>32551</v>
      </c>
      <c r="F10910" s="126" t="s">
        <v>32553</v>
      </c>
      <c r="G10910" s="125" t="s">
        <v>10759</v>
      </c>
      <c r="H10910" s="126" t="s">
        <v>32556</v>
      </c>
      <c r="I10910" s="127">
        <v>171</v>
      </c>
      <c r="J10910" s="128">
        <v>11.716799999999999</v>
      </c>
    </row>
    <row r="10911" spans="2:10" hidden="1" x14ac:dyDescent="0.25">
      <c r="B10911" s="124" t="s">
        <v>32</v>
      </c>
      <c r="C10911" s="125" t="s">
        <v>32557</v>
      </c>
      <c r="D10911" s="126" t="s">
        <v>32558</v>
      </c>
      <c r="E10911" s="125" t="s">
        <v>32557</v>
      </c>
      <c r="F10911" s="126" t="s">
        <v>32559</v>
      </c>
      <c r="G10911" s="125" t="s">
        <v>32560</v>
      </c>
      <c r="H10911" s="126" t="s">
        <v>32561</v>
      </c>
      <c r="I10911" s="127">
        <v>268</v>
      </c>
      <c r="J10911" s="128">
        <v>9.3358000000000025</v>
      </c>
    </row>
    <row r="10912" spans="2:10" hidden="1" x14ac:dyDescent="0.25">
      <c r="B10912" s="124" t="s">
        <v>32</v>
      </c>
      <c r="C10912" s="125" t="s">
        <v>32562</v>
      </c>
      <c r="D10912" s="126" t="s">
        <v>32563</v>
      </c>
      <c r="E10912" s="125" t="s">
        <v>32562</v>
      </c>
      <c r="F10912" s="126" t="s">
        <v>32564</v>
      </c>
      <c r="G10912" s="125" t="s">
        <v>32565</v>
      </c>
      <c r="H10912" s="126" t="s">
        <v>32566</v>
      </c>
      <c r="I10912" s="127">
        <v>10</v>
      </c>
      <c r="J10912" s="128">
        <v>13.465299999999999</v>
      </c>
    </row>
    <row r="10913" spans="2:10" hidden="1" x14ac:dyDescent="0.25">
      <c r="B10913" s="124" t="s">
        <v>32</v>
      </c>
      <c r="C10913" s="125" t="s">
        <v>32562</v>
      </c>
      <c r="D10913" s="126" t="s">
        <v>32563</v>
      </c>
      <c r="E10913" s="125" t="s">
        <v>32562</v>
      </c>
      <c r="F10913" s="126" t="s">
        <v>32564</v>
      </c>
      <c r="G10913" s="125" t="s">
        <v>2543</v>
      </c>
      <c r="H10913" s="126" t="s">
        <v>32567</v>
      </c>
      <c r="I10913" s="127">
        <v>41</v>
      </c>
      <c r="J10913" s="128">
        <v>20.215299999999999</v>
      </c>
    </row>
    <row r="10914" spans="2:10" hidden="1" x14ac:dyDescent="0.25">
      <c r="B10914" s="124" t="s">
        <v>32</v>
      </c>
      <c r="C10914" s="125" t="s">
        <v>32562</v>
      </c>
      <c r="D10914" s="126" t="s">
        <v>32563</v>
      </c>
      <c r="E10914" s="125" t="s">
        <v>32562</v>
      </c>
      <c r="F10914" s="126" t="s">
        <v>32564</v>
      </c>
      <c r="G10914" s="125" t="s">
        <v>32568</v>
      </c>
      <c r="H10914" s="126" t="s">
        <v>32569</v>
      </c>
      <c r="I10914" s="127">
        <v>36</v>
      </c>
      <c r="J10914" s="128">
        <v>15.8078</v>
      </c>
    </row>
    <row r="10915" spans="2:10" hidden="1" x14ac:dyDescent="0.25">
      <c r="B10915" s="124" t="s">
        <v>32</v>
      </c>
      <c r="C10915" s="125" t="s">
        <v>32570</v>
      </c>
      <c r="D10915" s="126" t="s">
        <v>32571</v>
      </c>
      <c r="E10915" s="125" t="s">
        <v>32572</v>
      </c>
      <c r="F10915" s="126" t="s">
        <v>32573</v>
      </c>
      <c r="G10915" s="125" t="s">
        <v>32574</v>
      </c>
      <c r="H10915" s="126" t="s">
        <v>32575</v>
      </c>
      <c r="I10915" s="127">
        <v>0</v>
      </c>
      <c r="J10915" s="128">
        <v>1.2508999999999999</v>
      </c>
    </row>
    <row r="10916" spans="2:10" hidden="1" x14ac:dyDescent="0.25">
      <c r="B10916" s="124" t="s">
        <v>32</v>
      </c>
      <c r="C10916" s="125" t="s">
        <v>32570</v>
      </c>
      <c r="D10916" s="126" t="s">
        <v>32571</v>
      </c>
      <c r="E10916" s="125" t="s">
        <v>32570</v>
      </c>
      <c r="F10916" s="126" t="s">
        <v>32576</v>
      </c>
      <c r="G10916" s="125" t="s">
        <v>32577</v>
      </c>
      <c r="H10916" s="126" t="s">
        <v>32578</v>
      </c>
      <c r="I10916" s="127">
        <v>173</v>
      </c>
      <c r="J10916" s="128">
        <v>5.7282000000000002</v>
      </c>
    </row>
    <row r="10917" spans="2:10" hidden="1" x14ac:dyDescent="0.25">
      <c r="B10917" s="124" t="s">
        <v>32</v>
      </c>
      <c r="C10917" s="125" t="s">
        <v>30613</v>
      </c>
      <c r="D10917" s="126" t="s">
        <v>32579</v>
      </c>
      <c r="E10917" s="125" t="s">
        <v>30613</v>
      </c>
      <c r="F10917" s="126" t="s">
        <v>32580</v>
      </c>
      <c r="G10917" s="125" t="s">
        <v>32581</v>
      </c>
      <c r="H10917" s="126" t="s">
        <v>32582</v>
      </c>
      <c r="I10917" s="127">
        <v>90</v>
      </c>
      <c r="J10917" s="128">
        <v>14.6006</v>
      </c>
    </row>
    <row r="10918" spans="2:10" hidden="1" x14ac:dyDescent="0.25">
      <c r="B10918" s="124" t="s">
        <v>32</v>
      </c>
      <c r="C10918" s="125" t="s">
        <v>30613</v>
      </c>
      <c r="D10918" s="126" t="s">
        <v>32579</v>
      </c>
      <c r="E10918" s="125" t="s">
        <v>30613</v>
      </c>
      <c r="F10918" s="126" t="s">
        <v>32580</v>
      </c>
      <c r="G10918" s="125" t="s">
        <v>10833</v>
      </c>
      <c r="H10918" s="126" t="s">
        <v>32583</v>
      </c>
      <c r="I10918" s="127">
        <v>151</v>
      </c>
      <c r="J10918" s="128">
        <v>16.447500000000002</v>
      </c>
    </row>
    <row r="10919" spans="2:10" hidden="1" x14ac:dyDescent="0.25">
      <c r="B10919" s="124" t="s">
        <v>32</v>
      </c>
      <c r="C10919" s="125" t="s">
        <v>30613</v>
      </c>
      <c r="D10919" s="126" t="s">
        <v>32579</v>
      </c>
      <c r="E10919" s="125" t="s">
        <v>30613</v>
      </c>
      <c r="F10919" s="126" t="s">
        <v>32580</v>
      </c>
      <c r="G10919" s="125" t="s">
        <v>32584</v>
      </c>
      <c r="H10919" s="126" t="s">
        <v>32585</v>
      </c>
      <c r="I10919" s="127">
        <v>101</v>
      </c>
      <c r="J10919" s="128">
        <v>17.4618</v>
      </c>
    </row>
    <row r="10920" spans="2:10" hidden="1" x14ac:dyDescent="0.25">
      <c r="B10920" s="124" t="s">
        <v>32</v>
      </c>
      <c r="C10920" s="125" t="s">
        <v>32586</v>
      </c>
      <c r="D10920" s="126" t="s">
        <v>32587</v>
      </c>
      <c r="E10920" s="125" t="s">
        <v>32586</v>
      </c>
      <c r="F10920" s="126" t="s">
        <v>32588</v>
      </c>
      <c r="G10920" s="125" t="s">
        <v>8128</v>
      </c>
      <c r="H10920" s="126" t="s">
        <v>32589</v>
      </c>
      <c r="I10920" s="127">
        <v>55</v>
      </c>
      <c r="J10920" s="128">
        <v>18.92809999999999</v>
      </c>
    </row>
    <row r="10921" spans="2:10" hidden="1" x14ac:dyDescent="0.25">
      <c r="B10921" s="124" t="s">
        <v>32</v>
      </c>
      <c r="C10921" s="125" t="s">
        <v>32586</v>
      </c>
      <c r="D10921" s="126" t="s">
        <v>32587</v>
      </c>
      <c r="E10921" s="125" t="s">
        <v>32586</v>
      </c>
      <c r="F10921" s="126" t="s">
        <v>32588</v>
      </c>
      <c r="G10921" s="125" t="s">
        <v>30364</v>
      </c>
      <c r="H10921" s="126" t="s">
        <v>32590</v>
      </c>
      <c r="I10921" s="127">
        <v>54</v>
      </c>
      <c r="J10921" s="128">
        <v>13.597899999999999</v>
      </c>
    </row>
    <row r="10922" spans="2:10" hidden="1" x14ac:dyDescent="0.25">
      <c r="B10922" s="124" t="s">
        <v>32</v>
      </c>
      <c r="C10922" s="125" t="s">
        <v>4271</v>
      </c>
      <c r="D10922" s="126" t="s">
        <v>32591</v>
      </c>
      <c r="E10922" s="125" t="s">
        <v>4271</v>
      </c>
      <c r="F10922" s="126" t="s">
        <v>32592</v>
      </c>
      <c r="G10922" s="125" t="s">
        <v>9460</v>
      </c>
      <c r="H10922" s="126" t="s">
        <v>32593</v>
      </c>
      <c r="I10922" s="127">
        <v>26</v>
      </c>
      <c r="J10922" s="128">
        <v>5.5087000000000002</v>
      </c>
    </row>
    <row r="10923" spans="2:10" hidden="1" x14ac:dyDescent="0.25">
      <c r="B10923" s="124" t="s">
        <v>32</v>
      </c>
      <c r="C10923" s="125" t="s">
        <v>4273</v>
      </c>
      <c r="D10923" s="126" t="s">
        <v>32594</v>
      </c>
      <c r="E10923" s="125" t="s">
        <v>17720</v>
      </c>
      <c r="F10923" s="126" t="s">
        <v>32595</v>
      </c>
      <c r="G10923" s="125" t="s">
        <v>1096</v>
      </c>
      <c r="H10923" s="126" t="s">
        <v>32596</v>
      </c>
      <c r="I10923" s="127">
        <v>341</v>
      </c>
      <c r="J10923" s="128">
        <v>10.3089</v>
      </c>
    </row>
    <row r="10924" spans="2:10" hidden="1" x14ac:dyDescent="0.25">
      <c r="B10924" s="124" t="s">
        <v>32</v>
      </c>
      <c r="C10924" s="125" t="s">
        <v>4273</v>
      </c>
      <c r="D10924" s="126" t="s">
        <v>32594</v>
      </c>
      <c r="E10924" s="125" t="s">
        <v>4273</v>
      </c>
      <c r="F10924" s="126" t="s">
        <v>32597</v>
      </c>
      <c r="G10924" s="125" t="s">
        <v>32598</v>
      </c>
      <c r="H10924" s="126" t="s">
        <v>32599</v>
      </c>
      <c r="I10924" s="127">
        <v>65</v>
      </c>
      <c r="J10924" s="128">
        <v>16.015899999999991</v>
      </c>
    </row>
    <row r="10925" spans="2:10" hidden="1" x14ac:dyDescent="0.25">
      <c r="B10925" s="124" t="s">
        <v>32</v>
      </c>
      <c r="C10925" s="125" t="s">
        <v>4273</v>
      </c>
      <c r="D10925" s="126" t="s">
        <v>32594</v>
      </c>
      <c r="E10925" s="125" t="s">
        <v>4273</v>
      </c>
      <c r="F10925" s="126" t="s">
        <v>32597</v>
      </c>
      <c r="G10925" s="125" t="s">
        <v>17720</v>
      </c>
      <c r="H10925" s="126" t="s">
        <v>32595</v>
      </c>
      <c r="I10925" s="127">
        <v>204</v>
      </c>
      <c r="J10925" s="128">
        <v>10.3049</v>
      </c>
    </row>
    <row r="10926" spans="2:10" hidden="1" x14ac:dyDescent="0.25">
      <c r="B10926" s="124" t="s">
        <v>32</v>
      </c>
      <c r="C10926" s="125" t="s">
        <v>32600</v>
      </c>
      <c r="D10926" s="126" t="s">
        <v>32601</v>
      </c>
      <c r="E10926" s="125" t="s">
        <v>32600</v>
      </c>
      <c r="F10926" s="126" t="s">
        <v>32602</v>
      </c>
      <c r="G10926" s="125" t="s">
        <v>9538</v>
      </c>
      <c r="H10926" s="126" t="s">
        <v>32603</v>
      </c>
      <c r="I10926" s="127">
        <v>110</v>
      </c>
      <c r="J10926" s="128">
        <v>7.1788999999999996</v>
      </c>
    </row>
    <row r="10927" spans="2:10" hidden="1" x14ac:dyDescent="0.25">
      <c r="B10927" s="124" t="s">
        <v>32</v>
      </c>
      <c r="C10927" s="125" t="s">
        <v>4295</v>
      </c>
      <c r="D10927" s="126" t="s">
        <v>32604</v>
      </c>
      <c r="E10927" s="125" t="s">
        <v>4295</v>
      </c>
      <c r="F10927" s="126" t="s">
        <v>32605</v>
      </c>
      <c r="G10927" s="125" t="s">
        <v>32606</v>
      </c>
      <c r="H10927" s="126" t="s">
        <v>32607</v>
      </c>
      <c r="I10927" s="127">
        <v>79</v>
      </c>
      <c r="J10927" s="128">
        <v>9.6649000000000012</v>
      </c>
    </row>
    <row r="10928" spans="2:10" hidden="1" x14ac:dyDescent="0.25">
      <c r="B10928" s="124" t="s">
        <v>32</v>
      </c>
      <c r="C10928" s="125" t="s">
        <v>4295</v>
      </c>
      <c r="D10928" s="126" t="s">
        <v>32604</v>
      </c>
      <c r="E10928" s="125" t="s">
        <v>4295</v>
      </c>
      <c r="F10928" s="126" t="s">
        <v>32605</v>
      </c>
      <c r="G10928" s="125" t="s">
        <v>32608</v>
      </c>
      <c r="H10928" s="126" t="s">
        <v>32609</v>
      </c>
      <c r="I10928" s="127">
        <v>11</v>
      </c>
      <c r="J10928" s="128">
        <v>7.2599</v>
      </c>
    </row>
    <row r="10929" spans="2:10" hidden="1" x14ac:dyDescent="0.25">
      <c r="B10929" s="124" t="s">
        <v>32</v>
      </c>
      <c r="C10929" s="125" t="s">
        <v>4295</v>
      </c>
      <c r="D10929" s="126" t="s">
        <v>32604</v>
      </c>
      <c r="E10929" s="125" t="s">
        <v>4295</v>
      </c>
      <c r="F10929" s="126" t="s">
        <v>32605</v>
      </c>
      <c r="G10929" s="125" t="s">
        <v>32610</v>
      </c>
      <c r="H10929" s="126" t="s">
        <v>32611</v>
      </c>
      <c r="I10929" s="127">
        <v>82</v>
      </c>
      <c r="J10929" s="128">
        <v>9.7508000000000035</v>
      </c>
    </row>
    <row r="10930" spans="2:10" hidden="1" x14ac:dyDescent="0.25">
      <c r="B10930" s="124" t="s">
        <v>32</v>
      </c>
      <c r="C10930" s="125" t="s">
        <v>32612</v>
      </c>
      <c r="D10930" s="126" t="s">
        <v>32613</v>
      </c>
      <c r="E10930" s="125" t="s">
        <v>32612</v>
      </c>
      <c r="F10930" s="126" t="s">
        <v>32614</v>
      </c>
      <c r="G10930" s="125" t="s">
        <v>32615</v>
      </c>
      <c r="H10930" s="126" t="s">
        <v>32616</v>
      </c>
      <c r="I10930" s="127">
        <v>64</v>
      </c>
      <c r="J10930" s="128">
        <v>9.3756000000000022</v>
      </c>
    </row>
    <row r="10931" spans="2:10" hidden="1" x14ac:dyDescent="0.25">
      <c r="B10931" s="124" t="s">
        <v>32</v>
      </c>
      <c r="C10931" s="125" t="s">
        <v>32612</v>
      </c>
      <c r="D10931" s="126" t="s">
        <v>32613</v>
      </c>
      <c r="E10931" s="125" t="s">
        <v>32612</v>
      </c>
      <c r="F10931" s="126" t="s">
        <v>32614</v>
      </c>
      <c r="G10931" s="125" t="s">
        <v>27814</v>
      </c>
      <c r="H10931" s="126" t="s">
        <v>32617</v>
      </c>
      <c r="I10931" s="127">
        <v>125</v>
      </c>
      <c r="J10931" s="128">
        <v>20.866599999999991</v>
      </c>
    </row>
    <row r="10932" spans="2:10" hidden="1" x14ac:dyDescent="0.25">
      <c r="B10932" s="124" t="s">
        <v>32</v>
      </c>
      <c r="C10932" s="125" t="s">
        <v>32618</v>
      </c>
      <c r="D10932" s="126" t="s">
        <v>32619</v>
      </c>
      <c r="E10932" s="125" t="s">
        <v>32618</v>
      </c>
      <c r="F10932" s="126" t="s">
        <v>32620</v>
      </c>
      <c r="G10932" s="125" t="s">
        <v>32621</v>
      </c>
      <c r="H10932" s="126" t="s">
        <v>32622</v>
      </c>
      <c r="I10932" s="127">
        <v>258</v>
      </c>
      <c r="J10932" s="128">
        <v>7.2838000000000003</v>
      </c>
    </row>
    <row r="10933" spans="2:10" hidden="1" x14ac:dyDescent="0.25">
      <c r="B10933" s="124" t="s">
        <v>32</v>
      </c>
      <c r="C10933" s="125" t="s">
        <v>4339</v>
      </c>
      <c r="D10933" s="126" t="s">
        <v>32623</v>
      </c>
      <c r="E10933" s="125" t="s">
        <v>4339</v>
      </c>
      <c r="F10933" s="126" t="s">
        <v>32624</v>
      </c>
      <c r="G10933" s="125" t="s">
        <v>3415</v>
      </c>
      <c r="H10933" s="126" t="s">
        <v>32625</v>
      </c>
      <c r="I10933" s="127">
        <v>139</v>
      </c>
      <c r="J10933" s="128">
        <v>6.7737000000000016</v>
      </c>
    </row>
    <row r="10934" spans="2:10" hidden="1" x14ac:dyDescent="0.25">
      <c r="B10934" s="124" t="s">
        <v>32</v>
      </c>
      <c r="C10934" s="125" t="s">
        <v>4339</v>
      </c>
      <c r="D10934" s="126" t="s">
        <v>32623</v>
      </c>
      <c r="E10934" s="125" t="s">
        <v>4339</v>
      </c>
      <c r="F10934" s="126" t="s">
        <v>32624</v>
      </c>
      <c r="G10934" s="125" t="s">
        <v>32626</v>
      </c>
      <c r="H10934" s="126" t="s">
        <v>32627</v>
      </c>
      <c r="I10934" s="127">
        <v>112</v>
      </c>
      <c r="J10934" s="128">
        <v>3.5366</v>
      </c>
    </row>
    <row r="10935" spans="2:10" hidden="1" x14ac:dyDescent="0.25">
      <c r="B10935" s="124" t="s">
        <v>32</v>
      </c>
      <c r="C10935" s="125" t="s">
        <v>32628</v>
      </c>
      <c r="D10935" s="126" t="s">
        <v>32629</v>
      </c>
      <c r="E10935" s="125" t="s">
        <v>32628</v>
      </c>
      <c r="F10935" s="126" t="s">
        <v>32630</v>
      </c>
      <c r="G10935" s="125" t="s">
        <v>32631</v>
      </c>
      <c r="H10935" s="126" t="s">
        <v>32632</v>
      </c>
      <c r="I10935" s="127">
        <v>28</v>
      </c>
      <c r="J10935" s="128">
        <v>10.814399999999999</v>
      </c>
    </row>
    <row r="10936" spans="2:10" hidden="1" x14ac:dyDescent="0.25">
      <c r="B10936" s="124" t="s">
        <v>32</v>
      </c>
      <c r="C10936" s="125" t="s">
        <v>32628</v>
      </c>
      <c r="D10936" s="126" t="s">
        <v>32629</v>
      </c>
      <c r="E10936" s="125" t="s">
        <v>32631</v>
      </c>
      <c r="F10936" s="126" t="s">
        <v>32632</v>
      </c>
      <c r="G10936" s="125" t="s">
        <v>32285</v>
      </c>
      <c r="H10936" s="126" t="s">
        <v>32633</v>
      </c>
      <c r="I10936" s="127">
        <v>16</v>
      </c>
      <c r="J10936" s="128">
        <v>8.8281999999999989</v>
      </c>
    </row>
    <row r="10937" spans="2:10" hidden="1" x14ac:dyDescent="0.25">
      <c r="B10937" s="124" t="s">
        <v>32</v>
      </c>
      <c r="C10937" s="125" t="s">
        <v>1968</v>
      </c>
      <c r="D10937" s="126" t="s">
        <v>32634</v>
      </c>
      <c r="E10937" s="125" t="s">
        <v>1968</v>
      </c>
      <c r="F10937" s="126" t="s">
        <v>32635</v>
      </c>
      <c r="G10937" s="125" t="s">
        <v>31089</v>
      </c>
      <c r="H10937" s="126" t="s">
        <v>32636</v>
      </c>
      <c r="I10937" s="127">
        <v>198</v>
      </c>
      <c r="J10937" s="128">
        <v>51.593900000000012</v>
      </c>
    </row>
    <row r="10938" spans="2:10" hidden="1" x14ac:dyDescent="0.25">
      <c r="B10938" s="124" t="s">
        <v>32</v>
      </c>
      <c r="C10938" s="125" t="s">
        <v>12566</v>
      </c>
      <c r="D10938" s="126" t="s">
        <v>32637</v>
      </c>
      <c r="E10938" s="125" t="s">
        <v>12566</v>
      </c>
      <c r="F10938" s="126" t="s">
        <v>32638</v>
      </c>
      <c r="G10938" s="125" t="s">
        <v>831</v>
      </c>
      <c r="H10938" s="126" t="s">
        <v>32639</v>
      </c>
      <c r="I10938" s="127">
        <v>90</v>
      </c>
      <c r="J10938" s="128">
        <v>25.543800000000001</v>
      </c>
    </row>
    <row r="10939" spans="2:10" hidden="1" x14ac:dyDescent="0.25">
      <c r="B10939" s="124" t="s">
        <v>32</v>
      </c>
      <c r="C10939" s="125" t="s">
        <v>12566</v>
      </c>
      <c r="D10939" s="126" t="s">
        <v>32637</v>
      </c>
      <c r="E10939" s="125" t="s">
        <v>3884</v>
      </c>
      <c r="F10939" s="126" t="s">
        <v>32640</v>
      </c>
      <c r="G10939" s="125" t="s">
        <v>31089</v>
      </c>
      <c r="H10939" s="126" t="s">
        <v>32641</v>
      </c>
      <c r="I10939" s="127">
        <v>111</v>
      </c>
      <c r="J10939" s="128">
        <v>30.4939</v>
      </c>
    </row>
    <row r="10940" spans="2:10" hidden="1" x14ac:dyDescent="0.25">
      <c r="B10940" s="124" t="s">
        <v>32</v>
      </c>
      <c r="C10940" s="125" t="s">
        <v>12566</v>
      </c>
      <c r="D10940" s="126" t="s">
        <v>32637</v>
      </c>
      <c r="E10940" s="125" t="s">
        <v>12566</v>
      </c>
      <c r="F10940" s="126" t="s">
        <v>32638</v>
      </c>
      <c r="G10940" s="125" t="s">
        <v>3884</v>
      </c>
      <c r="H10940" s="126" t="s">
        <v>32640</v>
      </c>
      <c r="I10940" s="127">
        <v>47</v>
      </c>
      <c r="J10940" s="128">
        <v>22.185299999999991</v>
      </c>
    </row>
    <row r="10941" spans="2:10" hidden="1" x14ac:dyDescent="0.25">
      <c r="B10941" s="124" t="s">
        <v>32</v>
      </c>
      <c r="C10941" s="125" t="s">
        <v>30758</v>
      </c>
      <c r="D10941" s="126" t="s">
        <v>32642</v>
      </c>
      <c r="E10941" s="125" t="s">
        <v>30758</v>
      </c>
      <c r="F10941" s="126" t="s">
        <v>32643</v>
      </c>
      <c r="G10941" s="125" t="s">
        <v>32644</v>
      </c>
      <c r="H10941" s="126" t="s">
        <v>32645</v>
      </c>
      <c r="I10941" s="127">
        <v>55</v>
      </c>
      <c r="J10941" s="128">
        <v>8.0406000000000013</v>
      </c>
    </row>
    <row r="10942" spans="2:10" hidden="1" x14ac:dyDescent="0.25">
      <c r="B10942" s="124" t="s">
        <v>32</v>
      </c>
      <c r="C10942" s="125" t="s">
        <v>6312</v>
      </c>
      <c r="D10942" s="126" t="s">
        <v>32646</v>
      </c>
      <c r="E10942" s="125" t="s">
        <v>6312</v>
      </c>
      <c r="F10942" s="126" t="s">
        <v>32647</v>
      </c>
      <c r="G10942" s="125" t="s">
        <v>4197</v>
      </c>
      <c r="H10942" s="126" t="s">
        <v>32648</v>
      </c>
      <c r="I10942" s="127">
        <v>56</v>
      </c>
      <c r="J10942" s="128">
        <v>5.0095000000000001</v>
      </c>
    </row>
    <row r="10943" spans="2:10" hidden="1" x14ac:dyDescent="0.25">
      <c r="B10943" s="124" t="s">
        <v>32</v>
      </c>
      <c r="C10943" s="125" t="s">
        <v>32649</v>
      </c>
      <c r="D10943" s="126" t="s">
        <v>32650</v>
      </c>
      <c r="E10943" s="125" t="s">
        <v>32649</v>
      </c>
      <c r="F10943" s="126" t="s">
        <v>32651</v>
      </c>
      <c r="G10943" s="125" t="s">
        <v>32652</v>
      </c>
      <c r="H10943" s="126" t="s">
        <v>32653</v>
      </c>
      <c r="I10943" s="127">
        <v>247</v>
      </c>
      <c r="J10943" s="128">
        <v>14.825100000000001</v>
      </c>
    </row>
    <row r="10944" spans="2:10" hidden="1" x14ac:dyDescent="0.25">
      <c r="B10944" s="124" t="s">
        <v>32</v>
      </c>
      <c r="C10944" s="125" t="s">
        <v>16578</v>
      </c>
      <c r="D10944" s="126" t="s">
        <v>32654</v>
      </c>
      <c r="E10944" s="125" t="s">
        <v>32655</v>
      </c>
      <c r="F10944" s="126" t="s">
        <v>32656</v>
      </c>
      <c r="G10944" s="125" t="s">
        <v>32657</v>
      </c>
      <c r="H10944" s="126" t="s">
        <v>32658</v>
      </c>
      <c r="I10944" s="127">
        <v>280</v>
      </c>
      <c r="J10944" s="128">
        <v>4.4258000000000006</v>
      </c>
    </row>
    <row r="10945" spans="2:10" hidden="1" x14ac:dyDescent="0.25">
      <c r="B10945" s="124" t="s">
        <v>32</v>
      </c>
      <c r="C10945" s="125" t="s">
        <v>16578</v>
      </c>
      <c r="D10945" s="126" t="s">
        <v>32654</v>
      </c>
      <c r="E10945" s="125" t="s">
        <v>32659</v>
      </c>
      <c r="F10945" s="126" t="s">
        <v>32660</v>
      </c>
      <c r="G10945" s="125" t="s">
        <v>32661</v>
      </c>
      <c r="H10945" s="126" t="s">
        <v>32662</v>
      </c>
      <c r="I10945" s="127">
        <v>89</v>
      </c>
      <c r="J10945" s="128">
        <v>7.9711999999999996</v>
      </c>
    </row>
    <row r="10946" spans="2:10" hidden="1" x14ac:dyDescent="0.25">
      <c r="B10946" s="124" t="s">
        <v>32</v>
      </c>
      <c r="C10946" s="125" t="s">
        <v>5703</v>
      </c>
      <c r="D10946" s="126" t="s">
        <v>32663</v>
      </c>
      <c r="E10946" s="125" t="s">
        <v>5703</v>
      </c>
      <c r="F10946" s="126" t="s">
        <v>32664</v>
      </c>
      <c r="G10946" s="125" t="s">
        <v>32665</v>
      </c>
      <c r="H10946" s="126" t="s">
        <v>32666</v>
      </c>
      <c r="I10946" s="127">
        <v>64</v>
      </c>
      <c r="J10946" s="128">
        <v>10.685700000000001</v>
      </c>
    </row>
    <row r="10947" spans="2:10" hidden="1" x14ac:dyDescent="0.25">
      <c r="B10947" s="124" t="s">
        <v>32</v>
      </c>
      <c r="C10947" s="125" t="s">
        <v>4463</v>
      </c>
      <c r="D10947" s="126" t="s">
        <v>32667</v>
      </c>
      <c r="E10947" s="125" t="s">
        <v>4463</v>
      </c>
      <c r="F10947" s="126" t="s">
        <v>32668</v>
      </c>
      <c r="G10947" s="125" t="s">
        <v>32669</v>
      </c>
      <c r="H10947" s="126" t="s">
        <v>32670</v>
      </c>
      <c r="I10947" s="127">
        <v>53</v>
      </c>
      <c r="J10947" s="128">
        <v>13.215299999999999</v>
      </c>
    </row>
    <row r="10948" spans="2:10" hidden="1" x14ac:dyDescent="0.25">
      <c r="B10948" s="124" t="s">
        <v>32</v>
      </c>
      <c r="C10948" s="125" t="s">
        <v>4463</v>
      </c>
      <c r="D10948" s="126" t="s">
        <v>32667</v>
      </c>
      <c r="E10948" s="125" t="s">
        <v>4463</v>
      </c>
      <c r="F10948" s="126" t="s">
        <v>32668</v>
      </c>
      <c r="G10948" s="125" t="s">
        <v>32671</v>
      </c>
      <c r="H10948" s="126" t="s">
        <v>32672</v>
      </c>
      <c r="I10948" s="127">
        <v>21</v>
      </c>
      <c r="J10948" s="128">
        <v>15.2402</v>
      </c>
    </row>
    <row r="10949" spans="2:10" hidden="1" x14ac:dyDescent="0.25">
      <c r="B10949" s="124" t="s">
        <v>32</v>
      </c>
      <c r="C10949" s="125" t="s">
        <v>4463</v>
      </c>
      <c r="D10949" s="126" t="s">
        <v>32667</v>
      </c>
      <c r="E10949" s="125" t="s">
        <v>32673</v>
      </c>
      <c r="F10949" s="126" t="s">
        <v>32674</v>
      </c>
      <c r="G10949" s="125" t="s">
        <v>32675</v>
      </c>
      <c r="H10949" s="126" t="s">
        <v>32676</v>
      </c>
      <c r="I10949" s="127">
        <v>70</v>
      </c>
      <c r="J10949" s="128">
        <v>6.0750999999999999</v>
      </c>
    </row>
    <row r="10950" spans="2:10" hidden="1" x14ac:dyDescent="0.25">
      <c r="B10950" s="124" t="s">
        <v>32</v>
      </c>
      <c r="C10950" s="125" t="s">
        <v>4463</v>
      </c>
      <c r="D10950" s="126" t="s">
        <v>32667</v>
      </c>
      <c r="E10950" s="125" t="s">
        <v>32673</v>
      </c>
      <c r="F10950" s="126" t="s">
        <v>32674</v>
      </c>
      <c r="G10950" s="125" t="s">
        <v>32677</v>
      </c>
      <c r="H10950" s="126" t="s">
        <v>32678</v>
      </c>
      <c r="I10950" s="127">
        <v>1</v>
      </c>
      <c r="J10950" s="128">
        <v>0.37709999999999999</v>
      </c>
    </row>
    <row r="10951" spans="2:10" hidden="1" x14ac:dyDescent="0.25">
      <c r="B10951" s="124" t="s">
        <v>32</v>
      </c>
      <c r="C10951" s="125" t="s">
        <v>4463</v>
      </c>
      <c r="D10951" s="126" t="s">
        <v>32667</v>
      </c>
      <c r="E10951" s="125" t="s">
        <v>6312</v>
      </c>
      <c r="F10951" s="126" t="s">
        <v>32679</v>
      </c>
      <c r="G10951" s="125" t="s">
        <v>32673</v>
      </c>
      <c r="H10951" s="126" t="s">
        <v>32674</v>
      </c>
      <c r="I10951" s="127">
        <v>10</v>
      </c>
      <c r="J10951" s="128">
        <v>12.482100000000001</v>
      </c>
    </row>
    <row r="10952" spans="2:10" hidden="1" x14ac:dyDescent="0.25">
      <c r="B10952" s="124" t="s">
        <v>32</v>
      </c>
      <c r="C10952" s="125" t="s">
        <v>4463</v>
      </c>
      <c r="D10952" s="126" t="s">
        <v>32667</v>
      </c>
      <c r="E10952" s="125" t="s">
        <v>4463</v>
      </c>
      <c r="F10952" s="126" t="s">
        <v>32668</v>
      </c>
      <c r="G10952" s="125" t="s">
        <v>6312</v>
      </c>
      <c r="H10952" s="126" t="s">
        <v>32679</v>
      </c>
      <c r="I10952" s="127">
        <v>47</v>
      </c>
      <c r="J10952" s="128">
        <v>11.9673</v>
      </c>
    </row>
    <row r="10953" spans="2:10" hidden="1" x14ac:dyDescent="0.25">
      <c r="B10953" s="124" t="s">
        <v>32</v>
      </c>
      <c r="C10953" s="125" t="s">
        <v>1533</v>
      </c>
      <c r="D10953" s="126" t="s">
        <v>32680</v>
      </c>
      <c r="E10953" s="125" t="s">
        <v>1533</v>
      </c>
      <c r="F10953" s="126" t="s">
        <v>32681</v>
      </c>
      <c r="G10953" s="125" t="s">
        <v>32682</v>
      </c>
      <c r="H10953" s="126" t="s">
        <v>32683</v>
      </c>
      <c r="I10953" s="127">
        <v>0</v>
      </c>
      <c r="J10953" s="128">
        <v>10.702</v>
      </c>
    </row>
    <row r="10954" spans="2:10" hidden="1" x14ac:dyDescent="0.25">
      <c r="B10954" s="124" t="s">
        <v>32</v>
      </c>
      <c r="C10954" s="125" t="s">
        <v>1533</v>
      </c>
      <c r="D10954" s="126" t="s">
        <v>32680</v>
      </c>
      <c r="E10954" s="125" t="s">
        <v>4197</v>
      </c>
      <c r="F10954" s="126" t="s">
        <v>32684</v>
      </c>
      <c r="G10954" s="125" t="s">
        <v>32685</v>
      </c>
      <c r="H10954" s="126" t="s">
        <v>32686</v>
      </c>
      <c r="I10954" s="127">
        <v>66</v>
      </c>
      <c r="J10954" s="128">
        <v>7.4389000000000003</v>
      </c>
    </row>
    <row r="10955" spans="2:10" hidden="1" x14ac:dyDescent="0.25">
      <c r="B10955" s="124" t="s">
        <v>32</v>
      </c>
      <c r="C10955" s="125" t="s">
        <v>1533</v>
      </c>
      <c r="D10955" s="126" t="s">
        <v>32680</v>
      </c>
      <c r="E10955" s="125" t="s">
        <v>1533</v>
      </c>
      <c r="F10955" s="126" t="s">
        <v>32681</v>
      </c>
      <c r="G10955" s="125" t="s">
        <v>4197</v>
      </c>
      <c r="H10955" s="126" t="s">
        <v>32684</v>
      </c>
      <c r="I10955" s="127">
        <v>133</v>
      </c>
      <c r="J10955" s="128">
        <v>7.9942000000000002</v>
      </c>
    </row>
    <row r="10956" spans="2:10" hidden="1" x14ac:dyDescent="0.25">
      <c r="B10956" s="124" t="s">
        <v>32</v>
      </c>
      <c r="C10956" s="125" t="s">
        <v>14322</v>
      </c>
      <c r="D10956" s="126" t="s">
        <v>32687</v>
      </c>
      <c r="E10956" s="125" t="s">
        <v>32688</v>
      </c>
      <c r="F10956" s="126" t="s">
        <v>32689</v>
      </c>
      <c r="G10956" s="125" t="s">
        <v>32690</v>
      </c>
      <c r="H10956" s="126" t="s">
        <v>32691</v>
      </c>
      <c r="I10956" s="127">
        <v>58</v>
      </c>
      <c r="J10956" s="128">
        <v>1.3271999999999999</v>
      </c>
    </row>
    <row r="10957" spans="2:10" hidden="1" x14ac:dyDescent="0.25">
      <c r="B10957" s="124" t="s">
        <v>32</v>
      </c>
      <c r="C10957" s="125" t="s">
        <v>14322</v>
      </c>
      <c r="D10957" s="126" t="s">
        <v>32687</v>
      </c>
      <c r="E10957" s="125" t="s">
        <v>32692</v>
      </c>
      <c r="F10957" s="126" t="s">
        <v>32693</v>
      </c>
      <c r="G10957" s="125" t="s">
        <v>32688</v>
      </c>
      <c r="H10957" s="126" t="s">
        <v>32689</v>
      </c>
      <c r="I10957" s="127">
        <v>17</v>
      </c>
      <c r="J10957" s="128">
        <v>0.78549999999999986</v>
      </c>
    </row>
    <row r="10958" spans="2:10" hidden="1" x14ac:dyDescent="0.25">
      <c r="B10958" s="124" t="s">
        <v>32</v>
      </c>
      <c r="C10958" s="125" t="s">
        <v>14322</v>
      </c>
      <c r="D10958" s="126" t="s">
        <v>32687</v>
      </c>
      <c r="E10958" s="125" t="s">
        <v>14322</v>
      </c>
      <c r="F10958" s="126" t="s">
        <v>32694</v>
      </c>
      <c r="G10958" s="125" t="s">
        <v>32695</v>
      </c>
      <c r="H10958" s="126" t="s">
        <v>32696</v>
      </c>
      <c r="I10958" s="127">
        <v>112</v>
      </c>
      <c r="J10958" s="128">
        <v>6.0057</v>
      </c>
    </row>
    <row r="10959" spans="2:10" hidden="1" x14ac:dyDescent="0.25">
      <c r="B10959" s="124" t="s">
        <v>32</v>
      </c>
      <c r="C10959" s="125" t="s">
        <v>32697</v>
      </c>
      <c r="D10959" s="126" t="s">
        <v>32698</v>
      </c>
      <c r="E10959" s="125" t="s">
        <v>32697</v>
      </c>
      <c r="F10959" s="126" t="s">
        <v>32699</v>
      </c>
      <c r="G10959" s="125" t="s">
        <v>32700</v>
      </c>
      <c r="H10959" s="126" t="s">
        <v>32701</v>
      </c>
      <c r="I10959" s="127">
        <v>112</v>
      </c>
      <c r="J10959" s="128">
        <v>10.1828</v>
      </c>
    </row>
    <row r="10960" spans="2:10" hidden="1" x14ac:dyDescent="0.25">
      <c r="B10960" s="124" t="s">
        <v>32</v>
      </c>
      <c r="C10960" s="125" t="s">
        <v>32702</v>
      </c>
      <c r="D10960" s="126" t="s">
        <v>32703</v>
      </c>
      <c r="E10960" s="125" t="s">
        <v>367</v>
      </c>
      <c r="F10960" s="126" t="s">
        <v>32704</v>
      </c>
      <c r="G10960" s="125" t="s">
        <v>30364</v>
      </c>
      <c r="H10960" s="126" t="s">
        <v>32705</v>
      </c>
      <c r="I10960" s="127">
        <v>87</v>
      </c>
      <c r="J10960" s="128">
        <v>4.0994999999999999</v>
      </c>
    </row>
    <row r="10961" spans="2:10" hidden="1" x14ac:dyDescent="0.25">
      <c r="B10961" s="124" t="s">
        <v>32</v>
      </c>
      <c r="C10961" s="125" t="s">
        <v>32702</v>
      </c>
      <c r="D10961" s="126" t="s">
        <v>32703</v>
      </c>
      <c r="E10961" s="125" t="s">
        <v>32702</v>
      </c>
      <c r="F10961" s="126" t="s">
        <v>32706</v>
      </c>
      <c r="G10961" s="125" t="s">
        <v>367</v>
      </c>
      <c r="H10961" s="126" t="s">
        <v>32704</v>
      </c>
      <c r="I10961" s="127">
        <v>117</v>
      </c>
      <c r="J10961" s="128">
        <v>6.4050000000000002</v>
      </c>
    </row>
    <row r="10962" spans="2:10" hidden="1" x14ac:dyDescent="0.25">
      <c r="B10962" s="124" t="s">
        <v>32</v>
      </c>
      <c r="C10962" s="125" t="s">
        <v>32702</v>
      </c>
      <c r="D10962" s="126" t="s">
        <v>32703</v>
      </c>
      <c r="E10962" s="125" t="s">
        <v>32707</v>
      </c>
      <c r="F10962" s="126" t="s">
        <v>32708</v>
      </c>
      <c r="G10962" s="125" t="s">
        <v>32709</v>
      </c>
      <c r="H10962" s="126" t="s">
        <v>32710</v>
      </c>
      <c r="I10962" s="127">
        <v>142</v>
      </c>
      <c r="J10962" s="128">
        <v>7.1222999999999983</v>
      </c>
    </row>
    <row r="10963" spans="2:10" hidden="1" x14ac:dyDescent="0.25">
      <c r="B10963" s="124" t="s">
        <v>32</v>
      </c>
      <c r="C10963" s="125" t="s">
        <v>2315</v>
      </c>
      <c r="D10963" s="126" t="s">
        <v>32711</v>
      </c>
      <c r="E10963" s="125" t="s">
        <v>2315</v>
      </c>
      <c r="F10963" s="126" t="s">
        <v>32712</v>
      </c>
      <c r="G10963" s="125" t="s">
        <v>30894</v>
      </c>
      <c r="H10963" s="126" t="s">
        <v>32713</v>
      </c>
      <c r="I10963" s="127">
        <v>15</v>
      </c>
      <c r="J10963" s="128">
        <v>14.595499999999999</v>
      </c>
    </row>
    <row r="10964" spans="2:10" hidden="1" x14ac:dyDescent="0.25">
      <c r="B10964" s="124" t="s">
        <v>32</v>
      </c>
      <c r="C10964" s="125" t="s">
        <v>32714</v>
      </c>
      <c r="D10964" s="126" t="s">
        <v>32715</v>
      </c>
      <c r="E10964" s="125" t="s">
        <v>32714</v>
      </c>
      <c r="F10964" s="126" t="s">
        <v>32716</v>
      </c>
      <c r="G10964" s="125" t="s">
        <v>8710</v>
      </c>
      <c r="H10964" s="126" t="s">
        <v>32717</v>
      </c>
      <c r="I10964" s="127">
        <v>125</v>
      </c>
      <c r="J10964" s="128">
        <v>20.356300000000001</v>
      </c>
    </row>
    <row r="10965" spans="2:10" hidden="1" x14ac:dyDescent="0.25">
      <c r="B10965" s="124" t="s">
        <v>32</v>
      </c>
      <c r="C10965" s="125" t="s">
        <v>32718</v>
      </c>
      <c r="D10965" s="126" t="s">
        <v>32719</v>
      </c>
      <c r="E10965" s="125" t="s">
        <v>32720</v>
      </c>
      <c r="F10965" s="126" t="s">
        <v>32721</v>
      </c>
      <c r="G10965" s="125" t="s">
        <v>32722</v>
      </c>
      <c r="H10965" s="126" t="s">
        <v>32723</v>
      </c>
      <c r="I10965" s="127">
        <v>20</v>
      </c>
      <c r="J10965" s="128">
        <v>12.3589</v>
      </c>
    </row>
    <row r="10966" spans="2:10" hidden="1" x14ac:dyDescent="0.25">
      <c r="B10966" s="124" t="s">
        <v>32</v>
      </c>
      <c r="C10966" s="125" t="s">
        <v>32718</v>
      </c>
      <c r="D10966" s="126" t="s">
        <v>32719</v>
      </c>
      <c r="E10966" s="125" t="s">
        <v>339</v>
      </c>
      <c r="F10966" s="126" t="s">
        <v>32724</v>
      </c>
      <c r="G10966" s="125" t="s">
        <v>32720</v>
      </c>
      <c r="H10966" s="126" t="s">
        <v>32721</v>
      </c>
      <c r="I10966" s="127">
        <v>37</v>
      </c>
      <c r="J10966" s="128">
        <v>2.838099999999999</v>
      </c>
    </row>
    <row r="10967" spans="2:10" hidden="1" x14ac:dyDescent="0.25">
      <c r="B10967" s="124" t="s">
        <v>32</v>
      </c>
      <c r="C10967" s="125" t="s">
        <v>32725</v>
      </c>
      <c r="D10967" s="126" t="s">
        <v>32726</v>
      </c>
      <c r="E10967" s="125" t="s">
        <v>32725</v>
      </c>
      <c r="F10967" s="126" t="s">
        <v>32727</v>
      </c>
      <c r="G10967" s="125" t="s">
        <v>32728</v>
      </c>
      <c r="H10967" s="126" t="s">
        <v>32729</v>
      </c>
      <c r="I10967" s="127">
        <v>31</v>
      </c>
      <c r="J10967" s="128">
        <v>11.005800000000001</v>
      </c>
    </row>
    <row r="10968" spans="2:10" hidden="1" x14ac:dyDescent="0.25">
      <c r="B10968" s="124" t="s">
        <v>32</v>
      </c>
      <c r="C10968" s="125" t="s">
        <v>32730</v>
      </c>
      <c r="D10968" s="126" t="s">
        <v>32731</v>
      </c>
      <c r="E10968" s="125" t="s">
        <v>32732</v>
      </c>
      <c r="F10968" s="126" t="s">
        <v>32733</v>
      </c>
      <c r="G10968" s="125" t="s">
        <v>32734</v>
      </c>
      <c r="H10968" s="126" t="s">
        <v>32735</v>
      </c>
      <c r="I10968" s="127">
        <v>47</v>
      </c>
      <c r="J10968" s="128">
        <v>7.2687999999999997</v>
      </c>
    </row>
    <row r="10969" spans="2:10" hidden="1" x14ac:dyDescent="0.25">
      <c r="B10969" s="124" t="s">
        <v>32</v>
      </c>
      <c r="C10969" s="125" t="s">
        <v>32730</v>
      </c>
      <c r="D10969" s="126" t="s">
        <v>32731</v>
      </c>
      <c r="E10969" s="125" t="s">
        <v>32736</v>
      </c>
      <c r="F10969" s="126" t="s">
        <v>32737</v>
      </c>
      <c r="G10969" s="125" t="s">
        <v>32732</v>
      </c>
      <c r="H10969" s="126" t="s">
        <v>32733</v>
      </c>
      <c r="I10969" s="127">
        <v>41</v>
      </c>
      <c r="J10969" s="128">
        <v>7.5803000000000003</v>
      </c>
    </row>
    <row r="10970" spans="2:10" hidden="1" x14ac:dyDescent="0.25">
      <c r="B10970" s="124" t="s">
        <v>32</v>
      </c>
      <c r="C10970" s="125" t="s">
        <v>32730</v>
      </c>
      <c r="D10970" s="126" t="s">
        <v>32731</v>
      </c>
      <c r="E10970" s="125" t="s">
        <v>32730</v>
      </c>
      <c r="F10970" s="126" t="s">
        <v>32738</v>
      </c>
      <c r="G10970" s="125" t="s">
        <v>32739</v>
      </c>
      <c r="H10970" s="126" t="s">
        <v>32740</v>
      </c>
      <c r="I10970" s="127">
        <v>196</v>
      </c>
      <c r="J10970" s="128">
        <v>7.6830999999999996</v>
      </c>
    </row>
    <row r="10971" spans="2:10" hidden="1" x14ac:dyDescent="0.25">
      <c r="B10971" s="124" t="s">
        <v>32</v>
      </c>
      <c r="C10971" s="125" t="s">
        <v>32741</v>
      </c>
      <c r="D10971" s="126" t="s">
        <v>32742</v>
      </c>
      <c r="E10971" s="125" t="s">
        <v>32741</v>
      </c>
      <c r="F10971" s="126" t="s">
        <v>32743</v>
      </c>
      <c r="G10971" s="125" t="s">
        <v>8128</v>
      </c>
      <c r="H10971" s="126" t="s">
        <v>32744</v>
      </c>
      <c r="I10971" s="127">
        <v>62</v>
      </c>
      <c r="J10971" s="128">
        <v>10.016500000000001</v>
      </c>
    </row>
    <row r="10972" spans="2:10" hidden="1" x14ac:dyDescent="0.25">
      <c r="B10972" s="124" t="s">
        <v>32</v>
      </c>
      <c r="C10972" s="125" t="s">
        <v>32741</v>
      </c>
      <c r="D10972" s="126" t="s">
        <v>32742</v>
      </c>
      <c r="E10972" s="125" t="s">
        <v>32745</v>
      </c>
      <c r="F10972" s="126" t="s">
        <v>32746</v>
      </c>
      <c r="G10972" s="125" t="s">
        <v>32747</v>
      </c>
      <c r="H10972" s="126" t="s">
        <v>32748</v>
      </c>
      <c r="I10972" s="127">
        <v>184</v>
      </c>
      <c r="J10972" s="128">
        <v>12.161</v>
      </c>
    </row>
    <row r="10973" spans="2:10" hidden="1" x14ac:dyDescent="0.25">
      <c r="B10973" s="124" t="s">
        <v>32</v>
      </c>
      <c r="C10973" s="125" t="s">
        <v>32741</v>
      </c>
      <c r="D10973" s="126" t="s">
        <v>32742</v>
      </c>
      <c r="E10973" s="125" t="s">
        <v>32747</v>
      </c>
      <c r="F10973" s="126" t="s">
        <v>32748</v>
      </c>
      <c r="G10973" s="125" t="s">
        <v>3589</v>
      </c>
      <c r="H10973" s="126" t="s">
        <v>32749</v>
      </c>
      <c r="I10973" s="127">
        <v>81</v>
      </c>
      <c r="J10973" s="128">
        <v>5.3124999999999991</v>
      </c>
    </row>
    <row r="10974" spans="2:10" hidden="1" x14ac:dyDescent="0.25">
      <c r="B10974" s="124" t="s">
        <v>32</v>
      </c>
      <c r="C10974" s="125" t="s">
        <v>32741</v>
      </c>
      <c r="D10974" s="126" t="s">
        <v>32742</v>
      </c>
      <c r="E10974" s="125" t="s">
        <v>32745</v>
      </c>
      <c r="F10974" s="126" t="s">
        <v>32746</v>
      </c>
      <c r="G10974" s="125" t="s">
        <v>32750</v>
      </c>
      <c r="H10974" s="126" t="s">
        <v>32751</v>
      </c>
      <c r="I10974" s="127">
        <v>101</v>
      </c>
      <c r="J10974" s="128">
        <v>9.1715</v>
      </c>
    </row>
    <row r="10975" spans="2:10" hidden="1" x14ac:dyDescent="0.25">
      <c r="B10975" s="124" t="s">
        <v>32</v>
      </c>
      <c r="C10975" s="125" t="s">
        <v>15221</v>
      </c>
      <c r="D10975" s="126" t="s">
        <v>32752</v>
      </c>
      <c r="E10975" s="125" t="s">
        <v>15221</v>
      </c>
      <c r="F10975" s="126" t="s">
        <v>32753</v>
      </c>
      <c r="G10975" s="125" t="s">
        <v>3589</v>
      </c>
      <c r="H10975" s="126" t="s">
        <v>32754</v>
      </c>
      <c r="I10975" s="127">
        <v>255</v>
      </c>
      <c r="J10975" s="128">
        <v>6.0305</v>
      </c>
    </row>
    <row r="10976" spans="2:10" hidden="1" x14ac:dyDescent="0.25">
      <c r="B10976" s="124" t="s">
        <v>32</v>
      </c>
      <c r="C10976" s="125" t="s">
        <v>1663</v>
      </c>
      <c r="D10976" s="126" t="s">
        <v>32755</v>
      </c>
      <c r="E10976" s="125" t="s">
        <v>1096</v>
      </c>
      <c r="F10976" s="126" t="s">
        <v>32756</v>
      </c>
      <c r="G10976" s="125" t="s">
        <v>32757</v>
      </c>
      <c r="H10976" s="126" t="s">
        <v>32758</v>
      </c>
      <c r="I10976" s="127">
        <v>9</v>
      </c>
      <c r="J10976" s="128">
        <v>9.2039999999999988</v>
      </c>
    </row>
    <row r="10977" spans="2:10" hidden="1" x14ac:dyDescent="0.25">
      <c r="B10977" s="124" t="s">
        <v>32</v>
      </c>
      <c r="C10977" s="125" t="s">
        <v>1663</v>
      </c>
      <c r="D10977" s="126" t="s">
        <v>32755</v>
      </c>
      <c r="E10977" s="125" t="s">
        <v>1663</v>
      </c>
      <c r="F10977" s="126" t="s">
        <v>32759</v>
      </c>
      <c r="G10977" s="125" t="s">
        <v>1096</v>
      </c>
      <c r="H10977" s="126" t="s">
        <v>32756</v>
      </c>
      <c r="I10977" s="127">
        <v>224</v>
      </c>
      <c r="J10977" s="128">
        <v>5.7208000000000014</v>
      </c>
    </row>
    <row r="10978" spans="2:10" hidden="1" x14ac:dyDescent="0.25">
      <c r="B10978" s="124" t="s">
        <v>32</v>
      </c>
      <c r="C10978" s="125" t="s">
        <v>1663</v>
      </c>
      <c r="D10978" s="126" t="s">
        <v>32755</v>
      </c>
      <c r="E10978" s="125" t="s">
        <v>32760</v>
      </c>
      <c r="F10978" s="126" t="s">
        <v>32761</v>
      </c>
      <c r="G10978" s="125" t="s">
        <v>9538</v>
      </c>
      <c r="H10978" s="126" t="s">
        <v>32762</v>
      </c>
      <c r="I10978" s="127">
        <v>120</v>
      </c>
      <c r="J10978" s="128">
        <v>12.131500000000001</v>
      </c>
    </row>
    <row r="10979" spans="2:10" hidden="1" x14ac:dyDescent="0.25">
      <c r="B10979" s="124" t="s">
        <v>32</v>
      </c>
      <c r="C10979" s="125" t="s">
        <v>1663</v>
      </c>
      <c r="D10979" s="126" t="s">
        <v>32755</v>
      </c>
      <c r="E10979" s="125" t="s">
        <v>32760</v>
      </c>
      <c r="F10979" s="126" t="s">
        <v>32761</v>
      </c>
      <c r="G10979" s="125" t="s">
        <v>6863</v>
      </c>
      <c r="H10979" s="126" t="s">
        <v>32763</v>
      </c>
      <c r="I10979" s="127">
        <v>11</v>
      </c>
      <c r="J10979" s="128">
        <v>5.9957000000000003</v>
      </c>
    </row>
    <row r="10980" spans="2:10" hidden="1" x14ac:dyDescent="0.25">
      <c r="B10980" s="124" t="s">
        <v>32</v>
      </c>
      <c r="C10980" s="125" t="s">
        <v>1745</v>
      </c>
      <c r="D10980" s="126" t="s">
        <v>32764</v>
      </c>
      <c r="E10980" s="125" t="s">
        <v>32765</v>
      </c>
      <c r="F10980" s="126" t="s">
        <v>32766</v>
      </c>
      <c r="G10980" s="125" t="s">
        <v>32767</v>
      </c>
      <c r="H10980" s="126" t="s">
        <v>32768</v>
      </c>
      <c r="I10980" s="127">
        <v>248</v>
      </c>
      <c r="J10980" s="128">
        <v>10.5871</v>
      </c>
    </row>
    <row r="10981" spans="2:10" hidden="1" x14ac:dyDescent="0.25">
      <c r="B10981" s="124" t="s">
        <v>32</v>
      </c>
      <c r="C10981" s="125" t="s">
        <v>4533</v>
      </c>
      <c r="D10981" s="126" t="s">
        <v>32769</v>
      </c>
      <c r="E10981" s="125" t="s">
        <v>16962</v>
      </c>
      <c r="F10981" s="126" t="s">
        <v>32770</v>
      </c>
      <c r="G10981" s="125" t="s">
        <v>32771</v>
      </c>
      <c r="H10981" s="126" t="s">
        <v>32772</v>
      </c>
      <c r="I10981" s="127">
        <v>43</v>
      </c>
      <c r="J10981" s="128">
        <v>10.1479</v>
      </c>
    </row>
    <row r="10982" spans="2:10" hidden="1" x14ac:dyDescent="0.25">
      <c r="B10982" s="124" t="s">
        <v>32</v>
      </c>
      <c r="C10982" s="125" t="s">
        <v>4533</v>
      </c>
      <c r="D10982" s="126" t="s">
        <v>32769</v>
      </c>
      <c r="E10982" s="125" t="s">
        <v>4533</v>
      </c>
      <c r="F10982" s="126" t="s">
        <v>32773</v>
      </c>
      <c r="G10982" s="125" t="s">
        <v>32774</v>
      </c>
      <c r="H10982" s="126" t="s">
        <v>32775</v>
      </c>
      <c r="I10982" s="127">
        <v>42</v>
      </c>
      <c r="J10982" s="128">
        <v>8.2050000000000001</v>
      </c>
    </row>
    <row r="10983" spans="2:10" hidden="1" x14ac:dyDescent="0.25">
      <c r="B10983" s="124" t="s">
        <v>32</v>
      </c>
      <c r="C10983" s="125" t="s">
        <v>4533</v>
      </c>
      <c r="D10983" s="126" t="s">
        <v>32769</v>
      </c>
      <c r="E10983" s="125" t="s">
        <v>32774</v>
      </c>
      <c r="F10983" s="126" t="s">
        <v>32775</v>
      </c>
      <c r="G10983" s="125" t="s">
        <v>16962</v>
      </c>
      <c r="H10983" s="126" t="s">
        <v>32770</v>
      </c>
      <c r="I10983" s="127">
        <v>76</v>
      </c>
      <c r="J10983" s="128">
        <v>6.0609999999999991</v>
      </c>
    </row>
    <row r="10984" spans="2:10" hidden="1" x14ac:dyDescent="0.25">
      <c r="B10984" s="124" t="s">
        <v>32</v>
      </c>
      <c r="C10984" s="125" t="s">
        <v>4533</v>
      </c>
      <c r="D10984" s="126" t="s">
        <v>32769</v>
      </c>
      <c r="E10984" s="125" t="s">
        <v>4533</v>
      </c>
      <c r="F10984" s="126" t="s">
        <v>32773</v>
      </c>
      <c r="G10984" s="125" t="s">
        <v>32776</v>
      </c>
      <c r="H10984" s="126" t="s">
        <v>32777</v>
      </c>
      <c r="I10984" s="127">
        <v>66</v>
      </c>
      <c r="J10984" s="128">
        <v>5.5507</v>
      </c>
    </row>
    <row r="10985" spans="2:10" hidden="1" x14ac:dyDescent="0.25">
      <c r="B10985" s="124" t="s">
        <v>32</v>
      </c>
      <c r="C10985" s="125" t="s">
        <v>4533</v>
      </c>
      <c r="D10985" s="126" t="s">
        <v>32769</v>
      </c>
      <c r="E10985" s="125" t="s">
        <v>32776</v>
      </c>
      <c r="F10985" s="126" t="s">
        <v>32777</v>
      </c>
      <c r="G10985" s="125" t="s">
        <v>32053</v>
      </c>
      <c r="H10985" s="126" t="s">
        <v>32778</v>
      </c>
      <c r="I10985" s="127">
        <v>13</v>
      </c>
      <c r="J10985" s="128">
        <v>8.5914000000000001</v>
      </c>
    </row>
    <row r="10986" spans="2:10" hidden="1" x14ac:dyDescent="0.25">
      <c r="B10986" s="124" t="s">
        <v>32</v>
      </c>
      <c r="C10986" s="125" t="s">
        <v>32779</v>
      </c>
      <c r="D10986" s="126" t="s">
        <v>32780</v>
      </c>
      <c r="E10986" s="125" t="s">
        <v>32779</v>
      </c>
      <c r="F10986" s="126" t="s">
        <v>32781</v>
      </c>
      <c r="G10986" s="125" t="s">
        <v>32782</v>
      </c>
      <c r="H10986" s="126" t="s">
        <v>32783</v>
      </c>
      <c r="I10986" s="127">
        <v>25</v>
      </c>
      <c r="J10986" s="128">
        <v>66.516100000000023</v>
      </c>
    </row>
    <row r="10987" spans="2:10" hidden="1" x14ac:dyDescent="0.25">
      <c r="B10987" s="124" t="s">
        <v>32</v>
      </c>
      <c r="C10987" s="125" t="s">
        <v>32784</v>
      </c>
      <c r="D10987" s="126" t="s">
        <v>32785</v>
      </c>
      <c r="E10987" s="125" t="s">
        <v>32784</v>
      </c>
      <c r="F10987" s="126" t="s">
        <v>32786</v>
      </c>
      <c r="G10987" s="125" t="s">
        <v>32787</v>
      </c>
      <c r="H10987" s="126" t="s">
        <v>32788</v>
      </c>
      <c r="I10987" s="127">
        <v>223</v>
      </c>
      <c r="J10987" s="128">
        <v>5.8456999999999999</v>
      </c>
    </row>
    <row r="10988" spans="2:10" hidden="1" x14ac:dyDescent="0.25">
      <c r="B10988" s="124" t="s">
        <v>32</v>
      </c>
      <c r="C10988" s="125" t="s">
        <v>32789</v>
      </c>
      <c r="D10988" s="126" t="s">
        <v>32790</v>
      </c>
      <c r="E10988" s="125" t="s">
        <v>32789</v>
      </c>
      <c r="F10988" s="126" t="s">
        <v>32791</v>
      </c>
      <c r="G10988" s="125" t="s">
        <v>32792</v>
      </c>
      <c r="H10988" s="126" t="s">
        <v>32793</v>
      </c>
      <c r="I10988" s="127">
        <v>84</v>
      </c>
      <c r="J10988" s="128">
        <v>10.201599999999999</v>
      </c>
    </row>
    <row r="10989" spans="2:10" hidden="1" x14ac:dyDescent="0.25">
      <c r="B10989" s="124" t="s">
        <v>32</v>
      </c>
      <c r="C10989" s="125" t="s">
        <v>32789</v>
      </c>
      <c r="D10989" s="126" t="s">
        <v>32790</v>
      </c>
      <c r="E10989" s="125" t="s">
        <v>32789</v>
      </c>
      <c r="F10989" s="126" t="s">
        <v>32791</v>
      </c>
      <c r="G10989" s="125" t="s">
        <v>32794</v>
      </c>
      <c r="H10989" s="126" t="s">
        <v>32795</v>
      </c>
      <c r="I10989" s="127">
        <v>233</v>
      </c>
      <c r="J10989" s="128">
        <v>16.7437</v>
      </c>
    </row>
    <row r="10990" spans="2:10" hidden="1" x14ac:dyDescent="0.25">
      <c r="B10990" s="124" t="s">
        <v>32</v>
      </c>
      <c r="C10990" s="125" t="s">
        <v>32796</v>
      </c>
      <c r="D10990" s="126" t="s">
        <v>32797</v>
      </c>
      <c r="E10990" s="125" t="s">
        <v>32796</v>
      </c>
      <c r="F10990" s="126" t="s">
        <v>32798</v>
      </c>
      <c r="G10990" s="125" t="s">
        <v>32799</v>
      </c>
      <c r="H10990" s="126" t="s">
        <v>32800</v>
      </c>
      <c r="I10990" s="127">
        <v>146</v>
      </c>
      <c r="J10990" s="128">
        <v>3.7843</v>
      </c>
    </row>
    <row r="10991" spans="2:10" hidden="1" x14ac:dyDescent="0.25">
      <c r="B10991" s="124" t="s">
        <v>32</v>
      </c>
      <c r="C10991" s="125" t="s">
        <v>32796</v>
      </c>
      <c r="D10991" s="126" t="s">
        <v>32797</v>
      </c>
      <c r="E10991" s="125" t="s">
        <v>32796</v>
      </c>
      <c r="F10991" s="126" t="s">
        <v>32798</v>
      </c>
      <c r="G10991" s="125" t="s">
        <v>31998</v>
      </c>
      <c r="H10991" s="126" t="s">
        <v>32801</v>
      </c>
      <c r="I10991" s="127">
        <v>101</v>
      </c>
      <c r="J10991" s="128">
        <v>4.9085000000000001</v>
      </c>
    </row>
    <row r="10992" spans="2:10" hidden="1" x14ac:dyDescent="0.25">
      <c r="B10992" s="124" t="s">
        <v>32</v>
      </c>
      <c r="C10992" s="125" t="s">
        <v>565</v>
      </c>
      <c r="D10992" s="126" t="s">
        <v>32802</v>
      </c>
      <c r="E10992" s="125" t="s">
        <v>32803</v>
      </c>
      <c r="F10992" s="126" t="s">
        <v>32804</v>
      </c>
      <c r="G10992" s="125" t="s">
        <v>32805</v>
      </c>
      <c r="H10992" s="126" t="s">
        <v>32806</v>
      </c>
      <c r="I10992" s="127">
        <v>189</v>
      </c>
      <c r="J10992" s="128">
        <v>16.141999999999999</v>
      </c>
    </row>
    <row r="10993" spans="2:10" hidden="1" x14ac:dyDescent="0.25">
      <c r="B10993" s="124" t="s">
        <v>32</v>
      </c>
      <c r="C10993" s="125" t="s">
        <v>565</v>
      </c>
      <c r="D10993" s="126" t="s">
        <v>32802</v>
      </c>
      <c r="E10993" s="125" t="s">
        <v>32807</v>
      </c>
      <c r="F10993" s="126" t="s">
        <v>32808</v>
      </c>
      <c r="G10993" s="125" t="s">
        <v>18274</v>
      </c>
      <c r="H10993" s="126" t="s">
        <v>32809</v>
      </c>
      <c r="I10993" s="127">
        <v>0</v>
      </c>
      <c r="J10993" s="128">
        <v>40.474699999999999</v>
      </c>
    </row>
    <row r="10994" spans="2:10" hidden="1" x14ac:dyDescent="0.25">
      <c r="B10994" s="124" t="s">
        <v>32</v>
      </c>
      <c r="C10994" s="125" t="s">
        <v>32810</v>
      </c>
      <c r="D10994" s="126" t="s">
        <v>32811</v>
      </c>
      <c r="E10994" s="125" t="s">
        <v>30903</v>
      </c>
      <c r="F10994" s="126" t="s">
        <v>32812</v>
      </c>
      <c r="G10994" s="125" t="s">
        <v>32813</v>
      </c>
      <c r="H10994" s="126" t="s">
        <v>32814</v>
      </c>
      <c r="I10994" s="127">
        <v>4</v>
      </c>
      <c r="J10994" s="128">
        <v>5.3552</v>
      </c>
    </row>
    <row r="10995" spans="2:10" hidden="1" x14ac:dyDescent="0.25">
      <c r="B10995" s="124" t="s">
        <v>32</v>
      </c>
      <c r="C10995" s="125" t="s">
        <v>32810</v>
      </c>
      <c r="D10995" s="126" t="s">
        <v>32811</v>
      </c>
      <c r="E10995" s="125" t="s">
        <v>32815</v>
      </c>
      <c r="F10995" s="126" t="s">
        <v>32816</v>
      </c>
      <c r="G10995" s="125" t="s">
        <v>30903</v>
      </c>
      <c r="H10995" s="126" t="s">
        <v>32812</v>
      </c>
      <c r="I10995" s="127">
        <v>37</v>
      </c>
      <c r="J10995" s="128">
        <v>8.1688000000000009</v>
      </c>
    </row>
    <row r="10996" spans="2:10" hidden="1" x14ac:dyDescent="0.25">
      <c r="B10996" s="124" t="s">
        <v>32</v>
      </c>
      <c r="C10996" s="125" t="s">
        <v>32810</v>
      </c>
      <c r="D10996" s="126" t="s">
        <v>32811</v>
      </c>
      <c r="E10996" s="125" t="s">
        <v>32810</v>
      </c>
      <c r="F10996" s="126" t="s">
        <v>32817</v>
      </c>
      <c r="G10996" s="125" t="s">
        <v>32815</v>
      </c>
      <c r="H10996" s="126" t="s">
        <v>32816</v>
      </c>
      <c r="I10996" s="127">
        <v>12</v>
      </c>
      <c r="J10996" s="128">
        <v>5.0846999999999998</v>
      </c>
    </row>
    <row r="10997" spans="2:10" hidden="1" x14ac:dyDescent="0.25">
      <c r="B10997" s="124" t="s">
        <v>32</v>
      </c>
      <c r="C10997" s="125" t="s">
        <v>32810</v>
      </c>
      <c r="D10997" s="126" t="s">
        <v>32811</v>
      </c>
      <c r="E10997" s="125" t="s">
        <v>32813</v>
      </c>
      <c r="F10997" s="126" t="s">
        <v>32814</v>
      </c>
      <c r="G10997" s="125" t="s">
        <v>1096</v>
      </c>
      <c r="H10997" s="126" t="s">
        <v>32818</v>
      </c>
      <c r="I10997" s="127">
        <v>42</v>
      </c>
      <c r="J10997" s="128">
        <v>17.0169</v>
      </c>
    </row>
    <row r="10998" spans="2:10" hidden="1" x14ac:dyDescent="0.25">
      <c r="B10998" s="124" t="s">
        <v>32</v>
      </c>
      <c r="C10998" s="125" t="s">
        <v>32810</v>
      </c>
      <c r="D10998" s="126" t="s">
        <v>32811</v>
      </c>
      <c r="E10998" s="125" t="s">
        <v>32810</v>
      </c>
      <c r="F10998" s="126" t="s">
        <v>32817</v>
      </c>
      <c r="G10998" s="125" t="s">
        <v>32819</v>
      </c>
      <c r="H10998" s="126" t="s">
        <v>32820</v>
      </c>
      <c r="I10998" s="127">
        <v>23</v>
      </c>
      <c r="J10998" s="128">
        <v>20.681000000000001</v>
      </c>
    </row>
    <row r="10999" spans="2:10" hidden="1" x14ac:dyDescent="0.25">
      <c r="B10999" s="124" t="s">
        <v>32</v>
      </c>
      <c r="C10999" s="125" t="s">
        <v>32810</v>
      </c>
      <c r="D10999" s="126" t="s">
        <v>32811</v>
      </c>
      <c r="E10999" s="125" t="s">
        <v>32819</v>
      </c>
      <c r="F10999" s="126" t="s">
        <v>32820</v>
      </c>
      <c r="G10999" s="125" t="s">
        <v>32821</v>
      </c>
      <c r="H10999" s="126" t="s">
        <v>32822</v>
      </c>
      <c r="I10999" s="127">
        <v>97</v>
      </c>
      <c r="J10999" s="128">
        <v>17.627700000000001</v>
      </c>
    </row>
    <row r="11000" spans="2:10" hidden="1" x14ac:dyDescent="0.25">
      <c r="B11000" s="124" t="s">
        <v>32</v>
      </c>
      <c r="C11000" s="125" t="s">
        <v>32810</v>
      </c>
      <c r="D11000" s="126" t="s">
        <v>32811</v>
      </c>
      <c r="E11000" s="125" t="s">
        <v>32821</v>
      </c>
      <c r="F11000" s="126" t="s">
        <v>32822</v>
      </c>
      <c r="G11000" s="125" t="s">
        <v>11912</v>
      </c>
      <c r="H11000" s="126" t="s">
        <v>32823</v>
      </c>
      <c r="I11000" s="127">
        <v>68</v>
      </c>
      <c r="J11000" s="128">
        <v>42.973100000000002</v>
      </c>
    </row>
    <row r="11001" spans="2:10" hidden="1" x14ac:dyDescent="0.25">
      <c r="B11001" s="124" t="s">
        <v>32</v>
      </c>
      <c r="C11001" s="125" t="s">
        <v>32810</v>
      </c>
      <c r="D11001" s="126" t="s">
        <v>32811</v>
      </c>
      <c r="E11001" s="125" t="s">
        <v>32810</v>
      </c>
      <c r="F11001" s="126" t="s">
        <v>32817</v>
      </c>
      <c r="G11001" s="125" t="s">
        <v>32824</v>
      </c>
      <c r="H11001" s="126" t="s">
        <v>32825</v>
      </c>
      <c r="I11001" s="127">
        <v>16</v>
      </c>
      <c r="J11001" s="128">
        <v>20.079799999999999</v>
      </c>
    </row>
    <row r="11002" spans="2:10" hidden="1" x14ac:dyDescent="0.25">
      <c r="B11002" s="124" t="s">
        <v>32</v>
      </c>
      <c r="C11002" s="125" t="s">
        <v>28044</v>
      </c>
      <c r="D11002" s="126" t="s">
        <v>32826</v>
      </c>
      <c r="E11002" s="125" t="s">
        <v>28044</v>
      </c>
      <c r="F11002" s="126" t="s">
        <v>32827</v>
      </c>
      <c r="G11002" s="125" t="s">
        <v>887</v>
      </c>
      <c r="H11002" s="126" t="s">
        <v>32828</v>
      </c>
      <c r="I11002" s="127">
        <v>202</v>
      </c>
      <c r="J11002" s="128">
        <v>7.9233000000000002</v>
      </c>
    </row>
    <row r="11003" spans="2:10" hidden="1" x14ac:dyDescent="0.25">
      <c r="B11003" s="124" t="s">
        <v>32</v>
      </c>
      <c r="C11003" s="125" t="s">
        <v>32829</v>
      </c>
      <c r="D11003" s="126" t="s">
        <v>32830</v>
      </c>
      <c r="E11003" s="125" t="s">
        <v>32831</v>
      </c>
      <c r="F11003" s="126" t="s">
        <v>32832</v>
      </c>
      <c r="G11003" s="125" t="s">
        <v>32833</v>
      </c>
      <c r="H11003" s="126" t="s">
        <v>32834</v>
      </c>
      <c r="I11003" s="127">
        <v>61</v>
      </c>
      <c r="J11003" s="128">
        <v>6.4508999999999999</v>
      </c>
    </row>
    <row r="11004" spans="2:10" hidden="1" x14ac:dyDescent="0.25">
      <c r="B11004" s="124" t="s">
        <v>32</v>
      </c>
      <c r="C11004" s="125" t="s">
        <v>32829</v>
      </c>
      <c r="D11004" s="126" t="s">
        <v>32830</v>
      </c>
      <c r="E11004" s="125" t="s">
        <v>32831</v>
      </c>
      <c r="F11004" s="126" t="s">
        <v>32832</v>
      </c>
      <c r="G11004" s="125" t="s">
        <v>32835</v>
      </c>
      <c r="H11004" s="126" t="s">
        <v>32836</v>
      </c>
      <c r="I11004" s="127">
        <v>16</v>
      </c>
      <c r="J11004" s="128">
        <v>3.3579999999999992</v>
      </c>
    </row>
    <row r="11005" spans="2:10" hidden="1" x14ac:dyDescent="0.25">
      <c r="B11005" s="124" t="s">
        <v>32</v>
      </c>
      <c r="C11005" s="125" t="s">
        <v>10464</v>
      </c>
      <c r="D11005" s="126" t="s">
        <v>32837</v>
      </c>
      <c r="E11005" s="125" t="s">
        <v>10464</v>
      </c>
      <c r="F11005" s="126" t="s">
        <v>32838</v>
      </c>
      <c r="G11005" s="125" t="s">
        <v>2837</v>
      </c>
      <c r="H11005" s="126" t="s">
        <v>32839</v>
      </c>
      <c r="I11005" s="127">
        <v>9</v>
      </c>
      <c r="J11005" s="128">
        <v>26.94</v>
      </c>
    </row>
    <row r="11006" spans="2:10" hidden="1" x14ac:dyDescent="0.25">
      <c r="B11006" s="124" t="s">
        <v>32</v>
      </c>
      <c r="C11006" s="125" t="s">
        <v>32840</v>
      </c>
      <c r="D11006" s="126" t="s">
        <v>32841</v>
      </c>
      <c r="E11006" s="125" t="s">
        <v>32840</v>
      </c>
      <c r="F11006" s="126" t="s">
        <v>32842</v>
      </c>
      <c r="G11006" s="125" t="s">
        <v>32843</v>
      </c>
      <c r="H11006" s="126" t="s">
        <v>32844</v>
      </c>
      <c r="I11006" s="127">
        <v>148</v>
      </c>
      <c r="J11006" s="128">
        <v>14.715400000000001</v>
      </c>
    </row>
    <row r="11007" spans="2:10" hidden="1" x14ac:dyDescent="0.25">
      <c r="B11007" s="124" t="s">
        <v>32</v>
      </c>
      <c r="C11007" s="125" t="s">
        <v>32840</v>
      </c>
      <c r="D11007" s="126" t="s">
        <v>32841</v>
      </c>
      <c r="E11007" s="125" t="s">
        <v>32845</v>
      </c>
      <c r="F11007" s="126" t="s">
        <v>32846</v>
      </c>
      <c r="G11007" s="125" t="s">
        <v>32847</v>
      </c>
      <c r="H11007" s="126" t="s">
        <v>32848</v>
      </c>
      <c r="I11007" s="127">
        <v>79</v>
      </c>
      <c r="J11007" s="128">
        <v>15.727399999999999</v>
      </c>
    </row>
    <row r="11008" spans="2:10" hidden="1" x14ac:dyDescent="0.25">
      <c r="B11008" s="124" t="s">
        <v>32</v>
      </c>
      <c r="C11008" s="125" t="s">
        <v>32840</v>
      </c>
      <c r="D11008" s="126" t="s">
        <v>32841</v>
      </c>
      <c r="E11008" s="125" t="s">
        <v>32849</v>
      </c>
      <c r="F11008" s="126" t="s">
        <v>32850</v>
      </c>
      <c r="G11008" s="125" t="s">
        <v>32851</v>
      </c>
      <c r="H11008" s="126" t="s">
        <v>32852</v>
      </c>
      <c r="I11008" s="127">
        <v>153</v>
      </c>
      <c r="J11008" s="128">
        <v>13.452400000000001</v>
      </c>
    </row>
    <row r="11009" spans="2:10" hidden="1" x14ac:dyDescent="0.25">
      <c r="B11009" s="124" t="s">
        <v>32</v>
      </c>
      <c r="C11009" s="125" t="s">
        <v>32840</v>
      </c>
      <c r="D11009" s="126" t="s">
        <v>32841</v>
      </c>
      <c r="E11009" s="125" t="s">
        <v>32853</v>
      </c>
      <c r="F11009" s="126" t="s">
        <v>32854</v>
      </c>
      <c r="G11009" s="125" t="s">
        <v>32855</v>
      </c>
      <c r="H11009" s="126" t="s">
        <v>32856</v>
      </c>
      <c r="I11009" s="127">
        <v>291</v>
      </c>
      <c r="J11009" s="128">
        <v>14.095800000000001</v>
      </c>
    </row>
    <row r="11010" spans="2:10" hidden="1" x14ac:dyDescent="0.25">
      <c r="B11010" s="124" t="s">
        <v>32</v>
      </c>
      <c r="C11010" s="125" t="s">
        <v>32840</v>
      </c>
      <c r="D11010" s="126" t="s">
        <v>32841</v>
      </c>
      <c r="E11010" s="125" t="s">
        <v>32840</v>
      </c>
      <c r="F11010" s="126" t="s">
        <v>32842</v>
      </c>
      <c r="G11010" s="125" t="s">
        <v>32845</v>
      </c>
      <c r="H11010" s="126" t="s">
        <v>32846</v>
      </c>
      <c r="I11010" s="127">
        <v>129</v>
      </c>
      <c r="J11010" s="128">
        <v>13.0663</v>
      </c>
    </row>
    <row r="11011" spans="2:10" hidden="1" x14ac:dyDescent="0.25">
      <c r="B11011" s="124" t="s">
        <v>32</v>
      </c>
      <c r="C11011" s="125" t="s">
        <v>32840</v>
      </c>
      <c r="D11011" s="126" t="s">
        <v>32841</v>
      </c>
      <c r="E11011" s="125" t="s">
        <v>32845</v>
      </c>
      <c r="F11011" s="126" t="s">
        <v>32846</v>
      </c>
      <c r="G11011" s="125" t="s">
        <v>32849</v>
      </c>
      <c r="H11011" s="126" t="s">
        <v>32850</v>
      </c>
      <c r="I11011" s="127">
        <v>108</v>
      </c>
      <c r="J11011" s="128">
        <v>7.8122999999999996</v>
      </c>
    </row>
    <row r="11012" spans="2:10" hidden="1" x14ac:dyDescent="0.25">
      <c r="B11012" s="124" t="s">
        <v>32</v>
      </c>
      <c r="C11012" s="125" t="s">
        <v>2443</v>
      </c>
      <c r="D11012" s="126" t="s">
        <v>32857</v>
      </c>
      <c r="E11012" s="125" t="s">
        <v>32858</v>
      </c>
      <c r="F11012" s="126" t="s">
        <v>32859</v>
      </c>
      <c r="G11012" s="125" t="s">
        <v>6190</v>
      </c>
      <c r="H11012" s="126" t="s">
        <v>32860</v>
      </c>
      <c r="I11012" s="127">
        <v>227</v>
      </c>
      <c r="J11012" s="128">
        <v>8.4991000000000003</v>
      </c>
    </row>
    <row r="11013" spans="2:10" hidden="1" x14ac:dyDescent="0.25">
      <c r="B11013" s="124" t="s">
        <v>32</v>
      </c>
      <c r="C11013" s="125" t="s">
        <v>32861</v>
      </c>
      <c r="D11013" s="126" t="s">
        <v>32862</v>
      </c>
      <c r="E11013" s="125" t="s">
        <v>32863</v>
      </c>
      <c r="F11013" s="126" t="s">
        <v>32864</v>
      </c>
      <c r="G11013" s="125" t="s">
        <v>32865</v>
      </c>
      <c r="H11013" s="126" t="s">
        <v>32866</v>
      </c>
      <c r="I11013" s="127">
        <v>99</v>
      </c>
      <c r="J11013" s="128">
        <v>4.1349999999999989</v>
      </c>
    </row>
    <row r="11014" spans="2:10" hidden="1" x14ac:dyDescent="0.25">
      <c r="B11014" s="124" t="s">
        <v>32</v>
      </c>
      <c r="C11014" s="125" t="s">
        <v>32861</v>
      </c>
      <c r="D11014" s="126" t="s">
        <v>32862</v>
      </c>
      <c r="E11014" s="125" t="s">
        <v>32863</v>
      </c>
      <c r="F11014" s="126" t="s">
        <v>32864</v>
      </c>
      <c r="G11014" s="125" t="s">
        <v>5066</v>
      </c>
      <c r="H11014" s="126" t="s">
        <v>32867</v>
      </c>
      <c r="I11014" s="127">
        <v>184</v>
      </c>
      <c r="J11014" s="128">
        <v>8.2377999999999982</v>
      </c>
    </row>
    <row r="11015" spans="2:10" hidden="1" x14ac:dyDescent="0.25">
      <c r="B11015" s="124" t="s">
        <v>32</v>
      </c>
      <c r="C11015" s="125" t="s">
        <v>32861</v>
      </c>
      <c r="D11015" s="126" t="s">
        <v>32862</v>
      </c>
      <c r="E11015" s="125" t="s">
        <v>32868</v>
      </c>
      <c r="F11015" s="126" t="s">
        <v>32869</v>
      </c>
      <c r="G11015" s="125" t="s">
        <v>32870</v>
      </c>
      <c r="H11015" s="126" t="s">
        <v>32871</v>
      </c>
      <c r="I11015" s="127">
        <v>155</v>
      </c>
      <c r="J11015" s="128">
        <v>2.3613</v>
      </c>
    </row>
    <row r="11016" spans="2:10" hidden="1" x14ac:dyDescent="0.25">
      <c r="B11016" s="124" t="s">
        <v>32</v>
      </c>
      <c r="C11016" s="125" t="s">
        <v>32861</v>
      </c>
      <c r="D11016" s="126" t="s">
        <v>32862</v>
      </c>
      <c r="E11016" s="125" t="s">
        <v>32872</v>
      </c>
      <c r="F11016" s="126" t="s">
        <v>32873</v>
      </c>
      <c r="G11016" s="125" t="s">
        <v>32874</v>
      </c>
      <c r="H11016" s="126" t="s">
        <v>32875</v>
      </c>
      <c r="I11016" s="127">
        <v>41</v>
      </c>
      <c r="J11016" s="128">
        <v>3.9628999999999999</v>
      </c>
    </row>
    <row r="11017" spans="2:10" hidden="1" x14ac:dyDescent="0.25">
      <c r="B11017" s="124" t="s">
        <v>32</v>
      </c>
      <c r="C11017" s="125" t="s">
        <v>32861</v>
      </c>
      <c r="D11017" s="126" t="s">
        <v>32862</v>
      </c>
      <c r="E11017" s="125" t="s">
        <v>32136</v>
      </c>
      <c r="F11017" s="126" t="s">
        <v>32876</v>
      </c>
      <c r="G11017" s="125" t="s">
        <v>32872</v>
      </c>
      <c r="H11017" s="126" t="s">
        <v>32873</v>
      </c>
      <c r="I11017" s="127">
        <v>45</v>
      </c>
      <c r="J11017" s="128">
        <v>8.1735000000000007</v>
      </c>
    </row>
    <row r="11018" spans="2:10" hidden="1" x14ac:dyDescent="0.25">
      <c r="B11018" s="124" t="s">
        <v>32</v>
      </c>
      <c r="C11018" s="125" t="s">
        <v>32861</v>
      </c>
      <c r="D11018" s="126" t="s">
        <v>32862</v>
      </c>
      <c r="E11018" s="125" t="s">
        <v>32136</v>
      </c>
      <c r="F11018" s="126" t="s">
        <v>32876</v>
      </c>
      <c r="G11018" s="125" t="s">
        <v>32877</v>
      </c>
      <c r="H11018" s="126" t="s">
        <v>32878</v>
      </c>
      <c r="I11018" s="127">
        <v>96</v>
      </c>
      <c r="J11018" s="128">
        <v>6.0966000000000014</v>
      </c>
    </row>
    <row r="11019" spans="2:10" hidden="1" x14ac:dyDescent="0.25">
      <c r="B11019" s="124" t="s">
        <v>32</v>
      </c>
      <c r="C11019" s="125" t="s">
        <v>32861</v>
      </c>
      <c r="D11019" s="126" t="s">
        <v>32862</v>
      </c>
      <c r="E11019" s="125" t="s">
        <v>5066</v>
      </c>
      <c r="F11019" s="126" t="s">
        <v>32867</v>
      </c>
      <c r="G11019" s="125" t="s">
        <v>32136</v>
      </c>
      <c r="H11019" s="126" t="s">
        <v>32876</v>
      </c>
      <c r="I11019" s="127">
        <v>88</v>
      </c>
      <c r="J11019" s="128">
        <v>3.2706</v>
      </c>
    </row>
    <row r="11020" spans="2:10" hidden="1" x14ac:dyDescent="0.25">
      <c r="B11020" s="124" t="s">
        <v>32</v>
      </c>
      <c r="C11020" s="125" t="s">
        <v>32861</v>
      </c>
      <c r="D11020" s="126" t="s">
        <v>32862</v>
      </c>
      <c r="E11020" s="125" t="s">
        <v>32868</v>
      </c>
      <c r="F11020" s="126" t="s">
        <v>32869</v>
      </c>
      <c r="G11020" s="125" t="s">
        <v>32879</v>
      </c>
      <c r="H11020" s="126" t="s">
        <v>32880</v>
      </c>
      <c r="I11020" s="127">
        <v>82</v>
      </c>
      <c r="J11020" s="128">
        <v>14.0718</v>
      </c>
    </row>
    <row r="11021" spans="2:10" hidden="1" x14ac:dyDescent="0.25">
      <c r="B11021" s="124" t="s">
        <v>32</v>
      </c>
      <c r="C11021" s="125" t="s">
        <v>32861</v>
      </c>
      <c r="D11021" s="126" t="s">
        <v>32862</v>
      </c>
      <c r="E11021" s="125" t="s">
        <v>32881</v>
      </c>
      <c r="F11021" s="126" t="s">
        <v>32882</v>
      </c>
      <c r="G11021" s="125" t="s">
        <v>32868</v>
      </c>
      <c r="H11021" s="126" t="s">
        <v>32869</v>
      </c>
      <c r="I11021" s="127">
        <v>115</v>
      </c>
      <c r="J11021" s="128">
        <v>3.6953</v>
      </c>
    </row>
    <row r="11022" spans="2:10" hidden="1" x14ac:dyDescent="0.25">
      <c r="B11022" s="124" t="s">
        <v>32</v>
      </c>
      <c r="C11022" s="125" t="s">
        <v>32861</v>
      </c>
      <c r="D11022" s="126" t="s">
        <v>32862</v>
      </c>
      <c r="E11022" s="125" t="s">
        <v>32861</v>
      </c>
      <c r="F11022" s="126" t="s">
        <v>32883</v>
      </c>
      <c r="G11022" s="125" t="s">
        <v>32884</v>
      </c>
      <c r="H11022" s="126" t="s">
        <v>32885</v>
      </c>
      <c r="I11022" s="127">
        <v>210</v>
      </c>
      <c r="J11022" s="128">
        <v>10.5891</v>
      </c>
    </row>
    <row r="11023" spans="2:10" hidden="1" x14ac:dyDescent="0.25">
      <c r="B11023" s="124" t="s">
        <v>32</v>
      </c>
      <c r="C11023" s="125" t="s">
        <v>32886</v>
      </c>
      <c r="D11023" s="126" t="s">
        <v>32887</v>
      </c>
      <c r="E11023" s="125" t="s">
        <v>32888</v>
      </c>
      <c r="F11023" s="126" t="s">
        <v>32889</v>
      </c>
      <c r="G11023" s="125" t="s">
        <v>29914</v>
      </c>
      <c r="H11023" s="126" t="s">
        <v>32890</v>
      </c>
      <c r="I11023" s="127">
        <v>9</v>
      </c>
      <c r="J11023" s="128">
        <v>6.8458999999999994</v>
      </c>
    </row>
    <row r="11024" spans="2:10" hidden="1" x14ac:dyDescent="0.25">
      <c r="B11024" s="124" t="s">
        <v>32</v>
      </c>
      <c r="C11024" s="125" t="s">
        <v>32886</v>
      </c>
      <c r="D11024" s="126" t="s">
        <v>32887</v>
      </c>
      <c r="E11024" s="125" t="s">
        <v>32886</v>
      </c>
      <c r="F11024" s="126" t="s">
        <v>32891</v>
      </c>
      <c r="G11024" s="125" t="s">
        <v>32888</v>
      </c>
      <c r="H11024" s="126" t="s">
        <v>32889</v>
      </c>
      <c r="I11024" s="127">
        <v>47</v>
      </c>
      <c r="J11024" s="128">
        <v>15.8246</v>
      </c>
    </row>
    <row r="11025" spans="2:10" hidden="1" x14ac:dyDescent="0.25">
      <c r="B11025" s="124" t="s">
        <v>32</v>
      </c>
      <c r="C11025" s="125" t="s">
        <v>32892</v>
      </c>
      <c r="D11025" s="126" t="s">
        <v>32893</v>
      </c>
      <c r="E11025" s="125" t="s">
        <v>32894</v>
      </c>
      <c r="F11025" s="126" t="s">
        <v>32895</v>
      </c>
      <c r="G11025" s="125" t="s">
        <v>32896</v>
      </c>
      <c r="H11025" s="126" t="s">
        <v>32897</v>
      </c>
      <c r="I11025" s="127">
        <v>97</v>
      </c>
      <c r="J11025" s="128">
        <v>2.5352000000000001</v>
      </c>
    </row>
    <row r="11026" spans="2:10" hidden="1" x14ac:dyDescent="0.25">
      <c r="B11026" s="124" t="s">
        <v>32</v>
      </c>
      <c r="C11026" s="125" t="s">
        <v>32892</v>
      </c>
      <c r="D11026" s="126" t="s">
        <v>32893</v>
      </c>
      <c r="E11026" s="125" t="s">
        <v>32892</v>
      </c>
      <c r="F11026" s="126" t="s">
        <v>32898</v>
      </c>
      <c r="G11026" s="125" t="s">
        <v>32894</v>
      </c>
      <c r="H11026" s="126" t="s">
        <v>32895</v>
      </c>
      <c r="I11026" s="127">
        <v>2</v>
      </c>
      <c r="J11026" s="128">
        <v>4.9039999999999999</v>
      </c>
    </row>
    <row r="11027" spans="2:10" hidden="1" x14ac:dyDescent="0.25">
      <c r="B11027" s="124" t="s">
        <v>32</v>
      </c>
      <c r="C11027" s="125" t="s">
        <v>31461</v>
      </c>
      <c r="D11027" s="126" t="s">
        <v>32899</v>
      </c>
      <c r="E11027" s="125" t="s">
        <v>31461</v>
      </c>
      <c r="F11027" s="126" t="s">
        <v>32900</v>
      </c>
      <c r="G11027" s="125" t="s">
        <v>32901</v>
      </c>
      <c r="H11027" s="126" t="s">
        <v>32902</v>
      </c>
      <c r="I11027" s="127">
        <v>151</v>
      </c>
      <c r="J11027" s="128">
        <v>5.1610999999999994</v>
      </c>
    </row>
    <row r="11028" spans="2:10" hidden="1" x14ac:dyDescent="0.25">
      <c r="B11028" s="124" t="s">
        <v>32</v>
      </c>
      <c r="C11028" s="125" t="s">
        <v>32903</v>
      </c>
      <c r="D11028" s="126" t="s">
        <v>32904</v>
      </c>
      <c r="E11028" s="125" t="s">
        <v>32903</v>
      </c>
      <c r="F11028" s="126" t="s">
        <v>32905</v>
      </c>
      <c r="G11028" s="125" t="s">
        <v>4042</v>
      </c>
      <c r="H11028" s="126" t="s">
        <v>32906</v>
      </c>
      <c r="I11028" s="127">
        <v>61</v>
      </c>
      <c r="J11028" s="128">
        <v>18.54</v>
      </c>
    </row>
    <row r="11029" spans="2:10" hidden="1" x14ac:dyDescent="0.25">
      <c r="B11029" s="124" t="s">
        <v>554</v>
      </c>
      <c r="C11029" s="125" t="s">
        <v>32907</v>
      </c>
      <c r="D11029" s="126" t="s">
        <v>32908</v>
      </c>
      <c r="E11029" s="125" t="s">
        <v>32909</v>
      </c>
      <c r="F11029" s="126" t="s">
        <v>32910</v>
      </c>
      <c r="G11029" s="125" t="s">
        <v>10872</v>
      </c>
      <c r="H11029" s="126" t="s">
        <v>32911</v>
      </c>
      <c r="I11029" s="127">
        <v>259</v>
      </c>
      <c r="J11029" s="128">
        <v>3.5061</v>
      </c>
    </row>
    <row r="11030" spans="2:10" hidden="1" x14ac:dyDescent="0.25">
      <c r="B11030" s="124" t="s">
        <v>554</v>
      </c>
      <c r="C11030" s="125" t="s">
        <v>32907</v>
      </c>
      <c r="D11030" s="126" t="s">
        <v>32908</v>
      </c>
      <c r="E11030" s="125" t="s">
        <v>32912</v>
      </c>
      <c r="F11030" s="126" t="s">
        <v>32913</v>
      </c>
      <c r="G11030" s="125" t="s">
        <v>8533</v>
      </c>
      <c r="H11030" s="126" t="s">
        <v>32914</v>
      </c>
      <c r="I11030" s="127">
        <v>220</v>
      </c>
      <c r="J11030" s="128">
        <v>6.3819999999999997</v>
      </c>
    </row>
    <row r="11031" spans="2:10" hidden="1" x14ac:dyDescent="0.25">
      <c r="B11031" s="124" t="s">
        <v>554</v>
      </c>
      <c r="C11031" s="125" t="s">
        <v>32907</v>
      </c>
      <c r="D11031" s="126" t="s">
        <v>32908</v>
      </c>
      <c r="E11031" s="125" t="s">
        <v>32915</v>
      </c>
      <c r="F11031" s="126" t="s">
        <v>32916</v>
      </c>
      <c r="G11031" s="125" t="s">
        <v>32917</v>
      </c>
      <c r="H11031" s="126" t="s">
        <v>32918</v>
      </c>
      <c r="I11031" s="127">
        <v>176</v>
      </c>
      <c r="J11031" s="128">
        <v>6.602199999999999</v>
      </c>
    </row>
    <row r="11032" spans="2:10" hidden="1" x14ac:dyDescent="0.25">
      <c r="B11032" s="124" t="s">
        <v>554</v>
      </c>
      <c r="C11032" s="125" t="s">
        <v>32907</v>
      </c>
      <c r="D11032" s="126" t="s">
        <v>32908</v>
      </c>
      <c r="E11032" s="125" t="s">
        <v>32919</v>
      </c>
      <c r="F11032" s="126" t="s">
        <v>32920</v>
      </c>
      <c r="G11032" s="125" t="s">
        <v>32921</v>
      </c>
      <c r="H11032" s="126" t="s">
        <v>32922</v>
      </c>
      <c r="I11032" s="127">
        <v>293</v>
      </c>
      <c r="J11032" s="128">
        <v>8.6180999999999983</v>
      </c>
    </row>
    <row r="11033" spans="2:10" hidden="1" x14ac:dyDescent="0.25">
      <c r="B11033" s="124" t="s">
        <v>554</v>
      </c>
      <c r="C11033" s="125" t="s">
        <v>32907</v>
      </c>
      <c r="D11033" s="126" t="s">
        <v>32908</v>
      </c>
      <c r="E11033" s="125" t="s">
        <v>32923</v>
      </c>
      <c r="F11033" s="126" t="s">
        <v>32924</v>
      </c>
      <c r="G11033" s="125" t="s">
        <v>32925</v>
      </c>
      <c r="H11033" s="126" t="s">
        <v>32926</v>
      </c>
      <c r="I11033" s="127">
        <v>234</v>
      </c>
      <c r="J11033" s="128">
        <v>4.9873000000000003</v>
      </c>
    </row>
    <row r="11034" spans="2:10" hidden="1" x14ac:dyDescent="0.25">
      <c r="B11034" s="124" t="s">
        <v>554</v>
      </c>
      <c r="C11034" s="125" t="s">
        <v>32907</v>
      </c>
      <c r="D11034" s="126" t="s">
        <v>32908</v>
      </c>
      <c r="E11034" s="125" t="s">
        <v>32909</v>
      </c>
      <c r="F11034" s="126" t="s">
        <v>32910</v>
      </c>
      <c r="G11034" s="125" t="s">
        <v>32927</v>
      </c>
      <c r="H11034" s="126" t="s">
        <v>32928</v>
      </c>
      <c r="I11034" s="127">
        <v>127</v>
      </c>
      <c r="J11034" s="128">
        <v>8.1310999999999982</v>
      </c>
    </row>
    <row r="11035" spans="2:10" hidden="1" x14ac:dyDescent="0.25">
      <c r="B11035" s="124" t="s">
        <v>554</v>
      </c>
      <c r="C11035" s="125" t="s">
        <v>32907</v>
      </c>
      <c r="D11035" s="126" t="s">
        <v>32908</v>
      </c>
      <c r="E11035" s="125" t="s">
        <v>8533</v>
      </c>
      <c r="F11035" s="126" t="s">
        <v>32914</v>
      </c>
      <c r="G11035" s="125" t="s">
        <v>32909</v>
      </c>
      <c r="H11035" s="126" t="s">
        <v>32910</v>
      </c>
      <c r="I11035" s="127">
        <v>225</v>
      </c>
      <c r="J11035" s="128">
        <v>4.9065000000000003</v>
      </c>
    </row>
    <row r="11036" spans="2:10" hidden="1" x14ac:dyDescent="0.25">
      <c r="B11036" s="124" t="s">
        <v>554</v>
      </c>
      <c r="C11036" s="125" t="s">
        <v>32907</v>
      </c>
      <c r="D11036" s="126" t="s">
        <v>32908</v>
      </c>
      <c r="E11036" s="125" t="s">
        <v>32923</v>
      </c>
      <c r="F11036" s="126" t="s">
        <v>32924</v>
      </c>
      <c r="G11036" s="125" t="s">
        <v>32915</v>
      </c>
      <c r="H11036" s="126" t="s">
        <v>32916</v>
      </c>
      <c r="I11036" s="127">
        <v>267</v>
      </c>
      <c r="J11036" s="128">
        <v>4.2619999999999996</v>
      </c>
    </row>
    <row r="11037" spans="2:10" hidden="1" x14ac:dyDescent="0.25">
      <c r="B11037" s="124" t="s">
        <v>554</v>
      </c>
      <c r="C11037" s="125" t="s">
        <v>32907</v>
      </c>
      <c r="D11037" s="126" t="s">
        <v>32908</v>
      </c>
      <c r="E11037" s="125" t="s">
        <v>32929</v>
      </c>
      <c r="F11037" s="126" t="s">
        <v>32930</v>
      </c>
      <c r="G11037" s="125" t="s">
        <v>32931</v>
      </c>
      <c r="H11037" s="126" t="s">
        <v>32932</v>
      </c>
      <c r="I11037" s="127">
        <v>34</v>
      </c>
      <c r="J11037" s="128">
        <v>4.8803000000000001</v>
      </c>
    </row>
    <row r="11038" spans="2:10" hidden="1" x14ac:dyDescent="0.25">
      <c r="B11038" s="124" t="s">
        <v>554</v>
      </c>
      <c r="C11038" s="125" t="s">
        <v>32907</v>
      </c>
      <c r="D11038" s="126" t="s">
        <v>32908</v>
      </c>
      <c r="E11038" s="125" t="s">
        <v>32917</v>
      </c>
      <c r="F11038" s="126" t="s">
        <v>32918</v>
      </c>
      <c r="G11038" s="125" t="s">
        <v>19375</v>
      </c>
      <c r="H11038" s="126" t="s">
        <v>32933</v>
      </c>
      <c r="I11038" s="127">
        <v>180</v>
      </c>
      <c r="J11038" s="128">
        <v>8.1837</v>
      </c>
    </row>
    <row r="11039" spans="2:10" hidden="1" x14ac:dyDescent="0.25">
      <c r="B11039" s="124" t="s">
        <v>554</v>
      </c>
      <c r="C11039" s="125" t="s">
        <v>32907</v>
      </c>
      <c r="D11039" s="126" t="s">
        <v>32908</v>
      </c>
      <c r="E11039" s="125" t="s">
        <v>19375</v>
      </c>
      <c r="F11039" s="126" t="s">
        <v>32933</v>
      </c>
      <c r="G11039" s="125" t="s">
        <v>32934</v>
      </c>
      <c r="H11039" s="126" t="s">
        <v>32935</v>
      </c>
      <c r="I11039" s="127">
        <v>44</v>
      </c>
      <c r="J11039" s="128">
        <v>3.8331</v>
      </c>
    </row>
    <row r="11040" spans="2:10" hidden="1" x14ac:dyDescent="0.25">
      <c r="B11040" s="124" t="s">
        <v>554</v>
      </c>
      <c r="C11040" s="125" t="s">
        <v>32907</v>
      </c>
      <c r="D11040" s="126" t="s">
        <v>32908</v>
      </c>
      <c r="E11040" s="125" t="s">
        <v>32907</v>
      </c>
      <c r="F11040" s="126" t="s">
        <v>32936</v>
      </c>
      <c r="G11040" s="125" t="s">
        <v>32937</v>
      </c>
      <c r="H11040" s="126" t="s">
        <v>32938</v>
      </c>
      <c r="I11040" s="127">
        <v>35</v>
      </c>
      <c r="J11040" s="128">
        <v>23.588000000000001</v>
      </c>
    </row>
    <row r="11041" spans="2:10" hidden="1" x14ac:dyDescent="0.25">
      <c r="B11041" s="124" t="s">
        <v>554</v>
      </c>
      <c r="C11041" s="125" t="s">
        <v>32907</v>
      </c>
      <c r="D11041" s="126" t="s">
        <v>32908</v>
      </c>
      <c r="E11041" s="125" t="s">
        <v>32907</v>
      </c>
      <c r="F11041" s="126" t="s">
        <v>32936</v>
      </c>
      <c r="G11041" s="125" t="s">
        <v>32929</v>
      </c>
      <c r="H11041" s="126" t="s">
        <v>32930</v>
      </c>
      <c r="I11041" s="127">
        <v>133</v>
      </c>
      <c r="J11041" s="128">
        <v>7.5072999999999999</v>
      </c>
    </row>
    <row r="11042" spans="2:10" hidden="1" x14ac:dyDescent="0.25">
      <c r="B11042" s="124" t="s">
        <v>554</v>
      </c>
      <c r="C11042" s="125" t="s">
        <v>8402</v>
      </c>
      <c r="D11042" s="126" t="s">
        <v>32939</v>
      </c>
      <c r="E11042" s="125" t="s">
        <v>8402</v>
      </c>
      <c r="F11042" s="126" t="s">
        <v>32940</v>
      </c>
      <c r="G11042" s="125" t="s">
        <v>32941</v>
      </c>
      <c r="H11042" s="126" t="s">
        <v>32942</v>
      </c>
      <c r="I11042" s="127">
        <v>280</v>
      </c>
      <c r="J11042" s="128">
        <v>18.81290000000001</v>
      </c>
    </row>
    <row r="11043" spans="2:10" hidden="1" x14ac:dyDescent="0.25">
      <c r="B11043" s="124" t="s">
        <v>554</v>
      </c>
      <c r="C11043" s="125" t="s">
        <v>8402</v>
      </c>
      <c r="D11043" s="126" t="s">
        <v>32939</v>
      </c>
      <c r="E11043" s="125" t="s">
        <v>8402</v>
      </c>
      <c r="F11043" s="126" t="s">
        <v>32940</v>
      </c>
      <c r="G11043" s="125" t="s">
        <v>32943</v>
      </c>
      <c r="H11043" s="126" t="s">
        <v>32944</v>
      </c>
      <c r="I11043" s="127">
        <v>17</v>
      </c>
      <c r="J11043" s="128">
        <v>24.032599999999999</v>
      </c>
    </row>
    <row r="11044" spans="2:10" hidden="1" x14ac:dyDescent="0.25">
      <c r="B11044" s="124" t="s">
        <v>554</v>
      </c>
      <c r="C11044" s="125" t="s">
        <v>32945</v>
      </c>
      <c r="D11044" s="126" t="s">
        <v>32946</v>
      </c>
      <c r="E11044" s="125" t="s">
        <v>32945</v>
      </c>
      <c r="F11044" s="126" t="s">
        <v>32947</v>
      </c>
      <c r="G11044" s="125" t="s">
        <v>32948</v>
      </c>
      <c r="H11044" s="126" t="s">
        <v>32949</v>
      </c>
      <c r="I11044" s="127">
        <v>115</v>
      </c>
      <c r="J11044" s="128">
        <v>13.9232</v>
      </c>
    </row>
    <row r="11045" spans="2:10" hidden="1" x14ac:dyDescent="0.25">
      <c r="B11045" s="124" t="s">
        <v>554</v>
      </c>
      <c r="C11045" s="125" t="s">
        <v>32950</v>
      </c>
      <c r="D11045" s="126" t="s">
        <v>32951</v>
      </c>
      <c r="E11045" s="125" t="s">
        <v>32950</v>
      </c>
      <c r="F11045" s="126" t="s">
        <v>32952</v>
      </c>
      <c r="G11045" s="125" t="s">
        <v>32953</v>
      </c>
      <c r="H11045" s="126" t="s">
        <v>32954</v>
      </c>
      <c r="I11045" s="127">
        <v>224</v>
      </c>
      <c r="J11045" s="128">
        <v>7.9453000000000014</v>
      </c>
    </row>
    <row r="11046" spans="2:10" hidden="1" x14ac:dyDescent="0.25">
      <c r="B11046" s="124" t="s">
        <v>554</v>
      </c>
      <c r="C11046" s="125" t="s">
        <v>32955</v>
      </c>
      <c r="D11046" s="126" t="s">
        <v>32956</v>
      </c>
      <c r="E11046" s="125" t="s">
        <v>32957</v>
      </c>
      <c r="F11046" s="126" t="s">
        <v>32958</v>
      </c>
      <c r="G11046" s="125" t="s">
        <v>32959</v>
      </c>
      <c r="H11046" s="126" t="s">
        <v>32960</v>
      </c>
      <c r="I11046" s="127">
        <v>141</v>
      </c>
      <c r="J11046" s="128">
        <v>14.302899999999999</v>
      </c>
    </row>
    <row r="11047" spans="2:10" hidden="1" x14ac:dyDescent="0.25">
      <c r="B11047" s="124" t="s">
        <v>554</v>
      </c>
      <c r="C11047" s="125" t="s">
        <v>32955</v>
      </c>
      <c r="D11047" s="126" t="s">
        <v>32956</v>
      </c>
      <c r="E11047" s="125" t="s">
        <v>32955</v>
      </c>
      <c r="F11047" s="126" t="s">
        <v>32961</v>
      </c>
      <c r="G11047" s="125" t="s">
        <v>32957</v>
      </c>
      <c r="H11047" s="126" t="s">
        <v>32958</v>
      </c>
      <c r="I11047" s="127">
        <v>195</v>
      </c>
      <c r="J11047" s="128">
        <v>16.728000000000002</v>
      </c>
    </row>
    <row r="11048" spans="2:10" hidden="1" x14ac:dyDescent="0.25">
      <c r="B11048" s="124" t="s">
        <v>554</v>
      </c>
      <c r="C11048" s="125" t="s">
        <v>32955</v>
      </c>
      <c r="D11048" s="126" t="s">
        <v>32956</v>
      </c>
      <c r="E11048" s="125" t="s">
        <v>32957</v>
      </c>
      <c r="F11048" s="126" t="s">
        <v>32958</v>
      </c>
      <c r="G11048" s="125" t="s">
        <v>32962</v>
      </c>
      <c r="H11048" s="126" t="s">
        <v>32963</v>
      </c>
      <c r="I11048" s="127">
        <v>262</v>
      </c>
      <c r="J11048" s="128">
        <v>3.805499999999999</v>
      </c>
    </row>
    <row r="11049" spans="2:10" hidden="1" x14ac:dyDescent="0.25">
      <c r="B11049" s="124" t="s">
        <v>554</v>
      </c>
      <c r="C11049" s="125" t="s">
        <v>32959</v>
      </c>
      <c r="D11049" s="126" t="s">
        <v>32964</v>
      </c>
      <c r="E11049" s="125" t="s">
        <v>2763</v>
      </c>
      <c r="F11049" s="126" t="s">
        <v>32965</v>
      </c>
      <c r="G11049" s="125" t="s">
        <v>3697</v>
      </c>
      <c r="H11049" s="126" t="s">
        <v>32966</v>
      </c>
      <c r="I11049" s="127">
        <v>102</v>
      </c>
      <c r="J11049" s="128">
        <v>7.1637999999999984</v>
      </c>
    </row>
    <row r="11050" spans="2:10" hidden="1" x14ac:dyDescent="0.25">
      <c r="B11050" s="124" t="s">
        <v>554</v>
      </c>
      <c r="C11050" s="125" t="s">
        <v>32967</v>
      </c>
      <c r="D11050" s="126" t="s">
        <v>32968</v>
      </c>
      <c r="E11050" s="125" t="s">
        <v>32969</v>
      </c>
      <c r="F11050" s="126" t="s">
        <v>32970</v>
      </c>
      <c r="G11050" s="125" t="s">
        <v>2043</v>
      </c>
      <c r="H11050" s="126" t="s">
        <v>32971</v>
      </c>
      <c r="I11050" s="127">
        <v>273</v>
      </c>
      <c r="J11050" s="128">
        <v>8.7937000000000012</v>
      </c>
    </row>
    <row r="11051" spans="2:10" hidden="1" x14ac:dyDescent="0.25">
      <c r="B11051" s="124" t="s">
        <v>554</v>
      </c>
      <c r="C11051" s="125" t="s">
        <v>32972</v>
      </c>
      <c r="D11051" s="126" t="s">
        <v>32973</v>
      </c>
      <c r="E11051" s="125" t="s">
        <v>32974</v>
      </c>
      <c r="F11051" s="126" t="s">
        <v>32975</v>
      </c>
      <c r="G11051" s="125" t="s">
        <v>32976</v>
      </c>
      <c r="H11051" s="126" t="s">
        <v>32977</v>
      </c>
      <c r="I11051" s="127">
        <v>212</v>
      </c>
      <c r="J11051" s="128">
        <v>18.740299999999991</v>
      </c>
    </row>
    <row r="11052" spans="2:10" hidden="1" x14ac:dyDescent="0.25">
      <c r="B11052" s="124" t="s">
        <v>554</v>
      </c>
      <c r="C11052" s="125" t="s">
        <v>5222</v>
      </c>
      <c r="D11052" s="126" t="s">
        <v>32978</v>
      </c>
      <c r="E11052" s="125" t="s">
        <v>5222</v>
      </c>
      <c r="F11052" s="126" t="s">
        <v>32979</v>
      </c>
      <c r="G11052" s="125" t="s">
        <v>7021</v>
      </c>
      <c r="H11052" s="126" t="s">
        <v>32980</v>
      </c>
      <c r="I11052" s="127">
        <v>131</v>
      </c>
      <c r="J11052" s="128">
        <v>50.376800000000003</v>
      </c>
    </row>
    <row r="11053" spans="2:10" hidden="1" x14ac:dyDescent="0.25">
      <c r="B11053" s="124" t="s">
        <v>554</v>
      </c>
      <c r="C11053" s="125" t="s">
        <v>32981</v>
      </c>
      <c r="D11053" s="126" t="s">
        <v>32982</v>
      </c>
      <c r="E11053" s="125" t="s">
        <v>32981</v>
      </c>
      <c r="F11053" s="126" t="s">
        <v>32983</v>
      </c>
      <c r="G11053" s="125" t="s">
        <v>32984</v>
      </c>
      <c r="H11053" s="126" t="s">
        <v>32985</v>
      </c>
      <c r="I11053" s="127">
        <v>182</v>
      </c>
      <c r="J11053" s="128">
        <v>9.2777000000000012</v>
      </c>
    </row>
    <row r="11054" spans="2:10" hidden="1" x14ac:dyDescent="0.25">
      <c r="B11054" s="124" t="s">
        <v>554</v>
      </c>
      <c r="C11054" s="125" t="s">
        <v>32986</v>
      </c>
      <c r="D11054" s="126" t="s">
        <v>32987</v>
      </c>
      <c r="E11054" s="125" t="s">
        <v>32988</v>
      </c>
      <c r="F11054" s="126" t="s">
        <v>32989</v>
      </c>
      <c r="G11054" s="125" t="s">
        <v>32990</v>
      </c>
      <c r="H11054" s="126" t="s">
        <v>32991</v>
      </c>
      <c r="I11054" s="127">
        <v>171</v>
      </c>
      <c r="J11054" s="128">
        <v>25.5627</v>
      </c>
    </row>
    <row r="11055" spans="2:10" hidden="1" x14ac:dyDescent="0.25">
      <c r="B11055" s="124" t="s">
        <v>554</v>
      </c>
      <c r="C11055" s="125" t="s">
        <v>5326</v>
      </c>
      <c r="D11055" s="126" t="s">
        <v>32992</v>
      </c>
      <c r="E11055" s="125" t="s">
        <v>5326</v>
      </c>
      <c r="F11055" s="126" t="s">
        <v>32993</v>
      </c>
      <c r="G11055" s="125" t="s">
        <v>1096</v>
      </c>
      <c r="H11055" s="126" t="s">
        <v>32994</v>
      </c>
      <c r="I11055" s="127">
        <v>7</v>
      </c>
      <c r="J11055" s="128">
        <v>5.1500999999999992</v>
      </c>
    </row>
    <row r="11056" spans="2:10" hidden="1" x14ac:dyDescent="0.25">
      <c r="B11056" s="124" t="s">
        <v>554</v>
      </c>
      <c r="C11056" s="125" t="s">
        <v>5326</v>
      </c>
      <c r="D11056" s="126" t="s">
        <v>32992</v>
      </c>
      <c r="E11056" s="125" t="s">
        <v>1096</v>
      </c>
      <c r="F11056" s="126" t="s">
        <v>32994</v>
      </c>
      <c r="G11056" s="125" t="s">
        <v>11024</v>
      </c>
      <c r="H11056" s="126" t="s">
        <v>32995</v>
      </c>
      <c r="I11056" s="127">
        <v>3</v>
      </c>
      <c r="J11056" s="128">
        <v>2.2505999999999999</v>
      </c>
    </row>
    <row r="11057" spans="2:10" hidden="1" x14ac:dyDescent="0.25">
      <c r="B11057" s="124" t="s">
        <v>554</v>
      </c>
      <c r="C11057" s="125" t="s">
        <v>5326</v>
      </c>
      <c r="D11057" s="126" t="s">
        <v>32992</v>
      </c>
      <c r="E11057" s="125" t="s">
        <v>5326</v>
      </c>
      <c r="F11057" s="126" t="s">
        <v>32993</v>
      </c>
      <c r="G11057" s="125" t="s">
        <v>29914</v>
      </c>
      <c r="H11057" s="126" t="s">
        <v>32996</v>
      </c>
      <c r="I11057" s="127">
        <v>7</v>
      </c>
      <c r="J11057" s="128">
        <v>4.5232000000000001</v>
      </c>
    </row>
    <row r="11058" spans="2:10" hidden="1" x14ac:dyDescent="0.25">
      <c r="B11058" s="124" t="s">
        <v>554</v>
      </c>
      <c r="C11058" s="125" t="s">
        <v>5326</v>
      </c>
      <c r="D11058" s="126" t="s">
        <v>32992</v>
      </c>
      <c r="E11058" s="125" t="s">
        <v>32997</v>
      </c>
      <c r="F11058" s="126" t="s">
        <v>32998</v>
      </c>
      <c r="G11058" s="125" t="s">
        <v>27956</v>
      </c>
      <c r="H11058" s="126" t="s">
        <v>32999</v>
      </c>
      <c r="I11058" s="127">
        <v>43</v>
      </c>
      <c r="J11058" s="128">
        <v>3.1839000000000008</v>
      </c>
    </row>
    <row r="11059" spans="2:10" hidden="1" x14ac:dyDescent="0.25">
      <c r="B11059" s="124" t="s">
        <v>554</v>
      </c>
      <c r="C11059" s="125" t="s">
        <v>5326</v>
      </c>
      <c r="D11059" s="126" t="s">
        <v>32992</v>
      </c>
      <c r="E11059" s="125" t="s">
        <v>422</v>
      </c>
      <c r="F11059" s="126" t="s">
        <v>33000</v>
      </c>
      <c r="G11059" s="125" t="s">
        <v>33001</v>
      </c>
      <c r="H11059" s="126" t="s">
        <v>33002</v>
      </c>
      <c r="I11059" s="127">
        <v>148</v>
      </c>
      <c r="J11059" s="128">
        <v>8.1510000000000016</v>
      </c>
    </row>
    <row r="11060" spans="2:10" hidden="1" x14ac:dyDescent="0.25">
      <c r="B11060" s="124" t="s">
        <v>554</v>
      </c>
      <c r="C11060" s="125" t="s">
        <v>5326</v>
      </c>
      <c r="D11060" s="126" t="s">
        <v>32992</v>
      </c>
      <c r="E11060" s="125" t="s">
        <v>27956</v>
      </c>
      <c r="F11060" s="126" t="s">
        <v>32999</v>
      </c>
      <c r="G11060" s="125" t="s">
        <v>422</v>
      </c>
      <c r="H11060" s="126" t="s">
        <v>33000</v>
      </c>
      <c r="I11060" s="127">
        <v>15</v>
      </c>
      <c r="J11060" s="128">
        <v>2.036999999999999</v>
      </c>
    </row>
    <row r="11061" spans="2:10" hidden="1" x14ac:dyDescent="0.25">
      <c r="B11061" s="124" t="s">
        <v>554</v>
      </c>
      <c r="C11061" s="125" t="s">
        <v>5326</v>
      </c>
      <c r="D11061" s="126" t="s">
        <v>32992</v>
      </c>
      <c r="E11061" s="125" t="s">
        <v>5326</v>
      </c>
      <c r="F11061" s="126" t="s">
        <v>32993</v>
      </c>
      <c r="G11061" s="125" t="s">
        <v>32997</v>
      </c>
      <c r="H11061" s="126" t="s">
        <v>32998</v>
      </c>
      <c r="I11061" s="127">
        <v>0</v>
      </c>
      <c r="J11061" s="128">
        <v>3.5089000000000001</v>
      </c>
    </row>
    <row r="11062" spans="2:10" hidden="1" x14ac:dyDescent="0.25">
      <c r="B11062" s="124" t="s">
        <v>554</v>
      </c>
      <c r="C11062" s="125" t="s">
        <v>5326</v>
      </c>
      <c r="D11062" s="126" t="s">
        <v>32992</v>
      </c>
      <c r="E11062" s="125" t="s">
        <v>29914</v>
      </c>
      <c r="F11062" s="126" t="s">
        <v>32996</v>
      </c>
      <c r="G11062" s="125" t="s">
        <v>33003</v>
      </c>
      <c r="H11062" s="126" t="s">
        <v>33004</v>
      </c>
      <c r="I11062" s="127">
        <v>4</v>
      </c>
      <c r="J11062" s="128">
        <v>3.2397</v>
      </c>
    </row>
    <row r="11063" spans="2:10" hidden="1" x14ac:dyDescent="0.25">
      <c r="B11063" s="124" t="s">
        <v>554</v>
      </c>
      <c r="C11063" s="125" t="s">
        <v>33005</v>
      </c>
      <c r="D11063" s="126" t="s">
        <v>33006</v>
      </c>
      <c r="E11063" s="125" t="s">
        <v>33005</v>
      </c>
      <c r="F11063" s="126" t="s">
        <v>33007</v>
      </c>
      <c r="G11063" s="125" t="s">
        <v>33008</v>
      </c>
      <c r="H11063" s="126" t="s">
        <v>33009</v>
      </c>
      <c r="I11063" s="127">
        <v>156</v>
      </c>
      <c r="J11063" s="128">
        <v>23.747</v>
      </c>
    </row>
    <row r="11064" spans="2:10" hidden="1" x14ac:dyDescent="0.25">
      <c r="B11064" s="124" t="s">
        <v>554</v>
      </c>
      <c r="C11064" s="125" t="s">
        <v>33010</v>
      </c>
      <c r="D11064" s="126" t="s">
        <v>33011</v>
      </c>
      <c r="E11064" s="125" t="s">
        <v>33010</v>
      </c>
      <c r="F11064" s="126" t="s">
        <v>33012</v>
      </c>
      <c r="G11064" s="125" t="s">
        <v>33013</v>
      </c>
      <c r="H11064" s="126" t="s">
        <v>33014</v>
      </c>
      <c r="I11064" s="127">
        <v>110</v>
      </c>
      <c r="J11064" s="128">
        <v>15.650600000000001</v>
      </c>
    </row>
    <row r="11065" spans="2:10" hidden="1" x14ac:dyDescent="0.25">
      <c r="B11065" s="124" t="s">
        <v>554</v>
      </c>
      <c r="C11065" s="125" t="s">
        <v>33010</v>
      </c>
      <c r="D11065" s="126" t="s">
        <v>33011</v>
      </c>
      <c r="E11065" s="125" t="s">
        <v>7728</v>
      </c>
      <c r="F11065" s="126" t="s">
        <v>33015</v>
      </c>
      <c r="G11065" s="125" t="s">
        <v>7980</v>
      </c>
      <c r="H11065" s="126" t="s">
        <v>33016</v>
      </c>
      <c r="I11065" s="127">
        <v>139</v>
      </c>
      <c r="J11065" s="128">
        <v>12.275399999999999</v>
      </c>
    </row>
    <row r="11066" spans="2:10" hidden="1" x14ac:dyDescent="0.25">
      <c r="B11066" s="124" t="s">
        <v>554</v>
      </c>
      <c r="C11066" s="125" t="s">
        <v>33010</v>
      </c>
      <c r="D11066" s="126" t="s">
        <v>33011</v>
      </c>
      <c r="E11066" s="125" t="s">
        <v>30865</v>
      </c>
      <c r="F11066" s="126" t="s">
        <v>33017</v>
      </c>
      <c r="G11066" s="125" t="s">
        <v>33018</v>
      </c>
      <c r="H11066" s="126" t="s">
        <v>33019</v>
      </c>
      <c r="I11066" s="127">
        <v>133</v>
      </c>
      <c r="J11066" s="128">
        <v>22.0261</v>
      </c>
    </row>
    <row r="11067" spans="2:10" hidden="1" x14ac:dyDescent="0.25">
      <c r="B11067" s="124" t="s">
        <v>554</v>
      </c>
      <c r="C11067" s="125" t="s">
        <v>33010</v>
      </c>
      <c r="D11067" s="126" t="s">
        <v>33011</v>
      </c>
      <c r="E11067" s="125" t="s">
        <v>7728</v>
      </c>
      <c r="F11067" s="126" t="s">
        <v>33015</v>
      </c>
      <c r="G11067" s="125" t="s">
        <v>1643</v>
      </c>
      <c r="H11067" s="126" t="s">
        <v>33020</v>
      </c>
      <c r="I11067" s="127">
        <v>88</v>
      </c>
      <c r="J11067" s="128">
        <v>20.636400000000009</v>
      </c>
    </row>
    <row r="11068" spans="2:10" hidden="1" x14ac:dyDescent="0.25">
      <c r="B11068" s="124" t="s">
        <v>554</v>
      </c>
      <c r="C11068" s="125" t="s">
        <v>33010</v>
      </c>
      <c r="D11068" s="126" t="s">
        <v>33011</v>
      </c>
      <c r="E11068" s="125" t="s">
        <v>1096</v>
      </c>
      <c r="F11068" s="126" t="s">
        <v>33021</v>
      </c>
      <c r="G11068" s="125" t="s">
        <v>30865</v>
      </c>
      <c r="H11068" s="126" t="s">
        <v>33017</v>
      </c>
      <c r="I11068" s="127">
        <v>8</v>
      </c>
      <c r="J11068" s="128">
        <v>19.683299999999999</v>
      </c>
    </row>
    <row r="11069" spans="2:10" hidden="1" x14ac:dyDescent="0.25">
      <c r="B11069" s="124" t="s">
        <v>554</v>
      </c>
      <c r="C11069" s="125" t="s">
        <v>33010</v>
      </c>
      <c r="D11069" s="126" t="s">
        <v>33011</v>
      </c>
      <c r="E11069" s="125" t="s">
        <v>33013</v>
      </c>
      <c r="F11069" s="126" t="s">
        <v>33014</v>
      </c>
      <c r="G11069" s="125" t="s">
        <v>7728</v>
      </c>
      <c r="H11069" s="126" t="s">
        <v>33015</v>
      </c>
      <c r="I11069" s="127">
        <v>8</v>
      </c>
      <c r="J11069" s="128">
        <v>18.5413</v>
      </c>
    </row>
    <row r="11070" spans="2:10" hidden="1" x14ac:dyDescent="0.25">
      <c r="B11070" s="124" t="s">
        <v>554</v>
      </c>
      <c r="C11070" s="125" t="s">
        <v>33010</v>
      </c>
      <c r="D11070" s="126" t="s">
        <v>33011</v>
      </c>
      <c r="E11070" s="125" t="s">
        <v>7728</v>
      </c>
      <c r="F11070" s="126" t="s">
        <v>33015</v>
      </c>
      <c r="G11070" s="125" t="s">
        <v>33022</v>
      </c>
      <c r="H11070" s="126" t="s">
        <v>33023</v>
      </c>
      <c r="I11070" s="127">
        <v>131</v>
      </c>
      <c r="J11070" s="128">
        <v>20.186199999999999</v>
      </c>
    </row>
    <row r="11071" spans="2:10" hidden="1" x14ac:dyDescent="0.25">
      <c r="B11071" s="124" t="s">
        <v>554</v>
      </c>
      <c r="C11071" s="125" t="s">
        <v>33024</v>
      </c>
      <c r="D11071" s="126" t="s">
        <v>33025</v>
      </c>
      <c r="E11071" s="125" t="s">
        <v>33024</v>
      </c>
      <c r="F11071" s="126" t="s">
        <v>33026</v>
      </c>
      <c r="G11071" s="125" t="s">
        <v>33027</v>
      </c>
      <c r="H11071" s="126" t="s">
        <v>33028</v>
      </c>
      <c r="I11071" s="127">
        <v>210</v>
      </c>
      <c r="J11071" s="128">
        <v>21.51809999999999</v>
      </c>
    </row>
    <row r="11072" spans="2:10" hidden="1" x14ac:dyDescent="0.25">
      <c r="B11072" s="124" t="s">
        <v>554</v>
      </c>
      <c r="C11072" s="125" t="s">
        <v>33024</v>
      </c>
      <c r="D11072" s="126" t="s">
        <v>33025</v>
      </c>
      <c r="E11072" s="125" t="s">
        <v>33029</v>
      </c>
      <c r="F11072" s="126" t="s">
        <v>33030</v>
      </c>
      <c r="G11072" s="125" t="s">
        <v>663</v>
      </c>
      <c r="H11072" s="126" t="s">
        <v>33031</v>
      </c>
      <c r="I11072" s="127">
        <v>202</v>
      </c>
      <c r="J11072" s="128">
        <v>27.6676</v>
      </c>
    </row>
    <row r="11073" spans="2:10" hidden="1" x14ac:dyDescent="0.25">
      <c r="B11073" s="124" t="s">
        <v>554</v>
      </c>
      <c r="C11073" s="125" t="s">
        <v>31330</v>
      </c>
      <c r="D11073" s="126" t="s">
        <v>33032</v>
      </c>
      <c r="E11073" s="125" t="s">
        <v>23331</v>
      </c>
      <c r="F11073" s="126" t="s">
        <v>33033</v>
      </c>
      <c r="G11073" s="125" t="s">
        <v>176</v>
      </c>
      <c r="H11073" s="126" t="s">
        <v>33034</v>
      </c>
      <c r="I11073" s="127">
        <v>200</v>
      </c>
      <c r="J11073" s="128">
        <v>6.9888999999999983</v>
      </c>
    </row>
    <row r="11074" spans="2:10" hidden="1" x14ac:dyDescent="0.25">
      <c r="B11074" s="124" t="s">
        <v>554</v>
      </c>
      <c r="C11074" s="125" t="s">
        <v>31330</v>
      </c>
      <c r="D11074" s="126" t="s">
        <v>33032</v>
      </c>
      <c r="E11074" s="125" t="s">
        <v>31330</v>
      </c>
      <c r="F11074" s="126" t="s">
        <v>33035</v>
      </c>
      <c r="G11074" s="125" t="s">
        <v>23331</v>
      </c>
      <c r="H11074" s="126" t="s">
        <v>33033</v>
      </c>
      <c r="I11074" s="127">
        <v>54</v>
      </c>
      <c r="J11074" s="128">
        <v>3.1421000000000001</v>
      </c>
    </row>
    <row r="11075" spans="2:10" hidden="1" x14ac:dyDescent="0.25">
      <c r="B11075" s="124" t="s">
        <v>554</v>
      </c>
      <c r="C11075" s="125" t="s">
        <v>33036</v>
      </c>
      <c r="D11075" s="126" t="s">
        <v>33037</v>
      </c>
      <c r="E11075" s="125" t="s">
        <v>33036</v>
      </c>
      <c r="F11075" s="126" t="s">
        <v>33038</v>
      </c>
      <c r="G11075" s="125" t="s">
        <v>27939</v>
      </c>
      <c r="H11075" s="126" t="s">
        <v>33039</v>
      </c>
      <c r="I11075" s="127">
        <v>236</v>
      </c>
      <c r="J11075" s="128">
        <v>22.503</v>
      </c>
    </row>
    <row r="11076" spans="2:10" hidden="1" x14ac:dyDescent="0.25">
      <c r="B11076" s="124" t="s">
        <v>554</v>
      </c>
      <c r="C11076" s="125" t="s">
        <v>33036</v>
      </c>
      <c r="D11076" s="126" t="s">
        <v>33037</v>
      </c>
      <c r="E11076" s="125" t="s">
        <v>27939</v>
      </c>
      <c r="F11076" s="126" t="s">
        <v>33039</v>
      </c>
      <c r="G11076" s="125" t="s">
        <v>32031</v>
      </c>
      <c r="H11076" s="126" t="s">
        <v>33040</v>
      </c>
      <c r="I11076" s="127">
        <v>76</v>
      </c>
      <c r="J11076" s="128">
        <v>11.3352</v>
      </c>
    </row>
    <row r="11077" spans="2:10" hidden="1" x14ac:dyDescent="0.25">
      <c r="B11077" s="124" t="s">
        <v>554</v>
      </c>
      <c r="C11077" s="125" t="s">
        <v>33041</v>
      </c>
      <c r="D11077" s="126" t="s">
        <v>33042</v>
      </c>
      <c r="E11077" s="125" t="s">
        <v>3569</v>
      </c>
      <c r="F11077" s="126" t="s">
        <v>33043</v>
      </c>
      <c r="G11077" s="125" t="s">
        <v>6202</v>
      </c>
      <c r="H11077" s="126" t="s">
        <v>33044</v>
      </c>
      <c r="I11077" s="127">
        <v>128</v>
      </c>
      <c r="J11077" s="128">
        <v>11.289899999999999</v>
      </c>
    </row>
    <row r="11078" spans="2:10" hidden="1" x14ac:dyDescent="0.25">
      <c r="B11078" s="124" t="s">
        <v>554</v>
      </c>
      <c r="C11078" s="125" t="s">
        <v>33041</v>
      </c>
      <c r="D11078" s="126" t="s">
        <v>33042</v>
      </c>
      <c r="E11078" s="125" t="s">
        <v>33041</v>
      </c>
      <c r="F11078" s="126" t="s">
        <v>33045</v>
      </c>
      <c r="G11078" s="125" t="s">
        <v>33046</v>
      </c>
      <c r="H11078" s="126" t="s">
        <v>33047</v>
      </c>
      <c r="I11078" s="127">
        <v>271</v>
      </c>
      <c r="J11078" s="128">
        <v>7.1017999999999999</v>
      </c>
    </row>
    <row r="11079" spans="2:10" hidden="1" x14ac:dyDescent="0.25">
      <c r="B11079" s="124" t="s">
        <v>554</v>
      </c>
      <c r="C11079" s="125" t="s">
        <v>33041</v>
      </c>
      <c r="D11079" s="126" t="s">
        <v>33042</v>
      </c>
      <c r="E11079" s="125" t="s">
        <v>33046</v>
      </c>
      <c r="F11079" s="126" t="s">
        <v>33047</v>
      </c>
      <c r="G11079" s="125" t="s">
        <v>3569</v>
      </c>
      <c r="H11079" s="126" t="s">
        <v>33043</v>
      </c>
      <c r="I11079" s="127">
        <v>120</v>
      </c>
      <c r="J11079" s="128">
        <v>6.5246000000000004</v>
      </c>
    </row>
    <row r="11080" spans="2:10" hidden="1" x14ac:dyDescent="0.25">
      <c r="B11080" s="124" t="s">
        <v>554</v>
      </c>
      <c r="C11080" s="125" t="s">
        <v>33048</v>
      </c>
      <c r="D11080" s="126" t="s">
        <v>33049</v>
      </c>
      <c r="E11080" s="125" t="s">
        <v>33048</v>
      </c>
      <c r="F11080" s="126" t="s">
        <v>33050</v>
      </c>
      <c r="G11080" s="125" t="s">
        <v>33051</v>
      </c>
      <c r="H11080" s="126" t="s">
        <v>33052</v>
      </c>
      <c r="I11080" s="127">
        <v>124</v>
      </c>
      <c r="J11080" s="128">
        <v>10.2486</v>
      </c>
    </row>
    <row r="11081" spans="2:10" hidden="1" x14ac:dyDescent="0.25">
      <c r="B11081" s="124" t="s">
        <v>554</v>
      </c>
      <c r="C11081" s="125" t="s">
        <v>33053</v>
      </c>
      <c r="D11081" s="126" t="s">
        <v>33054</v>
      </c>
      <c r="E11081" s="125" t="s">
        <v>33053</v>
      </c>
      <c r="F11081" s="126" t="s">
        <v>33055</v>
      </c>
      <c r="G11081" s="125" t="s">
        <v>33056</v>
      </c>
      <c r="H11081" s="126" t="s">
        <v>33057</v>
      </c>
      <c r="I11081" s="127">
        <v>144</v>
      </c>
      <c r="J11081" s="128">
        <v>23.933599999999991</v>
      </c>
    </row>
    <row r="11082" spans="2:10" hidden="1" x14ac:dyDescent="0.25">
      <c r="B11082" s="124" t="s">
        <v>554</v>
      </c>
      <c r="C11082" s="125" t="s">
        <v>33053</v>
      </c>
      <c r="D11082" s="126" t="s">
        <v>33054</v>
      </c>
      <c r="E11082" s="125" t="s">
        <v>33053</v>
      </c>
      <c r="F11082" s="126" t="s">
        <v>33055</v>
      </c>
      <c r="G11082" s="125" t="s">
        <v>23331</v>
      </c>
      <c r="H11082" s="126" t="s">
        <v>33058</v>
      </c>
      <c r="I11082" s="127">
        <v>0</v>
      </c>
      <c r="J11082" s="128">
        <v>8.1445999999999987</v>
      </c>
    </row>
    <row r="11083" spans="2:10" hidden="1" x14ac:dyDescent="0.25">
      <c r="B11083" s="124" t="s">
        <v>554</v>
      </c>
      <c r="C11083" s="125" t="s">
        <v>33059</v>
      </c>
      <c r="D11083" s="126" t="s">
        <v>33060</v>
      </c>
      <c r="E11083" s="125" t="s">
        <v>33061</v>
      </c>
      <c r="F11083" s="126" t="s">
        <v>33062</v>
      </c>
      <c r="G11083" s="125" t="s">
        <v>33063</v>
      </c>
      <c r="H11083" s="126" t="s">
        <v>33064</v>
      </c>
      <c r="I11083" s="127">
        <v>166</v>
      </c>
      <c r="J11083" s="128">
        <v>24.0305</v>
      </c>
    </row>
    <row r="11084" spans="2:10" hidden="1" x14ac:dyDescent="0.25">
      <c r="B11084" s="124" t="s">
        <v>554</v>
      </c>
      <c r="C11084" s="125" t="s">
        <v>33059</v>
      </c>
      <c r="D11084" s="126" t="s">
        <v>33060</v>
      </c>
      <c r="E11084" s="125" t="s">
        <v>33061</v>
      </c>
      <c r="F11084" s="126" t="s">
        <v>33062</v>
      </c>
      <c r="G11084" s="125" t="s">
        <v>33065</v>
      </c>
      <c r="H11084" s="126" t="s">
        <v>33066</v>
      </c>
      <c r="I11084" s="127">
        <v>137</v>
      </c>
      <c r="J11084" s="128">
        <v>7.1396000000000024</v>
      </c>
    </row>
    <row r="11085" spans="2:10" hidden="1" x14ac:dyDescent="0.25">
      <c r="B11085" s="124" t="s">
        <v>554</v>
      </c>
      <c r="C11085" s="125" t="s">
        <v>33067</v>
      </c>
      <c r="D11085" s="126" t="s">
        <v>33068</v>
      </c>
      <c r="E11085" s="125" t="s">
        <v>33067</v>
      </c>
      <c r="F11085" s="126" t="s">
        <v>33069</v>
      </c>
      <c r="G11085" s="125" t="s">
        <v>33070</v>
      </c>
      <c r="H11085" s="126" t="s">
        <v>33071</v>
      </c>
      <c r="I11085" s="127">
        <v>97</v>
      </c>
      <c r="J11085" s="128">
        <v>13.1624</v>
      </c>
    </row>
    <row r="11086" spans="2:10" hidden="1" x14ac:dyDescent="0.25">
      <c r="B11086" s="124" t="s">
        <v>554</v>
      </c>
      <c r="C11086" s="125" t="s">
        <v>33072</v>
      </c>
      <c r="D11086" s="126" t="s">
        <v>33073</v>
      </c>
      <c r="E11086" s="125" t="s">
        <v>33074</v>
      </c>
      <c r="F11086" s="126" t="s">
        <v>33075</v>
      </c>
      <c r="G11086" s="125" t="s">
        <v>33076</v>
      </c>
      <c r="H11086" s="126" t="s">
        <v>33077</v>
      </c>
      <c r="I11086" s="127">
        <v>118</v>
      </c>
      <c r="J11086" s="128">
        <v>0</v>
      </c>
    </row>
    <row r="11087" spans="2:10" hidden="1" x14ac:dyDescent="0.25">
      <c r="B11087" s="124" t="s">
        <v>554</v>
      </c>
      <c r="C11087" s="125" t="s">
        <v>33078</v>
      </c>
      <c r="D11087" s="126" t="s">
        <v>33079</v>
      </c>
      <c r="E11087" s="125" t="s">
        <v>33078</v>
      </c>
      <c r="F11087" s="126" t="s">
        <v>33080</v>
      </c>
      <c r="G11087" s="125" t="s">
        <v>33081</v>
      </c>
      <c r="H11087" s="126" t="s">
        <v>33082</v>
      </c>
      <c r="I11087" s="127">
        <v>237</v>
      </c>
      <c r="J11087" s="128">
        <v>7.4958</v>
      </c>
    </row>
    <row r="11088" spans="2:10" hidden="1" x14ac:dyDescent="0.25">
      <c r="B11088" s="124" t="s">
        <v>554</v>
      </c>
      <c r="C11088" s="125" t="s">
        <v>33083</v>
      </c>
      <c r="D11088" s="126" t="s">
        <v>33084</v>
      </c>
      <c r="E11088" s="125" t="s">
        <v>33083</v>
      </c>
      <c r="F11088" s="126" t="s">
        <v>33085</v>
      </c>
      <c r="G11088" s="125" t="s">
        <v>2365</v>
      </c>
      <c r="H11088" s="126" t="s">
        <v>33086</v>
      </c>
      <c r="I11088" s="127">
        <v>134</v>
      </c>
      <c r="J11088" s="128">
        <v>16.5853</v>
      </c>
    </row>
    <row r="11089" spans="2:10" hidden="1" x14ac:dyDescent="0.25">
      <c r="B11089" s="124" t="s">
        <v>554</v>
      </c>
      <c r="C11089" s="125" t="s">
        <v>33087</v>
      </c>
      <c r="D11089" s="126" t="s">
        <v>33088</v>
      </c>
      <c r="E11089" s="125" t="s">
        <v>33087</v>
      </c>
      <c r="F11089" s="126" t="s">
        <v>33089</v>
      </c>
      <c r="G11089" s="125" t="s">
        <v>33090</v>
      </c>
      <c r="H11089" s="126" t="s">
        <v>33091</v>
      </c>
      <c r="I11089" s="127">
        <v>231</v>
      </c>
      <c r="J11089" s="128">
        <v>16.3992</v>
      </c>
    </row>
    <row r="11090" spans="2:10" hidden="1" x14ac:dyDescent="0.25">
      <c r="B11090" s="124" t="s">
        <v>554</v>
      </c>
      <c r="C11090" s="125" t="s">
        <v>33087</v>
      </c>
      <c r="D11090" s="126" t="s">
        <v>33088</v>
      </c>
      <c r="E11090" s="125" t="s">
        <v>33087</v>
      </c>
      <c r="F11090" s="126" t="s">
        <v>33089</v>
      </c>
      <c r="G11090" s="125" t="s">
        <v>33092</v>
      </c>
      <c r="H11090" s="126" t="s">
        <v>33093</v>
      </c>
      <c r="I11090" s="127">
        <v>77</v>
      </c>
      <c r="J11090" s="128">
        <v>1.0374000000000001</v>
      </c>
    </row>
    <row r="11091" spans="2:10" hidden="1" x14ac:dyDescent="0.25">
      <c r="B11091" s="124" t="s">
        <v>554</v>
      </c>
      <c r="C11091" s="125" t="s">
        <v>33087</v>
      </c>
      <c r="D11091" s="126" t="s">
        <v>33088</v>
      </c>
      <c r="E11091" s="125" t="s">
        <v>33087</v>
      </c>
      <c r="F11091" s="126" t="s">
        <v>33089</v>
      </c>
      <c r="G11091" s="125" t="s">
        <v>33094</v>
      </c>
      <c r="H11091" s="126" t="s">
        <v>33095</v>
      </c>
      <c r="I11091" s="127">
        <v>22</v>
      </c>
      <c r="J11091" s="128">
        <v>16.364999999999991</v>
      </c>
    </row>
    <row r="11092" spans="2:10" hidden="1" x14ac:dyDescent="0.25">
      <c r="B11092" s="124" t="s">
        <v>554</v>
      </c>
      <c r="C11092" s="125" t="s">
        <v>1922</v>
      </c>
      <c r="D11092" s="126" t="s">
        <v>33096</v>
      </c>
      <c r="E11092" s="125" t="s">
        <v>1922</v>
      </c>
      <c r="F11092" s="126" t="s">
        <v>33097</v>
      </c>
      <c r="G11092" s="125" t="s">
        <v>33098</v>
      </c>
      <c r="H11092" s="126" t="s">
        <v>33099</v>
      </c>
      <c r="I11092" s="127">
        <v>75</v>
      </c>
      <c r="J11092" s="128">
        <v>7.9774000000000003</v>
      </c>
    </row>
    <row r="11093" spans="2:10" hidden="1" x14ac:dyDescent="0.25">
      <c r="B11093" s="124" t="s">
        <v>554</v>
      </c>
      <c r="C11093" s="125" t="s">
        <v>1922</v>
      </c>
      <c r="D11093" s="126" t="s">
        <v>33096</v>
      </c>
      <c r="E11093" s="125" t="s">
        <v>1922</v>
      </c>
      <c r="F11093" s="126" t="s">
        <v>33097</v>
      </c>
      <c r="G11093" s="125" t="s">
        <v>7218</v>
      </c>
      <c r="H11093" s="126" t="s">
        <v>33100</v>
      </c>
      <c r="I11093" s="127">
        <v>248</v>
      </c>
      <c r="J11093" s="128">
        <v>22.9937</v>
      </c>
    </row>
    <row r="11094" spans="2:10" hidden="1" x14ac:dyDescent="0.25">
      <c r="B11094" s="124" t="s">
        <v>554</v>
      </c>
      <c r="C11094" s="125" t="s">
        <v>33101</v>
      </c>
      <c r="D11094" s="126" t="s">
        <v>33102</v>
      </c>
      <c r="E11094" s="125" t="s">
        <v>33101</v>
      </c>
      <c r="F11094" s="126" t="s">
        <v>33103</v>
      </c>
      <c r="G11094" s="125" t="s">
        <v>23331</v>
      </c>
      <c r="H11094" s="126" t="s">
        <v>33104</v>
      </c>
      <c r="I11094" s="127">
        <v>13</v>
      </c>
      <c r="J11094" s="128">
        <v>4.4383000000000008</v>
      </c>
    </row>
    <row r="11095" spans="2:10" hidden="1" x14ac:dyDescent="0.25">
      <c r="B11095" s="124" t="s">
        <v>554</v>
      </c>
      <c r="C11095" s="125" t="s">
        <v>33105</v>
      </c>
      <c r="D11095" s="126" t="s">
        <v>33106</v>
      </c>
      <c r="E11095" s="125" t="s">
        <v>33105</v>
      </c>
      <c r="F11095" s="126" t="s">
        <v>33107</v>
      </c>
      <c r="G11095" s="125" t="s">
        <v>33108</v>
      </c>
      <c r="H11095" s="126" t="s">
        <v>33109</v>
      </c>
      <c r="I11095" s="127">
        <v>199</v>
      </c>
      <c r="J11095" s="128">
        <v>34.8996</v>
      </c>
    </row>
    <row r="11096" spans="2:10" hidden="1" x14ac:dyDescent="0.25">
      <c r="B11096" s="124" t="s">
        <v>554</v>
      </c>
      <c r="C11096" s="125" t="s">
        <v>33110</v>
      </c>
      <c r="D11096" s="126" t="s">
        <v>33111</v>
      </c>
      <c r="E11096" s="125" t="s">
        <v>33110</v>
      </c>
      <c r="F11096" s="126" t="s">
        <v>33112</v>
      </c>
      <c r="G11096" s="125" t="s">
        <v>33113</v>
      </c>
      <c r="H11096" s="126" t="s">
        <v>33114</v>
      </c>
      <c r="I11096" s="127">
        <v>151</v>
      </c>
      <c r="J11096" s="128">
        <v>25.895</v>
      </c>
    </row>
    <row r="11097" spans="2:10" hidden="1" x14ac:dyDescent="0.25">
      <c r="B11097" s="124" t="s">
        <v>554</v>
      </c>
      <c r="C11097" s="125" t="s">
        <v>33115</v>
      </c>
      <c r="D11097" s="126" t="s">
        <v>33116</v>
      </c>
      <c r="E11097" s="125" t="s">
        <v>33115</v>
      </c>
      <c r="F11097" s="126" t="s">
        <v>33117</v>
      </c>
      <c r="G11097" s="125" t="s">
        <v>33118</v>
      </c>
      <c r="H11097" s="126" t="s">
        <v>33119</v>
      </c>
      <c r="I11097" s="127">
        <v>205</v>
      </c>
      <c r="J11097" s="128">
        <v>16.657900000000009</v>
      </c>
    </row>
    <row r="11098" spans="2:10" hidden="1" x14ac:dyDescent="0.25">
      <c r="B11098" s="124" t="s">
        <v>554</v>
      </c>
      <c r="C11098" s="125" t="s">
        <v>33120</v>
      </c>
      <c r="D11098" s="126" t="s">
        <v>33121</v>
      </c>
      <c r="E11098" s="125" t="s">
        <v>33120</v>
      </c>
      <c r="F11098" s="126" t="s">
        <v>33122</v>
      </c>
      <c r="G11098" s="125" t="s">
        <v>33123</v>
      </c>
      <c r="H11098" s="126" t="s">
        <v>33124</v>
      </c>
      <c r="I11098" s="127">
        <v>23</v>
      </c>
      <c r="J11098" s="128">
        <v>5.3333999999999993</v>
      </c>
    </row>
    <row r="11099" spans="2:10" hidden="1" x14ac:dyDescent="0.25">
      <c r="B11099" s="124" t="s">
        <v>554</v>
      </c>
      <c r="C11099" s="125" t="s">
        <v>33120</v>
      </c>
      <c r="D11099" s="126" t="s">
        <v>33121</v>
      </c>
      <c r="E11099" s="125" t="s">
        <v>33123</v>
      </c>
      <c r="F11099" s="126" t="s">
        <v>33124</v>
      </c>
      <c r="G11099" s="125" t="s">
        <v>33125</v>
      </c>
      <c r="H11099" s="126" t="s">
        <v>33126</v>
      </c>
      <c r="I11099" s="127">
        <v>16</v>
      </c>
      <c r="J11099" s="128">
        <v>9.1647000000000016</v>
      </c>
    </row>
    <row r="11100" spans="2:10" hidden="1" x14ac:dyDescent="0.25">
      <c r="B11100" s="124" t="s">
        <v>554</v>
      </c>
      <c r="C11100" s="125" t="s">
        <v>33120</v>
      </c>
      <c r="D11100" s="126" t="s">
        <v>33121</v>
      </c>
      <c r="E11100" s="125" t="s">
        <v>33125</v>
      </c>
      <c r="F11100" s="126" t="s">
        <v>33126</v>
      </c>
      <c r="G11100" s="125" t="s">
        <v>33127</v>
      </c>
      <c r="H11100" s="126" t="s">
        <v>33128</v>
      </c>
      <c r="I11100" s="127">
        <v>45</v>
      </c>
      <c r="J11100" s="128">
        <v>14.400499999999999</v>
      </c>
    </row>
    <row r="11101" spans="2:10" hidden="1" x14ac:dyDescent="0.25">
      <c r="B11101" s="124" t="s">
        <v>554</v>
      </c>
      <c r="C11101" s="125" t="s">
        <v>33129</v>
      </c>
      <c r="D11101" s="126" t="s">
        <v>33130</v>
      </c>
      <c r="E11101" s="125" t="s">
        <v>33131</v>
      </c>
      <c r="F11101" s="126" t="s">
        <v>33132</v>
      </c>
      <c r="G11101" s="125" t="s">
        <v>33133</v>
      </c>
      <c r="H11101" s="126" t="s">
        <v>33134</v>
      </c>
      <c r="I11101" s="127">
        <v>142</v>
      </c>
      <c r="J11101" s="128">
        <v>17.394400000000001</v>
      </c>
    </row>
    <row r="11102" spans="2:10" hidden="1" x14ac:dyDescent="0.25">
      <c r="B11102" s="124" t="s">
        <v>554</v>
      </c>
      <c r="C11102" s="125" t="s">
        <v>33129</v>
      </c>
      <c r="D11102" s="126" t="s">
        <v>33130</v>
      </c>
      <c r="E11102" s="125" t="s">
        <v>33135</v>
      </c>
      <c r="F11102" s="126" t="s">
        <v>33136</v>
      </c>
      <c r="G11102" s="125" t="s">
        <v>33131</v>
      </c>
      <c r="H11102" s="126" t="s">
        <v>33132</v>
      </c>
      <c r="I11102" s="127">
        <v>228</v>
      </c>
      <c r="J11102" s="128">
        <v>12.5976</v>
      </c>
    </row>
    <row r="11103" spans="2:10" hidden="1" x14ac:dyDescent="0.25">
      <c r="B11103" s="124" t="s">
        <v>554</v>
      </c>
      <c r="C11103" s="125" t="s">
        <v>555</v>
      </c>
      <c r="D11103" s="126" t="s">
        <v>33137</v>
      </c>
      <c r="E11103" s="125" t="s">
        <v>555</v>
      </c>
      <c r="F11103" s="126" t="s">
        <v>33138</v>
      </c>
      <c r="G11103" s="125" t="s">
        <v>5715</v>
      </c>
      <c r="H11103" s="126" t="s">
        <v>33139</v>
      </c>
      <c r="I11103" s="127">
        <v>0</v>
      </c>
      <c r="J11103" s="128">
        <v>7.5688000000000004</v>
      </c>
    </row>
    <row r="11104" spans="2:10" hidden="1" x14ac:dyDescent="0.25">
      <c r="B11104" s="124" t="s">
        <v>554</v>
      </c>
      <c r="C11104" s="125" t="s">
        <v>555</v>
      </c>
      <c r="D11104" s="126" t="s">
        <v>33137</v>
      </c>
      <c r="E11104" s="125" t="s">
        <v>555</v>
      </c>
      <c r="F11104" s="126" t="s">
        <v>33138</v>
      </c>
      <c r="G11104" s="125" t="s">
        <v>33140</v>
      </c>
      <c r="H11104" s="126" t="s">
        <v>33141</v>
      </c>
      <c r="I11104" s="127">
        <v>165</v>
      </c>
      <c r="J11104" s="128">
        <v>10.821899999999999</v>
      </c>
    </row>
    <row r="11105" spans="2:10" hidden="1" x14ac:dyDescent="0.25">
      <c r="B11105" s="124" t="s">
        <v>554</v>
      </c>
      <c r="C11105" s="125" t="s">
        <v>33142</v>
      </c>
      <c r="D11105" s="126" t="s">
        <v>33143</v>
      </c>
      <c r="E11105" s="125" t="s">
        <v>33142</v>
      </c>
      <c r="F11105" s="126" t="s">
        <v>33144</v>
      </c>
      <c r="G11105" s="125" t="s">
        <v>33145</v>
      </c>
      <c r="H11105" s="126" t="s">
        <v>33146</v>
      </c>
      <c r="I11105" s="127">
        <v>219</v>
      </c>
      <c r="J11105" s="128">
        <v>14.7073</v>
      </c>
    </row>
    <row r="11106" spans="2:10" hidden="1" x14ac:dyDescent="0.25">
      <c r="B11106" s="124" t="s">
        <v>554</v>
      </c>
      <c r="C11106" s="125" t="s">
        <v>33147</v>
      </c>
      <c r="D11106" s="126" t="s">
        <v>33148</v>
      </c>
      <c r="E11106" s="125" t="s">
        <v>23331</v>
      </c>
      <c r="F11106" s="126" t="s">
        <v>33149</v>
      </c>
      <c r="G11106" s="125" t="s">
        <v>31929</v>
      </c>
      <c r="H11106" s="126" t="s">
        <v>33150</v>
      </c>
      <c r="I11106" s="127">
        <v>227</v>
      </c>
      <c r="J11106" s="128">
        <v>9.3582000000000001</v>
      </c>
    </row>
    <row r="11107" spans="2:10" hidden="1" x14ac:dyDescent="0.25">
      <c r="B11107" s="124" t="s">
        <v>554</v>
      </c>
      <c r="C11107" s="125" t="s">
        <v>33147</v>
      </c>
      <c r="D11107" s="126" t="s">
        <v>33148</v>
      </c>
      <c r="E11107" s="125" t="s">
        <v>23331</v>
      </c>
      <c r="F11107" s="126" t="s">
        <v>33149</v>
      </c>
      <c r="G11107" s="125" t="s">
        <v>3813</v>
      </c>
      <c r="H11107" s="126" t="s">
        <v>33151</v>
      </c>
      <c r="I11107" s="127">
        <v>165</v>
      </c>
      <c r="J11107" s="128">
        <v>9.1799000000000035</v>
      </c>
    </row>
    <row r="11108" spans="2:10" hidden="1" x14ac:dyDescent="0.25">
      <c r="B11108" s="124" t="s">
        <v>554</v>
      </c>
      <c r="C11108" s="125" t="s">
        <v>33147</v>
      </c>
      <c r="D11108" s="126" t="s">
        <v>33148</v>
      </c>
      <c r="E11108" s="125" t="s">
        <v>33147</v>
      </c>
      <c r="F11108" s="126" t="s">
        <v>33152</v>
      </c>
      <c r="G11108" s="125" t="s">
        <v>23331</v>
      </c>
      <c r="H11108" s="126" t="s">
        <v>33149</v>
      </c>
      <c r="I11108" s="127">
        <v>22</v>
      </c>
      <c r="J11108" s="128">
        <v>10.3948</v>
      </c>
    </row>
    <row r="11109" spans="2:10" hidden="1" x14ac:dyDescent="0.25">
      <c r="B11109" s="124" t="s">
        <v>554</v>
      </c>
      <c r="C11109" s="125" t="s">
        <v>33153</v>
      </c>
      <c r="D11109" s="126" t="s">
        <v>33154</v>
      </c>
      <c r="E11109" s="125" t="s">
        <v>33153</v>
      </c>
      <c r="F11109" s="126" t="s">
        <v>33155</v>
      </c>
      <c r="G11109" s="125" t="s">
        <v>33156</v>
      </c>
      <c r="H11109" s="126" t="s">
        <v>33157</v>
      </c>
      <c r="I11109" s="127">
        <v>207</v>
      </c>
      <c r="J11109" s="128">
        <v>17.083099999999991</v>
      </c>
    </row>
    <row r="11110" spans="2:10" hidden="1" x14ac:dyDescent="0.25">
      <c r="B11110" s="124" t="s">
        <v>554</v>
      </c>
      <c r="C11110" s="125" t="s">
        <v>12695</v>
      </c>
      <c r="D11110" s="126" t="s">
        <v>33158</v>
      </c>
      <c r="E11110" s="125" t="s">
        <v>12695</v>
      </c>
      <c r="F11110" s="126" t="s">
        <v>33159</v>
      </c>
      <c r="G11110" s="125" t="s">
        <v>33160</v>
      </c>
      <c r="H11110" s="126" t="s">
        <v>33161</v>
      </c>
      <c r="I11110" s="127">
        <v>84</v>
      </c>
      <c r="J11110" s="128">
        <v>12.7196</v>
      </c>
    </row>
    <row r="11111" spans="2:10" hidden="1" x14ac:dyDescent="0.25">
      <c r="B11111" s="124" t="s">
        <v>554</v>
      </c>
      <c r="C11111" s="125" t="s">
        <v>12695</v>
      </c>
      <c r="D11111" s="126" t="s">
        <v>33158</v>
      </c>
      <c r="E11111" s="125" t="s">
        <v>12695</v>
      </c>
      <c r="F11111" s="126" t="s">
        <v>33159</v>
      </c>
      <c r="G11111" s="125" t="s">
        <v>33162</v>
      </c>
      <c r="H11111" s="126" t="s">
        <v>33163</v>
      </c>
      <c r="I11111" s="127">
        <v>190</v>
      </c>
      <c r="J11111" s="128">
        <v>19.779499999999999</v>
      </c>
    </row>
    <row r="11112" spans="2:10" hidden="1" x14ac:dyDescent="0.25">
      <c r="B11112" s="124" t="s">
        <v>554</v>
      </c>
      <c r="C11112" s="125" t="s">
        <v>10654</v>
      </c>
      <c r="D11112" s="126" t="s">
        <v>33164</v>
      </c>
      <c r="E11112" s="125" t="s">
        <v>33165</v>
      </c>
      <c r="F11112" s="126" t="s">
        <v>33166</v>
      </c>
      <c r="G11112" s="125" t="s">
        <v>32031</v>
      </c>
      <c r="H11112" s="126" t="s">
        <v>33167</v>
      </c>
      <c r="I11112" s="127">
        <v>277</v>
      </c>
      <c r="J11112" s="128">
        <v>4.6823999999999986</v>
      </c>
    </row>
    <row r="11113" spans="2:10" hidden="1" x14ac:dyDescent="0.25">
      <c r="B11113" s="124" t="s">
        <v>554</v>
      </c>
      <c r="C11113" s="125" t="s">
        <v>10654</v>
      </c>
      <c r="D11113" s="126" t="s">
        <v>33164</v>
      </c>
      <c r="E11113" s="125" t="s">
        <v>33168</v>
      </c>
      <c r="F11113" s="126" t="s">
        <v>33169</v>
      </c>
      <c r="G11113" s="125" t="s">
        <v>33165</v>
      </c>
      <c r="H11113" s="126" t="s">
        <v>33166</v>
      </c>
      <c r="I11113" s="127">
        <v>173</v>
      </c>
      <c r="J11113" s="128">
        <v>1.4278999999999999</v>
      </c>
    </row>
    <row r="11114" spans="2:10" hidden="1" x14ac:dyDescent="0.25">
      <c r="B11114" s="124" t="s">
        <v>554</v>
      </c>
      <c r="C11114" s="125" t="s">
        <v>33170</v>
      </c>
      <c r="D11114" s="126" t="s">
        <v>33171</v>
      </c>
      <c r="E11114" s="125" t="s">
        <v>33170</v>
      </c>
      <c r="F11114" s="126" t="s">
        <v>33172</v>
      </c>
      <c r="G11114" s="125" t="s">
        <v>33173</v>
      </c>
      <c r="H11114" s="126" t="s">
        <v>33174</v>
      </c>
      <c r="I11114" s="127">
        <v>39</v>
      </c>
      <c r="J11114" s="128">
        <v>4.7203999999999997</v>
      </c>
    </row>
    <row r="11115" spans="2:10" hidden="1" x14ac:dyDescent="0.25">
      <c r="B11115" s="124" t="s">
        <v>554</v>
      </c>
      <c r="C11115" s="125" t="s">
        <v>33175</v>
      </c>
      <c r="D11115" s="126" t="s">
        <v>33176</v>
      </c>
      <c r="E11115" s="125" t="s">
        <v>33177</v>
      </c>
      <c r="F11115" s="126" t="s">
        <v>33178</v>
      </c>
      <c r="G11115" s="125" t="s">
        <v>33179</v>
      </c>
      <c r="H11115" s="126" t="s">
        <v>33180</v>
      </c>
      <c r="I11115" s="127">
        <v>5</v>
      </c>
      <c r="J11115" s="128">
        <v>11.058999999999999</v>
      </c>
    </row>
    <row r="11116" spans="2:10" hidden="1" x14ac:dyDescent="0.25">
      <c r="B11116" s="124" t="s">
        <v>554</v>
      </c>
      <c r="C11116" s="125" t="s">
        <v>33181</v>
      </c>
      <c r="D11116" s="126" t="s">
        <v>33182</v>
      </c>
      <c r="E11116" s="125" t="s">
        <v>33181</v>
      </c>
      <c r="F11116" s="126" t="s">
        <v>33183</v>
      </c>
      <c r="G11116" s="125" t="s">
        <v>27666</v>
      </c>
      <c r="H11116" s="126" t="s">
        <v>33184</v>
      </c>
      <c r="I11116" s="127">
        <v>122</v>
      </c>
      <c r="J11116" s="128">
        <v>23.65809999999999</v>
      </c>
    </row>
    <row r="11117" spans="2:10" hidden="1" x14ac:dyDescent="0.25">
      <c r="B11117" s="124" t="s">
        <v>554</v>
      </c>
      <c r="C11117" s="125" t="s">
        <v>33185</v>
      </c>
      <c r="D11117" s="126" t="s">
        <v>33186</v>
      </c>
      <c r="E11117" s="125" t="s">
        <v>33185</v>
      </c>
      <c r="F11117" s="126" t="s">
        <v>33187</v>
      </c>
      <c r="G11117" s="125" t="s">
        <v>33188</v>
      </c>
      <c r="H11117" s="126" t="s">
        <v>33189</v>
      </c>
      <c r="I11117" s="127">
        <v>145</v>
      </c>
      <c r="J11117" s="128">
        <v>26.556999999999999</v>
      </c>
    </row>
    <row r="11118" spans="2:10" hidden="1" x14ac:dyDescent="0.25">
      <c r="B11118" s="124" t="s">
        <v>554</v>
      </c>
      <c r="C11118" s="125" t="s">
        <v>33185</v>
      </c>
      <c r="D11118" s="126" t="s">
        <v>33186</v>
      </c>
      <c r="E11118" s="125" t="s">
        <v>33185</v>
      </c>
      <c r="F11118" s="126" t="s">
        <v>33187</v>
      </c>
      <c r="G11118" s="125" t="s">
        <v>33190</v>
      </c>
      <c r="H11118" s="126" t="s">
        <v>33191</v>
      </c>
      <c r="I11118" s="127">
        <v>151</v>
      </c>
      <c r="J11118" s="128">
        <v>6.4272</v>
      </c>
    </row>
    <row r="11119" spans="2:10" hidden="1" x14ac:dyDescent="0.25">
      <c r="B11119" s="124" t="s">
        <v>554</v>
      </c>
      <c r="C11119" s="125" t="s">
        <v>22900</v>
      </c>
      <c r="D11119" s="126" t="s">
        <v>33192</v>
      </c>
      <c r="E11119" s="125" t="s">
        <v>22900</v>
      </c>
      <c r="F11119" s="126" t="s">
        <v>33193</v>
      </c>
      <c r="G11119" s="125" t="s">
        <v>3034</v>
      </c>
      <c r="H11119" s="126" t="s">
        <v>33194</v>
      </c>
      <c r="I11119" s="127">
        <v>180</v>
      </c>
      <c r="J11119" s="128">
        <v>7.3832000000000004</v>
      </c>
    </row>
    <row r="11120" spans="2:10" hidden="1" x14ac:dyDescent="0.25">
      <c r="B11120" s="124" t="s">
        <v>554</v>
      </c>
      <c r="C11120" s="125" t="s">
        <v>33195</v>
      </c>
      <c r="D11120" s="126" t="s">
        <v>33196</v>
      </c>
      <c r="E11120" s="125" t="s">
        <v>33195</v>
      </c>
      <c r="F11120" s="126" t="s">
        <v>33197</v>
      </c>
      <c r="G11120" s="125" t="s">
        <v>33198</v>
      </c>
      <c r="H11120" s="126" t="s">
        <v>33199</v>
      </c>
      <c r="I11120" s="127">
        <v>80</v>
      </c>
      <c r="J11120" s="128">
        <v>32.008900000000011</v>
      </c>
    </row>
    <row r="11121" spans="2:10" hidden="1" x14ac:dyDescent="0.25">
      <c r="B11121" s="124" t="s">
        <v>554</v>
      </c>
      <c r="C11121" s="125" t="s">
        <v>13392</v>
      </c>
      <c r="D11121" s="126" t="s">
        <v>33200</v>
      </c>
      <c r="E11121" s="125" t="s">
        <v>33201</v>
      </c>
      <c r="F11121" s="126" t="s">
        <v>33202</v>
      </c>
      <c r="G11121" s="125" t="s">
        <v>33203</v>
      </c>
      <c r="H11121" s="126" t="s">
        <v>33204</v>
      </c>
      <c r="I11121" s="127">
        <v>139</v>
      </c>
      <c r="J11121" s="128">
        <v>3.9620000000000002</v>
      </c>
    </row>
    <row r="11122" spans="2:10" hidden="1" x14ac:dyDescent="0.25">
      <c r="B11122" s="124" t="s">
        <v>554</v>
      </c>
      <c r="C11122" s="125" t="s">
        <v>13392</v>
      </c>
      <c r="D11122" s="126" t="s">
        <v>33200</v>
      </c>
      <c r="E11122" s="125" t="s">
        <v>13392</v>
      </c>
      <c r="F11122" s="126" t="s">
        <v>33205</v>
      </c>
      <c r="G11122" s="125" t="s">
        <v>20489</v>
      </c>
      <c r="H11122" s="126" t="s">
        <v>33206</v>
      </c>
      <c r="I11122" s="127">
        <v>230</v>
      </c>
      <c r="J11122" s="128">
        <v>3.1072000000000002</v>
      </c>
    </row>
    <row r="11123" spans="2:10" hidden="1" x14ac:dyDescent="0.25">
      <c r="B11123" s="124" t="s">
        <v>554</v>
      </c>
      <c r="C11123" s="125" t="s">
        <v>13392</v>
      </c>
      <c r="D11123" s="126" t="s">
        <v>33200</v>
      </c>
      <c r="E11123" s="125" t="s">
        <v>33207</v>
      </c>
      <c r="F11123" s="126" t="s">
        <v>33208</v>
      </c>
      <c r="G11123" s="125" t="s">
        <v>33209</v>
      </c>
      <c r="H11123" s="126" t="s">
        <v>33210</v>
      </c>
      <c r="I11123" s="127">
        <v>116</v>
      </c>
      <c r="J11123" s="128">
        <v>3.9432</v>
      </c>
    </row>
    <row r="11124" spans="2:10" hidden="1" x14ac:dyDescent="0.25">
      <c r="B11124" s="124" t="s">
        <v>554</v>
      </c>
      <c r="C11124" s="125" t="s">
        <v>13392</v>
      </c>
      <c r="D11124" s="126" t="s">
        <v>33200</v>
      </c>
      <c r="E11124" s="125" t="s">
        <v>13392</v>
      </c>
      <c r="F11124" s="126" t="s">
        <v>33205</v>
      </c>
      <c r="G11124" s="125" t="s">
        <v>33211</v>
      </c>
      <c r="H11124" s="126" t="s">
        <v>33212</v>
      </c>
      <c r="I11124" s="127">
        <v>149</v>
      </c>
      <c r="J11124" s="128">
        <v>5.7115</v>
      </c>
    </row>
    <row r="11125" spans="2:10" hidden="1" x14ac:dyDescent="0.25">
      <c r="B11125" s="124" t="s">
        <v>554</v>
      </c>
      <c r="C11125" s="125" t="s">
        <v>13392</v>
      </c>
      <c r="D11125" s="126" t="s">
        <v>33200</v>
      </c>
      <c r="E11125" s="125" t="s">
        <v>20489</v>
      </c>
      <c r="F11125" s="126" t="s">
        <v>33206</v>
      </c>
      <c r="G11125" s="125" t="s">
        <v>33213</v>
      </c>
      <c r="H11125" s="126" t="s">
        <v>33214</v>
      </c>
      <c r="I11125" s="127">
        <v>235</v>
      </c>
      <c r="J11125" s="128">
        <v>6.0498000000000003</v>
      </c>
    </row>
    <row r="11126" spans="2:10" hidden="1" x14ac:dyDescent="0.25">
      <c r="B11126" s="124" t="s">
        <v>554</v>
      </c>
      <c r="C11126" s="125" t="s">
        <v>13392</v>
      </c>
      <c r="D11126" s="126" t="s">
        <v>33200</v>
      </c>
      <c r="E11126" s="125" t="s">
        <v>33213</v>
      </c>
      <c r="F11126" s="126" t="s">
        <v>33214</v>
      </c>
      <c r="G11126" s="125" t="s">
        <v>33207</v>
      </c>
      <c r="H11126" s="126" t="s">
        <v>33208</v>
      </c>
      <c r="I11126" s="127">
        <v>148</v>
      </c>
      <c r="J11126" s="128">
        <v>5.4273999999999996</v>
      </c>
    </row>
    <row r="11127" spans="2:10" hidden="1" x14ac:dyDescent="0.25">
      <c r="B11127" s="124" t="s">
        <v>554</v>
      </c>
      <c r="C11127" s="125" t="s">
        <v>13392</v>
      </c>
      <c r="D11127" s="126" t="s">
        <v>33200</v>
      </c>
      <c r="E11127" s="125" t="s">
        <v>33209</v>
      </c>
      <c r="F11127" s="126" t="s">
        <v>33210</v>
      </c>
      <c r="G11127" s="125" t="s">
        <v>33201</v>
      </c>
      <c r="H11127" s="126" t="s">
        <v>33202</v>
      </c>
      <c r="I11127" s="127">
        <v>109</v>
      </c>
      <c r="J11127" s="128">
        <v>5.758</v>
      </c>
    </row>
    <row r="11128" spans="2:10" hidden="1" x14ac:dyDescent="0.25">
      <c r="B11128" s="124" t="s">
        <v>554</v>
      </c>
      <c r="C11128" s="125" t="s">
        <v>33215</v>
      </c>
      <c r="D11128" s="126" t="s">
        <v>33216</v>
      </c>
      <c r="E11128" s="125" t="s">
        <v>33217</v>
      </c>
      <c r="F11128" s="126" t="s">
        <v>33218</v>
      </c>
      <c r="G11128" s="125" t="s">
        <v>10666</v>
      </c>
      <c r="H11128" s="126" t="s">
        <v>33219</v>
      </c>
      <c r="I11128" s="127">
        <v>100</v>
      </c>
      <c r="J11128" s="128">
        <v>11.305899999999999</v>
      </c>
    </row>
    <row r="11129" spans="2:10" hidden="1" x14ac:dyDescent="0.25">
      <c r="B11129" s="124" t="s">
        <v>554</v>
      </c>
      <c r="C11129" s="125" t="s">
        <v>33215</v>
      </c>
      <c r="D11129" s="126" t="s">
        <v>33216</v>
      </c>
      <c r="E11129" s="125" t="s">
        <v>10666</v>
      </c>
      <c r="F11129" s="126" t="s">
        <v>33219</v>
      </c>
      <c r="G11129" s="125" t="s">
        <v>33220</v>
      </c>
      <c r="H11129" s="126" t="s">
        <v>33221</v>
      </c>
      <c r="I11129" s="127">
        <v>152</v>
      </c>
      <c r="J11129" s="128">
        <v>11.3721</v>
      </c>
    </row>
    <row r="11130" spans="2:10" hidden="1" x14ac:dyDescent="0.25">
      <c r="B11130" s="124" t="s">
        <v>554</v>
      </c>
      <c r="C11130" s="125" t="s">
        <v>33215</v>
      </c>
      <c r="D11130" s="126" t="s">
        <v>33216</v>
      </c>
      <c r="E11130" s="125" t="s">
        <v>10666</v>
      </c>
      <c r="F11130" s="126" t="s">
        <v>33219</v>
      </c>
      <c r="G11130" s="125" t="s">
        <v>33222</v>
      </c>
      <c r="H11130" s="126" t="s">
        <v>33223</v>
      </c>
      <c r="I11130" s="127">
        <v>25</v>
      </c>
      <c r="J11130" s="128">
        <v>10.91</v>
      </c>
    </row>
    <row r="11131" spans="2:10" hidden="1" x14ac:dyDescent="0.25">
      <c r="B11131" s="124" t="s">
        <v>554</v>
      </c>
      <c r="C11131" s="125" t="s">
        <v>33215</v>
      </c>
      <c r="D11131" s="126" t="s">
        <v>33216</v>
      </c>
      <c r="E11131" s="125" t="s">
        <v>33215</v>
      </c>
      <c r="F11131" s="126" t="s">
        <v>33224</v>
      </c>
      <c r="G11131" s="125" t="s">
        <v>33217</v>
      </c>
      <c r="H11131" s="126" t="s">
        <v>33218</v>
      </c>
      <c r="I11131" s="127">
        <v>57</v>
      </c>
      <c r="J11131" s="128">
        <v>11.789400000000001</v>
      </c>
    </row>
    <row r="11132" spans="2:10" hidden="1" x14ac:dyDescent="0.25">
      <c r="B11132" s="124" t="s">
        <v>554</v>
      </c>
      <c r="C11132" s="125" t="s">
        <v>33225</v>
      </c>
      <c r="D11132" s="126" t="s">
        <v>33226</v>
      </c>
      <c r="E11132" s="125" t="s">
        <v>33225</v>
      </c>
      <c r="F11132" s="126" t="s">
        <v>33227</v>
      </c>
      <c r="G11132" s="125" t="s">
        <v>7756</v>
      </c>
      <c r="H11132" s="126" t="s">
        <v>33228</v>
      </c>
      <c r="I11132" s="127">
        <v>253</v>
      </c>
      <c r="J11132" s="128">
        <v>17.496700000000001</v>
      </c>
    </row>
    <row r="11133" spans="2:10" hidden="1" x14ac:dyDescent="0.25">
      <c r="B11133" s="124" t="s">
        <v>554</v>
      </c>
      <c r="C11133" s="125" t="s">
        <v>4834</v>
      </c>
      <c r="D11133" s="126" t="s">
        <v>33229</v>
      </c>
      <c r="E11133" s="125" t="s">
        <v>33230</v>
      </c>
      <c r="F11133" s="126" t="s">
        <v>33231</v>
      </c>
      <c r="G11133" s="125" t="s">
        <v>33232</v>
      </c>
      <c r="H11133" s="126" t="s">
        <v>33233</v>
      </c>
      <c r="I11133" s="127">
        <v>126</v>
      </c>
      <c r="J11133" s="128">
        <v>5.5011999999999999</v>
      </c>
    </row>
    <row r="11134" spans="2:10" hidden="1" x14ac:dyDescent="0.25">
      <c r="B11134" s="124" t="s">
        <v>554</v>
      </c>
      <c r="C11134" s="125" t="s">
        <v>4834</v>
      </c>
      <c r="D11134" s="126" t="s">
        <v>33229</v>
      </c>
      <c r="E11134" s="125" t="s">
        <v>4834</v>
      </c>
      <c r="F11134" s="126" t="s">
        <v>33234</v>
      </c>
      <c r="G11134" s="125" t="s">
        <v>1432</v>
      </c>
      <c r="H11134" s="126" t="s">
        <v>33235</v>
      </c>
      <c r="I11134" s="127">
        <v>53</v>
      </c>
      <c r="J11134" s="128">
        <v>12.121499999999999</v>
      </c>
    </row>
    <row r="11135" spans="2:10" hidden="1" x14ac:dyDescent="0.25">
      <c r="B11135" s="124" t="s">
        <v>554</v>
      </c>
      <c r="C11135" s="125" t="s">
        <v>4834</v>
      </c>
      <c r="D11135" s="126" t="s">
        <v>33229</v>
      </c>
      <c r="E11135" s="125" t="s">
        <v>4834</v>
      </c>
      <c r="F11135" s="126" t="s">
        <v>33234</v>
      </c>
      <c r="G11135" s="125" t="s">
        <v>33230</v>
      </c>
      <c r="H11135" s="126" t="s">
        <v>33231</v>
      </c>
      <c r="I11135" s="127">
        <v>167</v>
      </c>
      <c r="J11135" s="128">
        <v>10.7363</v>
      </c>
    </row>
    <row r="11136" spans="2:10" hidden="1" x14ac:dyDescent="0.25">
      <c r="B11136" s="124" t="s">
        <v>554</v>
      </c>
      <c r="C11136" s="125" t="s">
        <v>33236</v>
      </c>
      <c r="D11136" s="126" t="s">
        <v>33237</v>
      </c>
      <c r="E11136" s="125" t="s">
        <v>33236</v>
      </c>
      <c r="F11136" s="126" t="s">
        <v>33238</v>
      </c>
      <c r="G11136" s="125" t="s">
        <v>33239</v>
      </c>
      <c r="H11136" s="126" t="s">
        <v>33240</v>
      </c>
      <c r="I11136" s="127">
        <v>219</v>
      </c>
      <c r="J11136" s="128">
        <v>53.123000000000012</v>
      </c>
    </row>
    <row r="11137" spans="2:10" hidden="1" x14ac:dyDescent="0.25">
      <c r="B11137" s="124" t="s">
        <v>554</v>
      </c>
      <c r="C11137" s="125" t="s">
        <v>5775</v>
      </c>
      <c r="D11137" s="126" t="s">
        <v>33241</v>
      </c>
      <c r="E11137" s="125" t="s">
        <v>33242</v>
      </c>
      <c r="F11137" s="126" t="s">
        <v>33243</v>
      </c>
      <c r="G11137" s="125" t="s">
        <v>33244</v>
      </c>
      <c r="H11137" s="126" t="s">
        <v>33245</v>
      </c>
      <c r="I11137" s="127">
        <v>91</v>
      </c>
      <c r="J11137" s="128">
        <v>9.200800000000001</v>
      </c>
    </row>
    <row r="11138" spans="2:10" hidden="1" x14ac:dyDescent="0.25">
      <c r="B11138" s="124" t="s">
        <v>554</v>
      </c>
      <c r="C11138" s="125" t="s">
        <v>5775</v>
      </c>
      <c r="D11138" s="126" t="s">
        <v>33241</v>
      </c>
      <c r="E11138" s="125" t="s">
        <v>5775</v>
      </c>
      <c r="F11138" s="126" t="s">
        <v>33246</v>
      </c>
      <c r="G11138" s="125" t="s">
        <v>33242</v>
      </c>
      <c r="H11138" s="126" t="s">
        <v>33243</v>
      </c>
      <c r="I11138" s="127">
        <v>118</v>
      </c>
      <c r="J11138" s="128">
        <v>6.9416000000000011</v>
      </c>
    </row>
    <row r="11139" spans="2:10" hidden="1" x14ac:dyDescent="0.25">
      <c r="B11139" s="124" t="s">
        <v>554</v>
      </c>
      <c r="C11139" s="125" t="s">
        <v>33247</v>
      </c>
      <c r="D11139" s="126" t="s">
        <v>33248</v>
      </c>
      <c r="E11139" s="125" t="s">
        <v>33247</v>
      </c>
      <c r="F11139" s="126" t="s">
        <v>33249</v>
      </c>
      <c r="G11139" s="125" t="s">
        <v>6409</v>
      </c>
      <c r="H11139" s="126" t="s">
        <v>33250</v>
      </c>
      <c r="I11139" s="127">
        <v>128</v>
      </c>
      <c r="J11139" s="128">
        <v>18.374099999999999</v>
      </c>
    </row>
    <row r="11140" spans="2:10" hidden="1" x14ac:dyDescent="0.25">
      <c r="B11140" s="124" t="s">
        <v>554</v>
      </c>
      <c r="C11140" s="125" t="s">
        <v>33251</v>
      </c>
      <c r="D11140" s="126" t="s">
        <v>33252</v>
      </c>
      <c r="E11140" s="125" t="s">
        <v>33251</v>
      </c>
      <c r="F11140" s="126" t="s">
        <v>33253</v>
      </c>
      <c r="G11140" s="125" t="s">
        <v>33254</v>
      </c>
      <c r="H11140" s="126" t="s">
        <v>33255</v>
      </c>
      <c r="I11140" s="127">
        <v>93</v>
      </c>
      <c r="J11140" s="128">
        <v>9.9867000000000008</v>
      </c>
    </row>
    <row r="11141" spans="2:10" hidden="1" x14ac:dyDescent="0.25">
      <c r="B11141" s="124" t="s">
        <v>554</v>
      </c>
      <c r="C11141" s="125" t="s">
        <v>17772</v>
      </c>
      <c r="D11141" s="126" t="s">
        <v>33256</v>
      </c>
      <c r="E11141" s="125" t="s">
        <v>17772</v>
      </c>
      <c r="F11141" s="126" t="s">
        <v>33257</v>
      </c>
      <c r="G11141" s="125" t="s">
        <v>33258</v>
      </c>
      <c r="H11141" s="126" t="s">
        <v>33259</v>
      </c>
      <c r="I11141" s="127">
        <v>259</v>
      </c>
      <c r="J11141" s="128">
        <v>10.8308</v>
      </c>
    </row>
    <row r="11142" spans="2:10" hidden="1" x14ac:dyDescent="0.25">
      <c r="B11142" s="124" t="s">
        <v>554</v>
      </c>
      <c r="C11142" s="125" t="s">
        <v>29174</v>
      </c>
      <c r="D11142" s="126" t="s">
        <v>33260</v>
      </c>
      <c r="E11142" s="125" t="s">
        <v>29174</v>
      </c>
      <c r="F11142" s="126" t="s">
        <v>33261</v>
      </c>
      <c r="G11142" s="125" t="s">
        <v>33262</v>
      </c>
      <c r="H11142" s="126" t="s">
        <v>33263</v>
      </c>
      <c r="I11142" s="127">
        <v>271</v>
      </c>
      <c r="J11142" s="128">
        <v>3.548</v>
      </c>
    </row>
    <row r="11143" spans="2:10" hidden="1" x14ac:dyDescent="0.25">
      <c r="B11143" s="124" t="s">
        <v>554</v>
      </c>
      <c r="C11143" s="125" t="s">
        <v>29174</v>
      </c>
      <c r="D11143" s="126" t="s">
        <v>33260</v>
      </c>
      <c r="E11143" s="125" t="s">
        <v>29174</v>
      </c>
      <c r="F11143" s="126" t="s">
        <v>33261</v>
      </c>
      <c r="G11143" s="125" t="s">
        <v>1154</v>
      </c>
      <c r="H11143" s="126" t="s">
        <v>33264</v>
      </c>
      <c r="I11143" s="127">
        <v>246</v>
      </c>
      <c r="J11143" s="128">
        <v>5.1224999999999987</v>
      </c>
    </row>
    <row r="11144" spans="2:10" hidden="1" x14ac:dyDescent="0.25">
      <c r="B11144" s="124" t="s">
        <v>554</v>
      </c>
      <c r="C11144" s="125" t="s">
        <v>33265</v>
      </c>
      <c r="D11144" s="126" t="s">
        <v>33266</v>
      </c>
      <c r="E11144" s="125" t="s">
        <v>33265</v>
      </c>
      <c r="F11144" s="126" t="s">
        <v>33267</v>
      </c>
      <c r="G11144" s="125" t="s">
        <v>33268</v>
      </c>
      <c r="H11144" s="126" t="s">
        <v>33269</v>
      </c>
      <c r="I11144" s="127">
        <v>157</v>
      </c>
      <c r="J11144" s="128">
        <v>21.7546</v>
      </c>
    </row>
    <row r="11145" spans="2:10" hidden="1" x14ac:dyDescent="0.25">
      <c r="B11145" s="124" t="s">
        <v>554</v>
      </c>
      <c r="C11145" s="125" t="s">
        <v>33270</v>
      </c>
      <c r="D11145" s="126" t="s">
        <v>33271</v>
      </c>
      <c r="E11145" s="125" t="s">
        <v>33270</v>
      </c>
      <c r="F11145" s="126" t="s">
        <v>33272</v>
      </c>
      <c r="G11145" s="125" t="s">
        <v>28127</v>
      </c>
      <c r="H11145" s="126" t="s">
        <v>33273</v>
      </c>
      <c r="I11145" s="127">
        <v>261</v>
      </c>
      <c r="J11145" s="128">
        <v>6.7081</v>
      </c>
    </row>
    <row r="11146" spans="2:10" hidden="1" x14ac:dyDescent="0.25">
      <c r="B11146" s="124" t="s">
        <v>554</v>
      </c>
      <c r="C11146" s="125" t="s">
        <v>971</v>
      </c>
      <c r="D11146" s="126" t="s">
        <v>33274</v>
      </c>
      <c r="E11146" s="125" t="s">
        <v>971</v>
      </c>
      <c r="F11146" s="126" t="s">
        <v>33275</v>
      </c>
      <c r="G11146" s="125" t="s">
        <v>33276</v>
      </c>
      <c r="H11146" s="126" t="s">
        <v>33277</v>
      </c>
      <c r="I11146" s="127">
        <v>205</v>
      </c>
      <c r="J11146" s="128">
        <v>8.3609000000000027</v>
      </c>
    </row>
    <row r="11147" spans="2:10" hidden="1" x14ac:dyDescent="0.25">
      <c r="B11147" s="124" t="s">
        <v>554</v>
      </c>
      <c r="C11147" s="125" t="s">
        <v>971</v>
      </c>
      <c r="D11147" s="126" t="s">
        <v>33274</v>
      </c>
      <c r="E11147" s="125" t="s">
        <v>971</v>
      </c>
      <c r="F11147" s="126" t="s">
        <v>33275</v>
      </c>
      <c r="G11147" s="125" t="s">
        <v>30498</v>
      </c>
      <c r="H11147" s="126" t="s">
        <v>33278</v>
      </c>
      <c r="I11147" s="127">
        <v>273</v>
      </c>
      <c r="J11147" s="128">
        <v>2.8001</v>
      </c>
    </row>
    <row r="11148" spans="2:10" hidden="1" x14ac:dyDescent="0.25">
      <c r="B11148" s="124" t="s">
        <v>554</v>
      </c>
      <c r="C11148" s="125" t="s">
        <v>33279</v>
      </c>
      <c r="D11148" s="126" t="s">
        <v>33280</v>
      </c>
      <c r="E11148" s="125" t="s">
        <v>33279</v>
      </c>
      <c r="F11148" s="126" t="s">
        <v>33281</v>
      </c>
      <c r="G11148" s="125" t="s">
        <v>14995</v>
      </c>
      <c r="H11148" s="126" t="s">
        <v>33282</v>
      </c>
      <c r="I11148" s="127">
        <v>36</v>
      </c>
      <c r="J11148" s="128">
        <v>11.4452</v>
      </c>
    </row>
    <row r="11149" spans="2:10" hidden="1" x14ac:dyDescent="0.25">
      <c r="B11149" s="124" t="s">
        <v>554</v>
      </c>
      <c r="C11149" s="125" t="s">
        <v>33283</v>
      </c>
      <c r="D11149" s="126" t="s">
        <v>33284</v>
      </c>
      <c r="E11149" s="125" t="s">
        <v>33285</v>
      </c>
      <c r="F11149" s="126" t="s">
        <v>33286</v>
      </c>
      <c r="G11149" s="125" t="s">
        <v>23331</v>
      </c>
      <c r="H11149" s="126" t="s">
        <v>33287</v>
      </c>
      <c r="I11149" s="127">
        <v>123</v>
      </c>
      <c r="J11149" s="128">
        <v>6.8670999999999998</v>
      </c>
    </row>
    <row r="11150" spans="2:10" hidden="1" x14ac:dyDescent="0.25">
      <c r="B11150" s="124" t="s">
        <v>554</v>
      </c>
      <c r="C11150" s="125" t="s">
        <v>9358</v>
      </c>
      <c r="D11150" s="126" t="s">
        <v>33288</v>
      </c>
      <c r="E11150" s="125" t="s">
        <v>33289</v>
      </c>
      <c r="F11150" s="126" t="s">
        <v>33290</v>
      </c>
      <c r="G11150" s="125" t="s">
        <v>19838</v>
      </c>
      <c r="H11150" s="126" t="s">
        <v>33291</v>
      </c>
      <c r="I11150" s="127">
        <v>233</v>
      </c>
      <c r="J11150" s="128">
        <v>13.0143</v>
      </c>
    </row>
    <row r="11151" spans="2:10" hidden="1" x14ac:dyDescent="0.25">
      <c r="B11151" s="124" t="s">
        <v>554</v>
      </c>
      <c r="C11151" s="125" t="s">
        <v>9358</v>
      </c>
      <c r="D11151" s="126" t="s">
        <v>33288</v>
      </c>
      <c r="E11151" s="125" t="s">
        <v>9358</v>
      </c>
      <c r="F11151" s="126" t="s">
        <v>33292</v>
      </c>
      <c r="G11151" s="125" t="s">
        <v>33289</v>
      </c>
      <c r="H11151" s="126" t="s">
        <v>33290</v>
      </c>
      <c r="I11151" s="127">
        <v>248</v>
      </c>
      <c r="J11151" s="128">
        <v>7.7033000000000014</v>
      </c>
    </row>
    <row r="11152" spans="2:10" hidden="1" x14ac:dyDescent="0.25">
      <c r="B11152" s="124" t="s">
        <v>554</v>
      </c>
      <c r="C11152" s="125" t="s">
        <v>33293</v>
      </c>
      <c r="D11152" s="126" t="s">
        <v>33294</v>
      </c>
      <c r="E11152" s="125" t="s">
        <v>33295</v>
      </c>
      <c r="F11152" s="126" t="s">
        <v>33296</v>
      </c>
      <c r="G11152" s="125" t="s">
        <v>33297</v>
      </c>
      <c r="H11152" s="126" t="s">
        <v>33298</v>
      </c>
      <c r="I11152" s="127">
        <v>119</v>
      </c>
      <c r="J11152" s="128">
        <v>22.176099999999991</v>
      </c>
    </row>
    <row r="11153" spans="2:10" hidden="1" x14ac:dyDescent="0.25">
      <c r="B11153" s="124" t="s">
        <v>554</v>
      </c>
      <c r="C11153" s="125" t="s">
        <v>33293</v>
      </c>
      <c r="D11153" s="126" t="s">
        <v>33294</v>
      </c>
      <c r="E11153" s="125" t="s">
        <v>33297</v>
      </c>
      <c r="F11153" s="126" t="s">
        <v>33298</v>
      </c>
      <c r="G11153" s="125" t="s">
        <v>33299</v>
      </c>
      <c r="H11153" s="126" t="s">
        <v>33300</v>
      </c>
      <c r="I11153" s="127">
        <v>58</v>
      </c>
      <c r="J11153" s="128">
        <v>21.735199999999999</v>
      </c>
    </row>
    <row r="11154" spans="2:10" hidden="1" x14ac:dyDescent="0.25">
      <c r="B11154" s="124" t="s">
        <v>554</v>
      </c>
      <c r="C11154" s="125" t="s">
        <v>33293</v>
      </c>
      <c r="D11154" s="126" t="s">
        <v>33294</v>
      </c>
      <c r="E11154" s="125" t="s">
        <v>33293</v>
      </c>
      <c r="F11154" s="126" t="s">
        <v>33301</v>
      </c>
      <c r="G11154" s="125" t="s">
        <v>33295</v>
      </c>
      <c r="H11154" s="126" t="s">
        <v>33296</v>
      </c>
      <c r="I11154" s="127">
        <v>147</v>
      </c>
      <c r="J11154" s="128">
        <v>7.7191999999999998</v>
      </c>
    </row>
    <row r="11155" spans="2:10" hidden="1" x14ac:dyDescent="0.25">
      <c r="B11155" s="124" t="s">
        <v>554</v>
      </c>
      <c r="C11155" s="125" t="s">
        <v>33302</v>
      </c>
      <c r="D11155" s="126" t="s">
        <v>33303</v>
      </c>
      <c r="E11155" s="125" t="s">
        <v>33302</v>
      </c>
      <c r="F11155" s="126" t="s">
        <v>33304</v>
      </c>
      <c r="G11155" s="125" t="s">
        <v>6254</v>
      </c>
      <c r="H11155" s="126" t="s">
        <v>33305</v>
      </c>
      <c r="I11155" s="127">
        <v>89</v>
      </c>
      <c r="J11155" s="128">
        <v>9.1210999999999984</v>
      </c>
    </row>
    <row r="11156" spans="2:10" hidden="1" x14ac:dyDescent="0.25">
      <c r="B11156" s="124" t="s">
        <v>554</v>
      </c>
      <c r="C11156" s="125" t="s">
        <v>33302</v>
      </c>
      <c r="D11156" s="126" t="s">
        <v>33303</v>
      </c>
      <c r="E11156" s="125" t="s">
        <v>33302</v>
      </c>
      <c r="F11156" s="126" t="s">
        <v>33304</v>
      </c>
      <c r="G11156" s="125" t="s">
        <v>33306</v>
      </c>
      <c r="H11156" s="126" t="s">
        <v>33307</v>
      </c>
      <c r="I11156" s="127">
        <v>61</v>
      </c>
      <c r="J11156" s="128">
        <v>11.371</v>
      </c>
    </row>
    <row r="11157" spans="2:10" hidden="1" x14ac:dyDescent="0.25">
      <c r="B11157" s="124" t="s">
        <v>554</v>
      </c>
      <c r="C11157" s="125" t="s">
        <v>33302</v>
      </c>
      <c r="D11157" s="126" t="s">
        <v>33303</v>
      </c>
      <c r="E11157" s="125" t="s">
        <v>33302</v>
      </c>
      <c r="F11157" s="126" t="s">
        <v>33304</v>
      </c>
      <c r="G11157" s="125" t="s">
        <v>33308</v>
      </c>
      <c r="H11157" s="126" t="s">
        <v>33309</v>
      </c>
      <c r="I11157" s="127">
        <v>172</v>
      </c>
      <c r="J11157" s="128">
        <v>15.902699999999999</v>
      </c>
    </row>
    <row r="11158" spans="2:10" hidden="1" x14ac:dyDescent="0.25">
      <c r="B11158" s="124" t="s">
        <v>554</v>
      </c>
      <c r="C11158" s="125" t="s">
        <v>33310</v>
      </c>
      <c r="D11158" s="126" t="s">
        <v>33311</v>
      </c>
      <c r="E11158" s="125" t="s">
        <v>33310</v>
      </c>
      <c r="F11158" s="126" t="s">
        <v>33312</v>
      </c>
      <c r="G11158" s="125" t="s">
        <v>33313</v>
      </c>
      <c r="H11158" s="126" t="s">
        <v>33314</v>
      </c>
      <c r="I11158" s="127">
        <v>185</v>
      </c>
      <c r="J11158" s="128">
        <v>5.3911000000000007</v>
      </c>
    </row>
    <row r="11159" spans="2:10" hidden="1" x14ac:dyDescent="0.25">
      <c r="B11159" s="124" t="s">
        <v>554</v>
      </c>
      <c r="C11159" s="125" t="s">
        <v>33310</v>
      </c>
      <c r="D11159" s="126" t="s">
        <v>33311</v>
      </c>
      <c r="E11159" s="125" t="s">
        <v>33313</v>
      </c>
      <c r="F11159" s="126" t="s">
        <v>33314</v>
      </c>
      <c r="G11159" s="125" t="s">
        <v>33315</v>
      </c>
      <c r="H11159" s="126" t="s">
        <v>33316</v>
      </c>
      <c r="I11159" s="127">
        <v>66</v>
      </c>
      <c r="J11159" s="128">
        <v>2.5543</v>
      </c>
    </row>
    <row r="11160" spans="2:10" hidden="1" x14ac:dyDescent="0.25">
      <c r="B11160" s="124" t="s">
        <v>554</v>
      </c>
      <c r="C11160" s="125" t="s">
        <v>33317</v>
      </c>
      <c r="D11160" s="126" t="s">
        <v>33318</v>
      </c>
      <c r="E11160" s="125" t="s">
        <v>33317</v>
      </c>
      <c r="F11160" s="126" t="s">
        <v>33319</v>
      </c>
      <c r="G11160" s="125" t="s">
        <v>5340</v>
      </c>
      <c r="H11160" s="126" t="s">
        <v>33320</v>
      </c>
      <c r="I11160" s="127">
        <v>193</v>
      </c>
      <c r="J11160" s="128">
        <v>15.1576</v>
      </c>
    </row>
    <row r="11161" spans="2:10" hidden="1" x14ac:dyDescent="0.25">
      <c r="B11161" s="124" t="s">
        <v>554</v>
      </c>
      <c r="C11161" s="125" t="s">
        <v>3884</v>
      </c>
      <c r="D11161" s="126" t="s">
        <v>33321</v>
      </c>
      <c r="E11161" s="125" t="s">
        <v>3884</v>
      </c>
      <c r="F11161" s="126" t="s">
        <v>33322</v>
      </c>
      <c r="G11161" s="125" t="s">
        <v>33323</v>
      </c>
      <c r="H11161" s="126" t="s">
        <v>33324</v>
      </c>
      <c r="I11161" s="127">
        <v>178</v>
      </c>
      <c r="J11161" s="128">
        <v>29.071300000000001</v>
      </c>
    </row>
    <row r="11162" spans="2:10" hidden="1" x14ac:dyDescent="0.25">
      <c r="B11162" s="124" t="s">
        <v>554</v>
      </c>
      <c r="C11162" s="125" t="s">
        <v>3979</v>
      </c>
      <c r="D11162" s="126" t="s">
        <v>33325</v>
      </c>
      <c r="E11162" s="125" t="s">
        <v>3979</v>
      </c>
      <c r="F11162" s="126" t="s">
        <v>33326</v>
      </c>
      <c r="G11162" s="125" t="s">
        <v>33327</v>
      </c>
      <c r="H11162" s="126" t="s">
        <v>33328</v>
      </c>
      <c r="I11162" s="127">
        <v>98</v>
      </c>
      <c r="J11162" s="128">
        <v>5.6616</v>
      </c>
    </row>
    <row r="11163" spans="2:10" hidden="1" x14ac:dyDescent="0.25">
      <c r="B11163" s="124" t="s">
        <v>554</v>
      </c>
      <c r="C11163" s="125" t="s">
        <v>3979</v>
      </c>
      <c r="D11163" s="126" t="s">
        <v>33325</v>
      </c>
      <c r="E11163" s="125" t="s">
        <v>3979</v>
      </c>
      <c r="F11163" s="126" t="s">
        <v>33326</v>
      </c>
      <c r="G11163" s="125" t="s">
        <v>33329</v>
      </c>
      <c r="H11163" s="126" t="s">
        <v>33330</v>
      </c>
      <c r="I11163" s="127">
        <v>151</v>
      </c>
      <c r="J11163" s="128">
        <v>13.467000000000001</v>
      </c>
    </row>
    <row r="11164" spans="2:10" hidden="1" x14ac:dyDescent="0.25">
      <c r="B11164" s="124" t="s">
        <v>554</v>
      </c>
      <c r="C11164" s="125" t="s">
        <v>3979</v>
      </c>
      <c r="D11164" s="126" t="s">
        <v>33325</v>
      </c>
      <c r="E11164" s="125" t="s">
        <v>3979</v>
      </c>
      <c r="F11164" s="126" t="s">
        <v>33326</v>
      </c>
      <c r="G11164" s="125" t="s">
        <v>33331</v>
      </c>
      <c r="H11164" s="126" t="s">
        <v>33332</v>
      </c>
      <c r="I11164" s="127">
        <v>247</v>
      </c>
      <c r="J11164" s="128">
        <v>11.4755</v>
      </c>
    </row>
    <row r="11165" spans="2:10" hidden="1" x14ac:dyDescent="0.25">
      <c r="B11165" s="124" t="s">
        <v>554</v>
      </c>
      <c r="C11165" s="125" t="s">
        <v>4042</v>
      </c>
      <c r="D11165" s="126" t="s">
        <v>33333</v>
      </c>
      <c r="E11165" s="125" t="s">
        <v>4042</v>
      </c>
      <c r="F11165" s="126" t="s">
        <v>33334</v>
      </c>
      <c r="G11165" s="125" t="s">
        <v>33335</v>
      </c>
      <c r="H11165" s="126" t="s">
        <v>33336</v>
      </c>
      <c r="I11165" s="127">
        <v>126</v>
      </c>
      <c r="J11165" s="128">
        <v>15.8803</v>
      </c>
    </row>
    <row r="11166" spans="2:10" hidden="1" x14ac:dyDescent="0.25">
      <c r="B11166" s="124" t="s">
        <v>554</v>
      </c>
      <c r="C11166" s="125" t="s">
        <v>33337</v>
      </c>
      <c r="D11166" s="126" t="s">
        <v>33338</v>
      </c>
      <c r="E11166" s="125" t="s">
        <v>2272</v>
      </c>
      <c r="F11166" s="126" t="s">
        <v>33339</v>
      </c>
      <c r="G11166" s="125" t="s">
        <v>33340</v>
      </c>
      <c r="H11166" s="126" t="s">
        <v>33341</v>
      </c>
      <c r="I11166" s="127">
        <v>126</v>
      </c>
      <c r="J11166" s="128">
        <v>6.2043999999999997</v>
      </c>
    </row>
    <row r="11167" spans="2:10" hidden="1" x14ac:dyDescent="0.25">
      <c r="B11167" s="124" t="s">
        <v>554</v>
      </c>
      <c r="C11167" s="125" t="s">
        <v>33337</v>
      </c>
      <c r="D11167" s="126" t="s">
        <v>33338</v>
      </c>
      <c r="E11167" s="125" t="s">
        <v>33337</v>
      </c>
      <c r="F11167" s="126" t="s">
        <v>33342</v>
      </c>
      <c r="G11167" s="125" t="s">
        <v>2505</v>
      </c>
      <c r="H11167" s="126" t="s">
        <v>33343</v>
      </c>
      <c r="I11167" s="127">
        <v>132</v>
      </c>
      <c r="J11167" s="128">
        <v>1.8562000000000001</v>
      </c>
    </row>
    <row r="11168" spans="2:10" hidden="1" x14ac:dyDescent="0.25">
      <c r="B11168" s="124" t="s">
        <v>554</v>
      </c>
      <c r="C11168" s="125" t="s">
        <v>33337</v>
      </c>
      <c r="D11168" s="126" t="s">
        <v>33338</v>
      </c>
      <c r="E11168" s="125" t="s">
        <v>33337</v>
      </c>
      <c r="F11168" s="126" t="s">
        <v>33342</v>
      </c>
      <c r="G11168" s="125" t="s">
        <v>2272</v>
      </c>
      <c r="H11168" s="126" t="s">
        <v>33339</v>
      </c>
      <c r="I11168" s="127">
        <v>126</v>
      </c>
      <c r="J11168" s="128">
        <v>1.7044999999999999</v>
      </c>
    </row>
    <row r="11169" spans="2:10" hidden="1" x14ac:dyDescent="0.25">
      <c r="B11169" s="124" t="s">
        <v>554</v>
      </c>
      <c r="C11169" s="125" t="s">
        <v>33337</v>
      </c>
      <c r="D11169" s="126" t="s">
        <v>33338</v>
      </c>
      <c r="E11169" s="125" t="s">
        <v>33340</v>
      </c>
      <c r="F11169" s="126" t="s">
        <v>33341</v>
      </c>
      <c r="G11169" s="125" t="s">
        <v>6863</v>
      </c>
      <c r="H11169" s="126" t="s">
        <v>33344</v>
      </c>
      <c r="I11169" s="127">
        <v>142</v>
      </c>
      <c r="J11169" s="128">
        <v>5.5701999999999998</v>
      </c>
    </row>
    <row r="11170" spans="2:10" hidden="1" x14ac:dyDescent="0.25">
      <c r="B11170" s="124" t="s">
        <v>554</v>
      </c>
      <c r="C11170" s="125" t="s">
        <v>33345</v>
      </c>
      <c r="D11170" s="126" t="s">
        <v>33346</v>
      </c>
      <c r="E11170" s="125" t="s">
        <v>33347</v>
      </c>
      <c r="F11170" s="126" t="s">
        <v>33348</v>
      </c>
      <c r="G11170" s="125" t="s">
        <v>21149</v>
      </c>
      <c r="H11170" s="126" t="s">
        <v>33349</v>
      </c>
      <c r="I11170" s="127">
        <v>264</v>
      </c>
      <c r="J11170" s="128">
        <v>6.1166</v>
      </c>
    </row>
    <row r="11171" spans="2:10" hidden="1" x14ac:dyDescent="0.25">
      <c r="B11171" s="124" t="s">
        <v>554</v>
      </c>
      <c r="C11171" s="125" t="s">
        <v>8764</v>
      </c>
      <c r="D11171" s="126" t="s">
        <v>33350</v>
      </c>
      <c r="E11171" s="125" t="s">
        <v>8764</v>
      </c>
      <c r="F11171" s="126" t="s">
        <v>33351</v>
      </c>
      <c r="G11171" s="125" t="s">
        <v>14035</v>
      </c>
      <c r="H11171" s="126" t="s">
        <v>33352</v>
      </c>
      <c r="I11171" s="127">
        <v>239</v>
      </c>
      <c r="J11171" s="128">
        <v>7.5303999999999984</v>
      </c>
    </row>
    <row r="11172" spans="2:10" hidden="1" x14ac:dyDescent="0.25">
      <c r="B11172" s="124" t="s">
        <v>554</v>
      </c>
      <c r="C11172" s="125" t="s">
        <v>11608</v>
      </c>
      <c r="D11172" s="126" t="s">
        <v>33353</v>
      </c>
      <c r="E11172" s="125" t="s">
        <v>11608</v>
      </c>
      <c r="F11172" s="126" t="s">
        <v>33354</v>
      </c>
      <c r="G11172" s="125" t="s">
        <v>33355</v>
      </c>
      <c r="H11172" s="126" t="s">
        <v>33356</v>
      </c>
      <c r="I11172" s="127">
        <v>266</v>
      </c>
      <c r="J11172" s="128">
        <v>27.2515</v>
      </c>
    </row>
    <row r="11173" spans="2:10" hidden="1" x14ac:dyDescent="0.25">
      <c r="B11173" s="124" t="s">
        <v>554</v>
      </c>
      <c r="C11173" s="125" t="s">
        <v>11608</v>
      </c>
      <c r="D11173" s="126" t="s">
        <v>33353</v>
      </c>
      <c r="E11173" s="125" t="s">
        <v>11608</v>
      </c>
      <c r="F11173" s="126" t="s">
        <v>33354</v>
      </c>
      <c r="G11173" s="125" t="s">
        <v>23014</v>
      </c>
      <c r="H11173" s="126" t="s">
        <v>33357</v>
      </c>
      <c r="I11173" s="127">
        <v>253</v>
      </c>
      <c r="J11173" s="128">
        <v>30.31410000000001</v>
      </c>
    </row>
    <row r="11174" spans="2:10" hidden="1" x14ac:dyDescent="0.25">
      <c r="B11174" s="124" t="s">
        <v>554</v>
      </c>
      <c r="C11174" s="125" t="s">
        <v>11608</v>
      </c>
      <c r="D11174" s="126" t="s">
        <v>33353</v>
      </c>
      <c r="E11174" s="125" t="s">
        <v>11608</v>
      </c>
      <c r="F11174" s="126" t="s">
        <v>33354</v>
      </c>
      <c r="G11174" s="125" t="s">
        <v>33358</v>
      </c>
      <c r="H11174" s="126" t="s">
        <v>33359</v>
      </c>
      <c r="I11174" s="127">
        <v>115</v>
      </c>
      <c r="J11174" s="128">
        <v>23.599699999999999</v>
      </c>
    </row>
    <row r="11175" spans="2:10" hidden="1" x14ac:dyDescent="0.25">
      <c r="B11175" s="124" t="s">
        <v>554</v>
      </c>
      <c r="C11175" s="125" t="s">
        <v>11608</v>
      </c>
      <c r="D11175" s="126" t="s">
        <v>33353</v>
      </c>
      <c r="E11175" s="125" t="s">
        <v>33358</v>
      </c>
      <c r="F11175" s="126" t="s">
        <v>33359</v>
      </c>
      <c r="G11175" s="125" t="s">
        <v>33360</v>
      </c>
      <c r="H11175" s="126" t="s">
        <v>33361</v>
      </c>
      <c r="I11175" s="127">
        <v>155</v>
      </c>
      <c r="J11175" s="128">
        <v>13.9208</v>
      </c>
    </row>
    <row r="11176" spans="2:10" hidden="1" x14ac:dyDescent="0.25">
      <c r="B11176" s="124" t="s">
        <v>554</v>
      </c>
      <c r="C11176" s="125" t="s">
        <v>33362</v>
      </c>
      <c r="D11176" s="126" t="s">
        <v>33363</v>
      </c>
      <c r="E11176" s="125" t="s">
        <v>33362</v>
      </c>
      <c r="F11176" s="126" t="s">
        <v>33364</v>
      </c>
      <c r="G11176" s="125" t="s">
        <v>33365</v>
      </c>
      <c r="H11176" s="126" t="s">
        <v>33366</v>
      </c>
      <c r="I11176" s="127">
        <v>232</v>
      </c>
      <c r="J11176" s="128">
        <v>18.850099999999991</v>
      </c>
    </row>
    <row r="11177" spans="2:10" hidden="1" x14ac:dyDescent="0.25">
      <c r="B11177" s="124" t="s">
        <v>554</v>
      </c>
      <c r="C11177" s="125" t="s">
        <v>33362</v>
      </c>
      <c r="D11177" s="126" t="s">
        <v>33363</v>
      </c>
      <c r="E11177" s="125" t="s">
        <v>33365</v>
      </c>
      <c r="F11177" s="126" t="s">
        <v>33366</v>
      </c>
      <c r="G11177" s="125" t="s">
        <v>33367</v>
      </c>
      <c r="H11177" s="126" t="s">
        <v>33368</v>
      </c>
      <c r="I11177" s="127">
        <v>269</v>
      </c>
      <c r="J11177" s="128">
        <v>5.7153</v>
      </c>
    </row>
    <row r="11178" spans="2:10" hidden="1" x14ac:dyDescent="0.25">
      <c r="B11178" s="124" t="s">
        <v>554</v>
      </c>
      <c r="C11178" s="125" t="s">
        <v>33369</v>
      </c>
      <c r="D11178" s="126" t="s">
        <v>33370</v>
      </c>
      <c r="E11178" s="125" t="s">
        <v>33369</v>
      </c>
      <c r="F11178" s="126" t="s">
        <v>33371</v>
      </c>
      <c r="G11178" s="125" t="s">
        <v>33372</v>
      </c>
      <c r="H11178" s="126" t="s">
        <v>33373</v>
      </c>
      <c r="I11178" s="127">
        <v>155</v>
      </c>
      <c r="J11178" s="128">
        <v>10.443300000000001</v>
      </c>
    </row>
    <row r="11179" spans="2:10" hidden="1" x14ac:dyDescent="0.25">
      <c r="B11179" s="124" t="s">
        <v>554</v>
      </c>
      <c r="C11179" s="125" t="s">
        <v>33369</v>
      </c>
      <c r="D11179" s="126" t="s">
        <v>33370</v>
      </c>
      <c r="E11179" s="125" t="s">
        <v>33369</v>
      </c>
      <c r="F11179" s="126" t="s">
        <v>33371</v>
      </c>
      <c r="G11179" s="125" t="s">
        <v>3567</v>
      </c>
      <c r="H11179" s="126" t="s">
        <v>33374</v>
      </c>
      <c r="I11179" s="127">
        <v>209</v>
      </c>
      <c r="J11179" s="128">
        <v>12.0733</v>
      </c>
    </row>
    <row r="11180" spans="2:10" hidden="1" x14ac:dyDescent="0.25">
      <c r="B11180" s="124" t="s">
        <v>554</v>
      </c>
      <c r="C11180" s="125" t="s">
        <v>33369</v>
      </c>
      <c r="D11180" s="126" t="s">
        <v>33370</v>
      </c>
      <c r="E11180" s="125" t="s">
        <v>33369</v>
      </c>
      <c r="F11180" s="126" t="s">
        <v>33371</v>
      </c>
      <c r="G11180" s="125" t="s">
        <v>8238</v>
      </c>
      <c r="H11180" s="126" t="s">
        <v>33375</v>
      </c>
      <c r="I11180" s="127">
        <v>118</v>
      </c>
      <c r="J11180" s="128">
        <v>23.9297</v>
      </c>
    </row>
    <row r="11181" spans="2:10" hidden="1" x14ac:dyDescent="0.25">
      <c r="B11181" s="124" t="s">
        <v>554</v>
      </c>
      <c r="C11181" s="125" t="s">
        <v>33369</v>
      </c>
      <c r="D11181" s="126" t="s">
        <v>33370</v>
      </c>
      <c r="E11181" s="125" t="s">
        <v>3567</v>
      </c>
      <c r="F11181" s="126" t="s">
        <v>33374</v>
      </c>
      <c r="G11181" s="125" t="s">
        <v>33376</v>
      </c>
      <c r="H11181" s="126" t="s">
        <v>33377</v>
      </c>
      <c r="I11181" s="127">
        <v>289</v>
      </c>
      <c r="J11181" s="128">
        <v>8.7679999999999989</v>
      </c>
    </row>
    <row r="11182" spans="2:10" hidden="1" x14ac:dyDescent="0.25">
      <c r="B11182" s="124" t="s">
        <v>554</v>
      </c>
      <c r="C11182" s="125" t="s">
        <v>4246</v>
      </c>
      <c r="D11182" s="126" t="s">
        <v>33378</v>
      </c>
      <c r="E11182" s="125" t="s">
        <v>33379</v>
      </c>
      <c r="F11182" s="126" t="s">
        <v>33380</v>
      </c>
      <c r="G11182" s="125" t="s">
        <v>33381</v>
      </c>
      <c r="H11182" s="126" t="s">
        <v>33382</v>
      </c>
      <c r="I11182" s="127">
        <v>118</v>
      </c>
      <c r="J11182" s="128">
        <v>4.5042</v>
      </c>
    </row>
    <row r="11183" spans="2:10" hidden="1" x14ac:dyDescent="0.25">
      <c r="B11183" s="124" t="s">
        <v>554</v>
      </c>
      <c r="C11183" s="125" t="s">
        <v>4246</v>
      </c>
      <c r="D11183" s="126" t="s">
        <v>33378</v>
      </c>
      <c r="E11183" s="125" t="s">
        <v>4246</v>
      </c>
      <c r="F11183" s="126" t="s">
        <v>33383</v>
      </c>
      <c r="G11183" s="125" t="s">
        <v>33379</v>
      </c>
      <c r="H11183" s="126" t="s">
        <v>33380</v>
      </c>
      <c r="I11183" s="127">
        <v>121</v>
      </c>
      <c r="J11183" s="128">
        <v>10.2668</v>
      </c>
    </row>
    <row r="11184" spans="2:10" hidden="1" x14ac:dyDescent="0.25">
      <c r="B11184" s="124" t="s">
        <v>554</v>
      </c>
      <c r="C11184" s="125" t="s">
        <v>4246</v>
      </c>
      <c r="D11184" s="126" t="s">
        <v>33378</v>
      </c>
      <c r="E11184" s="125" t="s">
        <v>4246</v>
      </c>
      <c r="F11184" s="126" t="s">
        <v>33383</v>
      </c>
      <c r="G11184" s="125" t="s">
        <v>33384</v>
      </c>
      <c r="H11184" s="126" t="s">
        <v>33385</v>
      </c>
      <c r="I11184" s="127">
        <v>87</v>
      </c>
      <c r="J11184" s="128">
        <v>11.8705</v>
      </c>
    </row>
    <row r="11185" spans="2:10" hidden="1" x14ac:dyDescent="0.25">
      <c r="B11185" s="124" t="s">
        <v>554</v>
      </c>
      <c r="C11185" s="125" t="s">
        <v>33386</v>
      </c>
      <c r="D11185" s="126" t="s">
        <v>33387</v>
      </c>
      <c r="E11185" s="125" t="s">
        <v>33386</v>
      </c>
      <c r="F11185" s="126" t="s">
        <v>33388</v>
      </c>
      <c r="G11185" s="125" t="s">
        <v>5606</v>
      </c>
      <c r="H11185" s="126" t="s">
        <v>33389</v>
      </c>
      <c r="I11185" s="127">
        <v>191</v>
      </c>
      <c r="J11185" s="128">
        <v>9.4143000000000008</v>
      </c>
    </row>
    <row r="11186" spans="2:10" hidden="1" x14ac:dyDescent="0.25">
      <c r="B11186" s="124" t="s">
        <v>554</v>
      </c>
      <c r="C11186" s="125" t="s">
        <v>33386</v>
      </c>
      <c r="D11186" s="126" t="s">
        <v>33387</v>
      </c>
      <c r="E11186" s="125" t="s">
        <v>33386</v>
      </c>
      <c r="F11186" s="126" t="s">
        <v>33388</v>
      </c>
      <c r="G11186" s="125" t="s">
        <v>33390</v>
      </c>
      <c r="H11186" s="126" t="s">
        <v>33391</v>
      </c>
      <c r="I11186" s="127">
        <v>82</v>
      </c>
      <c r="J11186" s="128">
        <v>17.438199999999998</v>
      </c>
    </row>
    <row r="11187" spans="2:10" hidden="1" x14ac:dyDescent="0.25">
      <c r="B11187" s="124" t="s">
        <v>554</v>
      </c>
      <c r="C11187" s="125" t="s">
        <v>33392</v>
      </c>
      <c r="D11187" s="126" t="s">
        <v>33393</v>
      </c>
      <c r="E11187" s="125" t="s">
        <v>33392</v>
      </c>
      <c r="F11187" s="126" t="s">
        <v>33394</v>
      </c>
      <c r="G11187" s="125" t="s">
        <v>33395</v>
      </c>
      <c r="H11187" s="126" t="s">
        <v>33396</v>
      </c>
      <c r="I11187" s="127">
        <v>123</v>
      </c>
      <c r="J11187" s="128">
        <v>8.4422000000000015</v>
      </c>
    </row>
    <row r="11188" spans="2:10" hidden="1" x14ac:dyDescent="0.25">
      <c r="B11188" s="124" t="s">
        <v>554</v>
      </c>
      <c r="C11188" s="125" t="s">
        <v>33397</v>
      </c>
      <c r="D11188" s="126" t="s">
        <v>33398</v>
      </c>
      <c r="E11188" s="125" t="s">
        <v>33397</v>
      </c>
      <c r="F11188" s="126" t="s">
        <v>33399</v>
      </c>
      <c r="G11188" s="125" t="s">
        <v>33400</v>
      </c>
      <c r="H11188" s="126" t="s">
        <v>33401</v>
      </c>
      <c r="I11188" s="127">
        <v>179</v>
      </c>
      <c r="J11188" s="128">
        <v>20.906400000000001</v>
      </c>
    </row>
    <row r="11189" spans="2:10" hidden="1" x14ac:dyDescent="0.25">
      <c r="B11189" s="124" t="s">
        <v>554</v>
      </c>
      <c r="C11189" s="125" t="s">
        <v>4423</v>
      </c>
      <c r="D11189" s="126" t="s">
        <v>33402</v>
      </c>
      <c r="E11189" s="125" t="s">
        <v>4423</v>
      </c>
      <c r="F11189" s="126" t="s">
        <v>33403</v>
      </c>
      <c r="G11189" s="125" t="s">
        <v>33404</v>
      </c>
      <c r="H11189" s="126" t="s">
        <v>33405</v>
      </c>
      <c r="I11189" s="127">
        <v>41</v>
      </c>
      <c r="J11189" s="128">
        <v>26.786999999999999</v>
      </c>
    </row>
    <row r="11190" spans="2:10" hidden="1" x14ac:dyDescent="0.25">
      <c r="B11190" s="124" t="s">
        <v>554</v>
      </c>
      <c r="C11190" s="125" t="s">
        <v>4423</v>
      </c>
      <c r="D11190" s="126" t="s">
        <v>33402</v>
      </c>
      <c r="E11190" s="125" t="s">
        <v>33404</v>
      </c>
      <c r="F11190" s="126" t="s">
        <v>33405</v>
      </c>
      <c r="G11190" s="125" t="s">
        <v>33406</v>
      </c>
      <c r="H11190" s="126" t="s">
        <v>33407</v>
      </c>
      <c r="I11190" s="127">
        <v>62</v>
      </c>
      <c r="J11190" s="128">
        <v>14.6259</v>
      </c>
    </row>
    <row r="11191" spans="2:10" hidden="1" x14ac:dyDescent="0.25">
      <c r="B11191" s="124" t="s">
        <v>554</v>
      </c>
      <c r="C11191" s="125" t="s">
        <v>30898</v>
      </c>
      <c r="D11191" s="126" t="s">
        <v>33408</v>
      </c>
      <c r="E11191" s="125" t="s">
        <v>2837</v>
      </c>
      <c r="F11191" s="126" t="s">
        <v>33409</v>
      </c>
      <c r="G11191" s="125" t="s">
        <v>29935</v>
      </c>
      <c r="H11191" s="126" t="s">
        <v>33410</v>
      </c>
      <c r="I11191" s="127">
        <v>235</v>
      </c>
      <c r="J11191" s="128">
        <v>1.9835</v>
      </c>
    </row>
    <row r="11192" spans="2:10" hidden="1" x14ac:dyDescent="0.25">
      <c r="B11192" s="124" t="s">
        <v>554</v>
      </c>
      <c r="C11192" s="125" t="s">
        <v>30898</v>
      </c>
      <c r="D11192" s="126" t="s">
        <v>33408</v>
      </c>
      <c r="E11192" s="125" t="s">
        <v>4024</v>
      </c>
      <c r="F11192" s="126" t="s">
        <v>33411</v>
      </c>
      <c r="G11192" s="125" t="s">
        <v>2491</v>
      </c>
      <c r="H11192" s="126" t="s">
        <v>33412</v>
      </c>
      <c r="I11192" s="127">
        <v>34</v>
      </c>
      <c r="J11192" s="128">
        <v>4.9744999999999999</v>
      </c>
    </row>
    <row r="11193" spans="2:10" hidden="1" x14ac:dyDescent="0.25">
      <c r="B11193" s="124" t="s">
        <v>554</v>
      </c>
      <c r="C11193" s="125" t="s">
        <v>30898</v>
      </c>
      <c r="D11193" s="126" t="s">
        <v>33408</v>
      </c>
      <c r="E11193" s="125" t="s">
        <v>33413</v>
      </c>
      <c r="F11193" s="126" t="s">
        <v>33414</v>
      </c>
      <c r="G11193" s="125" t="s">
        <v>15412</v>
      </c>
      <c r="H11193" s="126" t="s">
        <v>33415</v>
      </c>
      <c r="I11193" s="127">
        <v>104</v>
      </c>
      <c r="J11193" s="128">
        <v>3.7963</v>
      </c>
    </row>
    <row r="11194" spans="2:10" hidden="1" x14ac:dyDescent="0.25">
      <c r="B11194" s="124" t="s">
        <v>554</v>
      </c>
      <c r="C11194" s="125" t="s">
        <v>30898</v>
      </c>
      <c r="D11194" s="126" t="s">
        <v>33408</v>
      </c>
      <c r="E11194" s="125" t="s">
        <v>33416</v>
      </c>
      <c r="F11194" s="126" t="s">
        <v>33417</v>
      </c>
      <c r="G11194" s="125" t="s">
        <v>33418</v>
      </c>
      <c r="H11194" s="126" t="s">
        <v>33419</v>
      </c>
      <c r="I11194" s="127">
        <v>78</v>
      </c>
      <c r="J11194" s="128">
        <v>1.8151999999999999</v>
      </c>
    </row>
    <row r="11195" spans="2:10" hidden="1" x14ac:dyDescent="0.25">
      <c r="B11195" s="124" t="s">
        <v>554</v>
      </c>
      <c r="C11195" s="125" t="s">
        <v>30898</v>
      </c>
      <c r="D11195" s="126" t="s">
        <v>33408</v>
      </c>
      <c r="E11195" s="125" t="s">
        <v>30898</v>
      </c>
      <c r="F11195" s="126" t="s">
        <v>33420</v>
      </c>
      <c r="G11195" s="125" t="s">
        <v>33413</v>
      </c>
      <c r="H11195" s="126" t="s">
        <v>33414</v>
      </c>
      <c r="I11195" s="127">
        <v>194</v>
      </c>
      <c r="J11195" s="128">
        <v>1.7988</v>
      </c>
    </row>
    <row r="11196" spans="2:10" hidden="1" x14ac:dyDescent="0.25">
      <c r="B11196" s="124" t="s">
        <v>554</v>
      </c>
      <c r="C11196" s="125" t="s">
        <v>30898</v>
      </c>
      <c r="D11196" s="126" t="s">
        <v>33408</v>
      </c>
      <c r="E11196" s="125" t="s">
        <v>33421</v>
      </c>
      <c r="F11196" s="126" t="s">
        <v>33422</v>
      </c>
      <c r="G11196" s="125" t="s">
        <v>2837</v>
      </c>
      <c r="H11196" s="126" t="s">
        <v>33409</v>
      </c>
      <c r="I11196" s="127">
        <v>50</v>
      </c>
      <c r="J11196" s="128">
        <v>5.4711000000000016</v>
      </c>
    </row>
    <row r="11197" spans="2:10" hidden="1" x14ac:dyDescent="0.25">
      <c r="B11197" s="124" t="s">
        <v>554</v>
      </c>
      <c r="C11197" s="125" t="s">
        <v>30898</v>
      </c>
      <c r="D11197" s="126" t="s">
        <v>33408</v>
      </c>
      <c r="E11197" s="125" t="s">
        <v>33416</v>
      </c>
      <c r="F11197" s="126" t="s">
        <v>33417</v>
      </c>
      <c r="G11197" s="125" t="s">
        <v>33423</v>
      </c>
      <c r="H11197" s="126" t="s">
        <v>33424</v>
      </c>
      <c r="I11197" s="127">
        <v>46</v>
      </c>
      <c r="J11197" s="128">
        <v>1.2082999999999999</v>
      </c>
    </row>
    <row r="11198" spans="2:10" hidden="1" x14ac:dyDescent="0.25">
      <c r="B11198" s="124" t="s">
        <v>554</v>
      </c>
      <c r="C11198" s="125" t="s">
        <v>30898</v>
      </c>
      <c r="D11198" s="126" t="s">
        <v>33408</v>
      </c>
      <c r="E11198" s="125" t="s">
        <v>30898</v>
      </c>
      <c r="F11198" s="126" t="s">
        <v>33420</v>
      </c>
      <c r="G11198" s="125" t="s">
        <v>33416</v>
      </c>
      <c r="H11198" s="126" t="s">
        <v>33417</v>
      </c>
      <c r="I11198" s="127">
        <v>40</v>
      </c>
      <c r="J11198" s="128">
        <v>2.0436000000000001</v>
      </c>
    </row>
    <row r="11199" spans="2:10" hidden="1" x14ac:dyDescent="0.25">
      <c r="B11199" s="124" t="s">
        <v>554</v>
      </c>
      <c r="C11199" s="125" t="s">
        <v>30898</v>
      </c>
      <c r="D11199" s="126" t="s">
        <v>33408</v>
      </c>
      <c r="E11199" s="125" t="s">
        <v>15412</v>
      </c>
      <c r="F11199" s="126" t="s">
        <v>33415</v>
      </c>
      <c r="G11199" s="125" t="s">
        <v>33425</v>
      </c>
      <c r="H11199" s="126" t="s">
        <v>33426</v>
      </c>
      <c r="I11199" s="127">
        <v>70</v>
      </c>
      <c r="J11199" s="128">
        <v>3.672099999999999</v>
      </c>
    </row>
    <row r="11200" spans="2:10" hidden="1" x14ac:dyDescent="0.25">
      <c r="B11200" s="124" t="s">
        <v>554</v>
      </c>
      <c r="C11200" s="125" t="s">
        <v>30898</v>
      </c>
      <c r="D11200" s="126" t="s">
        <v>33408</v>
      </c>
      <c r="E11200" s="125" t="s">
        <v>33421</v>
      </c>
      <c r="F11200" s="126" t="s">
        <v>33422</v>
      </c>
      <c r="G11200" s="125" t="s">
        <v>2505</v>
      </c>
      <c r="H11200" s="126" t="s">
        <v>33427</v>
      </c>
      <c r="I11200" s="127">
        <v>47</v>
      </c>
      <c r="J11200" s="128">
        <v>4.2107999999999999</v>
      </c>
    </row>
    <row r="11201" spans="2:10" hidden="1" x14ac:dyDescent="0.25">
      <c r="B11201" s="124" t="s">
        <v>554</v>
      </c>
      <c r="C11201" s="125" t="s">
        <v>30898</v>
      </c>
      <c r="D11201" s="126" t="s">
        <v>33408</v>
      </c>
      <c r="E11201" s="125" t="s">
        <v>2505</v>
      </c>
      <c r="F11201" s="126" t="s">
        <v>33427</v>
      </c>
      <c r="G11201" s="125" t="s">
        <v>6500</v>
      </c>
      <c r="H11201" s="126" t="s">
        <v>33428</v>
      </c>
      <c r="I11201" s="127">
        <v>49</v>
      </c>
      <c r="J11201" s="128">
        <v>4.1675999999999993</v>
      </c>
    </row>
    <row r="11202" spans="2:10" hidden="1" x14ac:dyDescent="0.25">
      <c r="B11202" s="124" t="s">
        <v>554</v>
      </c>
      <c r="C11202" s="125" t="s">
        <v>30898</v>
      </c>
      <c r="D11202" s="126" t="s">
        <v>33408</v>
      </c>
      <c r="E11202" s="125" t="s">
        <v>30898</v>
      </c>
      <c r="F11202" s="126" t="s">
        <v>33420</v>
      </c>
      <c r="G11202" s="125" t="s">
        <v>33201</v>
      </c>
      <c r="H11202" s="126" t="s">
        <v>33429</v>
      </c>
      <c r="I11202" s="127">
        <v>99</v>
      </c>
      <c r="J11202" s="128">
        <v>2.0301</v>
      </c>
    </row>
    <row r="11203" spans="2:10" hidden="1" x14ac:dyDescent="0.25">
      <c r="B11203" s="124" t="s">
        <v>554</v>
      </c>
      <c r="C11203" s="125" t="s">
        <v>30898</v>
      </c>
      <c r="D11203" s="126" t="s">
        <v>33408</v>
      </c>
      <c r="E11203" s="125" t="s">
        <v>30898</v>
      </c>
      <c r="F11203" s="126" t="s">
        <v>33420</v>
      </c>
      <c r="G11203" s="125" t="s">
        <v>33421</v>
      </c>
      <c r="H11203" s="126" t="s">
        <v>33422</v>
      </c>
      <c r="I11203" s="127">
        <v>7</v>
      </c>
      <c r="J11203" s="128">
        <v>2.1086</v>
      </c>
    </row>
    <row r="11204" spans="2:10" hidden="1" x14ac:dyDescent="0.25">
      <c r="B11204" s="124" t="s">
        <v>554</v>
      </c>
      <c r="C11204" s="125" t="s">
        <v>33430</v>
      </c>
      <c r="D11204" s="126" t="s">
        <v>33431</v>
      </c>
      <c r="E11204" s="125" t="s">
        <v>33430</v>
      </c>
      <c r="F11204" s="126" t="s">
        <v>33432</v>
      </c>
      <c r="G11204" s="125" t="s">
        <v>33433</v>
      </c>
      <c r="H11204" s="126" t="s">
        <v>33434</v>
      </c>
      <c r="I11204" s="127">
        <v>20</v>
      </c>
      <c r="J11204" s="128">
        <v>16.120799999999999</v>
      </c>
    </row>
    <row r="11205" spans="2:10" hidden="1" x14ac:dyDescent="0.25">
      <c r="B11205" s="124" t="s">
        <v>554</v>
      </c>
      <c r="C11205" s="125" t="s">
        <v>25390</v>
      </c>
      <c r="D11205" s="126" t="s">
        <v>33435</v>
      </c>
      <c r="E11205" s="125" t="s">
        <v>6190</v>
      </c>
      <c r="F11205" s="126" t="s">
        <v>33436</v>
      </c>
      <c r="G11205" s="125" t="s">
        <v>33437</v>
      </c>
      <c r="H11205" s="126" t="s">
        <v>33438</v>
      </c>
      <c r="I11205" s="127">
        <v>110</v>
      </c>
      <c r="J11205" s="128">
        <v>4.0497000000000014</v>
      </c>
    </row>
    <row r="11206" spans="2:10" hidden="1" x14ac:dyDescent="0.25">
      <c r="B11206" s="124" t="s">
        <v>554</v>
      </c>
      <c r="C11206" s="125" t="s">
        <v>25390</v>
      </c>
      <c r="D11206" s="126" t="s">
        <v>33435</v>
      </c>
      <c r="E11206" s="125" t="s">
        <v>33439</v>
      </c>
      <c r="F11206" s="126" t="s">
        <v>33440</v>
      </c>
      <c r="G11206" s="125" t="s">
        <v>6190</v>
      </c>
      <c r="H11206" s="126" t="s">
        <v>33436</v>
      </c>
      <c r="I11206" s="127">
        <v>109</v>
      </c>
      <c r="J11206" s="128">
        <v>9.3965000000000032</v>
      </c>
    </row>
    <row r="11207" spans="2:10" hidden="1" x14ac:dyDescent="0.25">
      <c r="B11207" s="124" t="s">
        <v>554</v>
      </c>
      <c r="C11207" s="125" t="s">
        <v>33441</v>
      </c>
      <c r="D11207" s="126" t="s">
        <v>33442</v>
      </c>
      <c r="E11207" s="125" t="s">
        <v>33441</v>
      </c>
      <c r="F11207" s="126" t="s">
        <v>33443</v>
      </c>
      <c r="G11207" s="125" t="s">
        <v>3880</v>
      </c>
      <c r="H11207" s="126" t="s">
        <v>33444</v>
      </c>
      <c r="I11207" s="127">
        <v>279</v>
      </c>
      <c r="J11207" s="128">
        <v>9.8007000000000026</v>
      </c>
    </row>
    <row r="11208" spans="2:10" hidden="1" x14ac:dyDescent="0.25">
      <c r="B11208" s="124" t="s">
        <v>554</v>
      </c>
      <c r="C11208" s="125" t="s">
        <v>4619</v>
      </c>
      <c r="D11208" s="126" t="s">
        <v>33445</v>
      </c>
      <c r="E11208" s="125" t="s">
        <v>4619</v>
      </c>
      <c r="F11208" s="126" t="s">
        <v>33446</v>
      </c>
      <c r="G11208" s="125" t="s">
        <v>33447</v>
      </c>
      <c r="H11208" s="126" t="s">
        <v>33448</v>
      </c>
      <c r="I11208" s="127">
        <v>27</v>
      </c>
      <c r="J11208" s="128">
        <v>14.2492</v>
      </c>
    </row>
    <row r="11209" spans="2:10" hidden="1" x14ac:dyDescent="0.25">
      <c r="B11209" s="124" t="s">
        <v>554</v>
      </c>
      <c r="C11209" s="125" t="s">
        <v>4619</v>
      </c>
      <c r="D11209" s="126" t="s">
        <v>33445</v>
      </c>
      <c r="E11209" s="125" t="s">
        <v>33447</v>
      </c>
      <c r="F11209" s="126" t="s">
        <v>33448</v>
      </c>
      <c r="G11209" s="125" t="s">
        <v>31478</v>
      </c>
      <c r="H11209" s="126" t="s">
        <v>33449</v>
      </c>
      <c r="I11209" s="127">
        <v>11</v>
      </c>
      <c r="J11209" s="128">
        <v>12.3622</v>
      </c>
    </row>
    <row r="11210" spans="2:10" hidden="1" x14ac:dyDescent="0.25">
      <c r="B11210" s="124" t="s">
        <v>554</v>
      </c>
      <c r="C11210" s="125" t="s">
        <v>33450</v>
      </c>
      <c r="D11210" s="126" t="s">
        <v>33451</v>
      </c>
      <c r="E11210" s="125" t="s">
        <v>33450</v>
      </c>
      <c r="F11210" s="126" t="s">
        <v>33452</v>
      </c>
      <c r="G11210" s="125" t="s">
        <v>286</v>
      </c>
      <c r="H11210" s="126" t="s">
        <v>33453</v>
      </c>
      <c r="I11210" s="127">
        <v>123</v>
      </c>
      <c r="J11210" s="128">
        <v>15.3748</v>
      </c>
    </row>
    <row r="11211" spans="2:10" hidden="1" x14ac:dyDescent="0.25">
      <c r="B11211" s="124" t="s">
        <v>554</v>
      </c>
      <c r="C11211" s="125" t="s">
        <v>33450</v>
      </c>
      <c r="D11211" s="126" t="s">
        <v>33451</v>
      </c>
      <c r="E11211" s="125" t="s">
        <v>33450</v>
      </c>
      <c r="F11211" s="126" t="s">
        <v>33452</v>
      </c>
      <c r="G11211" s="125" t="s">
        <v>33454</v>
      </c>
      <c r="H11211" s="126" t="s">
        <v>33455</v>
      </c>
      <c r="I11211" s="127">
        <v>37</v>
      </c>
      <c r="J11211" s="128">
        <v>19.1661</v>
      </c>
    </row>
    <row r="11212" spans="2:10" hidden="1" x14ac:dyDescent="0.25">
      <c r="B11212" s="124" t="s">
        <v>554</v>
      </c>
      <c r="C11212" s="125" t="s">
        <v>33456</v>
      </c>
      <c r="D11212" s="126" t="s">
        <v>33457</v>
      </c>
      <c r="E11212" s="125" t="s">
        <v>33456</v>
      </c>
      <c r="F11212" s="126" t="s">
        <v>33458</v>
      </c>
      <c r="G11212" s="125" t="s">
        <v>33459</v>
      </c>
      <c r="H11212" s="126" t="s">
        <v>33460</v>
      </c>
      <c r="I11212" s="127">
        <v>115</v>
      </c>
      <c r="J11212" s="128">
        <v>33.370399999999997</v>
      </c>
    </row>
    <row r="11213" spans="2:10" hidden="1" x14ac:dyDescent="0.25">
      <c r="B11213" s="124" t="s">
        <v>554</v>
      </c>
      <c r="C11213" s="125" t="s">
        <v>33461</v>
      </c>
      <c r="D11213" s="126" t="s">
        <v>33462</v>
      </c>
      <c r="E11213" s="125" t="s">
        <v>33461</v>
      </c>
      <c r="F11213" s="126" t="s">
        <v>33463</v>
      </c>
      <c r="G11213" s="125" t="s">
        <v>33464</v>
      </c>
      <c r="H11213" s="126" t="s">
        <v>33465</v>
      </c>
      <c r="I11213" s="127">
        <v>94</v>
      </c>
      <c r="J11213" s="128">
        <v>2.0771000000000002</v>
      </c>
    </row>
    <row r="11214" spans="2:10" hidden="1" x14ac:dyDescent="0.25">
      <c r="B11214" s="124" t="s">
        <v>554</v>
      </c>
      <c r="C11214" s="125" t="s">
        <v>33466</v>
      </c>
      <c r="D11214" s="126" t="s">
        <v>33467</v>
      </c>
      <c r="E11214" s="125" t="s">
        <v>33466</v>
      </c>
      <c r="F11214" s="126" t="s">
        <v>33468</v>
      </c>
      <c r="G11214" s="125" t="s">
        <v>33469</v>
      </c>
      <c r="H11214" s="126" t="s">
        <v>33470</v>
      </c>
      <c r="I11214" s="127">
        <v>146</v>
      </c>
      <c r="J11214" s="128">
        <v>14.1097</v>
      </c>
    </row>
    <row r="11215" spans="2:10" hidden="1" x14ac:dyDescent="0.25">
      <c r="B11215" s="124" t="s">
        <v>554</v>
      </c>
      <c r="C11215" s="125" t="s">
        <v>32070</v>
      </c>
      <c r="D11215" s="126" t="s">
        <v>33471</v>
      </c>
      <c r="E11215" s="125" t="s">
        <v>32070</v>
      </c>
      <c r="F11215" s="126" t="s">
        <v>33472</v>
      </c>
      <c r="G11215" s="125" t="s">
        <v>32945</v>
      </c>
      <c r="H11215" s="126" t="s">
        <v>33473</v>
      </c>
      <c r="I11215" s="127">
        <v>108</v>
      </c>
      <c r="J11215" s="128">
        <v>15.120100000000001</v>
      </c>
    </row>
    <row r="11216" spans="2:10" x14ac:dyDescent="0.25">
      <c r="C11216" s="101"/>
      <c r="E11216" s="101"/>
      <c r="G11216" s="101"/>
      <c r="I11216" s="102"/>
      <c r="J11216" s="103"/>
    </row>
    <row r="11217" spans="3:10" x14ac:dyDescent="0.25">
      <c r="C11217" s="101"/>
      <c r="E11217" s="101"/>
      <c r="G11217" s="101"/>
      <c r="I11217" s="102"/>
      <c r="J11217" s="103"/>
    </row>
    <row r="11218" spans="3:10" x14ac:dyDescent="0.25">
      <c r="C11218" s="101"/>
      <c r="E11218" s="101"/>
      <c r="G11218" s="101"/>
      <c r="I11218" s="102"/>
      <c r="J11218" s="103"/>
    </row>
    <row r="11219" spans="3:10" x14ac:dyDescent="0.25">
      <c r="C11219" s="101"/>
      <c r="E11219" s="101"/>
      <c r="G11219" s="101"/>
      <c r="I11219" s="102"/>
      <c r="J11219" s="103"/>
    </row>
    <row r="11220" spans="3:10" x14ac:dyDescent="0.25">
      <c r="C11220" s="101"/>
      <c r="E11220" s="101"/>
      <c r="G11220" s="101"/>
      <c r="I11220" s="102"/>
      <c r="J11220" s="103"/>
    </row>
    <row r="11221" spans="3:10" x14ac:dyDescent="0.25">
      <c r="C11221" s="101"/>
      <c r="E11221" s="101"/>
      <c r="G11221" s="101"/>
      <c r="I11221" s="102"/>
      <c r="J11221" s="103"/>
    </row>
    <row r="11222" spans="3:10" x14ac:dyDescent="0.25">
      <c r="C11222" s="101"/>
      <c r="E11222" s="101"/>
      <c r="G11222" s="101"/>
      <c r="I11222" s="102"/>
      <c r="J11222" s="103"/>
    </row>
    <row r="11223" spans="3:10" x14ac:dyDescent="0.25">
      <c r="C11223" s="101"/>
      <c r="E11223" s="101"/>
      <c r="G11223" s="101"/>
      <c r="I11223" s="102"/>
      <c r="J11223" s="103"/>
    </row>
    <row r="11224" spans="3:10" x14ac:dyDescent="0.25">
      <c r="C11224" s="101"/>
      <c r="E11224" s="101"/>
      <c r="G11224" s="101"/>
      <c r="I11224" s="102"/>
      <c r="J11224" s="103"/>
    </row>
    <row r="11225" spans="3:10" x14ac:dyDescent="0.25">
      <c r="C11225" s="101"/>
      <c r="E11225" s="101"/>
      <c r="G11225" s="101"/>
      <c r="I11225" s="102"/>
      <c r="J11225" s="103"/>
    </row>
    <row r="11226" spans="3:10" x14ac:dyDescent="0.25">
      <c r="C11226" s="101"/>
      <c r="E11226" s="101"/>
      <c r="G11226" s="101"/>
      <c r="I11226" s="102"/>
      <c r="J11226" s="103"/>
    </row>
    <row r="11227" spans="3:10" x14ac:dyDescent="0.25">
      <c r="C11227" s="101"/>
      <c r="E11227" s="101"/>
      <c r="G11227" s="101"/>
      <c r="I11227" s="102"/>
      <c r="J11227" s="103"/>
    </row>
    <row r="11228" spans="3:10" x14ac:dyDescent="0.25">
      <c r="C11228" s="101"/>
      <c r="E11228" s="101"/>
      <c r="G11228" s="101"/>
      <c r="I11228" s="102"/>
      <c r="J11228" s="103"/>
    </row>
    <row r="11229" spans="3:10" x14ac:dyDescent="0.25">
      <c r="C11229" s="101"/>
      <c r="E11229" s="101"/>
      <c r="G11229" s="101"/>
      <c r="I11229" s="102"/>
      <c r="J11229" s="103"/>
    </row>
    <row r="11230" spans="3:10" x14ac:dyDescent="0.25">
      <c r="C11230" s="101"/>
      <c r="E11230" s="101"/>
      <c r="G11230" s="101"/>
      <c r="I11230" s="102"/>
      <c r="J11230" s="103"/>
    </row>
    <row r="11231" spans="3:10" x14ac:dyDescent="0.25">
      <c r="C11231" s="101"/>
      <c r="E11231" s="101"/>
      <c r="G11231" s="101"/>
      <c r="I11231" s="102"/>
      <c r="J11231" s="103"/>
    </row>
    <row r="11232" spans="3:10" x14ac:dyDescent="0.25">
      <c r="C11232" s="101"/>
      <c r="E11232" s="101"/>
      <c r="G11232" s="101"/>
      <c r="I11232" s="102"/>
      <c r="J11232" s="103"/>
    </row>
    <row r="11233" spans="3:10" x14ac:dyDescent="0.25">
      <c r="C11233" s="101"/>
      <c r="E11233" s="101"/>
      <c r="G11233" s="101"/>
      <c r="I11233" s="102"/>
      <c r="J11233" s="103"/>
    </row>
    <row r="11234" spans="3:10" x14ac:dyDescent="0.25">
      <c r="C11234" s="101"/>
      <c r="E11234" s="101"/>
      <c r="G11234" s="101"/>
      <c r="I11234" s="102"/>
      <c r="J11234" s="103"/>
    </row>
    <row r="11235" spans="3:10" x14ac:dyDescent="0.25">
      <c r="C11235" s="101"/>
      <c r="E11235" s="101"/>
      <c r="G11235" s="101"/>
      <c r="I11235" s="102"/>
      <c r="J11235" s="103"/>
    </row>
    <row r="11236" spans="3:10" x14ac:dyDescent="0.25">
      <c r="C11236" s="101"/>
      <c r="E11236" s="101"/>
      <c r="G11236" s="101"/>
      <c r="I11236" s="102"/>
      <c r="J11236" s="103"/>
    </row>
    <row r="11237" spans="3:10" x14ac:dyDescent="0.25">
      <c r="C11237" s="101"/>
      <c r="E11237" s="101"/>
      <c r="G11237" s="101"/>
      <c r="I11237" s="102"/>
      <c r="J11237" s="103"/>
    </row>
    <row r="11238" spans="3:10" x14ac:dyDescent="0.25">
      <c r="C11238" s="101"/>
      <c r="E11238" s="101"/>
      <c r="G11238" s="101"/>
      <c r="I11238" s="102"/>
      <c r="J11238" s="103"/>
    </row>
    <row r="11239" spans="3:10" x14ac:dyDescent="0.25">
      <c r="C11239" s="101"/>
      <c r="E11239" s="101"/>
      <c r="G11239" s="101"/>
      <c r="I11239" s="102"/>
      <c r="J11239" s="103"/>
    </row>
    <row r="11240" spans="3:10" x14ac:dyDescent="0.25">
      <c r="C11240" s="101"/>
      <c r="E11240" s="101"/>
      <c r="G11240" s="101"/>
      <c r="I11240" s="102"/>
      <c r="J11240" s="103"/>
    </row>
    <row r="11241" spans="3:10" x14ac:dyDescent="0.25">
      <c r="C11241" s="101"/>
      <c r="E11241" s="101"/>
      <c r="G11241" s="101"/>
      <c r="I11241" s="102"/>
      <c r="J11241" s="103"/>
    </row>
    <row r="11242" spans="3:10" x14ac:dyDescent="0.25">
      <c r="C11242" s="101"/>
      <c r="E11242" s="101"/>
      <c r="G11242" s="101"/>
      <c r="I11242" s="102"/>
      <c r="J11242" s="103"/>
    </row>
    <row r="11243" spans="3:10" x14ac:dyDescent="0.25">
      <c r="C11243" s="101"/>
      <c r="E11243" s="101"/>
      <c r="G11243" s="101"/>
      <c r="I11243" s="102"/>
      <c r="J11243" s="103"/>
    </row>
    <row r="11244" spans="3:10" x14ac:dyDescent="0.25">
      <c r="C11244" s="101"/>
      <c r="E11244" s="101"/>
      <c r="G11244" s="101"/>
      <c r="I11244" s="102"/>
      <c r="J11244" s="103"/>
    </row>
    <row r="11245" spans="3:10" x14ac:dyDescent="0.25">
      <c r="C11245" s="101"/>
      <c r="E11245" s="101"/>
      <c r="G11245" s="101"/>
      <c r="I11245" s="102"/>
      <c r="J11245" s="103"/>
    </row>
    <row r="11246" spans="3:10" x14ac:dyDescent="0.25">
      <c r="C11246" s="101"/>
      <c r="E11246" s="101"/>
      <c r="G11246" s="101"/>
      <c r="I11246" s="102"/>
      <c r="J11246" s="103"/>
    </row>
    <row r="11247" spans="3:10" x14ac:dyDescent="0.25">
      <c r="C11247" s="101"/>
      <c r="E11247" s="101"/>
      <c r="G11247" s="101"/>
      <c r="I11247" s="102"/>
      <c r="J11247" s="103"/>
    </row>
    <row r="11248" spans="3:10" x14ac:dyDescent="0.25">
      <c r="C11248" s="101"/>
      <c r="E11248" s="101"/>
      <c r="G11248" s="101"/>
      <c r="I11248" s="102"/>
      <c r="J11248" s="103"/>
    </row>
    <row r="11249" spans="3:10" x14ac:dyDescent="0.25">
      <c r="C11249" s="101"/>
      <c r="E11249" s="101"/>
      <c r="G11249" s="101"/>
      <c r="I11249" s="102"/>
      <c r="J11249" s="103"/>
    </row>
    <row r="11250" spans="3:10" x14ac:dyDescent="0.25">
      <c r="C11250" s="101"/>
      <c r="E11250" s="101"/>
      <c r="G11250" s="101"/>
      <c r="I11250" s="102"/>
      <c r="J11250" s="103"/>
    </row>
    <row r="11251" spans="3:10" x14ac:dyDescent="0.25">
      <c r="C11251" s="101"/>
      <c r="E11251" s="101"/>
      <c r="G11251" s="101"/>
      <c r="I11251" s="102"/>
      <c r="J11251" s="103"/>
    </row>
    <row r="11252" spans="3:10" x14ac:dyDescent="0.25">
      <c r="C11252" s="101"/>
      <c r="E11252" s="101"/>
      <c r="G11252" s="101"/>
      <c r="I11252" s="102"/>
      <c r="J11252" s="103"/>
    </row>
    <row r="11253" spans="3:10" x14ac:dyDescent="0.25">
      <c r="C11253" s="101"/>
      <c r="E11253" s="101"/>
      <c r="G11253" s="101"/>
      <c r="I11253" s="102"/>
      <c r="J11253" s="103"/>
    </row>
    <row r="11254" spans="3:10" x14ac:dyDescent="0.25">
      <c r="C11254" s="101"/>
      <c r="E11254" s="101"/>
      <c r="G11254" s="101"/>
      <c r="I11254" s="102"/>
      <c r="J11254" s="103"/>
    </row>
    <row r="11255" spans="3:10" x14ac:dyDescent="0.25">
      <c r="C11255" s="101"/>
      <c r="E11255" s="101"/>
      <c r="G11255" s="101"/>
      <c r="I11255" s="102"/>
      <c r="J11255" s="103"/>
    </row>
    <row r="11256" spans="3:10" x14ac:dyDescent="0.25">
      <c r="C11256" s="101"/>
      <c r="E11256" s="101"/>
      <c r="G11256" s="101"/>
      <c r="I11256" s="102"/>
      <c r="J11256" s="103"/>
    </row>
    <row r="11257" spans="3:10" x14ac:dyDescent="0.25">
      <c r="C11257" s="101"/>
      <c r="E11257" s="101"/>
      <c r="G11257" s="101"/>
      <c r="I11257" s="102"/>
      <c r="J11257" s="103"/>
    </row>
    <row r="11258" spans="3:10" x14ac:dyDescent="0.25">
      <c r="C11258" s="101"/>
      <c r="E11258" s="101"/>
      <c r="G11258" s="101"/>
      <c r="I11258" s="102"/>
      <c r="J11258" s="103"/>
    </row>
    <row r="11259" spans="3:10" x14ac:dyDescent="0.25">
      <c r="C11259" s="101"/>
      <c r="E11259" s="101"/>
      <c r="G11259" s="101"/>
      <c r="I11259" s="102"/>
      <c r="J11259" s="103"/>
    </row>
    <row r="11260" spans="3:10" x14ac:dyDescent="0.25">
      <c r="C11260" s="101"/>
      <c r="E11260" s="101"/>
      <c r="G11260" s="101"/>
      <c r="I11260" s="102"/>
      <c r="J11260" s="103"/>
    </row>
    <row r="11261" spans="3:10" x14ac:dyDescent="0.25">
      <c r="C11261" s="101"/>
      <c r="E11261" s="101"/>
      <c r="G11261" s="101"/>
      <c r="I11261" s="102"/>
      <c r="J11261" s="103"/>
    </row>
    <row r="11262" spans="3:10" x14ac:dyDescent="0.25">
      <c r="C11262" s="101"/>
      <c r="E11262" s="101"/>
      <c r="G11262" s="101"/>
      <c r="I11262" s="102"/>
      <c r="J11262" s="103"/>
    </row>
    <row r="11263" spans="3:10" x14ac:dyDescent="0.25">
      <c r="C11263" s="101"/>
      <c r="E11263" s="101"/>
      <c r="G11263" s="101"/>
      <c r="I11263" s="102"/>
      <c r="J11263" s="103"/>
    </row>
    <row r="11264" spans="3:10" x14ac:dyDescent="0.25">
      <c r="C11264" s="101"/>
      <c r="E11264" s="101"/>
      <c r="G11264" s="101"/>
      <c r="I11264" s="102"/>
      <c r="J11264" s="103"/>
    </row>
    <row r="11265" spans="3:10" x14ac:dyDescent="0.25">
      <c r="C11265" s="101"/>
      <c r="E11265" s="101"/>
      <c r="G11265" s="101"/>
      <c r="I11265" s="102"/>
      <c r="J11265" s="103"/>
    </row>
    <row r="11266" spans="3:10" x14ac:dyDescent="0.25">
      <c r="C11266" s="101"/>
      <c r="E11266" s="101"/>
      <c r="G11266" s="101"/>
      <c r="I11266" s="102"/>
      <c r="J11266" s="103"/>
    </row>
    <row r="11267" spans="3:10" x14ac:dyDescent="0.25">
      <c r="C11267" s="101"/>
      <c r="E11267" s="101"/>
      <c r="G11267" s="101"/>
      <c r="I11267" s="102"/>
      <c r="J11267" s="103"/>
    </row>
    <row r="11268" spans="3:10" x14ac:dyDescent="0.25">
      <c r="C11268" s="101"/>
      <c r="E11268" s="101"/>
      <c r="G11268" s="101"/>
      <c r="I11268" s="102"/>
      <c r="J11268" s="103"/>
    </row>
    <row r="11269" spans="3:10" x14ac:dyDescent="0.25">
      <c r="C11269" s="101"/>
      <c r="E11269" s="101"/>
      <c r="G11269" s="101"/>
      <c r="I11269" s="102"/>
      <c r="J11269" s="103"/>
    </row>
    <row r="11270" spans="3:10" x14ac:dyDescent="0.25">
      <c r="C11270" s="101"/>
      <c r="E11270" s="101"/>
      <c r="G11270" s="101"/>
      <c r="I11270" s="102"/>
      <c r="J11270" s="103"/>
    </row>
    <row r="11271" spans="3:10" x14ac:dyDescent="0.25">
      <c r="C11271" s="101"/>
      <c r="E11271" s="101"/>
      <c r="G11271" s="101"/>
      <c r="I11271" s="102"/>
      <c r="J11271" s="103"/>
    </row>
    <row r="11272" spans="3:10" x14ac:dyDescent="0.25">
      <c r="C11272" s="101"/>
      <c r="E11272" s="101"/>
      <c r="G11272" s="101"/>
      <c r="I11272" s="102"/>
      <c r="J11272" s="103"/>
    </row>
    <row r="11273" spans="3:10" x14ac:dyDescent="0.25">
      <c r="C11273" s="101"/>
      <c r="E11273" s="101"/>
      <c r="G11273" s="101"/>
      <c r="I11273" s="102"/>
      <c r="J11273" s="103"/>
    </row>
    <row r="11274" spans="3:10" x14ac:dyDescent="0.25">
      <c r="C11274" s="101"/>
      <c r="E11274" s="101"/>
      <c r="G11274" s="101"/>
      <c r="I11274" s="102"/>
      <c r="J11274" s="103"/>
    </row>
    <row r="11275" spans="3:10" x14ac:dyDescent="0.25">
      <c r="C11275" s="101"/>
      <c r="E11275" s="101"/>
      <c r="G11275" s="101"/>
      <c r="I11275" s="102"/>
      <c r="J11275" s="103"/>
    </row>
    <row r="11276" spans="3:10" x14ac:dyDescent="0.25">
      <c r="C11276" s="101"/>
      <c r="E11276" s="101"/>
      <c r="G11276" s="101"/>
      <c r="I11276" s="102"/>
      <c r="J11276" s="103"/>
    </row>
    <row r="11277" spans="3:10" x14ac:dyDescent="0.25">
      <c r="C11277" s="101"/>
      <c r="E11277" s="101"/>
      <c r="G11277" s="101"/>
      <c r="I11277" s="102"/>
      <c r="J11277" s="103"/>
    </row>
    <row r="11278" spans="3:10" x14ac:dyDescent="0.25">
      <c r="C11278" s="101"/>
      <c r="E11278" s="101"/>
      <c r="G11278" s="101"/>
      <c r="I11278" s="102"/>
      <c r="J11278" s="103"/>
    </row>
    <row r="11279" spans="3:10" x14ac:dyDescent="0.25">
      <c r="C11279" s="101"/>
      <c r="E11279" s="101"/>
      <c r="G11279" s="101"/>
      <c r="I11279" s="102"/>
      <c r="J11279" s="103"/>
    </row>
    <row r="11280" spans="3:10" x14ac:dyDescent="0.25">
      <c r="C11280" s="101"/>
      <c r="E11280" s="101"/>
      <c r="G11280" s="101"/>
      <c r="I11280" s="102"/>
      <c r="J11280" s="103"/>
    </row>
    <row r="11281" spans="3:10" x14ac:dyDescent="0.25">
      <c r="C11281" s="101"/>
      <c r="E11281" s="101"/>
      <c r="G11281" s="101"/>
      <c r="I11281" s="102"/>
      <c r="J11281" s="103"/>
    </row>
    <row r="11282" spans="3:10" x14ac:dyDescent="0.25">
      <c r="C11282" s="101"/>
      <c r="E11282" s="101"/>
      <c r="G11282" s="101"/>
      <c r="I11282" s="102"/>
      <c r="J11282" s="103"/>
    </row>
    <row r="11283" spans="3:10" x14ac:dyDescent="0.25">
      <c r="C11283" s="101"/>
      <c r="E11283" s="101"/>
      <c r="G11283" s="101"/>
      <c r="I11283" s="102"/>
      <c r="J11283" s="103"/>
    </row>
    <row r="11284" spans="3:10" x14ac:dyDescent="0.25">
      <c r="C11284" s="101"/>
      <c r="E11284" s="101"/>
      <c r="G11284" s="101"/>
      <c r="I11284" s="102"/>
      <c r="J11284" s="103"/>
    </row>
    <row r="11285" spans="3:10" x14ac:dyDescent="0.25">
      <c r="C11285" s="101"/>
      <c r="E11285" s="101"/>
      <c r="G11285" s="101"/>
      <c r="I11285" s="102"/>
      <c r="J11285" s="103"/>
    </row>
    <row r="11286" spans="3:10" x14ac:dyDescent="0.25">
      <c r="C11286" s="101"/>
      <c r="E11286" s="101"/>
      <c r="G11286" s="101"/>
      <c r="I11286" s="102"/>
      <c r="J11286" s="103"/>
    </row>
    <row r="11287" spans="3:10" x14ac:dyDescent="0.25">
      <c r="C11287" s="101"/>
      <c r="E11287" s="101"/>
      <c r="G11287" s="101"/>
      <c r="I11287" s="102"/>
      <c r="J11287" s="103"/>
    </row>
    <row r="11288" spans="3:10" x14ac:dyDescent="0.25">
      <c r="C11288" s="101"/>
      <c r="E11288" s="101"/>
      <c r="G11288" s="101"/>
      <c r="I11288" s="102"/>
      <c r="J11288" s="103"/>
    </row>
    <row r="11289" spans="3:10" x14ac:dyDescent="0.25">
      <c r="C11289" s="101"/>
      <c r="E11289" s="101"/>
      <c r="G11289" s="101"/>
      <c r="I11289" s="102"/>
      <c r="J11289" s="103"/>
    </row>
    <row r="11290" spans="3:10" x14ac:dyDescent="0.25">
      <c r="C11290" s="101"/>
      <c r="E11290" s="101"/>
      <c r="G11290" s="101"/>
      <c r="I11290" s="102"/>
      <c r="J11290" s="103"/>
    </row>
    <row r="11291" spans="3:10" x14ac:dyDescent="0.25">
      <c r="C11291" s="101"/>
      <c r="E11291" s="101"/>
      <c r="G11291" s="101"/>
      <c r="I11291" s="102"/>
      <c r="J11291" s="103"/>
    </row>
    <row r="11292" spans="3:10" x14ac:dyDescent="0.25">
      <c r="C11292" s="101"/>
      <c r="E11292" s="101"/>
      <c r="G11292" s="101"/>
      <c r="I11292" s="102"/>
      <c r="J11292" s="103"/>
    </row>
    <row r="11293" spans="3:10" x14ac:dyDescent="0.25">
      <c r="C11293" s="101"/>
      <c r="E11293" s="101"/>
      <c r="G11293" s="101"/>
      <c r="I11293" s="102"/>
      <c r="J11293" s="103"/>
    </row>
    <row r="11294" spans="3:10" x14ac:dyDescent="0.25">
      <c r="C11294" s="101"/>
      <c r="E11294" s="101"/>
      <c r="G11294" s="101"/>
      <c r="I11294" s="102"/>
      <c r="J11294" s="103"/>
    </row>
    <row r="11295" spans="3:10" x14ac:dyDescent="0.25">
      <c r="C11295" s="101"/>
      <c r="E11295" s="101"/>
      <c r="G11295" s="101"/>
      <c r="I11295" s="102"/>
      <c r="J11295" s="103"/>
    </row>
    <row r="11296" spans="3:10" x14ac:dyDescent="0.25">
      <c r="C11296" s="101"/>
      <c r="E11296" s="101"/>
      <c r="G11296" s="101"/>
      <c r="I11296" s="102"/>
      <c r="J11296" s="103"/>
    </row>
    <row r="11297" spans="3:10" x14ac:dyDescent="0.25">
      <c r="C11297" s="101"/>
      <c r="E11297" s="101"/>
      <c r="G11297" s="101"/>
      <c r="I11297" s="102"/>
      <c r="J11297" s="103"/>
    </row>
    <row r="11298" spans="3:10" x14ac:dyDescent="0.25">
      <c r="C11298" s="101"/>
      <c r="E11298" s="101"/>
      <c r="G11298" s="101"/>
      <c r="I11298" s="102"/>
      <c r="J11298" s="103"/>
    </row>
    <row r="11299" spans="3:10" x14ac:dyDescent="0.25">
      <c r="C11299" s="101"/>
      <c r="E11299" s="101"/>
      <c r="G11299" s="101"/>
      <c r="I11299" s="102"/>
      <c r="J11299" s="103"/>
    </row>
    <row r="11300" spans="3:10" x14ac:dyDescent="0.25">
      <c r="C11300" s="101"/>
      <c r="E11300" s="101"/>
      <c r="G11300" s="101"/>
      <c r="I11300" s="102"/>
      <c r="J11300" s="103"/>
    </row>
    <row r="11301" spans="3:10" x14ac:dyDescent="0.25">
      <c r="C11301" s="101"/>
      <c r="E11301" s="101"/>
      <c r="G11301" s="101"/>
      <c r="I11301" s="102"/>
      <c r="J11301" s="103"/>
    </row>
    <row r="11302" spans="3:10" x14ac:dyDescent="0.25">
      <c r="C11302" s="101"/>
      <c r="E11302" s="101"/>
      <c r="G11302" s="101"/>
      <c r="I11302" s="102"/>
      <c r="J11302" s="103"/>
    </row>
    <row r="11303" spans="3:10" x14ac:dyDescent="0.25">
      <c r="C11303" s="101"/>
      <c r="E11303" s="101"/>
      <c r="G11303" s="101"/>
      <c r="I11303" s="102"/>
      <c r="J11303" s="103"/>
    </row>
    <row r="11304" spans="3:10" x14ac:dyDescent="0.25">
      <c r="C11304" s="101"/>
      <c r="E11304" s="101"/>
      <c r="G11304" s="101"/>
      <c r="I11304" s="102"/>
      <c r="J11304" s="103"/>
    </row>
    <row r="11305" spans="3:10" x14ac:dyDescent="0.25">
      <c r="C11305" s="101"/>
      <c r="E11305" s="101"/>
      <c r="G11305" s="101"/>
      <c r="I11305" s="102"/>
      <c r="J11305" s="103"/>
    </row>
    <row r="11306" spans="3:10" x14ac:dyDescent="0.25">
      <c r="C11306" s="101"/>
      <c r="E11306" s="101"/>
      <c r="G11306" s="101"/>
      <c r="I11306" s="102"/>
      <c r="J11306" s="103"/>
    </row>
    <row r="11307" spans="3:10" x14ac:dyDescent="0.25">
      <c r="C11307" s="101"/>
      <c r="E11307" s="101"/>
      <c r="G11307" s="101"/>
      <c r="I11307" s="102"/>
      <c r="J11307" s="103"/>
    </row>
    <row r="11308" spans="3:10" x14ac:dyDescent="0.25">
      <c r="C11308" s="101"/>
      <c r="E11308" s="101"/>
      <c r="G11308" s="101"/>
      <c r="I11308" s="102"/>
      <c r="J11308" s="103"/>
    </row>
    <row r="11309" spans="3:10" x14ac:dyDescent="0.25">
      <c r="C11309" s="101"/>
      <c r="E11309" s="101"/>
      <c r="G11309" s="101"/>
      <c r="I11309" s="102"/>
      <c r="J11309" s="103"/>
    </row>
    <row r="11310" spans="3:10" x14ac:dyDescent="0.25">
      <c r="C11310" s="101"/>
      <c r="E11310" s="101"/>
      <c r="G11310" s="101"/>
      <c r="I11310" s="102"/>
      <c r="J11310" s="103"/>
    </row>
    <row r="11311" spans="3:10" x14ac:dyDescent="0.25">
      <c r="C11311" s="101"/>
      <c r="E11311" s="101"/>
      <c r="G11311" s="101"/>
      <c r="I11311" s="102"/>
      <c r="J11311" s="103"/>
    </row>
    <row r="11312" spans="3:10" x14ac:dyDescent="0.25">
      <c r="C11312" s="101"/>
      <c r="E11312" s="101"/>
      <c r="G11312" s="101"/>
      <c r="I11312" s="102"/>
      <c r="J11312" s="103"/>
    </row>
    <row r="11313" spans="3:10" x14ac:dyDescent="0.25">
      <c r="C11313" s="101"/>
      <c r="E11313" s="101"/>
      <c r="G11313" s="101"/>
      <c r="I11313" s="102"/>
      <c r="J11313" s="103"/>
    </row>
    <row r="11314" spans="3:10" x14ac:dyDescent="0.25">
      <c r="C11314" s="101"/>
      <c r="E11314" s="101"/>
      <c r="G11314" s="101"/>
      <c r="I11314" s="102"/>
      <c r="J11314" s="103"/>
    </row>
    <row r="11315" spans="3:10" x14ac:dyDescent="0.25">
      <c r="C11315" s="101"/>
      <c r="E11315" s="101"/>
      <c r="G11315" s="101"/>
      <c r="I11315" s="102"/>
      <c r="J11315" s="103"/>
    </row>
    <row r="11316" spans="3:10" x14ac:dyDescent="0.25">
      <c r="C11316" s="101"/>
      <c r="E11316" s="101"/>
      <c r="G11316" s="101"/>
      <c r="I11316" s="102"/>
      <c r="J11316" s="103"/>
    </row>
    <row r="11317" spans="3:10" x14ac:dyDescent="0.25">
      <c r="C11317" s="101"/>
      <c r="E11317" s="101"/>
      <c r="G11317" s="101"/>
      <c r="I11317" s="102"/>
      <c r="J11317" s="103"/>
    </row>
    <row r="11318" spans="3:10" x14ac:dyDescent="0.25">
      <c r="C11318" s="101"/>
      <c r="E11318" s="101"/>
      <c r="G11318" s="101"/>
      <c r="I11318" s="102"/>
      <c r="J11318" s="103"/>
    </row>
    <row r="11319" spans="3:10" x14ac:dyDescent="0.25">
      <c r="C11319" s="101"/>
      <c r="E11319" s="101"/>
      <c r="G11319" s="101"/>
      <c r="I11319" s="102"/>
      <c r="J11319" s="103"/>
    </row>
    <row r="11320" spans="3:10" x14ac:dyDescent="0.25">
      <c r="C11320" s="101"/>
      <c r="E11320" s="101"/>
      <c r="G11320" s="101"/>
      <c r="I11320" s="102"/>
      <c r="J11320" s="103"/>
    </row>
    <row r="11321" spans="3:10" x14ac:dyDescent="0.25">
      <c r="C11321" s="101"/>
      <c r="E11321" s="101"/>
      <c r="G11321" s="101"/>
      <c r="I11321" s="102"/>
      <c r="J11321" s="103"/>
    </row>
    <row r="11322" spans="3:10" x14ac:dyDescent="0.25">
      <c r="C11322" s="101"/>
      <c r="E11322" s="101"/>
      <c r="G11322" s="101"/>
      <c r="I11322" s="102"/>
      <c r="J11322" s="103"/>
    </row>
    <row r="11323" spans="3:10" x14ac:dyDescent="0.25">
      <c r="C11323" s="101"/>
      <c r="E11323" s="101"/>
      <c r="G11323" s="101"/>
      <c r="I11323" s="102"/>
      <c r="J11323" s="103"/>
    </row>
    <row r="11324" spans="3:10" x14ac:dyDescent="0.25">
      <c r="C11324" s="101"/>
      <c r="E11324" s="101"/>
      <c r="G11324" s="101"/>
      <c r="I11324" s="102"/>
      <c r="J11324" s="103"/>
    </row>
    <row r="11325" spans="3:10" x14ac:dyDescent="0.25">
      <c r="C11325" s="101"/>
      <c r="E11325" s="101"/>
      <c r="G11325" s="101"/>
      <c r="I11325" s="102"/>
      <c r="J11325" s="103"/>
    </row>
    <row r="11326" spans="3:10" x14ac:dyDescent="0.25">
      <c r="C11326" s="101"/>
      <c r="E11326" s="101"/>
      <c r="G11326" s="101"/>
      <c r="I11326" s="102"/>
      <c r="J11326" s="103"/>
    </row>
    <row r="11327" spans="3:10" x14ac:dyDescent="0.25">
      <c r="C11327" s="101"/>
      <c r="E11327" s="101"/>
      <c r="G11327" s="101"/>
      <c r="I11327" s="102"/>
      <c r="J11327" s="103"/>
    </row>
    <row r="11328" spans="3:10" x14ac:dyDescent="0.25">
      <c r="C11328" s="101"/>
      <c r="E11328" s="101"/>
      <c r="G11328" s="101"/>
      <c r="I11328" s="102"/>
      <c r="J11328" s="103"/>
    </row>
    <row r="11329" spans="3:10" x14ac:dyDescent="0.25">
      <c r="C11329" s="101"/>
      <c r="E11329" s="101"/>
      <c r="G11329" s="101"/>
      <c r="I11329" s="102"/>
      <c r="J11329" s="103"/>
    </row>
    <row r="11330" spans="3:10" x14ac:dyDescent="0.25">
      <c r="C11330" s="101"/>
      <c r="E11330" s="101"/>
      <c r="G11330" s="101"/>
      <c r="I11330" s="102"/>
      <c r="J11330" s="103"/>
    </row>
    <row r="11331" spans="3:10" x14ac:dyDescent="0.25">
      <c r="C11331" s="101"/>
      <c r="E11331" s="101"/>
      <c r="G11331" s="101"/>
      <c r="I11331" s="102"/>
      <c r="J11331" s="103"/>
    </row>
    <row r="11332" spans="3:10" x14ac:dyDescent="0.25">
      <c r="C11332" s="101"/>
      <c r="E11332" s="101"/>
      <c r="G11332" s="101"/>
      <c r="I11332" s="102"/>
      <c r="J11332" s="103"/>
    </row>
    <row r="11333" spans="3:10" x14ac:dyDescent="0.25">
      <c r="C11333" s="101"/>
      <c r="E11333" s="101"/>
      <c r="G11333" s="101"/>
      <c r="I11333" s="102"/>
      <c r="J11333" s="103"/>
    </row>
    <row r="11334" spans="3:10" x14ac:dyDescent="0.25">
      <c r="C11334" s="101"/>
      <c r="E11334" s="101"/>
      <c r="G11334" s="101"/>
      <c r="I11334" s="102"/>
      <c r="J11334" s="103"/>
    </row>
    <row r="11335" spans="3:10" x14ac:dyDescent="0.25">
      <c r="C11335" s="101"/>
      <c r="E11335" s="101"/>
      <c r="G11335" s="101"/>
      <c r="I11335" s="102"/>
      <c r="J11335" s="103"/>
    </row>
    <row r="11336" spans="3:10" x14ac:dyDescent="0.25">
      <c r="C11336" s="101"/>
      <c r="E11336" s="101"/>
      <c r="G11336" s="101"/>
      <c r="I11336" s="102"/>
      <c r="J11336" s="103"/>
    </row>
    <row r="11337" spans="3:10" x14ac:dyDescent="0.25">
      <c r="C11337" s="101"/>
      <c r="E11337" s="101"/>
      <c r="G11337" s="101"/>
      <c r="I11337" s="102"/>
      <c r="J11337" s="103"/>
    </row>
    <row r="11338" spans="3:10" x14ac:dyDescent="0.25">
      <c r="C11338" s="101"/>
      <c r="E11338" s="101"/>
      <c r="G11338" s="101"/>
      <c r="I11338" s="102"/>
      <c r="J11338" s="103"/>
    </row>
    <row r="11339" spans="3:10" x14ac:dyDescent="0.25">
      <c r="C11339" s="101"/>
      <c r="E11339" s="101"/>
      <c r="G11339" s="101"/>
      <c r="I11339" s="102"/>
      <c r="J11339" s="103"/>
    </row>
    <row r="11340" spans="3:10" x14ac:dyDescent="0.25">
      <c r="C11340" s="101"/>
      <c r="E11340" s="101"/>
      <c r="G11340" s="101"/>
      <c r="I11340" s="102"/>
      <c r="J11340" s="103"/>
    </row>
    <row r="11341" spans="3:10" x14ac:dyDescent="0.25">
      <c r="C11341" s="101"/>
      <c r="E11341" s="101"/>
      <c r="G11341" s="101"/>
      <c r="I11341" s="102"/>
      <c r="J11341" s="103"/>
    </row>
    <row r="11342" spans="3:10" x14ac:dyDescent="0.25">
      <c r="C11342" s="101"/>
      <c r="E11342" s="101"/>
      <c r="G11342" s="101"/>
      <c r="I11342" s="102"/>
      <c r="J11342" s="103"/>
    </row>
    <row r="11343" spans="3:10" x14ac:dyDescent="0.25">
      <c r="C11343" s="101"/>
      <c r="E11343" s="101"/>
      <c r="G11343" s="101"/>
      <c r="I11343" s="102"/>
      <c r="J11343" s="103"/>
    </row>
    <row r="11344" spans="3:10" x14ac:dyDescent="0.25">
      <c r="C11344" s="101"/>
      <c r="E11344" s="101"/>
      <c r="G11344" s="101"/>
      <c r="I11344" s="102"/>
      <c r="J11344" s="103"/>
    </row>
    <row r="11345" spans="3:10" x14ac:dyDescent="0.25">
      <c r="C11345" s="101"/>
      <c r="E11345" s="101"/>
      <c r="G11345" s="101"/>
      <c r="I11345" s="102"/>
      <c r="J11345" s="103"/>
    </row>
    <row r="11346" spans="3:10" x14ac:dyDescent="0.25">
      <c r="C11346" s="101"/>
      <c r="E11346" s="101"/>
      <c r="G11346" s="101"/>
      <c r="I11346" s="102"/>
      <c r="J11346" s="103"/>
    </row>
    <row r="11347" spans="3:10" x14ac:dyDescent="0.25">
      <c r="C11347" s="101"/>
      <c r="E11347" s="101"/>
      <c r="G11347" s="101"/>
      <c r="I11347" s="102"/>
      <c r="J11347" s="103"/>
    </row>
    <row r="11348" spans="3:10" x14ac:dyDescent="0.25">
      <c r="C11348" s="101"/>
      <c r="E11348" s="101"/>
      <c r="G11348" s="101"/>
      <c r="I11348" s="102"/>
      <c r="J11348" s="103"/>
    </row>
    <row r="11349" spans="3:10" x14ac:dyDescent="0.25">
      <c r="C11349" s="101"/>
      <c r="E11349" s="101"/>
      <c r="G11349" s="101"/>
      <c r="I11349" s="102"/>
      <c r="J11349" s="103"/>
    </row>
    <row r="11350" spans="3:10" x14ac:dyDescent="0.25">
      <c r="C11350" s="101"/>
      <c r="E11350" s="101"/>
      <c r="G11350" s="101"/>
      <c r="I11350" s="102"/>
      <c r="J11350" s="103"/>
    </row>
    <row r="11351" spans="3:10" x14ac:dyDescent="0.25">
      <c r="C11351" s="101"/>
      <c r="E11351" s="101"/>
      <c r="G11351" s="101"/>
      <c r="I11351" s="102"/>
      <c r="J11351" s="103"/>
    </row>
    <row r="11352" spans="3:10" x14ac:dyDescent="0.25">
      <c r="C11352" s="101"/>
      <c r="E11352" s="101"/>
      <c r="G11352" s="101"/>
      <c r="I11352" s="102"/>
      <c r="J11352" s="103"/>
    </row>
    <row r="11353" spans="3:10" x14ac:dyDescent="0.25">
      <c r="C11353" s="101"/>
      <c r="E11353" s="101"/>
      <c r="G11353" s="101"/>
      <c r="I11353" s="102"/>
      <c r="J11353" s="103"/>
    </row>
    <row r="11354" spans="3:10" x14ac:dyDescent="0.25">
      <c r="C11354" s="101"/>
      <c r="E11354" s="101"/>
      <c r="G11354" s="101"/>
      <c r="I11354" s="102"/>
      <c r="J11354" s="103"/>
    </row>
    <row r="11355" spans="3:10" x14ac:dyDescent="0.25">
      <c r="C11355" s="101"/>
      <c r="E11355" s="101"/>
      <c r="G11355" s="101"/>
      <c r="I11355" s="102"/>
      <c r="J11355" s="103"/>
    </row>
    <row r="11356" spans="3:10" x14ac:dyDescent="0.25">
      <c r="C11356" s="101"/>
      <c r="E11356" s="101"/>
      <c r="G11356" s="101"/>
      <c r="I11356" s="102"/>
      <c r="J11356" s="103"/>
    </row>
    <row r="11357" spans="3:10" x14ac:dyDescent="0.25">
      <c r="C11357" s="101"/>
      <c r="E11357" s="101"/>
      <c r="G11357" s="101"/>
      <c r="I11357" s="102"/>
      <c r="J11357" s="103"/>
    </row>
    <row r="11358" spans="3:10" x14ac:dyDescent="0.25">
      <c r="C11358" s="101"/>
      <c r="E11358" s="101"/>
      <c r="G11358" s="101"/>
      <c r="I11358" s="102"/>
      <c r="J11358" s="103"/>
    </row>
    <row r="11359" spans="3:10" x14ac:dyDescent="0.25">
      <c r="C11359" s="101"/>
      <c r="E11359" s="101"/>
      <c r="G11359" s="101"/>
      <c r="I11359" s="102"/>
      <c r="J11359" s="103"/>
    </row>
    <row r="11360" spans="3:10" x14ac:dyDescent="0.25">
      <c r="C11360" s="101"/>
      <c r="E11360" s="101"/>
      <c r="G11360" s="101"/>
      <c r="I11360" s="102"/>
      <c r="J11360" s="103"/>
    </row>
    <row r="11361" spans="3:10" x14ac:dyDescent="0.25">
      <c r="C11361" s="101"/>
      <c r="E11361" s="101"/>
      <c r="G11361" s="101"/>
      <c r="I11361" s="102"/>
      <c r="J11361" s="103"/>
    </row>
    <row r="11362" spans="3:10" x14ac:dyDescent="0.25">
      <c r="C11362" s="101"/>
      <c r="E11362" s="101"/>
      <c r="G11362" s="101"/>
      <c r="I11362" s="102"/>
      <c r="J11362" s="103"/>
    </row>
    <row r="11363" spans="3:10" x14ac:dyDescent="0.25">
      <c r="C11363" s="101"/>
      <c r="E11363" s="101"/>
      <c r="G11363" s="101"/>
      <c r="I11363" s="102"/>
      <c r="J11363" s="103"/>
    </row>
    <row r="11364" spans="3:10" x14ac:dyDescent="0.25">
      <c r="C11364" s="101"/>
      <c r="E11364" s="101"/>
      <c r="G11364" s="101"/>
      <c r="I11364" s="102"/>
      <c r="J11364" s="103"/>
    </row>
    <row r="11365" spans="3:10" x14ac:dyDescent="0.25">
      <c r="C11365" s="101"/>
      <c r="E11365" s="101"/>
      <c r="G11365" s="101"/>
      <c r="I11365" s="102"/>
      <c r="J11365" s="103"/>
    </row>
    <row r="11366" spans="3:10" x14ac:dyDescent="0.25">
      <c r="C11366" s="101"/>
      <c r="E11366" s="101"/>
      <c r="G11366" s="101"/>
      <c r="I11366" s="102"/>
      <c r="J11366" s="103"/>
    </row>
    <row r="11367" spans="3:10" x14ac:dyDescent="0.25">
      <c r="C11367" s="101"/>
      <c r="E11367" s="101"/>
      <c r="G11367" s="101"/>
      <c r="I11367" s="102"/>
      <c r="J11367" s="103"/>
    </row>
    <row r="11368" spans="3:10" x14ac:dyDescent="0.25">
      <c r="C11368" s="101"/>
      <c r="E11368" s="101"/>
      <c r="G11368" s="101"/>
      <c r="I11368" s="102"/>
      <c r="J11368" s="103"/>
    </row>
    <row r="11369" spans="3:10" x14ac:dyDescent="0.25">
      <c r="C11369" s="101"/>
      <c r="E11369" s="101"/>
      <c r="G11369" s="101"/>
      <c r="I11369" s="102"/>
      <c r="J11369" s="103"/>
    </row>
    <row r="11370" spans="3:10" x14ac:dyDescent="0.25">
      <c r="C11370" s="101"/>
      <c r="E11370" s="101"/>
      <c r="G11370" s="101"/>
      <c r="I11370" s="102"/>
      <c r="J11370" s="103"/>
    </row>
    <row r="11371" spans="3:10" x14ac:dyDescent="0.25">
      <c r="C11371" s="101"/>
      <c r="E11371" s="101"/>
      <c r="G11371" s="101"/>
      <c r="I11371" s="102"/>
      <c r="J11371" s="103"/>
    </row>
    <row r="11372" spans="3:10" x14ac:dyDescent="0.25">
      <c r="C11372" s="101"/>
      <c r="E11372" s="101"/>
      <c r="G11372" s="101"/>
      <c r="I11372" s="102"/>
      <c r="J11372" s="103"/>
    </row>
    <row r="11373" spans="3:10" x14ac:dyDescent="0.25">
      <c r="C11373" s="101"/>
      <c r="E11373" s="101"/>
      <c r="G11373" s="101"/>
      <c r="I11373" s="102"/>
      <c r="J11373" s="103"/>
    </row>
    <row r="11374" spans="3:10" x14ac:dyDescent="0.25">
      <c r="C11374" s="101"/>
      <c r="E11374" s="101"/>
      <c r="G11374" s="101"/>
      <c r="I11374" s="102"/>
      <c r="J11374" s="103"/>
    </row>
    <row r="11375" spans="3:10" x14ac:dyDescent="0.25">
      <c r="C11375" s="101"/>
      <c r="E11375" s="101"/>
      <c r="G11375" s="101"/>
      <c r="I11375" s="102"/>
      <c r="J11375" s="103"/>
    </row>
    <row r="11376" spans="3:10" x14ac:dyDescent="0.25">
      <c r="C11376" s="101"/>
      <c r="E11376" s="101"/>
      <c r="G11376" s="101"/>
      <c r="I11376" s="102"/>
      <c r="J11376" s="103"/>
    </row>
    <row r="11377" spans="3:10" x14ac:dyDescent="0.25">
      <c r="C11377" s="101"/>
      <c r="E11377" s="101"/>
      <c r="G11377" s="101"/>
      <c r="I11377" s="102"/>
      <c r="J11377" s="103"/>
    </row>
    <row r="11378" spans="3:10" x14ac:dyDescent="0.25">
      <c r="C11378" s="101"/>
      <c r="E11378" s="101"/>
      <c r="G11378" s="101"/>
      <c r="I11378" s="102"/>
      <c r="J11378" s="103"/>
    </row>
    <row r="11379" spans="3:10" x14ac:dyDescent="0.25">
      <c r="C11379" s="101"/>
      <c r="E11379" s="101"/>
      <c r="G11379" s="101"/>
      <c r="I11379" s="102"/>
      <c r="J11379" s="103"/>
    </row>
    <row r="11380" spans="3:10" x14ac:dyDescent="0.25">
      <c r="C11380" s="101"/>
      <c r="E11380" s="101"/>
      <c r="G11380" s="101"/>
      <c r="I11380" s="102"/>
      <c r="J11380" s="103"/>
    </row>
    <row r="11381" spans="3:10" x14ac:dyDescent="0.25">
      <c r="C11381" s="101"/>
      <c r="E11381" s="101"/>
      <c r="G11381" s="101"/>
      <c r="I11381" s="102"/>
      <c r="J11381" s="103"/>
    </row>
    <row r="11382" spans="3:10" x14ac:dyDescent="0.25">
      <c r="C11382" s="101"/>
      <c r="E11382" s="101"/>
      <c r="G11382" s="101"/>
      <c r="I11382" s="102"/>
      <c r="J11382" s="103"/>
    </row>
    <row r="11383" spans="3:10" x14ac:dyDescent="0.25">
      <c r="C11383" s="101"/>
      <c r="E11383" s="101"/>
      <c r="G11383" s="101"/>
      <c r="I11383" s="102"/>
      <c r="J11383" s="103"/>
    </row>
    <row r="11384" spans="3:10" x14ac:dyDescent="0.25">
      <c r="C11384" s="101"/>
      <c r="E11384" s="101"/>
      <c r="G11384" s="101"/>
      <c r="I11384" s="102"/>
      <c r="J11384" s="103"/>
    </row>
    <row r="11385" spans="3:10" x14ac:dyDescent="0.25">
      <c r="C11385" s="101"/>
      <c r="E11385" s="101"/>
      <c r="G11385" s="101"/>
      <c r="I11385" s="102"/>
      <c r="J11385" s="103"/>
    </row>
    <row r="11386" spans="3:10" x14ac:dyDescent="0.25">
      <c r="C11386" s="101"/>
      <c r="E11386" s="101"/>
      <c r="G11386" s="101"/>
      <c r="I11386" s="102"/>
      <c r="J11386" s="103"/>
    </row>
    <row r="11387" spans="3:10" x14ac:dyDescent="0.25">
      <c r="C11387" s="101"/>
      <c r="E11387" s="101"/>
      <c r="G11387" s="101"/>
      <c r="I11387" s="102"/>
      <c r="J11387" s="103"/>
    </row>
    <row r="11388" spans="3:10" x14ac:dyDescent="0.25">
      <c r="C11388" s="101"/>
      <c r="E11388" s="101"/>
      <c r="G11388" s="101"/>
      <c r="I11388" s="102"/>
      <c r="J11388" s="103"/>
    </row>
    <row r="11389" spans="3:10" x14ac:dyDescent="0.25">
      <c r="C11389" s="101"/>
      <c r="E11389" s="101"/>
      <c r="G11389" s="101"/>
      <c r="I11389" s="102"/>
      <c r="J11389" s="103"/>
    </row>
    <row r="11390" spans="3:10" x14ac:dyDescent="0.25">
      <c r="C11390" s="101"/>
      <c r="E11390" s="101"/>
      <c r="G11390" s="101"/>
      <c r="I11390" s="102"/>
      <c r="J11390" s="103"/>
    </row>
    <row r="11391" spans="3:10" x14ac:dyDescent="0.25">
      <c r="C11391" s="101"/>
      <c r="E11391" s="101"/>
      <c r="G11391" s="101"/>
      <c r="I11391" s="102"/>
      <c r="J11391" s="103"/>
    </row>
    <row r="11392" spans="3:10" x14ac:dyDescent="0.25">
      <c r="C11392" s="101"/>
      <c r="E11392" s="101"/>
      <c r="G11392" s="101"/>
      <c r="I11392" s="102"/>
      <c r="J11392" s="103"/>
    </row>
    <row r="11393" spans="3:10" x14ac:dyDescent="0.25">
      <c r="C11393" s="101"/>
      <c r="E11393" s="101"/>
      <c r="G11393" s="101"/>
      <c r="I11393" s="102"/>
      <c r="J11393" s="103"/>
    </row>
    <row r="11394" spans="3:10" x14ac:dyDescent="0.25">
      <c r="C11394" s="101"/>
      <c r="E11394" s="101"/>
      <c r="G11394" s="101"/>
      <c r="I11394" s="102"/>
      <c r="J11394" s="103"/>
    </row>
    <row r="11395" spans="3:10" x14ac:dyDescent="0.25">
      <c r="C11395" s="101"/>
      <c r="E11395" s="101"/>
      <c r="G11395" s="101"/>
      <c r="I11395" s="102"/>
      <c r="J11395" s="103"/>
    </row>
    <row r="11396" spans="3:10" x14ac:dyDescent="0.25">
      <c r="C11396" s="101"/>
      <c r="E11396" s="101"/>
      <c r="G11396" s="101"/>
      <c r="I11396" s="102"/>
      <c r="J11396" s="103"/>
    </row>
    <row r="11397" spans="3:10" x14ac:dyDescent="0.25">
      <c r="C11397" s="101"/>
      <c r="E11397" s="101"/>
      <c r="G11397" s="101"/>
      <c r="I11397" s="102"/>
      <c r="J11397" s="103"/>
    </row>
    <row r="11398" spans="3:10" x14ac:dyDescent="0.25">
      <c r="C11398" s="101"/>
      <c r="E11398" s="101"/>
      <c r="G11398" s="101"/>
      <c r="I11398" s="102"/>
      <c r="J11398" s="103"/>
    </row>
    <row r="11399" spans="3:10" x14ac:dyDescent="0.25">
      <c r="C11399" s="101"/>
      <c r="E11399" s="101"/>
      <c r="G11399" s="101"/>
      <c r="I11399" s="102"/>
      <c r="J11399" s="103"/>
    </row>
    <row r="11400" spans="3:10" x14ac:dyDescent="0.25">
      <c r="C11400" s="101"/>
      <c r="E11400" s="101"/>
      <c r="G11400" s="101"/>
      <c r="I11400" s="102"/>
      <c r="J11400" s="103"/>
    </row>
    <row r="11401" spans="3:10" x14ac:dyDescent="0.25">
      <c r="C11401" s="101"/>
      <c r="E11401" s="101"/>
      <c r="G11401" s="101"/>
      <c r="I11401" s="102"/>
      <c r="J11401" s="103"/>
    </row>
    <row r="11402" spans="3:10" x14ac:dyDescent="0.25">
      <c r="C11402" s="101"/>
      <c r="E11402" s="101"/>
      <c r="G11402" s="101"/>
      <c r="I11402" s="102"/>
      <c r="J11402" s="103"/>
    </row>
    <row r="11403" spans="3:10" x14ac:dyDescent="0.25">
      <c r="C11403" s="101"/>
      <c r="E11403" s="101"/>
      <c r="G11403" s="101"/>
      <c r="I11403" s="102"/>
      <c r="J11403" s="103"/>
    </row>
    <row r="11404" spans="3:10" x14ac:dyDescent="0.25">
      <c r="C11404" s="101"/>
      <c r="E11404" s="101"/>
      <c r="G11404" s="101"/>
      <c r="I11404" s="102"/>
      <c r="J11404" s="103"/>
    </row>
    <row r="11405" spans="3:10" x14ac:dyDescent="0.25">
      <c r="C11405" s="101"/>
      <c r="E11405" s="101"/>
      <c r="G11405" s="101"/>
      <c r="I11405" s="102"/>
      <c r="J11405" s="103"/>
    </row>
    <row r="11406" spans="3:10" x14ac:dyDescent="0.25">
      <c r="C11406" s="101"/>
      <c r="E11406" s="101"/>
      <c r="G11406" s="101"/>
      <c r="I11406" s="102"/>
      <c r="J11406" s="103"/>
    </row>
    <row r="11407" spans="3:10" x14ac:dyDescent="0.25">
      <c r="C11407" s="101"/>
      <c r="E11407" s="101"/>
      <c r="G11407" s="101"/>
      <c r="I11407" s="102"/>
      <c r="J11407" s="103"/>
    </row>
    <row r="11408" spans="3:10" x14ac:dyDescent="0.25">
      <c r="C11408" s="101"/>
      <c r="E11408" s="101"/>
      <c r="G11408" s="101"/>
      <c r="I11408" s="102"/>
      <c r="J11408" s="103"/>
    </row>
    <row r="11409" spans="3:10" x14ac:dyDescent="0.25">
      <c r="C11409" s="101"/>
      <c r="E11409" s="101"/>
      <c r="G11409" s="101"/>
      <c r="I11409" s="102"/>
      <c r="J11409" s="103"/>
    </row>
    <row r="11410" spans="3:10" x14ac:dyDescent="0.25">
      <c r="C11410" s="101"/>
      <c r="E11410" s="101"/>
      <c r="G11410" s="101"/>
      <c r="I11410" s="102"/>
      <c r="J11410" s="103"/>
    </row>
    <row r="11411" spans="3:10" x14ac:dyDescent="0.25">
      <c r="C11411" s="101"/>
      <c r="E11411" s="101"/>
      <c r="G11411" s="101"/>
      <c r="I11411" s="102"/>
      <c r="J11411" s="103"/>
    </row>
    <row r="11412" spans="3:10" x14ac:dyDescent="0.25">
      <c r="C11412" s="101"/>
      <c r="E11412" s="101"/>
      <c r="G11412" s="101"/>
      <c r="I11412" s="102"/>
      <c r="J11412" s="103"/>
    </row>
    <row r="11413" spans="3:10" x14ac:dyDescent="0.25">
      <c r="C11413" s="101"/>
      <c r="E11413" s="101"/>
      <c r="G11413" s="101"/>
      <c r="I11413" s="102"/>
      <c r="J11413" s="103"/>
    </row>
    <row r="11414" spans="3:10" x14ac:dyDescent="0.25">
      <c r="C11414" s="101"/>
      <c r="E11414" s="101"/>
      <c r="G11414" s="101"/>
      <c r="I11414" s="102"/>
      <c r="J11414" s="103"/>
    </row>
    <row r="11415" spans="3:10" x14ac:dyDescent="0.25">
      <c r="C11415" s="101"/>
      <c r="E11415" s="101"/>
      <c r="G11415" s="101"/>
      <c r="I11415" s="102"/>
      <c r="J11415" s="103"/>
    </row>
    <row r="11416" spans="3:10" x14ac:dyDescent="0.25">
      <c r="C11416" s="101"/>
      <c r="E11416" s="101"/>
      <c r="G11416" s="101"/>
      <c r="I11416" s="102"/>
      <c r="J11416" s="103"/>
    </row>
    <row r="11417" spans="3:10" x14ac:dyDescent="0.25">
      <c r="C11417" s="101"/>
      <c r="E11417" s="101"/>
      <c r="G11417" s="101"/>
      <c r="I11417" s="102"/>
      <c r="J11417" s="103"/>
    </row>
    <row r="11418" spans="3:10" x14ac:dyDescent="0.25">
      <c r="C11418" s="101"/>
      <c r="E11418" s="101"/>
      <c r="G11418" s="101"/>
      <c r="I11418" s="102"/>
      <c r="J11418" s="103"/>
    </row>
    <row r="11419" spans="3:10" x14ac:dyDescent="0.25">
      <c r="C11419" s="101"/>
      <c r="E11419" s="101"/>
      <c r="G11419" s="101"/>
      <c r="I11419" s="102"/>
      <c r="J11419" s="103"/>
    </row>
    <row r="11420" spans="3:10" x14ac:dyDescent="0.25">
      <c r="C11420" s="101"/>
      <c r="E11420" s="101"/>
      <c r="G11420" s="101"/>
      <c r="I11420" s="102"/>
      <c r="J11420" s="103"/>
    </row>
    <row r="11421" spans="3:10" x14ac:dyDescent="0.25">
      <c r="C11421" s="101"/>
      <c r="E11421" s="101"/>
      <c r="G11421" s="101"/>
      <c r="I11421" s="102"/>
      <c r="J11421" s="103"/>
    </row>
    <row r="11422" spans="3:10" x14ac:dyDescent="0.25">
      <c r="C11422" s="101"/>
      <c r="E11422" s="101"/>
      <c r="G11422" s="101"/>
      <c r="I11422" s="102"/>
      <c r="J11422" s="103"/>
    </row>
    <row r="11423" spans="3:10" x14ac:dyDescent="0.25">
      <c r="C11423" s="101"/>
      <c r="E11423" s="101"/>
      <c r="G11423" s="101"/>
      <c r="I11423" s="102"/>
      <c r="J11423" s="103"/>
    </row>
    <row r="11424" spans="3:10" x14ac:dyDescent="0.25">
      <c r="C11424" s="101"/>
      <c r="E11424" s="101"/>
      <c r="G11424" s="101"/>
      <c r="I11424" s="102"/>
      <c r="J11424" s="103"/>
    </row>
    <row r="11425" spans="3:10" x14ac:dyDescent="0.25">
      <c r="C11425" s="101"/>
      <c r="E11425" s="101"/>
      <c r="G11425" s="101"/>
      <c r="I11425" s="102"/>
      <c r="J11425" s="103"/>
    </row>
    <row r="11426" spans="3:10" x14ac:dyDescent="0.25">
      <c r="C11426" s="101"/>
      <c r="E11426" s="101"/>
      <c r="G11426" s="101"/>
      <c r="I11426" s="102"/>
      <c r="J11426" s="103"/>
    </row>
    <row r="11427" spans="3:10" x14ac:dyDescent="0.25">
      <c r="C11427" s="101"/>
      <c r="E11427" s="101"/>
      <c r="G11427" s="101"/>
      <c r="I11427" s="102"/>
      <c r="J11427" s="103"/>
    </row>
    <row r="11428" spans="3:10" x14ac:dyDescent="0.25">
      <c r="C11428" s="101"/>
      <c r="E11428" s="101"/>
      <c r="G11428" s="101"/>
      <c r="I11428" s="102"/>
      <c r="J11428" s="103"/>
    </row>
    <row r="11429" spans="3:10" x14ac:dyDescent="0.25">
      <c r="C11429" s="101"/>
      <c r="E11429" s="101"/>
      <c r="G11429" s="101"/>
      <c r="I11429" s="102"/>
      <c r="J11429" s="103"/>
    </row>
    <row r="11430" spans="3:10" x14ac:dyDescent="0.25">
      <c r="C11430" s="101"/>
      <c r="E11430" s="101"/>
      <c r="G11430" s="101"/>
      <c r="I11430" s="102"/>
      <c r="J11430" s="103"/>
    </row>
    <row r="11431" spans="3:10" x14ac:dyDescent="0.25">
      <c r="C11431" s="101"/>
      <c r="E11431" s="101"/>
      <c r="G11431" s="101"/>
      <c r="I11431" s="102"/>
      <c r="J11431" s="103"/>
    </row>
    <row r="11432" spans="3:10" x14ac:dyDescent="0.25">
      <c r="C11432" s="101"/>
      <c r="E11432" s="101"/>
      <c r="G11432" s="101"/>
      <c r="I11432" s="102"/>
      <c r="J11432" s="103"/>
    </row>
    <row r="11433" spans="3:10" x14ac:dyDescent="0.25">
      <c r="C11433" s="101"/>
      <c r="E11433" s="101"/>
      <c r="G11433" s="101"/>
      <c r="I11433" s="102"/>
      <c r="J11433" s="103"/>
    </row>
    <row r="11434" spans="3:10" x14ac:dyDescent="0.25">
      <c r="C11434" s="101"/>
      <c r="E11434" s="101"/>
      <c r="G11434" s="101"/>
      <c r="I11434" s="102"/>
      <c r="J11434" s="103"/>
    </row>
    <row r="11435" spans="3:10" x14ac:dyDescent="0.25">
      <c r="C11435" s="101"/>
      <c r="E11435" s="101"/>
      <c r="G11435" s="101"/>
      <c r="I11435" s="102"/>
      <c r="J11435" s="103"/>
    </row>
    <row r="11436" spans="3:10" x14ac:dyDescent="0.25">
      <c r="C11436" s="101"/>
      <c r="E11436" s="101"/>
      <c r="G11436" s="101"/>
      <c r="I11436" s="102"/>
      <c r="J11436" s="103"/>
    </row>
    <row r="11437" spans="3:10" x14ac:dyDescent="0.25">
      <c r="C11437" s="101"/>
      <c r="E11437" s="101"/>
      <c r="G11437" s="101"/>
      <c r="I11437" s="102"/>
      <c r="J11437" s="103"/>
    </row>
    <row r="11438" spans="3:10" x14ac:dyDescent="0.25">
      <c r="C11438" s="101"/>
      <c r="E11438" s="101"/>
      <c r="G11438" s="101"/>
      <c r="I11438" s="102"/>
      <c r="J11438" s="103"/>
    </row>
    <row r="11439" spans="3:10" x14ac:dyDescent="0.25">
      <c r="C11439" s="101"/>
      <c r="E11439" s="101"/>
      <c r="G11439" s="101"/>
      <c r="I11439" s="102"/>
      <c r="J11439" s="103"/>
    </row>
    <row r="11440" spans="3:10" x14ac:dyDescent="0.25">
      <c r="C11440" s="101"/>
      <c r="E11440" s="101"/>
      <c r="G11440" s="101"/>
      <c r="I11440" s="102"/>
      <c r="J11440" s="103"/>
    </row>
    <row r="11441" spans="3:10" x14ac:dyDescent="0.25">
      <c r="C11441" s="101"/>
      <c r="E11441" s="101"/>
      <c r="G11441" s="101"/>
      <c r="I11441" s="102"/>
      <c r="J11441" s="103"/>
    </row>
    <row r="11442" spans="3:10" x14ac:dyDescent="0.25">
      <c r="C11442" s="101"/>
      <c r="E11442" s="101"/>
      <c r="G11442" s="101"/>
      <c r="I11442" s="102"/>
      <c r="J11442" s="103"/>
    </row>
    <row r="11443" spans="3:10" x14ac:dyDescent="0.25">
      <c r="C11443" s="101"/>
      <c r="E11443" s="101"/>
      <c r="G11443" s="101"/>
      <c r="I11443" s="102"/>
      <c r="J11443" s="103"/>
    </row>
    <row r="11444" spans="3:10" x14ac:dyDescent="0.25">
      <c r="C11444" s="101"/>
      <c r="E11444" s="101"/>
      <c r="G11444" s="101"/>
      <c r="I11444" s="102"/>
      <c r="J11444" s="103"/>
    </row>
    <row r="11445" spans="3:10" x14ac:dyDescent="0.25">
      <c r="C11445" s="101"/>
      <c r="E11445" s="101"/>
      <c r="G11445" s="101"/>
      <c r="I11445" s="102"/>
      <c r="J11445" s="103"/>
    </row>
    <row r="11446" spans="3:10" x14ac:dyDescent="0.25">
      <c r="C11446" s="101"/>
      <c r="E11446" s="101"/>
      <c r="G11446" s="101"/>
      <c r="I11446" s="102"/>
      <c r="J11446" s="103"/>
    </row>
    <row r="11447" spans="3:10" x14ac:dyDescent="0.25">
      <c r="C11447" s="101"/>
      <c r="E11447" s="101"/>
      <c r="G11447" s="101"/>
      <c r="I11447" s="102"/>
      <c r="J11447" s="103"/>
    </row>
    <row r="11448" spans="3:10" x14ac:dyDescent="0.25">
      <c r="C11448" s="101"/>
      <c r="E11448" s="101"/>
      <c r="G11448" s="101"/>
      <c r="I11448" s="102"/>
      <c r="J11448" s="103"/>
    </row>
    <row r="11449" spans="3:10" x14ac:dyDescent="0.25">
      <c r="C11449" s="101"/>
      <c r="E11449" s="101"/>
      <c r="G11449" s="101"/>
      <c r="I11449" s="102"/>
      <c r="J11449" s="103"/>
    </row>
    <row r="11450" spans="3:10" x14ac:dyDescent="0.25">
      <c r="C11450" s="101"/>
      <c r="E11450" s="101"/>
      <c r="G11450" s="101"/>
      <c r="I11450" s="102"/>
      <c r="J11450" s="103"/>
    </row>
    <row r="11451" spans="3:10" x14ac:dyDescent="0.25">
      <c r="C11451" s="101"/>
      <c r="E11451" s="101"/>
      <c r="G11451" s="101"/>
      <c r="I11451" s="102"/>
      <c r="J11451" s="103"/>
    </row>
    <row r="11452" spans="3:10" x14ac:dyDescent="0.25">
      <c r="C11452" s="101"/>
      <c r="E11452" s="101"/>
      <c r="G11452" s="101"/>
      <c r="I11452" s="102"/>
      <c r="J11452" s="103"/>
    </row>
    <row r="11453" spans="3:10" x14ac:dyDescent="0.25">
      <c r="C11453" s="101"/>
      <c r="E11453" s="101"/>
      <c r="G11453" s="101"/>
      <c r="I11453" s="102"/>
      <c r="J11453" s="103"/>
    </row>
    <row r="11454" spans="3:10" x14ac:dyDescent="0.25">
      <c r="C11454" s="101"/>
      <c r="E11454" s="101"/>
      <c r="G11454" s="101"/>
      <c r="I11454" s="102"/>
      <c r="J11454" s="103"/>
    </row>
    <row r="11455" spans="3:10" x14ac:dyDescent="0.25">
      <c r="C11455" s="101"/>
      <c r="E11455" s="101"/>
      <c r="G11455" s="101"/>
      <c r="I11455" s="102"/>
      <c r="J11455" s="103"/>
    </row>
    <row r="11456" spans="3:10" x14ac:dyDescent="0.25">
      <c r="C11456" s="101"/>
      <c r="E11456" s="101"/>
      <c r="G11456" s="101"/>
      <c r="I11456" s="102"/>
      <c r="J11456" s="103"/>
    </row>
    <row r="11457" spans="3:10" x14ac:dyDescent="0.25">
      <c r="C11457" s="101"/>
      <c r="E11457" s="101"/>
      <c r="G11457" s="101"/>
      <c r="I11457" s="102"/>
      <c r="J11457" s="103"/>
    </row>
    <row r="11458" spans="3:10" x14ac:dyDescent="0.25">
      <c r="C11458" s="101"/>
      <c r="E11458" s="101"/>
      <c r="G11458" s="101"/>
      <c r="I11458" s="102"/>
      <c r="J11458" s="103"/>
    </row>
    <row r="11459" spans="3:10" x14ac:dyDescent="0.25">
      <c r="C11459" s="101"/>
      <c r="E11459" s="101"/>
      <c r="G11459" s="101"/>
      <c r="I11459" s="102"/>
      <c r="J11459" s="103"/>
    </row>
    <row r="11460" spans="3:10" x14ac:dyDescent="0.25">
      <c r="C11460" s="101"/>
      <c r="E11460" s="101"/>
      <c r="G11460" s="101"/>
      <c r="I11460" s="102"/>
      <c r="J11460" s="103"/>
    </row>
    <row r="11461" spans="3:10" x14ac:dyDescent="0.25">
      <c r="C11461" s="101"/>
      <c r="E11461" s="101"/>
      <c r="G11461" s="101"/>
      <c r="I11461" s="102"/>
      <c r="J11461" s="103"/>
    </row>
    <row r="11462" spans="3:10" x14ac:dyDescent="0.25">
      <c r="C11462" s="101"/>
      <c r="E11462" s="101"/>
      <c r="G11462" s="101"/>
      <c r="I11462" s="102"/>
      <c r="J11462" s="103"/>
    </row>
    <row r="11463" spans="3:10" x14ac:dyDescent="0.25">
      <c r="C11463" s="101"/>
      <c r="E11463" s="101"/>
      <c r="G11463" s="101"/>
      <c r="I11463" s="102"/>
      <c r="J11463" s="103"/>
    </row>
    <row r="11464" spans="3:10" x14ac:dyDescent="0.25">
      <c r="C11464" s="101"/>
      <c r="E11464" s="101"/>
      <c r="G11464" s="101"/>
      <c r="I11464" s="102"/>
      <c r="J11464" s="103"/>
    </row>
    <row r="11465" spans="3:10" x14ac:dyDescent="0.25">
      <c r="C11465" s="101"/>
      <c r="E11465" s="101"/>
      <c r="G11465" s="101"/>
      <c r="I11465" s="102"/>
      <c r="J11465" s="103"/>
    </row>
    <row r="11466" spans="3:10" x14ac:dyDescent="0.25">
      <c r="C11466" s="101"/>
      <c r="E11466" s="101"/>
      <c r="G11466" s="101"/>
      <c r="I11466" s="102"/>
      <c r="J11466" s="103"/>
    </row>
    <row r="11467" spans="3:10" x14ac:dyDescent="0.25">
      <c r="C11467" s="101"/>
      <c r="E11467" s="101"/>
      <c r="G11467" s="101"/>
      <c r="I11467" s="102"/>
      <c r="J11467" s="103"/>
    </row>
    <row r="11468" spans="3:10" x14ac:dyDescent="0.25">
      <c r="C11468" s="101"/>
      <c r="E11468" s="101"/>
      <c r="G11468" s="101"/>
      <c r="I11468" s="102"/>
      <c r="J11468" s="103"/>
    </row>
    <row r="11469" spans="3:10" x14ac:dyDescent="0.25">
      <c r="C11469" s="101"/>
      <c r="E11469" s="101"/>
      <c r="G11469" s="101"/>
      <c r="I11469" s="102"/>
      <c r="J11469" s="103"/>
    </row>
    <row r="11470" spans="3:10" x14ac:dyDescent="0.25">
      <c r="C11470" s="101"/>
      <c r="E11470" s="101"/>
      <c r="G11470" s="101"/>
      <c r="I11470" s="102"/>
      <c r="J11470" s="103"/>
    </row>
    <row r="11471" spans="3:10" x14ac:dyDescent="0.25">
      <c r="C11471" s="101"/>
      <c r="E11471" s="101"/>
      <c r="G11471" s="101"/>
      <c r="I11471" s="102"/>
      <c r="J11471" s="103"/>
    </row>
    <row r="11472" spans="3:10" x14ac:dyDescent="0.25">
      <c r="C11472" s="101"/>
      <c r="E11472" s="101"/>
      <c r="G11472" s="101"/>
      <c r="I11472" s="102"/>
      <c r="J11472" s="103"/>
    </row>
    <row r="11473" spans="3:10" x14ac:dyDescent="0.25">
      <c r="C11473" s="101"/>
      <c r="E11473" s="101"/>
      <c r="G11473" s="101"/>
      <c r="I11473" s="102"/>
      <c r="J11473" s="103"/>
    </row>
    <row r="11474" spans="3:10" x14ac:dyDescent="0.25">
      <c r="C11474" s="101"/>
      <c r="E11474" s="101"/>
      <c r="G11474" s="101"/>
      <c r="I11474" s="102"/>
      <c r="J11474" s="103"/>
    </row>
    <row r="11475" spans="3:10" x14ac:dyDescent="0.25">
      <c r="C11475" s="101"/>
      <c r="E11475" s="101"/>
      <c r="G11475" s="101"/>
      <c r="I11475" s="102"/>
      <c r="J11475" s="103"/>
    </row>
    <row r="11476" spans="3:10" x14ac:dyDescent="0.25">
      <c r="C11476" s="101"/>
      <c r="E11476" s="101"/>
      <c r="G11476" s="101"/>
      <c r="I11476" s="102"/>
      <c r="J11476" s="103"/>
    </row>
    <row r="11477" spans="3:10" x14ac:dyDescent="0.25">
      <c r="C11477" s="101"/>
      <c r="E11477" s="101"/>
      <c r="G11477" s="101"/>
      <c r="I11477" s="102"/>
      <c r="J11477" s="103"/>
    </row>
    <row r="11478" spans="3:10" x14ac:dyDescent="0.25">
      <c r="C11478" s="101"/>
      <c r="E11478" s="101"/>
      <c r="G11478" s="101"/>
      <c r="I11478" s="102"/>
      <c r="J11478" s="103"/>
    </row>
    <row r="11479" spans="3:10" x14ac:dyDescent="0.25">
      <c r="C11479" s="101"/>
      <c r="E11479" s="101"/>
      <c r="G11479" s="101"/>
      <c r="I11479" s="102"/>
      <c r="J11479" s="103"/>
    </row>
    <row r="11480" spans="3:10" x14ac:dyDescent="0.25">
      <c r="C11480" s="101"/>
      <c r="E11480" s="101"/>
      <c r="G11480" s="101"/>
      <c r="I11480" s="102"/>
      <c r="J11480" s="103"/>
    </row>
    <row r="11481" spans="3:10" x14ac:dyDescent="0.25">
      <c r="C11481" s="101"/>
      <c r="E11481" s="101"/>
      <c r="G11481" s="101"/>
      <c r="I11481" s="102"/>
      <c r="J11481" s="103"/>
    </row>
    <row r="11482" spans="3:10" x14ac:dyDescent="0.25">
      <c r="C11482" s="101"/>
      <c r="E11482" s="101"/>
      <c r="G11482" s="101"/>
      <c r="I11482" s="102"/>
      <c r="J11482" s="103"/>
    </row>
    <row r="11483" spans="3:10" x14ac:dyDescent="0.25">
      <c r="C11483" s="101"/>
      <c r="E11483" s="101"/>
      <c r="G11483" s="101"/>
      <c r="I11483" s="102"/>
      <c r="J11483" s="103"/>
    </row>
    <row r="11484" spans="3:10" x14ac:dyDescent="0.25">
      <c r="C11484" s="101"/>
      <c r="E11484" s="101"/>
      <c r="G11484" s="101"/>
      <c r="I11484" s="102"/>
      <c r="J11484" s="103"/>
    </row>
    <row r="11485" spans="3:10" x14ac:dyDescent="0.25">
      <c r="C11485" s="101"/>
      <c r="E11485" s="101"/>
      <c r="G11485" s="101"/>
      <c r="I11485" s="102"/>
      <c r="J11485" s="103"/>
    </row>
    <row r="11486" spans="3:10" x14ac:dyDescent="0.25">
      <c r="C11486" s="101"/>
      <c r="E11486" s="101"/>
      <c r="G11486" s="101"/>
      <c r="I11486" s="102"/>
      <c r="J11486" s="103"/>
    </row>
    <row r="11487" spans="3:10" x14ac:dyDescent="0.25">
      <c r="C11487" s="101"/>
      <c r="E11487" s="101"/>
      <c r="G11487" s="101"/>
      <c r="I11487" s="102"/>
      <c r="J11487" s="103"/>
    </row>
    <row r="11488" spans="3:10" x14ac:dyDescent="0.25">
      <c r="C11488" s="101"/>
      <c r="E11488" s="101"/>
      <c r="G11488" s="101"/>
      <c r="I11488" s="102"/>
      <c r="J11488" s="103"/>
    </row>
    <row r="11489" spans="3:10" x14ac:dyDescent="0.25">
      <c r="C11489" s="101"/>
      <c r="E11489" s="101"/>
      <c r="G11489" s="101"/>
      <c r="I11489" s="102"/>
      <c r="J11489" s="103"/>
    </row>
    <row r="11490" spans="3:10" x14ac:dyDescent="0.25">
      <c r="C11490" s="101"/>
      <c r="E11490" s="101"/>
      <c r="G11490" s="101"/>
      <c r="I11490" s="102"/>
      <c r="J11490" s="103"/>
    </row>
    <row r="11491" spans="3:10" x14ac:dyDescent="0.25">
      <c r="C11491" s="101"/>
      <c r="E11491" s="101"/>
      <c r="G11491" s="101"/>
      <c r="I11491" s="102"/>
      <c r="J11491" s="103"/>
    </row>
    <row r="11492" spans="3:10" x14ac:dyDescent="0.25">
      <c r="C11492" s="101"/>
      <c r="E11492" s="101"/>
      <c r="G11492" s="101"/>
      <c r="I11492" s="102"/>
      <c r="J11492" s="103"/>
    </row>
    <row r="11493" spans="3:10" x14ac:dyDescent="0.25">
      <c r="C11493" s="101"/>
      <c r="E11493" s="101"/>
      <c r="G11493" s="101"/>
      <c r="I11493" s="102"/>
      <c r="J11493" s="103"/>
    </row>
    <row r="11494" spans="3:10" x14ac:dyDescent="0.25">
      <c r="C11494" s="101"/>
      <c r="E11494" s="101"/>
      <c r="G11494" s="101"/>
      <c r="I11494" s="102"/>
      <c r="J11494" s="103"/>
    </row>
    <row r="11495" spans="3:10" x14ac:dyDescent="0.25">
      <c r="C11495" s="101"/>
      <c r="E11495" s="101"/>
      <c r="G11495" s="101"/>
      <c r="I11495" s="102"/>
      <c r="J11495" s="103"/>
    </row>
    <row r="11496" spans="3:10" x14ac:dyDescent="0.25">
      <c r="C11496" s="101"/>
      <c r="E11496" s="101"/>
      <c r="G11496" s="101"/>
      <c r="I11496" s="102"/>
      <c r="J11496" s="103"/>
    </row>
    <row r="11497" spans="3:10" x14ac:dyDescent="0.25">
      <c r="C11497" s="101"/>
      <c r="E11497" s="101"/>
      <c r="G11497" s="101"/>
      <c r="I11497" s="102"/>
      <c r="J11497" s="103"/>
    </row>
    <row r="11498" spans="3:10" x14ac:dyDescent="0.25">
      <c r="C11498" s="101"/>
      <c r="E11498" s="101"/>
      <c r="G11498" s="101"/>
      <c r="I11498" s="102"/>
      <c r="J11498" s="103"/>
    </row>
    <row r="11499" spans="3:10" x14ac:dyDescent="0.25">
      <c r="C11499" s="101"/>
      <c r="E11499" s="101"/>
      <c r="G11499" s="101"/>
      <c r="I11499" s="102"/>
      <c r="J11499" s="103"/>
    </row>
    <row r="11500" spans="3:10" x14ac:dyDescent="0.25">
      <c r="C11500" s="101"/>
      <c r="E11500" s="101"/>
      <c r="G11500" s="101"/>
      <c r="I11500" s="102"/>
      <c r="J11500" s="103"/>
    </row>
    <row r="11501" spans="3:10" x14ac:dyDescent="0.25">
      <c r="C11501" s="101"/>
      <c r="E11501" s="101"/>
      <c r="G11501" s="101"/>
      <c r="I11501" s="102"/>
      <c r="J11501" s="103"/>
    </row>
    <row r="11502" spans="3:10" x14ac:dyDescent="0.25">
      <c r="C11502" s="101"/>
      <c r="E11502" s="101"/>
      <c r="G11502" s="101"/>
      <c r="I11502" s="102"/>
      <c r="J11502" s="103"/>
    </row>
    <row r="11503" spans="3:10" x14ac:dyDescent="0.25">
      <c r="C11503" s="101"/>
      <c r="E11503" s="101"/>
      <c r="G11503" s="101"/>
      <c r="I11503" s="102"/>
      <c r="J11503" s="103"/>
    </row>
    <row r="11504" spans="3:10" x14ac:dyDescent="0.25">
      <c r="C11504" s="101"/>
      <c r="E11504" s="101"/>
      <c r="G11504" s="101"/>
      <c r="I11504" s="102"/>
      <c r="J11504" s="103"/>
    </row>
    <row r="11505" spans="3:10" x14ac:dyDescent="0.25">
      <c r="C11505" s="101"/>
      <c r="E11505" s="101"/>
      <c r="G11505" s="101"/>
      <c r="I11505" s="102"/>
      <c r="J11505" s="103"/>
    </row>
    <row r="11506" spans="3:10" x14ac:dyDescent="0.25">
      <c r="C11506" s="101"/>
      <c r="E11506" s="101"/>
      <c r="G11506" s="101"/>
      <c r="I11506" s="102"/>
      <c r="J11506" s="103"/>
    </row>
    <row r="11507" spans="3:10" x14ac:dyDescent="0.25">
      <c r="C11507" s="101"/>
      <c r="E11507" s="101"/>
      <c r="G11507" s="101"/>
      <c r="I11507" s="102"/>
      <c r="J11507" s="103"/>
    </row>
    <row r="11508" spans="3:10" x14ac:dyDescent="0.25">
      <c r="C11508" s="101"/>
      <c r="E11508" s="101"/>
      <c r="G11508" s="101"/>
      <c r="I11508" s="102"/>
      <c r="J11508" s="103"/>
    </row>
    <row r="11509" spans="3:10" x14ac:dyDescent="0.25">
      <c r="C11509" s="101"/>
      <c r="E11509" s="101"/>
      <c r="G11509" s="101"/>
      <c r="I11509" s="102"/>
      <c r="J11509" s="103"/>
    </row>
    <row r="11510" spans="3:10" x14ac:dyDescent="0.25">
      <c r="C11510" s="101"/>
      <c r="E11510" s="101"/>
      <c r="G11510" s="101"/>
      <c r="I11510" s="102"/>
      <c r="J11510" s="103"/>
    </row>
    <row r="11511" spans="3:10" x14ac:dyDescent="0.25">
      <c r="C11511" s="101"/>
      <c r="E11511" s="101"/>
      <c r="G11511" s="101"/>
      <c r="I11511" s="102"/>
      <c r="J11511" s="103"/>
    </row>
    <row r="11512" spans="3:10" x14ac:dyDescent="0.25">
      <c r="C11512" s="101"/>
      <c r="E11512" s="101"/>
      <c r="G11512" s="101"/>
      <c r="I11512" s="102"/>
      <c r="J11512" s="103"/>
    </row>
    <row r="11513" spans="3:10" x14ac:dyDescent="0.25">
      <c r="C11513" s="101"/>
      <c r="E11513" s="101"/>
      <c r="G11513" s="101"/>
      <c r="I11513" s="102"/>
      <c r="J11513" s="103"/>
    </row>
    <row r="11514" spans="3:10" x14ac:dyDescent="0.25">
      <c r="C11514" s="101"/>
      <c r="E11514" s="101"/>
      <c r="G11514" s="101"/>
      <c r="I11514" s="102"/>
      <c r="J11514" s="103"/>
    </row>
    <row r="11515" spans="3:10" x14ac:dyDescent="0.25">
      <c r="C11515" s="101"/>
      <c r="E11515" s="101"/>
      <c r="G11515" s="101"/>
      <c r="I11515" s="102"/>
      <c r="J11515" s="103"/>
    </row>
    <row r="11516" spans="3:10" x14ac:dyDescent="0.25">
      <c r="C11516" s="101"/>
      <c r="E11516" s="101"/>
      <c r="G11516" s="101"/>
      <c r="I11516" s="102"/>
      <c r="J11516" s="103"/>
    </row>
    <row r="11517" spans="3:10" x14ac:dyDescent="0.25">
      <c r="C11517" s="101"/>
      <c r="E11517" s="101"/>
      <c r="G11517" s="101"/>
      <c r="I11517" s="102"/>
      <c r="J11517" s="103"/>
    </row>
    <row r="11518" spans="3:10" x14ac:dyDescent="0.25">
      <c r="C11518" s="101"/>
      <c r="E11518" s="101"/>
      <c r="G11518" s="101"/>
      <c r="I11518" s="102"/>
      <c r="J11518" s="103"/>
    </row>
    <row r="11519" spans="3:10" x14ac:dyDescent="0.25">
      <c r="C11519" s="101"/>
      <c r="E11519" s="101"/>
      <c r="G11519" s="101"/>
      <c r="I11519" s="102"/>
      <c r="J11519" s="103"/>
    </row>
    <row r="11520" spans="3:10" x14ac:dyDescent="0.25">
      <c r="C11520" s="101"/>
      <c r="E11520" s="101"/>
      <c r="G11520" s="101"/>
      <c r="I11520" s="102"/>
      <c r="J11520" s="103"/>
    </row>
    <row r="11521" spans="3:10" x14ac:dyDescent="0.25">
      <c r="C11521" s="101"/>
      <c r="E11521" s="101"/>
      <c r="G11521" s="101"/>
      <c r="I11521" s="102"/>
      <c r="J11521" s="103"/>
    </row>
    <row r="11522" spans="3:10" x14ac:dyDescent="0.25">
      <c r="C11522" s="101"/>
      <c r="E11522" s="101"/>
      <c r="G11522" s="101"/>
      <c r="I11522" s="102"/>
      <c r="J11522" s="103"/>
    </row>
    <row r="11523" spans="3:10" x14ac:dyDescent="0.25">
      <c r="C11523" s="101"/>
      <c r="E11523" s="101"/>
      <c r="G11523" s="101"/>
      <c r="I11523" s="102"/>
      <c r="J11523" s="103"/>
    </row>
    <row r="11524" spans="3:10" x14ac:dyDescent="0.25">
      <c r="C11524" s="101"/>
      <c r="E11524" s="101"/>
      <c r="G11524" s="101"/>
      <c r="I11524" s="102"/>
      <c r="J11524" s="103"/>
    </row>
    <row r="11525" spans="3:10" x14ac:dyDescent="0.25">
      <c r="C11525" s="101"/>
      <c r="E11525" s="101"/>
      <c r="G11525" s="101"/>
      <c r="I11525" s="102"/>
      <c r="J11525" s="103"/>
    </row>
    <row r="11526" spans="3:10" x14ac:dyDescent="0.25">
      <c r="C11526" s="101"/>
      <c r="E11526" s="101"/>
      <c r="G11526" s="101"/>
      <c r="I11526" s="102"/>
      <c r="J11526" s="103"/>
    </row>
    <row r="11527" spans="3:10" x14ac:dyDescent="0.25">
      <c r="C11527" s="101"/>
      <c r="E11527" s="101"/>
      <c r="G11527" s="101"/>
      <c r="I11527" s="102"/>
      <c r="J11527" s="103"/>
    </row>
    <row r="11528" spans="3:10" x14ac:dyDescent="0.25">
      <c r="C11528" s="101"/>
      <c r="E11528" s="101"/>
      <c r="G11528" s="101"/>
      <c r="I11528" s="102"/>
      <c r="J11528" s="103"/>
    </row>
    <row r="11529" spans="3:10" x14ac:dyDescent="0.25">
      <c r="C11529" s="101"/>
      <c r="E11529" s="101"/>
      <c r="G11529" s="101"/>
      <c r="I11529" s="102"/>
      <c r="J11529" s="103"/>
    </row>
    <row r="11530" spans="3:10" x14ac:dyDescent="0.25">
      <c r="C11530" s="101"/>
      <c r="E11530" s="101"/>
      <c r="G11530" s="101"/>
      <c r="I11530" s="102"/>
      <c r="J11530" s="103"/>
    </row>
    <row r="11531" spans="3:10" x14ac:dyDescent="0.25">
      <c r="C11531" s="101"/>
      <c r="E11531" s="101"/>
      <c r="G11531" s="101"/>
      <c r="I11531" s="102"/>
      <c r="J11531" s="103"/>
    </row>
    <row r="11532" spans="3:10" x14ac:dyDescent="0.25">
      <c r="C11532" s="101"/>
      <c r="E11532" s="101"/>
      <c r="G11532" s="101"/>
      <c r="I11532" s="102"/>
      <c r="J11532" s="103"/>
    </row>
    <row r="11533" spans="3:10" x14ac:dyDescent="0.25">
      <c r="C11533" s="101"/>
      <c r="E11533" s="101"/>
      <c r="G11533" s="101"/>
      <c r="I11533" s="102"/>
      <c r="J11533" s="103"/>
    </row>
    <row r="11534" spans="3:10" x14ac:dyDescent="0.25">
      <c r="C11534" s="101"/>
      <c r="E11534" s="101"/>
      <c r="G11534" s="101"/>
      <c r="I11534" s="102"/>
      <c r="J11534" s="103"/>
    </row>
    <row r="11535" spans="3:10" x14ac:dyDescent="0.25">
      <c r="C11535" s="101"/>
      <c r="E11535" s="101"/>
      <c r="G11535" s="101"/>
      <c r="I11535" s="102"/>
      <c r="J11535" s="103"/>
    </row>
    <row r="11536" spans="3:10" x14ac:dyDescent="0.25">
      <c r="C11536" s="101"/>
      <c r="E11536" s="101"/>
      <c r="G11536" s="101"/>
      <c r="I11536" s="102"/>
      <c r="J11536" s="103"/>
    </row>
    <row r="11537" spans="3:10" x14ac:dyDescent="0.25">
      <c r="C11537" s="101"/>
      <c r="E11537" s="101"/>
      <c r="G11537" s="101"/>
      <c r="I11537" s="102"/>
      <c r="J11537" s="103"/>
    </row>
    <row r="11538" spans="3:10" x14ac:dyDescent="0.25">
      <c r="C11538" s="101"/>
      <c r="E11538" s="101"/>
      <c r="G11538" s="101"/>
      <c r="I11538" s="102"/>
      <c r="J11538" s="103"/>
    </row>
    <row r="11539" spans="3:10" x14ac:dyDescent="0.25">
      <c r="C11539" s="101"/>
      <c r="E11539" s="101"/>
      <c r="G11539" s="101"/>
      <c r="I11539" s="102"/>
      <c r="J11539" s="103"/>
    </row>
    <row r="11540" spans="3:10" x14ac:dyDescent="0.25">
      <c r="C11540" s="101"/>
      <c r="E11540" s="101"/>
      <c r="G11540" s="101"/>
      <c r="I11540" s="102"/>
      <c r="J11540" s="103"/>
    </row>
    <row r="11541" spans="3:10" x14ac:dyDescent="0.25">
      <c r="C11541" s="101"/>
      <c r="E11541" s="101"/>
      <c r="G11541" s="101"/>
      <c r="I11541" s="102"/>
      <c r="J11541" s="103"/>
    </row>
    <row r="11542" spans="3:10" x14ac:dyDescent="0.25">
      <c r="C11542" s="101"/>
      <c r="E11542" s="101"/>
      <c r="G11542" s="101"/>
      <c r="I11542" s="102"/>
      <c r="J11542" s="103"/>
    </row>
    <row r="11543" spans="3:10" x14ac:dyDescent="0.25">
      <c r="C11543" s="101"/>
      <c r="E11543" s="101"/>
      <c r="G11543" s="101"/>
      <c r="I11543" s="102"/>
      <c r="J11543" s="103"/>
    </row>
    <row r="11544" spans="3:10" x14ac:dyDescent="0.25">
      <c r="C11544" s="101"/>
      <c r="E11544" s="101"/>
      <c r="G11544" s="101"/>
      <c r="I11544" s="102"/>
      <c r="J11544" s="103"/>
    </row>
    <row r="11545" spans="3:10" x14ac:dyDescent="0.25">
      <c r="C11545" s="101"/>
      <c r="E11545" s="101"/>
      <c r="G11545" s="101"/>
      <c r="I11545" s="102"/>
      <c r="J11545" s="103"/>
    </row>
    <row r="11546" spans="3:10" x14ac:dyDescent="0.25">
      <c r="C11546" s="101"/>
      <c r="E11546" s="101"/>
      <c r="G11546" s="101"/>
      <c r="I11546" s="102"/>
      <c r="J11546" s="103"/>
    </row>
    <row r="11547" spans="3:10" x14ac:dyDescent="0.25">
      <c r="C11547" s="101"/>
      <c r="E11547" s="101"/>
      <c r="G11547" s="101"/>
      <c r="I11547" s="102"/>
      <c r="J11547" s="103"/>
    </row>
    <row r="11548" spans="3:10" x14ac:dyDescent="0.25">
      <c r="C11548" s="101"/>
      <c r="E11548" s="101"/>
      <c r="G11548" s="101"/>
      <c r="I11548" s="102"/>
      <c r="J11548" s="103"/>
    </row>
    <row r="11549" spans="3:10" x14ac:dyDescent="0.25">
      <c r="C11549" s="101"/>
      <c r="E11549" s="101"/>
      <c r="G11549" s="101"/>
      <c r="I11549" s="102"/>
      <c r="J11549" s="103"/>
    </row>
    <row r="11550" spans="3:10" x14ac:dyDescent="0.25">
      <c r="C11550" s="101"/>
      <c r="E11550" s="101"/>
      <c r="G11550" s="101"/>
      <c r="I11550" s="102"/>
      <c r="J11550" s="103"/>
    </row>
    <row r="11551" spans="3:10" x14ac:dyDescent="0.25">
      <c r="C11551" s="101"/>
      <c r="E11551" s="101"/>
      <c r="G11551" s="101"/>
      <c r="I11551" s="102"/>
      <c r="J11551" s="103"/>
    </row>
    <row r="11552" spans="3:10" x14ac:dyDescent="0.25">
      <c r="C11552" s="101"/>
      <c r="E11552" s="101"/>
      <c r="G11552" s="101"/>
      <c r="I11552" s="102"/>
      <c r="J11552" s="103"/>
    </row>
    <row r="11553" spans="3:10" x14ac:dyDescent="0.25">
      <c r="C11553" s="101"/>
      <c r="E11553" s="101"/>
      <c r="G11553" s="101"/>
      <c r="I11553" s="102"/>
      <c r="J11553" s="103"/>
    </row>
    <row r="11554" spans="3:10" x14ac:dyDescent="0.25">
      <c r="C11554" s="101"/>
      <c r="E11554" s="101"/>
      <c r="G11554" s="101"/>
      <c r="I11554" s="102"/>
      <c r="J11554" s="103"/>
    </row>
    <row r="11555" spans="3:10" x14ac:dyDescent="0.25">
      <c r="C11555" s="101"/>
      <c r="E11555" s="101"/>
      <c r="G11555" s="101"/>
      <c r="I11555" s="102"/>
      <c r="J11555" s="103"/>
    </row>
    <row r="11556" spans="3:10" x14ac:dyDescent="0.25">
      <c r="C11556" s="101"/>
      <c r="E11556" s="101"/>
      <c r="G11556" s="101"/>
      <c r="I11556" s="102"/>
      <c r="J11556" s="103"/>
    </row>
    <row r="11557" spans="3:10" x14ac:dyDescent="0.25">
      <c r="C11557" s="101"/>
      <c r="E11557" s="101"/>
      <c r="G11557" s="101"/>
      <c r="I11557" s="102"/>
      <c r="J11557" s="103"/>
    </row>
    <row r="11558" spans="3:10" x14ac:dyDescent="0.25">
      <c r="C11558" s="101"/>
      <c r="E11558" s="101"/>
      <c r="G11558" s="101"/>
      <c r="I11558" s="102"/>
      <c r="J11558" s="103"/>
    </row>
    <row r="11559" spans="3:10" x14ac:dyDescent="0.25">
      <c r="C11559" s="101"/>
      <c r="E11559" s="101"/>
      <c r="G11559" s="101"/>
      <c r="I11559" s="102"/>
      <c r="J11559" s="103"/>
    </row>
    <row r="11560" spans="3:10" x14ac:dyDescent="0.25">
      <c r="C11560" s="101"/>
      <c r="E11560" s="101"/>
      <c r="G11560" s="101"/>
      <c r="I11560" s="102"/>
      <c r="J11560" s="103"/>
    </row>
    <row r="11561" spans="3:10" x14ac:dyDescent="0.25">
      <c r="C11561" s="101"/>
      <c r="E11561" s="101"/>
      <c r="G11561" s="101"/>
      <c r="I11561" s="102"/>
      <c r="J11561" s="103"/>
    </row>
    <row r="11562" spans="3:10" x14ac:dyDescent="0.25">
      <c r="C11562" s="101"/>
      <c r="E11562" s="101"/>
      <c r="G11562" s="101"/>
      <c r="I11562" s="102"/>
      <c r="J11562" s="103"/>
    </row>
    <row r="11563" spans="3:10" x14ac:dyDescent="0.25">
      <c r="C11563" s="101"/>
      <c r="E11563" s="101"/>
      <c r="G11563" s="101"/>
      <c r="I11563" s="102"/>
      <c r="J11563" s="103"/>
    </row>
    <row r="11564" spans="3:10" x14ac:dyDescent="0.25">
      <c r="C11564" s="101"/>
      <c r="E11564" s="101"/>
      <c r="G11564" s="101"/>
      <c r="I11564" s="102"/>
      <c r="J11564" s="103"/>
    </row>
    <row r="11565" spans="3:10" x14ac:dyDescent="0.25">
      <c r="C11565" s="101"/>
      <c r="E11565" s="101"/>
      <c r="G11565" s="101"/>
      <c r="I11565" s="102"/>
      <c r="J11565" s="103"/>
    </row>
    <row r="11566" spans="3:10" x14ac:dyDescent="0.25">
      <c r="C11566" s="101"/>
      <c r="E11566" s="101"/>
      <c r="G11566" s="101"/>
      <c r="I11566" s="102"/>
      <c r="J11566" s="103"/>
    </row>
    <row r="11567" spans="3:10" x14ac:dyDescent="0.25">
      <c r="C11567" s="101"/>
      <c r="E11567" s="101"/>
      <c r="G11567" s="101"/>
      <c r="I11567" s="102"/>
      <c r="J11567" s="103"/>
    </row>
    <row r="11568" spans="3:10" x14ac:dyDescent="0.25">
      <c r="C11568" s="101"/>
      <c r="E11568" s="101"/>
      <c r="G11568" s="101"/>
      <c r="I11568" s="102"/>
      <c r="J11568" s="103"/>
    </row>
    <row r="11569" spans="3:10" x14ac:dyDescent="0.25">
      <c r="C11569" s="101"/>
      <c r="E11569" s="101"/>
      <c r="G11569" s="101"/>
      <c r="I11569" s="102"/>
      <c r="J11569" s="103"/>
    </row>
    <row r="11570" spans="3:10" x14ac:dyDescent="0.25">
      <c r="C11570" s="101"/>
      <c r="E11570" s="101"/>
      <c r="G11570" s="101"/>
      <c r="I11570" s="102"/>
      <c r="J11570" s="103"/>
    </row>
    <row r="11571" spans="3:10" x14ac:dyDescent="0.25">
      <c r="C11571" s="101"/>
      <c r="E11571" s="101"/>
      <c r="G11571" s="101"/>
      <c r="I11571" s="102"/>
      <c r="J11571" s="103"/>
    </row>
    <row r="11572" spans="3:10" x14ac:dyDescent="0.25">
      <c r="C11572" s="101"/>
      <c r="E11572" s="101"/>
      <c r="G11572" s="101"/>
      <c r="I11572" s="102"/>
      <c r="J11572" s="103"/>
    </row>
    <row r="11573" spans="3:10" x14ac:dyDescent="0.25">
      <c r="C11573" s="101"/>
      <c r="E11573" s="101"/>
      <c r="G11573" s="101"/>
      <c r="I11573" s="102"/>
      <c r="J11573" s="103"/>
    </row>
    <row r="11574" spans="3:10" x14ac:dyDescent="0.25">
      <c r="C11574" s="101"/>
      <c r="E11574" s="101"/>
      <c r="G11574" s="101"/>
      <c r="I11574" s="102"/>
      <c r="J11574" s="103"/>
    </row>
    <row r="11575" spans="3:10" x14ac:dyDescent="0.25">
      <c r="C11575" s="101"/>
      <c r="E11575" s="101"/>
      <c r="G11575" s="101"/>
      <c r="I11575" s="102"/>
      <c r="J11575" s="103"/>
    </row>
    <row r="11576" spans="3:10" x14ac:dyDescent="0.25">
      <c r="C11576" s="101"/>
      <c r="E11576" s="101"/>
      <c r="G11576" s="101"/>
      <c r="I11576" s="102"/>
      <c r="J11576" s="103"/>
    </row>
    <row r="11577" spans="3:10" x14ac:dyDescent="0.25">
      <c r="C11577" s="101"/>
      <c r="E11577" s="101"/>
      <c r="G11577" s="101"/>
      <c r="I11577" s="102"/>
      <c r="J11577" s="103"/>
    </row>
    <row r="11578" spans="3:10" x14ac:dyDescent="0.25">
      <c r="C11578" s="101"/>
      <c r="E11578" s="101"/>
      <c r="G11578" s="101"/>
      <c r="I11578" s="102"/>
      <c r="J11578" s="103"/>
    </row>
    <row r="11579" spans="3:10" x14ac:dyDescent="0.25">
      <c r="C11579" s="101"/>
      <c r="E11579" s="101"/>
      <c r="G11579" s="101"/>
      <c r="I11579" s="102"/>
      <c r="J11579" s="103"/>
    </row>
    <row r="11580" spans="3:10" x14ac:dyDescent="0.25">
      <c r="C11580" s="101"/>
      <c r="E11580" s="101"/>
      <c r="G11580" s="101"/>
      <c r="I11580" s="102"/>
      <c r="J11580" s="103"/>
    </row>
    <row r="11581" spans="3:10" x14ac:dyDescent="0.25">
      <c r="C11581" s="101"/>
      <c r="E11581" s="101"/>
      <c r="G11581" s="101"/>
      <c r="I11581" s="102"/>
      <c r="J11581" s="103"/>
    </row>
    <row r="11582" spans="3:10" x14ac:dyDescent="0.25">
      <c r="C11582" s="101"/>
      <c r="E11582" s="101"/>
      <c r="G11582" s="101"/>
      <c r="I11582" s="102"/>
      <c r="J11582" s="103"/>
    </row>
    <row r="11583" spans="3:10" x14ac:dyDescent="0.25">
      <c r="C11583" s="101"/>
      <c r="E11583" s="101"/>
      <c r="G11583" s="101"/>
      <c r="I11583" s="102"/>
      <c r="J11583" s="103"/>
    </row>
    <row r="11584" spans="3:10" x14ac:dyDescent="0.25">
      <c r="C11584" s="101"/>
      <c r="E11584" s="101"/>
      <c r="G11584" s="101"/>
      <c r="I11584" s="102"/>
      <c r="J11584" s="103"/>
    </row>
    <row r="11585" spans="3:10" x14ac:dyDescent="0.25">
      <c r="C11585" s="101"/>
      <c r="E11585" s="101"/>
      <c r="G11585" s="101"/>
      <c r="I11585" s="102"/>
      <c r="J11585" s="103"/>
    </row>
    <row r="11586" spans="3:10" x14ac:dyDescent="0.25">
      <c r="C11586" s="101"/>
      <c r="E11586" s="101"/>
      <c r="G11586" s="101"/>
      <c r="I11586" s="102"/>
      <c r="J11586" s="103"/>
    </row>
    <row r="11587" spans="3:10" x14ac:dyDescent="0.25">
      <c r="C11587" s="101"/>
      <c r="E11587" s="101"/>
      <c r="G11587" s="101"/>
      <c r="I11587" s="102"/>
      <c r="J11587" s="103"/>
    </row>
    <row r="11588" spans="3:10" x14ac:dyDescent="0.25">
      <c r="C11588" s="101"/>
      <c r="E11588" s="101"/>
      <c r="G11588" s="101"/>
      <c r="I11588" s="102"/>
      <c r="J11588" s="103"/>
    </row>
    <row r="11589" spans="3:10" x14ac:dyDescent="0.25">
      <c r="C11589" s="101"/>
      <c r="E11589" s="101"/>
      <c r="G11589" s="101"/>
      <c r="I11589" s="102"/>
      <c r="J11589" s="103"/>
    </row>
    <row r="11590" spans="3:10" x14ac:dyDescent="0.25">
      <c r="C11590" s="101"/>
      <c r="E11590" s="101"/>
      <c r="G11590" s="101"/>
      <c r="I11590" s="102"/>
      <c r="J11590" s="103"/>
    </row>
    <row r="11591" spans="3:10" x14ac:dyDescent="0.25">
      <c r="C11591" s="101"/>
      <c r="E11591" s="101"/>
      <c r="G11591" s="101"/>
      <c r="I11591" s="102"/>
      <c r="J11591" s="103"/>
    </row>
    <row r="11592" spans="3:10" x14ac:dyDescent="0.25">
      <c r="C11592" s="101"/>
      <c r="E11592" s="101"/>
      <c r="G11592" s="101"/>
      <c r="I11592" s="102"/>
      <c r="J11592" s="103"/>
    </row>
    <row r="11593" spans="3:10" x14ac:dyDescent="0.25">
      <c r="C11593" s="101"/>
      <c r="E11593" s="101"/>
      <c r="G11593" s="101"/>
      <c r="I11593" s="102"/>
      <c r="J11593" s="103"/>
    </row>
    <row r="11594" spans="3:10" x14ac:dyDescent="0.25">
      <c r="C11594" s="101"/>
      <c r="E11594" s="101"/>
      <c r="G11594" s="101"/>
      <c r="I11594" s="102"/>
      <c r="J11594" s="103"/>
    </row>
    <row r="11595" spans="3:10" x14ac:dyDescent="0.25">
      <c r="C11595" s="101"/>
      <c r="E11595" s="101"/>
      <c r="G11595" s="101"/>
      <c r="I11595" s="102"/>
      <c r="J11595" s="103"/>
    </row>
    <row r="11596" spans="3:10" x14ac:dyDescent="0.25">
      <c r="C11596" s="101"/>
      <c r="E11596" s="101"/>
      <c r="G11596" s="101"/>
      <c r="I11596" s="102"/>
      <c r="J11596" s="103"/>
    </row>
    <row r="11597" spans="3:10" x14ac:dyDescent="0.25">
      <c r="C11597" s="101"/>
      <c r="E11597" s="101"/>
      <c r="G11597" s="101"/>
      <c r="I11597" s="102"/>
      <c r="J11597" s="103"/>
    </row>
    <row r="11598" spans="3:10" x14ac:dyDescent="0.25">
      <c r="C11598" s="101"/>
      <c r="E11598" s="101"/>
      <c r="G11598" s="101"/>
      <c r="I11598" s="102"/>
      <c r="J11598" s="103"/>
    </row>
    <row r="11599" spans="3:10" x14ac:dyDescent="0.25">
      <c r="C11599" s="101"/>
      <c r="E11599" s="101"/>
      <c r="G11599" s="101"/>
      <c r="I11599" s="102"/>
      <c r="J11599" s="103"/>
    </row>
    <row r="11600" spans="3:10" x14ac:dyDescent="0.25">
      <c r="C11600" s="101"/>
      <c r="E11600" s="101"/>
      <c r="G11600" s="101"/>
      <c r="I11600" s="102"/>
      <c r="J11600" s="103"/>
    </row>
    <row r="11601" spans="3:10" x14ac:dyDescent="0.25">
      <c r="C11601" s="101"/>
      <c r="E11601" s="101"/>
      <c r="G11601" s="101"/>
      <c r="I11601" s="102"/>
      <c r="J11601" s="103"/>
    </row>
    <row r="11602" spans="3:10" x14ac:dyDescent="0.25">
      <c r="C11602" s="101"/>
      <c r="E11602" s="101"/>
      <c r="G11602" s="101"/>
      <c r="I11602" s="102"/>
      <c r="J11602" s="103"/>
    </row>
    <row r="11603" spans="3:10" x14ac:dyDescent="0.25">
      <c r="C11603" s="101"/>
      <c r="E11603" s="101"/>
      <c r="G11603" s="101"/>
      <c r="I11603" s="102"/>
      <c r="J11603" s="103"/>
    </row>
    <row r="11604" spans="3:10" x14ac:dyDescent="0.25">
      <c r="C11604" s="101"/>
      <c r="E11604" s="101"/>
      <c r="G11604" s="101"/>
      <c r="I11604" s="102"/>
      <c r="J11604" s="103"/>
    </row>
    <row r="11605" spans="3:10" x14ac:dyDescent="0.25">
      <c r="C11605" s="101"/>
      <c r="E11605" s="101"/>
      <c r="G11605" s="101"/>
      <c r="I11605" s="102"/>
      <c r="J11605" s="103"/>
    </row>
    <row r="11606" spans="3:10" x14ac:dyDescent="0.25">
      <c r="C11606" s="101"/>
      <c r="E11606" s="101"/>
      <c r="G11606" s="101"/>
      <c r="I11606" s="102"/>
      <c r="J11606" s="103"/>
    </row>
    <row r="11607" spans="3:10" x14ac:dyDescent="0.25">
      <c r="C11607" s="101"/>
      <c r="E11607" s="101"/>
      <c r="G11607" s="101"/>
      <c r="I11607" s="102"/>
      <c r="J11607" s="103"/>
    </row>
    <row r="11608" spans="3:10" x14ac:dyDescent="0.25">
      <c r="C11608" s="101"/>
      <c r="E11608" s="101"/>
      <c r="G11608" s="101"/>
      <c r="I11608" s="102"/>
      <c r="J11608" s="103"/>
    </row>
    <row r="11609" spans="3:10" x14ac:dyDescent="0.25">
      <c r="C11609" s="101"/>
      <c r="E11609" s="101"/>
      <c r="G11609" s="101"/>
      <c r="I11609" s="102"/>
      <c r="J11609" s="103"/>
    </row>
    <row r="11610" spans="3:10" x14ac:dyDescent="0.25">
      <c r="C11610" s="101"/>
      <c r="E11610" s="101"/>
      <c r="G11610" s="101"/>
      <c r="I11610" s="102"/>
      <c r="J11610" s="103"/>
    </row>
    <row r="11611" spans="3:10" x14ac:dyDescent="0.25">
      <c r="C11611" s="101"/>
      <c r="E11611" s="101"/>
      <c r="G11611" s="101"/>
      <c r="I11611" s="102"/>
      <c r="J11611" s="103"/>
    </row>
    <row r="11612" spans="3:10" x14ac:dyDescent="0.25">
      <c r="C11612" s="101"/>
      <c r="E11612" s="101"/>
      <c r="G11612" s="101"/>
      <c r="I11612" s="102"/>
      <c r="J11612" s="103"/>
    </row>
    <row r="11613" spans="3:10" x14ac:dyDescent="0.25">
      <c r="C11613" s="101"/>
      <c r="E11613" s="101"/>
      <c r="G11613" s="101"/>
      <c r="I11613" s="102"/>
      <c r="J11613" s="103"/>
    </row>
    <row r="11614" spans="3:10" x14ac:dyDescent="0.25">
      <c r="C11614" s="101"/>
      <c r="E11614" s="101"/>
      <c r="G11614" s="101"/>
      <c r="I11614" s="102"/>
      <c r="J11614" s="103"/>
    </row>
    <row r="11615" spans="3:10" x14ac:dyDescent="0.25">
      <c r="C11615" s="101"/>
      <c r="E11615" s="101"/>
      <c r="G11615" s="101"/>
      <c r="I11615" s="102"/>
      <c r="J11615" s="103"/>
    </row>
    <row r="11616" spans="3:10" x14ac:dyDescent="0.25">
      <c r="C11616" s="101"/>
      <c r="E11616" s="101"/>
      <c r="G11616" s="101"/>
      <c r="I11616" s="102"/>
      <c r="J11616" s="103"/>
    </row>
    <row r="11617" spans="3:10" x14ac:dyDescent="0.25">
      <c r="C11617" s="101"/>
      <c r="E11617" s="101"/>
      <c r="G11617" s="101"/>
      <c r="I11617" s="102"/>
      <c r="J11617" s="103"/>
    </row>
    <row r="11618" spans="3:10" x14ac:dyDescent="0.25">
      <c r="C11618" s="101"/>
      <c r="E11618" s="101"/>
      <c r="G11618" s="101"/>
      <c r="I11618" s="102"/>
      <c r="J11618" s="103"/>
    </row>
    <row r="11619" spans="3:10" x14ac:dyDescent="0.25">
      <c r="C11619" s="101"/>
      <c r="E11619" s="101"/>
      <c r="G11619" s="101"/>
      <c r="I11619" s="102"/>
      <c r="J11619" s="103"/>
    </row>
    <row r="11620" spans="3:10" x14ac:dyDescent="0.25">
      <c r="C11620" s="101"/>
      <c r="E11620" s="101"/>
      <c r="G11620" s="101"/>
      <c r="I11620" s="102"/>
      <c r="J11620" s="103"/>
    </row>
    <row r="11621" spans="3:10" x14ac:dyDescent="0.25">
      <c r="C11621" s="101"/>
      <c r="E11621" s="101"/>
      <c r="G11621" s="101"/>
      <c r="I11621" s="102"/>
      <c r="J11621" s="103"/>
    </row>
    <row r="11622" spans="3:10" x14ac:dyDescent="0.25">
      <c r="C11622" s="101"/>
      <c r="E11622" s="101"/>
      <c r="G11622" s="101"/>
      <c r="I11622" s="102"/>
      <c r="J11622" s="103"/>
    </row>
    <row r="11623" spans="3:10" x14ac:dyDescent="0.25">
      <c r="C11623" s="101"/>
      <c r="E11623" s="101"/>
      <c r="G11623" s="101"/>
      <c r="I11623" s="102"/>
      <c r="J11623" s="103"/>
    </row>
    <row r="11624" spans="3:10" x14ac:dyDescent="0.25">
      <c r="C11624" s="101"/>
      <c r="E11624" s="101"/>
      <c r="G11624" s="101"/>
      <c r="I11624" s="102"/>
      <c r="J11624" s="103"/>
    </row>
    <row r="11625" spans="3:10" x14ac:dyDescent="0.25">
      <c r="C11625" s="101"/>
      <c r="E11625" s="101"/>
      <c r="G11625" s="101"/>
      <c r="I11625" s="102"/>
      <c r="J11625" s="103"/>
    </row>
    <row r="11626" spans="3:10" x14ac:dyDescent="0.25">
      <c r="C11626" s="101"/>
      <c r="E11626" s="101"/>
      <c r="G11626" s="101"/>
      <c r="I11626" s="102"/>
      <c r="J11626" s="103"/>
    </row>
    <row r="11627" spans="3:10" x14ac:dyDescent="0.25">
      <c r="C11627" s="101"/>
      <c r="E11627" s="101"/>
      <c r="G11627" s="101"/>
      <c r="I11627" s="102"/>
      <c r="J11627" s="103"/>
    </row>
    <row r="11628" spans="3:10" x14ac:dyDescent="0.25">
      <c r="C11628" s="101"/>
      <c r="E11628" s="101"/>
      <c r="G11628" s="101"/>
      <c r="I11628" s="102"/>
      <c r="J11628" s="103"/>
    </row>
    <row r="11629" spans="3:10" x14ac:dyDescent="0.25">
      <c r="C11629" s="101"/>
      <c r="E11629" s="101"/>
      <c r="G11629" s="101"/>
      <c r="I11629" s="102"/>
      <c r="J11629" s="103"/>
    </row>
    <row r="11630" spans="3:10" x14ac:dyDescent="0.25">
      <c r="C11630" s="101"/>
      <c r="E11630" s="101"/>
      <c r="G11630" s="101"/>
      <c r="I11630" s="102"/>
      <c r="J11630" s="103"/>
    </row>
    <row r="11631" spans="3:10" x14ac:dyDescent="0.25">
      <c r="C11631" s="101"/>
      <c r="E11631" s="101"/>
      <c r="G11631" s="101"/>
      <c r="I11631" s="102"/>
      <c r="J11631" s="103"/>
    </row>
    <row r="11632" spans="3:10" x14ac:dyDescent="0.25">
      <c r="C11632" s="101"/>
      <c r="E11632" s="101"/>
      <c r="G11632" s="101"/>
      <c r="I11632" s="102"/>
      <c r="J11632" s="103"/>
    </row>
    <row r="11633" spans="3:10" x14ac:dyDescent="0.25">
      <c r="C11633" s="101"/>
      <c r="E11633" s="101"/>
      <c r="G11633" s="101"/>
      <c r="I11633" s="102"/>
      <c r="J11633" s="103"/>
    </row>
    <row r="11634" spans="3:10" x14ac:dyDescent="0.25">
      <c r="C11634" s="101"/>
      <c r="E11634" s="101"/>
      <c r="G11634" s="101"/>
      <c r="I11634" s="102"/>
      <c r="J11634" s="103"/>
    </row>
    <row r="11635" spans="3:10" x14ac:dyDescent="0.25">
      <c r="C11635" s="101"/>
      <c r="E11635" s="101"/>
      <c r="G11635" s="101"/>
      <c r="I11635" s="102"/>
      <c r="J11635" s="103"/>
    </row>
    <row r="11636" spans="3:10" x14ac:dyDescent="0.25">
      <c r="C11636" s="101"/>
      <c r="E11636" s="101"/>
      <c r="G11636" s="101"/>
      <c r="I11636" s="102"/>
      <c r="J11636" s="103"/>
    </row>
    <row r="11637" spans="3:10" x14ac:dyDescent="0.25">
      <c r="C11637" s="101"/>
      <c r="E11637" s="101"/>
      <c r="G11637" s="101"/>
      <c r="I11637" s="102"/>
      <c r="J11637" s="103"/>
    </row>
    <row r="11638" spans="3:10" x14ac:dyDescent="0.25">
      <c r="C11638" s="101"/>
      <c r="E11638" s="101"/>
      <c r="G11638" s="101"/>
      <c r="I11638" s="102"/>
      <c r="J11638" s="103"/>
    </row>
    <row r="11639" spans="3:10" x14ac:dyDescent="0.25">
      <c r="C11639" s="101"/>
      <c r="E11639" s="101"/>
      <c r="G11639" s="101"/>
      <c r="I11639" s="102"/>
      <c r="J11639" s="103"/>
    </row>
    <row r="11640" spans="3:10" x14ac:dyDescent="0.25">
      <c r="C11640" s="101"/>
      <c r="E11640" s="101"/>
      <c r="G11640" s="101"/>
      <c r="I11640" s="102"/>
      <c r="J11640" s="103"/>
    </row>
    <row r="11641" spans="3:10" x14ac:dyDescent="0.25">
      <c r="C11641" s="101"/>
      <c r="E11641" s="101"/>
      <c r="G11641" s="101"/>
      <c r="I11641" s="102"/>
      <c r="J11641" s="103"/>
    </row>
    <row r="11642" spans="3:10" x14ac:dyDescent="0.25">
      <c r="C11642" s="101"/>
      <c r="E11642" s="101"/>
      <c r="G11642" s="101"/>
      <c r="I11642" s="102"/>
      <c r="J11642" s="103"/>
    </row>
    <row r="11643" spans="3:10" x14ac:dyDescent="0.25">
      <c r="C11643" s="101"/>
      <c r="E11643" s="101"/>
      <c r="G11643" s="101"/>
      <c r="I11643" s="102"/>
      <c r="J11643" s="103"/>
    </row>
    <row r="11644" spans="3:10" x14ac:dyDescent="0.25">
      <c r="C11644" s="101"/>
      <c r="E11644" s="101"/>
      <c r="G11644" s="101"/>
      <c r="I11644" s="102"/>
      <c r="J11644" s="103"/>
    </row>
    <row r="11645" spans="3:10" x14ac:dyDescent="0.25">
      <c r="C11645" s="101"/>
      <c r="E11645" s="101"/>
      <c r="G11645" s="101"/>
      <c r="I11645" s="102"/>
      <c r="J11645" s="103"/>
    </row>
    <row r="11646" spans="3:10" x14ac:dyDescent="0.25">
      <c r="C11646" s="101"/>
      <c r="E11646" s="101"/>
      <c r="G11646" s="101"/>
      <c r="I11646" s="102"/>
      <c r="J11646" s="103"/>
    </row>
    <row r="11647" spans="3:10" x14ac:dyDescent="0.25">
      <c r="C11647" s="101"/>
      <c r="E11647" s="101"/>
      <c r="G11647" s="101"/>
      <c r="I11647" s="102"/>
      <c r="J11647" s="103"/>
    </row>
    <row r="11648" spans="3:10" x14ac:dyDescent="0.25">
      <c r="C11648" s="101"/>
      <c r="E11648" s="101"/>
      <c r="G11648" s="101"/>
      <c r="I11648" s="102"/>
      <c r="J11648" s="103"/>
    </row>
    <row r="11649" spans="3:10" x14ac:dyDescent="0.25">
      <c r="C11649" s="101"/>
      <c r="E11649" s="101"/>
      <c r="G11649" s="101"/>
      <c r="I11649" s="102"/>
      <c r="J11649" s="103"/>
    </row>
    <row r="11650" spans="3:10" x14ac:dyDescent="0.25">
      <c r="C11650" s="101"/>
      <c r="E11650" s="101"/>
      <c r="G11650" s="101"/>
      <c r="I11650" s="102"/>
      <c r="J11650" s="103"/>
    </row>
    <row r="11651" spans="3:10" x14ac:dyDescent="0.25">
      <c r="C11651" s="101"/>
      <c r="E11651" s="101"/>
      <c r="G11651" s="101"/>
      <c r="I11651" s="102"/>
      <c r="J11651" s="103"/>
    </row>
    <row r="11652" spans="3:10" x14ac:dyDescent="0.25">
      <c r="C11652" s="101"/>
      <c r="E11652" s="101"/>
      <c r="G11652" s="101"/>
      <c r="I11652" s="102"/>
      <c r="J11652" s="103"/>
    </row>
    <row r="11653" spans="3:10" x14ac:dyDescent="0.25">
      <c r="C11653" s="101"/>
      <c r="E11653" s="101"/>
      <c r="G11653" s="101"/>
      <c r="I11653" s="102"/>
      <c r="J11653" s="103"/>
    </row>
    <row r="11654" spans="3:10" x14ac:dyDescent="0.25">
      <c r="C11654" s="101"/>
      <c r="E11654" s="101"/>
      <c r="G11654" s="101"/>
      <c r="I11654" s="102"/>
      <c r="J11654" s="103"/>
    </row>
    <row r="11655" spans="3:10" x14ac:dyDescent="0.25">
      <c r="C11655" s="101"/>
      <c r="E11655" s="101"/>
      <c r="G11655" s="101"/>
      <c r="I11655" s="102"/>
      <c r="J11655" s="103"/>
    </row>
    <row r="11656" spans="3:10" x14ac:dyDescent="0.25">
      <c r="C11656" s="101"/>
      <c r="E11656" s="101"/>
      <c r="G11656" s="101"/>
      <c r="I11656" s="102"/>
      <c r="J11656" s="103"/>
    </row>
    <row r="11657" spans="3:10" x14ac:dyDescent="0.25">
      <c r="C11657" s="101"/>
      <c r="E11657" s="101"/>
      <c r="G11657" s="101"/>
      <c r="I11657" s="102"/>
      <c r="J11657" s="103"/>
    </row>
    <row r="11658" spans="3:10" x14ac:dyDescent="0.25">
      <c r="C11658" s="101"/>
      <c r="E11658" s="101"/>
      <c r="G11658" s="101"/>
      <c r="I11658" s="102"/>
      <c r="J11658" s="103"/>
    </row>
    <row r="11659" spans="3:10" x14ac:dyDescent="0.25">
      <c r="C11659" s="101"/>
      <c r="E11659" s="101"/>
      <c r="G11659" s="101"/>
      <c r="I11659" s="102"/>
      <c r="J11659" s="103"/>
    </row>
    <row r="11660" spans="3:10" x14ac:dyDescent="0.25">
      <c r="C11660" s="101"/>
      <c r="E11660" s="101"/>
      <c r="G11660" s="101"/>
      <c r="I11660" s="102"/>
      <c r="J11660" s="103"/>
    </row>
    <row r="11661" spans="3:10" x14ac:dyDescent="0.25">
      <c r="C11661" s="101"/>
      <c r="E11661" s="101"/>
      <c r="G11661" s="101"/>
      <c r="I11661" s="102"/>
      <c r="J11661" s="103"/>
    </row>
    <row r="11662" spans="3:10" x14ac:dyDescent="0.25">
      <c r="C11662" s="101"/>
      <c r="E11662" s="101"/>
      <c r="G11662" s="101"/>
      <c r="I11662" s="102"/>
      <c r="J11662" s="103"/>
    </row>
    <row r="11663" spans="3:10" x14ac:dyDescent="0.25">
      <c r="C11663" s="101"/>
      <c r="E11663" s="101"/>
      <c r="G11663" s="101"/>
      <c r="I11663" s="102"/>
      <c r="J11663" s="103"/>
    </row>
    <row r="11664" spans="3:10" x14ac:dyDescent="0.25">
      <c r="C11664" s="101"/>
      <c r="E11664" s="101"/>
      <c r="G11664" s="101"/>
      <c r="I11664" s="102"/>
      <c r="J11664" s="103"/>
    </row>
    <row r="11665" spans="3:10" x14ac:dyDescent="0.25">
      <c r="C11665" s="101"/>
      <c r="E11665" s="101"/>
      <c r="G11665" s="101"/>
      <c r="I11665" s="102"/>
      <c r="J11665" s="103"/>
    </row>
    <row r="11666" spans="3:10" x14ac:dyDescent="0.25">
      <c r="C11666" s="101"/>
      <c r="E11666" s="101"/>
      <c r="G11666" s="101"/>
      <c r="I11666" s="102"/>
      <c r="J11666" s="103"/>
    </row>
    <row r="11667" spans="3:10" x14ac:dyDescent="0.25">
      <c r="C11667" s="101"/>
      <c r="E11667" s="101"/>
      <c r="G11667" s="101"/>
      <c r="I11667" s="102"/>
      <c r="J11667" s="103"/>
    </row>
    <row r="11668" spans="3:10" x14ac:dyDescent="0.25">
      <c r="C11668" s="101"/>
      <c r="E11668" s="101"/>
      <c r="G11668" s="101"/>
      <c r="I11668" s="102"/>
      <c r="J11668" s="103"/>
    </row>
    <row r="11669" spans="3:10" x14ac:dyDescent="0.25">
      <c r="C11669" s="101"/>
      <c r="E11669" s="101"/>
      <c r="G11669" s="101"/>
      <c r="I11669" s="102"/>
      <c r="J11669" s="103"/>
    </row>
    <row r="11670" spans="3:10" x14ac:dyDescent="0.25">
      <c r="C11670" s="101"/>
      <c r="E11670" s="101"/>
      <c r="G11670" s="101"/>
      <c r="I11670" s="102"/>
      <c r="J11670" s="103"/>
    </row>
    <row r="11671" spans="3:10" x14ac:dyDescent="0.25">
      <c r="C11671" s="101"/>
      <c r="E11671" s="101"/>
      <c r="G11671" s="101"/>
      <c r="I11671" s="102"/>
      <c r="J11671" s="103"/>
    </row>
    <row r="11672" spans="3:10" x14ac:dyDescent="0.25">
      <c r="C11672" s="101"/>
      <c r="E11672" s="101"/>
      <c r="G11672" s="101"/>
      <c r="I11672" s="102"/>
      <c r="J11672" s="103"/>
    </row>
    <row r="11673" spans="3:10" x14ac:dyDescent="0.25">
      <c r="C11673" s="101"/>
      <c r="E11673" s="101"/>
      <c r="G11673" s="101"/>
      <c r="I11673" s="102"/>
      <c r="J11673" s="103"/>
    </row>
    <row r="11674" spans="3:10" x14ac:dyDescent="0.25">
      <c r="C11674" s="101"/>
      <c r="E11674" s="101"/>
      <c r="G11674" s="101"/>
      <c r="I11674" s="102"/>
      <c r="J11674" s="103"/>
    </row>
    <row r="11675" spans="3:10" x14ac:dyDescent="0.25">
      <c r="C11675" s="101"/>
      <c r="E11675" s="101"/>
      <c r="G11675" s="101"/>
      <c r="I11675" s="102"/>
      <c r="J11675" s="103"/>
    </row>
    <row r="11676" spans="3:10" x14ac:dyDescent="0.25">
      <c r="C11676" s="101"/>
      <c r="E11676" s="101"/>
      <c r="G11676" s="101"/>
      <c r="I11676" s="102"/>
      <c r="J11676" s="103"/>
    </row>
    <row r="11677" spans="3:10" x14ac:dyDescent="0.25">
      <c r="C11677" s="101"/>
      <c r="E11677" s="101"/>
      <c r="G11677" s="101"/>
      <c r="I11677" s="102"/>
      <c r="J11677" s="103"/>
    </row>
    <row r="11678" spans="3:10" x14ac:dyDescent="0.25">
      <c r="C11678" s="101"/>
      <c r="E11678" s="101"/>
      <c r="G11678" s="101"/>
      <c r="I11678" s="102"/>
      <c r="J11678" s="103"/>
    </row>
    <row r="11679" spans="3:10" x14ac:dyDescent="0.25">
      <c r="C11679" s="101"/>
      <c r="E11679" s="101"/>
      <c r="G11679" s="101"/>
      <c r="I11679" s="102"/>
      <c r="J11679" s="103"/>
    </row>
    <row r="11680" spans="3:10" x14ac:dyDescent="0.25">
      <c r="C11680" s="101"/>
      <c r="E11680" s="101"/>
      <c r="G11680" s="101"/>
      <c r="I11680" s="102"/>
      <c r="J11680" s="103"/>
    </row>
    <row r="11681" spans="3:10" x14ac:dyDescent="0.25">
      <c r="C11681" s="101"/>
      <c r="E11681" s="101"/>
      <c r="G11681" s="101"/>
      <c r="I11681" s="102"/>
      <c r="J11681" s="103"/>
    </row>
    <row r="11682" spans="3:10" x14ac:dyDescent="0.25">
      <c r="C11682" s="101"/>
      <c r="E11682" s="101"/>
      <c r="G11682" s="101"/>
      <c r="I11682" s="102"/>
      <c r="J11682" s="103"/>
    </row>
    <row r="11683" spans="3:10" x14ac:dyDescent="0.25">
      <c r="C11683" s="101"/>
      <c r="E11683" s="101"/>
      <c r="G11683" s="101"/>
      <c r="I11683" s="102"/>
      <c r="J11683" s="103"/>
    </row>
    <row r="11684" spans="3:10" x14ac:dyDescent="0.25">
      <c r="C11684" s="101"/>
      <c r="E11684" s="101"/>
      <c r="G11684" s="101"/>
      <c r="I11684" s="102"/>
      <c r="J11684" s="103"/>
    </row>
    <row r="11685" spans="3:10" x14ac:dyDescent="0.25">
      <c r="C11685" s="101"/>
      <c r="E11685" s="101"/>
      <c r="G11685" s="101"/>
      <c r="I11685" s="102"/>
      <c r="J11685" s="103"/>
    </row>
    <row r="11686" spans="3:10" x14ac:dyDescent="0.25">
      <c r="C11686" s="101"/>
      <c r="E11686" s="101"/>
      <c r="G11686" s="101"/>
      <c r="I11686" s="102"/>
      <c r="J11686" s="103"/>
    </row>
    <row r="11687" spans="3:10" x14ac:dyDescent="0.25">
      <c r="C11687" s="101"/>
      <c r="E11687" s="101"/>
      <c r="G11687" s="101"/>
      <c r="I11687" s="102"/>
      <c r="J11687" s="103"/>
    </row>
    <row r="11688" spans="3:10" x14ac:dyDescent="0.25">
      <c r="C11688" s="101"/>
      <c r="E11688" s="101"/>
      <c r="G11688" s="101"/>
      <c r="I11688" s="102"/>
      <c r="J11688" s="103"/>
    </row>
    <row r="11689" spans="3:10" x14ac:dyDescent="0.25">
      <c r="C11689" s="101"/>
      <c r="E11689" s="101"/>
      <c r="G11689" s="101"/>
      <c r="I11689" s="102"/>
      <c r="J11689" s="103"/>
    </row>
    <row r="11690" spans="3:10" x14ac:dyDescent="0.25">
      <c r="C11690" s="101"/>
      <c r="E11690" s="101"/>
      <c r="G11690" s="101"/>
      <c r="I11690" s="102"/>
      <c r="J11690" s="103"/>
    </row>
    <row r="11691" spans="3:10" x14ac:dyDescent="0.25">
      <c r="C11691" s="101"/>
      <c r="E11691" s="101"/>
      <c r="G11691" s="101"/>
      <c r="I11691" s="102"/>
      <c r="J11691" s="103"/>
    </row>
    <row r="11692" spans="3:10" x14ac:dyDescent="0.25">
      <c r="C11692" s="101"/>
      <c r="E11692" s="101"/>
      <c r="G11692" s="101"/>
      <c r="I11692" s="102"/>
      <c r="J11692" s="103"/>
    </row>
    <row r="11693" spans="3:10" x14ac:dyDescent="0.25">
      <c r="C11693" s="101"/>
      <c r="E11693" s="101"/>
      <c r="G11693" s="101"/>
      <c r="I11693" s="102"/>
      <c r="J11693" s="103"/>
    </row>
    <row r="11694" spans="3:10" x14ac:dyDescent="0.25">
      <c r="C11694" s="101"/>
      <c r="E11694" s="101"/>
      <c r="G11694" s="101"/>
      <c r="I11694" s="102"/>
      <c r="J11694" s="103"/>
    </row>
    <row r="11695" spans="3:10" x14ac:dyDescent="0.25">
      <c r="C11695" s="101"/>
      <c r="E11695" s="101"/>
      <c r="G11695" s="101"/>
      <c r="I11695" s="102"/>
      <c r="J11695" s="103"/>
    </row>
    <row r="11696" spans="3:10" x14ac:dyDescent="0.25">
      <c r="C11696" s="101"/>
      <c r="E11696" s="101"/>
      <c r="G11696" s="101"/>
      <c r="I11696" s="102"/>
      <c r="J11696" s="103"/>
    </row>
    <row r="11697" spans="3:10" x14ac:dyDescent="0.25">
      <c r="C11697" s="101"/>
      <c r="E11697" s="101"/>
      <c r="G11697" s="101"/>
      <c r="I11697" s="102"/>
      <c r="J11697" s="103"/>
    </row>
    <row r="11698" spans="3:10" x14ac:dyDescent="0.25">
      <c r="C11698" s="101"/>
      <c r="E11698" s="101"/>
      <c r="G11698" s="101"/>
      <c r="I11698" s="102"/>
      <c r="J11698" s="103"/>
    </row>
    <row r="11699" spans="3:10" x14ac:dyDescent="0.25">
      <c r="C11699" s="101"/>
      <c r="E11699" s="101"/>
      <c r="G11699" s="101"/>
      <c r="I11699" s="102"/>
      <c r="J11699" s="103"/>
    </row>
    <row r="11700" spans="3:10" x14ac:dyDescent="0.25">
      <c r="C11700" s="101"/>
      <c r="E11700" s="101"/>
      <c r="G11700" s="101"/>
      <c r="I11700" s="102"/>
      <c r="J11700" s="103"/>
    </row>
    <row r="11701" spans="3:10" x14ac:dyDescent="0.25">
      <c r="C11701" s="101"/>
      <c r="E11701" s="101"/>
      <c r="G11701" s="101"/>
      <c r="I11701" s="102"/>
      <c r="J11701" s="103"/>
    </row>
    <row r="11702" spans="3:10" x14ac:dyDescent="0.25">
      <c r="C11702" s="101"/>
      <c r="E11702" s="101"/>
      <c r="G11702" s="101"/>
      <c r="I11702" s="102"/>
      <c r="J11702" s="103"/>
    </row>
    <row r="11703" spans="3:10" x14ac:dyDescent="0.25">
      <c r="C11703" s="101"/>
      <c r="E11703" s="101"/>
      <c r="G11703" s="101"/>
      <c r="I11703" s="102"/>
      <c r="J11703" s="103"/>
    </row>
    <row r="11704" spans="3:10" x14ac:dyDescent="0.25">
      <c r="C11704" s="101"/>
      <c r="E11704" s="101"/>
      <c r="G11704" s="101"/>
      <c r="I11704" s="102"/>
      <c r="J11704" s="103"/>
    </row>
    <row r="11705" spans="3:10" x14ac:dyDescent="0.25">
      <c r="C11705" s="101"/>
      <c r="E11705" s="101"/>
      <c r="G11705" s="101"/>
      <c r="I11705" s="102"/>
      <c r="J11705" s="103"/>
    </row>
    <row r="11706" spans="3:10" x14ac:dyDescent="0.25">
      <c r="C11706" s="101"/>
      <c r="E11706" s="101"/>
      <c r="G11706" s="101"/>
      <c r="I11706" s="102"/>
      <c r="J11706" s="103"/>
    </row>
    <row r="11707" spans="3:10" x14ac:dyDescent="0.25">
      <c r="C11707" s="101"/>
      <c r="E11707" s="101"/>
      <c r="G11707" s="101"/>
      <c r="I11707" s="102"/>
      <c r="J11707" s="103"/>
    </row>
    <row r="11708" spans="3:10" x14ac:dyDescent="0.25">
      <c r="C11708" s="101"/>
      <c r="E11708" s="101"/>
      <c r="G11708" s="101"/>
      <c r="I11708" s="102"/>
      <c r="J11708" s="103"/>
    </row>
    <row r="11709" spans="3:10" x14ac:dyDescent="0.25">
      <c r="C11709" s="101"/>
      <c r="E11709" s="101"/>
      <c r="G11709" s="101"/>
      <c r="I11709" s="102"/>
      <c r="J11709" s="103"/>
    </row>
    <row r="11710" spans="3:10" x14ac:dyDescent="0.25">
      <c r="C11710" s="101"/>
      <c r="E11710" s="101"/>
      <c r="G11710" s="101"/>
      <c r="I11710" s="102"/>
      <c r="J11710" s="103"/>
    </row>
    <row r="11711" spans="3:10" x14ac:dyDescent="0.25">
      <c r="C11711" s="101"/>
      <c r="E11711" s="101"/>
      <c r="G11711" s="101"/>
      <c r="I11711" s="102"/>
      <c r="J11711" s="103"/>
    </row>
    <row r="11712" spans="3:10" x14ac:dyDescent="0.25">
      <c r="C11712" s="101"/>
      <c r="E11712" s="101"/>
      <c r="G11712" s="101"/>
      <c r="I11712" s="102"/>
      <c r="J11712" s="103"/>
    </row>
    <row r="11713" spans="3:10" x14ac:dyDescent="0.25">
      <c r="C11713" s="101"/>
      <c r="E11713" s="101"/>
      <c r="G11713" s="101"/>
      <c r="I11713" s="102"/>
      <c r="J11713" s="103"/>
    </row>
    <row r="11714" spans="3:10" x14ac:dyDescent="0.25">
      <c r="C11714" s="101"/>
      <c r="E11714" s="101"/>
      <c r="G11714" s="101"/>
      <c r="I11714" s="102"/>
      <c r="J11714" s="103"/>
    </row>
    <row r="11715" spans="3:10" x14ac:dyDescent="0.25">
      <c r="C11715" s="101"/>
      <c r="E11715" s="101"/>
      <c r="G11715" s="101"/>
      <c r="I11715" s="102"/>
      <c r="J11715" s="103"/>
    </row>
    <row r="11716" spans="3:10" x14ac:dyDescent="0.25">
      <c r="C11716" s="101"/>
      <c r="E11716" s="101"/>
      <c r="G11716" s="101"/>
      <c r="I11716" s="102"/>
      <c r="J11716" s="103"/>
    </row>
    <row r="11717" spans="3:10" x14ac:dyDescent="0.25">
      <c r="C11717" s="101"/>
      <c r="E11717" s="101"/>
      <c r="G11717" s="101"/>
      <c r="I11717" s="102"/>
      <c r="J11717" s="103"/>
    </row>
    <row r="11718" spans="3:10" x14ac:dyDescent="0.25">
      <c r="C11718" s="101"/>
      <c r="E11718" s="101"/>
      <c r="G11718" s="101"/>
      <c r="I11718" s="102"/>
      <c r="J11718" s="103"/>
    </row>
    <row r="11719" spans="3:10" x14ac:dyDescent="0.25">
      <c r="C11719" s="101"/>
      <c r="E11719" s="101"/>
      <c r="G11719" s="101"/>
      <c r="I11719" s="102"/>
      <c r="J11719" s="103"/>
    </row>
    <row r="11720" spans="3:10" x14ac:dyDescent="0.25">
      <c r="C11720" s="101"/>
      <c r="E11720" s="101"/>
      <c r="G11720" s="101"/>
      <c r="I11720" s="102"/>
      <c r="J11720" s="103"/>
    </row>
    <row r="11721" spans="3:10" x14ac:dyDescent="0.25">
      <c r="C11721" s="101"/>
      <c r="E11721" s="101"/>
      <c r="G11721" s="101"/>
      <c r="I11721" s="102"/>
      <c r="J11721" s="103"/>
    </row>
    <row r="11722" spans="3:10" x14ac:dyDescent="0.25">
      <c r="C11722" s="101"/>
      <c r="E11722" s="101"/>
      <c r="G11722" s="101"/>
      <c r="I11722" s="102"/>
      <c r="J11722" s="103"/>
    </row>
    <row r="11723" spans="3:10" x14ac:dyDescent="0.25">
      <c r="C11723" s="101"/>
      <c r="E11723" s="101"/>
      <c r="G11723" s="101"/>
      <c r="I11723" s="102"/>
      <c r="J11723" s="103"/>
    </row>
    <row r="11724" spans="3:10" x14ac:dyDescent="0.25">
      <c r="C11724" s="101"/>
      <c r="E11724" s="101"/>
      <c r="G11724" s="101"/>
      <c r="I11724" s="102"/>
      <c r="J11724" s="103"/>
    </row>
    <row r="11725" spans="3:10" x14ac:dyDescent="0.25">
      <c r="C11725" s="101"/>
      <c r="E11725" s="101"/>
      <c r="G11725" s="101"/>
      <c r="I11725" s="102"/>
      <c r="J11725" s="103"/>
    </row>
    <row r="11726" spans="3:10" x14ac:dyDescent="0.25">
      <c r="C11726" s="101"/>
      <c r="E11726" s="101"/>
      <c r="G11726" s="101"/>
      <c r="I11726" s="102"/>
      <c r="J11726" s="103"/>
    </row>
    <row r="11727" spans="3:10" x14ac:dyDescent="0.25">
      <c r="C11727" s="101"/>
      <c r="E11727" s="101"/>
      <c r="G11727" s="101"/>
      <c r="I11727" s="102"/>
      <c r="J11727" s="103"/>
    </row>
    <row r="11728" spans="3:10" x14ac:dyDescent="0.25">
      <c r="C11728" s="101"/>
      <c r="E11728" s="101"/>
      <c r="G11728" s="101"/>
      <c r="I11728" s="102"/>
      <c r="J11728" s="103"/>
    </row>
    <row r="11729" spans="3:10" x14ac:dyDescent="0.25">
      <c r="C11729" s="101"/>
      <c r="E11729" s="101"/>
      <c r="G11729" s="101"/>
      <c r="I11729" s="102"/>
      <c r="J11729" s="103"/>
    </row>
    <row r="11730" spans="3:10" x14ac:dyDescent="0.25">
      <c r="C11730" s="101"/>
      <c r="E11730" s="101"/>
      <c r="G11730" s="101"/>
      <c r="I11730" s="102"/>
      <c r="J11730" s="103"/>
    </row>
    <row r="11731" spans="3:10" x14ac:dyDescent="0.25">
      <c r="C11731" s="101"/>
      <c r="E11731" s="101"/>
      <c r="G11731" s="101"/>
      <c r="I11731" s="102"/>
      <c r="J11731" s="103"/>
    </row>
    <row r="11732" spans="3:10" x14ac:dyDescent="0.25">
      <c r="C11732" s="101"/>
      <c r="E11732" s="101"/>
      <c r="G11732" s="101"/>
      <c r="I11732" s="102"/>
      <c r="J11732" s="103"/>
    </row>
    <row r="11733" spans="3:10" x14ac:dyDescent="0.25">
      <c r="C11733" s="101"/>
      <c r="E11733" s="101"/>
      <c r="G11733" s="101"/>
      <c r="I11733" s="102"/>
      <c r="J11733" s="103"/>
    </row>
    <row r="11734" spans="3:10" x14ac:dyDescent="0.25">
      <c r="C11734" s="101"/>
      <c r="E11734" s="101"/>
      <c r="G11734" s="101"/>
      <c r="I11734" s="102"/>
      <c r="J11734" s="103"/>
    </row>
    <row r="11735" spans="3:10" x14ac:dyDescent="0.25">
      <c r="C11735" s="101"/>
      <c r="E11735" s="101"/>
      <c r="G11735" s="101"/>
      <c r="I11735" s="102"/>
      <c r="J11735" s="103"/>
    </row>
    <row r="11736" spans="3:10" x14ac:dyDescent="0.25">
      <c r="C11736" s="101"/>
      <c r="E11736" s="101"/>
      <c r="G11736" s="101"/>
      <c r="I11736" s="102"/>
      <c r="J11736" s="103"/>
    </row>
    <row r="11737" spans="3:10" x14ac:dyDescent="0.25">
      <c r="C11737" s="101"/>
      <c r="E11737" s="101"/>
      <c r="G11737" s="101"/>
      <c r="I11737" s="102"/>
      <c r="J11737" s="103"/>
    </row>
    <row r="11738" spans="3:10" x14ac:dyDescent="0.25">
      <c r="C11738" s="101"/>
      <c r="E11738" s="101"/>
      <c r="G11738" s="101"/>
      <c r="I11738" s="102"/>
      <c r="J11738" s="103"/>
    </row>
    <row r="11739" spans="3:10" x14ac:dyDescent="0.25">
      <c r="C11739" s="101"/>
      <c r="E11739" s="101"/>
      <c r="G11739" s="101"/>
      <c r="I11739" s="102"/>
      <c r="J11739" s="103"/>
    </row>
    <row r="11740" spans="3:10" x14ac:dyDescent="0.25">
      <c r="C11740" s="101"/>
      <c r="E11740" s="101"/>
      <c r="G11740" s="101"/>
      <c r="I11740" s="102"/>
      <c r="J11740" s="103"/>
    </row>
    <row r="11741" spans="3:10" x14ac:dyDescent="0.25">
      <c r="C11741" s="101"/>
      <c r="E11741" s="101"/>
      <c r="G11741" s="101"/>
      <c r="I11741" s="102"/>
      <c r="J11741" s="103"/>
    </row>
    <row r="11742" spans="3:10" x14ac:dyDescent="0.25">
      <c r="C11742" s="101"/>
      <c r="E11742" s="101"/>
      <c r="G11742" s="101"/>
      <c r="I11742" s="102"/>
      <c r="J11742" s="103"/>
    </row>
    <row r="11743" spans="3:10" x14ac:dyDescent="0.25">
      <c r="C11743" s="101"/>
      <c r="E11743" s="101"/>
      <c r="G11743" s="101"/>
      <c r="I11743" s="102"/>
      <c r="J11743" s="103"/>
    </row>
    <row r="11744" spans="3:10" x14ac:dyDescent="0.25">
      <c r="C11744" s="101"/>
      <c r="E11744" s="101"/>
      <c r="G11744" s="101"/>
      <c r="I11744" s="102"/>
      <c r="J11744" s="103"/>
    </row>
    <row r="11745" spans="3:10" x14ac:dyDescent="0.25">
      <c r="C11745" s="101"/>
      <c r="E11745" s="101"/>
      <c r="G11745" s="101"/>
      <c r="I11745" s="102"/>
      <c r="J11745" s="103"/>
    </row>
    <row r="11746" spans="3:10" x14ac:dyDescent="0.25">
      <c r="C11746" s="101"/>
      <c r="E11746" s="101"/>
      <c r="G11746" s="101"/>
      <c r="I11746" s="102"/>
      <c r="J11746" s="103"/>
    </row>
    <row r="11747" spans="3:10" x14ac:dyDescent="0.25">
      <c r="C11747" s="101"/>
      <c r="E11747" s="101"/>
      <c r="G11747" s="101"/>
      <c r="I11747" s="102"/>
      <c r="J11747" s="103"/>
    </row>
    <row r="11748" spans="3:10" x14ac:dyDescent="0.25">
      <c r="C11748" s="101"/>
      <c r="E11748" s="101"/>
      <c r="G11748" s="101"/>
      <c r="I11748" s="102"/>
      <c r="J11748" s="103"/>
    </row>
    <row r="11749" spans="3:10" x14ac:dyDescent="0.25">
      <c r="C11749" s="101"/>
      <c r="E11749" s="101"/>
      <c r="G11749" s="101"/>
      <c r="I11749" s="102"/>
      <c r="J11749" s="103"/>
    </row>
    <row r="11750" spans="3:10" x14ac:dyDescent="0.25">
      <c r="C11750" s="101"/>
      <c r="E11750" s="101"/>
      <c r="G11750" s="101"/>
      <c r="I11750" s="102"/>
      <c r="J11750" s="103"/>
    </row>
    <row r="11751" spans="3:10" x14ac:dyDescent="0.25">
      <c r="C11751" s="101"/>
      <c r="E11751" s="101"/>
      <c r="G11751" s="101"/>
      <c r="I11751" s="102"/>
      <c r="J11751" s="103"/>
    </row>
    <row r="11752" spans="3:10" x14ac:dyDescent="0.25">
      <c r="C11752" s="101"/>
      <c r="E11752" s="101"/>
      <c r="G11752" s="101"/>
      <c r="I11752" s="102"/>
      <c r="J11752" s="103"/>
    </row>
    <row r="11753" spans="3:10" x14ac:dyDescent="0.25">
      <c r="C11753" s="101"/>
      <c r="E11753" s="101"/>
      <c r="G11753" s="101"/>
      <c r="I11753" s="102"/>
      <c r="J11753" s="103"/>
    </row>
    <row r="11754" spans="3:10" x14ac:dyDescent="0.25">
      <c r="C11754" s="101"/>
      <c r="E11754" s="101"/>
      <c r="G11754" s="101"/>
      <c r="I11754" s="102"/>
      <c r="J11754" s="103"/>
    </row>
    <row r="11755" spans="3:10" x14ac:dyDescent="0.25">
      <c r="C11755" s="101"/>
      <c r="E11755" s="101"/>
      <c r="G11755" s="101"/>
      <c r="I11755" s="102"/>
      <c r="J11755" s="103"/>
    </row>
    <row r="11756" spans="3:10" x14ac:dyDescent="0.25">
      <c r="C11756" s="101"/>
      <c r="E11756" s="101"/>
      <c r="G11756" s="101"/>
      <c r="I11756" s="102"/>
      <c r="J11756" s="103"/>
    </row>
    <row r="11757" spans="3:10" x14ac:dyDescent="0.25">
      <c r="C11757" s="101"/>
      <c r="E11757" s="101"/>
      <c r="G11757" s="101"/>
      <c r="I11757" s="102"/>
      <c r="J11757" s="103"/>
    </row>
    <row r="11758" spans="3:10" x14ac:dyDescent="0.25">
      <c r="C11758" s="101"/>
      <c r="E11758" s="101"/>
      <c r="G11758" s="101"/>
      <c r="I11758" s="102"/>
      <c r="J11758" s="103"/>
    </row>
    <row r="11759" spans="3:10" x14ac:dyDescent="0.25">
      <c r="C11759" s="101"/>
      <c r="E11759" s="101"/>
      <c r="G11759" s="101"/>
      <c r="I11759" s="102"/>
      <c r="J11759" s="103"/>
    </row>
    <row r="11760" spans="3:10" x14ac:dyDescent="0.25">
      <c r="C11760" s="101"/>
      <c r="E11760" s="101"/>
      <c r="G11760" s="101"/>
      <c r="I11760" s="102"/>
      <c r="J11760" s="103"/>
    </row>
    <row r="11761" spans="3:10" x14ac:dyDescent="0.25">
      <c r="C11761" s="101"/>
      <c r="E11761" s="101"/>
      <c r="G11761" s="101"/>
      <c r="I11761" s="102"/>
      <c r="J11761" s="103"/>
    </row>
    <row r="11762" spans="3:10" x14ac:dyDescent="0.25">
      <c r="C11762" s="101"/>
      <c r="E11762" s="101"/>
      <c r="G11762" s="101"/>
      <c r="I11762" s="102"/>
      <c r="J11762" s="103"/>
    </row>
    <row r="11763" spans="3:10" x14ac:dyDescent="0.25">
      <c r="C11763" s="101"/>
      <c r="E11763" s="101"/>
      <c r="G11763" s="101"/>
      <c r="I11763" s="102"/>
      <c r="J11763" s="103"/>
    </row>
    <row r="11764" spans="3:10" x14ac:dyDescent="0.25">
      <c r="C11764" s="101"/>
      <c r="E11764" s="101"/>
      <c r="G11764" s="101"/>
      <c r="I11764" s="102"/>
      <c r="J11764" s="103"/>
    </row>
    <row r="11765" spans="3:10" x14ac:dyDescent="0.25">
      <c r="C11765" s="101"/>
      <c r="E11765" s="101"/>
      <c r="G11765" s="101"/>
      <c r="I11765" s="102"/>
      <c r="J11765" s="103"/>
    </row>
    <row r="11766" spans="3:10" x14ac:dyDescent="0.25">
      <c r="C11766" s="101"/>
      <c r="E11766" s="101"/>
      <c r="G11766" s="101"/>
      <c r="I11766" s="102"/>
      <c r="J11766" s="103"/>
    </row>
    <row r="11767" spans="3:10" x14ac:dyDescent="0.25">
      <c r="C11767" s="101"/>
      <c r="E11767" s="101"/>
      <c r="G11767" s="101"/>
      <c r="I11767" s="102"/>
      <c r="J11767" s="103"/>
    </row>
    <row r="11768" spans="3:10" x14ac:dyDescent="0.25">
      <c r="C11768" s="101"/>
      <c r="E11768" s="101"/>
      <c r="G11768" s="101"/>
      <c r="I11768" s="102"/>
      <c r="J11768" s="103"/>
    </row>
    <row r="11769" spans="3:10" x14ac:dyDescent="0.25">
      <c r="C11769" s="101"/>
      <c r="E11769" s="101"/>
      <c r="G11769" s="101"/>
      <c r="I11769" s="102"/>
      <c r="J11769" s="103"/>
    </row>
    <row r="11770" spans="3:10" x14ac:dyDescent="0.25">
      <c r="C11770" s="101"/>
      <c r="E11770" s="101"/>
      <c r="G11770" s="101"/>
      <c r="I11770" s="102"/>
      <c r="J11770" s="103"/>
    </row>
    <row r="11771" spans="3:10" x14ac:dyDescent="0.25">
      <c r="C11771" s="101"/>
      <c r="E11771" s="101"/>
      <c r="G11771" s="101"/>
      <c r="I11771" s="102"/>
      <c r="J11771" s="103"/>
    </row>
    <row r="11772" spans="3:10" x14ac:dyDescent="0.25">
      <c r="C11772" s="101"/>
      <c r="E11772" s="101"/>
      <c r="G11772" s="101"/>
      <c r="I11772" s="102"/>
      <c r="J11772" s="103"/>
    </row>
    <row r="11773" spans="3:10" x14ac:dyDescent="0.25">
      <c r="C11773" s="101"/>
      <c r="E11773" s="101"/>
      <c r="G11773" s="101"/>
      <c r="I11773" s="102"/>
      <c r="J11773" s="103"/>
    </row>
    <row r="11774" spans="3:10" x14ac:dyDescent="0.25">
      <c r="C11774" s="101"/>
      <c r="E11774" s="101"/>
      <c r="G11774" s="101"/>
      <c r="I11774" s="102"/>
      <c r="J11774" s="103"/>
    </row>
    <row r="11775" spans="3:10" x14ac:dyDescent="0.25">
      <c r="C11775" s="101"/>
      <c r="E11775" s="101"/>
      <c r="G11775" s="101"/>
      <c r="I11775" s="102"/>
      <c r="J11775" s="103"/>
    </row>
    <row r="11776" spans="3:10" x14ac:dyDescent="0.25">
      <c r="C11776" s="101"/>
      <c r="E11776" s="101"/>
      <c r="G11776" s="101"/>
      <c r="I11776" s="102"/>
      <c r="J11776" s="103"/>
    </row>
    <row r="11777" spans="3:10" x14ac:dyDescent="0.25">
      <c r="C11777" s="101"/>
      <c r="E11777" s="101"/>
      <c r="G11777" s="101"/>
      <c r="I11777" s="102"/>
      <c r="J11777" s="103"/>
    </row>
    <row r="11778" spans="3:10" x14ac:dyDescent="0.25">
      <c r="C11778" s="101"/>
      <c r="E11778" s="101"/>
      <c r="G11778" s="101"/>
      <c r="I11778" s="102"/>
      <c r="J11778" s="103"/>
    </row>
    <row r="11779" spans="3:10" x14ac:dyDescent="0.25">
      <c r="C11779" s="101"/>
      <c r="E11779" s="101"/>
      <c r="G11779" s="101"/>
      <c r="I11779" s="102"/>
      <c r="J11779" s="103"/>
    </row>
    <row r="11780" spans="3:10" x14ac:dyDescent="0.25">
      <c r="C11780" s="101"/>
      <c r="E11780" s="101"/>
      <c r="G11780" s="101"/>
      <c r="I11780" s="102"/>
      <c r="J11780" s="103"/>
    </row>
    <row r="11781" spans="3:10" x14ac:dyDescent="0.25">
      <c r="C11781" s="101"/>
      <c r="E11781" s="101"/>
      <c r="G11781" s="101"/>
      <c r="I11781" s="102"/>
      <c r="J11781" s="103"/>
    </row>
    <row r="11782" spans="3:10" x14ac:dyDescent="0.25">
      <c r="C11782" s="101"/>
      <c r="E11782" s="101"/>
      <c r="G11782" s="101"/>
      <c r="I11782" s="102"/>
      <c r="J11782" s="103"/>
    </row>
    <row r="11783" spans="3:10" x14ac:dyDescent="0.25">
      <c r="C11783" s="101"/>
      <c r="E11783" s="101"/>
      <c r="G11783" s="101"/>
      <c r="I11783" s="102"/>
      <c r="J11783" s="103"/>
    </row>
    <row r="11784" spans="3:10" x14ac:dyDescent="0.25">
      <c r="C11784" s="101"/>
      <c r="E11784" s="101"/>
      <c r="G11784" s="101"/>
      <c r="I11784" s="102"/>
      <c r="J11784" s="103"/>
    </row>
    <row r="11785" spans="3:10" x14ac:dyDescent="0.25">
      <c r="C11785" s="101"/>
      <c r="E11785" s="101"/>
      <c r="G11785" s="101"/>
      <c r="I11785" s="102"/>
      <c r="J11785" s="103"/>
    </row>
    <row r="11786" spans="3:10" x14ac:dyDescent="0.25">
      <c r="C11786" s="101"/>
      <c r="E11786" s="101"/>
      <c r="G11786" s="101"/>
      <c r="I11786" s="102"/>
      <c r="J11786" s="103"/>
    </row>
    <row r="11787" spans="3:10" x14ac:dyDescent="0.25">
      <c r="C11787" s="101"/>
      <c r="E11787" s="101"/>
      <c r="G11787" s="101"/>
      <c r="I11787" s="102"/>
      <c r="J11787" s="103"/>
    </row>
    <row r="11788" spans="3:10" x14ac:dyDescent="0.25">
      <c r="C11788" s="101"/>
      <c r="E11788" s="101"/>
      <c r="G11788" s="101"/>
      <c r="I11788" s="102"/>
      <c r="J11788" s="103"/>
    </row>
    <row r="11789" spans="3:10" x14ac:dyDescent="0.25">
      <c r="C11789" s="101"/>
      <c r="E11789" s="101"/>
      <c r="G11789" s="101"/>
      <c r="I11789" s="102"/>
      <c r="J11789" s="103"/>
    </row>
    <row r="11790" spans="3:10" x14ac:dyDescent="0.25">
      <c r="C11790" s="101"/>
      <c r="E11790" s="101"/>
      <c r="G11790" s="101"/>
      <c r="I11790" s="102"/>
      <c r="J11790" s="103"/>
    </row>
    <row r="11791" spans="3:10" x14ac:dyDescent="0.25">
      <c r="C11791" s="101"/>
      <c r="E11791" s="101"/>
      <c r="G11791" s="101"/>
      <c r="I11791" s="102"/>
      <c r="J11791" s="103"/>
    </row>
    <row r="11792" spans="3:10" x14ac:dyDescent="0.25">
      <c r="C11792" s="101"/>
      <c r="E11792" s="101"/>
      <c r="G11792" s="101"/>
      <c r="I11792" s="102"/>
      <c r="J11792" s="103"/>
    </row>
    <row r="11793" spans="3:10" x14ac:dyDescent="0.25">
      <c r="C11793" s="101"/>
      <c r="E11793" s="101"/>
      <c r="G11793" s="101"/>
      <c r="I11793" s="102"/>
      <c r="J11793" s="103"/>
    </row>
    <row r="11794" spans="3:10" x14ac:dyDescent="0.25">
      <c r="C11794" s="101"/>
      <c r="E11794" s="101"/>
      <c r="G11794" s="101"/>
      <c r="I11794" s="102"/>
      <c r="J11794" s="103"/>
    </row>
    <row r="11795" spans="3:10" x14ac:dyDescent="0.25">
      <c r="C11795" s="101"/>
      <c r="E11795" s="101"/>
      <c r="G11795" s="101"/>
      <c r="I11795" s="102"/>
      <c r="J11795" s="103"/>
    </row>
    <row r="11796" spans="3:10" x14ac:dyDescent="0.25">
      <c r="C11796" s="101"/>
      <c r="E11796" s="101"/>
      <c r="G11796" s="101"/>
      <c r="I11796" s="102"/>
      <c r="J11796" s="103"/>
    </row>
    <row r="11797" spans="3:10" x14ac:dyDescent="0.25">
      <c r="C11797" s="101"/>
      <c r="E11797" s="101"/>
      <c r="G11797" s="101"/>
      <c r="I11797" s="102"/>
      <c r="J11797" s="103"/>
    </row>
    <row r="11798" spans="3:10" x14ac:dyDescent="0.25">
      <c r="C11798" s="101"/>
      <c r="E11798" s="101"/>
      <c r="G11798" s="101"/>
      <c r="I11798" s="102"/>
      <c r="J11798" s="103"/>
    </row>
    <row r="11799" spans="3:10" x14ac:dyDescent="0.25">
      <c r="C11799" s="101"/>
      <c r="E11799" s="101"/>
      <c r="G11799" s="101"/>
      <c r="I11799" s="102"/>
      <c r="J11799" s="103"/>
    </row>
    <row r="11800" spans="3:10" x14ac:dyDescent="0.25">
      <c r="C11800" s="101"/>
      <c r="E11800" s="101"/>
      <c r="G11800" s="101"/>
      <c r="I11800" s="102"/>
      <c r="J11800" s="103"/>
    </row>
    <row r="11801" spans="3:10" x14ac:dyDescent="0.25">
      <c r="C11801" s="101"/>
      <c r="E11801" s="101"/>
      <c r="G11801" s="101"/>
      <c r="I11801" s="102"/>
      <c r="J11801" s="103"/>
    </row>
    <row r="11802" spans="3:10" x14ac:dyDescent="0.25">
      <c r="C11802" s="101"/>
      <c r="E11802" s="101"/>
      <c r="G11802" s="101"/>
      <c r="I11802" s="102"/>
      <c r="J11802" s="103"/>
    </row>
    <row r="11803" spans="3:10" x14ac:dyDescent="0.25">
      <c r="C11803" s="101"/>
      <c r="E11803" s="101"/>
      <c r="G11803" s="101"/>
      <c r="I11803" s="102"/>
      <c r="J11803" s="103"/>
    </row>
    <row r="11804" spans="3:10" x14ac:dyDescent="0.25">
      <c r="C11804" s="101"/>
      <c r="E11804" s="101"/>
      <c r="G11804" s="101"/>
      <c r="I11804" s="102"/>
      <c r="J11804" s="103"/>
    </row>
    <row r="11805" spans="3:10" x14ac:dyDescent="0.25">
      <c r="C11805" s="101"/>
      <c r="E11805" s="101"/>
      <c r="G11805" s="101"/>
      <c r="I11805" s="102"/>
      <c r="J11805" s="103"/>
    </row>
    <row r="11806" spans="3:10" x14ac:dyDescent="0.25">
      <c r="C11806" s="101"/>
      <c r="E11806" s="101"/>
      <c r="G11806" s="101"/>
      <c r="I11806" s="102"/>
      <c r="J11806" s="103"/>
    </row>
    <row r="11807" spans="3:10" x14ac:dyDescent="0.25">
      <c r="C11807" s="101"/>
      <c r="E11807" s="101"/>
      <c r="G11807" s="101"/>
      <c r="I11807" s="102"/>
      <c r="J11807" s="103"/>
    </row>
    <row r="11808" spans="3:10" x14ac:dyDescent="0.25">
      <c r="C11808" s="101"/>
      <c r="E11808" s="101"/>
      <c r="G11808" s="101"/>
      <c r="I11808" s="102"/>
      <c r="J11808" s="103"/>
    </row>
    <row r="11809" spans="3:10" x14ac:dyDescent="0.25">
      <c r="C11809" s="101"/>
      <c r="E11809" s="101"/>
      <c r="G11809" s="101"/>
      <c r="I11809" s="102"/>
      <c r="J11809" s="103"/>
    </row>
    <row r="11810" spans="3:10" x14ac:dyDescent="0.25">
      <c r="C11810" s="101"/>
      <c r="E11810" s="101"/>
      <c r="G11810" s="101"/>
      <c r="I11810" s="102"/>
      <c r="J11810" s="103"/>
    </row>
    <row r="11811" spans="3:10" x14ac:dyDescent="0.25">
      <c r="C11811" s="101"/>
      <c r="E11811" s="101"/>
      <c r="G11811" s="101"/>
      <c r="I11811" s="102"/>
      <c r="J11811" s="103"/>
    </row>
    <row r="11812" spans="3:10" x14ac:dyDescent="0.25">
      <c r="C11812" s="101"/>
      <c r="E11812" s="101"/>
      <c r="G11812" s="101"/>
      <c r="I11812" s="102"/>
      <c r="J11812" s="103"/>
    </row>
    <row r="11813" spans="3:10" x14ac:dyDescent="0.25">
      <c r="C11813" s="101"/>
      <c r="E11813" s="101"/>
      <c r="G11813" s="101"/>
      <c r="I11813" s="102"/>
      <c r="J11813" s="103"/>
    </row>
    <row r="11814" spans="3:10" x14ac:dyDescent="0.25">
      <c r="C11814" s="101"/>
      <c r="E11814" s="101"/>
      <c r="G11814" s="101"/>
      <c r="I11814" s="102"/>
      <c r="J11814" s="103"/>
    </row>
    <row r="11815" spans="3:10" x14ac:dyDescent="0.25">
      <c r="C11815" s="101"/>
      <c r="E11815" s="101"/>
      <c r="G11815" s="101"/>
      <c r="I11815" s="102"/>
      <c r="J11815" s="103"/>
    </row>
    <row r="11816" spans="3:10" x14ac:dyDescent="0.25">
      <c r="C11816" s="101"/>
      <c r="E11816" s="101"/>
      <c r="G11816" s="101"/>
      <c r="I11816" s="102"/>
      <c r="J11816" s="103"/>
    </row>
    <row r="11817" spans="3:10" x14ac:dyDescent="0.25">
      <c r="C11817" s="101"/>
      <c r="E11817" s="101"/>
      <c r="G11817" s="101"/>
      <c r="I11817" s="102"/>
      <c r="J11817" s="103"/>
    </row>
    <row r="11818" spans="3:10" x14ac:dyDescent="0.25">
      <c r="C11818" s="101"/>
      <c r="E11818" s="101"/>
      <c r="G11818" s="101"/>
      <c r="I11818" s="102"/>
      <c r="J11818" s="103"/>
    </row>
    <row r="11819" spans="3:10" x14ac:dyDescent="0.25">
      <c r="C11819" s="101"/>
      <c r="E11819" s="101"/>
      <c r="G11819" s="101"/>
      <c r="I11819" s="102"/>
      <c r="J11819" s="103"/>
    </row>
    <row r="11820" spans="3:10" x14ac:dyDescent="0.25">
      <c r="C11820" s="101"/>
      <c r="E11820" s="101"/>
      <c r="G11820" s="101"/>
      <c r="I11820" s="102"/>
      <c r="J11820" s="103"/>
    </row>
    <row r="11821" spans="3:10" x14ac:dyDescent="0.25">
      <c r="C11821" s="101"/>
      <c r="E11821" s="101"/>
      <c r="G11821" s="101"/>
      <c r="I11821" s="102"/>
      <c r="J11821" s="103"/>
    </row>
    <row r="11822" spans="3:10" x14ac:dyDescent="0.25">
      <c r="C11822" s="101"/>
      <c r="E11822" s="101"/>
      <c r="G11822" s="101"/>
      <c r="I11822" s="102"/>
      <c r="J11822" s="103"/>
    </row>
    <row r="11823" spans="3:10" x14ac:dyDescent="0.25">
      <c r="C11823" s="101"/>
      <c r="E11823" s="101"/>
      <c r="G11823" s="101"/>
      <c r="I11823" s="102"/>
      <c r="J11823" s="103"/>
    </row>
    <row r="11824" spans="3:10" x14ac:dyDescent="0.25">
      <c r="C11824" s="101"/>
      <c r="E11824" s="101"/>
      <c r="G11824" s="101"/>
      <c r="I11824" s="102"/>
      <c r="J11824" s="103"/>
    </row>
    <row r="11825" spans="3:10" x14ac:dyDescent="0.25">
      <c r="C11825" s="101"/>
      <c r="E11825" s="101"/>
      <c r="G11825" s="101"/>
      <c r="I11825" s="102"/>
      <c r="J11825" s="103"/>
    </row>
    <row r="11826" spans="3:10" x14ac:dyDescent="0.25">
      <c r="C11826" s="101"/>
      <c r="E11826" s="101"/>
      <c r="G11826" s="101"/>
      <c r="I11826" s="102"/>
      <c r="J11826" s="103"/>
    </row>
    <row r="11827" spans="3:10" x14ac:dyDescent="0.25">
      <c r="C11827" s="101"/>
      <c r="E11827" s="101"/>
      <c r="G11827" s="101"/>
      <c r="I11827" s="102"/>
      <c r="J11827" s="103"/>
    </row>
    <row r="11828" spans="3:10" x14ac:dyDescent="0.25">
      <c r="C11828" s="101"/>
      <c r="E11828" s="101"/>
      <c r="G11828" s="101"/>
      <c r="I11828" s="102"/>
      <c r="J11828" s="103"/>
    </row>
    <row r="11829" spans="3:10" x14ac:dyDescent="0.25">
      <c r="C11829" s="101"/>
      <c r="E11829" s="101"/>
      <c r="G11829" s="101"/>
      <c r="I11829" s="102"/>
      <c r="J11829" s="103"/>
    </row>
    <row r="11830" spans="3:10" x14ac:dyDescent="0.25">
      <c r="C11830" s="101"/>
      <c r="E11830" s="101"/>
      <c r="G11830" s="101"/>
      <c r="I11830" s="102"/>
      <c r="J11830" s="103"/>
    </row>
    <row r="11831" spans="3:10" x14ac:dyDescent="0.25">
      <c r="C11831" s="101"/>
      <c r="E11831" s="101"/>
      <c r="G11831" s="101"/>
      <c r="I11831" s="102"/>
      <c r="J11831" s="103"/>
    </row>
    <row r="11832" spans="3:10" x14ac:dyDescent="0.25">
      <c r="C11832" s="101"/>
      <c r="E11832" s="101"/>
      <c r="G11832" s="101"/>
      <c r="I11832" s="102"/>
      <c r="J11832" s="103"/>
    </row>
    <row r="11833" spans="3:10" x14ac:dyDescent="0.25">
      <c r="C11833" s="101"/>
      <c r="E11833" s="101"/>
      <c r="G11833" s="101"/>
      <c r="I11833" s="102"/>
      <c r="J11833" s="103"/>
    </row>
    <row r="11834" spans="3:10" x14ac:dyDescent="0.25">
      <c r="C11834" s="101"/>
      <c r="E11834" s="101"/>
      <c r="G11834" s="101"/>
      <c r="I11834" s="102"/>
      <c r="J11834" s="103"/>
    </row>
    <row r="11835" spans="3:10" x14ac:dyDescent="0.25">
      <c r="C11835" s="101"/>
      <c r="E11835" s="101"/>
      <c r="G11835" s="101"/>
      <c r="I11835" s="102"/>
      <c r="J11835" s="103"/>
    </row>
    <row r="11836" spans="3:10" x14ac:dyDescent="0.25">
      <c r="C11836" s="101"/>
      <c r="E11836" s="101"/>
      <c r="G11836" s="101"/>
      <c r="I11836" s="102"/>
      <c r="J11836" s="103"/>
    </row>
    <row r="11837" spans="3:10" x14ac:dyDescent="0.25">
      <c r="C11837" s="101"/>
      <c r="E11837" s="101"/>
      <c r="G11837" s="101"/>
      <c r="I11837" s="102"/>
      <c r="J11837" s="103"/>
    </row>
    <row r="11838" spans="3:10" x14ac:dyDescent="0.25">
      <c r="C11838" s="101"/>
      <c r="E11838" s="101"/>
      <c r="G11838" s="101"/>
      <c r="I11838" s="102"/>
      <c r="J11838" s="103"/>
    </row>
    <row r="11839" spans="3:10" x14ac:dyDescent="0.25">
      <c r="C11839" s="101"/>
      <c r="E11839" s="101"/>
      <c r="G11839" s="101"/>
      <c r="I11839" s="102"/>
      <c r="J11839" s="103"/>
    </row>
    <row r="11840" spans="3:10" x14ac:dyDescent="0.25">
      <c r="C11840" s="101"/>
      <c r="E11840" s="101"/>
      <c r="G11840" s="101"/>
      <c r="I11840" s="102"/>
      <c r="J11840" s="103"/>
    </row>
    <row r="11841" spans="3:10" x14ac:dyDescent="0.25">
      <c r="C11841" s="101"/>
      <c r="E11841" s="101"/>
      <c r="G11841" s="101"/>
      <c r="I11841" s="102"/>
      <c r="J11841" s="103"/>
    </row>
    <row r="11842" spans="3:10" x14ac:dyDescent="0.25">
      <c r="C11842" s="101"/>
      <c r="E11842" s="101"/>
      <c r="G11842" s="101"/>
      <c r="I11842" s="102"/>
      <c r="J11842" s="103"/>
    </row>
    <row r="11843" spans="3:10" x14ac:dyDescent="0.25">
      <c r="C11843" s="101"/>
      <c r="E11843" s="101"/>
      <c r="G11843" s="101"/>
      <c r="I11843" s="102"/>
      <c r="J11843" s="103"/>
    </row>
    <row r="11844" spans="3:10" x14ac:dyDescent="0.25">
      <c r="C11844" s="101"/>
      <c r="E11844" s="101"/>
      <c r="G11844" s="101"/>
      <c r="I11844" s="102"/>
      <c r="J11844" s="103"/>
    </row>
    <row r="11845" spans="3:10" x14ac:dyDescent="0.25">
      <c r="C11845" s="101"/>
      <c r="E11845" s="101"/>
      <c r="G11845" s="101"/>
      <c r="I11845" s="102"/>
      <c r="J11845" s="103"/>
    </row>
    <row r="11846" spans="3:10" x14ac:dyDescent="0.25">
      <c r="C11846" s="101"/>
      <c r="E11846" s="101"/>
      <c r="G11846" s="101"/>
      <c r="I11846" s="102"/>
      <c r="J11846" s="103"/>
    </row>
    <row r="11847" spans="3:10" x14ac:dyDescent="0.25">
      <c r="C11847" s="101"/>
      <c r="E11847" s="101"/>
      <c r="G11847" s="101"/>
      <c r="I11847" s="102"/>
      <c r="J11847" s="103"/>
    </row>
    <row r="11848" spans="3:10" x14ac:dyDescent="0.25">
      <c r="C11848" s="101"/>
      <c r="E11848" s="101"/>
      <c r="G11848" s="101"/>
      <c r="I11848" s="102"/>
      <c r="J11848" s="103"/>
    </row>
    <row r="11849" spans="3:10" x14ac:dyDescent="0.25">
      <c r="C11849" s="101"/>
      <c r="E11849" s="101"/>
      <c r="G11849" s="101"/>
      <c r="I11849" s="102"/>
      <c r="J11849" s="103"/>
    </row>
    <row r="11850" spans="3:10" x14ac:dyDescent="0.25">
      <c r="C11850" s="101"/>
      <c r="E11850" s="101"/>
      <c r="G11850" s="101"/>
      <c r="I11850" s="102"/>
      <c r="J11850" s="103"/>
    </row>
    <row r="11851" spans="3:10" x14ac:dyDescent="0.25">
      <c r="C11851" s="101"/>
      <c r="E11851" s="101"/>
      <c r="G11851" s="101"/>
      <c r="I11851" s="102"/>
      <c r="J11851" s="103"/>
    </row>
    <row r="11852" spans="3:10" x14ac:dyDescent="0.25">
      <c r="C11852" s="101"/>
      <c r="E11852" s="101"/>
      <c r="G11852" s="101"/>
      <c r="I11852" s="102"/>
      <c r="J11852" s="103"/>
    </row>
    <row r="11853" spans="3:10" x14ac:dyDescent="0.25">
      <c r="C11853" s="101"/>
      <c r="E11853" s="101"/>
      <c r="G11853" s="101"/>
      <c r="I11853" s="102"/>
      <c r="J11853" s="103"/>
    </row>
    <row r="11854" spans="3:10" x14ac:dyDescent="0.25">
      <c r="C11854" s="101"/>
      <c r="E11854" s="101"/>
      <c r="G11854" s="101"/>
      <c r="I11854" s="102"/>
      <c r="J11854" s="103"/>
    </row>
    <row r="11855" spans="3:10" x14ac:dyDescent="0.25">
      <c r="C11855" s="101"/>
      <c r="E11855" s="101"/>
      <c r="G11855" s="101"/>
      <c r="I11855" s="102"/>
      <c r="J11855" s="103"/>
    </row>
    <row r="11856" spans="3:10" x14ac:dyDescent="0.25">
      <c r="C11856" s="101"/>
      <c r="E11856" s="101"/>
      <c r="G11856" s="101"/>
      <c r="I11856" s="102"/>
      <c r="J11856" s="103"/>
    </row>
    <row r="11857" spans="3:10" x14ac:dyDescent="0.25">
      <c r="C11857" s="101"/>
      <c r="E11857" s="101"/>
      <c r="G11857" s="101"/>
      <c r="I11857" s="102"/>
      <c r="J11857" s="103"/>
    </row>
    <row r="11858" spans="3:10" x14ac:dyDescent="0.25">
      <c r="C11858" s="101"/>
      <c r="E11858" s="101"/>
      <c r="G11858" s="101"/>
      <c r="I11858" s="102"/>
      <c r="J11858" s="103"/>
    </row>
    <row r="11859" spans="3:10" x14ac:dyDescent="0.25">
      <c r="C11859" s="101"/>
      <c r="E11859" s="101"/>
      <c r="G11859" s="101"/>
      <c r="I11859" s="102"/>
      <c r="J11859" s="103"/>
    </row>
    <row r="11860" spans="3:10" x14ac:dyDescent="0.25">
      <c r="C11860" s="101"/>
      <c r="E11860" s="101"/>
      <c r="G11860" s="101"/>
      <c r="I11860" s="102"/>
      <c r="J11860" s="103"/>
    </row>
    <row r="11861" spans="3:10" x14ac:dyDescent="0.25">
      <c r="C11861" s="101"/>
      <c r="E11861" s="101"/>
      <c r="G11861" s="101"/>
      <c r="I11861" s="102"/>
      <c r="J11861" s="103"/>
    </row>
    <row r="11862" spans="3:10" x14ac:dyDescent="0.25">
      <c r="C11862" s="101"/>
      <c r="E11862" s="101"/>
      <c r="G11862" s="101"/>
      <c r="I11862" s="102"/>
      <c r="J11862" s="103"/>
    </row>
    <row r="11863" spans="3:10" x14ac:dyDescent="0.25">
      <c r="C11863" s="101"/>
      <c r="E11863" s="101"/>
      <c r="G11863" s="101"/>
      <c r="I11863" s="102"/>
      <c r="J11863" s="103"/>
    </row>
    <row r="11864" spans="3:10" x14ac:dyDescent="0.25">
      <c r="C11864" s="101"/>
      <c r="E11864" s="101"/>
      <c r="G11864" s="101"/>
      <c r="I11864" s="102"/>
      <c r="J11864" s="103"/>
    </row>
    <row r="11865" spans="3:10" x14ac:dyDescent="0.25">
      <c r="C11865" s="101"/>
      <c r="E11865" s="101"/>
      <c r="G11865" s="101"/>
      <c r="I11865" s="102"/>
      <c r="J11865" s="103"/>
    </row>
    <row r="11866" spans="3:10" x14ac:dyDescent="0.25">
      <c r="C11866" s="101"/>
      <c r="E11866" s="101"/>
      <c r="G11866" s="101"/>
      <c r="I11866" s="102"/>
      <c r="J11866" s="103"/>
    </row>
    <row r="11867" spans="3:10" x14ac:dyDescent="0.25">
      <c r="C11867" s="101"/>
      <c r="E11867" s="101"/>
      <c r="G11867" s="101"/>
      <c r="I11867" s="102"/>
      <c r="J11867" s="103"/>
    </row>
    <row r="11868" spans="3:10" x14ac:dyDescent="0.25">
      <c r="C11868" s="101"/>
      <c r="E11868" s="101"/>
      <c r="G11868" s="101"/>
      <c r="I11868" s="102"/>
      <c r="J11868" s="103"/>
    </row>
    <row r="11869" spans="3:10" x14ac:dyDescent="0.25">
      <c r="C11869" s="101"/>
      <c r="E11869" s="101"/>
      <c r="G11869" s="101"/>
      <c r="I11869" s="102"/>
      <c r="J11869" s="103"/>
    </row>
    <row r="11870" spans="3:10" x14ac:dyDescent="0.25">
      <c r="C11870" s="101"/>
      <c r="E11870" s="101"/>
      <c r="G11870" s="101"/>
      <c r="I11870" s="102"/>
      <c r="J11870" s="103"/>
    </row>
    <row r="11871" spans="3:10" x14ac:dyDescent="0.25">
      <c r="C11871" s="101"/>
      <c r="E11871" s="101"/>
      <c r="G11871" s="101"/>
      <c r="I11871" s="102"/>
      <c r="J11871" s="103"/>
    </row>
    <row r="11872" spans="3:10" x14ac:dyDescent="0.25">
      <c r="C11872" s="101"/>
      <c r="E11872" s="101"/>
      <c r="G11872" s="101"/>
      <c r="I11872" s="102"/>
      <c r="J11872" s="103"/>
    </row>
    <row r="11873" spans="3:10" x14ac:dyDescent="0.25">
      <c r="C11873" s="101"/>
      <c r="E11873" s="101"/>
      <c r="G11873" s="101"/>
      <c r="I11873" s="102"/>
      <c r="J11873" s="103"/>
    </row>
    <row r="11874" spans="3:10" x14ac:dyDescent="0.25">
      <c r="C11874" s="101"/>
      <c r="E11874" s="101"/>
      <c r="G11874" s="101"/>
      <c r="I11874" s="102"/>
      <c r="J11874" s="103"/>
    </row>
    <row r="11875" spans="3:10" x14ac:dyDescent="0.25">
      <c r="C11875" s="101"/>
      <c r="E11875" s="101"/>
      <c r="G11875" s="101"/>
      <c r="I11875" s="102"/>
      <c r="J11875" s="103"/>
    </row>
    <row r="11876" spans="3:10" x14ac:dyDescent="0.25">
      <c r="C11876" s="101"/>
      <c r="E11876" s="101"/>
      <c r="G11876" s="101"/>
      <c r="I11876" s="102"/>
      <c r="J11876" s="103"/>
    </row>
    <row r="11877" spans="3:10" x14ac:dyDescent="0.25">
      <c r="C11877" s="101"/>
      <c r="E11877" s="101"/>
      <c r="G11877" s="101"/>
      <c r="I11877" s="102"/>
      <c r="J11877" s="103"/>
    </row>
    <row r="11878" spans="3:10" x14ac:dyDescent="0.25">
      <c r="C11878" s="101"/>
      <c r="E11878" s="101"/>
      <c r="G11878" s="101"/>
      <c r="I11878" s="102"/>
      <c r="J11878" s="103"/>
    </row>
    <row r="11879" spans="3:10" x14ac:dyDescent="0.25">
      <c r="C11879" s="101"/>
      <c r="E11879" s="101"/>
      <c r="G11879" s="101"/>
      <c r="I11879" s="102"/>
      <c r="J11879" s="103"/>
    </row>
    <row r="11880" spans="3:10" x14ac:dyDescent="0.25">
      <c r="C11880" s="101"/>
      <c r="E11880" s="101"/>
      <c r="G11880" s="101"/>
      <c r="I11880" s="102"/>
      <c r="J11880" s="103"/>
    </row>
    <row r="11881" spans="3:10" x14ac:dyDescent="0.25">
      <c r="C11881" s="101"/>
      <c r="E11881" s="101"/>
      <c r="G11881" s="101"/>
      <c r="I11881" s="102"/>
      <c r="J11881" s="103"/>
    </row>
    <row r="11882" spans="3:10" x14ac:dyDescent="0.25">
      <c r="C11882" s="101"/>
      <c r="E11882" s="101"/>
      <c r="G11882" s="101"/>
      <c r="I11882" s="102"/>
      <c r="J11882" s="103"/>
    </row>
    <row r="11883" spans="3:10" x14ac:dyDescent="0.25">
      <c r="C11883" s="101"/>
      <c r="E11883" s="101"/>
      <c r="G11883" s="101"/>
      <c r="I11883" s="102"/>
      <c r="J11883" s="103"/>
    </row>
    <row r="11884" spans="3:10" x14ac:dyDescent="0.25">
      <c r="C11884" s="101"/>
      <c r="E11884" s="101"/>
      <c r="G11884" s="101"/>
      <c r="I11884" s="102"/>
      <c r="J11884" s="103"/>
    </row>
    <row r="11885" spans="3:10" x14ac:dyDescent="0.25">
      <c r="C11885" s="101"/>
      <c r="E11885" s="101"/>
      <c r="G11885" s="101"/>
      <c r="I11885" s="102"/>
      <c r="J11885" s="103"/>
    </row>
    <row r="11886" spans="3:10" x14ac:dyDescent="0.25">
      <c r="C11886" s="101"/>
      <c r="E11886" s="101"/>
      <c r="G11886" s="101"/>
      <c r="I11886" s="102"/>
      <c r="J11886" s="103"/>
    </row>
    <row r="11887" spans="3:10" x14ac:dyDescent="0.25">
      <c r="C11887" s="101"/>
      <c r="E11887" s="101"/>
      <c r="G11887" s="101"/>
      <c r="I11887" s="102"/>
      <c r="J11887" s="103"/>
    </row>
    <row r="11888" spans="3:10" x14ac:dyDescent="0.25">
      <c r="C11888" s="101"/>
      <c r="E11888" s="101"/>
      <c r="G11888" s="101"/>
      <c r="I11888" s="102"/>
      <c r="J11888" s="103"/>
    </row>
    <row r="11889" spans="3:10" x14ac:dyDescent="0.25">
      <c r="C11889" s="101"/>
      <c r="E11889" s="101"/>
      <c r="G11889" s="101"/>
      <c r="I11889" s="102"/>
      <c r="J11889" s="103"/>
    </row>
    <row r="11890" spans="3:10" x14ac:dyDescent="0.25">
      <c r="C11890" s="101"/>
      <c r="E11890" s="101"/>
      <c r="G11890" s="101"/>
      <c r="I11890" s="102"/>
      <c r="J11890" s="103"/>
    </row>
    <row r="11891" spans="3:10" x14ac:dyDescent="0.25">
      <c r="C11891" s="101"/>
      <c r="E11891" s="101"/>
      <c r="G11891" s="101"/>
      <c r="I11891" s="102"/>
      <c r="J11891" s="103"/>
    </row>
    <row r="11892" spans="3:10" x14ac:dyDescent="0.25">
      <c r="C11892" s="101"/>
      <c r="E11892" s="101"/>
      <c r="G11892" s="101"/>
      <c r="I11892" s="102"/>
      <c r="J11892" s="103"/>
    </row>
    <row r="11893" spans="3:10" x14ac:dyDescent="0.25">
      <c r="C11893" s="101"/>
      <c r="E11893" s="101"/>
      <c r="G11893" s="101"/>
      <c r="I11893" s="102"/>
      <c r="J11893" s="103"/>
    </row>
    <row r="11894" spans="3:10" x14ac:dyDescent="0.25">
      <c r="C11894" s="101"/>
      <c r="E11894" s="101"/>
      <c r="G11894" s="101"/>
      <c r="I11894" s="102"/>
      <c r="J11894" s="103"/>
    </row>
    <row r="11895" spans="3:10" x14ac:dyDescent="0.25">
      <c r="C11895" s="101"/>
      <c r="E11895" s="101"/>
      <c r="G11895" s="101"/>
      <c r="I11895" s="102"/>
      <c r="J11895" s="103"/>
    </row>
    <row r="11896" spans="3:10" x14ac:dyDescent="0.25">
      <c r="C11896" s="101"/>
      <c r="E11896" s="101"/>
      <c r="G11896" s="101"/>
      <c r="I11896" s="102"/>
      <c r="J11896" s="103"/>
    </row>
    <row r="11897" spans="3:10" x14ac:dyDescent="0.25">
      <c r="C11897" s="101"/>
      <c r="E11897" s="101"/>
      <c r="G11897" s="101"/>
      <c r="I11897" s="102"/>
      <c r="J11897" s="103"/>
    </row>
    <row r="11898" spans="3:10" x14ac:dyDescent="0.25">
      <c r="C11898" s="101"/>
      <c r="E11898" s="101"/>
      <c r="G11898" s="101"/>
      <c r="I11898" s="102"/>
      <c r="J11898" s="103"/>
    </row>
    <row r="11899" spans="3:10" x14ac:dyDescent="0.25">
      <c r="C11899" s="101"/>
      <c r="E11899" s="101"/>
      <c r="G11899" s="101"/>
      <c r="I11899" s="102"/>
      <c r="J11899" s="103"/>
    </row>
    <row r="11900" spans="3:10" x14ac:dyDescent="0.25">
      <c r="C11900" s="101"/>
      <c r="E11900" s="101"/>
      <c r="G11900" s="101"/>
      <c r="I11900" s="102"/>
      <c r="J11900" s="103"/>
    </row>
    <row r="11901" spans="3:10" x14ac:dyDescent="0.25">
      <c r="C11901" s="101"/>
      <c r="E11901" s="101"/>
      <c r="G11901" s="101"/>
      <c r="I11901" s="102"/>
      <c r="J11901" s="103"/>
    </row>
    <row r="11902" spans="3:10" x14ac:dyDescent="0.25">
      <c r="C11902" s="101"/>
      <c r="E11902" s="101"/>
      <c r="G11902" s="101"/>
      <c r="I11902" s="102"/>
      <c r="J11902" s="103"/>
    </row>
    <row r="11903" spans="3:10" x14ac:dyDescent="0.25">
      <c r="C11903" s="101"/>
      <c r="E11903" s="101"/>
      <c r="G11903" s="101"/>
      <c r="I11903" s="102"/>
      <c r="J11903" s="103"/>
    </row>
    <row r="11904" spans="3:10" x14ac:dyDescent="0.25">
      <c r="C11904" s="101"/>
      <c r="E11904" s="101"/>
      <c r="G11904" s="101"/>
      <c r="I11904" s="102"/>
      <c r="J11904" s="103"/>
    </row>
    <row r="11905" spans="3:10" x14ac:dyDescent="0.25">
      <c r="C11905" s="101"/>
      <c r="E11905" s="101"/>
      <c r="G11905" s="101"/>
      <c r="I11905" s="102"/>
      <c r="J11905" s="103"/>
    </row>
    <row r="11906" spans="3:10" x14ac:dyDescent="0.25">
      <c r="C11906" s="101"/>
      <c r="E11906" s="101"/>
      <c r="G11906" s="101"/>
      <c r="I11906" s="102"/>
      <c r="J11906" s="103"/>
    </row>
    <row r="11907" spans="3:10" x14ac:dyDescent="0.25">
      <c r="C11907" s="101"/>
      <c r="E11907" s="101"/>
      <c r="G11907" s="101"/>
      <c r="I11907" s="102"/>
      <c r="J11907" s="103"/>
    </row>
    <row r="11908" spans="3:10" x14ac:dyDescent="0.25">
      <c r="C11908" s="101"/>
      <c r="E11908" s="101"/>
      <c r="G11908" s="101"/>
      <c r="I11908" s="102"/>
      <c r="J11908" s="103"/>
    </row>
    <row r="11909" spans="3:10" x14ac:dyDescent="0.25">
      <c r="C11909" s="101"/>
      <c r="E11909" s="101"/>
      <c r="G11909" s="101"/>
      <c r="I11909" s="102"/>
      <c r="J11909" s="103"/>
    </row>
    <row r="11910" spans="3:10" x14ac:dyDescent="0.25">
      <c r="C11910" s="101"/>
      <c r="E11910" s="101"/>
      <c r="G11910" s="101"/>
      <c r="I11910" s="102"/>
      <c r="J11910" s="103"/>
    </row>
    <row r="11911" spans="3:10" x14ac:dyDescent="0.25">
      <c r="C11911" s="101"/>
      <c r="E11911" s="101"/>
      <c r="G11911" s="101"/>
      <c r="I11911" s="102"/>
      <c r="J11911" s="103"/>
    </row>
    <row r="11912" spans="3:10" x14ac:dyDescent="0.25">
      <c r="C11912" s="101"/>
      <c r="E11912" s="101"/>
      <c r="G11912" s="101"/>
      <c r="I11912" s="102"/>
      <c r="J11912" s="103"/>
    </row>
    <row r="11913" spans="3:10" x14ac:dyDescent="0.25">
      <c r="C11913" s="101"/>
      <c r="E11913" s="101"/>
      <c r="G11913" s="101"/>
      <c r="I11913" s="102"/>
      <c r="J11913" s="103"/>
    </row>
    <row r="11914" spans="3:10" x14ac:dyDescent="0.25">
      <c r="C11914" s="101"/>
      <c r="E11914" s="101"/>
      <c r="G11914" s="101"/>
      <c r="I11914" s="102"/>
      <c r="J11914" s="103"/>
    </row>
    <row r="11915" spans="3:10" x14ac:dyDescent="0.25">
      <c r="C11915" s="101"/>
      <c r="E11915" s="101"/>
      <c r="G11915" s="101"/>
      <c r="I11915" s="102"/>
      <c r="J11915" s="103"/>
    </row>
    <row r="11916" spans="3:10" x14ac:dyDescent="0.25">
      <c r="C11916" s="101"/>
      <c r="E11916" s="101"/>
      <c r="G11916" s="101"/>
      <c r="I11916" s="102"/>
      <c r="J11916" s="103"/>
    </row>
    <row r="11917" spans="3:10" x14ac:dyDescent="0.25">
      <c r="C11917" s="101"/>
      <c r="E11917" s="101"/>
      <c r="G11917" s="101"/>
      <c r="I11917" s="102"/>
      <c r="J11917" s="103"/>
    </row>
    <row r="11918" spans="3:10" x14ac:dyDescent="0.25">
      <c r="C11918" s="101"/>
      <c r="E11918" s="101"/>
      <c r="G11918" s="101"/>
      <c r="I11918" s="102"/>
      <c r="J11918" s="103"/>
    </row>
    <row r="11919" spans="3:10" x14ac:dyDescent="0.25">
      <c r="C11919" s="101"/>
      <c r="E11919" s="101"/>
      <c r="G11919" s="101"/>
      <c r="I11919" s="102"/>
      <c r="J11919" s="103"/>
    </row>
    <row r="11920" spans="3:10" x14ac:dyDescent="0.25">
      <c r="C11920" s="101"/>
      <c r="E11920" s="101"/>
      <c r="G11920" s="101"/>
      <c r="I11920" s="102"/>
      <c r="J11920" s="103"/>
    </row>
    <row r="11921" spans="3:10" x14ac:dyDescent="0.25">
      <c r="C11921" s="101"/>
      <c r="E11921" s="101"/>
      <c r="G11921" s="101"/>
      <c r="I11921" s="102"/>
      <c r="J11921" s="103"/>
    </row>
    <row r="11922" spans="3:10" x14ac:dyDescent="0.25">
      <c r="C11922" s="101"/>
      <c r="E11922" s="101"/>
      <c r="G11922" s="101"/>
      <c r="I11922" s="102"/>
      <c r="J11922" s="103"/>
    </row>
    <row r="11923" spans="3:10" x14ac:dyDescent="0.25">
      <c r="C11923" s="101"/>
      <c r="E11923" s="101"/>
      <c r="G11923" s="101"/>
      <c r="I11923" s="102"/>
      <c r="J11923" s="103"/>
    </row>
    <row r="11924" spans="3:10" x14ac:dyDescent="0.25">
      <c r="C11924" s="101"/>
      <c r="E11924" s="101"/>
      <c r="G11924" s="101"/>
      <c r="I11924" s="102"/>
      <c r="J11924" s="103"/>
    </row>
    <row r="11925" spans="3:10" x14ac:dyDescent="0.25">
      <c r="C11925" s="101"/>
      <c r="E11925" s="101"/>
      <c r="G11925" s="101"/>
      <c r="I11925" s="102"/>
      <c r="J11925" s="103"/>
    </row>
    <row r="11926" spans="3:10" x14ac:dyDescent="0.25">
      <c r="C11926" s="101"/>
      <c r="E11926" s="101"/>
      <c r="G11926" s="101"/>
      <c r="I11926" s="102"/>
      <c r="J11926" s="103"/>
    </row>
    <row r="11927" spans="3:10" x14ac:dyDescent="0.25">
      <c r="C11927" s="101"/>
      <c r="E11927" s="101"/>
      <c r="G11927" s="101"/>
      <c r="I11927" s="102"/>
      <c r="J11927" s="103"/>
    </row>
    <row r="11928" spans="3:10" x14ac:dyDescent="0.25">
      <c r="C11928" s="101"/>
      <c r="E11928" s="101"/>
      <c r="G11928" s="101"/>
      <c r="I11928" s="102"/>
      <c r="J11928" s="103"/>
    </row>
    <row r="11929" spans="3:10" x14ac:dyDescent="0.25">
      <c r="C11929" s="101"/>
      <c r="E11929" s="101"/>
      <c r="G11929" s="101"/>
      <c r="I11929" s="102"/>
      <c r="J11929" s="103"/>
    </row>
    <row r="11930" spans="3:10" x14ac:dyDescent="0.25">
      <c r="C11930" s="101"/>
      <c r="E11930" s="101"/>
      <c r="G11930" s="101"/>
      <c r="I11930" s="102"/>
      <c r="J11930" s="103"/>
    </row>
    <row r="11931" spans="3:10" x14ac:dyDescent="0.25">
      <c r="C11931" s="101"/>
      <c r="E11931" s="101"/>
      <c r="G11931" s="101"/>
      <c r="I11931" s="102"/>
      <c r="J11931" s="103"/>
    </row>
    <row r="11932" spans="3:10" x14ac:dyDescent="0.25">
      <c r="C11932" s="101"/>
      <c r="E11932" s="101"/>
      <c r="G11932" s="101"/>
      <c r="I11932" s="102"/>
      <c r="J11932" s="103"/>
    </row>
    <row r="11933" spans="3:10" x14ac:dyDescent="0.25">
      <c r="C11933" s="101"/>
      <c r="E11933" s="101"/>
      <c r="G11933" s="101"/>
      <c r="I11933" s="102"/>
      <c r="J11933" s="103"/>
    </row>
    <row r="11934" spans="3:10" x14ac:dyDescent="0.25">
      <c r="C11934" s="101"/>
      <c r="E11934" s="101"/>
      <c r="G11934" s="101"/>
      <c r="I11934" s="102"/>
      <c r="J11934" s="103"/>
    </row>
    <row r="11935" spans="3:10" x14ac:dyDescent="0.25">
      <c r="C11935" s="101"/>
      <c r="E11935" s="101"/>
      <c r="G11935" s="101"/>
      <c r="I11935" s="102"/>
      <c r="J11935" s="103"/>
    </row>
    <row r="11936" spans="3:10" x14ac:dyDescent="0.25">
      <c r="C11936" s="101"/>
      <c r="E11936" s="101"/>
      <c r="G11936" s="101"/>
      <c r="I11936" s="102"/>
      <c r="J11936" s="103"/>
    </row>
    <row r="11937" spans="3:10" x14ac:dyDescent="0.25">
      <c r="C11937" s="101"/>
      <c r="E11937" s="101"/>
      <c r="G11937" s="101"/>
      <c r="I11937" s="102"/>
      <c r="J11937" s="103"/>
    </row>
    <row r="11938" spans="3:10" x14ac:dyDescent="0.25">
      <c r="C11938" s="101"/>
      <c r="E11938" s="101"/>
      <c r="G11938" s="101"/>
      <c r="I11938" s="102"/>
      <c r="J11938" s="103"/>
    </row>
    <row r="11939" spans="3:10" x14ac:dyDescent="0.25">
      <c r="C11939" s="101"/>
      <c r="E11939" s="101"/>
      <c r="G11939" s="101"/>
      <c r="I11939" s="102"/>
      <c r="J11939" s="103"/>
    </row>
    <row r="11940" spans="3:10" x14ac:dyDescent="0.25">
      <c r="C11940" s="101"/>
      <c r="E11940" s="101"/>
      <c r="G11940" s="101"/>
      <c r="I11940" s="102"/>
      <c r="J11940" s="103"/>
    </row>
    <row r="11941" spans="3:10" x14ac:dyDescent="0.25">
      <c r="C11941" s="101"/>
      <c r="E11941" s="101"/>
      <c r="G11941" s="101"/>
      <c r="I11941" s="102"/>
      <c r="J11941" s="103"/>
    </row>
    <row r="11942" spans="3:10" x14ac:dyDescent="0.25">
      <c r="C11942" s="101"/>
      <c r="E11942" s="101"/>
      <c r="G11942" s="101"/>
      <c r="I11942" s="102"/>
      <c r="J11942" s="103"/>
    </row>
    <row r="11943" spans="3:10" x14ac:dyDescent="0.25">
      <c r="C11943" s="101"/>
      <c r="E11943" s="101"/>
      <c r="G11943" s="101"/>
      <c r="I11943" s="102"/>
      <c r="J11943" s="103"/>
    </row>
    <row r="11944" spans="3:10" x14ac:dyDescent="0.25">
      <c r="C11944" s="101"/>
      <c r="E11944" s="101"/>
      <c r="G11944" s="101"/>
      <c r="I11944" s="102"/>
      <c r="J11944" s="103"/>
    </row>
    <row r="11945" spans="3:10" x14ac:dyDescent="0.25">
      <c r="C11945" s="101"/>
      <c r="E11945" s="101"/>
      <c r="G11945" s="101"/>
      <c r="I11945" s="102"/>
      <c r="J11945" s="103"/>
    </row>
    <row r="11946" spans="3:10" x14ac:dyDescent="0.25">
      <c r="C11946" s="101"/>
      <c r="E11946" s="101"/>
      <c r="G11946" s="101"/>
      <c r="I11946" s="102"/>
      <c r="J11946" s="103"/>
    </row>
    <row r="11947" spans="3:10" x14ac:dyDescent="0.25">
      <c r="C11947" s="101"/>
      <c r="E11947" s="101"/>
      <c r="G11947" s="101"/>
      <c r="I11947" s="102"/>
      <c r="J11947" s="103"/>
    </row>
    <row r="11948" spans="3:10" x14ac:dyDescent="0.25">
      <c r="C11948" s="101"/>
      <c r="E11948" s="101"/>
      <c r="G11948" s="101"/>
      <c r="I11948" s="102"/>
      <c r="J11948" s="103"/>
    </row>
    <row r="11949" spans="3:10" x14ac:dyDescent="0.25">
      <c r="C11949" s="101"/>
      <c r="E11949" s="101"/>
      <c r="G11949" s="101"/>
      <c r="I11949" s="102"/>
      <c r="J11949" s="103"/>
    </row>
    <row r="11950" spans="3:10" x14ac:dyDescent="0.25">
      <c r="C11950" s="101"/>
      <c r="E11950" s="101"/>
      <c r="G11950" s="101"/>
      <c r="I11950" s="102"/>
      <c r="J11950" s="103"/>
    </row>
    <row r="11951" spans="3:10" x14ac:dyDescent="0.25">
      <c r="C11951" s="101"/>
      <c r="E11951" s="101"/>
      <c r="G11951" s="101"/>
      <c r="I11951" s="102"/>
      <c r="J11951" s="103"/>
    </row>
    <row r="11952" spans="3:10" x14ac:dyDescent="0.25">
      <c r="C11952" s="101"/>
      <c r="E11952" s="101"/>
      <c r="G11952" s="101"/>
      <c r="I11952" s="102"/>
      <c r="J11952" s="103"/>
    </row>
    <row r="11953" spans="3:10" x14ac:dyDescent="0.25">
      <c r="C11953" s="101"/>
      <c r="E11953" s="101"/>
      <c r="G11953" s="101"/>
      <c r="I11953" s="102"/>
      <c r="J11953" s="103"/>
    </row>
    <row r="11954" spans="3:10" x14ac:dyDescent="0.25">
      <c r="C11954" s="101"/>
      <c r="E11954" s="101"/>
      <c r="G11954" s="101"/>
      <c r="I11954" s="102"/>
      <c r="J11954" s="103"/>
    </row>
    <row r="11955" spans="3:10" x14ac:dyDescent="0.25">
      <c r="C11955" s="101"/>
      <c r="E11955" s="101"/>
      <c r="G11955" s="101"/>
      <c r="I11955" s="102"/>
      <c r="J11955" s="103"/>
    </row>
    <row r="11956" spans="3:10" x14ac:dyDescent="0.25">
      <c r="C11956" s="101"/>
      <c r="E11956" s="101"/>
      <c r="G11956" s="101"/>
      <c r="I11956" s="102"/>
      <c r="J11956" s="103"/>
    </row>
    <row r="11957" spans="3:10" x14ac:dyDescent="0.25">
      <c r="C11957" s="101"/>
      <c r="E11957" s="101"/>
      <c r="G11957" s="101"/>
      <c r="I11957" s="102"/>
      <c r="J11957" s="103"/>
    </row>
    <row r="11958" spans="3:10" x14ac:dyDescent="0.25">
      <c r="C11958" s="101"/>
      <c r="E11958" s="101"/>
      <c r="G11958" s="101"/>
      <c r="I11958" s="102"/>
      <c r="J11958" s="103"/>
    </row>
    <row r="11959" spans="3:10" x14ac:dyDescent="0.25">
      <c r="C11959" s="101"/>
      <c r="E11959" s="101"/>
      <c r="G11959" s="101"/>
      <c r="I11959" s="102"/>
      <c r="J11959" s="103"/>
    </row>
    <row r="11960" spans="3:10" x14ac:dyDescent="0.25">
      <c r="C11960" s="101"/>
      <c r="E11960" s="101"/>
      <c r="G11960" s="101"/>
      <c r="I11960" s="102"/>
      <c r="J11960" s="103"/>
    </row>
    <row r="11961" spans="3:10" x14ac:dyDescent="0.25">
      <c r="C11961" s="101"/>
      <c r="E11961" s="101"/>
      <c r="G11961" s="101"/>
      <c r="I11961" s="102"/>
      <c r="J11961" s="103"/>
    </row>
    <row r="11962" spans="3:10" x14ac:dyDescent="0.25">
      <c r="C11962" s="101"/>
      <c r="E11962" s="101"/>
      <c r="G11962" s="101"/>
      <c r="I11962" s="102"/>
      <c r="J11962" s="103"/>
    </row>
    <row r="11963" spans="3:10" x14ac:dyDescent="0.25">
      <c r="C11963" s="101"/>
      <c r="E11963" s="101"/>
      <c r="G11963" s="101"/>
      <c r="I11963" s="102"/>
      <c r="J11963" s="103"/>
    </row>
    <row r="11964" spans="3:10" x14ac:dyDescent="0.25">
      <c r="C11964" s="101"/>
      <c r="E11964" s="101"/>
      <c r="G11964" s="101"/>
      <c r="I11964" s="102"/>
      <c r="J11964" s="103"/>
    </row>
    <row r="11965" spans="3:10" x14ac:dyDescent="0.25">
      <c r="C11965" s="101"/>
      <c r="E11965" s="101"/>
      <c r="G11965" s="101"/>
      <c r="I11965" s="102"/>
      <c r="J11965" s="103"/>
    </row>
    <row r="11966" spans="3:10" x14ac:dyDescent="0.25">
      <c r="C11966" s="101"/>
      <c r="E11966" s="101"/>
      <c r="G11966" s="101"/>
      <c r="I11966" s="102"/>
      <c r="J11966" s="103"/>
    </row>
    <row r="11967" spans="3:10" x14ac:dyDescent="0.25">
      <c r="C11967" s="101"/>
      <c r="E11967" s="101"/>
      <c r="G11967" s="101"/>
      <c r="I11967" s="102"/>
      <c r="J11967" s="103"/>
    </row>
    <row r="11968" spans="3:10" x14ac:dyDescent="0.25">
      <c r="C11968" s="101"/>
      <c r="E11968" s="101"/>
      <c r="G11968" s="101"/>
      <c r="I11968" s="102"/>
      <c r="J11968" s="103"/>
    </row>
    <row r="11969" spans="3:10" x14ac:dyDescent="0.25">
      <c r="C11969" s="101"/>
      <c r="E11969" s="101"/>
      <c r="G11969" s="101"/>
      <c r="I11969" s="102"/>
      <c r="J11969" s="103"/>
    </row>
    <row r="11970" spans="3:10" x14ac:dyDescent="0.25">
      <c r="C11970" s="101"/>
      <c r="E11970" s="101"/>
      <c r="G11970" s="101"/>
      <c r="I11970" s="102"/>
      <c r="J11970" s="103"/>
    </row>
    <row r="11971" spans="3:10" x14ac:dyDescent="0.25">
      <c r="C11971" s="101"/>
      <c r="E11971" s="101"/>
      <c r="G11971" s="101"/>
      <c r="I11971" s="102"/>
      <c r="J11971" s="103"/>
    </row>
    <row r="11972" spans="3:10" x14ac:dyDescent="0.25">
      <c r="C11972" s="101"/>
      <c r="E11972" s="101"/>
      <c r="G11972" s="101"/>
      <c r="I11972" s="102"/>
      <c r="J11972" s="103"/>
    </row>
    <row r="11973" spans="3:10" x14ac:dyDescent="0.25">
      <c r="C11973" s="101"/>
      <c r="E11973" s="101"/>
      <c r="G11973" s="101"/>
      <c r="I11973" s="102"/>
      <c r="J11973" s="103"/>
    </row>
    <row r="11974" spans="3:10" x14ac:dyDescent="0.25">
      <c r="C11974" s="101"/>
      <c r="E11974" s="101"/>
      <c r="G11974" s="101"/>
      <c r="I11974" s="102"/>
      <c r="J11974" s="103"/>
    </row>
    <row r="11975" spans="3:10" x14ac:dyDescent="0.25">
      <c r="C11975" s="101"/>
      <c r="E11975" s="101"/>
      <c r="G11975" s="101"/>
      <c r="I11975" s="102"/>
      <c r="J11975" s="103"/>
    </row>
    <row r="11976" spans="3:10" x14ac:dyDescent="0.25">
      <c r="C11976" s="101"/>
      <c r="E11976" s="101"/>
      <c r="G11976" s="101"/>
      <c r="I11976" s="102"/>
      <c r="J11976" s="103"/>
    </row>
    <row r="11977" spans="3:10" x14ac:dyDescent="0.25">
      <c r="C11977" s="101"/>
      <c r="E11977" s="101"/>
      <c r="G11977" s="101"/>
      <c r="I11977" s="102"/>
      <c r="J11977" s="103"/>
    </row>
    <row r="11978" spans="3:10" x14ac:dyDescent="0.25">
      <c r="C11978" s="101"/>
      <c r="E11978" s="101"/>
      <c r="G11978" s="101"/>
      <c r="I11978" s="102"/>
      <c r="J11978" s="103"/>
    </row>
    <row r="11979" spans="3:10" x14ac:dyDescent="0.25">
      <c r="C11979" s="101"/>
      <c r="E11979" s="101"/>
      <c r="G11979" s="101"/>
      <c r="I11979" s="102"/>
      <c r="J11979" s="103"/>
    </row>
    <row r="11980" spans="3:10" x14ac:dyDescent="0.25">
      <c r="C11980" s="101"/>
      <c r="E11980" s="101"/>
      <c r="G11980" s="101"/>
      <c r="I11980" s="102"/>
      <c r="J11980" s="103"/>
    </row>
    <row r="11981" spans="3:10" x14ac:dyDescent="0.25">
      <c r="C11981" s="101"/>
      <c r="E11981" s="101"/>
      <c r="G11981" s="101"/>
      <c r="I11981" s="102"/>
      <c r="J11981" s="103"/>
    </row>
    <row r="11982" spans="3:10" x14ac:dyDescent="0.25">
      <c r="C11982" s="101"/>
      <c r="E11982" s="101"/>
      <c r="G11982" s="101"/>
      <c r="I11982" s="102"/>
      <c r="J11982" s="103"/>
    </row>
    <row r="11983" spans="3:10" x14ac:dyDescent="0.25">
      <c r="C11983" s="101"/>
      <c r="E11983" s="101"/>
      <c r="G11983" s="101"/>
      <c r="I11983" s="102"/>
      <c r="J11983" s="103"/>
    </row>
    <row r="11984" spans="3:10" x14ac:dyDescent="0.25">
      <c r="C11984" s="101"/>
      <c r="E11984" s="101"/>
      <c r="G11984" s="101"/>
      <c r="I11984" s="102"/>
      <c r="J11984" s="103"/>
    </row>
    <row r="11985" spans="3:10" x14ac:dyDescent="0.25">
      <c r="C11985" s="101"/>
      <c r="E11985" s="101"/>
      <c r="G11985" s="101"/>
      <c r="I11985" s="102"/>
      <c r="J11985" s="103"/>
    </row>
    <row r="11986" spans="3:10" x14ac:dyDescent="0.25">
      <c r="C11986" s="101"/>
      <c r="E11986" s="101"/>
      <c r="G11986" s="101"/>
      <c r="I11986" s="102"/>
      <c r="J11986" s="103"/>
    </row>
    <row r="11987" spans="3:10" x14ac:dyDescent="0.25">
      <c r="C11987" s="101"/>
      <c r="E11987" s="101"/>
      <c r="G11987" s="101"/>
      <c r="I11987" s="102"/>
      <c r="J11987" s="103"/>
    </row>
    <row r="11988" spans="3:10" x14ac:dyDescent="0.25">
      <c r="C11988" s="101"/>
      <c r="E11988" s="101"/>
      <c r="G11988" s="101"/>
      <c r="I11988" s="102"/>
      <c r="J11988" s="103"/>
    </row>
    <row r="11989" spans="3:10" x14ac:dyDescent="0.25">
      <c r="C11989" s="101"/>
      <c r="E11989" s="101"/>
      <c r="G11989" s="101"/>
      <c r="I11989" s="102"/>
      <c r="J11989" s="103"/>
    </row>
    <row r="11990" spans="3:10" x14ac:dyDescent="0.25">
      <c r="C11990" s="101"/>
      <c r="E11990" s="101"/>
      <c r="G11990" s="101"/>
      <c r="I11990" s="102"/>
      <c r="J11990" s="103"/>
    </row>
    <row r="11991" spans="3:10" x14ac:dyDescent="0.25">
      <c r="C11991" s="101"/>
      <c r="E11991" s="101"/>
      <c r="G11991" s="101"/>
      <c r="I11991" s="102"/>
      <c r="J11991" s="103"/>
    </row>
    <row r="11992" spans="3:10" x14ac:dyDescent="0.25">
      <c r="C11992" s="101"/>
      <c r="E11992" s="101"/>
      <c r="G11992" s="101"/>
      <c r="I11992" s="102"/>
      <c r="J11992" s="103"/>
    </row>
    <row r="11993" spans="3:10" x14ac:dyDescent="0.25">
      <c r="C11993" s="101"/>
      <c r="E11993" s="101"/>
      <c r="G11993" s="101"/>
      <c r="I11993" s="102"/>
      <c r="J11993" s="103"/>
    </row>
    <row r="11994" spans="3:10" x14ac:dyDescent="0.25">
      <c r="C11994" s="101"/>
      <c r="E11994" s="101"/>
      <c r="G11994" s="101"/>
      <c r="I11994" s="102"/>
      <c r="J11994" s="103"/>
    </row>
    <row r="11995" spans="3:10" x14ac:dyDescent="0.25">
      <c r="C11995" s="101"/>
      <c r="E11995" s="101"/>
      <c r="G11995" s="101"/>
      <c r="I11995" s="102"/>
      <c r="J11995" s="103"/>
    </row>
    <row r="11996" spans="3:10" x14ac:dyDescent="0.25">
      <c r="C11996" s="101"/>
      <c r="E11996" s="101"/>
      <c r="G11996" s="101"/>
      <c r="I11996" s="102"/>
      <c r="J11996" s="103"/>
    </row>
    <row r="11997" spans="3:10" x14ac:dyDescent="0.25">
      <c r="C11997" s="101"/>
      <c r="E11997" s="101"/>
      <c r="G11997" s="101"/>
      <c r="I11997" s="102"/>
      <c r="J11997" s="103"/>
    </row>
    <row r="11998" spans="3:10" x14ac:dyDescent="0.25">
      <c r="C11998" s="101"/>
      <c r="E11998" s="101"/>
      <c r="G11998" s="101"/>
      <c r="I11998" s="102"/>
      <c r="J11998" s="103"/>
    </row>
    <row r="11999" spans="3:10" x14ac:dyDescent="0.25">
      <c r="C11999" s="101"/>
      <c r="E11999" s="101"/>
      <c r="G11999" s="101"/>
      <c r="I11999" s="102"/>
      <c r="J11999" s="103"/>
    </row>
    <row r="12000" spans="3:10" x14ac:dyDescent="0.25">
      <c r="C12000" s="101"/>
      <c r="E12000" s="101"/>
      <c r="G12000" s="101"/>
      <c r="I12000" s="102"/>
      <c r="J12000" s="103"/>
    </row>
    <row r="12001" spans="3:10" x14ac:dyDescent="0.25">
      <c r="C12001" s="101"/>
      <c r="E12001" s="101"/>
      <c r="G12001" s="101"/>
      <c r="I12001" s="102"/>
      <c r="J12001" s="103"/>
    </row>
    <row r="12002" spans="3:10" x14ac:dyDescent="0.25">
      <c r="C12002" s="101"/>
      <c r="E12002" s="101"/>
      <c r="G12002" s="101"/>
      <c r="I12002" s="102"/>
      <c r="J12002" s="103"/>
    </row>
    <row r="12003" spans="3:10" x14ac:dyDescent="0.25">
      <c r="C12003" s="101"/>
      <c r="E12003" s="101"/>
      <c r="G12003" s="101"/>
      <c r="I12003" s="102"/>
      <c r="J12003" s="103"/>
    </row>
    <row r="12004" spans="3:10" x14ac:dyDescent="0.25">
      <c r="C12004" s="101"/>
      <c r="E12004" s="101"/>
      <c r="G12004" s="101"/>
      <c r="I12004" s="102"/>
      <c r="J12004" s="103"/>
    </row>
    <row r="12005" spans="3:10" x14ac:dyDescent="0.25">
      <c r="C12005" s="101"/>
      <c r="E12005" s="101"/>
      <c r="G12005" s="101"/>
      <c r="I12005" s="102"/>
      <c r="J12005" s="103"/>
    </row>
    <row r="12006" spans="3:10" x14ac:dyDescent="0.25">
      <c r="C12006" s="101"/>
      <c r="E12006" s="101"/>
      <c r="G12006" s="101"/>
      <c r="I12006" s="102"/>
      <c r="J12006" s="103"/>
    </row>
    <row r="12007" spans="3:10" x14ac:dyDescent="0.25">
      <c r="C12007" s="101"/>
      <c r="E12007" s="101"/>
      <c r="G12007" s="101"/>
      <c r="I12007" s="102"/>
      <c r="J12007" s="103"/>
    </row>
    <row r="12008" spans="3:10" x14ac:dyDescent="0.25">
      <c r="C12008" s="101"/>
      <c r="E12008" s="101"/>
      <c r="G12008" s="101"/>
      <c r="I12008" s="102"/>
      <c r="J12008" s="103"/>
    </row>
    <row r="12009" spans="3:10" x14ac:dyDescent="0.25">
      <c r="C12009" s="101"/>
      <c r="E12009" s="101"/>
      <c r="G12009" s="101"/>
      <c r="I12009" s="102"/>
      <c r="J12009" s="103"/>
    </row>
    <row r="12010" spans="3:10" x14ac:dyDescent="0.25">
      <c r="C12010" s="101"/>
      <c r="E12010" s="101"/>
      <c r="G12010" s="101"/>
      <c r="I12010" s="102"/>
      <c r="J12010" s="103"/>
    </row>
    <row r="12011" spans="3:10" x14ac:dyDescent="0.25">
      <c r="C12011" s="101"/>
      <c r="E12011" s="101"/>
      <c r="G12011" s="101"/>
      <c r="I12011" s="102"/>
      <c r="J12011" s="103"/>
    </row>
    <row r="12012" spans="3:10" x14ac:dyDescent="0.25">
      <c r="C12012" s="101"/>
      <c r="E12012" s="101"/>
      <c r="G12012" s="101"/>
      <c r="I12012" s="102"/>
      <c r="J12012" s="103"/>
    </row>
    <row r="12013" spans="3:10" x14ac:dyDescent="0.25">
      <c r="C12013" s="101"/>
      <c r="E12013" s="101"/>
      <c r="G12013" s="101"/>
      <c r="I12013" s="102"/>
      <c r="J12013" s="103"/>
    </row>
    <row r="12014" spans="3:10" x14ac:dyDescent="0.25">
      <c r="C12014" s="101"/>
      <c r="E12014" s="101"/>
      <c r="G12014" s="101"/>
      <c r="I12014" s="102"/>
      <c r="J12014" s="103"/>
    </row>
    <row r="12015" spans="3:10" x14ac:dyDescent="0.25">
      <c r="C12015" s="101"/>
      <c r="E12015" s="101"/>
      <c r="G12015" s="101"/>
      <c r="I12015" s="102"/>
      <c r="J12015" s="103"/>
    </row>
    <row r="12016" spans="3:10" x14ac:dyDescent="0.25">
      <c r="C12016" s="101"/>
      <c r="E12016" s="101"/>
      <c r="G12016" s="101"/>
      <c r="I12016" s="102"/>
      <c r="J12016" s="103"/>
    </row>
    <row r="12017" spans="3:10" x14ac:dyDescent="0.25">
      <c r="C12017" s="101"/>
      <c r="E12017" s="101"/>
      <c r="G12017" s="101"/>
      <c r="I12017" s="102"/>
      <c r="J12017" s="103"/>
    </row>
    <row r="12018" spans="3:10" x14ac:dyDescent="0.25">
      <c r="C12018" s="101"/>
      <c r="E12018" s="101"/>
      <c r="G12018" s="101"/>
      <c r="I12018" s="102"/>
      <c r="J12018" s="103"/>
    </row>
    <row r="12019" spans="3:10" x14ac:dyDescent="0.25">
      <c r="C12019" s="101"/>
      <c r="E12019" s="101"/>
      <c r="G12019" s="101"/>
      <c r="I12019" s="102"/>
      <c r="J12019" s="103"/>
    </row>
    <row r="12020" spans="3:10" x14ac:dyDescent="0.25">
      <c r="C12020" s="101"/>
      <c r="E12020" s="101"/>
      <c r="G12020" s="101"/>
      <c r="I12020" s="102"/>
      <c r="J12020" s="103"/>
    </row>
    <row r="12021" spans="3:10" x14ac:dyDescent="0.25">
      <c r="C12021" s="101"/>
      <c r="E12021" s="101"/>
      <c r="G12021" s="101"/>
      <c r="I12021" s="102"/>
      <c r="J12021" s="103"/>
    </row>
    <row r="12022" spans="3:10" x14ac:dyDescent="0.25">
      <c r="C12022" s="101"/>
      <c r="E12022" s="101"/>
      <c r="G12022" s="101"/>
      <c r="I12022" s="102"/>
      <c r="J12022" s="103"/>
    </row>
    <row r="12023" spans="3:10" x14ac:dyDescent="0.25">
      <c r="C12023" s="101"/>
      <c r="E12023" s="101"/>
      <c r="G12023" s="101"/>
      <c r="I12023" s="102"/>
      <c r="J12023" s="103"/>
    </row>
    <row r="12024" spans="3:10" x14ac:dyDescent="0.25">
      <c r="C12024" s="101"/>
      <c r="E12024" s="101"/>
      <c r="G12024" s="101"/>
      <c r="I12024" s="102"/>
      <c r="J12024" s="103"/>
    </row>
    <row r="12025" spans="3:10" x14ac:dyDescent="0.25">
      <c r="C12025" s="101"/>
      <c r="E12025" s="101"/>
      <c r="G12025" s="101"/>
      <c r="I12025" s="102"/>
      <c r="J12025" s="103"/>
    </row>
    <row r="12026" spans="3:10" x14ac:dyDescent="0.25">
      <c r="C12026" s="101"/>
      <c r="E12026" s="101"/>
      <c r="G12026" s="101"/>
      <c r="I12026" s="102"/>
      <c r="J12026" s="103"/>
    </row>
    <row r="12027" spans="3:10" x14ac:dyDescent="0.25">
      <c r="C12027" s="101"/>
      <c r="E12027" s="101"/>
      <c r="G12027" s="101"/>
      <c r="I12027" s="102"/>
      <c r="J12027" s="103"/>
    </row>
    <row r="12028" spans="3:10" x14ac:dyDescent="0.25">
      <c r="C12028" s="101"/>
      <c r="E12028" s="101"/>
      <c r="G12028" s="101"/>
      <c r="I12028" s="102"/>
      <c r="J12028" s="103"/>
    </row>
    <row r="12029" spans="3:10" x14ac:dyDescent="0.25">
      <c r="C12029" s="101"/>
      <c r="E12029" s="101"/>
      <c r="G12029" s="101"/>
      <c r="I12029" s="102"/>
      <c r="J12029" s="103"/>
    </row>
    <row r="12030" spans="3:10" x14ac:dyDescent="0.25">
      <c r="C12030" s="101"/>
      <c r="E12030" s="101"/>
      <c r="G12030" s="101"/>
      <c r="I12030" s="102"/>
      <c r="J12030" s="103"/>
    </row>
    <row r="12031" spans="3:10" x14ac:dyDescent="0.25">
      <c r="C12031" s="101"/>
      <c r="E12031" s="101"/>
      <c r="G12031" s="101"/>
      <c r="I12031" s="102"/>
      <c r="J12031" s="103"/>
    </row>
    <row r="12032" spans="3:10" x14ac:dyDescent="0.25">
      <c r="C12032" s="101"/>
      <c r="E12032" s="101"/>
      <c r="G12032" s="101"/>
      <c r="I12032" s="102"/>
      <c r="J12032" s="103"/>
    </row>
    <row r="12033" spans="3:10" x14ac:dyDescent="0.25">
      <c r="C12033" s="101"/>
      <c r="E12033" s="101"/>
      <c r="G12033" s="101"/>
      <c r="I12033" s="102"/>
      <c r="J12033" s="103"/>
    </row>
    <row r="12034" spans="3:10" x14ac:dyDescent="0.25">
      <c r="C12034" s="101"/>
      <c r="E12034" s="101"/>
      <c r="G12034" s="101"/>
      <c r="I12034" s="102"/>
      <c r="J12034" s="103"/>
    </row>
    <row r="12035" spans="3:10" x14ac:dyDescent="0.25">
      <c r="C12035" s="101"/>
      <c r="E12035" s="101"/>
      <c r="G12035" s="101"/>
      <c r="I12035" s="102"/>
      <c r="J12035" s="103"/>
    </row>
    <row r="12036" spans="3:10" x14ac:dyDescent="0.25">
      <c r="C12036" s="101"/>
      <c r="E12036" s="101"/>
      <c r="G12036" s="101"/>
      <c r="I12036" s="102"/>
      <c r="J12036" s="103"/>
    </row>
    <row r="12037" spans="3:10" x14ac:dyDescent="0.25">
      <c r="C12037" s="101"/>
      <c r="E12037" s="101"/>
      <c r="G12037" s="101"/>
      <c r="I12037" s="102"/>
      <c r="J12037" s="103"/>
    </row>
    <row r="12038" spans="3:10" x14ac:dyDescent="0.25">
      <c r="C12038" s="101"/>
      <c r="E12038" s="101"/>
      <c r="G12038" s="101"/>
      <c r="I12038" s="102"/>
      <c r="J12038" s="103"/>
    </row>
    <row r="12039" spans="3:10" x14ac:dyDescent="0.25">
      <c r="C12039" s="101"/>
      <c r="E12039" s="101"/>
      <c r="G12039" s="101"/>
      <c r="I12039" s="102"/>
      <c r="J12039" s="103"/>
    </row>
    <row r="12040" spans="3:10" x14ac:dyDescent="0.25">
      <c r="C12040" s="101"/>
      <c r="E12040" s="101"/>
      <c r="G12040" s="101"/>
      <c r="I12040" s="102"/>
      <c r="J12040" s="103"/>
    </row>
    <row r="12041" spans="3:10" x14ac:dyDescent="0.25">
      <c r="C12041" s="101"/>
      <c r="E12041" s="101"/>
      <c r="G12041" s="101"/>
      <c r="I12041" s="102"/>
      <c r="J12041" s="103"/>
    </row>
    <row r="12042" spans="3:10" x14ac:dyDescent="0.25">
      <c r="C12042" s="101"/>
      <c r="E12042" s="101"/>
      <c r="G12042" s="101"/>
      <c r="I12042" s="102"/>
      <c r="J12042" s="103"/>
    </row>
    <row r="12043" spans="3:10" x14ac:dyDescent="0.25">
      <c r="C12043" s="101"/>
      <c r="E12043" s="101"/>
      <c r="G12043" s="101"/>
      <c r="I12043" s="102"/>
      <c r="J12043" s="103"/>
    </row>
    <row r="12044" spans="3:10" x14ac:dyDescent="0.25">
      <c r="C12044" s="101"/>
      <c r="E12044" s="101"/>
      <c r="G12044" s="101"/>
      <c r="I12044" s="102"/>
      <c r="J12044" s="103"/>
    </row>
    <row r="12045" spans="3:10" x14ac:dyDescent="0.25">
      <c r="C12045" s="101"/>
      <c r="E12045" s="101"/>
      <c r="G12045" s="101"/>
      <c r="I12045" s="102"/>
      <c r="J12045" s="103"/>
    </row>
    <row r="12046" spans="3:10" x14ac:dyDescent="0.25">
      <c r="C12046" s="101"/>
      <c r="E12046" s="101"/>
      <c r="G12046" s="101"/>
      <c r="I12046" s="102"/>
      <c r="J12046" s="103"/>
    </row>
    <row r="12047" spans="3:10" x14ac:dyDescent="0.25">
      <c r="C12047" s="101"/>
      <c r="E12047" s="101"/>
      <c r="G12047" s="101"/>
      <c r="I12047" s="102"/>
      <c r="J12047" s="103"/>
    </row>
    <row r="12048" spans="3:10" x14ac:dyDescent="0.25">
      <c r="C12048" s="101"/>
      <c r="E12048" s="101"/>
      <c r="G12048" s="101"/>
      <c r="I12048" s="102"/>
      <c r="J12048" s="103"/>
    </row>
    <row r="12049" spans="3:10" x14ac:dyDescent="0.25">
      <c r="C12049" s="101"/>
      <c r="E12049" s="101"/>
      <c r="G12049" s="101"/>
      <c r="I12049" s="102"/>
      <c r="J12049" s="103"/>
    </row>
    <row r="12050" spans="3:10" x14ac:dyDescent="0.25">
      <c r="C12050" s="101"/>
      <c r="E12050" s="101"/>
      <c r="G12050" s="101"/>
      <c r="I12050" s="102"/>
      <c r="J12050" s="103"/>
    </row>
    <row r="12051" spans="3:10" x14ac:dyDescent="0.25">
      <c r="C12051" s="101"/>
      <c r="E12051" s="101"/>
      <c r="G12051" s="101"/>
      <c r="I12051" s="102"/>
      <c r="J12051" s="103"/>
    </row>
    <row r="12052" spans="3:10" x14ac:dyDescent="0.25">
      <c r="C12052" s="101"/>
      <c r="E12052" s="101"/>
      <c r="G12052" s="101"/>
      <c r="I12052" s="102"/>
      <c r="J12052" s="103"/>
    </row>
    <row r="12053" spans="3:10" x14ac:dyDescent="0.25">
      <c r="C12053" s="101"/>
      <c r="E12053" s="101"/>
      <c r="G12053" s="101"/>
      <c r="I12053" s="102"/>
      <c r="J12053" s="103"/>
    </row>
    <row r="12054" spans="3:10" x14ac:dyDescent="0.25">
      <c r="C12054" s="101"/>
      <c r="E12054" s="101"/>
      <c r="G12054" s="101"/>
      <c r="I12054" s="102"/>
      <c r="J12054" s="103"/>
    </row>
    <row r="12055" spans="3:10" x14ac:dyDescent="0.25">
      <c r="C12055" s="101"/>
      <c r="E12055" s="101"/>
      <c r="G12055" s="101"/>
      <c r="I12055" s="102"/>
      <c r="J12055" s="103"/>
    </row>
    <row r="12056" spans="3:10" x14ac:dyDescent="0.25">
      <c r="C12056" s="101"/>
      <c r="E12056" s="101"/>
      <c r="G12056" s="101"/>
      <c r="I12056" s="102"/>
      <c r="J12056" s="103"/>
    </row>
    <row r="12057" spans="3:10" x14ac:dyDescent="0.25">
      <c r="C12057" s="101"/>
      <c r="E12057" s="101"/>
      <c r="G12057" s="101"/>
      <c r="I12057" s="102"/>
      <c r="J12057" s="103"/>
    </row>
    <row r="12058" spans="3:10" x14ac:dyDescent="0.25">
      <c r="C12058" s="101"/>
      <c r="E12058" s="101"/>
      <c r="G12058" s="101"/>
      <c r="I12058" s="102"/>
      <c r="J12058" s="103"/>
    </row>
    <row r="12059" spans="3:10" x14ac:dyDescent="0.25">
      <c r="C12059" s="101"/>
      <c r="E12059" s="101"/>
      <c r="G12059" s="101"/>
      <c r="I12059" s="102"/>
      <c r="J12059" s="103"/>
    </row>
    <row r="12060" spans="3:10" x14ac:dyDescent="0.25">
      <c r="C12060" s="101"/>
      <c r="E12060" s="101"/>
      <c r="G12060" s="101"/>
      <c r="I12060" s="102"/>
      <c r="J12060" s="103"/>
    </row>
    <row r="12061" spans="3:10" x14ac:dyDescent="0.25">
      <c r="C12061" s="101"/>
      <c r="E12061" s="101"/>
      <c r="G12061" s="101"/>
      <c r="I12061" s="102"/>
      <c r="J12061" s="103"/>
    </row>
    <row r="12062" spans="3:10" x14ac:dyDescent="0.25">
      <c r="C12062" s="101"/>
      <c r="E12062" s="101"/>
      <c r="G12062" s="101"/>
      <c r="I12062" s="102"/>
      <c r="J12062" s="103"/>
    </row>
    <row r="12063" spans="3:10" x14ac:dyDescent="0.25">
      <c r="C12063" s="101"/>
      <c r="E12063" s="101"/>
      <c r="G12063" s="101"/>
      <c r="I12063" s="102"/>
      <c r="J12063" s="103"/>
    </row>
    <row r="12064" spans="3:10" x14ac:dyDescent="0.25">
      <c r="C12064" s="101"/>
      <c r="E12064" s="101"/>
      <c r="G12064" s="101"/>
      <c r="I12064" s="102"/>
      <c r="J12064" s="103"/>
    </row>
    <row r="12065" spans="3:10" x14ac:dyDescent="0.25">
      <c r="C12065" s="101"/>
      <c r="E12065" s="101"/>
      <c r="G12065" s="101"/>
      <c r="I12065" s="102"/>
      <c r="J12065" s="103"/>
    </row>
    <row r="12066" spans="3:10" x14ac:dyDescent="0.25">
      <c r="C12066" s="101"/>
      <c r="E12066" s="101"/>
      <c r="G12066" s="101"/>
      <c r="I12066" s="102"/>
      <c r="J12066" s="103"/>
    </row>
    <row r="12067" spans="3:10" x14ac:dyDescent="0.25">
      <c r="C12067" s="101"/>
      <c r="E12067" s="101"/>
      <c r="G12067" s="101"/>
      <c r="I12067" s="102"/>
      <c r="J12067" s="103"/>
    </row>
    <row r="12068" spans="3:10" x14ac:dyDescent="0.25">
      <c r="C12068" s="101"/>
      <c r="E12068" s="101"/>
      <c r="G12068" s="101"/>
      <c r="I12068" s="102"/>
      <c r="J12068" s="103"/>
    </row>
    <row r="12069" spans="3:10" x14ac:dyDescent="0.25">
      <c r="C12069" s="101"/>
      <c r="E12069" s="101"/>
      <c r="G12069" s="101"/>
      <c r="I12069" s="102"/>
      <c r="J12069" s="103"/>
    </row>
    <row r="12070" spans="3:10" x14ac:dyDescent="0.25">
      <c r="C12070" s="101"/>
      <c r="E12070" s="101"/>
      <c r="G12070" s="101"/>
      <c r="I12070" s="102"/>
      <c r="J12070" s="103"/>
    </row>
    <row r="12071" spans="3:10" x14ac:dyDescent="0.25">
      <c r="C12071" s="101"/>
      <c r="E12071" s="101"/>
      <c r="G12071" s="101"/>
      <c r="I12071" s="102"/>
      <c r="J12071" s="103"/>
    </row>
    <row r="12072" spans="3:10" x14ac:dyDescent="0.25">
      <c r="C12072" s="101"/>
      <c r="E12072" s="101"/>
      <c r="G12072" s="101"/>
      <c r="I12072" s="102"/>
      <c r="J12072" s="103"/>
    </row>
    <row r="12073" spans="3:10" x14ac:dyDescent="0.25">
      <c r="C12073" s="101"/>
      <c r="E12073" s="101"/>
      <c r="G12073" s="101"/>
      <c r="I12073" s="102"/>
      <c r="J12073" s="103"/>
    </row>
    <row r="12074" spans="3:10" x14ac:dyDescent="0.25">
      <c r="C12074" s="101"/>
      <c r="E12074" s="101"/>
      <c r="G12074" s="101"/>
      <c r="I12074" s="102"/>
      <c r="J12074" s="103"/>
    </row>
    <row r="12075" spans="3:10" x14ac:dyDescent="0.25">
      <c r="C12075" s="101"/>
      <c r="E12075" s="101"/>
      <c r="G12075" s="101"/>
      <c r="I12075" s="102"/>
      <c r="J12075" s="103"/>
    </row>
    <row r="12076" spans="3:10" x14ac:dyDescent="0.25">
      <c r="C12076" s="101"/>
      <c r="E12076" s="101"/>
      <c r="G12076" s="101"/>
      <c r="I12076" s="102"/>
      <c r="J12076" s="103"/>
    </row>
    <row r="12077" spans="3:10" x14ac:dyDescent="0.25">
      <c r="C12077" s="101"/>
      <c r="E12077" s="101"/>
      <c r="G12077" s="101"/>
      <c r="I12077" s="102"/>
      <c r="J12077" s="103"/>
    </row>
    <row r="12078" spans="3:10" x14ac:dyDescent="0.25">
      <c r="C12078" s="101"/>
      <c r="E12078" s="101"/>
      <c r="G12078" s="101"/>
      <c r="I12078" s="102"/>
      <c r="J12078" s="103"/>
    </row>
    <row r="12079" spans="3:10" x14ac:dyDescent="0.25">
      <c r="C12079" s="101"/>
      <c r="E12079" s="101"/>
      <c r="G12079" s="101"/>
      <c r="I12079" s="102"/>
      <c r="J12079" s="103"/>
    </row>
    <row r="12080" spans="3:10" x14ac:dyDescent="0.25">
      <c r="C12080" s="101"/>
      <c r="E12080" s="101"/>
      <c r="G12080" s="101"/>
      <c r="I12080" s="102"/>
      <c r="J12080" s="103"/>
    </row>
    <row r="12081" spans="3:10" x14ac:dyDescent="0.25">
      <c r="C12081" s="101"/>
      <c r="E12081" s="101"/>
      <c r="G12081" s="101"/>
      <c r="I12081" s="102"/>
      <c r="J12081" s="103"/>
    </row>
    <row r="12082" spans="3:10" x14ac:dyDescent="0.25">
      <c r="C12082" s="101"/>
      <c r="E12082" s="101"/>
      <c r="G12082" s="101"/>
      <c r="I12082" s="102"/>
      <c r="J12082" s="103"/>
    </row>
    <row r="12083" spans="3:10" x14ac:dyDescent="0.25">
      <c r="C12083" s="101"/>
      <c r="E12083" s="101"/>
      <c r="G12083" s="101"/>
      <c r="I12083" s="102"/>
      <c r="J12083" s="103"/>
    </row>
    <row r="12084" spans="3:10" x14ac:dyDescent="0.25">
      <c r="C12084" s="101"/>
      <c r="E12084" s="101"/>
      <c r="G12084" s="101"/>
      <c r="I12084" s="102"/>
      <c r="J12084" s="103"/>
    </row>
    <row r="12085" spans="3:10" x14ac:dyDescent="0.25">
      <c r="C12085" s="101"/>
      <c r="E12085" s="101"/>
      <c r="G12085" s="101"/>
      <c r="I12085" s="102"/>
      <c r="J12085" s="103"/>
    </row>
    <row r="12086" spans="3:10" x14ac:dyDescent="0.25">
      <c r="C12086" s="101"/>
      <c r="E12086" s="101"/>
      <c r="G12086" s="101"/>
      <c r="I12086" s="102"/>
      <c r="J12086" s="103"/>
    </row>
    <row r="12087" spans="3:10" x14ac:dyDescent="0.25">
      <c r="C12087" s="101"/>
      <c r="E12087" s="101"/>
      <c r="G12087" s="101"/>
      <c r="I12087" s="102"/>
      <c r="J12087" s="103"/>
    </row>
    <row r="12088" spans="3:10" x14ac:dyDescent="0.25">
      <c r="C12088" s="101"/>
      <c r="E12088" s="101"/>
      <c r="G12088" s="101"/>
      <c r="I12088" s="102"/>
      <c r="J12088" s="103"/>
    </row>
    <row r="12089" spans="3:10" x14ac:dyDescent="0.25">
      <c r="C12089" s="101"/>
      <c r="E12089" s="101"/>
      <c r="G12089" s="101"/>
      <c r="I12089" s="102"/>
      <c r="J12089" s="103"/>
    </row>
    <row r="12090" spans="3:10" x14ac:dyDescent="0.25">
      <c r="C12090" s="101"/>
      <c r="E12090" s="101"/>
      <c r="G12090" s="101"/>
      <c r="I12090" s="102"/>
      <c r="J12090" s="103"/>
    </row>
    <row r="12091" spans="3:10" x14ac:dyDescent="0.25">
      <c r="C12091" s="101"/>
      <c r="E12091" s="101"/>
      <c r="G12091" s="101"/>
      <c r="I12091" s="102"/>
      <c r="J12091" s="103"/>
    </row>
    <row r="12092" spans="3:10" x14ac:dyDescent="0.25">
      <c r="C12092" s="101"/>
      <c r="E12092" s="101"/>
      <c r="G12092" s="101"/>
      <c r="I12092" s="102"/>
      <c r="J12092" s="103"/>
    </row>
    <row r="12093" spans="3:10" x14ac:dyDescent="0.25">
      <c r="C12093" s="101"/>
      <c r="E12093" s="101"/>
      <c r="G12093" s="101"/>
      <c r="I12093" s="102"/>
      <c r="J12093" s="103"/>
    </row>
    <row r="12094" spans="3:10" x14ac:dyDescent="0.25">
      <c r="C12094" s="101"/>
      <c r="E12094" s="101"/>
      <c r="G12094" s="101"/>
      <c r="I12094" s="102"/>
      <c r="J12094" s="103"/>
    </row>
    <row r="12095" spans="3:10" x14ac:dyDescent="0.25">
      <c r="C12095" s="101"/>
      <c r="E12095" s="101"/>
      <c r="G12095" s="101"/>
      <c r="I12095" s="102"/>
      <c r="J12095" s="103"/>
    </row>
    <row r="12096" spans="3:10" x14ac:dyDescent="0.25">
      <c r="C12096" s="101"/>
      <c r="E12096" s="101"/>
      <c r="G12096" s="101"/>
      <c r="I12096" s="102"/>
      <c r="J12096" s="103"/>
    </row>
    <row r="12097" spans="3:10" x14ac:dyDescent="0.25">
      <c r="C12097" s="101"/>
      <c r="E12097" s="101"/>
      <c r="G12097" s="101"/>
      <c r="I12097" s="102"/>
      <c r="J12097" s="103"/>
    </row>
    <row r="12098" spans="3:10" x14ac:dyDescent="0.25">
      <c r="C12098" s="101"/>
      <c r="E12098" s="101"/>
      <c r="G12098" s="101"/>
      <c r="I12098" s="102"/>
      <c r="J12098" s="103"/>
    </row>
    <row r="12099" spans="3:10" x14ac:dyDescent="0.25">
      <c r="C12099" s="101"/>
      <c r="E12099" s="101"/>
      <c r="G12099" s="101"/>
      <c r="I12099" s="102"/>
      <c r="J12099" s="103"/>
    </row>
    <row r="12100" spans="3:10" x14ac:dyDescent="0.25">
      <c r="C12100" s="101"/>
      <c r="E12100" s="101"/>
      <c r="G12100" s="101"/>
      <c r="I12100" s="102"/>
      <c r="J12100" s="103"/>
    </row>
    <row r="12101" spans="3:10" x14ac:dyDescent="0.25">
      <c r="C12101" s="101"/>
      <c r="E12101" s="101"/>
      <c r="G12101" s="101"/>
      <c r="I12101" s="102"/>
      <c r="J12101" s="103"/>
    </row>
    <row r="12102" spans="3:10" x14ac:dyDescent="0.25">
      <c r="C12102" s="101"/>
      <c r="E12102" s="101"/>
      <c r="G12102" s="101"/>
      <c r="I12102" s="102"/>
      <c r="J12102" s="103"/>
    </row>
    <row r="12103" spans="3:10" x14ac:dyDescent="0.25">
      <c r="C12103" s="101"/>
      <c r="E12103" s="101"/>
      <c r="G12103" s="101"/>
      <c r="I12103" s="102"/>
      <c r="J12103" s="103"/>
    </row>
    <row r="12104" spans="3:10" x14ac:dyDescent="0.25">
      <c r="C12104" s="101"/>
      <c r="E12104" s="101"/>
      <c r="G12104" s="101"/>
      <c r="I12104" s="102"/>
      <c r="J12104" s="103"/>
    </row>
    <row r="12105" spans="3:10" x14ac:dyDescent="0.25">
      <c r="C12105" s="101"/>
      <c r="E12105" s="101"/>
      <c r="G12105" s="101"/>
      <c r="I12105" s="102"/>
      <c r="J12105" s="103"/>
    </row>
    <row r="12106" spans="3:10" x14ac:dyDescent="0.25">
      <c r="C12106" s="101"/>
      <c r="E12106" s="101"/>
      <c r="G12106" s="101"/>
      <c r="I12106" s="102"/>
      <c r="J12106" s="103"/>
    </row>
    <row r="12107" spans="3:10" x14ac:dyDescent="0.25">
      <c r="C12107" s="101"/>
      <c r="E12107" s="101"/>
      <c r="G12107" s="101"/>
      <c r="I12107" s="102"/>
      <c r="J12107" s="103"/>
    </row>
    <row r="12108" spans="3:10" x14ac:dyDescent="0.25">
      <c r="C12108" s="101"/>
      <c r="E12108" s="101"/>
      <c r="G12108" s="101"/>
      <c r="I12108" s="102"/>
      <c r="J12108" s="103"/>
    </row>
    <row r="12109" spans="3:10" x14ac:dyDescent="0.25">
      <c r="C12109" s="101"/>
      <c r="E12109" s="101"/>
      <c r="G12109" s="101"/>
      <c r="I12109" s="102"/>
      <c r="J12109" s="103"/>
    </row>
    <row r="12110" spans="3:10" x14ac:dyDescent="0.25">
      <c r="C12110" s="101"/>
      <c r="E12110" s="101"/>
      <c r="G12110" s="101"/>
      <c r="I12110" s="102"/>
      <c r="J12110" s="103"/>
    </row>
    <row r="12111" spans="3:10" x14ac:dyDescent="0.25">
      <c r="C12111" s="101"/>
      <c r="E12111" s="101"/>
      <c r="G12111" s="101"/>
      <c r="I12111" s="102"/>
      <c r="J12111" s="103"/>
    </row>
    <row r="12112" spans="3:10" x14ac:dyDescent="0.25">
      <c r="C12112" s="101"/>
      <c r="E12112" s="101"/>
      <c r="G12112" s="101"/>
      <c r="I12112" s="102"/>
      <c r="J12112" s="103"/>
    </row>
    <row r="12113" spans="3:10" x14ac:dyDescent="0.25">
      <c r="C12113" s="101"/>
      <c r="E12113" s="101"/>
      <c r="G12113" s="101"/>
      <c r="I12113" s="102"/>
      <c r="J12113" s="103"/>
    </row>
    <row r="12114" spans="3:10" x14ac:dyDescent="0.25">
      <c r="C12114" s="101"/>
      <c r="E12114" s="101"/>
      <c r="G12114" s="101"/>
      <c r="I12114" s="102"/>
      <c r="J12114" s="103"/>
    </row>
    <row r="12115" spans="3:10" x14ac:dyDescent="0.25">
      <c r="C12115" s="101"/>
      <c r="E12115" s="101"/>
      <c r="G12115" s="101"/>
      <c r="I12115" s="102"/>
      <c r="J12115" s="103"/>
    </row>
    <row r="12116" spans="3:10" x14ac:dyDescent="0.25">
      <c r="C12116" s="101"/>
      <c r="E12116" s="101"/>
      <c r="G12116" s="101"/>
      <c r="I12116" s="102"/>
      <c r="J12116" s="103"/>
    </row>
    <row r="12117" spans="3:10" x14ac:dyDescent="0.25">
      <c r="C12117" s="101"/>
      <c r="E12117" s="101"/>
      <c r="G12117" s="101"/>
      <c r="I12117" s="102"/>
      <c r="J12117" s="103"/>
    </row>
    <row r="12118" spans="3:10" x14ac:dyDescent="0.25">
      <c r="C12118" s="101"/>
      <c r="E12118" s="101"/>
      <c r="G12118" s="101"/>
      <c r="I12118" s="102"/>
      <c r="J12118" s="103"/>
    </row>
    <row r="12119" spans="3:10" x14ac:dyDescent="0.25">
      <c r="C12119" s="101"/>
      <c r="E12119" s="101"/>
      <c r="G12119" s="101"/>
      <c r="I12119" s="102"/>
      <c r="J12119" s="103"/>
    </row>
    <row r="12120" spans="3:10" x14ac:dyDescent="0.25">
      <c r="C12120" s="101"/>
      <c r="E12120" s="101"/>
      <c r="G12120" s="101"/>
      <c r="I12120" s="102"/>
      <c r="J12120" s="103"/>
    </row>
    <row r="12121" spans="3:10" x14ac:dyDescent="0.25">
      <c r="C12121" s="101"/>
      <c r="E12121" s="101"/>
      <c r="G12121" s="101"/>
      <c r="I12121" s="102"/>
      <c r="J12121" s="103"/>
    </row>
    <row r="12122" spans="3:10" x14ac:dyDescent="0.25">
      <c r="C12122" s="101"/>
      <c r="E12122" s="101"/>
      <c r="G12122" s="101"/>
      <c r="I12122" s="102"/>
      <c r="J12122" s="103"/>
    </row>
    <row r="12123" spans="3:10" x14ac:dyDescent="0.25">
      <c r="C12123" s="101"/>
      <c r="E12123" s="101"/>
      <c r="G12123" s="101"/>
      <c r="I12123" s="102"/>
      <c r="J12123" s="103"/>
    </row>
    <row r="12124" spans="3:10" x14ac:dyDescent="0.25">
      <c r="C12124" s="101"/>
      <c r="E12124" s="101"/>
      <c r="G12124" s="101"/>
      <c r="I12124" s="102"/>
      <c r="J12124" s="103"/>
    </row>
    <row r="12125" spans="3:10" x14ac:dyDescent="0.25">
      <c r="C12125" s="101"/>
      <c r="E12125" s="101"/>
      <c r="G12125" s="101"/>
      <c r="I12125" s="102"/>
      <c r="J12125" s="103"/>
    </row>
    <row r="12126" spans="3:10" x14ac:dyDescent="0.25">
      <c r="C12126" s="101"/>
      <c r="E12126" s="101"/>
      <c r="G12126" s="101"/>
      <c r="I12126" s="102"/>
      <c r="J12126" s="103"/>
    </row>
    <row r="12127" spans="3:10" x14ac:dyDescent="0.25">
      <c r="C12127" s="101"/>
      <c r="E12127" s="101"/>
      <c r="G12127" s="101"/>
      <c r="I12127" s="102"/>
      <c r="J12127" s="103"/>
    </row>
    <row r="12128" spans="3:10" x14ac:dyDescent="0.25">
      <c r="C12128" s="101"/>
      <c r="E12128" s="101"/>
      <c r="G12128" s="101"/>
      <c r="I12128" s="102"/>
      <c r="J12128" s="103"/>
    </row>
    <row r="12129" spans="3:10" x14ac:dyDescent="0.25">
      <c r="C12129" s="101"/>
      <c r="E12129" s="101"/>
      <c r="G12129" s="101"/>
      <c r="I12129" s="102"/>
      <c r="J12129" s="103"/>
    </row>
    <row r="12130" spans="3:10" x14ac:dyDescent="0.25">
      <c r="C12130" s="101"/>
      <c r="E12130" s="101"/>
      <c r="G12130" s="101"/>
      <c r="I12130" s="102"/>
      <c r="J12130" s="103"/>
    </row>
    <row r="12131" spans="3:10" x14ac:dyDescent="0.25">
      <c r="C12131" s="101"/>
      <c r="E12131" s="101"/>
      <c r="G12131" s="101"/>
      <c r="I12131" s="102"/>
      <c r="J12131" s="103"/>
    </row>
    <row r="12132" spans="3:10" x14ac:dyDescent="0.25">
      <c r="C12132" s="101"/>
      <c r="E12132" s="101"/>
      <c r="G12132" s="101"/>
      <c r="I12132" s="102"/>
      <c r="J12132" s="103"/>
    </row>
    <row r="12133" spans="3:10" x14ac:dyDescent="0.25">
      <c r="C12133" s="101"/>
      <c r="E12133" s="101"/>
      <c r="G12133" s="101"/>
      <c r="I12133" s="102"/>
      <c r="J12133" s="103"/>
    </row>
    <row r="12134" spans="3:10" x14ac:dyDescent="0.25">
      <c r="C12134" s="101"/>
      <c r="E12134" s="101"/>
      <c r="G12134" s="101"/>
      <c r="I12134" s="102"/>
      <c r="J12134" s="103"/>
    </row>
    <row r="12135" spans="3:10" x14ac:dyDescent="0.25">
      <c r="C12135" s="101"/>
      <c r="E12135" s="101"/>
      <c r="G12135" s="101"/>
      <c r="I12135" s="102"/>
      <c r="J12135" s="103"/>
    </row>
    <row r="12136" spans="3:10" x14ac:dyDescent="0.25">
      <c r="C12136" s="101"/>
      <c r="E12136" s="101"/>
      <c r="G12136" s="101"/>
      <c r="I12136" s="102"/>
      <c r="J12136" s="103"/>
    </row>
    <row r="12137" spans="3:10" x14ac:dyDescent="0.25">
      <c r="C12137" s="101"/>
      <c r="E12137" s="101"/>
      <c r="G12137" s="101"/>
      <c r="I12137" s="102"/>
      <c r="J12137" s="103"/>
    </row>
    <row r="12138" spans="3:10" x14ac:dyDescent="0.25">
      <c r="C12138" s="101"/>
      <c r="E12138" s="101"/>
      <c r="G12138" s="101"/>
      <c r="I12138" s="102"/>
      <c r="J12138" s="103"/>
    </row>
    <row r="12139" spans="3:10" x14ac:dyDescent="0.25">
      <c r="C12139" s="101"/>
      <c r="E12139" s="101"/>
      <c r="G12139" s="101"/>
      <c r="I12139" s="102"/>
      <c r="J12139" s="103"/>
    </row>
    <row r="12140" spans="3:10" x14ac:dyDescent="0.25">
      <c r="C12140" s="101"/>
      <c r="E12140" s="101"/>
      <c r="G12140" s="101"/>
      <c r="I12140" s="102"/>
      <c r="J12140" s="103"/>
    </row>
    <row r="12141" spans="3:10" x14ac:dyDescent="0.25">
      <c r="C12141" s="101"/>
      <c r="E12141" s="101"/>
      <c r="G12141" s="101"/>
      <c r="I12141" s="102"/>
      <c r="J12141" s="103"/>
    </row>
    <row r="12142" spans="3:10" x14ac:dyDescent="0.25">
      <c r="C12142" s="101"/>
      <c r="E12142" s="101"/>
      <c r="G12142" s="101"/>
      <c r="I12142" s="102"/>
      <c r="J12142" s="103"/>
    </row>
    <row r="12143" spans="3:10" x14ac:dyDescent="0.25">
      <c r="C12143" s="101"/>
      <c r="E12143" s="101"/>
      <c r="G12143" s="101"/>
      <c r="I12143" s="102"/>
      <c r="J12143" s="103"/>
    </row>
    <row r="12144" spans="3:10" x14ac:dyDescent="0.25">
      <c r="C12144" s="101"/>
      <c r="E12144" s="101"/>
      <c r="G12144" s="101"/>
      <c r="I12144" s="102"/>
      <c r="J12144" s="103"/>
    </row>
    <row r="12145" spans="3:10" x14ac:dyDescent="0.25">
      <c r="C12145" s="101"/>
      <c r="E12145" s="101"/>
      <c r="G12145" s="101"/>
      <c r="I12145" s="102"/>
      <c r="J12145" s="103"/>
    </row>
    <row r="12146" spans="3:10" x14ac:dyDescent="0.25">
      <c r="C12146" s="101"/>
      <c r="E12146" s="101"/>
      <c r="G12146" s="101"/>
      <c r="I12146" s="102"/>
      <c r="J12146" s="103"/>
    </row>
    <row r="12147" spans="3:10" x14ac:dyDescent="0.25">
      <c r="C12147" s="101"/>
      <c r="E12147" s="101"/>
      <c r="G12147" s="101"/>
      <c r="I12147" s="102"/>
      <c r="J12147" s="103"/>
    </row>
    <row r="12148" spans="3:10" x14ac:dyDescent="0.25">
      <c r="C12148" s="101"/>
      <c r="E12148" s="101"/>
      <c r="G12148" s="101"/>
      <c r="I12148" s="102"/>
      <c r="J12148" s="103"/>
    </row>
    <row r="12149" spans="3:10" x14ac:dyDescent="0.25">
      <c r="C12149" s="101"/>
      <c r="E12149" s="101"/>
      <c r="G12149" s="101"/>
      <c r="I12149" s="102"/>
      <c r="J12149" s="103"/>
    </row>
    <row r="12150" spans="3:10" x14ac:dyDescent="0.25">
      <c r="C12150" s="101"/>
      <c r="E12150" s="101"/>
      <c r="G12150" s="101"/>
      <c r="I12150" s="102"/>
      <c r="J12150" s="103"/>
    </row>
    <row r="12151" spans="3:10" x14ac:dyDescent="0.25">
      <c r="C12151" s="101"/>
      <c r="E12151" s="101"/>
      <c r="G12151" s="101"/>
      <c r="I12151" s="102"/>
      <c r="J12151" s="103"/>
    </row>
    <row r="12152" spans="3:10" x14ac:dyDescent="0.25">
      <c r="C12152" s="101"/>
      <c r="E12152" s="101"/>
      <c r="G12152" s="101"/>
      <c r="I12152" s="102"/>
      <c r="J12152" s="103"/>
    </row>
    <row r="12153" spans="3:10" x14ac:dyDescent="0.25">
      <c r="C12153" s="101"/>
      <c r="E12153" s="101"/>
      <c r="G12153" s="101"/>
      <c r="I12153" s="102"/>
      <c r="J12153" s="103"/>
    </row>
    <row r="12154" spans="3:10" x14ac:dyDescent="0.25">
      <c r="C12154" s="101"/>
      <c r="E12154" s="101"/>
      <c r="G12154" s="101"/>
      <c r="I12154" s="102"/>
      <c r="J12154" s="103"/>
    </row>
    <row r="12155" spans="3:10" x14ac:dyDescent="0.25">
      <c r="C12155" s="101"/>
      <c r="E12155" s="101"/>
      <c r="G12155" s="101"/>
      <c r="I12155" s="102"/>
      <c r="J12155" s="103"/>
    </row>
    <row r="12156" spans="3:10" x14ac:dyDescent="0.25">
      <c r="C12156" s="101"/>
      <c r="E12156" s="101"/>
      <c r="G12156" s="101"/>
      <c r="I12156" s="102"/>
      <c r="J12156" s="103"/>
    </row>
    <row r="12157" spans="3:10" x14ac:dyDescent="0.25">
      <c r="C12157" s="101"/>
      <c r="E12157" s="101"/>
      <c r="G12157" s="101"/>
      <c r="I12157" s="102"/>
      <c r="J12157" s="103"/>
    </row>
    <row r="12158" spans="3:10" x14ac:dyDescent="0.25">
      <c r="C12158" s="101"/>
      <c r="E12158" s="101"/>
      <c r="G12158" s="101"/>
      <c r="I12158" s="102"/>
      <c r="J12158" s="103"/>
    </row>
    <row r="12159" spans="3:10" x14ac:dyDescent="0.25">
      <c r="C12159" s="101"/>
      <c r="E12159" s="101"/>
      <c r="G12159" s="101"/>
      <c r="I12159" s="102"/>
      <c r="J12159" s="103"/>
    </row>
    <row r="12160" spans="3:10" x14ac:dyDescent="0.25">
      <c r="C12160" s="101"/>
      <c r="E12160" s="101"/>
      <c r="G12160" s="101"/>
      <c r="I12160" s="102"/>
      <c r="J12160" s="103"/>
    </row>
    <row r="12161" spans="3:10" x14ac:dyDescent="0.25">
      <c r="C12161" s="101"/>
      <c r="E12161" s="101"/>
      <c r="G12161" s="101"/>
      <c r="I12161" s="102"/>
      <c r="J12161" s="103"/>
    </row>
    <row r="12162" spans="3:10" x14ac:dyDescent="0.25">
      <c r="C12162" s="101"/>
      <c r="E12162" s="101"/>
      <c r="G12162" s="101"/>
      <c r="I12162" s="102"/>
      <c r="J12162" s="103"/>
    </row>
    <row r="12163" spans="3:10" x14ac:dyDescent="0.25">
      <c r="C12163" s="101"/>
      <c r="E12163" s="101"/>
      <c r="G12163" s="101"/>
      <c r="I12163" s="102"/>
      <c r="J12163" s="103"/>
    </row>
    <row r="12164" spans="3:10" x14ac:dyDescent="0.25">
      <c r="C12164" s="101"/>
      <c r="E12164" s="101"/>
      <c r="G12164" s="101"/>
      <c r="I12164" s="102"/>
      <c r="J12164" s="103"/>
    </row>
    <row r="12165" spans="3:10" x14ac:dyDescent="0.25">
      <c r="C12165" s="101"/>
      <c r="E12165" s="101"/>
      <c r="G12165" s="101"/>
      <c r="I12165" s="102"/>
      <c r="J12165" s="103"/>
    </row>
    <row r="12166" spans="3:10" x14ac:dyDescent="0.25">
      <c r="C12166" s="101"/>
      <c r="E12166" s="101"/>
      <c r="G12166" s="101"/>
      <c r="I12166" s="102"/>
      <c r="J12166" s="103"/>
    </row>
    <row r="12167" spans="3:10" x14ac:dyDescent="0.25">
      <c r="C12167" s="101"/>
      <c r="E12167" s="101"/>
      <c r="G12167" s="101"/>
      <c r="I12167" s="102"/>
      <c r="J12167" s="103"/>
    </row>
    <row r="12168" spans="3:10" x14ac:dyDescent="0.25">
      <c r="C12168" s="101"/>
      <c r="E12168" s="101"/>
      <c r="G12168" s="101"/>
      <c r="I12168" s="102"/>
      <c r="J12168" s="103"/>
    </row>
    <row r="12169" spans="3:10" x14ac:dyDescent="0.25">
      <c r="C12169" s="101"/>
      <c r="E12169" s="101"/>
      <c r="G12169" s="101"/>
      <c r="I12169" s="102"/>
      <c r="J12169" s="103"/>
    </row>
    <row r="12170" spans="3:10" x14ac:dyDescent="0.25">
      <c r="C12170" s="101"/>
      <c r="E12170" s="101"/>
      <c r="G12170" s="101"/>
      <c r="I12170" s="102"/>
      <c r="J12170" s="103"/>
    </row>
    <row r="12171" spans="3:10" x14ac:dyDescent="0.25">
      <c r="C12171" s="101"/>
      <c r="E12171" s="101"/>
      <c r="G12171" s="101"/>
      <c r="I12171" s="102"/>
      <c r="J12171" s="103"/>
    </row>
    <row r="12172" spans="3:10" x14ac:dyDescent="0.25">
      <c r="C12172" s="101"/>
      <c r="E12172" s="101"/>
      <c r="G12172" s="101"/>
      <c r="I12172" s="102"/>
      <c r="J12172" s="103"/>
    </row>
    <row r="12173" spans="3:10" x14ac:dyDescent="0.25">
      <c r="C12173" s="101"/>
      <c r="E12173" s="101"/>
      <c r="G12173" s="101"/>
      <c r="I12173" s="102"/>
      <c r="J12173" s="103"/>
    </row>
    <row r="12174" spans="3:10" x14ac:dyDescent="0.25">
      <c r="C12174" s="101"/>
      <c r="E12174" s="101"/>
      <c r="G12174" s="101"/>
      <c r="I12174" s="102"/>
      <c r="J12174" s="103"/>
    </row>
    <row r="12175" spans="3:10" x14ac:dyDescent="0.25">
      <c r="C12175" s="101"/>
      <c r="E12175" s="101"/>
      <c r="G12175" s="101"/>
      <c r="I12175" s="102"/>
      <c r="J12175" s="103"/>
    </row>
    <row r="12176" spans="3:10" x14ac:dyDescent="0.25">
      <c r="C12176" s="101"/>
      <c r="E12176" s="101"/>
      <c r="G12176" s="101"/>
      <c r="I12176" s="102"/>
      <c r="J12176" s="103"/>
    </row>
    <row r="12177" spans="3:10" x14ac:dyDescent="0.25">
      <c r="C12177" s="101"/>
      <c r="E12177" s="101"/>
      <c r="G12177" s="101"/>
      <c r="I12177" s="102"/>
      <c r="J12177" s="103"/>
    </row>
    <row r="12178" spans="3:10" x14ac:dyDescent="0.25">
      <c r="C12178" s="101"/>
      <c r="E12178" s="101"/>
      <c r="G12178" s="101"/>
      <c r="I12178" s="102"/>
      <c r="J12178" s="103"/>
    </row>
    <row r="12179" spans="3:10" x14ac:dyDescent="0.25">
      <c r="C12179" s="101"/>
      <c r="E12179" s="101"/>
      <c r="G12179" s="101"/>
      <c r="I12179" s="102"/>
      <c r="J12179" s="103"/>
    </row>
    <row r="12180" spans="3:10" x14ac:dyDescent="0.25">
      <c r="C12180" s="101"/>
      <c r="E12180" s="101"/>
      <c r="G12180" s="101"/>
      <c r="I12180" s="102"/>
      <c r="J12180" s="103"/>
    </row>
    <row r="12181" spans="3:10" x14ac:dyDescent="0.25">
      <c r="C12181" s="101"/>
      <c r="E12181" s="101"/>
      <c r="G12181" s="101"/>
      <c r="I12181" s="102"/>
      <c r="J12181" s="103"/>
    </row>
    <row r="12182" spans="3:10" x14ac:dyDescent="0.25">
      <c r="C12182" s="101"/>
      <c r="E12182" s="101"/>
      <c r="G12182" s="101"/>
      <c r="I12182" s="102"/>
      <c r="J12182" s="103"/>
    </row>
    <row r="12183" spans="3:10" x14ac:dyDescent="0.25">
      <c r="C12183" s="101"/>
      <c r="E12183" s="101"/>
      <c r="G12183" s="101"/>
      <c r="I12183" s="102"/>
      <c r="J12183" s="103"/>
    </row>
    <row r="12184" spans="3:10" x14ac:dyDescent="0.25">
      <c r="C12184" s="101"/>
      <c r="E12184" s="101"/>
      <c r="G12184" s="101"/>
      <c r="I12184" s="102"/>
      <c r="J12184" s="103"/>
    </row>
    <row r="12185" spans="3:10" x14ac:dyDescent="0.25">
      <c r="C12185" s="101"/>
      <c r="E12185" s="101"/>
      <c r="G12185" s="101"/>
      <c r="I12185" s="102"/>
      <c r="J12185" s="103"/>
    </row>
    <row r="12186" spans="3:10" x14ac:dyDescent="0.25">
      <c r="C12186" s="101"/>
      <c r="E12186" s="101"/>
      <c r="G12186" s="101"/>
      <c r="I12186" s="102"/>
      <c r="J12186" s="103"/>
    </row>
    <row r="12187" spans="3:10" x14ac:dyDescent="0.25">
      <c r="C12187" s="101"/>
      <c r="E12187" s="101"/>
      <c r="G12187" s="101"/>
      <c r="I12187" s="102"/>
      <c r="J12187" s="103"/>
    </row>
    <row r="12188" spans="3:10" x14ac:dyDescent="0.25">
      <c r="C12188" s="101"/>
      <c r="E12188" s="101"/>
      <c r="G12188" s="101"/>
      <c r="I12188" s="102"/>
      <c r="J12188" s="103"/>
    </row>
    <row r="12189" spans="3:10" x14ac:dyDescent="0.25">
      <c r="C12189" s="101"/>
      <c r="E12189" s="101"/>
      <c r="G12189" s="101"/>
      <c r="I12189" s="102"/>
      <c r="J12189" s="103"/>
    </row>
    <row r="12190" spans="3:10" x14ac:dyDescent="0.25">
      <c r="C12190" s="101"/>
      <c r="E12190" s="101"/>
      <c r="G12190" s="101"/>
      <c r="I12190" s="102"/>
      <c r="J12190" s="103"/>
    </row>
    <row r="12191" spans="3:10" x14ac:dyDescent="0.25">
      <c r="C12191" s="101"/>
      <c r="E12191" s="101"/>
      <c r="G12191" s="101"/>
      <c r="I12191" s="102"/>
      <c r="J12191" s="103"/>
    </row>
    <row r="12192" spans="3:10" x14ac:dyDescent="0.25">
      <c r="C12192" s="101"/>
      <c r="E12192" s="101"/>
      <c r="G12192" s="101"/>
      <c r="I12192" s="102"/>
      <c r="J12192" s="103"/>
    </row>
    <row r="12193" spans="3:10" x14ac:dyDescent="0.25">
      <c r="C12193" s="101"/>
      <c r="E12193" s="101"/>
      <c r="G12193" s="101"/>
      <c r="I12193" s="102"/>
      <c r="J12193" s="103"/>
    </row>
    <row r="12194" spans="3:10" x14ac:dyDescent="0.25">
      <c r="C12194" s="101"/>
      <c r="E12194" s="101"/>
      <c r="G12194" s="101"/>
      <c r="I12194" s="102"/>
      <c r="J12194" s="103"/>
    </row>
    <row r="12195" spans="3:10" x14ac:dyDescent="0.25">
      <c r="C12195" s="101"/>
      <c r="E12195" s="101"/>
      <c r="G12195" s="101"/>
      <c r="I12195" s="102"/>
      <c r="J12195" s="103"/>
    </row>
    <row r="12196" spans="3:10" x14ac:dyDescent="0.25">
      <c r="C12196" s="101"/>
      <c r="E12196" s="101"/>
      <c r="G12196" s="101"/>
      <c r="I12196" s="102"/>
      <c r="J12196" s="103"/>
    </row>
    <row r="12197" spans="3:10" x14ac:dyDescent="0.25">
      <c r="C12197" s="101"/>
      <c r="E12197" s="101"/>
      <c r="G12197" s="101"/>
      <c r="I12197" s="102"/>
      <c r="J12197" s="103"/>
    </row>
    <row r="12198" spans="3:10" x14ac:dyDescent="0.25">
      <c r="C12198" s="101"/>
      <c r="E12198" s="101"/>
      <c r="G12198" s="101"/>
      <c r="I12198" s="102"/>
      <c r="J12198" s="103"/>
    </row>
    <row r="12199" spans="3:10" x14ac:dyDescent="0.25">
      <c r="C12199" s="101"/>
      <c r="E12199" s="101"/>
      <c r="G12199" s="101"/>
      <c r="I12199" s="102"/>
      <c r="J12199" s="103"/>
    </row>
    <row r="12200" spans="3:10" x14ac:dyDescent="0.25">
      <c r="C12200" s="101"/>
      <c r="E12200" s="101"/>
      <c r="G12200" s="101"/>
      <c r="I12200" s="102"/>
      <c r="J12200" s="103"/>
    </row>
    <row r="12201" spans="3:10" x14ac:dyDescent="0.25">
      <c r="C12201" s="101"/>
      <c r="E12201" s="101"/>
      <c r="G12201" s="101"/>
      <c r="I12201" s="102"/>
      <c r="J12201" s="103"/>
    </row>
    <row r="12202" spans="3:10" x14ac:dyDescent="0.25">
      <c r="C12202" s="101"/>
      <c r="E12202" s="101"/>
      <c r="G12202" s="101"/>
      <c r="I12202" s="102"/>
      <c r="J12202" s="103"/>
    </row>
    <row r="12203" spans="3:10" x14ac:dyDescent="0.25">
      <c r="C12203" s="101"/>
      <c r="E12203" s="101"/>
      <c r="G12203" s="101"/>
      <c r="I12203" s="102"/>
      <c r="J12203" s="103"/>
    </row>
    <row r="12204" spans="3:10" x14ac:dyDescent="0.25">
      <c r="C12204" s="101"/>
      <c r="E12204" s="101"/>
      <c r="G12204" s="101"/>
      <c r="I12204" s="102"/>
      <c r="J12204" s="103"/>
    </row>
    <row r="12205" spans="3:10" x14ac:dyDescent="0.25">
      <c r="C12205" s="101"/>
      <c r="E12205" s="101"/>
      <c r="G12205" s="101"/>
      <c r="I12205" s="102"/>
      <c r="J12205" s="103"/>
    </row>
    <row r="12206" spans="3:10" x14ac:dyDescent="0.25">
      <c r="C12206" s="101"/>
      <c r="E12206" s="101"/>
      <c r="G12206" s="101"/>
      <c r="I12206" s="102"/>
      <c r="J12206" s="103"/>
    </row>
    <row r="12207" spans="3:10" x14ac:dyDescent="0.25">
      <c r="C12207" s="101"/>
      <c r="E12207" s="101"/>
      <c r="G12207" s="101"/>
      <c r="I12207" s="102"/>
      <c r="J12207" s="103"/>
    </row>
    <row r="12208" spans="3:10" x14ac:dyDescent="0.25">
      <c r="C12208" s="101"/>
      <c r="E12208" s="101"/>
      <c r="G12208" s="101"/>
      <c r="I12208" s="102"/>
      <c r="J12208" s="103"/>
    </row>
    <row r="12209" spans="3:10" x14ac:dyDescent="0.25">
      <c r="C12209" s="101"/>
      <c r="E12209" s="101"/>
      <c r="G12209" s="101"/>
      <c r="I12209" s="102"/>
      <c r="J12209" s="103"/>
    </row>
    <row r="12210" spans="3:10" x14ac:dyDescent="0.25">
      <c r="C12210" s="101"/>
      <c r="E12210" s="101"/>
      <c r="G12210" s="101"/>
      <c r="I12210" s="102"/>
      <c r="J12210" s="103"/>
    </row>
    <row r="12211" spans="3:10" x14ac:dyDescent="0.25">
      <c r="C12211" s="101"/>
      <c r="E12211" s="101"/>
      <c r="G12211" s="101"/>
      <c r="I12211" s="102"/>
      <c r="J12211" s="103"/>
    </row>
    <row r="12212" spans="3:10" x14ac:dyDescent="0.25">
      <c r="C12212" s="101"/>
      <c r="E12212" s="101"/>
      <c r="G12212" s="101"/>
      <c r="I12212" s="102"/>
      <c r="J12212" s="103"/>
    </row>
    <row r="12213" spans="3:10" x14ac:dyDescent="0.25">
      <c r="C12213" s="101"/>
      <c r="E12213" s="101"/>
      <c r="G12213" s="101"/>
      <c r="I12213" s="102"/>
      <c r="J12213" s="103"/>
    </row>
    <row r="12214" spans="3:10" x14ac:dyDescent="0.25">
      <c r="C12214" s="101"/>
      <c r="E12214" s="101"/>
      <c r="G12214" s="101"/>
      <c r="I12214" s="102"/>
      <c r="J12214" s="103"/>
    </row>
    <row r="12215" spans="3:10" x14ac:dyDescent="0.25">
      <c r="C12215" s="101"/>
      <c r="E12215" s="101"/>
      <c r="G12215" s="101"/>
      <c r="I12215" s="102"/>
      <c r="J12215" s="103"/>
    </row>
    <row r="12216" spans="3:10" x14ac:dyDescent="0.25">
      <c r="C12216" s="101"/>
      <c r="E12216" s="101"/>
      <c r="G12216" s="101"/>
      <c r="I12216" s="102"/>
      <c r="J12216" s="103"/>
    </row>
    <row r="12217" spans="3:10" x14ac:dyDescent="0.25">
      <c r="C12217" s="101"/>
      <c r="E12217" s="101"/>
      <c r="G12217" s="101"/>
      <c r="I12217" s="102"/>
      <c r="J12217" s="103"/>
    </row>
    <row r="12218" spans="3:10" x14ac:dyDescent="0.25">
      <c r="C12218" s="101"/>
      <c r="E12218" s="101"/>
      <c r="G12218" s="101"/>
      <c r="I12218" s="102"/>
      <c r="J12218" s="103"/>
    </row>
    <row r="12219" spans="3:10" x14ac:dyDescent="0.25">
      <c r="C12219" s="101"/>
      <c r="E12219" s="101"/>
      <c r="G12219" s="101"/>
      <c r="I12219" s="102"/>
      <c r="J12219" s="103"/>
    </row>
    <row r="12220" spans="3:10" x14ac:dyDescent="0.25">
      <c r="C12220" s="101"/>
      <c r="E12220" s="101"/>
      <c r="G12220" s="101"/>
      <c r="I12220" s="102"/>
      <c r="J12220" s="103"/>
    </row>
    <row r="12221" spans="3:10" x14ac:dyDescent="0.25">
      <c r="C12221" s="101"/>
      <c r="E12221" s="101"/>
      <c r="G12221" s="101"/>
      <c r="I12221" s="102"/>
      <c r="J12221" s="103"/>
    </row>
    <row r="12222" spans="3:10" x14ac:dyDescent="0.25">
      <c r="C12222" s="101"/>
      <c r="E12222" s="101"/>
      <c r="G12222" s="101"/>
      <c r="I12222" s="102"/>
      <c r="J12222" s="103"/>
    </row>
    <row r="12223" spans="3:10" x14ac:dyDescent="0.25">
      <c r="C12223" s="101"/>
      <c r="E12223" s="101"/>
      <c r="G12223" s="101"/>
      <c r="I12223" s="102"/>
      <c r="J12223" s="103"/>
    </row>
    <row r="12224" spans="3:10" x14ac:dyDescent="0.25">
      <c r="C12224" s="101"/>
      <c r="E12224" s="101"/>
      <c r="G12224" s="101"/>
      <c r="I12224" s="102"/>
      <c r="J12224" s="103"/>
    </row>
    <row r="12225" spans="3:10" x14ac:dyDescent="0.25">
      <c r="C12225" s="101"/>
      <c r="E12225" s="101"/>
      <c r="G12225" s="101"/>
      <c r="I12225" s="102"/>
      <c r="J12225" s="103"/>
    </row>
    <row r="12226" spans="3:10" x14ac:dyDescent="0.25">
      <c r="C12226" s="101"/>
      <c r="E12226" s="101"/>
      <c r="G12226" s="101"/>
      <c r="I12226" s="102"/>
      <c r="J12226" s="103"/>
    </row>
    <row r="12227" spans="3:10" x14ac:dyDescent="0.25">
      <c r="C12227" s="101"/>
      <c r="E12227" s="101"/>
      <c r="G12227" s="101"/>
      <c r="I12227" s="102"/>
      <c r="J12227" s="103"/>
    </row>
    <row r="12228" spans="3:10" x14ac:dyDescent="0.25">
      <c r="C12228" s="101"/>
      <c r="E12228" s="101"/>
      <c r="G12228" s="101"/>
      <c r="I12228" s="102"/>
      <c r="J12228" s="103"/>
    </row>
    <row r="12229" spans="3:10" x14ac:dyDescent="0.25">
      <c r="C12229" s="101"/>
      <c r="E12229" s="101"/>
      <c r="G12229" s="101"/>
      <c r="I12229" s="102"/>
      <c r="J12229" s="103"/>
    </row>
    <row r="12230" spans="3:10" x14ac:dyDescent="0.25">
      <c r="C12230" s="101"/>
      <c r="E12230" s="101"/>
      <c r="G12230" s="101"/>
      <c r="I12230" s="102"/>
      <c r="J12230" s="103"/>
    </row>
    <row r="12231" spans="3:10" x14ac:dyDescent="0.25">
      <c r="C12231" s="101"/>
      <c r="E12231" s="101"/>
      <c r="G12231" s="101"/>
      <c r="I12231" s="102"/>
      <c r="J12231" s="103"/>
    </row>
    <row r="12232" spans="3:10" x14ac:dyDescent="0.25">
      <c r="C12232" s="101"/>
      <c r="E12232" s="101"/>
      <c r="G12232" s="101"/>
      <c r="I12232" s="102"/>
      <c r="J12232" s="103"/>
    </row>
    <row r="12233" spans="3:10" x14ac:dyDescent="0.25">
      <c r="C12233" s="101"/>
      <c r="E12233" s="101"/>
      <c r="G12233" s="101"/>
      <c r="I12233" s="102"/>
      <c r="J12233" s="103"/>
    </row>
    <row r="12234" spans="3:10" x14ac:dyDescent="0.25">
      <c r="C12234" s="101"/>
      <c r="E12234" s="101"/>
      <c r="G12234" s="101"/>
      <c r="I12234" s="102"/>
      <c r="J12234" s="103"/>
    </row>
    <row r="12235" spans="3:10" x14ac:dyDescent="0.25">
      <c r="C12235" s="101"/>
      <c r="E12235" s="101"/>
      <c r="G12235" s="101"/>
      <c r="I12235" s="102"/>
      <c r="J12235" s="103"/>
    </row>
    <row r="12236" spans="3:10" x14ac:dyDescent="0.25">
      <c r="C12236" s="101"/>
      <c r="E12236" s="101"/>
      <c r="G12236" s="101"/>
      <c r="I12236" s="102"/>
      <c r="J12236" s="103"/>
    </row>
    <row r="12237" spans="3:10" x14ac:dyDescent="0.25">
      <c r="C12237" s="101"/>
      <c r="E12237" s="101"/>
      <c r="G12237" s="101"/>
      <c r="I12237" s="102"/>
      <c r="J12237" s="103"/>
    </row>
    <row r="12238" spans="3:10" x14ac:dyDescent="0.25">
      <c r="C12238" s="101"/>
      <c r="E12238" s="101"/>
      <c r="G12238" s="101"/>
      <c r="I12238" s="102"/>
      <c r="J12238" s="103"/>
    </row>
    <row r="12239" spans="3:10" x14ac:dyDescent="0.25">
      <c r="C12239" s="101"/>
      <c r="E12239" s="101"/>
      <c r="G12239" s="101"/>
      <c r="I12239" s="102"/>
      <c r="J12239" s="103"/>
    </row>
    <row r="12240" spans="3:10" x14ac:dyDescent="0.25">
      <c r="C12240" s="101"/>
      <c r="E12240" s="101"/>
      <c r="G12240" s="101"/>
      <c r="I12240" s="102"/>
      <c r="J12240" s="103"/>
    </row>
    <row r="12241" spans="3:10" x14ac:dyDescent="0.25">
      <c r="C12241" s="101"/>
      <c r="E12241" s="101"/>
      <c r="G12241" s="101"/>
      <c r="I12241" s="102"/>
      <c r="J12241" s="103"/>
    </row>
    <row r="12242" spans="3:10" x14ac:dyDescent="0.25">
      <c r="C12242" s="101"/>
      <c r="E12242" s="101"/>
      <c r="G12242" s="101"/>
      <c r="I12242" s="102"/>
      <c r="J12242" s="103"/>
    </row>
    <row r="12243" spans="3:10" x14ac:dyDescent="0.25">
      <c r="C12243" s="101"/>
      <c r="E12243" s="101"/>
      <c r="G12243" s="101"/>
      <c r="I12243" s="102"/>
      <c r="J12243" s="103"/>
    </row>
    <row r="12244" spans="3:10" x14ac:dyDescent="0.25">
      <c r="C12244" s="101"/>
      <c r="E12244" s="101"/>
      <c r="G12244" s="101"/>
      <c r="I12244" s="102"/>
      <c r="J12244" s="103"/>
    </row>
    <row r="12245" spans="3:10" x14ac:dyDescent="0.25">
      <c r="C12245" s="101"/>
      <c r="E12245" s="101"/>
      <c r="G12245" s="101"/>
      <c r="I12245" s="102"/>
      <c r="J12245" s="103"/>
    </row>
    <row r="12246" spans="3:10" x14ac:dyDescent="0.25">
      <c r="C12246" s="101"/>
      <c r="E12246" s="101"/>
      <c r="G12246" s="101"/>
      <c r="I12246" s="102"/>
      <c r="J12246" s="103"/>
    </row>
    <row r="12247" spans="3:10" x14ac:dyDescent="0.25">
      <c r="C12247" s="101"/>
      <c r="E12247" s="101"/>
      <c r="G12247" s="101"/>
      <c r="I12247" s="102"/>
      <c r="J12247" s="103"/>
    </row>
    <row r="12248" spans="3:10" x14ac:dyDescent="0.25">
      <c r="C12248" s="101"/>
      <c r="E12248" s="101"/>
      <c r="G12248" s="101"/>
      <c r="I12248" s="102"/>
      <c r="J12248" s="103"/>
    </row>
    <row r="12249" spans="3:10" x14ac:dyDescent="0.25">
      <c r="C12249" s="101"/>
      <c r="E12249" s="101"/>
      <c r="G12249" s="101"/>
      <c r="I12249" s="102"/>
      <c r="J12249" s="103"/>
    </row>
    <row r="12250" spans="3:10" x14ac:dyDescent="0.25">
      <c r="C12250" s="101"/>
      <c r="E12250" s="101"/>
      <c r="G12250" s="101"/>
      <c r="I12250" s="102"/>
      <c r="J12250" s="103"/>
    </row>
    <row r="12251" spans="3:10" x14ac:dyDescent="0.25">
      <c r="C12251" s="101"/>
      <c r="E12251" s="101"/>
      <c r="G12251" s="101"/>
      <c r="I12251" s="102"/>
      <c r="J12251" s="103"/>
    </row>
    <row r="12252" spans="3:10" x14ac:dyDescent="0.25">
      <c r="C12252" s="101"/>
      <c r="E12252" s="101"/>
      <c r="G12252" s="101"/>
      <c r="I12252" s="102"/>
      <c r="J12252" s="103"/>
    </row>
    <row r="12253" spans="3:10" x14ac:dyDescent="0.25">
      <c r="C12253" s="101"/>
      <c r="E12253" s="101"/>
      <c r="G12253" s="101"/>
      <c r="I12253" s="102"/>
      <c r="J12253" s="103"/>
    </row>
    <row r="12254" spans="3:10" x14ac:dyDescent="0.25">
      <c r="C12254" s="101"/>
      <c r="E12254" s="101"/>
      <c r="G12254" s="101"/>
      <c r="I12254" s="102"/>
      <c r="J12254" s="103"/>
    </row>
    <row r="12255" spans="3:10" x14ac:dyDescent="0.25">
      <c r="C12255" s="101"/>
      <c r="E12255" s="101"/>
      <c r="G12255" s="101"/>
      <c r="I12255" s="102"/>
      <c r="J12255" s="103"/>
    </row>
    <row r="12256" spans="3:10" x14ac:dyDescent="0.25">
      <c r="C12256" s="101"/>
      <c r="E12256" s="101"/>
      <c r="G12256" s="101"/>
      <c r="I12256" s="102"/>
      <c r="J12256" s="103"/>
    </row>
    <row r="12257" spans="3:10" x14ac:dyDescent="0.25">
      <c r="C12257" s="101"/>
      <c r="E12257" s="101"/>
      <c r="G12257" s="101"/>
      <c r="I12257" s="102"/>
      <c r="J12257" s="103"/>
    </row>
    <row r="12258" spans="3:10" x14ac:dyDescent="0.25">
      <c r="C12258" s="101"/>
      <c r="E12258" s="101"/>
      <c r="G12258" s="101"/>
      <c r="I12258" s="102"/>
      <c r="J12258" s="103"/>
    </row>
    <row r="12259" spans="3:10" x14ac:dyDescent="0.25">
      <c r="C12259" s="101"/>
      <c r="E12259" s="101"/>
      <c r="G12259" s="101"/>
      <c r="I12259" s="102"/>
      <c r="J12259" s="103"/>
    </row>
    <row r="12260" spans="3:10" x14ac:dyDescent="0.25">
      <c r="C12260" s="101"/>
      <c r="E12260" s="101"/>
      <c r="G12260" s="101"/>
      <c r="I12260" s="102"/>
      <c r="J12260" s="103"/>
    </row>
    <row r="12261" spans="3:10" x14ac:dyDescent="0.25">
      <c r="C12261" s="101"/>
      <c r="E12261" s="101"/>
      <c r="G12261" s="101"/>
      <c r="I12261" s="102"/>
      <c r="J12261" s="103"/>
    </row>
    <row r="12262" spans="3:10" x14ac:dyDescent="0.25">
      <c r="C12262" s="101"/>
      <c r="E12262" s="101"/>
      <c r="G12262" s="101"/>
      <c r="I12262" s="102"/>
      <c r="J12262" s="103"/>
    </row>
    <row r="12263" spans="3:10" x14ac:dyDescent="0.25">
      <c r="C12263" s="101"/>
      <c r="E12263" s="101"/>
      <c r="G12263" s="101"/>
      <c r="I12263" s="102"/>
      <c r="J12263" s="103"/>
    </row>
    <row r="12264" spans="3:10" x14ac:dyDescent="0.25">
      <c r="C12264" s="101"/>
      <c r="E12264" s="101"/>
      <c r="G12264" s="101"/>
      <c r="I12264" s="102"/>
      <c r="J12264" s="103"/>
    </row>
    <row r="12265" spans="3:10" x14ac:dyDescent="0.25">
      <c r="C12265" s="101"/>
      <c r="E12265" s="101"/>
      <c r="G12265" s="101"/>
      <c r="I12265" s="102"/>
      <c r="J12265" s="103"/>
    </row>
    <row r="12266" spans="3:10" x14ac:dyDescent="0.25">
      <c r="C12266" s="101"/>
      <c r="E12266" s="101"/>
      <c r="G12266" s="101"/>
      <c r="I12266" s="102"/>
      <c r="J12266" s="103"/>
    </row>
    <row r="12267" spans="3:10" x14ac:dyDescent="0.25">
      <c r="C12267" s="101"/>
      <c r="E12267" s="101"/>
      <c r="G12267" s="101"/>
      <c r="I12267" s="102"/>
      <c r="J12267" s="103"/>
    </row>
    <row r="12268" spans="3:10" x14ac:dyDescent="0.25">
      <c r="C12268" s="101"/>
      <c r="E12268" s="101"/>
      <c r="G12268" s="101"/>
      <c r="I12268" s="102"/>
      <c r="J12268" s="103"/>
    </row>
    <row r="12269" spans="3:10" x14ac:dyDescent="0.25">
      <c r="C12269" s="101"/>
      <c r="E12269" s="101"/>
      <c r="G12269" s="101"/>
      <c r="I12269" s="102"/>
      <c r="J12269" s="103"/>
    </row>
    <row r="12270" spans="3:10" x14ac:dyDescent="0.25">
      <c r="C12270" s="101"/>
      <c r="E12270" s="101"/>
      <c r="G12270" s="101"/>
      <c r="I12270" s="102"/>
      <c r="J12270" s="103"/>
    </row>
    <row r="12271" spans="3:10" x14ac:dyDescent="0.25">
      <c r="C12271" s="101"/>
      <c r="E12271" s="101"/>
      <c r="G12271" s="101"/>
      <c r="I12271" s="102"/>
      <c r="J12271" s="103"/>
    </row>
    <row r="12272" spans="3:10" x14ac:dyDescent="0.25">
      <c r="C12272" s="101"/>
      <c r="E12272" s="101"/>
      <c r="G12272" s="101"/>
      <c r="I12272" s="102"/>
      <c r="J12272" s="103"/>
    </row>
    <row r="12273" spans="3:10" x14ac:dyDescent="0.25">
      <c r="C12273" s="101"/>
      <c r="E12273" s="101"/>
      <c r="G12273" s="101"/>
      <c r="I12273" s="102"/>
      <c r="J12273" s="103"/>
    </row>
    <row r="12274" spans="3:10" x14ac:dyDescent="0.25">
      <c r="C12274" s="101"/>
      <c r="E12274" s="101"/>
      <c r="G12274" s="101"/>
      <c r="I12274" s="102"/>
      <c r="J12274" s="103"/>
    </row>
    <row r="12275" spans="3:10" x14ac:dyDescent="0.25">
      <c r="C12275" s="101"/>
      <c r="E12275" s="101"/>
      <c r="G12275" s="101"/>
      <c r="I12275" s="102"/>
      <c r="J12275" s="103"/>
    </row>
    <row r="12276" spans="3:10" x14ac:dyDescent="0.25">
      <c r="C12276" s="101"/>
      <c r="E12276" s="101"/>
      <c r="G12276" s="101"/>
      <c r="I12276" s="102"/>
      <c r="J12276" s="103"/>
    </row>
    <row r="12277" spans="3:10" x14ac:dyDescent="0.25">
      <c r="C12277" s="101"/>
      <c r="E12277" s="101"/>
      <c r="G12277" s="101"/>
      <c r="I12277" s="102"/>
      <c r="J12277" s="103"/>
    </row>
    <row r="12278" spans="3:10" x14ac:dyDescent="0.25">
      <c r="C12278" s="101"/>
      <c r="E12278" s="101"/>
      <c r="G12278" s="101"/>
      <c r="I12278" s="102"/>
      <c r="J12278" s="103"/>
    </row>
    <row r="12279" spans="3:10" x14ac:dyDescent="0.25">
      <c r="C12279" s="101"/>
      <c r="E12279" s="101"/>
      <c r="G12279" s="101"/>
      <c r="I12279" s="102"/>
      <c r="J12279" s="103"/>
    </row>
    <row r="12280" spans="3:10" x14ac:dyDescent="0.25">
      <c r="C12280" s="101"/>
      <c r="E12280" s="101"/>
      <c r="G12280" s="101"/>
      <c r="I12280" s="102"/>
      <c r="J12280" s="103"/>
    </row>
    <row r="12281" spans="3:10" x14ac:dyDescent="0.25">
      <c r="C12281" s="101"/>
      <c r="E12281" s="101"/>
      <c r="G12281" s="101"/>
      <c r="I12281" s="102"/>
      <c r="J12281" s="103"/>
    </row>
    <row r="12282" spans="3:10" x14ac:dyDescent="0.25">
      <c r="C12282" s="101"/>
      <c r="E12282" s="101"/>
      <c r="G12282" s="101"/>
      <c r="I12282" s="102"/>
      <c r="J12282" s="103"/>
    </row>
    <row r="12283" spans="3:10" x14ac:dyDescent="0.25">
      <c r="C12283" s="101"/>
      <c r="E12283" s="101"/>
      <c r="G12283" s="101"/>
      <c r="I12283" s="102"/>
      <c r="J12283" s="103"/>
    </row>
    <row r="12284" spans="3:10" x14ac:dyDescent="0.25">
      <c r="C12284" s="101"/>
      <c r="E12284" s="101"/>
      <c r="G12284" s="101"/>
      <c r="I12284" s="102"/>
      <c r="J12284" s="103"/>
    </row>
    <row r="12285" spans="3:10" x14ac:dyDescent="0.25">
      <c r="C12285" s="101"/>
      <c r="E12285" s="101"/>
      <c r="G12285" s="101"/>
      <c r="I12285" s="102"/>
      <c r="J12285" s="103"/>
    </row>
    <row r="12286" spans="3:10" x14ac:dyDescent="0.25">
      <c r="C12286" s="101"/>
      <c r="E12286" s="101"/>
      <c r="G12286" s="101"/>
      <c r="I12286" s="102"/>
      <c r="J12286" s="103"/>
    </row>
    <row r="12287" spans="3:10" x14ac:dyDescent="0.25">
      <c r="C12287" s="101"/>
      <c r="E12287" s="101"/>
      <c r="G12287" s="101"/>
      <c r="I12287" s="102"/>
      <c r="J12287" s="103"/>
    </row>
    <row r="12288" spans="3:10" x14ac:dyDescent="0.25">
      <c r="C12288" s="101"/>
      <c r="E12288" s="101"/>
      <c r="G12288" s="101"/>
      <c r="I12288" s="102"/>
      <c r="J12288" s="103"/>
    </row>
    <row r="12289" spans="3:10" x14ac:dyDescent="0.25">
      <c r="C12289" s="101"/>
      <c r="E12289" s="101"/>
      <c r="G12289" s="101"/>
      <c r="I12289" s="102"/>
      <c r="J12289" s="103"/>
    </row>
    <row r="12290" spans="3:10" x14ac:dyDescent="0.25">
      <c r="C12290" s="101"/>
      <c r="E12290" s="101"/>
      <c r="G12290" s="101"/>
      <c r="I12290" s="102"/>
      <c r="J12290" s="103"/>
    </row>
    <row r="12291" spans="3:10" x14ac:dyDescent="0.25">
      <c r="C12291" s="101"/>
      <c r="E12291" s="101"/>
      <c r="G12291" s="101"/>
      <c r="I12291" s="102"/>
      <c r="J12291" s="103"/>
    </row>
    <row r="12292" spans="3:10" x14ac:dyDescent="0.25">
      <c r="C12292" s="101"/>
      <c r="E12292" s="101"/>
      <c r="G12292" s="101"/>
      <c r="I12292" s="102"/>
      <c r="J12292" s="103"/>
    </row>
    <row r="12293" spans="3:10" x14ac:dyDescent="0.25">
      <c r="C12293" s="101"/>
      <c r="E12293" s="101"/>
      <c r="G12293" s="101"/>
      <c r="I12293" s="102"/>
      <c r="J12293" s="103"/>
    </row>
    <row r="12294" spans="3:10" x14ac:dyDescent="0.25">
      <c r="C12294" s="101"/>
      <c r="E12294" s="101"/>
      <c r="G12294" s="101"/>
      <c r="I12294" s="102"/>
      <c r="J12294" s="103"/>
    </row>
    <row r="12295" spans="3:10" x14ac:dyDescent="0.25">
      <c r="C12295" s="101"/>
      <c r="E12295" s="101"/>
      <c r="G12295" s="101"/>
      <c r="I12295" s="102"/>
      <c r="J12295" s="103"/>
    </row>
    <row r="12296" spans="3:10" x14ac:dyDescent="0.25">
      <c r="C12296" s="101"/>
      <c r="E12296" s="101"/>
      <c r="G12296" s="101"/>
      <c r="I12296" s="102"/>
      <c r="J12296" s="103"/>
    </row>
    <row r="12297" spans="3:10" x14ac:dyDescent="0.25">
      <c r="C12297" s="101"/>
      <c r="E12297" s="101"/>
      <c r="G12297" s="101"/>
      <c r="I12297" s="102"/>
      <c r="J12297" s="103"/>
    </row>
    <row r="12298" spans="3:10" x14ac:dyDescent="0.25">
      <c r="C12298" s="101"/>
      <c r="E12298" s="101"/>
      <c r="G12298" s="101"/>
      <c r="I12298" s="102"/>
      <c r="J12298" s="103"/>
    </row>
    <row r="12299" spans="3:10" x14ac:dyDescent="0.25">
      <c r="C12299" s="101"/>
      <c r="E12299" s="101"/>
      <c r="G12299" s="101"/>
      <c r="I12299" s="102"/>
      <c r="J12299" s="103"/>
    </row>
    <row r="12300" spans="3:10" x14ac:dyDescent="0.25">
      <c r="C12300" s="101"/>
      <c r="E12300" s="101"/>
      <c r="G12300" s="101"/>
      <c r="I12300" s="102"/>
      <c r="J12300" s="103"/>
    </row>
    <row r="12301" spans="3:10" x14ac:dyDescent="0.25">
      <c r="C12301" s="101"/>
      <c r="E12301" s="101"/>
      <c r="G12301" s="101"/>
      <c r="I12301" s="102"/>
      <c r="J12301" s="103"/>
    </row>
    <row r="12302" spans="3:10" x14ac:dyDescent="0.25">
      <c r="C12302" s="101"/>
      <c r="E12302" s="101"/>
      <c r="G12302" s="101"/>
      <c r="I12302" s="102"/>
      <c r="J12302" s="103"/>
    </row>
    <row r="12303" spans="3:10" x14ac:dyDescent="0.25">
      <c r="C12303" s="101"/>
      <c r="E12303" s="101"/>
      <c r="G12303" s="101"/>
      <c r="I12303" s="102"/>
      <c r="J12303" s="103"/>
    </row>
    <row r="12304" spans="3:10" x14ac:dyDescent="0.25">
      <c r="C12304" s="101"/>
      <c r="E12304" s="101"/>
      <c r="G12304" s="101"/>
      <c r="I12304" s="102"/>
      <c r="J12304" s="103"/>
    </row>
    <row r="12305" spans="3:10" x14ac:dyDescent="0.25">
      <c r="C12305" s="101"/>
      <c r="E12305" s="101"/>
      <c r="G12305" s="101"/>
      <c r="I12305" s="102"/>
      <c r="J12305" s="103"/>
    </row>
    <row r="12306" spans="3:10" x14ac:dyDescent="0.25">
      <c r="C12306" s="101"/>
      <c r="E12306" s="101"/>
      <c r="G12306" s="101"/>
      <c r="I12306" s="102"/>
      <c r="J12306" s="103"/>
    </row>
    <row r="12307" spans="3:10" x14ac:dyDescent="0.25">
      <c r="C12307" s="101"/>
      <c r="E12307" s="101"/>
      <c r="G12307" s="101"/>
      <c r="I12307" s="102"/>
      <c r="J12307" s="103"/>
    </row>
    <row r="12308" spans="3:10" x14ac:dyDescent="0.25">
      <c r="C12308" s="101"/>
      <c r="E12308" s="101"/>
      <c r="G12308" s="101"/>
      <c r="I12308" s="102"/>
      <c r="J12308" s="103"/>
    </row>
    <row r="12309" spans="3:10" x14ac:dyDescent="0.25">
      <c r="C12309" s="101"/>
      <c r="E12309" s="101"/>
      <c r="G12309" s="101"/>
      <c r="I12309" s="102"/>
      <c r="J12309" s="103"/>
    </row>
    <row r="12310" spans="3:10" x14ac:dyDescent="0.25">
      <c r="C12310" s="101"/>
      <c r="E12310" s="101"/>
      <c r="G12310" s="101"/>
      <c r="I12310" s="102"/>
      <c r="J12310" s="103"/>
    </row>
    <row r="12311" spans="3:10" x14ac:dyDescent="0.25">
      <c r="C12311" s="101"/>
      <c r="E12311" s="101"/>
      <c r="G12311" s="101"/>
      <c r="I12311" s="102"/>
      <c r="J12311" s="103"/>
    </row>
    <row r="12312" spans="3:10" x14ac:dyDescent="0.25">
      <c r="C12312" s="101"/>
      <c r="E12312" s="101"/>
      <c r="G12312" s="101"/>
      <c r="I12312" s="102"/>
      <c r="J12312" s="103"/>
    </row>
    <row r="12313" spans="3:10" x14ac:dyDescent="0.25">
      <c r="C12313" s="101"/>
      <c r="E12313" s="101"/>
      <c r="G12313" s="101"/>
      <c r="I12313" s="102"/>
      <c r="J12313" s="103"/>
    </row>
    <row r="12314" spans="3:10" x14ac:dyDescent="0.25">
      <c r="C12314" s="101"/>
      <c r="E12314" s="101"/>
      <c r="G12314" s="101"/>
      <c r="I12314" s="102"/>
      <c r="J12314" s="103"/>
    </row>
    <row r="12315" spans="3:10" x14ac:dyDescent="0.25">
      <c r="C12315" s="101"/>
      <c r="E12315" s="101"/>
      <c r="G12315" s="101"/>
      <c r="I12315" s="102"/>
      <c r="J12315" s="103"/>
    </row>
    <row r="12316" spans="3:10" x14ac:dyDescent="0.25">
      <c r="C12316" s="101"/>
      <c r="E12316" s="101"/>
      <c r="G12316" s="101"/>
      <c r="I12316" s="102"/>
      <c r="J12316" s="103"/>
    </row>
    <row r="12317" spans="3:10" x14ac:dyDescent="0.25">
      <c r="C12317" s="101"/>
      <c r="E12317" s="101"/>
      <c r="G12317" s="101"/>
      <c r="I12317" s="102"/>
      <c r="J12317" s="103"/>
    </row>
    <row r="12318" spans="3:10" x14ac:dyDescent="0.25">
      <c r="C12318" s="101"/>
      <c r="E12318" s="101"/>
      <c r="G12318" s="101"/>
      <c r="I12318" s="102"/>
      <c r="J12318" s="103"/>
    </row>
    <row r="12319" spans="3:10" x14ac:dyDescent="0.25">
      <c r="C12319" s="101"/>
      <c r="E12319" s="101"/>
      <c r="G12319" s="101"/>
      <c r="I12319" s="102"/>
      <c r="J12319" s="103"/>
    </row>
    <row r="12320" spans="3:10" x14ac:dyDescent="0.25">
      <c r="C12320" s="101"/>
      <c r="E12320" s="101"/>
      <c r="G12320" s="101"/>
      <c r="I12320" s="102"/>
      <c r="J12320" s="103"/>
    </row>
    <row r="12321" spans="3:10" x14ac:dyDescent="0.25">
      <c r="C12321" s="101"/>
      <c r="E12321" s="101"/>
      <c r="G12321" s="101"/>
      <c r="I12321" s="102"/>
      <c r="J12321" s="103"/>
    </row>
    <row r="12322" spans="3:10" x14ac:dyDescent="0.25">
      <c r="C12322" s="101"/>
      <c r="E12322" s="101"/>
      <c r="G12322" s="101"/>
      <c r="I12322" s="102"/>
      <c r="J12322" s="103"/>
    </row>
    <row r="12323" spans="3:10" x14ac:dyDescent="0.25">
      <c r="C12323" s="101"/>
      <c r="E12323" s="101"/>
      <c r="G12323" s="101"/>
      <c r="I12323" s="102"/>
      <c r="J12323" s="103"/>
    </row>
    <row r="12324" spans="3:10" x14ac:dyDescent="0.25">
      <c r="C12324" s="101"/>
      <c r="E12324" s="101"/>
      <c r="G12324" s="101"/>
      <c r="I12324" s="102"/>
      <c r="J12324" s="103"/>
    </row>
    <row r="12325" spans="3:10" x14ac:dyDescent="0.25">
      <c r="C12325" s="101"/>
      <c r="E12325" s="101"/>
      <c r="G12325" s="101"/>
      <c r="I12325" s="102"/>
      <c r="J12325" s="103"/>
    </row>
    <row r="12326" spans="3:10" x14ac:dyDescent="0.25">
      <c r="C12326" s="101"/>
      <c r="E12326" s="101"/>
      <c r="G12326" s="101"/>
      <c r="I12326" s="102"/>
      <c r="J12326" s="103"/>
    </row>
    <row r="12327" spans="3:10" x14ac:dyDescent="0.25">
      <c r="C12327" s="101"/>
      <c r="E12327" s="101"/>
      <c r="G12327" s="101"/>
      <c r="I12327" s="102"/>
      <c r="J12327" s="103"/>
    </row>
    <row r="12328" spans="3:10" x14ac:dyDescent="0.25">
      <c r="C12328" s="101"/>
      <c r="E12328" s="101"/>
      <c r="G12328" s="101"/>
      <c r="I12328" s="102"/>
      <c r="J12328" s="103"/>
    </row>
    <row r="12329" spans="3:10" x14ac:dyDescent="0.25">
      <c r="C12329" s="101"/>
      <c r="E12329" s="101"/>
      <c r="G12329" s="101"/>
      <c r="I12329" s="102"/>
      <c r="J12329" s="103"/>
    </row>
    <row r="12330" spans="3:10" x14ac:dyDescent="0.25">
      <c r="C12330" s="101"/>
      <c r="E12330" s="101"/>
      <c r="G12330" s="101"/>
      <c r="I12330" s="102"/>
      <c r="J12330" s="103"/>
    </row>
    <row r="12331" spans="3:10" x14ac:dyDescent="0.25">
      <c r="C12331" s="101"/>
      <c r="E12331" s="101"/>
      <c r="G12331" s="101"/>
      <c r="I12331" s="102"/>
      <c r="J12331" s="103"/>
    </row>
    <row r="12332" spans="3:10" x14ac:dyDescent="0.25">
      <c r="C12332" s="101"/>
      <c r="E12332" s="101"/>
      <c r="G12332" s="101"/>
      <c r="I12332" s="102"/>
      <c r="J12332" s="103"/>
    </row>
    <row r="12333" spans="3:10" x14ac:dyDescent="0.25">
      <c r="C12333" s="101"/>
      <c r="E12333" s="101"/>
      <c r="G12333" s="101"/>
      <c r="I12333" s="102"/>
      <c r="J12333" s="103"/>
    </row>
    <row r="12334" spans="3:10" x14ac:dyDescent="0.25">
      <c r="C12334" s="101"/>
      <c r="E12334" s="101"/>
      <c r="G12334" s="101"/>
      <c r="I12334" s="102"/>
      <c r="J12334" s="103"/>
    </row>
    <row r="12335" spans="3:10" x14ac:dyDescent="0.25">
      <c r="C12335" s="101"/>
      <c r="E12335" s="101"/>
      <c r="G12335" s="101"/>
      <c r="I12335" s="102"/>
      <c r="J12335" s="103"/>
    </row>
    <row r="12336" spans="3:10" x14ac:dyDescent="0.25">
      <c r="C12336" s="101"/>
      <c r="E12336" s="101"/>
      <c r="G12336" s="101"/>
      <c r="I12336" s="102"/>
      <c r="J12336" s="103"/>
    </row>
    <row r="12337" spans="3:10" x14ac:dyDescent="0.25">
      <c r="C12337" s="101"/>
      <c r="E12337" s="101"/>
      <c r="G12337" s="101"/>
      <c r="I12337" s="102"/>
      <c r="J12337" s="103"/>
    </row>
    <row r="12338" spans="3:10" x14ac:dyDescent="0.25">
      <c r="C12338" s="101"/>
      <c r="E12338" s="101"/>
      <c r="G12338" s="101"/>
      <c r="I12338" s="102"/>
      <c r="J12338" s="103"/>
    </row>
    <row r="12339" spans="3:10" x14ac:dyDescent="0.25">
      <c r="C12339" s="101"/>
      <c r="E12339" s="101"/>
      <c r="G12339" s="101"/>
      <c r="I12339" s="102"/>
      <c r="J12339" s="103"/>
    </row>
    <row r="12340" spans="3:10" x14ac:dyDescent="0.25">
      <c r="C12340" s="101"/>
      <c r="E12340" s="101"/>
      <c r="G12340" s="101"/>
      <c r="I12340" s="102"/>
      <c r="J12340" s="103"/>
    </row>
    <row r="12341" spans="3:10" x14ac:dyDescent="0.25">
      <c r="C12341" s="101"/>
      <c r="E12341" s="101"/>
      <c r="G12341" s="101"/>
      <c r="I12341" s="102"/>
      <c r="J12341" s="103"/>
    </row>
    <row r="12342" spans="3:10" x14ac:dyDescent="0.25">
      <c r="C12342" s="101"/>
      <c r="E12342" s="101"/>
      <c r="G12342" s="101"/>
      <c r="I12342" s="102"/>
      <c r="J12342" s="103"/>
    </row>
    <row r="12343" spans="3:10" x14ac:dyDescent="0.25">
      <c r="C12343" s="101"/>
      <c r="E12343" s="101"/>
      <c r="G12343" s="101"/>
      <c r="I12343" s="102"/>
      <c r="J12343" s="103"/>
    </row>
    <row r="12344" spans="3:10" x14ac:dyDescent="0.25">
      <c r="C12344" s="101"/>
      <c r="E12344" s="101"/>
      <c r="G12344" s="101"/>
      <c r="I12344" s="102"/>
      <c r="J12344" s="103"/>
    </row>
    <row r="12345" spans="3:10" x14ac:dyDescent="0.25">
      <c r="C12345" s="101"/>
      <c r="E12345" s="101"/>
      <c r="G12345" s="101"/>
      <c r="I12345" s="102"/>
      <c r="J12345" s="103"/>
    </row>
    <row r="12346" spans="3:10" x14ac:dyDescent="0.25">
      <c r="C12346" s="101"/>
      <c r="E12346" s="101"/>
      <c r="G12346" s="101"/>
      <c r="I12346" s="102"/>
      <c r="J12346" s="103"/>
    </row>
    <row r="12347" spans="3:10" x14ac:dyDescent="0.25">
      <c r="C12347" s="101"/>
      <c r="E12347" s="101"/>
      <c r="G12347" s="101"/>
      <c r="I12347" s="102"/>
      <c r="J12347" s="103"/>
    </row>
    <row r="12348" spans="3:10" x14ac:dyDescent="0.25">
      <c r="C12348" s="101"/>
      <c r="E12348" s="101"/>
      <c r="G12348" s="101"/>
      <c r="I12348" s="102"/>
      <c r="J12348" s="103"/>
    </row>
    <row r="12349" spans="3:10" x14ac:dyDescent="0.25">
      <c r="C12349" s="101"/>
      <c r="E12349" s="101"/>
      <c r="G12349" s="101"/>
      <c r="I12349" s="102"/>
      <c r="J12349" s="103"/>
    </row>
    <row r="12350" spans="3:10" x14ac:dyDescent="0.25">
      <c r="C12350" s="101"/>
      <c r="E12350" s="101"/>
      <c r="G12350" s="101"/>
      <c r="I12350" s="102"/>
      <c r="J12350" s="103"/>
    </row>
    <row r="12351" spans="3:10" x14ac:dyDescent="0.25">
      <c r="C12351" s="101"/>
      <c r="E12351" s="101"/>
      <c r="G12351" s="101"/>
      <c r="I12351" s="102"/>
      <c r="J12351" s="103"/>
    </row>
    <row r="12352" spans="3:10" x14ac:dyDescent="0.25">
      <c r="C12352" s="101"/>
      <c r="E12352" s="101"/>
      <c r="G12352" s="101"/>
      <c r="I12352" s="102"/>
      <c r="J12352" s="103"/>
    </row>
    <row r="12353" spans="3:10" x14ac:dyDescent="0.25">
      <c r="C12353" s="101"/>
      <c r="E12353" s="101"/>
      <c r="G12353" s="101"/>
      <c r="I12353" s="102"/>
      <c r="J12353" s="103"/>
    </row>
    <row r="12354" spans="3:10" x14ac:dyDescent="0.25">
      <c r="C12354" s="101"/>
      <c r="E12354" s="101"/>
      <c r="G12354" s="101"/>
      <c r="I12354" s="102"/>
      <c r="J12354" s="103"/>
    </row>
    <row r="12355" spans="3:10" x14ac:dyDescent="0.25">
      <c r="C12355" s="101"/>
      <c r="E12355" s="101"/>
      <c r="G12355" s="101"/>
      <c r="I12355" s="102"/>
      <c r="J12355" s="103"/>
    </row>
    <row r="12356" spans="3:10" x14ac:dyDescent="0.25">
      <c r="C12356" s="101"/>
      <c r="E12356" s="101"/>
      <c r="G12356" s="101"/>
      <c r="I12356" s="102"/>
      <c r="J12356" s="103"/>
    </row>
    <row r="12357" spans="3:10" x14ac:dyDescent="0.25">
      <c r="C12357" s="101"/>
      <c r="E12357" s="101"/>
      <c r="G12357" s="101"/>
      <c r="I12357" s="102"/>
      <c r="J12357" s="103"/>
    </row>
    <row r="12358" spans="3:10" x14ac:dyDescent="0.25">
      <c r="C12358" s="101"/>
      <c r="E12358" s="101"/>
      <c r="G12358" s="101"/>
      <c r="I12358" s="102"/>
      <c r="J12358" s="103"/>
    </row>
    <row r="12359" spans="3:10" x14ac:dyDescent="0.25">
      <c r="C12359" s="101"/>
      <c r="E12359" s="101"/>
      <c r="G12359" s="101"/>
      <c r="I12359" s="102"/>
      <c r="J12359" s="103"/>
    </row>
    <row r="12360" spans="3:10" x14ac:dyDescent="0.25">
      <c r="C12360" s="101"/>
      <c r="E12360" s="101"/>
      <c r="G12360" s="101"/>
      <c r="I12360" s="102"/>
      <c r="J12360" s="103"/>
    </row>
    <row r="12361" spans="3:10" x14ac:dyDescent="0.25">
      <c r="C12361" s="101"/>
      <c r="E12361" s="101"/>
      <c r="G12361" s="101"/>
      <c r="I12361" s="102"/>
      <c r="J12361" s="103"/>
    </row>
    <row r="12362" spans="3:10" x14ac:dyDescent="0.25">
      <c r="C12362" s="101"/>
      <c r="E12362" s="101"/>
      <c r="G12362" s="101"/>
      <c r="I12362" s="102"/>
      <c r="J12362" s="103"/>
    </row>
    <row r="12363" spans="3:10" x14ac:dyDescent="0.25">
      <c r="C12363" s="101"/>
      <c r="E12363" s="101"/>
      <c r="G12363" s="101"/>
      <c r="I12363" s="102"/>
      <c r="J12363" s="103"/>
    </row>
    <row r="12364" spans="3:10" x14ac:dyDescent="0.25">
      <c r="C12364" s="101"/>
      <c r="E12364" s="101"/>
      <c r="G12364" s="101"/>
      <c r="I12364" s="102"/>
      <c r="J12364" s="103"/>
    </row>
    <row r="12365" spans="3:10" x14ac:dyDescent="0.25">
      <c r="C12365" s="101"/>
      <c r="E12365" s="101"/>
      <c r="G12365" s="101"/>
      <c r="I12365" s="102"/>
      <c r="J12365" s="103"/>
    </row>
    <row r="12366" spans="3:10" x14ac:dyDescent="0.25">
      <c r="C12366" s="101"/>
      <c r="E12366" s="101"/>
      <c r="G12366" s="101"/>
      <c r="I12366" s="102"/>
      <c r="J12366" s="103"/>
    </row>
    <row r="12367" spans="3:10" x14ac:dyDescent="0.25">
      <c r="C12367" s="101"/>
      <c r="E12367" s="101"/>
      <c r="G12367" s="101"/>
      <c r="I12367" s="102"/>
      <c r="J12367" s="103"/>
    </row>
    <row r="12368" spans="3:10" x14ac:dyDescent="0.25">
      <c r="C12368" s="101"/>
      <c r="E12368" s="101"/>
      <c r="G12368" s="101"/>
      <c r="I12368" s="102"/>
      <c r="J12368" s="103"/>
    </row>
    <row r="12369" spans="3:10" x14ac:dyDescent="0.25">
      <c r="C12369" s="101"/>
      <c r="E12369" s="101"/>
      <c r="G12369" s="101"/>
      <c r="I12369" s="102"/>
      <c r="J12369" s="103"/>
    </row>
    <row r="12370" spans="3:10" x14ac:dyDescent="0.25">
      <c r="C12370" s="101"/>
      <c r="E12370" s="101"/>
      <c r="G12370" s="101"/>
      <c r="I12370" s="102"/>
      <c r="J12370" s="103"/>
    </row>
    <row r="12371" spans="3:10" x14ac:dyDescent="0.25">
      <c r="C12371" s="101"/>
      <c r="E12371" s="101"/>
      <c r="G12371" s="101"/>
      <c r="I12371" s="102"/>
      <c r="J12371" s="103"/>
    </row>
    <row r="12372" spans="3:10" x14ac:dyDescent="0.25">
      <c r="C12372" s="101"/>
      <c r="E12372" s="101"/>
      <c r="G12372" s="101"/>
      <c r="I12372" s="102"/>
      <c r="J12372" s="103"/>
    </row>
    <row r="12373" spans="3:10" x14ac:dyDescent="0.25">
      <c r="C12373" s="101"/>
      <c r="E12373" s="101"/>
      <c r="G12373" s="101"/>
      <c r="I12373" s="102"/>
      <c r="J12373" s="103"/>
    </row>
    <row r="12374" spans="3:10" x14ac:dyDescent="0.25">
      <c r="C12374" s="101"/>
      <c r="E12374" s="101"/>
      <c r="G12374" s="101"/>
      <c r="I12374" s="102"/>
      <c r="J12374" s="103"/>
    </row>
    <row r="12375" spans="3:10" x14ac:dyDescent="0.25">
      <c r="C12375" s="101"/>
      <c r="E12375" s="101"/>
      <c r="G12375" s="101"/>
      <c r="I12375" s="102"/>
      <c r="J12375" s="103"/>
    </row>
    <row r="12376" spans="3:10" x14ac:dyDescent="0.25">
      <c r="C12376" s="101"/>
      <c r="E12376" s="101"/>
      <c r="G12376" s="101"/>
      <c r="I12376" s="102"/>
      <c r="J12376" s="103"/>
    </row>
    <row r="12377" spans="3:10" x14ac:dyDescent="0.25">
      <c r="C12377" s="101"/>
      <c r="E12377" s="101"/>
      <c r="G12377" s="101"/>
      <c r="I12377" s="102"/>
      <c r="J12377" s="103"/>
    </row>
    <row r="12378" spans="3:10" x14ac:dyDescent="0.25">
      <c r="C12378" s="101"/>
      <c r="E12378" s="101"/>
      <c r="G12378" s="101"/>
      <c r="I12378" s="102"/>
      <c r="J12378" s="103"/>
    </row>
    <row r="12379" spans="3:10" x14ac:dyDescent="0.25">
      <c r="C12379" s="101"/>
      <c r="E12379" s="101"/>
      <c r="G12379" s="101"/>
      <c r="I12379" s="102"/>
      <c r="J12379" s="103"/>
    </row>
    <row r="12380" spans="3:10" x14ac:dyDescent="0.25">
      <c r="C12380" s="101"/>
      <c r="E12380" s="101"/>
      <c r="G12380" s="101"/>
      <c r="I12380" s="102"/>
      <c r="J12380" s="103"/>
    </row>
    <row r="12381" spans="3:10" x14ac:dyDescent="0.25">
      <c r="C12381" s="101"/>
      <c r="E12381" s="101"/>
      <c r="G12381" s="101"/>
      <c r="I12381" s="102"/>
      <c r="J12381" s="103"/>
    </row>
    <row r="12382" spans="3:10" x14ac:dyDescent="0.25">
      <c r="C12382" s="101"/>
      <c r="E12382" s="101"/>
      <c r="G12382" s="101"/>
      <c r="I12382" s="102"/>
      <c r="J12382" s="103"/>
    </row>
    <row r="12383" spans="3:10" x14ac:dyDescent="0.25">
      <c r="C12383" s="101"/>
      <c r="E12383" s="101"/>
      <c r="G12383" s="101"/>
      <c r="I12383" s="102"/>
      <c r="J12383" s="103"/>
    </row>
    <row r="12384" spans="3:10" x14ac:dyDescent="0.25">
      <c r="C12384" s="101"/>
      <c r="E12384" s="101"/>
      <c r="G12384" s="101"/>
      <c r="I12384" s="102"/>
      <c r="J12384" s="103"/>
    </row>
    <row r="12385" spans="3:10" x14ac:dyDescent="0.25">
      <c r="C12385" s="101"/>
      <c r="E12385" s="101"/>
      <c r="G12385" s="101"/>
      <c r="I12385" s="102"/>
      <c r="J12385" s="103"/>
    </row>
    <row r="12386" spans="3:10" x14ac:dyDescent="0.25">
      <c r="C12386" s="101"/>
      <c r="E12386" s="101"/>
      <c r="G12386" s="101"/>
      <c r="I12386" s="102"/>
      <c r="J12386" s="103"/>
    </row>
    <row r="12387" spans="3:10" x14ac:dyDescent="0.25">
      <c r="C12387" s="101"/>
      <c r="E12387" s="101"/>
      <c r="G12387" s="101"/>
      <c r="I12387" s="102"/>
      <c r="J12387" s="103"/>
    </row>
    <row r="12388" spans="3:10" x14ac:dyDescent="0.25">
      <c r="C12388" s="101"/>
      <c r="E12388" s="101"/>
      <c r="G12388" s="101"/>
      <c r="I12388" s="102"/>
      <c r="J12388" s="103"/>
    </row>
    <row r="12389" spans="3:10" x14ac:dyDescent="0.25">
      <c r="C12389" s="101"/>
      <c r="E12389" s="101"/>
      <c r="G12389" s="101"/>
      <c r="I12389" s="102"/>
      <c r="J12389" s="103"/>
    </row>
    <row r="12390" spans="3:10" x14ac:dyDescent="0.25">
      <c r="C12390" s="101"/>
      <c r="E12390" s="101"/>
      <c r="G12390" s="101"/>
      <c r="I12390" s="102"/>
      <c r="J12390" s="103"/>
    </row>
    <row r="12391" spans="3:10" x14ac:dyDescent="0.25">
      <c r="C12391" s="101"/>
      <c r="E12391" s="101"/>
      <c r="G12391" s="101"/>
      <c r="I12391" s="102"/>
      <c r="J12391" s="103"/>
    </row>
    <row r="12392" spans="3:10" x14ac:dyDescent="0.25">
      <c r="C12392" s="101"/>
      <c r="E12392" s="101"/>
      <c r="G12392" s="101"/>
      <c r="I12392" s="102"/>
      <c r="J12392" s="103"/>
    </row>
    <row r="12393" spans="3:10" x14ac:dyDescent="0.25">
      <c r="C12393" s="101"/>
      <c r="E12393" s="101"/>
      <c r="G12393" s="101"/>
      <c r="I12393" s="102"/>
      <c r="J12393" s="103"/>
    </row>
    <row r="12394" spans="3:10" x14ac:dyDescent="0.25">
      <c r="C12394" s="101"/>
      <c r="E12394" s="101"/>
      <c r="G12394" s="101"/>
      <c r="I12394" s="102"/>
      <c r="J12394" s="103"/>
    </row>
    <row r="12395" spans="3:10" x14ac:dyDescent="0.25">
      <c r="C12395" s="101"/>
      <c r="E12395" s="101"/>
      <c r="G12395" s="101"/>
      <c r="I12395" s="102"/>
      <c r="J12395" s="103"/>
    </row>
    <row r="12396" spans="3:10" x14ac:dyDescent="0.25">
      <c r="C12396" s="101"/>
      <c r="E12396" s="101"/>
      <c r="G12396" s="101"/>
      <c r="I12396" s="102"/>
      <c r="J12396" s="103"/>
    </row>
    <row r="12397" spans="3:10" x14ac:dyDescent="0.25">
      <c r="C12397" s="101"/>
      <c r="E12397" s="101"/>
      <c r="G12397" s="101"/>
      <c r="I12397" s="102"/>
      <c r="J12397" s="103"/>
    </row>
    <row r="12398" spans="3:10" x14ac:dyDescent="0.25">
      <c r="C12398" s="101"/>
      <c r="E12398" s="101"/>
      <c r="G12398" s="101"/>
      <c r="I12398" s="102"/>
      <c r="J12398" s="103"/>
    </row>
    <row r="12399" spans="3:10" x14ac:dyDescent="0.25">
      <c r="C12399" s="101"/>
      <c r="E12399" s="101"/>
      <c r="G12399" s="101"/>
      <c r="I12399" s="102"/>
      <c r="J12399" s="103"/>
    </row>
    <row r="12400" spans="3:10" x14ac:dyDescent="0.25">
      <c r="C12400" s="101"/>
      <c r="E12400" s="101"/>
      <c r="G12400" s="101"/>
      <c r="I12400" s="102"/>
      <c r="J12400" s="103"/>
    </row>
    <row r="12401" spans="3:10" x14ac:dyDescent="0.25">
      <c r="C12401" s="101"/>
      <c r="E12401" s="101"/>
      <c r="G12401" s="101"/>
      <c r="I12401" s="102"/>
      <c r="J12401" s="103"/>
    </row>
    <row r="12402" spans="3:10" x14ac:dyDescent="0.25">
      <c r="C12402" s="101"/>
      <c r="E12402" s="101"/>
      <c r="G12402" s="101"/>
      <c r="I12402" s="102"/>
      <c r="J12402" s="103"/>
    </row>
    <row r="12403" spans="3:10" x14ac:dyDescent="0.25">
      <c r="C12403" s="101"/>
      <c r="E12403" s="101"/>
      <c r="G12403" s="101"/>
      <c r="I12403" s="102"/>
      <c r="J12403" s="103"/>
    </row>
    <row r="12404" spans="3:10" x14ac:dyDescent="0.25">
      <c r="C12404" s="101"/>
      <c r="E12404" s="101"/>
      <c r="G12404" s="101"/>
      <c r="I12404" s="102"/>
      <c r="J12404" s="103"/>
    </row>
    <row r="12405" spans="3:10" x14ac:dyDescent="0.25">
      <c r="C12405" s="101"/>
      <c r="E12405" s="101"/>
      <c r="G12405" s="101"/>
      <c r="I12405" s="102"/>
      <c r="J12405" s="103"/>
    </row>
    <row r="12406" spans="3:10" x14ac:dyDescent="0.25">
      <c r="C12406" s="101"/>
      <c r="E12406" s="101"/>
      <c r="G12406" s="101"/>
      <c r="I12406" s="102"/>
      <c r="J12406" s="103"/>
    </row>
    <row r="12407" spans="3:10" x14ac:dyDescent="0.25">
      <c r="C12407" s="101"/>
      <c r="E12407" s="101"/>
      <c r="G12407" s="101"/>
      <c r="I12407" s="102"/>
      <c r="J12407" s="103"/>
    </row>
    <row r="12408" spans="3:10" x14ac:dyDescent="0.25">
      <c r="C12408" s="101"/>
      <c r="E12408" s="101"/>
      <c r="G12408" s="101"/>
      <c r="I12408" s="102"/>
      <c r="J12408" s="103"/>
    </row>
    <row r="12409" spans="3:10" x14ac:dyDescent="0.25">
      <c r="C12409" s="101"/>
      <c r="E12409" s="101"/>
      <c r="G12409" s="101"/>
      <c r="I12409" s="102"/>
      <c r="J12409" s="103"/>
    </row>
    <row r="12410" spans="3:10" x14ac:dyDescent="0.25">
      <c r="C12410" s="101"/>
      <c r="E12410" s="101"/>
      <c r="G12410" s="101"/>
      <c r="I12410" s="102"/>
      <c r="J12410" s="103"/>
    </row>
    <row r="12411" spans="3:10" x14ac:dyDescent="0.25">
      <c r="C12411" s="101"/>
      <c r="E12411" s="101"/>
      <c r="G12411" s="101"/>
      <c r="I12411" s="102"/>
      <c r="J12411" s="103"/>
    </row>
    <row r="12412" spans="3:10" x14ac:dyDescent="0.25">
      <c r="C12412" s="101"/>
      <c r="E12412" s="101"/>
      <c r="G12412" s="101"/>
      <c r="I12412" s="102"/>
      <c r="J12412" s="103"/>
    </row>
    <row r="12413" spans="3:10" x14ac:dyDescent="0.25">
      <c r="C12413" s="101"/>
      <c r="E12413" s="101"/>
      <c r="G12413" s="101"/>
      <c r="I12413" s="102"/>
      <c r="J12413" s="103"/>
    </row>
    <row r="12414" spans="3:10" x14ac:dyDescent="0.25">
      <c r="C12414" s="101"/>
      <c r="E12414" s="101"/>
      <c r="G12414" s="101"/>
      <c r="I12414" s="102"/>
      <c r="J12414" s="103"/>
    </row>
    <row r="12415" spans="3:10" x14ac:dyDescent="0.25">
      <c r="C12415" s="101"/>
      <c r="E12415" s="101"/>
      <c r="G12415" s="101"/>
      <c r="I12415" s="102"/>
      <c r="J12415" s="103"/>
    </row>
    <row r="12416" spans="3:10" x14ac:dyDescent="0.25">
      <c r="C12416" s="101"/>
      <c r="E12416" s="101"/>
      <c r="G12416" s="101"/>
      <c r="I12416" s="102"/>
      <c r="J12416" s="103"/>
    </row>
    <row r="12417" spans="3:10" x14ac:dyDescent="0.25">
      <c r="C12417" s="101"/>
      <c r="E12417" s="101"/>
      <c r="G12417" s="101"/>
      <c r="I12417" s="102"/>
      <c r="J12417" s="103"/>
    </row>
    <row r="12418" spans="3:10" x14ac:dyDescent="0.25">
      <c r="C12418" s="101"/>
      <c r="E12418" s="101"/>
      <c r="G12418" s="101"/>
      <c r="I12418" s="102"/>
      <c r="J12418" s="103"/>
    </row>
    <row r="12419" spans="3:10" x14ac:dyDescent="0.25">
      <c r="C12419" s="101"/>
      <c r="E12419" s="101"/>
      <c r="G12419" s="101"/>
      <c r="I12419" s="102"/>
      <c r="J12419" s="103"/>
    </row>
    <row r="12420" spans="3:10" x14ac:dyDescent="0.25">
      <c r="C12420" s="101"/>
      <c r="E12420" s="101"/>
      <c r="G12420" s="101"/>
      <c r="I12420" s="102"/>
      <c r="J12420" s="103"/>
    </row>
    <row r="12421" spans="3:10" x14ac:dyDescent="0.25">
      <c r="C12421" s="101"/>
      <c r="E12421" s="101"/>
      <c r="G12421" s="101"/>
      <c r="I12421" s="102"/>
      <c r="J12421" s="103"/>
    </row>
    <row r="12422" spans="3:10" x14ac:dyDescent="0.25">
      <c r="C12422" s="101"/>
      <c r="E12422" s="101"/>
      <c r="G12422" s="101"/>
      <c r="I12422" s="102"/>
      <c r="J12422" s="103"/>
    </row>
    <row r="12423" spans="3:10" x14ac:dyDescent="0.25">
      <c r="C12423" s="101"/>
      <c r="E12423" s="101"/>
      <c r="G12423" s="101"/>
      <c r="I12423" s="102"/>
      <c r="J12423" s="103"/>
    </row>
    <row r="12424" spans="3:10" x14ac:dyDescent="0.25">
      <c r="C12424" s="101"/>
      <c r="E12424" s="101"/>
      <c r="G12424" s="101"/>
      <c r="I12424" s="102"/>
      <c r="J12424" s="103"/>
    </row>
    <row r="12425" spans="3:10" x14ac:dyDescent="0.25">
      <c r="C12425" s="101"/>
      <c r="E12425" s="101"/>
      <c r="G12425" s="101"/>
      <c r="I12425" s="102"/>
      <c r="J12425" s="103"/>
    </row>
    <row r="12426" spans="3:10" x14ac:dyDescent="0.25">
      <c r="C12426" s="101"/>
      <c r="E12426" s="101"/>
      <c r="G12426" s="101"/>
      <c r="I12426" s="102"/>
      <c r="J12426" s="103"/>
    </row>
    <row r="12427" spans="3:10" x14ac:dyDescent="0.25">
      <c r="C12427" s="101"/>
      <c r="E12427" s="101"/>
      <c r="G12427" s="101"/>
      <c r="I12427" s="102"/>
      <c r="J12427" s="103"/>
    </row>
    <row r="12428" spans="3:10" x14ac:dyDescent="0.25">
      <c r="C12428" s="101"/>
      <c r="E12428" s="101"/>
      <c r="G12428" s="101"/>
      <c r="I12428" s="102"/>
      <c r="J12428" s="103"/>
    </row>
    <row r="12429" spans="3:10" x14ac:dyDescent="0.25">
      <c r="C12429" s="101"/>
      <c r="E12429" s="101"/>
      <c r="G12429" s="101"/>
      <c r="I12429" s="102"/>
      <c r="J12429" s="103"/>
    </row>
    <row r="12430" spans="3:10" x14ac:dyDescent="0.25">
      <c r="C12430" s="101"/>
      <c r="E12430" s="101"/>
      <c r="G12430" s="101"/>
      <c r="I12430" s="102"/>
      <c r="J12430" s="103"/>
    </row>
    <row r="12431" spans="3:10" x14ac:dyDescent="0.25">
      <c r="C12431" s="101"/>
      <c r="E12431" s="101"/>
      <c r="G12431" s="101"/>
      <c r="I12431" s="102"/>
      <c r="J12431" s="103"/>
    </row>
    <row r="12432" spans="3:10" x14ac:dyDescent="0.25">
      <c r="C12432" s="101"/>
      <c r="E12432" s="101"/>
      <c r="G12432" s="101"/>
      <c r="I12432" s="102"/>
      <c r="J12432" s="103"/>
    </row>
    <row r="12433" spans="3:10" x14ac:dyDescent="0.25">
      <c r="C12433" s="101"/>
      <c r="E12433" s="101"/>
      <c r="G12433" s="101"/>
      <c r="I12433" s="102"/>
      <c r="J12433" s="103"/>
    </row>
    <row r="12434" spans="3:10" x14ac:dyDescent="0.25">
      <c r="C12434" s="101"/>
      <c r="E12434" s="101"/>
      <c r="G12434" s="101"/>
      <c r="I12434" s="102"/>
      <c r="J12434" s="103"/>
    </row>
    <row r="12435" spans="3:10" x14ac:dyDescent="0.25">
      <c r="C12435" s="101"/>
      <c r="E12435" s="101"/>
      <c r="G12435" s="101"/>
      <c r="I12435" s="102"/>
      <c r="J12435" s="103"/>
    </row>
    <row r="12436" spans="3:10" x14ac:dyDescent="0.25">
      <c r="C12436" s="101"/>
      <c r="E12436" s="101"/>
      <c r="G12436" s="101"/>
      <c r="I12436" s="102"/>
      <c r="J12436" s="103"/>
    </row>
    <row r="12437" spans="3:10" x14ac:dyDescent="0.25">
      <c r="C12437" s="101"/>
      <c r="E12437" s="101"/>
      <c r="G12437" s="101"/>
      <c r="I12437" s="102"/>
      <c r="J12437" s="103"/>
    </row>
    <row r="12438" spans="3:10" x14ac:dyDescent="0.25">
      <c r="C12438" s="101"/>
      <c r="E12438" s="101"/>
      <c r="G12438" s="101"/>
      <c r="I12438" s="102"/>
      <c r="J12438" s="103"/>
    </row>
    <row r="12439" spans="3:10" x14ac:dyDescent="0.25">
      <c r="C12439" s="101"/>
      <c r="E12439" s="101"/>
      <c r="G12439" s="101"/>
      <c r="I12439" s="102"/>
      <c r="J12439" s="103"/>
    </row>
    <row r="12440" spans="3:10" x14ac:dyDescent="0.25">
      <c r="C12440" s="101"/>
      <c r="E12440" s="101"/>
      <c r="G12440" s="101"/>
      <c r="I12440" s="102"/>
      <c r="J12440" s="103"/>
    </row>
    <row r="12441" spans="3:10" x14ac:dyDescent="0.25">
      <c r="C12441" s="101"/>
      <c r="E12441" s="101"/>
      <c r="G12441" s="101"/>
      <c r="I12441" s="102"/>
      <c r="J12441" s="103"/>
    </row>
    <row r="12442" spans="3:10" x14ac:dyDescent="0.25">
      <c r="C12442" s="101"/>
      <c r="E12442" s="101"/>
      <c r="G12442" s="101"/>
      <c r="I12442" s="102"/>
      <c r="J12442" s="103"/>
    </row>
    <row r="12443" spans="3:10" x14ac:dyDescent="0.25">
      <c r="C12443" s="101"/>
      <c r="E12443" s="101"/>
      <c r="G12443" s="101"/>
      <c r="I12443" s="102"/>
      <c r="J12443" s="103"/>
    </row>
    <row r="12444" spans="3:10" x14ac:dyDescent="0.25">
      <c r="C12444" s="101"/>
      <c r="E12444" s="101"/>
      <c r="G12444" s="101"/>
      <c r="I12444" s="102"/>
      <c r="J12444" s="103"/>
    </row>
    <row r="12445" spans="3:10" x14ac:dyDescent="0.25">
      <c r="C12445" s="101"/>
      <c r="E12445" s="101"/>
      <c r="G12445" s="101"/>
      <c r="I12445" s="102"/>
      <c r="J12445" s="103"/>
    </row>
    <row r="12446" spans="3:10" x14ac:dyDescent="0.25">
      <c r="C12446" s="101"/>
      <c r="E12446" s="101"/>
      <c r="G12446" s="101"/>
      <c r="I12446" s="102"/>
      <c r="J12446" s="103"/>
    </row>
    <row r="12447" spans="3:10" x14ac:dyDescent="0.25">
      <c r="C12447" s="101"/>
      <c r="E12447" s="101"/>
      <c r="G12447" s="101"/>
      <c r="I12447" s="102"/>
      <c r="J12447" s="103"/>
    </row>
    <row r="12448" spans="3:10" x14ac:dyDescent="0.25">
      <c r="C12448" s="101"/>
      <c r="E12448" s="101"/>
      <c r="G12448" s="101"/>
      <c r="I12448" s="102"/>
      <c r="J12448" s="103"/>
    </row>
    <row r="12449" spans="3:10" x14ac:dyDescent="0.25">
      <c r="C12449" s="101"/>
      <c r="E12449" s="101"/>
      <c r="G12449" s="101"/>
      <c r="I12449" s="102"/>
      <c r="J12449" s="103"/>
    </row>
    <row r="12450" spans="3:10" x14ac:dyDescent="0.25">
      <c r="C12450" s="101"/>
      <c r="E12450" s="101"/>
      <c r="G12450" s="101"/>
      <c r="I12450" s="102"/>
      <c r="J12450" s="103"/>
    </row>
    <row r="12451" spans="3:10" x14ac:dyDescent="0.25">
      <c r="C12451" s="101"/>
      <c r="E12451" s="101"/>
      <c r="G12451" s="101"/>
      <c r="I12451" s="102"/>
      <c r="J12451" s="103"/>
    </row>
    <row r="12452" spans="3:10" x14ac:dyDescent="0.25">
      <c r="C12452" s="101"/>
      <c r="E12452" s="101"/>
      <c r="G12452" s="101"/>
      <c r="I12452" s="102"/>
      <c r="J12452" s="103"/>
    </row>
    <row r="12453" spans="3:10" x14ac:dyDescent="0.25">
      <c r="C12453" s="101"/>
      <c r="E12453" s="101"/>
      <c r="G12453" s="101"/>
      <c r="I12453" s="102"/>
      <c r="J12453" s="103"/>
    </row>
    <row r="12454" spans="3:10" x14ac:dyDescent="0.25">
      <c r="C12454" s="101"/>
      <c r="E12454" s="101"/>
      <c r="G12454" s="101"/>
      <c r="I12454" s="102"/>
      <c r="J12454" s="103"/>
    </row>
    <row r="12455" spans="3:10" x14ac:dyDescent="0.25">
      <c r="C12455" s="101"/>
      <c r="E12455" s="101"/>
      <c r="G12455" s="101"/>
      <c r="I12455" s="102"/>
      <c r="J12455" s="103"/>
    </row>
    <row r="12456" spans="3:10" x14ac:dyDescent="0.25">
      <c r="C12456" s="101"/>
      <c r="E12456" s="101"/>
      <c r="G12456" s="101"/>
      <c r="I12456" s="102"/>
      <c r="J12456" s="103"/>
    </row>
    <row r="12457" spans="3:10" x14ac:dyDescent="0.25">
      <c r="C12457" s="101"/>
      <c r="E12457" s="101"/>
      <c r="G12457" s="101"/>
      <c r="I12457" s="102"/>
      <c r="J12457" s="103"/>
    </row>
    <row r="12458" spans="3:10" x14ac:dyDescent="0.25">
      <c r="C12458" s="101"/>
      <c r="E12458" s="101"/>
      <c r="G12458" s="101"/>
      <c r="I12458" s="102"/>
      <c r="J12458" s="103"/>
    </row>
    <row r="12459" spans="3:10" x14ac:dyDescent="0.25">
      <c r="C12459" s="101"/>
      <c r="E12459" s="101"/>
      <c r="G12459" s="101"/>
      <c r="I12459" s="102"/>
      <c r="J12459" s="103"/>
    </row>
    <row r="12460" spans="3:10" x14ac:dyDescent="0.25">
      <c r="C12460" s="101"/>
      <c r="E12460" s="101"/>
      <c r="G12460" s="101"/>
      <c r="I12460" s="102"/>
      <c r="J12460" s="103"/>
    </row>
    <row r="12461" spans="3:10" x14ac:dyDescent="0.25">
      <c r="C12461" s="101"/>
      <c r="E12461" s="101"/>
      <c r="G12461" s="101"/>
      <c r="I12461" s="102"/>
      <c r="J12461" s="103"/>
    </row>
    <row r="12462" spans="3:10" x14ac:dyDescent="0.25">
      <c r="C12462" s="101"/>
      <c r="E12462" s="101"/>
      <c r="G12462" s="101"/>
      <c r="I12462" s="102"/>
      <c r="J12462" s="103"/>
    </row>
    <row r="12463" spans="3:10" x14ac:dyDescent="0.25">
      <c r="C12463" s="101"/>
      <c r="E12463" s="101"/>
      <c r="G12463" s="101"/>
      <c r="I12463" s="102"/>
      <c r="J12463" s="103"/>
    </row>
    <row r="12464" spans="3:10" x14ac:dyDescent="0.25">
      <c r="C12464" s="101"/>
      <c r="E12464" s="101"/>
      <c r="G12464" s="101"/>
      <c r="I12464" s="102"/>
      <c r="J12464" s="103"/>
    </row>
    <row r="12465" spans="3:10" x14ac:dyDescent="0.25">
      <c r="C12465" s="101"/>
      <c r="E12465" s="101"/>
      <c r="G12465" s="101"/>
      <c r="I12465" s="102"/>
      <c r="J12465" s="103"/>
    </row>
    <row r="12466" spans="3:10" x14ac:dyDescent="0.25">
      <c r="C12466" s="101"/>
      <c r="E12466" s="101"/>
      <c r="G12466" s="101"/>
      <c r="I12466" s="102"/>
      <c r="J12466" s="103"/>
    </row>
    <row r="12467" spans="3:10" x14ac:dyDescent="0.25">
      <c r="C12467" s="101"/>
      <c r="E12467" s="101"/>
      <c r="G12467" s="101"/>
      <c r="I12467" s="102"/>
      <c r="J12467" s="103"/>
    </row>
    <row r="12468" spans="3:10" x14ac:dyDescent="0.25">
      <c r="C12468" s="101"/>
      <c r="E12468" s="101"/>
      <c r="G12468" s="101"/>
      <c r="I12468" s="102"/>
      <c r="J12468" s="103"/>
    </row>
    <row r="12469" spans="3:10" x14ac:dyDescent="0.25">
      <c r="C12469" s="101"/>
      <c r="E12469" s="101"/>
      <c r="G12469" s="101"/>
      <c r="I12469" s="102"/>
      <c r="J12469" s="103"/>
    </row>
    <row r="12470" spans="3:10" x14ac:dyDescent="0.25">
      <c r="C12470" s="101"/>
      <c r="E12470" s="101"/>
      <c r="G12470" s="101"/>
      <c r="I12470" s="102"/>
      <c r="J12470" s="103"/>
    </row>
    <row r="12471" spans="3:10" x14ac:dyDescent="0.25">
      <c r="C12471" s="101"/>
      <c r="E12471" s="101"/>
      <c r="G12471" s="101"/>
      <c r="I12471" s="102"/>
      <c r="J12471" s="103"/>
    </row>
    <row r="12472" spans="3:10" x14ac:dyDescent="0.25">
      <c r="C12472" s="101"/>
      <c r="E12472" s="101"/>
      <c r="G12472" s="101"/>
      <c r="I12472" s="102"/>
      <c r="J12472" s="103"/>
    </row>
    <row r="12473" spans="3:10" x14ac:dyDescent="0.25">
      <c r="C12473" s="101"/>
      <c r="E12473" s="101"/>
      <c r="G12473" s="101"/>
      <c r="I12473" s="102"/>
      <c r="J12473" s="103"/>
    </row>
    <row r="12474" spans="3:10" x14ac:dyDescent="0.25">
      <c r="C12474" s="101"/>
      <c r="E12474" s="101"/>
      <c r="G12474" s="101"/>
      <c r="I12474" s="102"/>
      <c r="J12474" s="103"/>
    </row>
    <row r="12475" spans="3:10" x14ac:dyDescent="0.25">
      <c r="C12475" s="101"/>
      <c r="E12475" s="101"/>
      <c r="G12475" s="101"/>
      <c r="I12475" s="102"/>
      <c r="J12475" s="103"/>
    </row>
    <row r="12476" spans="3:10" x14ac:dyDescent="0.25">
      <c r="C12476" s="101"/>
      <c r="E12476" s="101"/>
      <c r="G12476" s="101"/>
      <c r="I12476" s="102"/>
      <c r="J12476" s="103"/>
    </row>
    <row r="12477" spans="3:10" x14ac:dyDescent="0.25">
      <c r="C12477" s="101"/>
      <c r="E12477" s="101"/>
      <c r="G12477" s="101"/>
      <c r="I12477" s="102"/>
      <c r="J12477" s="103"/>
    </row>
    <row r="12478" spans="3:10" x14ac:dyDescent="0.25">
      <c r="C12478" s="101"/>
      <c r="E12478" s="101"/>
      <c r="G12478" s="101"/>
      <c r="I12478" s="102"/>
      <c r="J12478" s="103"/>
    </row>
    <row r="12479" spans="3:10" x14ac:dyDescent="0.25">
      <c r="C12479" s="101"/>
      <c r="E12479" s="101"/>
      <c r="G12479" s="101"/>
      <c r="I12479" s="102"/>
      <c r="J12479" s="103"/>
    </row>
    <row r="12480" spans="3:10" x14ac:dyDescent="0.25">
      <c r="C12480" s="101"/>
      <c r="E12480" s="101"/>
      <c r="G12480" s="101"/>
      <c r="I12480" s="102"/>
      <c r="J12480" s="103"/>
    </row>
    <row r="12481" spans="3:10" x14ac:dyDescent="0.25">
      <c r="C12481" s="101"/>
      <c r="E12481" s="101"/>
      <c r="G12481" s="101"/>
      <c r="I12481" s="102"/>
      <c r="J12481" s="103"/>
    </row>
    <row r="12482" spans="3:10" x14ac:dyDescent="0.25">
      <c r="C12482" s="101"/>
      <c r="E12482" s="101"/>
      <c r="G12482" s="101"/>
      <c r="I12482" s="102"/>
      <c r="J12482" s="103"/>
    </row>
    <row r="12483" spans="3:10" x14ac:dyDescent="0.25">
      <c r="C12483" s="101"/>
      <c r="E12483" s="101"/>
      <c r="G12483" s="101"/>
      <c r="I12483" s="102"/>
      <c r="J12483" s="103"/>
    </row>
    <row r="12484" spans="3:10" x14ac:dyDescent="0.25">
      <c r="C12484" s="101"/>
      <c r="E12484" s="101"/>
      <c r="G12484" s="101"/>
      <c r="I12484" s="102"/>
      <c r="J12484" s="103"/>
    </row>
    <row r="12485" spans="3:10" x14ac:dyDescent="0.25">
      <c r="C12485" s="101"/>
      <c r="E12485" s="101"/>
      <c r="G12485" s="101"/>
      <c r="I12485" s="102"/>
      <c r="J12485" s="103"/>
    </row>
    <row r="12486" spans="3:10" x14ac:dyDescent="0.25">
      <c r="C12486" s="101"/>
      <c r="E12486" s="101"/>
      <c r="G12486" s="101"/>
      <c r="I12486" s="102"/>
      <c r="J12486" s="103"/>
    </row>
    <row r="12487" spans="3:10" x14ac:dyDescent="0.25">
      <c r="C12487" s="101"/>
      <c r="E12487" s="101"/>
      <c r="G12487" s="101"/>
      <c r="I12487" s="102"/>
      <c r="J12487" s="103"/>
    </row>
    <row r="12488" spans="3:10" x14ac:dyDescent="0.25">
      <c r="C12488" s="101"/>
      <c r="E12488" s="101"/>
      <c r="G12488" s="101"/>
      <c r="I12488" s="102"/>
      <c r="J12488" s="103"/>
    </row>
    <row r="12489" spans="3:10" x14ac:dyDescent="0.25">
      <c r="C12489" s="101"/>
      <c r="E12489" s="101"/>
      <c r="G12489" s="101"/>
      <c r="I12489" s="102"/>
      <c r="J12489" s="103"/>
    </row>
    <row r="12490" spans="3:10" x14ac:dyDescent="0.25">
      <c r="C12490" s="101"/>
      <c r="E12490" s="101"/>
      <c r="G12490" s="101"/>
      <c r="I12490" s="102"/>
      <c r="J12490" s="103"/>
    </row>
    <row r="12491" spans="3:10" x14ac:dyDescent="0.25">
      <c r="C12491" s="101"/>
      <c r="E12491" s="101"/>
      <c r="G12491" s="101"/>
      <c r="I12491" s="102"/>
      <c r="J12491" s="103"/>
    </row>
    <row r="12492" spans="3:10" x14ac:dyDescent="0.25">
      <c r="C12492" s="101"/>
      <c r="E12492" s="101"/>
      <c r="G12492" s="101"/>
      <c r="I12492" s="102"/>
      <c r="J12492" s="103"/>
    </row>
    <row r="12493" spans="3:10" x14ac:dyDescent="0.25">
      <c r="C12493" s="101"/>
      <c r="E12493" s="101"/>
      <c r="G12493" s="101"/>
      <c r="I12493" s="102"/>
      <c r="J12493" s="103"/>
    </row>
    <row r="12494" spans="3:10" x14ac:dyDescent="0.25">
      <c r="C12494" s="101"/>
      <c r="E12494" s="101"/>
      <c r="G12494" s="101"/>
      <c r="I12494" s="102"/>
      <c r="J12494" s="103"/>
    </row>
    <row r="12495" spans="3:10" x14ac:dyDescent="0.25">
      <c r="C12495" s="101"/>
      <c r="E12495" s="101"/>
      <c r="G12495" s="101"/>
      <c r="I12495" s="102"/>
      <c r="J12495" s="103"/>
    </row>
    <row r="12496" spans="3:10" x14ac:dyDescent="0.25">
      <c r="C12496" s="101"/>
      <c r="E12496" s="101"/>
      <c r="G12496" s="101"/>
      <c r="I12496" s="102"/>
      <c r="J12496" s="103"/>
    </row>
    <row r="12497" spans="3:10" x14ac:dyDescent="0.25">
      <c r="C12497" s="101"/>
      <c r="E12497" s="101"/>
      <c r="G12497" s="101"/>
      <c r="I12497" s="102"/>
      <c r="J12497" s="103"/>
    </row>
    <row r="12498" spans="3:10" x14ac:dyDescent="0.25">
      <c r="C12498" s="101"/>
      <c r="E12498" s="101"/>
      <c r="G12498" s="101"/>
      <c r="I12498" s="102"/>
      <c r="J12498" s="103"/>
    </row>
    <row r="12499" spans="3:10" x14ac:dyDescent="0.25">
      <c r="C12499" s="101"/>
      <c r="E12499" s="101"/>
      <c r="G12499" s="101"/>
      <c r="I12499" s="102"/>
      <c r="J12499" s="103"/>
    </row>
    <row r="12500" spans="3:10" x14ac:dyDescent="0.25">
      <c r="C12500" s="101"/>
      <c r="E12500" s="101"/>
      <c r="G12500" s="101"/>
      <c r="I12500" s="102"/>
      <c r="J12500" s="103"/>
    </row>
    <row r="12501" spans="3:10" x14ac:dyDescent="0.25">
      <c r="C12501" s="101"/>
      <c r="E12501" s="101"/>
      <c r="G12501" s="101"/>
      <c r="I12501" s="102"/>
      <c r="J12501" s="103"/>
    </row>
    <row r="12502" spans="3:10" x14ac:dyDescent="0.25">
      <c r="C12502" s="101"/>
      <c r="E12502" s="101"/>
      <c r="G12502" s="101"/>
      <c r="I12502" s="102"/>
      <c r="J12502" s="103"/>
    </row>
    <row r="12503" spans="3:10" x14ac:dyDescent="0.25">
      <c r="C12503" s="101"/>
      <c r="E12503" s="101"/>
      <c r="G12503" s="101"/>
      <c r="I12503" s="102"/>
      <c r="J12503" s="103"/>
    </row>
    <row r="12504" spans="3:10" x14ac:dyDescent="0.25">
      <c r="C12504" s="101"/>
      <c r="E12504" s="101"/>
      <c r="G12504" s="101"/>
      <c r="I12504" s="102"/>
      <c r="J12504" s="103"/>
    </row>
    <row r="12505" spans="3:10" x14ac:dyDescent="0.25">
      <c r="C12505" s="101"/>
      <c r="E12505" s="101"/>
      <c r="G12505" s="101"/>
      <c r="I12505" s="102"/>
      <c r="J12505" s="103"/>
    </row>
    <row r="12506" spans="3:10" x14ac:dyDescent="0.25">
      <c r="C12506" s="101"/>
      <c r="E12506" s="101"/>
      <c r="G12506" s="101"/>
      <c r="I12506" s="102"/>
      <c r="J12506" s="103"/>
    </row>
    <row r="12507" spans="3:10" x14ac:dyDescent="0.25">
      <c r="C12507" s="101"/>
      <c r="E12507" s="101"/>
      <c r="G12507" s="101"/>
      <c r="I12507" s="102"/>
      <c r="J12507" s="103"/>
    </row>
    <row r="12508" spans="3:10" x14ac:dyDescent="0.25">
      <c r="C12508" s="101"/>
      <c r="E12508" s="101"/>
      <c r="G12508" s="101"/>
      <c r="I12508" s="102"/>
      <c r="J12508" s="103"/>
    </row>
    <row r="12509" spans="3:10" x14ac:dyDescent="0.25">
      <c r="C12509" s="101"/>
      <c r="E12509" s="101"/>
      <c r="G12509" s="101"/>
      <c r="I12509" s="102"/>
      <c r="J12509" s="103"/>
    </row>
    <row r="12510" spans="3:10" x14ac:dyDescent="0.25">
      <c r="C12510" s="101"/>
      <c r="E12510" s="101"/>
      <c r="G12510" s="101"/>
      <c r="I12510" s="102"/>
      <c r="J12510" s="103"/>
    </row>
    <row r="12511" spans="3:10" x14ac:dyDescent="0.25">
      <c r="C12511" s="101"/>
      <c r="E12511" s="101"/>
      <c r="G12511" s="101"/>
      <c r="I12511" s="102"/>
      <c r="J12511" s="103"/>
    </row>
    <row r="12512" spans="3:10" x14ac:dyDescent="0.25">
      <c r="C12512" s="101"/>
      <c r="E12512" s="101"/>
      <c r="G12512" s="101"/>
      <c r="I12512" s="102"/>
      <c r="J12512" s="103"/>
    </row>
    <row r="12513" spans="3:10" x14ac:dyDescent="0.25">
      <c r="C12513" s="101"/>
      <c r="E12513" s="101"/>
      <c r="G12513" s="101"/>
      <c r="I12513" s="102"/>
      <c r="J12513" s="103"/>
    </row>
    <row r="12514" spans="3:10" x14ac:dyDescent="0.25">
      <c r="C12514" s="101"/>
      <c r="E12514" s="101"/>
      <c r="G12514" s="101"/>
      <c r="I12514" s="102"/>
      <c r="J12514" s="103"/>
    </row>
    <row r="12515" spans="3:10" x14ac:dyDescent="0.25">
      <c r="C12515" s="101"/>
      <c r="E12515" s="101"/>
      <c r="G12515" s="101"/>
      <c r="I12515" s="102"/>
      <c r="J12515" s="103"/>
    </row>
    <row r="12516" spans="3:10" x14ac:dyDescent="0.25">
      <c r="C12516" s="101"/>
      <c r="E12516" s="101"/>
      <c r="G12516" s="101"/>
      <c r="I12516" s="102"/>
      <c r="J12516" s="103"/>
    </row>
    <row r="12517" spans="3:10" x14ac:dyDescent="0.25">
      <c r="C12517" s="101"/>
      <c r="E12517" s="101"/>
      <c r="G12517" s="101"/>
      <c r="I12517" s="102"/>
      <c r="J12517" s="103"/>
    </row>
    <row r="12518" spans="3:10" x14ac:dyDescent="0.25">
      <c r="C12518" s="101"/>
      <c r="E12518" s="101"/>
      <c r="G12518" s="101"/>
      <c r="I12518" s="102"/>
      <c r="J12518" s="103"/>
    </row>
    <row r="12519" spans="3:10" x14ac:dyDescent="0.25">
      <c r="C12519" s="101"/>
      <c r="E12519" s="101"/>
      <c r="G12519" s="101"/>
      <c r="I12519" s="102"/>
      <c r="J12519" s="103"/>
    </row>
    <row r="12520" spans="3:10" x14ac:dyDescent="0.25">
      <c r="C12520" s="101"/>
      <c r="E12520" s="101"/>
      <c r="G12520" s="101"/>
      <c r="I12520" s="102"/>
      <c r="J12520" s="103"/>
    </row>
    <row r="12521" spans="3:10" x14ac:dyDescent="0.25">
      <c r="C12521" s="101"/>
      <c r="E12521" s="101"/>
      <c r="G12521" s="101"/>
      <c r="I12521" s="102"/>
      <c r="J12521" s="103"/>
    </row>
    <row r="12522" spans="3:10" x14ac:dyDescent="0.25">
      <c r="C12522" s="101"/>
      <c r="E12522" s="101"/>
      <c r="G12522" s="101"/>
      <c r="I12522" s="102"/>
      <c r="J12522" s="103"/>
    </row>
    <row r="12523" spans="3:10" x14ac:dyDescent="0.25">
      <c r="C12523" s="101"/>
      <c r="E12523" s="101"/>
      <c r="G12523" s="101"/>
      <c r="I12523" s="102"/>
      <c r="J12523" s="103"/>
    </row>
    <row r="12524" spans="3:10" x14ac:dyDescent="0.25">
      <c r="C12524" s="101"/>
      <c r="E12524" s="101"/>
      <c r="G12524" s="101"/>
      <c r="I12524" s="102"/>
      <c r="J12524" s="103"/>
    </row>
    <row r="12525" spans="3:10" x14ac:dyDescent="0.25">
      <c r="C12525" s="101"/>
      <c r="E12525" s="101"/>
      <c r="G12525" s="101"/>
      <c r="I12525" s="102"/>
      <c r="J12525" s="103"/>
    </row>
    <row r="12526" spans="3:10" x14ac:dyDescent="0.25">
      <c r="C12526" s="101"/>
      <c r="E12526" s="101"/>
      <c r="G12526" s="101"/>
      <c r="I12526" s="102"/>
      <c r="J12526" s="103"/>
    </row>
    <row r="12527" spans="3:10" x14ac:dyDescent="0.25">
      <c r="C12527" s="101"/>
      <c r="E12527" s="101"/>
      <c r="G12527" s="101"/>
      <c r="I12527" s="102"/>
      <c r="J12527" s="103"/>
    </row>
    <row r="12528" spans="3:10" x14ac:dyDescent="0.25">
      <c r="C12528" s="101"/>
      <c r="E12528" s="101"/>
      <c r="G12528" s="101"/>
      <c r="I12528" s="102"/>
      <c r="J12528" s="103"/>
    </row>
    <row r="12529" spans="3:10" x14ac:dyDescent="0.25">
      <c r="C12529" s="101"/>
      <c r="E12529" s="101"/>
      <c r="G12529" s="101"/>
      <c r="I12529" s="102"/>
      <c r="J12529" s="103"/>
    </row>
    <row r="12530" spans="3:10" x14ac:dyDescent="0.25">
      <c r="C12530" s="101"/>
      <c r="E12530" s="101"/>
      <c r="G12530" s="101"/>
      <c r="I12530" s="102"/>
      <c r="J12530" s="103"/>
    </row>
    <row r="12531" spans="3:10" x14ac:dyDescent="0.25">
      <c r="C12531" s="101"/>
      <c r="E12531" s="101"/>
      <c r="G12531" s="101"/>
      <c r="I12531" s="102"/>
      <c r="J12531" s="103"/>
    </row>
    <row r="12532" spans="3:10" x14ac:dyDescent="0.25">
      <c r="C12532" s="101"/>
      <c r="E12532" s="101"/>
      <c r="G12532" s="101"/>
      <c r="I12532" s="102"/>
      <c r="J12532" s="103"/>
    </row>
    <row r="12533" spans="3:10" x14ac:dyDescent="0.25">
      <c r="C12533" s="101"/>
      <c r="E12533" s="101"/>
      <c r="G12533" s="101"/>
      <c r="I12533" s="102"/>
      <c r="J12533" s="103"/>
    </row>
    <row r="12534" spans="3:10" x14ac:dyDescent="0.25">
      <c r="C12534" s="101"/>
      <c r="E12534" s="101"/>
      <c r="G12534" s="101"/>
      <c r="I12534" s="102"/>
      <c r="J12534" s="103"/>
    </row>
    <row r="12535" spans="3:10" x14ac:dyDescent="0.25">
      <c r="C12535" s="101"/>
      <c r="E12535" s="101"/>
      <c r="G12535" s="101"/>
      <c r="I12535" s="102"/>
      <c r="J12535" s="103"/>
    </row>
    <row r="12536" spans="3:10" x14ac:dyDescent="0.25">
      <c r="C12536" s="101"/>
      <c r="E12536" s="101"/>
      <c r="G12536" s="101"/>
      <c r="I12536" s="102"/>
      <c r="J12536" s="103"/>
    </row>
    <row r="12537" spans="3:10" x14ac:dyDescent="0.25">
      <c r="C12537" s="101"/>
      <c r="E12537" s="101"/>
      <c r="G12537" s="101"/>
      <c r="I12537" s="102"/>
      <c r="J12537" s="103"/>
    </row>
    <row r="12538" spans="3:10" x14ac:dyDescent="0.25">
      <c r="C12538" s="101"/>
      <c r="E12538" s="101"/>
      <c r="G12538" s="101"/>
      <c r="I12538" s="102"/>
      <c r="J12538" s="103"/>
    </row>
    <row r="12539" spans="3:10" x14ac:dyDescent="0.25">
      <c r="C12539" s="101"/>
      <c r="E12539" s="101"/>
      <c r="G12539" s="101"/>
      <c r="I12539" s="102"/>
      <c r="J12539" s="103"/>
    </row>
    <row r="12540" spans="3:10" x14ac:dyDescent="0.25">
      <c r="C12540" s="101"/>
      <c r="E12540" s="101"/>
      <c r="G12540" s="101"/>
      <c r="I12540" s="102"/>
      <c r="J12540" s="103"/>
    </row>
    <row r="12541" spans="3:10" x14ac:dyDescent="0.25">
      <c r="C12541" s="101"/>
      <c r="E12541" s="101"/>
      <c r="G12541" s="101"/>
      <c r="I12541" s="102"/>
      <c r="J12541" s="103"/>
    </row>
    <row r="12542" spans="3:10" x14ac:dyDescent="0.25">
      <c r="C12542" s="101"/>
      <c r="E12542" s="101"/>
      <c r="G12542" s="101"/>
      <c r="I12542" s="102"/>
      <c r="J12542" s="103"/>
    </row>
    <row r="12543" spans="3:10" x14ac:dyDescent="0.25">
      <c r="C12543" s="101"/>
      <c r="E12543" s="101"/>
      <c r="G12543" s="101"/>
      <c r="I12543" s="102"/>
      <c r="J12543" s="103"/>
    </row>
    <row r="12544" spans="3:10" x14ac:dyDescent="0.25">
      <c r="C12544" s="101"/>
      <c r="E12544" s="101"/>
      <c r="G12544" s="101"/>
      <c r="I12544" s="102"/>
      <c r="J12544" s="103"/>
    </row>
    <row r="12545" spans="3:10" x14ac:dyDescent="0.25">
      <c r="C12545" s="101"/>
      <c r="E12545" s="101"/>
      <c r="G12545" s="101"/>
      <c r="I12545" s="102"/>
      <c r="J12545" s="103"/>
    </row>
    <row r="12546" spans="3:10" x14ac:dyDescent="0.25">
      <c r="C12546" s="101"/>
      <c r="E12546" s="101"/>
      <c r="G12546" s="101"/>
      <c r="I12546" s="102"/>
      <c r="J12546" s="103"/>
    </row>
    <row r="12547" spans="3:10" x14ac:dyDescent="0.25">
      <c r="C12547" s="101"/>
      <c r="E12547" s="101"/>
      <c r="G12547" s="101"/>
      <c r="I12547" s="102"/>
      <c r="J12547" s="103"/>
    </row>
    <row r="12548" spans="3:10" x14ac:dyDescent="0.25">
      <c r="C12548" s="101"/>
      <c r="E12548" s="101"/>
      <c r="G12548" s="101"/>
      <c r="I12548" s="102"/>
      <c r="J12548" s="103"/>
    </row>
    <row r="12549" spans="3:10" x14ac:dyDescent="0.25">
      <c r="C12549" s="101"/>
      <c r="E12549" s="101"/>
      <c r="G12549" s="101"/>
      <c r="I12549" s="102"/>
      <c r="J12549" s="103"/>
    </row>
    <row r="12550" spans="3:10" x14ac:dyDescent="0.25">
      <c r="C12550" s="101"/>
      <c r="E12550" s="101"/>
      <c r="G12550" s="101"/>
      <c r="I12550" s="102"/>
      <c r="J12550" s="103"/>
    </row>
    <row r="12551" spans="3:10" x14ac:dyDescent="0.25">
      <c r="C12551" s="101"/>
      <c r="E12551" s="101"/>
      <c r="G12551" s="101"/>
      <c r="I12551" s="102"/>
      <c r="J12551" s="103"/>
    </row>
    <row r="12552" spans="3:10" x14ac:dyDescent="0.25">
      <c r="C12552" s="101"/>
      <c r="E12552" s="101"/>
      <c r="G12552" s="101"/>
      <c r="I12552" s="102"/>
      <c r="J12552" s="103"/>
    </row>
    <row r="12553" spans="3:10" x14ac:dyDescent="0.25">
      <c r="C12553" s="101"/>
      <c r="E12553" s="101"/>
      <c r="G12553" s="101"/>
      <c r="I12553" s="102"/>
      <c r="J12553" s="103"/>
    </row>
    <row r="12554" spans="3:10" x14ac:dyDescent="0.25">
      <c r="C12554" s="101"/>
      <c r="E12554" s="101"/>
      <c r="G12554" s="101"/>
      <c r="I12554" s="102"/>
      <c r="J12554" s="103"/>
    </row>
    <row r="12555" spans="3:10" x14ac:dyDescent="0.25">
      <c r="C12555" s="101"/>
      <c r="E12555" s="101"/>
      <c r="G12555" s="101"/>
      <c r="I12555" s="102"/>
      <c r="J12555" s="103"/>
    </row>
    <row r="12556" spans="3:10" x14ac:dyDescent="0.25">
      <c r="C12556" s="101"/>
      <c r="E12556" s="101"/>
      <c r="G12556" s="101"/>
      <c r="I12556" s="102"/>
      <c r="J12556" s="103"/>
    </row>
    <row r="12557" spans="3:10" x14ac:dyDescent="0.25">
      <c r="C12557" s="101"/>
      <c r="E12557" s="101"/>
      <c r="G12557" s="101"/>
      <c r="I12557" s="102"/>
      <c r="J12557" s="103"/>
    </row>
    <row r="12558" spans="3:10" x14ac:dyDescent="0.25">
      <c r="C12558" s="101"/>
      <c r="E12558" s="101"/>
      <c r="G12558" s="101"/>
      <c r="I12558" s="102"/>
      <c r="J12558" s="103"/>
    </row>
    <row r="12559" spans="3:10" x14ac:dyDescent="0.25">
      <c r="C12559" s="101"/>
      <c r="E12559" s="101"/>
      <c r="G12559" s="101"/>
      <c r="I12559" s="102"/>
      <c r="J12559" s="103"/>
    </row>
    <row r="12560" spans="3:10" x14ac:dyDescent="0.25">
      <c r="C12560" s="101"/>
      <c r="E12560" s="101"/>
      <c r="G12560" s="101"/>
      <c r="I12560" s="102"/>
      <c r="J12560" s="103"/>
    </row>
    <row r="12561" spans="3:10" x14ac:dyDescent="0.25">
      <c r="C12561" s="101"/>
      <c r="E12561" s="101"/>
      <c r="G12561" s="101"/>
      <c r="I12561" s="102"/>
      <c r="J12561" s="103"/>
    </row>
    <row r="12562" spans="3:10" x14ac:dyDescent="0.25">
      <c r="C12562" s="101"/>
      <c r="E12562" s="101"/>
      <c r="G12562" s="101"/>
      <c r="I12562" s="102"/>
      <c r="J12562" s="103"/>
    </row>
    <row r="12563" spans="3:10" x14ac:dyDescent="0.25">
      <c r="C12563" s="101"/>
      <c r="E12563" s="101"/>
      <c r="G12563" s="101"/>
      <c r="I12563" s="102"/>
      <c r="J12563" s="103"/>
    </row>
    <row r="12564" spans="3:10" x14ac:dyDescent="0.25">
      <c r="C12564" s="101"/>
      <c r="E12564" s="101"/>
      <c r="G12564" s="101"/>
      <c r="I12564" s="102"/>
      <c r="J12564" s="103"/>
    </row>
    <row r="12565" spans="3:10" x14ac:dyDescent="0.25">
      <c r="C12565" s="101"/>
      <c r="E12565" s="101"/>
      <c r="G12565" s="101"/>
      <c r="I12565" s="102"/>
      <c r="J12565" s="103"/>
    </row>
    <row r="12566" spans="3:10" x14ac:dyDescent="0.25">
      <c r="C12566" s="101"/>
      <c r="E12566" s="101"/>
      <c r="G12566" s="101"/>
      <c r="I12566" s="102"/>
      <c r="J12566" s="103"/>
    </row>
    <row r="12567" spans="3:10" x14ac:dyDescent="0.25">
      <c r="C12567" s="101"/>
      <c r="E12567" s="101"/>
      <c r="G12567" s="101"/>
      <c r="I12567" s="102"/>
      <c r="J12567" s="103"/>
    </row>
    <row r="12568" spans="3:10" x14ac:dyDescent="0.25">
      <c r="C12568" s="101"/>
      <c r="E12568" s="101"/>
      <c r="G12568" s="101"/>
      <c r="I12568" s="102"/>
      <c r="J12568" s="103"/>
    </row>
    <row r="12569" spans="3:10" x14ac:dyDescent="0.25">
      <c r="C12569" s="101"/>
      <c r="E12569" s="101"/>
      <c r="G12569" s="101"/>
      <c r="I12569" s="102"/>
      <c r="J12569" s="103"/>
    </row>
    <row r="12570" spans="3:10" x14ac:dyDescent="0.25">
      <c r="C12570" s="101"/>
      <c r="E12570" s="101"/>
      <c r="G12570" s="101"/>
      <c r="I12570" s="102"/>
      <c r="J12570" s="103"/>
    </row>
    <row r="12571" spans="3:10" x14ac:dyDescent="0.25">
      <c r="C12571" s="101"/>
      <c r="E12571" s="101"/>
      <c r="G12571" s="101"/>
      <c r="I12571" s="102"/>
      <c r="J12571" s="103"/>
    </row>
    <row r="12572" spans="3:10" x14ac:dyDescent="0.25">
      <c r="C12572" s="101"/>
      <c r="E12572" s="101"/>
      <c r="G12572" s="101"/>
      <c r="I12572" s="102"/>
      <c r="J12572" s="103"/>
    </row>
    <row r="12573" spans="3:10" x14ac:dyDescent="0.25">
      <c r="C12573" s="101"/>
      <c r="E12573" s="101"/>
      <c r="G12573" s="101"/>
      <c r="I12573" s="102"/>
      <c r="J12573" s="103"/>
    </row>
    <row r="12574" spans="3:10" x14ac:dyDescent="0.25">
      <c r="C12574" s="101"/>
      <c r="E12574" s="101"/>
      <c r="G12574" s="101"/>
      <c r="I12574" s="102"/>
      <c r="J12574" s="103"/>
    </row>
    <row r="12575" spans="3:10" x14ac:dyDescent="0.25">
      <c r="C12575" s="101"/>
      <c r="E12575" s="101"/>
      <c r="G12575" s="101"/>
      <c r="I12575" s="102"/>
      <c r="J12575" s="103"/>
    </row>
    <row r="12576" spans="3:10" x14ac:dyDescent="0.25">
      <c r="C12576" s="101"/>
      <c r="E12576" s="101"/>
      <c r="G12576" s="101"/>
      <c r="I12576" s="102"/>
      <c r="J12576" s="103"/>
    </row>
    <row r="12577" spans="3:10" x14ac:dyDescent="0.25">
      <c r="C12577" s="101"/>
      <c r="E12577" s="101"/>
      <c r="G12577" s="101"/>
      <c r="I12577" s="102"/>
      <c r="J12577" s="103"/>
    </row>
    <row r="12578" spans="3:10" x14ac:dyDescent="0.25">
      <c r="C12578" s="101"/>
      <c r="E12578" s="101"/>
      <c r="G12578" s="101"/>
      <c r="I12578" s="102"/>
      <c r="J12578" s="103"/>
    </row>
    <row r="12579" spans="3:10" x14ac:dyDescent="0.25">
      <c r="C12579" s="101"/>
      <c r="E12579" s="101"/>
      <c r="G12579" s="101"/>
      <c r="I12579" s="102"/>
      <c r="J12579" s="103"/>
    </row>
    <row r="12580" spans="3:10" x14ac:dyDescent="0.25">
      <c r="C12580" s="101"/>
      <c r="E12580" s="101"/>
      <c r="G12580" s="101"/>
      <c r="I12580" s="102"/>
      <c r="J12580" s="103"/>
    </row>
    <row r="12581" spans="3:10" x14ac:dyDescent="0.25">
      <c r="C12581" s="101"/>
      <c r="E12581" s="101"/>
      <c r="G12581" s="101"/>
      <c r="I12581" s="102"/>
      <c r="J12581" s="103"/>
    </row>
    <row r="12582" spans="3:10" x14ac:dyDescent="0.25">
      <c r="C12582" s="101"/>
      <c r="E12582" s="101"/>
      <c r="G12582" s="101"/>
      <c r="I12582" s="102"/>
      <c r="J12582" s="103"/>
    </row>
    <row r="12583" spans="3:10" x14ac:dyDescent="0.25">
      <c r="C12583" s="101"/>
      <c r="E12583" s="101"/>
      <c r="G12583" s="101"/>
      <c r="I12583" s="102"/>
      <c r="J12583" s="103"/>
    </row>
    <row r="12584" spans="3:10" x14ac:dyDescent="0.25">
      <c r="C12584" s="101"/>
      <c r="E12584" s="101"/>
      <c r="G12584" s="101"/>
      <c r="I12584" s="102"/>
      <c r="J12584" s="103"/>
    </row>
    <row r="12585" spans="3:10" x14ac:dyDescent="0.25">
      <c r="C12585" s="101"/>
      <c r="E12585" s="101"/>
      <c r="G12585" s="101"/>
      <c r="I12585" s="102"/>
      <c r="J12585" s="103"/>
    </row>
    <row r="12586" spans="3:10" x14ac:dyDescent="0.25">
      <c r="C12586" s="101"/>
      <c r="E12586" s="101"/>
      <c r="G12586" s="101"/>
      <c r="I12586" s="102"/>
      <c r="J12586" s="103"/>
    </row>
    <row r="12587" spans="3:10" x14ac:dyDescent="0.25">
      <c r="C12587" s="101"/>
      <c r="E12587" s="101"/>
      <c r="G12587" s="101"/>
      <c r="I12587" s="102"/>
      <c r="J12587" s="103"/>
    </row>
    <row r="12588" spans="3:10" x14ac:dyDescent="0.25">
      <c r="C12588" s="101"/>
      <c r="E12588" s="101"/>
      <c r="G12588" s="101"/>
      <c r="I12588" s="102"/>
      <c r="J12588" s="103"/>
    </row>
    <row r="12589" spans="3:10" x14ac:dyDescent="0.25">
      <c r="C12589" s="101"/>
      <c r="E12589" s="101"/>
      <c r="G12589" s="101"/>
      <c r="I12589" s="102"/>
      <c r="J12589" s="103"/>
    </row>
    <row r="12590" spans="3:10" x14ac:dyDescent="0.25">
      <c r="C12590" s="101"/>
      <c r="E12590" s="101"/>
      <c r="G12590" s="101"/>
      <c r="I12590" s="102"/>
      <c r="J12590" s="103"/>
    </row>
    <row r="12591" spans="3:10" x14ac:dyDescent="0.25">
      <c r="C12591" s="101"/>
      <c r="E12591" s="101"/>
      <c r="G12591" s="101"/>
      <c r="I12591" s="102"/>
      <c r="J12591" s="103"/>
    </row>
    <row r="12592" spans="3:10" x14ac:dyDescent="0.25">
      <c r="C12592" s="101"/>
      <c r="E12592" s="101"/>
      <c r="G12592" s="101"/>
      <c r="I12592" s="102"/>
      <c r="J12592" s="103"/>
    </row>
    <row r="12593" spans="3:10" x14ac:dyDescent="0.25">
      <c r="C12593" s="101"/>
      <c r="E12593" s="101"/>
      <c r="G12593" s="101"/>
      <c r="I12593" s="102"/>
      <c r="J12593" s="103"/>
    </row>
    <row r="12594" spans="3:10" x14ac:dyDescent="0.25">
      <c r="C12594" s="101"/>
      <c r="E12594" s="101"/>
      <c r="G12594" s="101"/>
      <c r="I12594" s="102"/>
      <c r="J12594" s="103"/>
    </row>
    <row r="12595" spans="3:10" x14ac:dyDescent="0.25">
      <c r="C12595" s="101"/>
      <c r="E12595" s="101"/>
      <c r="G12595" s="101"/>
      <c r="I12595" s="102"/>
      <c r="J12595" s="103"/>
    </row>
    <row r="12596" spans="3:10" x14ac:dyDescent="0.25">
      <c r="C12596" s="101"/>
      <c r="E12596" s="101"/>
      <c r="G12596" s="101"/>
      <c r="I12596" s="102"/>
      <c r="J12596" s="103"/>
    </row>
    <row r="12597" spans="3:10" x14ac:dyDescent="0.25">
      <c r="C12597" s="101"/>
      <c r="E12597" s="101"/>
      <c r="G12597" s="101"/>
      <c r="I12597" s="102"/>
      <c r="J12597" s="103"/>
    </row>
    <row r="12598" spans="3:10" x14ac:dyDescent="0.25">
      <c r="C12598" s="101"/>
      <c r="E12598" s="101"/>
      <c r="G12598" s="101"/>
      <c r="I12598" s="102"/>
      <c r="J12598" s="103"/>
    </row>
    <row r="12599" spans="3:10" x14ac:dyDescent="0.25">
      <c r="C12599" s="101"/>
      <c r="E12599" s="101"/>
      <c r="G12599" s="101"/>
      <c r="I12599" s="102"/>
      <c r="J12599" s="103"/>
    </row>
    <row r="12600" spans="3:10" x14ac:dyDescent="0.25">
      <c r="C12600" s="101"/>
      <c r="E12600" s="101"/>
      <c r="G12600" s="101"/>
      <c r="I12600" s="102"/>
      <c r="J12600" s="103"/>
    </row>
    <row r="12601" spans="3:10" x14ac:dyDescent="0.25">
      <c r="C12601" s="101"/>
      <c r="E12601" s="101"/>
      <c r="G12601" s="101"/>
      <c r="I12601" s="102"/>
      <c r="J12601" s="103"/>
    </row>
    <row r="12602" spans="3:10" x14ac:dyDescent="0.25">
      <c r="C12602" s="101"/>
      <c r="E12602" s="101"/>
      <c r="G12602" s="101"/>
      <c r="I12602" s="102"/>
      <c r="J12602" s="103"/>
    </row>
    <row r="12603" spans="3:10" x14ac:dyDescent="0.25">
      <c r="C12603" s="101"/>
      <c r="E12603" s="101"/>
      <c r="G12603" s="101"/>
      <c r="I12603" s="102"/>
      <c r="J12603" s="103"/>
    </row>
    <row r="12604" spans="3:10" x14ac:dyDescent="0.25">
      <c r="C12604" s="101"/>
      <c r="E12604" s="101"/>
      <c r="G12604" s="101"/>
      <c r="I12604" s="102"/>
      <c r="J12604" s="103"/>
    </row>
    <row r="12605" spans="3:10" x14ac:dyDescent="0.25">
      <c r="C12605" s="101"/>
      <c r="E12605" s="101"/>
      <c r="G12605" s="101"/>
      <c r="I12605" s="102"/>
      <c r="J12605" s="103"/>
    </row>
    <row r="12606" spans="3:10" x14ac:dyDescent="0.25">
      <c r="C12606" s="101"/>
      <c r="E12606" s="101"/>
      <c r="G12606" s="101"/>
      <c r="I12606" s="102"/>
      <c r="J12606" s="103"/>
    </row>
    <row r="12607" spans="3:10" x14ac:dyDescent="0.25">
      <c r="C12607" s="101"/>
      <c r="E12607" s="101"/>
      <c r="G12607" s="101"/>
      <c r="I12607" s="102"/>
      <c r="J12607" s="103"/>
    </row>
    <row r="12608" spans="3:10" x14ac:dyDescent="0.25">
      <c r="C12608" s="101"/>
      <c r="E12608" s="101"/>
      <c r="G12608" s="101"/>
      <c r="I12608" s="102"/>
      <c r="J12608" s="103"/>
    </row>
    <row r="12609" spans="3:10" x14ac:dyDescent="0.25">
      <c r="C12609" s="101"/>
      <c r="E12609" s="101"/>
      <c r="G12609" s="101"/>
      <c r="I12609" s="102"/>
      <c r="J12609" s="103"/>
    </row>
    <row r="12610" spans="3:10" x14ac:dyDescent="0.25">
      <c r="C12610" s="101"/>
      <c r="E12610" s="101"/>
      <c r="G12610" s="101"/>
      <c r="I12610" s="102"/>
      <c r="J12610" s="103"/>
    </row>
    <row r="12611" spans="3:10" x14ac:dyDescent="0.25">
      <c r="C12611" s="101"/>
      <c r="E12611" s="101"/>
      <c r="G12611" s="101"/>
      <c r="I12611" s="102"/>
      <c r="J12611" s="103"/>
    </row>
    <row r="12612" spans="3:10" x14ac:dyDescent="0.25">
      <c r="C12612" s="101"/>
      <c r="E12612" s="101"/>
      <c r="G12612" s="101"/>
      <c r="I12612" s="102"/>
      <c r="J12612" s="103"/>
    </row>
    <row r="12613" spans="3:10" x14ac:dyDescent="0.25">
      <c r="C12613" s="101"/>
      <c r="E12613" s="101"/>
      <c r="G12613" s="101"/>
      <c r="I12613" s="102"/>
      <c r="J12613" s="103"/>
    </row>
    <row r="12614" spans="3:10" x14ac:dyDescent="0.25">
      <c r="C12614" s="101"/>
      <c r="E12614" s="101"/>
      <c r="G12614" s="101"/>
      <c r="I12614" s="102"/>
      <c r="J12614" s="103"/>
    </row>
    <row r="12615" spans="3:10" x14ac:dyDescent="0.25">
      <c r="C12615" s="101"/>
      <c r="E12615" s="101"/>
      <c r="G12615" s="101"/>
      <c r="I12615" s="102"/>
      <c r="J12615" s="103"/>
    </row>
    <row r="12616" spans="3:10" x14ac:dyDescent="0.25">
      <c r="C12616" s="101"/>
      <c r="E12616" s="101"/>
      <c r="G12616" s="101"/>
      <c r="I12616" s="102"/>
      <c r="J12616" s="103"/>
    </row>
    <row r="12617" spans="3:10" x14ac:dyDescent="0.25">
      <c r="C12617" s="101"/>
      <c r="E12617" s="101"/>
      <c r="G12617" s="101"/>
      <c r="I12617" s="102"/>
      <c r="J12617" s="103"/>
    </row>
    <row r="12618" spans="3:10" x14ac:dyDescent="0.25">
      <c r="C12618" s="101"/>
      <c r="E12618" s="101"/>
      <c r="G12618" s="101"/>
      <c r="I12618" s="102"/>
      <c r="J12618" s="103"/>
    </row>
    <row r="12619" spans="3:10" x14ac:dyDescent="0.25">
      <c r="C12619" s="101"/>
      <c r="E12619" s="101"/>
      <c r="G12619" s="101"/>
      <c r="I12619" s="102"/>
      <c r="J12619" s="103"/>
    </row>
    <row r="12620" spans="3:10" x14ac:dyDescent="0.25">
      <c r="C12620" s="101"/>
      <c r="E12620" s="101"/>
      <c r="G12620" s="101"/>
      <c r="I12620" s="102"/>
      <c r="J12620" s="103"/>
    </row>
    <row r="12621" spans="3:10" x14ac:dyDescent="0.25">
      <c r="C12621" s="101"/>
      <c r="E12621" s="101"/>
      <c r="G12621" s="101"/>
      <c r="I12621" s="102"/>
      <c r="J12621" s="103"/>
    </row>
    <row r="12622" spans="3:10" x14ac:dyDescent="0.25">
      <c r="C12622" s="101"/>
      <c r="E12622" s="101"/>
      <c r="G12622" s="101"/>
      <c r="I12622" s="102"/>
      <c r="J12622" s="103"/>
    </row>
    <row r="12623" spans="3:10" x14ac:dyDescent="0.25">
      <c r="C12623" s="101"/>
      <c r="E12623" s="101"/>
      <c r="G12623" s="101"/>
      <c r="I12623" s="102"/>
      <c r="J12623" s="103"/>
    </row>
    <row r="12624" spans="3:10" x14ac:dyDescent="0.25">
      <c r="C12624" s="101"/>
      <c r="E12624" s="101"/>
      <c r="G12624" s="101"/>
      <c r="I12624" s="102"/>
      <c r="J12624" s="103"/>
    </row>
    <row r="12625" spans="3:10" x14ac:dyDescent="0.25">
      <c r="C12625" s="101"/>
      <c r="E12625" s="101"/>
      <c r="G12625" s="101"/>
      <c r="I12625" s="102"/>
      <c r="J12625" s="103"/>
    </row>
    <row r="12626" spans="3:10" x14ac:dyDescent="0.25">
      <c r="C12626" s="101"/>
      <c r="E12626" s="101"/>
      <c r="G12626" s="101"/>
      <c r="I12626" s="102"/>
      <c r="J12626" s="103"/>
    </row>
    <row r="12627" spans="3:10" x14ac:dyDescent="0.25">
      <c r="C12627" s="101"/>
      <c r="E12627" s="101"/>
      <c r="G12627" s="101"/>
      <c r="I12627" s="102"/>
      <c r="J12627" s="103"/>
    </row>
    <row r="12628" spans="3:10" x14ac:dyDescent="0.25">
      <c r="C12628" s="101"/>
      <c r="E12628" s="101"/>
      <c r="G12628" s="101"/>
      <c r="I12628" s="102"/>
      <c r="J12628" s="103"/>
    </row>
    <row r="12629" spans="3:10" x14ac:dyDescent="0.25">
      <c r="C12629" s="101"/>
      <c r="E12629" s="101"/>
      <c r="G12629" s="101"/>
      <c r="I12629" s="102"/>
      <c r="J12629" s="103"/>
    </row>
    <row r="12630" spans="3:10" x14ac:dyDescent="0.25">
      <c r="C12630" s="101"/>
      <c r="E12630" s="101"/>
      <c r="G12630" s="101"/>
      <c r="I12630" s="102"/>
      <c r="J12630" s="103"/>
    </row>
    <row r="12631" spans="3:10" x14ac:dyDescent="0.25">
      <c r="C12631" s="101"/>
      <c r="E12631" s="101"/>
      <c r="G12631" s="101"/>
      <c r="I12631" s="102"/>
      <c r="J12631" s="103"/>
    </row>
    <row r="12632" spans="3:10" x14ac:dyDescent="0.25">
      <c r="C12632" s="101"/>
      <c r="E12632" s="101"/>
      <c r="G12632" s="101"/>
      <c r="I12632" s="102"/>
      <c r="J12632" s="103"/>
    </row>
    <row r="12633" spans="3:10" x14ac:dyDescent="0.25">
      <c r="C12633" s="101"/>
      <c r="E12633" s="101"/>
      <c r="G12633" s="101"/>
      <c r="I12633" s="102"/>
      <c r="J12633" s="103"/>
    </row>
    <row r="12634" spans="3:10" x14ac:dyDescent="0.25">
      <c r="C12634" s="101"/>
      <c r="E12634" s="101"/>
      <c r="G12634" s="101"/>
      <c r="I12634" s="102"/>
      <c r="J12634" s="103"/>
    </row>
    <row r="12635" spans="3:10" x14ac:dyDescent="0.25">
      <c r="C12635" s="101"/>
      <c r="E12635" s="101"/>
      <c r="G12635" s="101"/>
      <c r="I12635" s="102"/>
      <c r="J12635" s="103"/>
    </row>
    <row r="12636" spans="3:10" x14ac:dyDescent="0.25">
      <c r="C12636" s="101"/>
      <c r="E12636" s="101"/>
      <c r="G12636" s="101"/>
      <c r="I12636" s="102"/>
      <c r="J12636" s="103"/>
    </row>
    <row r="12637" spans="3:10" x14ac:dyDescent="0.25">
      <c r="C12637" s="101"/>
      <c r="E12637" s="101"/>
      <c r="G12637" s="101"/>
      <c r="I12637" s="102"/>
      <c r="J12637" s="103"/>
    </row>
    <row r="12638" spans="3:10" x14ac:dyDescent="0.25">
      <c r="C12638" s="101"/>
      <c r="E12638" s="101"/>
      <c r="G12638" s="101"/>
      <c r="I12638" s="102"/>
      <c r="J12638" s="103"/>
    </row>
    <row r="12639" spans="3:10" x14ac:dyDescent="0.25">
      <c r="C12639" s="101"/>
      <c r="E12639" s="101"/>
      <c r="G12639" s="101"/>
      <c r="I12639" s="102"/>
      <c r="J12639" s="103"/>
    </row>
    <row r="12640" spans="3:10" x14ac:dyDescent="0.25">
      <c r="C12640" s="101"/>
      <c r="E12640" s="101"/>
      <c r="G12640" s="101"/>
      <c r="I12640" s="102"/>
      <c r="J12640" s="103"/>
    </row>
    <row r="12641" spans="3:10" x14ac:dyDescent="0.25">
      <c r="C12641" s="101"/>
      <c r="E12641" s="101"/>
      <c r="G12641" s="101"/>
      <c r="I12641" s="102"/>
      <c r="J12641" s="103"/>
    </row>
    <row r="12642" spans="3:10" x14ac:dyDescent="0.25">
      <c r="C12642" s="101"/>
      <c r="E12642" s="101"/>
      <c r="G12642" s="101"/>
      <c r="I12642" s="102"/>
      <c r="J12642" s="103"/>
    </row>
    <row r="12643" spans="3:10" x14ac:dyDescent="0.25">
      <c r="C12643" s="101"/>
      <c r="E12643" s="101"/>
      <c r="G12643" s="101"/>
      <c r="I12643" s="102"/>
      <c r="J12643" s="103"/>
    </row>
    <row r="12644" spans="3:10" x14ac:dyDescent="0.25">
      <c r="C12644" s="101"/>
      <c r="E12644" s="101"/>
      <c r="G12644" s="101"/>
      <c r="I12644" s="102"/>
      <c r="J12644" s="103"/>
    </row>
    <row r="12645" spans="3:10" x14ac:dyDescent="0.25">
      <c r="C12645" s="101"/>
      <c r="E12645" s="101"/>
      <c r="G12645" s="101"/>
      <c r="I12645" s="102"/>
      <c r="J12645" s="103"/>
    </row>
    <row r="12646" spans="3:10" x14ac:dyDescent="0.25">
      <c r="C12646" s="101"/>
      <c r="E12646" s="101"/>
      <c r="G12646" s="101"/>
      <c r="I12646" s="102"/>
      <c r="J12646" s="103"/>
    </row>
    <row r="12647" spans="3:10" x14ac:dyDescent="0.25">
      <c r="C12647" s="101"/>
      <c r="E12647" s="101"/>
      <c r="G12647" s="101"/>
      <c r="I12647" s="102"/>
      <c r="J12647" s="103"/>
    </row>
    <row r="12648" spans="3:10" x14ac:dyDescent="0.25">
      <c r="C12648" s="101"/>
      <c r="E12648" s="101"/>
      <c r="G12648" s="101"/>
      <c r="I12648" s="102"/>
      <c r="J12648" s="103"/>
    </row>
    <row r="12649" spans="3:10" x14ac:dyDescent="0.25">
      <c r="C12649" s="101"/>
      <c r="E12649" s="101"/>
      <c r="G12649" s="101"/>
      <c r="I12649" s="102"/>
      <c r="J12649" s="103"/>
    </row>
    <row r="12650" spans="3:10" x14ac:dyDescent="0.25">
      <c r="C12650" s="101"/>
      <c r="E12650" s="101"/>
      <c r="G12650" s="101"/>
      <c r="I12650" s="102"/>
      <c r="J12650" s="103"/>
    </row>
    <row r="12651" spans="3:10" x14ac:dyDescent="0.25">
      <c r="C12651" s="101"/>
      <c r="E12651" s="101"/>
      <c r="G12651" s="101"/>
      <c r="I12651" s="102"/>
      <c r="J12651" s="103"/>
    </row>
    <row r="12652" spans="3:10" x14ac:dyDescent="0.25">
      <c r="C12652" s="101"/>
      <c r="E12652" s="101"/>
      <c r="G12652" s="101"/>
      <c r="I12652" s="102"/>
      <c r="J12652" s="103"/>
    </row>
    <row r="12653" spans="3:10" x14ac:dyDescent="0.25">
      <c r="C12653" s="101"/>
      <c r="E12653" s="101"/>
      <c r="G12653" s="101"/>
      <c r="I12653" s="102"/>
      <c r="J12653" s="103"/>
    </row>
    <row r="12654" spans="3:10" x14ac:dyDescent="0.25">
      <c r="C12654" s="101"/>
      <c r="E12654" s="101"/>
      <c r="G12654" s="101"/>
      <c r="I12654" s="102"/>
      <c r="J12654" s="103"/>
    </row>
    <row r="12655" spans="3:10" x14ac:dyDescent="0.25">
      <c r="C12655" s="101"/>
      <c r="E12655" s="101"/>
      <c r="G12655" s="101"/>
      <c r="I12655" s="102"/>
      <c r="J12655" s="103"/>
    </row>
    <row r="12656" spans="3:10" x14ac:dyDescent="0.25">
      <c r="C12656" s="101"/>
      <c r="E12656" s="101"/>
      <c r="G12656" s="101"/>
      <c r="I12656" s="102"/>
      <c r="J12656" s="103"/>
    </row>
    <row r="12657" spans="3:10" x14ac:dyDescent="0.25">
      <c r="C12657" s="101"/>
      <c r="E12657" s="101"/>
      <c r="G12657" s="101"/>
      <c r="I12657" s="102"/>
      <c r="J12657" s="103"/>
    </row>
    <row r="12658" spans="3:10" x14ac:dyDescent="0.25">
      <c r="C12658" s="101"/>
      <c r="E12658" s="101"/>
      <c r="G12658" s="101"/>
      <c r="I12658" s="102"/>
      <c r="J12658" s="103"/>
    </row>
    <row r="12659" spans="3:10" x14ac:dyDescent="0.25">
      <c r="C12659" s="101"/>
      <c r="E12659" s="101"/>
      <c r="G12659" s="101"/>
      <c r="I12659" s="102"/>
      <c r="J12659" s="103"/>
    </row>
    <row r="12660" spans="3:10" x14ac:dyDescent="0.25">
      <c r="C12660" s="101"/>
      <c r="E12660" s="101"/>
      <c r="G12660" s="101"/>
      <c r="I12660" s="102"/>
      <c r="J12660" s="103"/>
    </row>
    <row r="12661" spans="3:10" x14ac:dyDescent="0.25">
      <c r="C12661" s="101"/>
      <c r="E12661" s="101"/>
      <c r="G12661" s="101"/>
      <c r="I12661" s="102"/>
      <c r="J12661" s="103"/>
    </row>
    <row r="12662" spans="3:10" x14ac:dyDescent="0.25">
      <c r="C12662" s="101"/>
      <c r="E12662" s="101"/>
      <c r="G12662" s="101"/>
      <c r="I12662" s="102"/>
      <c r="J12662" s="103"/>
    </row>
    <row r="12663" spans="3:10" x14ac:dyDescent="0.25">
      <c r="C12663" s="101"/>
      <c r="E12663" s="101"/>
      <c r="G12663" s="101"/>
      <c r="I12663" s="102"/>
      <c r="J12663" s="103"/>
    </row>
    <row r="12664" spans="3:10" x14ac:dyDescent="0.25">
      <c r="C12664" s="101"/>
      <c r="E12664" s="101"/>
      <c r="G12664" s="101"/>
      <c r="I12664" s="102"/>
      <c r="J12664" s="103"/>
    </row>
    <row r="12665" spans="3:10" x14ac:dyDescent="0.25">
      <c r="C12665" s="101"/>
      <c r="E12665" s="101"/>
      <c r="G12665" s="101"/>
      <c r="I12665" s="102"/>
      <c r="J12665" s="103"/>
    </row>
    <row r="12666" spans="3:10" x14ac:dyDescent="0.25">
      <c r="C12666" s="101"/>
      <c r="E12666" s="101"/>
      <c r="G12666" s="101"/>
      <c r="I12666" s="102"/>
      <c r="J12666" s="103"/>
    </row>
    <row r="12667" spans="3:10" x14ac:dyDescent="0.25">
      <c r="C12667" s="101"/>
      <c r="E12667" s="101"/>
      <c r="G12667" s="101"/>
      <c r="I12667" s="102"/>
      <c r="J12667" s="103"/>
    </row>
    <row r="12668" spans="3:10" x14ac:dyDescent="0.25">
      <c r="C12668" s="101"/>
      <c r="E12668" s="101"/>
      <c r="G12668" s="101"/>
      <c r="I12668" s="102"/>
      <c r="J12668" s="103"/>
    </row>
    <row r="12669" spans="3:10" x14ac:dyDescent="0.25">
      <c r="C12669" s="101"/>
      <c r="E12669" s="101"/>
      <c r="G12669" s="101"/>
      <c r="I12669" s="102"/>
      <c r="J12669" s="103"/>
    </row>
    <row r="12670" spans="3:10" x14ac:dyDescent="0.25">
      <c r="C12670" s="101"/>
      <c r="E12670" s="101"/>
      <c r="G12670" s="101"/>
      <c r="I12670" s="102"/>
      <c r="J12670" s="103"/>
    </row>
    <row r="12671" spans="3:10" x14ac:dyDescent="0.25">
      <c r="C12671" s="101"/>
      <c r="E12671" s="101"/>
      <c r="G12671" s="101"/>
      <c r="I12671" s="102"/>
      <c r="J12671" s="103"/>
    </row>
    <row r="12672" spans="3:10" x14ac:dyDescent="0.25">
      <c r="C12672" s="101"/>
      <c r="E12672" s="101"/>
      <c r="G12672" s="101"/>
      <c r="I12672" s="102"/>
      <c r="J12672" s="103"/>
    </row>
    <row r="12673" spans="3:10" x14ac:dyDescent="0.25">
      <c r="C12673" s="101"/>
      <c r="E12673" s="101"/>
      <c r="G12673" s="101"/>
      <c r="I12673" s="102"/>
      <c r="J12673" s="103"/>
    </row>
    <row r="12674" spans="3:10" x14ac:dyDescent="0.25">
      <c r="C12674" s="101"/>
      <c r="E12674" s="101"/>
      <c r="G12674" s="101"/>
      <c r="I12674" s="102"/>
      <c r="J12674" s="103"/>
    </row>
    <row r="12675" spans="3:10" x14ac:dyDescent="0.25">
      <c r="C12675" s="101"/>
      <c r="E12675" s="101"/>
      <c r="G12675" s="101"/>
      <c r="I12675" s="102"/>
      <c r="J12675" s="103"/>
    </row>
    <row r="12676" spans="3:10" x14ac:dyDescent="0.25">
      <c r="C12676" s="101"/>
      <c r="E12676" s="101"/>
      <c r="G12676" s="101"/>
      <c r="I12676" s="102"/>
      <c r="J12676" s="103"/>
    </row>
    <row r="12677" spans="3:10" x14ac:dyDescent="0.25">
      <c r="C12677" s="101"/>
      <c r="E12677" s="101"/>
      <c r="G12677" s="101"/>
      <c r="I12677" s="102"/>
      <c r="J12677" s="103"/>
    </row>
    <row r="12678" spans="3:10" x14ac:dyDescent="0.25">
      <c r="C12678" s="101"/>
      <c r="E12678" s="101"/>
      <c r="G12678" s="101"/>
      <c r="I12678" s="102"/>
      <c r="J12678" s="103"/>
    </row>
    <row r="12679" spans="3:10" x14ac:dyDescent="0.25">
      <c r="C12679" s="101"/>
      <c r="E12679" s="101"/>
      <c r="G12679" s="101"/>
      <c r="I12679" s="102"/>
      <c r="J12679" s="103"/>
    </row>
    <row r="12680" spans="3:10" x14ac:dyDescent="0.25">
      <c r="C12680" s="101"/>
      <c r="E12680" s="101"/>
      <c r="G12680" s="101"/>
      <c r="I12680" s="102"/>
      <c r="J12680" s="103"/>
    </row>
    <row r="12681" spans="3:10" x14ac:dyDescent="0.25">
      <c r="C12681" s="101"/>
      <c r="E12681" s="101"/>
      <c r="G12681" s="101"/>
      <c r="I12681" s="102"/>
      <c r="J12681" s="103"/>
    </row>
    <row r="12682" spans="3:10" x14ac:dyDescent="0.25">
      <c r="C12682" s="101"/>
      <c r="E12682" s="101"/>
      <c r="G12682" s="101"/>
      <c r="I12682" s="102"/>
      <c r="J12682" s="103"/>
    </row>
    <row r="12683" spans="3:10" x14ac:dyDescent="0.25">
      <c r="C12683" s="101"/>
      <c r="E12683" s="101"/>
      <c r="G12683" s="101"/>
      <c r="I12683" s="102"/>
      <c r="J12683" s="103"/>
    </row>
    <row r="12684" spans="3:10" x14ac:dyDescent="0.25">
      <c r="C12684" s="101"/>
      <c r="E12684" s="101"/>
      <c r="G12684" s="101"/>
      <c r="I12684" s="102"/>
      <c r="J12684" s="103"/>
    </row>
    <row r="12685" spans="3:10" x14ac:dyDescent="0.25">
      <c r="C12685" s="101"/>
      <c r="E12685" s="101"/>
      <c r="G12685" s="101"/>
      <c r="I12685" s="102"/>
      <c r="J12685" s="103"/>
    </row>
    <row r="12686" spans="3:10" x14ac:dyDescent="0.25">
      <c r="C12686" s="101"/>
      <c r="E12686" s="101"/>
      <c r="G12686" s="101"/>
      <c r="I12686" s="102"/>
      <c r="J12686" s="103"/>
    </row>
    <row r="12687" spans="3:10" x14ac:dyDescent="0.25">
      <c r="C12687" s="101"/>
      <c r="E12687" s="101"/>
      <c r="G12687" s="101"/>
      <c r="I12687" s="102"/>
      <c r="J12687" s="103"/>
    </row>
    <row r="12688" spans="3:10" x14ac:dyDescent="0.25">
      <c r="C12688" s="101"/>
      <c r="E12688" s="101"/>
      <c r="G12688" s="101"/>
      <c r="I12688" s="102"/>
      <c r="J12688" s="103"/>
    </row>
    <row r="12689" spans="3:10" x14ac:dyDescent="0.25">
      <c r="C12689" s="101"/>
      <c r="E12689" s="101"/>
      <c r="G12689" s="101"/>
      <c r="I12689" s="102"/>
      <c r="J12689" s="103"/>
    </row>
    <row r="12690" spans="3:10" x14ac:dyDescent="0.25">
      <c r="C12690" s="101"/>
      <c r="E12690" s="101"/>
      <c r="G12690" s="101"/>
      <c r="I12690" s="102"/>
      <c r="J12690" s="103"/>
    </row>
    <row r="12691" spans="3:10" x14ac:dyDescent="0.25">
      <c r="C12691" s="101"/>
      <c r="E12691" s="101"/>
      <c r="G12691" s="101"/>
      <c r="I12691" s="102"/>
      <c r="J12691" s="103"/>
    </row>
    <row r="12692" spans="3:10" x14ac:dyDescent="0.25">
      <c r="C12692" s="101"/>
      <c r="E12692" s="101"/>
      <c r="G12692" s="101"/>
      <c r="I12692" s="102"/>
      <c r="J12692" s="103"/>
    </row>
    <row r="12693" spans="3:10" x14ac:dyDescent="0.25">
      <c r="C12693" s="101"/>
      <c r="E12693" s="101"/>
      <c r="G12693" s="101"/>
      <c r="I12693" s="102"/>
      <c r="J12693" s="103"/>
    </row>
    <row r="12694" spans="3:10" x14ac:dyDescent="0.25">
      <c r="C12694" s="101"/>
      <c r="E12694" s="101"/>
      <c r="G12694" s="101"/>
      <c r="I12694" s="102"/>
      <c r="J12694" s="103"/>
    </row>
    <row r="12695" spans="3:10" x14ac:dyDescent="0.25">
      <c r="C12695" s="101"/>
      <c r="E12695" s="101"/>
      <c r="G12695" s="101"/>
      <c r="I12695" s="102"/>
      <c r="J12695" s="103"/>
    </row>
    <row r="12696" spans="3:10" x14ac:dyDescent="0.25">
      <c r="C12696" s="101"/>
      <c r="E12696" s="101"/>
      <c r="G12696" s="101"/>
      <c r="I12696" s="102"/>
      <c r="J12696" s="103"/>
    </row>
    <row r="12697" spans="3:10" x14ac:dyDescent="0.25">
      <c r="C12697" s="101"/>
      <c r="E12697" s="101"/>
      <c r="G12697" s="101"/>
      <c r="I12697" s="102"/>
      <c r="J12697" s="103"/>
    </row>
    <row r="12698" spans="3:10" x14ac:dyDescent="0.25">
      <c r="C12698" s="101"/>
      <c r="E12698" s="101"/>
      <c r="G12698" s="101"/>
      <c r="I12698" s="102"/>
      <c r="J12698" s="103"/>
    </row>
    <row r="12699" spans="3:10" x14ac:dyDescent="0.25">
      <c r="C12699" s="101"/>
      <c r="E12699" s="101"/>
      <c r="G12699" s="101"/>
      <c r="I12699" s="102"/>
      <c r="J12699" s="103"/>
    </row>
    <row r="12700" spans="3:10" x14ac:dyDescent="0.25">
      <c r="C12700" s="101"/>
      <c r="E12700" s="101"/>
      <c r="G12700" s="101"/>
      <c r="I12700" s="102"/>
      <c r="J12700" s="103"/>
    </row>
    <row r="12701" spans="3:10" x14ac:dyDescent="0.25">
      <c r="C12701" s="101"/>
      <c r="E12701" s="101"/>
      <c r="G12701" s="101"/>
      <c r="I12701" s="102"/>
      <c r="J12701" s="103"/>
    </row>
    <row r="12702" spans="3:10" x14ac:dyDescent="0.25">
      <c r="C12702" s="101"/>
      <c r="E12702" s="101"/>
      <c r="G12702" s="101"/>
      <c r="I12702" s="102"/>
      <c r="J12702" s="103"/>
    </row>
    <row r="12703" spans="3:10" x14ac:dyDescent="0.25">
      <c r="C12703" s="101"/>
      <c r="E12703" s="101"/>
      <c r="G12703" s="101"/>
      <c r="I12703" s="102"/>
      <c r="J12703" s="103"/>
    </row>
    <row r="12704" spans="3:10" x14ac:dyDescent="0.25">
      <c r="C12704" s="101"/>
      <c r="E12704" s="101"/>
      <c r="G12704" s="101"/>
      <c r="I12704" s="102"/>
      <c r="J12704" s="103"/>
    </row>
    <row r="12705" spans="3:10" x14ac:dyDescent="0.25">
      <c r="C12705" s="101"/>
      <c r="E12705" s="101"/>
      <c r="G12705" s="101"/>
      <c r="I12705" s="102"/>
      <c r="J12705" s="103"/>
    </row>
    <row r="12706" spans="3:10" x14ac:dyDescent="0.25">
      <c r="C12706" s="101"/>
      <c r="E12706" s="101"/>
      <c r="G12706" s="101"/>
      <c r="I12706" s="102"/>
      <c r="J12706" s="103"/>
    </row>
    <row r="12707" spans="3:10" x14ac:dyDescent="0.25">
      <c r="C12707" s="101"/>
      <c r="E12707" s="101"/>
      <c r="G12707" s="101"/>
      <c r="I12707" s="102"/>
      <c r="J12707" s="103"/>
    </row>
    <row r="12708" spans="3:10" x14ac:dyDescent="0.25">
      <c r="C12708" s="101"/>
      <c r="E12708" s="101"/>
      <c r="G12708" s="101"/>
      <c r="I12708" s="102"/>
      <c r="J12708" s="103"/>
    </row>
    <row r="12709" spans="3:10" x14ac:dyDescent="0.25">
      <c r="C12709" s="101"/>
      <c r="E12709" s="101"/>
      <c r="G12709" s="101"/>
      <c r="I12709" s="102"/>
      <c r="J12709" s="103"/>
    </row>
    <row r="12710" spans="3:10" x14ac:dyDescent="0.25">
      <c r="C12710" s="101"/>
      <c r="E12710" s="101"/>
      <c r="G12710" s="101"/>
      <c r="I12710" s="102"/>
      <c r="J12710" s="103"/>
    </row>
    <row r="12711" spans="3:10" x14ac:dyDescent="0.25">
      <c r="C12711" s="101"/>
      <c r="E12711" s="101"/>
      <c r="G12711" s="101"/>
      <c r="I12711" s="102"/>
      <c r="J12711" s="103"/>
    </row>
    <row r="12712" spans="3:10" x14ac:dyDescent="0.25">
      <c r="C12712" s="101"/>
      <c r="E12712" s="101"/>
      <c r="G12712" s="101"/>
      <c r="I12712" s="102"/>
      <c r="J12712" s="103"/>
    </row>
    <row r="12713" spans="3:10" x14ac:dyDescent="0.25">
      <c r="C12713" s="101"/>
      <c r="E12713" s="101"/>
      <c r="G12713" s="101"/>
      <c r="I12713" s="102"/>
      <c r="J12713" s="103"/>
    </row>
    <row r="12714" spans="3:10" x14ac:dyDescent="0.25">
      <c r="C12714" s="101"/>
      <c r="E12714" s="101"/>
      <c r="G12714" s="101"/>
      <c r="I12714" s="102"/>
      <c r="J12714" s="103"/>
    </row>
    <row r="12715" spans="3:10" x14ac:dyDescent="0.25">
      <c r="C12715" s="101"/>
      <c r="E12715" s="101"/>
      <c r="G12715" s="101"/>
      <c r="I12715" s="102"/>
      <c r="J12715" s="103"/>
    </row>
    <row r="12716" spans="3:10" x14ac:dyDescent="0.25">
      <c r="C12716" s="101"/>
      <c r="E12716" s="101"/>
      <c r="G12716" s="101"/>
      <c r="I12716" s="102"/>
      <c r="J12716" s="103"/>
    </row>
    <row r="12717" spans="3:10" x14ac:dyDescent="0.25">
      <c r="C12717" s="101"/>
      <c r="E12717" s="101"/>
      <c r="G12717" s="101"/>
      <c r="I12717" s="102"/>
      <c r="J12717" s="103"/>
    </row>
    <row r="12718" spans="3:10" x14ac:dyDescent="0.25">
      <c r="C12718" s="101"/>
      <c r="E12718" s="101"/>
      <c r="G12718" s="101"/>
      <c r="I12718" s="102"/>
      <c r="J12718" s="103"/>
    </row>
    <row r="12719" spans="3:10" x14ac:dyDescent="0.25">
      <c r="C12719" s="101"/>
      <c r="E12719" s="101"/>
      <c r="G12719" s="101"/>
      <c r="I12719" s="102"/>
      <c r="J12719" s="103"/>
    </row>
    <row r="12720" spans="3:10" x14ac:dyDescent="0.25">
      <c r="C12720" s="101"/>
      <c r="E12720" s="101"/>
      <c r="G12720" s="101"/>
      <c r="I12720" s="102"/>
      <c r="J12720" s="103"/>
    </row>
    <row r="12721" spans="3:10" x14ac:dyDescent="0.25">
      <c r="C12721" s="101"/>
      <c r="E12721" s="101"/>
      <c r="G12721" s="101"/>
      <c r="I12721" s="102"/>
      <c r="J12721" s="103"/>
    </row>
    <row r="12722" spans="3:10" x14ac:dyDescent="0.25">
      <c r="C12722" s="101"/>
      <c r="E12722" s="101"/>
      <c r="G12722" s="101"/>
      <c r="I12722" s="102"/>
      <c r="J12722" s="103"/>
    </row>
    <row r="12723" spans="3:10" x14ac:dyDescent="0.25">
      <c r="C12723" s="101"/>
      <c r="E12723" s="101"/>
      <c r="G12723" s="101"/>
      <c r="I12723" s="102"/>
      <c r="J12723" s="103"/>
    </row>
    <row r="12724" spans="3:10" x14ac:dyDescent="0.25">
      <c r="C12724" s="101"/>
      <c r="E12724" s="101"/>
      <c r="G12724" s="101"/>
      <c r="I12724" s="102"/>
      <c r="J12724" s="103"/>
    </row>
    <row r="12725" spans="3:10" x14ac:dyDescent="0.25">
      <c r="C12725" s="101"/>
      <c r="E12725" s="101"/>
      <c r="G12725" s="101"/>
      <c r="I12725" s="102"/>
      <c r="J12725" s="103"/>
    </row>
    <row r="12726" spans="3:10" x14ac:dyDescent="0.25">
      <c r="C12726" s="101"/>
      <c r="E12726" s="101"/>
      <c r="G12726" s="101"/>
      <c r="I12726" s="102"/>
      <c r="J12726" s="103"/>
    </row>
    <row r="12727" spans="3:10" x14ac:dyDescent="0.25">
      <c r="C12727" s="101"/>
      <c r="E12727" s="101"/>
      <c r="G12727" s="101"/>
      <c r="I12727" s="102"/>
      <c r="J12727" s="103"/>
    </row>
    <row r="12728" spans="3:10" x14ac:dyDescent="0.25">
      <c r="C12728" s="101"/>
      <c r="E12728" s="101"/>
      <c r="G12728" s="101"/>
      <c r="I12728" s="102"/>
      <c r="J12728" s="103"/>
    </row>
    <row r="12729" spans="3:10" x14ac:dyDescent="0.25">
      <c r="C12729" s="101"/>
      <c r="E12729" s="101"/>
      <c r="G12729" s="101"/>
      <c r="I12729" s="102"/>
      <c r="J12729" s="103"/>
    </row>
    <row r="12730" spans="3:10" x14ac:dyDescent="0.25">
      <c r="C12730" s="101"/>
      <c r="E12730" s="101"/>
      <c r="G12730" s="101"/>
      <c r="I12730" s="102"/>
      <c r="J12730" s="103"/>
    </row>
    <row r="12731" spans="3:10" x14ac:dyDescent="0.25">
      <c r="C12731" s="101"/>
      <c r="E12731" s="101"/>
      <c r="G12731" s="101"/>
      <c r="I12731" s="102"/>
      <c r="J12731" s="103"/>
    </row>
    <row r="12732" spans="3:10" x14ac:dyDescent="0.25">
      <c r="C12732" s="101"/>
      <c r="E12732" s="101"/>
      <c r="G12732" s="101"/>
      <c r="I12732" s="102"/>
      <c r="J12732" s="103"/>
    </row>
    <row r="12733" spans="3:10" x14ac:dyDescent="0.25">
      <c r="C12733" s="101"/>
      <c r="E12733" s="101"/>
      <c r="G12733" s="101"/>
      <c r="I12733" s="102"/>
      <c r="J12733" s="103"/>
    </row>
    <row r="12734" spans="3:10" x14ac:dyDescent="0.25">
      <c r="C12734" s="101"/>
      <c r="E12734" s="101"/>
      <c r="G12734" s="101"/>
      <c r="I12734" s="102"/>
      <c r="J12734" s="103"/>
    </row>
    <row r="12735" spans="3:10" x14ac:dyDescent="0.25">
      <c r="C12735" s="101"/>
      <c r="E12735" s="101"/>
      <c r="G12735" s="101"/>
      <c r="I12735" s="102"/>
      <c r="J12735" s="103"/>
    </row>
    <row r="12736" spans="3:10" x14ac:dyDescent="0.25">
      <c r="C12736" s="101"/>
      <c r="E12736" s="101"/>
      <c r="G12736" s="101"/>
      <c r="I12736" s="102"/>
      <c r="J12736" s="103"/>
    </row>
    <row r="12737" spans="3:10" x14ac:dyDescent="0.25">
      <c r="C12737" s="101"/>
      <c r="E12737" s="101"/>
      <c r="G12737" s="101"/>
      <c r="I12737" s="102"/>
      <c r="J12737" s="103"/>
    </row>
    <row r="12738" spans="3:10" x14ac:dyDescent="0.25">
      <c r="C12738" s="101"/>
      <c r="E12738" s="101"/>
      <c r="G12738" s="101"/>
      <c r="I12738" s="102"/>
      <c r="J12738" s="103"/>
    </row>
    <row r="12739" spans="3:10" x14ac:dyDescent="0.25">
      <c r="C12739" s="101"/>
      <c r="E12739" s="101"/>
      <c r="G12739" s="101"/>
      <c r="I12739" s="102"/>
      <c r="J12739" s="103"/>
    </row>
    <row r="12740" spans="3:10" x14ac:dyDescent="0.25">
      <c r="C12740" s="101"/>
      <c r="E12740" s="101"/>
      <c r="G12740" s="101"/>
      <c r="I12740" s="102"/>
      <c r="J12740" s="103"/>
    </row>
    <row r="12741" spans="3:10" x14ac:dyDescent="0.25">
      <c r="C12741" s="101"/>
      <c r="E12741" s="101"/>
      <c r="G12741" s="101"/>
      <c r="I12741" s="102"/>
      <c r="J12741" s="103"/>
    </row>
    <row r="12742" spans="3:10" x14ac:dyDescent="0.25">
      <c r="C12742" s="101"/>
      <c r="E12742" s="101"/>
      <c r="G12742" s="101"/>
      <c r="I12742" s="102"/>
      <c r="J12742" s="103"/>
    </row>
    <row r="12743" spans="3:10" x14ac:dyDescent="0.25">
      <c r="C12743" s="101"/>
      <c r="E12743" s="101"/>
      <c r="G12743" s="101"/>
      <c r="I12743" s="102"/>
      <c r="J12743" s="103"/>
    </row>
    <row r="12744" spans="3:10" x14ac:dyDescent="0.25">
      <c r="C12744" s="101"/>
      <c r="E12744" s="101"/>
      <c r="G12744" s="101"/>
      <c r="I12744" s="102"/>
      <c r="J12744" s="103"/>
    </row>
    <row r="12745" spans="3:10" x14ac:dyDescent="0.25">
      <c r="C12745" s="101"/>
      <c r="E12745" s="101"/>
      <c r="G12745" s="101"/>
      <c r="I12745" s="102"/>
      <c r="J12745" s="103"/>
    </row>
    <row r="12746" spans="3:10" x14ac:dyDescent="0.25">
      <c r="C12746" s="101"/>
      <c r="E12746" s="101"/>
      <c r="G12746" s="101"/>
      <c r="I12746" s="102"/>
      <c r="J12746" s="103"/>
    </row>
    <row r="12747" spans="3:10" x14ac:dyDescent="0.25">
      <c r="C12747" s="101"/>
      <c r="E12747" s="101"/>
      <c r="G12747" s="101"/>
      <c r="I12747" s="102"/>
      <c r="J12747" s="103"/>
    </row>
    <row r="12748" spans="3:10" x14ac:dyDescent="0.25">
      <c r="C12748" s="101"/>
      <c r="E12748" s="101"/>
      <c r="G12748" s="101"/>
      <c r="I12748" s="102"/>
      <c r="J12748" s="103"/>
    </row>
    <row r="12749" spans="3:10" x14ac:dyDescent="0.25">
      <c r="C12749" s="101"/>
      <c r="E12749" s="101"/>
      <c r="G12749" s="101"/>
      <c r="I12749" s="102"/>
      <c r="J12749" s="103"/>
    </row>
    <row r="12750" spans="3:10" x14ac:dyDescent="0.25">
      <c r="C12750" s="101"/>
      <c r="E12750" s="101"/>
      <c r="G12750" s="101"/>
      <c r="I12750" s="102"/>
      <c r="J12750" s="103"/>
    </row>
    <row r="12751" spans="3:10" x14ac:dyDescent="0.25">
      <c r="C12751" s="101"/>
      <c r="E12751" s="101"/>
      <c r="G12751" s="101"/>
      <c r="I12751" s="102"/>
      <c r="J12751" s="103"/>
    </row>
    <row r="12752" spans="3:10" x14ac:dyDescent="0.25">
      <c r="C12752" s="101"/>
      <c r="E12752" s="101"/>
      <c r="G12752" s="101"/>
      <c r="I12752" s="102"/>
      <c r="J12752" s="103"/>
    </row>
    <row r="12753" spans="3:10" x14ac:dyDescent="0.25">
      <c r="C12753" s="101"/>
      <c r="E12753" s="101"/>
      <c r="G12753" s="101"/>
      <c r="I12753" s="102"/>
      <c r="J12753" s="103"/>
    </row>
    <row r="12754" spans="3:10" x14ac:dyDescent="0.25">
      <c r="C12754" s="101"/>
      <c r="E12754" s="101"/>
      <c r="G12754" s="101"/>
      <c r="I12754" s="102"/>
      <c r="J12754" s="103"/>
    </row>
    <row r="12755" spans="3:10" x14ac:dyDescent="0.25">
      <c r="C12755" s="101"/>
      <c r="E12755" s="101"/>
      <c r="G12755" s="101"/>
      <c r="I12755" s="102"/>
      <c r="J12755" s="103"/>
    </row>
    <row r="12756" spans="3:10" x14ac:dyDescent="0.25">
      <c r="C12756" s="101"/>
      <c r="E12756" s="101"/>
      <c r="G12756" s="101"/>
      <c r="I12756" s="102"/>
      <c r="J12756" s="103"/>
    </row>
    <row r="12757" spans="3:10" x14ac:dyDescent="0.25">
      <c r="C12757" s="101"/>
      <c r="E12757" s="101"/>
      <c r="G12757" s="101"/>
      <c r="I12757" s="102"/>
      <c r="J12757" s="103"/>
    </row>
    <row r="12758" spans="3:10" x14ac:dyDescent="0.25">
      <c r="C12758" s="101"/>
      <c r="E12758" s="101"/>
      <c r="G12758" s="101"/>
      <c r="I12758" s="102"/>
      <c r="J12758" s="103"/>
    </row>
    <row r="12759" spans="3:10" x14ac:dyDescent="0.25">
      <c r="C12759" s="101"/>
      <c r="E12759" s="101"/>
      <c r="G12759" s="101"/>
      <c r="I12759" s="102"/>
      <c r="J12759" s="103"/>
    </row>
    <row r="12760" spans="3:10" x14ac:dyDescent="0.25">
      <c r="C12760" s="101"/>
      <c r="E12760" s="101"/>
      <c r="G12760" s="101"/>
      <c r="I12760" s="102"/>
      <c r="J12760" s="103"/>
    </row>
    <row r="12761" spans="3:10" x14ac:dyDescent="0.25">
      <c r="C12761" s="101"/>
      <c r="E12761" s="101"/>
      <c r="G12761" s="101"/>
      <c r="I12761" s="102"/>
      <c r="J12761" s="103"/>
    </row>
    <row r="12762" spans="3:10" x14ac:dyDescent="0.25">
      <c r="C12762" s="101"/>
      <c r="E12762" s="101"/>
      <c r="G12762" s="101"/>
      <c r="I12762" s="102"/>
      <c r="J12762" s="103"/>
    </row>
    <row r="12763" spans="3:10" x14ac:dyDescent="0.25">
      <c r="C12763" s="101"/>
      <c r="E12763" s="101"/>
      <c r="G12763" s="101"/>
      <c r="I12763" s="102"/>
      <c r="J12763" s="103"/>
    </row>
    <row r="12764" spans="3:10" x14ac:dyDescent="0.25">
      <c r="C12764" s="101"/>
      <c r="E12764" s="101"/>
      <c r="G12764" s="101"/>
      <c r="I12764" s="102"/>
      <c r="J12764" s="103"/>
    </row>
    <row r="12765" spans="3:10" x14ac:dyDescent="0.25">
      <c r="C12765" s="101"/>
      <c r="E12765" s="101"/>
      <c r="G12765" s="101"/>
      <c r="I12765" s="102"/>
      <c r="J12765" s="103"/>
    </row>
    <row r="12766" spans="3:10" x14ac:dyDescent="0.25">
      <c r="C12766" s="101"/>
      <c r="E12766" s="101"/>
      <c r="G12766" s="101"/>
      <c r="I12766" s="102"/>
      <c r="J12766" s="103"/>
    </row>
    <row r="12767" spans="3:10" x14ac:dyDescent="0.25">
      <c r="C12767" s="101"/>
      <c r="E12767" s="101"/>
      <c r="G12767" s="101"/>
      <c r="I12767" s="102"/>
      <c r="J12767" s="103"/>
    </row>
    <row r="12768" spans="3:10" x14ac:dyDescent="0.25">
      <c r="C12768" s="101"/>
      <c r="E12768" s="101"/>
      <c r="G12768" s="101"/>
      <c r="I12768" s="102"/>
      <c r="J12768" s="103"/>
    </row>
    <row r="12769" spans="3:10" x14ac:dyDescent="0.25">
      <c r="C12769" s="101"/>
      <c r="E12769" s="101"/>
      <c r="G12769" s="101"/>
      <c r="I12769" s="102"/>
      <c r="J12769" s="103"/>
    </row>
    <row r="12770" spans="3:10" x14ac:dyDescent="0.25">
      <c r="C12770" s="101"/>
      <c r="E12770" s="101"/>
      <c r="G12770" s="101"/>
      <c r="I12770" s="102"/>
      <c r="J12770" s="103"/>
    </row>
    <row r="12771" spans="3:10" x14ac:dyDescent="0.25">
      <c r="C12771" s="101"/>
      <c r="E12771" s="101"/>
      <c r="G12771" s="101"/>
      <c r="I12771" s="102"/>
      <c r="J12771" s="103"/>
    </row>
    <row r="12772" spans="3:10" x14ac:dyDescent="0.25">
      <c r="C12772" s="101"/>
      <c r="E12772" s="101"/>
      <c r="G12772" s="101"/>
      <c r="I12772" s="102"/>
      <c r="J12772" s="103"/>
    </row>
    <row r="12773" spans="3:10" x14ac:dyDescent="0.25">
      <c r="C12773" s="101"/>
      <c r="E12773" s="101"/>
      <c r="G12773" s="101"/>
      <c r="I12773" s="102"/>
      <c r="J12773" s="103"/>
    </row>
    <row r="12774" spans="3:10" x14ac:dyDescent="0.25">
      <c r="C12774" s="101"/>
      <c r="E12774" s="101"/>
      <c r="G12774" s="101"/>
      <c r="I12774" s="102"/>
      <c r="J12774" s="103"/>
    </row>
    <row r="12775" spans="3:10" x14ac:dyDescent="0.25">
      <c r="C12775" s="101"/>
      <c r="E12775" s="101"/>
      <c r="G12775" s="101"/>
      <c r="I12775" s="102"/>
      <c r="J12775" s="103"/>
    </row>
    <row r="12776" spans="3:10" x14ac:dyDescent="0.25">
      <c r="C12776" s="101"/>
      <c r="E12776" s="101"/>
      <c r="G12776" s="101"/>
      <c r="I12776" s="102"/>
      <c r="J12776" s="103"/>
    </row>
    <row r="12777" spans="3:10" x14ac:dyDescent="0.25">
      <c r="C12777" s="101"/>
      <c r="E12777" s="101"/>
      <c r="G12777" s="101"/>
      <c r="I12777" s="102"/>
      <c r="J12777" s="103"/>
    </row>
    <row r="12778" spans="3:10" x14ac:dyDescent="0.25">
      <c r="C12778" s="101"/>
      <c r="E12778" s="101"/>
      <c r="G12778" s="101"/>
      <c r="I12778" s="102"/>
      <c r="J12778" s="103"/>
    </row>
    <row r="12779" spans="3:10" x14ac:dyDescent="0.25">
      <c r="C12779" s="101"/>
      <c r="E12779" s="101"/>
      <c r="G12779" s="101"/>
      <c r="I12779" s="102"/>
      <c r="J12779" s="103"/>
    </row>
    <row r="12780" spans="3:10" x14ac:dyDescent="0.25">
      <c r="C12780" s="101"/>
      <c r="E12780" s="101"/>
      <c r="G12780" s="101"/>
      <c r="I12780" s="102"/>
      <c r="J12780" s="103"/>
    </row>
    <row r="12781" spans="3:10" x14ac:dyDescent="0.25">
      <c r="C12781" s="101"/>
      <c r="E12781" s="101"/>
      <c r="G12781" s="101"/>
      <c r="I12781" s="102"/>
      <c r="J12781" s="103"/>
    </row>
    <row r="12782" spans="3:10" x14ac:dyDescent="0.25">
      <c r="C12782" s="101"/>
      <c r="E12782" s="101"/>
      <c r="G12782" s="101"/>
      <c r="I12782" s="102"/>
      <c r="J12782" s="103"/>
    </row>
    <row r="12783" spans="3:10" x14ac:dyDescent="0.25">
      <c r="C12783" s="101"/>
      <c r="E12783" s="101"/>
      <c r="G12783" s="101"/>
      <c r="I12783" s="102"/>
      <c r="J12783" s="103"/>
    </row>
    <row r="12784" spans="3:10" x14ac:dyDescent="0.25">
      <c r="C12784" s="101"/>
      <c r="E12784" s="101"/>
      <c r="G12784" s="101"/>
      <c r="I12784" s="102"/>
      <c r="J12784" s="103"/>
    </row>
    <row r="12785" spans="3:10" x14ac:dyDescent="0.25">
      <c r="C12785" s="101"/>
      <c r="E12785" s="101"/>
      <c r="G12785" s="101"/>
      <c r="I12785" s="102"/>
      <c r="J12785" s="103"/>
    </row>
    <row r="12786" spans="3:10" x14ac:dyDescent="0.25">
      <c r="C12786" s="101"/>
      <c r="E12786" s="101"/>
      <c r="G12786" s="101"/>
      <c r="I12786" s="102"/>
      <c r="J12786" s="103"/>
    </row>
    <row r="12787" spans="3:10" x14ac:dyDescent="0.25">
      <c r="C12787" s="101"/>
      <c r="E12787" s="101"/>
      <c r="G12787" s="101"/>
      <c r="I12787" s="102"/>
      <c r="J12787" s="103"/>
    </row>
    <row r="12788" spans="3:10" x14ac:dyDescent="0.25">
      <c r="C12788" s="101"/>
      <c r="E12788" s="101"/>
      <c r="G12788" s="101"/>
      <c r="I12788" s="102"/>
      <c r="J12788" s="103"/>
    </row>
    <row r="12789" spans="3:10" x14ac:dyDescent="0.25">
      <c r="C12789" s="101"/>
      <c r="E12789" s="101"/>
      <c r="G12789" s="101"/>
      <c r="I12789" s="102"/>
      <c r="J12789" s="103"/>
    </row>
    <row r="12790" spans="3:10" x14ac:dyDescent="0.25">
      <c r="C12790" s="101"/>
      <c r="E12790" s="101"/>
      <c r="G12790" s="101"/>
      <c r="I12790" s="102"/>
      <c r="J12790" s="103"/>
    </row>
    <row r="12791" spans="3:10" x14ac:dyDescent="0.25">
      <c r="C12791" s="101"/>
      <c r="E12791" s="101"/>
      <c r="G12791" s="101"/>
      <c r="I12791" s="102"/>
      <c r="J12791" s="103"/>
    </row>
    <row r="12792" spans="3:10" x14ac:dyDescent="0.25">
      <c r="C12792" s="101"/>
      <c r="E12792" s="101"/>
      <c r="G12792" s="101"/>
      <c r="I12792" s="102"/>
      <c r="J12792" s="103"/>
    </row>
    <row r="12793" spans="3:10" x14ac:dyDescent="0.25">
      <c r="C12793" s="101"/>
      <c r="E12793" s="101"/>
      <c r="G12793" s="101"/>
      <c r="I12793" s="102"/>
      <c r="J12793" s="103"/>
    </row>
    <row r="12794" spans="3:10" x14ac:dyDescent="0.25">
      <c r="C12794" s="101"/>
      <c r="E12794" s="101"/>
      <c r="G12794" s="101"/>
      <c r="I12794" s="102"/>
      <c r="J12794" s="103"/>
    </row>
    <row r="12795" spans="3:10" x14ac:dyDescent="0.25">
      <c r="C12795" s="101"/>
      <c r="E12795" s="101"/>
      <c r="G12795" s="101"/>
      <c r="I12795" s="102"/>
      <c r="J12795" s="103"/>
    </row>
    <row r="12796" spans="3:10" x14ac:dyDescent="0.25">
      <c r="C12796" s="101"/>
      <c r="E12796" s="101"/>
      <c r="G12796" s="101"/>
      <c r="I12796" s="102"/>
      <c r="J12796" s="103"/>
    </row>
    <row r="12797" spans="3:10" x14ac:dyDescent="0.25">
      <c r="C12797" s="101"/>
      <c r="E12797" s="101"/>
      <c r="G12797" s="101"/>
      <c r="I12797" s="102"/>
      <c r="J12797" s="103"/>
    </row>
    <row r="12798" spans="3:10" x14ac:dyDescent="0.25">
      <c r="C12798" s="101"/>
      <c r="E12798" s="101"/>
      <c r="G12798" s="101"/>
      <c r="I12798" s="102"/>
      <c r="J12798" s="103"/>
    </row>
    <row r="12799" spans="3:10" x14ac:dyDescent="0.25">
      <c r="C12799" s="101"/>
      <c r="E12799" s="101"/>
      <c r="G12799" s="101"/>
      <c r="I12799" s="102"/>
      <c r="J12799" s="103"/>
    </row>
    <row r="12800" spans="3:10" x14ac:dyDescent="0.25">
      <c r="C12800" s="101"/>
      <c r="E12800" s="101"/>
      <c r="G12800" s="101"/>
      <c r="I12800" s="102"/>
      <c r="J12800" s="103"/>
    </row>
    <row r="12801" spans="3:10" x14ac:dyDescent="0.25">
      <c r="C12801" s="101"/>
      <c r="E12801" s="101"/>
      <c r="G12801" s="101"/>
      <c r="I12801" s="102"/>
      <c r="J12801" s="103"/>
    </row>
    <row r="12802" spans="3:10" x14ac:dyDescent="0.25">
      <c r="C12802" s="101"/>
      <c r="E12802" s="101"/>
      <c r="G12802" s="101"/>
      <c r="I12802" s="102"/>
      <c r="J12802" s="103"/>
    </row>
    <row r="12803" spans="3:10" x14ac:dyDescent="0.25">
      <c r="C12803" s="101"/>
      <c r="E12803" s="101"/>
      <c r="G12803" s="101"/>
      <c r="I12803" s="102"/>
      <c r="J12803" s="103"/>
    </row>
    <row r="12804" spans="3:10" x14ac:dyDescent="0.25">
      <c r="C12804" s="101"/>
      <c r="E12804" s="101"/>
      <c r="G12804" s="101"/>
      <c r="I12804" s="102"/>
      <c r="J12804" s="103"/>
    </row>
    <row r="12805" spans="3:10" x14ac:dyDescent="0.25">
      <c r="C12805" s="101"/>
      <c r="E12805" s="101"/>
      <c r="G12805" s="101"/>
      <c r="I12805" s="102"/>
      <c r="J12805" s="103"/>
    </row>
    <row r="12806" spans="3:10" x14ac:dyDescent="0.25">
      <c r="C12806" s="101"/>
      <c r="E12806" s="101"/>
      <c r="G12806" s="101"/>
      <c r="I12806" s="102"/>
      <c r="J12806" s="103"/>
    </row>
    <row r="12807" spans="3:10" x14ac:dyDescent="0.25">
      <c r="C12807" s="101"/>
      <c r="E12807" s="101"/>
      <c r="G12807" s="101"/>
      <c r="I12807" s="102"/>
      <c r="J12807" s="103"/>
    </row>
    <row r="12808" spans="3:10" x14ac:dyDescent="0.25">
      <c r="C12808" s="101"/>
      <c r="E12808" s="101"/>
      <c r="G12808" s="101"/>
      <c r="I12808" s="102"/>
      <c r="J12808" s="103"/>
    </row>
    <row r="12809" spans="3:10" x14ac:dyDescent="0.25">
      <c r="C12809" s="101"/>
      <c r="E12809" s="101"/>
      <c r="G12809" s="101"/>
      <c r="I12809" s="102"/>
      <c r="J12809" s="103"/>
    </row>
    <row r="12810" spans="3:10" x14ac:dyDescent="0.25">
      <c r="C12810" s="101"/>
      <c r="E12810" s="101"/>
      <c r="G12810" s="101"/>
      <c r="I12810" s="102"/>
      <c r="J12810" s="103"/>
    </row>
    <row r="12811" spans="3:10" x14ac:dyDescent="0.25">
      <c r="C12811" s="101"/>
      <c r="E12811" s="101"/>
      <c r="G12811" s="101"/>
      <c r="I12811" s="102"/>
      <c r="J12811" s="103"/>
    </row>
    <row r="12812" spans="3:10" x14ac:dyDescent="0.25">
      <c r="C12812" s="101"/>
      <c r="E12812" s="101"/>
      <c r="G12812" s="101"/>
      <c r="I12812" s="102"/>
      <c r="J12812" s="103"/>
    </row>
    <row r="12813" spans="3:10" x14ac:dyDescent="0.25">
      <c r="C12813" s="101"/>
      <c r="E12813" s="101"/>
      <c r="G12813" s="101"/>
      <c r="I12813" s="102"/>
      <c r="J12813" s="103"/>
    </row>
    <row r="12814" spans="3:10" x14ac:dyDescent="0.25">
      <c r="C12814" s="101"/>
      <c r="E12814" s="101"/>
      <c r="G12814" s="101"/>
      <c r="I12814" s="102"/>
      <c r="J12814" s="103"/>
    </row>
    <row r="12815" spans="3:10" x14ac:dyDescent="0.25">
      <c r="C12815" s="101"/>
      <c r="E12815" s="101"/>
      <c r="G12815" s="101"/>
      <c r="I12815" s="102"/>
      <c r="J12815" s="103"/>
    </row>
    <row r="12816" spans="3:10" x14ac:dyDescent="0.25">
      <c r="C12816" s="101"/>
      <c r="E12816" s="101"/>
      <c r="G12816" s="101"/>
      <c r="I12816" s="102"/>
      <c r="J12816" s="103"/>
    </row>
    <row r="12817" spans="3:10" x14ac:dyDescent="0.25">
      <c r="C12817" s="101"/>
      <c r="E12817" s="101"/>
      <c r="G12817" s="101"/>
      <c r="I12817" s="102"/>
      <c r="J12817" s="103"/>
    </row>
    <row r="12818" spans="3:10" x14ac:dyDescent="0.25">
      <c r="C12818" s="101"/>
      <c r="E12818" s="101"/>
      <c r="G12818" s="101"/>
      <c r="I12818" s="102"/>
      <c r="J12818" s="103"/>
    </row>
    <row r="12819" spans="3:10" x14ac:dyDescent="0.25">
      <c r="C12819" s="101"/>
      <c r="E12819" s="101"/>
      <c r="G12819" s="101"/>
      <c r="I12819" s="102"/>
      <c r="J12819" s="103"/>
    </row>
    <row r="12820" spans="3:10" x14ac:dyDescent="0.25">
      <c r="C12820" s="101"/>
      <c r="E12820" s="101"/>
      <c r="G12820" s="101"/>
      <c r="I12820" s="102"/>
      <c r="J12820" s="103"/>
    </row>
    <row r="12821" spans="3:10" x14ac:dyDescent="0.25">
      <c r="C12821" s="101"/>
      <c r="E12821" s="101"/>
      <c r="G12821" s="101"/>
      <c r="I12821" s="102"/>
      <c r="J12821" s="103"/>
    </row>
    <row r="12822" spans="3:10" x14ac:dyDescent="0.25">
      <c r="C12822" s="101"/>
      <c r="E12822" s="101"/>
      <c r="G12822" s="101"/>
      <c r="I12822" s="102"/>
      <c r="J12822" s="103"/>
    </row>
    <row r="12823" spans="3:10" x14ac:dyDescent="0.25">
      <c r="C12823" s="101"/>
      <c r="E12823" s="101"/>
      <c r="G12823" s="101"/>
      <c r="I12823" s="102"/>
      <c r="J12823" s="103"/>
    </row>
    <row r="12824" spans="3:10" x14ac:dyDescent="0.25">
      <c r="C12824" s="101"/>
      <c r="E12824" s="101"/>
      <c r="G12824" s="101"/>
      <c r="I12824" s="102"/>
      <c r="J12824" s="103"/>
    </row>
    <row r="12825" spans="3:10" x14ac:dyDescent="0.25">
      <c r="C12825" s="101"/>
      <c r="E12825" s="101"/>
      <c r="G12825" s="101"/>
      <c r="I12825" s="102"/>
      <c r="J12825" s="103"/>
    </row>
    <row r="12826" spans="3:10" x14ac:dyDescent="0.25">
      <c r="C12826" s="101"/>
      <c r="E12826" s="101"/>
      <c r="G12826" s="101"/>
      <c r="I12826" s="102"/>
      <c r="J12826" s="103"/>
    </row>
    <row r="12827" spans="3:10" x14ac:dyDescent="0.25">
      <c r="C12827" s="101"/>
      <c r="E12827" s="101"/>
      <c r="G12827" s="101"/>
      <c r="I12827" s="102"/>
      <c r="J12827" s="103"/>
    </row>
    <row r="12828" spans="3:10" x14ac:dyDescent="0.25">
      <c r="C12828" s="101"/>
      <c r="E12828" s="101"/>
      <c r="G12828" s="101"/>
      <c r="I12828" s="102"/>
      <c r="J12828" s="103"/>
    </row>
    <row r="12829" spans="3:10" x14ac:dyDescent="0.25">
      <c r="C12829" s="101"/>
      <c r="E12829" s="101"/>
      <c r="G12829" s="101"/>
      <c r="I12829" s="102"/>
      <c r="J12829" s="103"/>
    </row>
    <row r="12830" spans="3:10" x14ac:dyDescent="0.25">
      <c r="C12830" s="101"/>
      <c r="E12830" s="101"/>
      <c r="G12830" s="101"/>
      <c r="I12830" s="102"/>
      <c r="J12830" s="103"/>
    </row>
    <row r="12831" spans="3:10" x14ac:dyDescent="0.25">
      <c r="C12831" s="101"/>
      <c r="E12831" s="101"/>
      <c r="G12831" s="101"/>
      <c r="I12831" s="102"/>
      <c r="J12831" s="103"/>
    </row>
    <row r="12832" spans="3:10" x14ac:dyDescent="0.25">
      <c r="C12832" s="101"/>
      <c r="E12832" s="101"/>
      <c r="G12832" s="101"/>
      <c r="I12832" s="102"/>
      <c r="J12832" s="103"/>
    </row>
    <row r="12833" spans="3:10" x14ac:dyDescent="0.25">
      <c r="C12833" s="101"/>
      <c r="E12833" s="101"/>
      <c r="G12833" s="101"/>
      <c r="I12833" s="102"/>
      <c r="J12833" s="103"/>
    </row>
    <row r="12834" spans="3:10" x14ac:dyDescent="0.25">
      <c r="C12834" s="101"/>
      <c r="E12834" s="101"/>
      <c r="G12834" s="101"/>
      <c r="I12834" s="102"/>
      <c r="J12834" s="103"/>
    </row>
    <row r="12835" spans="3:10" x14ac:dyDescent="0.25">
      <c r="C12835" s="101"/>
      <c r="E12835" s="101"/>
      <c r="G12835" s="101"/>
      <c r="I12835" s="102"/>
      <c r="J12835" s="103"/>
    </row>
    <row r="12836" spans="3:10" x14ac:dyDescent="0.25">
      <c r="C12836" s="101"/>
      <c r="E12836" s="101"/>
      <c r="G12836" s="101"/>
      <c r="I12836" s="102"/>
      <c r="J12836" s="103"/>
    </row>
    <row r="12837" spans="3:10" x14ac:dyDescent="0.25">
      <c r="C12837" s="101"/>
      <c r="E12837" s="101"/>
      <c r="G12837" s="101"/>
      <c r="I12837" s="102"/>
      <c r="J12837" s="103"/>
    </row>
    <row r="12838" spans="3:10" x14ac:dyDescent="0.25">
      <c r="C12838" s="101"/>
      <c r="E12838" s="101"/>
      <c r="G12838" s="101"/>
      <c r="I12838" s="102"/>
      <c r="J12838" s="103"/>
    </row>
    <row r="12839" spans="3:10" x14ac:dyDescent="0.25">
      <c r="C12839" s="101"/>
      <c r="E12839" s="101"/>
      <c r="G12839" s="101"/>
      <c r="I12839" s="102"/>
      <c r="J12839" s="103"/>
    </row>
    <row r="12840" spans="3:10" x14ac:dyDescent="0.25">
      <c r="C12840" s="101"/>
      <c r="E12840" s="101"/>
      <c r="G12840" s="101"/>
      <c r="I12840" s="102"/>
      <c r="J12840" s="103"/>
    </row>
    <row r="12841" spans="3:10" x14ac:dyDescent="0.25">
      <c r="C12841" s="101"/>
      <c r="E12841" s="101"/>
      <c r="G12841" s="101"/>
      <c r="I12841" s="102"/>
      <c r="J12841" s="103"/>
    </row>
    <row r="12842" spans="3:10" x14ac:dyDescent="0.25">
      <c r="C12842" s="101"/>
      <c r="E12842" s="101"/>
      <c r="G12842" s="101"/>
      <c r="I12842" s="102"/>
      <c r="J12842" s="103"/>
    </row>
    <row r="12843" spans="3:10" x14ac:dyDescent="0.25">
      <c r="C12843" s="101"/>
      <c r="E12843" s="101"/>
      <c r="G12843" s="101"/>
      <c r="I12843" s="102"/>
      <c r="J12843" s="103"/>
    </row>
    <row r="12844" spans="3:10" x14ac:dyDescent="0.25">
      <c r="C12844" s="101"/>
      <c r="E12844" s="101"/>
      <c r="G12844" s="101"/>
      <c r="I12844" s="102"/>
      <c r="J12844" s="103"/>
    </row>
    <row r="12845" spans="3:10" x14ac:dyDescent="0.25">
      <c r="C12845" s="101"/>
      <c r="E12845" s="101"/>
      <c r="G12845" s="101"/>
      <c r="I12845" s="102"/>
      <c r="J12845" s="103"/>
    </row>
    <row r="12846" spans="3:10" x14ac:dyDescent="0.25">
      <c r="C12846" s="101"/>
      <c r="E12846" s="101"/>
      <c r="G12846" s="101"/>
      <c r="I12846" s="102"/>
      <c r="J12846" s="103"/>
    </row>
    <row r="12847" spans="3:10" x14ac:dyDescent="0.25">
      <c r="C12847" s="101"/>
      <c r="E12847" s="101"/>
      <c r="G12847" s="101"/>
      <c r="I12847" s="102"/>
      <c r="J12847" s="103"/>
    </row>
    <row r="12848" spans="3:10" x14ac:dyDescent="0.25">
      <c r="C12848" s="101"/>
      <c r="E12848" s="101"/>
      <c r="G12848" s="101"/>
      <c r="I12848" s="102"/>
      <c r="J12848" s="103"/>
    </row>
    <row r="12849" spans="3:10" x14ac:dyDescent="0.25">
      <c r="C12849" s="101"/>
      <c r="E12849" s="101"/>
      <c r="G12849" s="101"/>
      <c r="I12849" s="102"/>
      <c r="J12849" s="103"/>
    </row>
    <row r="12850" spans="3:10" x14ac:dyDescent="0.25">
      <c r="C12850" s="101"/>
      <c r="E12850" s="101"/>
      <c r="G12850" s="101"/>
      <c r="I12850" s="102"/>
      <c r="J12850" s="103"/>
    </row>
    <row r="12851" spans="3:10" x14ac:dyDescent="0.25">
      <c r="C12851" s="101"/>
      <c r="E12851" s="101"/>
      <c r="G12851" s="101"/>
      <c r="I12851" s="102"/>
      <c r="J12851" s="103"/>
    </row>
    <row r="12852" spans="3:10" x14ac:dyDescent="0.25">
      <c r="C12852" s="101"/>
      <c r="E12852" s="101"/>
      <c r="G12852" s="101"/>
      <c r="I12852" s="102"/>
      <c r="J12852" s="103"/>
    </row>
    <row r="12853" spans="3:10" x14ac:dyDescent="0.25">
      <c r="C12853" s="101"/>
      <c r="E12853" s="101"/>
      <c r="G12853" s="101"/>
      <c r="I12853" s="102"/>
      <c r="J12853" s="103"/>
    </row>
    <row r="12854" spans="3:10" x14ac:dyDescent="0.25">
      <c r="C12854" s="101"/>
      <c r="E12854" s="101"/>
      <c r="G12854" s="101"/>
      <c r="I12854" s="102"/>
      <c r="J12854" s="103"/>
    </row>
    <row r="12855" spans="3:10" x14ac:dyDescent="0.25">
      <c r="C12855" s="101"/>
      <c r="E12855" s="101"/>
      <c r="G12855" s="101"/>
      <c r="I12855" s="102"/>
      <c r="J12855" s="103"/>
    </row>
    <row r="12856" spans="3:10" x14ac:dyDescent="0.25">
      <c r="C12856" s="101"/>
      <c r="E12856" s="101"/>
      <c r="G12856" s="101"/>
      <c r="I12856" s="102"/>
      <c r="J12856" s="103"/>
    </row>
    <row r="12857" spans="3:10" x14ac:dyDescent="0.25">
      <c r="C12857" s="101"/>
      <c r="E12857" s="101"/>
      <c r="G12857" s="101"/>
      <c r="I12857" s="102"/>
      <c r="J12857" s="103"/>
    </row>
    <row r="12858" spans="3:10" x14ac:dyDescent="0.25">
      <c r="C12858" s="101"/>
      <c r="E12858" s="101"/>
      <c r="G12858" s="101"/>
      <c r="I12858" s="102"/>
      <c r="J12858" s="103"/>
    </row>
    <row r="12859" spans="3:10" x14ac:dyDescent="0.25">
      <c r="C12859" s="101"/>
      <c r="E12859" s="101"/>
      <c r="G12859" s="101"/>
      <c r="I12859" s="102"/>
      <c r="J12859" s="103"/>
    </row>
    <row r="12860" spans="3:10" x14ac:dyDescent="0.25">
      <c r="C12860" s="101"/>
      <c r="E12860" s="101"/>
      <c r="G12860" s="101"/>
      <c r="I12860" s="102"/>
      <c r="J12860" s="103"/>
    </row>
    <row r="12861" spans="3:10" x14ac:dyDescent="0.25">
      <c r="C12861" s="101"/>
      <c r="E12861" s="101"/>
      <c r="G12861" s="101"/>
      <c r="I12861" s="102"/>
      <c r="J12861" s="103"/>
    </row>
    <row r="12862" spans="3:10" x14ac:dyDescent="0.25">
      <c r="C12862" s="101"/>
      <c r="E12862" s="101"/>
      <c r="G12862" s="101"/>
      <c r="I12862" s="102"/>
      <c r="J12862" s="103"/>
    </row>
    <row r="12863" spans="3:10" x14ac:dyDescent="0.25">
      <c r="C12863" s="101"/>
      <c r="E12863" s="101"/>
      <c r="G12863" s="101"/>
      <c r="I12863" s="102"/>
      <c r="J12863" s="103"/>
    </row>
    <row r="12864" spans="3:10" x14ac:dyDescent="0.25">
      <c r="C12864" s="101"/>
      <c r="E12864" s="101"/>
      <c r="G12864" s="101"/>
      <c r="I12864" s="102"/>
      <c r="J12864" s="103"/>
    </row>
    <row r="12865" spans="3:10" x14ac:dyDescent="0.25">
      <c r="C12865" s="101"/>
      <c r="E12865" s="101"/>
      <c r="G12865" s="101"/>
      <c r="I12865" s="102"/>
      <c r="J12865" s="103"/>
    </row>
    <row r="12866" spans="3:10" x14ac:dyDescent="0.25">
      <c r="C12866" s="101"/>
      <c r="E12866" s="101"/>
      <c r="G12866" s="101"/>
      <c r="I12866" s="102"/>
      <c r="J12866" s="103"/>
    </row>
    <row r="12867" spans="3:10" x14ac:dyDescent="0.25">
      <c r="C12867" s="101"/>
      <c r="E12867" s="101"/>
      <c r="G12867" s="101"/>
      <c r="I12867" s="102"/>
      <c r="J12867" s="103"/>
    </row>
    <row r="12868" spans="3:10" x14ac:dyDescent="0.25">
      <c r="C12868" s="101"/>
      <c r="E12868" s="101"/>
      <c r="G12868" s="101"/>
      <c r="I12868" s="102"/>
      <c r="J12868" s="103"/>
    </row>
    <row r="12869" spans="3:10" x14ac:dyDescent="0.25">
      <c r="C12869" s="101"/>
      <c r="E12869" s="101"/>
      <c r="G12869" s="101"/>
      <c r="I12869" s="102"/>
      <c r="J12869" s="103"/>
    </row>
    <row r="12870" spans="3:10" x14ac:dyDescent="0.25">
      <c r="C12870" s="101"/>
      <c r="E12870" s="101"/>
      <c r="G12870" s="101"/>
      <c r="I12870" s="102"/>
      <c r="J12870" s="103"/>
    </row>
    <row r="12871" spans="3:10" x14ac:dyDescent="0.25">
      <c r="C12871" s="101"/>
      <c r="E12871" s="101"/>
      <c r="G12871" s="101"/>
      <c r="I12871" s="102"/>
      <c r="J12871" s="103"/>
    </row>
    <row r="12872" spans="3:10" x14ac:dyDescent="0.25">
      <c r="C12872" s="101"/>
      <c r="E12872" s="101"/>
      <c r="G12872" s="101"/>
      <c r="I12872" s="102"/>
      <c r="J12872" s="103"/>
    </row>
    <row r="12873" spans="3:10" x14ac:dyDescent="0.25">
      <c r="C12873" s="101"/>
      <c r="E12873" s="101"/>
      <c r="G12873" s="101"/>
      <c r="I12873" s="102"/>
      <c r="J12873" s="103"/>
    </row>
    <row r="12874" spans="3:10" x14ac:dyDescent="0.25">
      <c r="C12874" s="101"/>
      <c r="E12874" s="101"/>
      <c r="G12874" s="101"/>
      <c r="I12874" s="102"/>
      <c r="J12874" s="103"/>
    </row>
    <row r="12875" spans="3:10" x14ac:dyDescent="0.25">
      <c r="C12875" s="101"/>
      <c r="E12875" s="101"/>
      <c r="G12875" s="101"/>
      <c r="I12875" s="102"/>
      <c r="J12875" s="103"/>
    </row>
    <row r="12876" spans="3:10" x14ac:dyDescent="0.25">
      <c r="C12876" s="101"/>
      <c r="E12876" s="101"/>
      <c r="G12876" s="101"/>
      <c r="I12876" s="102"/>
      <c r="J12876" s="103"/>
    </row>
    <row r="12877" spans="3:10" x14ac:dyDescent="0.25">
      <c r="C12877" s="101"/>
      <c r="E12877" s="101"/>
      <c r="G12877" s="101"/>
      <c r="I12877" s="102"/>
      <c r="J12877" s="103"/>
    </row>
    <row r="12878" spans="3:10" x14ac:dyDescent="0.25">
      <c r="C12878" s="101"/>
      <c r="E12878" s="101"/>
      <c r="G12878" s="101"/>
      <c r="I12878" s="102"/>
      <c r="J12878" s="103"/>
    </row>
    <row r="12879" spans="3:10" x14ac:dyDescent="0.25">
      <c r="C12879" s="101"/>
      <c r="E12879" s="101"/>
      <c r="G12879" s="101"/>
      <c r="I12879" s="102"/>
      <c r="J12879" s="103"/>
    </row>
    <row r="12880" spans="3:10" x14ac:dyDescent="0.25">
      <c r="C12880" s="101"/>
      <c r="E12880" s="101"/>
      <c r="G12880" s="101"/>
      <c r="I12880" s="102"/>
      <c r="J12880" s="103"/>
    </row>
    <row r="12881" spans="3:10" x14ac:dyDescent="0.25">
      <c r="C12881" s="101"/>
      <c r="E12881" s="101"/>
      <c r="G12881" s="101"/>
      <c r="I12881" s="102"/>
      <c r="J12881" s="103"/>
    </row>
    <row r="12882" spans="3:10" x14ac:dyDescent="0.25">
      <c r="C12882" s="101"/>
      <c r="E12882" s="101"/>
      <c r="G12882" s="101"/>
      <c r="I12882" s="102"/>
      <c r="J12882" s="103"/>
    </row>
    <row r="12883" spans="3:10" x14ac:dyDescent="0.25">
      <c r="C12883" s="101"/>
      <c r="E12883" s="101"/>
      <c r="G12883" s="101"/>
      <c r="I12883" s="102"/>
      <c r="J12883" s="103"/>
    </row>
    <row r="12884" spans="3:10" x14ac:dyDescent="0.25">
      <c r="C12884" s="101"/>
      <c r="E12884" s="101"/>
      <c r="G12884" s="101"/>
      <c r="I12884" s="102"/>
      <c r="J12884" s="103"/>
    </row>
    <row r="12885" spans="3:10" x14ac:dyDescent="0.25">
      <c r="C12885" s="101"/>
      <c r="E12885" s="101"/>
      <c r="G12885" s="101"/>
      <c r="I12885" s="102"/>
      <c r="J12885" s="103"/>
    </row>
    <row r="12886" spans="3:10" x14ac:dyDescent="0.25">
      <c r="C12886" s="101"/>
      <c r="E12886" s="101"/>
      <c r="G12886" s="101"/>
      <c r="I12886" s="102"/>
      <c r="J12886" s="103"/>
    </row>
    <row r="12887" spans="3:10" x14ac:dyDescent="0.25">
      <c r="C12887" s="101"/>
      <c r="E12887" s="101"/>
      <c r="G12887" s="101"/>
      <c r="I12887" s="102"/>
      <c r="J12887" s="103"/>
    </row>
    <row r="12888" spans="3:10" x14ac:dyDescent="0.25">
      <c r="C12888" s="101"/>
      <c r="E12888" s="101"/>
      <c r="G12888" s="101"/>
      <c r="I12888" s="102"/>
      <c r="J12888" s="103"/>
    </row>
    <row r="12889" spans="3:10" x14ac:dyDescent="0.25">
      <c r="C12889" s="101"/>
      <c r="E12889" s="101"/>
      <c r="G12889" s="101"/>
      <c r="I12889" s="102"/>
      <c r="J12889" s="103"/>
    </row>
    <row r="12890" spans="3:10" x14ac:dyDescent="0.25">
      <c r="C12890" s="101"/>
      <c r="E12890" s="101"/>
      <c r="G12890" s="101"/>
      <c r="I12890" s="102"/>
      <c r="J12890" s="103"/>
    </row>
    <row r="12891" spans="3:10" x14ac:dyDescent="0.25">
      <c r="C12891" s="101"/>
      <c r="E12891" s="101"/>
      <c r="G12891" s="101"/>
      <c r="I12891" s="102"/>
      <c r="J12891" s="103"/>
    </row>
    <row r="12892" spans="3:10" x14ac:dyDescent="0.25">
      <c r="C12892" s="101"/>
      <c r="E12892" s="101"/>
      <c r="G12892" s="101"/>
      <c r="I12892" s="102"/>
      <c r="J12892" s="103"/>
    </row>
    <row r="12893" spans="3:10" x14ac:dyDescent="0.25">
      <c r="C12893" s="101"/>
      <c r="E12893" s="101"/>
      <c r="G12893" s="101"/>
      <c r="I12893" s="102"/>
      <c r="J12893" s="103"/>
    </row>
    <row r="12894" spans="3:10" x14ac:dyDescent="0.25">
      <c r="C12894" s="101"/>
      <c r="E12894" s="101"/>
      <c r="G12894" s="101"/>
      <c r="I12894" s="102"/>
      <c r="J12894" s="103"/>
    </row>
    <row r="12895" spans="3:10" x14ac:dyDescent="0.25">
      <c r="C12895" s="101"/>
      <c r="E12895" s="101"/>
      <c r="G12895" s="101"/>
      <c r="I12895" s="102"/>
      <c r="J12895" s="103"/>
    </row>
    <row r="12896" spans="3:10" x14ac:dyDescent="0.25">
      <c r="C12896" s="101"/>
      <c r="E12896" s="101"/>
      <c r="G12896" s="101"/>
      <c r="I12896" s="102"/>
      <c r="J12896" s="103"/>
    </row>
    <row r="12897" spans="3:10" x14ac:dyDescent="0.25">
      <c r="C12897" s="101"/>
      <c r="E12897" s="101"/>
      <c r="G12897" s="101"/>
      <c r="I12897" s="102"/>
      <c r="J12897" s="103"/>
    </row>
    <row r="12898" spans="3:10" x14ac:dyDescent="0.25">
      <c r="C12898" s="101"/>
      <c r="E12898" s="101"/>
      <c r="G12898" s="101"/>
      <c r="I12898" s="102"/>
      <c r="J12898" s="103"/>
    </row>
    <row r="12899" spans="3:10" x14ac:dyDescent="0.25">
      <c r="C12899" s="101"/>
      <c r="E12899" s="101"/>
      <c r="G12899" s="101"/>
      <c r="I12899" s="102"/>
      <c r="J12899" s="103"/>
    </row>
    <row r="12900" spans="3:10" x14ac:dyDescent="0.25">
      <c r="C12900" s="101"/>
      <c r="E12900" s="101"/>
      <c r="G12900" s="101"/>
      <c r="I12900" s="102"/>
      <c r="J12900" s="103"/>
    </row>
    <row r="12901" spans="3:10" x14ac:dyDescent="0.25">
      <c r="C12901" s="101"/>
      <c r="E12901" s="101"/>
      <c r="G12901" s="101"/>
      <c r="I12901" s="102"/>
      <c r="J12901" s="103"/>
    </row>
    <row r="12902" spans="3:10" x14ac:dyDescent="0.25">
      <c r="C12902" s="101"/>
      <c r="E12902" s="101"/>
      <c r="G12902" s="101"/>
      <c r="I12902" s="102"/>
      <c r="J12902" s="103"/>
    </row>
    <row r="12903" spans="3:10" x14ac:dyDescent="0.25">
      <c r="C12903" s="101"/>
      <c r="E12903" s="101"/>
      <c r="G12903" s="101"/>
      <c r="I12903" s="102"/>
      <c r="J12903" s="103"/>
    </row>
    <row r="12904" spans="3:10" x14ac:dyDescent="0.25">
      <c r="C12904" s="101"/>
      <c r="E12904" s="101"/>
      <c r="G12904" s="101"/>
      <c r="I12904" s="102"/>
      <c r="J12904" s="103"/>
    </row>
    <row r="12905" spans="3:10" x14ac:dyDescent="0.25">
      <c r="C12905" s="101"/>
      <c r="E12905" s="101"/>
      <c r="G12905" s="101"/>
      <c r="I12905" s="102"/>
      <c r="J12905" s="103"/>
    </row>
    <row r="12906" spans="3:10" x14ac:dyDescent="0.25">
      <c r="C12906" s="101"/>
      <c r="E12906" s="101"/>
      <c r="G12906" s="101"/>
      <c r="I12906" s="102"/>
      <c r="J12906" s="103"/>
    </row>
    <row r="12907" spans="3:10" x14ac:dyDescent="0.25">
      <c r="C12907" s="101"/>
      <c r="E12907" s="101"/>
      <c r="G12907" s="101"/>
      <c r="I12907" s="102"/>
      <c r="J12907" s="103"/>
    </row>
    <row r="12908" spans="3:10" x14ac:dyDescent="0.25">
      <c r="C12908" s="101"/>
      <c r="E12908" s="101"/>
      <c r="G12908" s="101"/>
      <c r="I12908" s="102"/>
      <c r="J12908" s="103"/>
    </row>
    <row r="12909" spans="3:10" x14ac:dyDescent="0.25">
      <c r="C12909" s="101"/>
      <c r="E12909" s="101"/>
      <c r="G12909" s="101"/>
      <c r="I12909" s="102"/>
      <c r="J12909" s="103"/>
    </row>
    <row r="12910" spans="3:10" x14ac:dyDescent="0.25">
      <c r="C12910" s="101"/>
      <c r="E12910" s="101"/>
      <c r="G12910" s="101"/>
      <c r="I12910" s="102"/>
      <c r="J12910" s="103"/>
    </row>
    <row r="12911" spans="3:10" x14ac:dyDescent="0.25">
      <c r="C12911" s="101"/>
      <c r="E12911" s="101"/>
      <c r="G12911" s="101"/>
      <c r="I12911" s="102"/>
      <c r="J12911" s="103"/>
    </row>
    <row r="12912" spans="3:10" x14ac:dyDescent="0.25">
      <c r="C12912" s="101"/>
      <c r="E12912" s="101"/>
      <c r="G12912" s="101"/>
      <c r="I12912" s="102"/>
      <c r="J12912" s="103"/>
    </row>
    <row r="12913" spans="3:10" x14ac:dyDescent="0.25">
      <c r="C12913" s="101"/>
      <c r="E12913" s="101"/>
      <c r="G12913" s="101"/>
      <c r="I12913" s="102"/>
      <c r="J12913" s="103"/>
    </row>
    <row r="12914" spans="3:10" x14ac:dyDescent="0.25">
      <c r="C12914" s="101"/>
      <c r="E12914" s="101"/>
      <c r="G12914" s="101"/>
      <c r="I12914" s="102"/>
      <c r="J12914" s="103"/>
    </row>
    <row r="12915" spans="3:10" x14ac:dyDescent="0.25">
      <c r="C12915" s="101"/>
      <c r="E12915" s="101"/>
      <c r="G12915" s="101"/>
      <c r="I12915" s="102"/>
      <c r="J12915" s="103"/>
    </row>
    <row r="12916" spans="3:10" x14ac:dyDescent="0.25">
      <c r="C12916" s="101"/>
      <c r="E12916" s="101"/>
      <c r="G12916" s="101"/>
      <c r="I12916" s="102"/>
      <c r="J12916" s="103"/>
    </row>
    <row r="12917" spans="3:10" x14ac:dyDescent="0.25">
      <c r="C12917" s="101"/>
      <c r="E12917" s="101"/>
      <c r="G12917" s="101"/>
      <c r="I12917" s="102"/>
      <c r="J12917" s="103"/>
    </row>
    <row r="12918" spans="3:10" x14ac:dyDescent="0.25">
      <c r="C12918" s="101"/>
      <c r="E12918" s="101"/>
      <c r="G12918" s="101"/>
      <c r="I12918" s="102"/>
      <c r="J12918" s="103"/>
    </row>
    <row r="12919" spans="3:10" x14ac:dyDescent="0.25">
      <c r="C12919" s="101"/>
      <c r="E12919" s="101"/>
      <c r="G12919" s="101"/>
      <c r="I12919" s="102"/>
      <c r="J12919" s="103"/>
    </row>
    <row r="12920" spans="3:10" x14ac:dyDescent="0.25">
      <c r="C12920" s="101"/>
      <c r="E12920" s="101"/>
      <c r="G12920" s="101"/>
      <c r="I12920" s="102"/>
      <c r="J12920" s="103"/>
    </row>
    <row r="12921" spans="3:10" x14ac:dyDescent="0.25">
      <c r="C12921" s="101"/>
      <c r="E12921" s="101"/>
      <c r="G12921" s="101"/>
      <c r="I12921" s="102"/>
      <c r="J12921" s="103"/>
    </row>
    <row r="12922" spans="3:10" x14ac:dyDescent="0.25">
      <c r="C12922" s="101"/>
      <c r="E12922" s="101"/>
      <c r="G12922" s="101"/>
      <c r="I12922" s="102"/>
      <c r="J12922" s="103"/>
    </row>
    <row r="12923" spans="3:10" x14ac:dyDescent="0.25">
      <c r="C12923" s="101"/>
      <c r="E12923" s="101"/>
      <c r="G12923" s="101"/>
      <c r="I12923" s="102"/>
      <c r="J12923" s="103"/>
    </row>
    <row r="12924" spans="3:10" x14ac:dyDescent="0.25">
      <c r="C12924" s="101"/>
      <c r="E12924" s="101"/>
      <c r="G12924" s="101"/>
      <c r="I12924" s="102"/>
      <c r="J12924" s="103"/>
    </row>
    <row r="12925" spans="3:10" x14ac:dyDescent="0.25">
      <c r="C12925" s="101"/>
      <c r="E12925" s="101"/>
      <c r="G12925" s="101"/>
      <c r="I12925" s="102"/>
      <c r="J12925" s="103"/>
    </row>
    <row r="12926" spans="3:10" x14ac:dyDescent="0.25">
      <c r="C12926" s="101"/>
      <c r="E12926" s="101"/>
      <c r="G12926" s="101"/>
      <c r="I12926" s="102"/>
      <c r="J12926" s="103"/>
    </row>
    <row r="12927" spans="3:10" x14ac:dyDescent="0.25">
      <c r="C12927" s="101"/>
      <c r="E12927" s="101"/>
      <c r="G12927" s="101"/>
      <c r="I12927" s="102"/>
      <c r="J12927" s="103"/>
    </row>
    <row r="12928" spans="3:10" x14ac:dyDescent="0.25">
      <c r="C12928" s="101"/>
      <c r="E12928" s="101"/>
      <c r="G12928" s="101"/>
      <c r="I12928" s="102"/>
      <c r="J12928" s="103"/>
    </row>
    <row r="12929" spans="3:10" x14ac:dyDescent="0.25">
      <c r="C12929" s="101"/>
      <c r="E12929" s="101"/>
      <c r="G12929" s="101"/>
      <c r="I12929" s="102"/>
      <c r="J12929" s="103"/>
    </row>
    <row r="12930" spans="3:10" x14ac:dyDescent="0.25">
      <c r="C12930" s="101"/>
      <c r="E12930" s="101"/>
      <c r="G12930" s="101"/>
      <c r="I12930" s="102"/>
      <c r="J12930" s="103"/>
    </row>
    <row r="12931" spans="3:10" x14ac:dyDescent="0.25">
      <c r="C12931" s="101"/>
      <c r="E12931" s="101"/>
      <c r="G12931" s="101"/>
      <c r="I12931" s="102"/>
      <c r="J12931" s="103"/>
    </row>
    <row r="12932" spans="3:10" x14ac:dyDescent="0.25">
      <c r="C12932" s="101"/>
      <c r="E12932" s="101"/>
      <c r="G12932" s="101"/>
      <c r="I12932" s="102"/>
      <c r="J12932" s="103"/>
    </row>
    <row r="12933" spans="3:10" x14ac:dyDescent="0.25">
      <c r="C12933" s="101"/>
      <c r="E12933" s="101"/>
      <c r="G12933" s="101"/>
      <c r="I12933" s="102"/>
      <c r="J12933" s="103"/>
    </row>
    <row r="12934" spans="3:10" x14ac:dyDescent="0.25">
      <c r="C12934" s="101"/>
      <c r="E12934" s="101"/>
      <c r="G12934" s="101"/>
      <c r="I12934" s="102"/>
      <c r="J12934" s="103"/>
    </row>
    <row r="12935" spans="3:10" x14ac:dyDescent="0.25">
      <c r="C12935" s="101"/>
      <c r="E12935" s="101"/>
      <c r="G12935" s="101"/>
      <c r="I12935" s="102"/>
      <c r="J12935" s="103"/>
    </row>
    <row r="12936" spans="3:10" x14ac:dyDescent="0.25">
      <c r="C12936" s="101"/>
      <c r="E12936" s="101"/>
      <c r="G12936" s="101"/>
      <c r="I12936" s="102"/>
      <c r="J12936" s="103"/>
    </row>
    <row r="12937" spans="3:10" x14ac:dyDescent="0.25">
      <c r="C12937" s="101"/>
      <c r="E12937" s="101"/>
      <c r="G12937" s="101"/>
      <c r="I12937" s="102"/>
      <c r="J12937" s="103"/>
    </row>
    <row r="12938" spans="3:10" x14ac:dyDescent="0.25">
      <c r="C12938" s="101"/>
      <c r="E12938" s="101"/>
      <c r="G12938" s="101"/>
      <c r="I12938" s="102"/>
      <c r="J12938" s="103"/>
    </row>
    <row r="12939" spans="3:10" x14ac:dyDescent="0.25">
      <c r="C12939" s="101"/>
      <c r="E12939" s="101"/>
      <c r="G12939" s="101"/>
      <c r="I12939" s="102"/>
      <c r="J12939" s="103"/>
    </row>
    <row r="12940" spans="3:10" x14ac:dyDescent="0.25">
      <c r="C12940" s="101"/>
      <c r="E12940" s="101"/>
      <c r="G12940" s="101"/>
      <c r="I12940" s="102"/>
      <c r="J12940" s="103"/>
    </row>
    <row r="12941" spans="3:10" x14ac:dyDescent="0.25">
      <c r="C12941" s="101"/>
      <c r="E12941" s="101"/>
      <c r="G12941" s="101"/>
      <c r="I12941" s="102"/>
      <c r="J12941" s="103"/>
    </row>
    <row r="12942" spans="3:10" x14ac:dyDescent="0.25">
      <c r="C12942" s="101"/>
      <c r="E12942" s="101"/>
      <c r="G12942" s="101"/>
      <c r="I12942" s="102"/>
      <c r="J12942" s="103"/>
    </row>
    <row r="12943" spans="3:10" x14ac:dyDescent="0.25">
      <c r="C12943" s="101"/>
      <c r="E12943" s="101"/>
      <c r="G12943" s="101"/>
      <c r="I12943" s="102"/>
      <c r="J12943" s="103"/>
    </row>
    <row r="12944" spans="3:10" x14ac:dyDescent="0.25">
      <c r="C12944" s="101"/>
      <c r="E12944" s="101"/>
      <c r="G12944" s="101"/>
      <c r="I12944" s="102"/>
      <c r="J12944" s="103"/>
    </row>
    <row r="12945" spans="3:10" x14ac:dyDescent="0.25">
      <c r="C12945" s="101"/>
      <c r="E12945" s="101"/>
      <c r="G12945" s="101"/>
      <c r="I12945" s="102"/>
      <c r="J12945" s="103"/>
    </row>
    <row r="12946" spans="3:10" x14ac:dyDescent="0.25">
      <c r="C12946" s="101"/>
      <c r="E12946" s="101"/>
      <c r="G12946" s="101"/>
      <c r="I12946" s="102"/>
      <c r="J12946" s="103"/>
    </row>
    <row r="12947" spans="3:10" x14ac:dyDescent="0.25">
      <c r="C12947" s="101"/>
      <c r="E12947" s="101"/>
      <c r="G12947" s="101"/>
      <c r="I12947" s="102"/>
      <c r="J12947" s="103"/>
    </row>
    <row r="12948" spans="3:10" x14ac:dyDescent="0.25">
      <c r="C12948" s="101"/>
      <c r="E12948" s="101"/>
      <c r="G12948" s="101"/>
      <c r="I12948" s="102"/>
      <c r="J12948" s="103"/>
    </row>
    <row r="12949" spans="3:10" x14ac:dyDescent="0.25">
      <c r="C12949" s="101"/>
      <c r="E12949" s="101"/>
      <c r="G12949" s="101"/>
      <c r="I12949" s="102"/>
      <c r="J12949" s="103"/>
    </row>
    <row r="12950" spans="3:10" x14ac:dyDescent="0.25">
      <c r="C12950" s="101"/>
      <c r="E12950" s="101"/>
      <c r="G12950" s="101"/>
      <c r="I12950" s="102"/>
      <c r="J12950" s="103"/>
    </row>
    <row r="12951" spans="3:10" x14ac:dyDescent="0.25">
      <c r="C12951" s="101"/>
      <c r="E12951" s="101"/>
      <c r="G12951" s="101"/>
      <c r="I12951" s="102"/>
      <c r="J12951" s="103"/>
    </row>
    <row r="12952" spans="3:10" x14ac:dyDescent="0.25">
      <c r="C12952" s="101"/>
      <c r="E12952" s="101"/>
      <c r="G12952" s="101"/>
      <c r="I12952" s="102"/>
      <c r="J12952" s="103"/>
    </row>
    <row r="12953" spans="3:10" x14ac:dyDescent="0.25">
      <c r="C12953" s="101"/>
      <c r="E12953" s="101"/>
      <c r="G12953" s="101"/>
      <c r="I12953" s="102"/>
      <c r="J12953" s="103"/>
    </row>
    <row r="12954" spans="3:10" x14ac:dyDescent="0.25">
      <c r="C12954" s="101"/>
      <c r="E12954" s="101"/>
      <c r="G12954" s="101"/>
      <c r="I12954" s="102"/>
      <c r="J12954" s="103"/>
    </row>
    <row r="12955" spans="3:10" x14ac:dyDescent="0.25">
      <c r="C12955" s="101"/>
      <c r="E12955" s="101"/>
      <c r="G12955" s="101"/>
      <c r="I12955" s="102"/>
      <c r="J12955" s="103"/>
    </row>
    <row r="12956" spans="3:10" x14ac:dyDescent="0.25">
      <c r="C12956" s="101"/>
      <c r="E12956" s="101"/>
      <c r="G12956" s="101"/>
      <c r="I12956" s="102"/>
      <c r="J12956" s="103"/>
    </row>
    <row r="12957" spans="3:10" x14ac:dyDescent="0.25">
      <c r="C12957" s="101"/>
      <c r="E12957" s="101"/>
      <c r="G12957" s="101"/>
      <c r="I12957" s="102"/>
      <c r="J12957" s="103"/>
    </row>
    <row r="12958" spans="3:10" x14ac:dyDescent="0.25">
      <c r="C12958" s="101"/>
      <c r="E12958" s="101"/>
      <c r="G12958" s="101"/>
      <c r="I12958" s="102"/>
      <c r="J12958" s="103"/>
    </row>
    <row r="12959" spans="3:10" x14ac:dyDescent="0.25">
      <c r="C12959" s="101"/>
      <c r="E12959" s="101"/>
      <c r="G12959" s="101"/>
      <c r="I12959" s="102"/>
      <c r="J12959" s="103"/>
    </row>
    <row r="12960" spans="3:10" x14ac:dyDescent="0.25">
      <c r="C12960" s="101"/>
      <c r="E12960" s="101"/>
      <c r="G12960" s="101"/>
      <c r="I12960" s="102"/>
      <c r="J12960" s="103"/>
    </row>
    <row r="12961" spans="3:10" x14ac:dyDescent="0.25">
      <c r="C12961" s="101"/>
      <c r="E12961" s="101"/>
      <c r="G12961" s="101"/>
      <c r="I12961" s="102"/>
      <c r="J12961" s="103"/>
    </row>
    <row r="12962" spans="3:10" x14ac:dyDescent="0.25">
      <c r="C12962" s="101"/>
      <c r="E12962" s="101"/>
      <c r="G12962" s="101"/>
      <c r="I12962" s="102"/>
      <c r="J12962" s="103"/>
    </row>
    <row r="12963" spans="3:10" x14ac:dyDescent="0.25">
      <c r="C12963" s="101"/>
      <c r="E12963" s="101"/>
      <c r="G12963" s="101"/>
      <c r="I12963" s="102"/>
      <c r="J12963" s="103"/>
    </row>
    <row r="12964" spans="3:10" x14ac:dyDescent="0.25">
      <c r="C12964" s="101"/>
      <c r="E12964" s="101"/>
      <c r="G12964" s="101"/>
      <c r="I12964" s="102"/>
      <c r="J12964" s="103"/>
    </row>
    <row r="12965" spans="3:10" x14ac:dyDescent="0.25">
      <c r="C12965" s="101"/>
      <c r="E12965" s="101"/>
      <c r="G12965" s="101"/>
      <c r="I12965" s="102"/>
      <c r="J12965" s="103"/>
    </row>
    <row r="12966" spans="3:10" x14ac:dyDescent="0.25">
      <c r="C12966" s="101"/>
      <c r="E12966" s="101"/>
      <c r="G12966" s="101"/>
      <c r="I12966" s="102"/>
      <c r="J12966" s="103"/>
    </row>
    <row r="12967" spans="3:10" x14ac:dyDescent="0.25">
      <c r="C12967" s="101"/>
      <c r="E12967" s="101"/>
      <c r="G12967" s="101"/>
      <c r="I12967" s="102"/>
      <c r="J12967" s="103"/>
    </row>
    <row r="12968" spans="3:10" x14ac:dyDescent="0.25">
      <c r="C12968" s="101"/>
      <c r="E12968" s="101"/>
      <c r="G12968" s="101"/>
      <c r="I12968" s="102"/>
      <c r="J12968" s="103"/>
    </row>
    <row r="12969" spans="3:10" x14ac:dyDescent="0.25">
      <c r="C12969" s="101"/>
      <c r="E12969" s="101"/>
      <c r="G12969" s="101"/>
      <c r="I12969" s="102"/>
      <c r="J12969" s="103"/>
    </row>
    <row r="12970" spans="3:10" x14ac:dyDescent="0.25">
      <c r="C12970" s="101"/>
      <c r="E12970" s="101"/>
      <c r="G12970" s="101"/>
      <c r="I12970" s="102"/>
      <c r="J12970" s="103"/>
    </row>
    <row r="12971" spans="3:10" x14ac:dyDescent="0.25">
      <c r="C12971" s="101"/>
      <c r="E12971" s="101"/>
      <c r="G12971" s="101"/>
      <c r="I12971" s="102"/>
      <c r="J12971" s="103"/>
    </row>
    <row r="12972" spans="3:10" x14ac:dyDescent="0.25">
      <c r="C12972" s="101"/>
      <c r="E12972" s="101"/>
      <c r="G12972" s="101"/>
      <c r="I12972" s="102"/>
      <c r="J12972" s="103"/>
    </row>
    <row r="12973" spans="3:10" x14ac:dyDescent="0.25">
      <c r="C12973" s="101"/>
      <c r="E12973" s="101"/>
      <c r="G12973" s="101"/>
      <c r="I12973" s="102"/>
      <c r="J12973" s="103"/>
    </row>
    <row r="12974" spans="3:10" x14ac:dyDescent="0.25">
      <c r="C12974" s="101"/>
      <c r="E12974" s="101"/>
      <c r="G12974" s="101"/>
      <c r="I12974" s="102"/>
      <c r="J12974" s="103"/>
    </row>
    <row r="12975" spans="3:10" x14ac:dyDescent="0.25">
      <c r="C12975" s="101"/>
      <c r="E12975" s="101"/>
      <c r="G12975" s="101"/>
      <c r="I12975" s="102"/>
      <c r="J12975" s="103"/>
    </row>
    <row r="12976" spans="3:10" x14ac:dyDescent="0.25">
      <c r="C12976" s="101"/>
      <c r="E12976" s="101"/>
      <c r="G12976" s="101"/>
      <c r="I12976" s="102"/>
      <c r="J12976" s="103"/>
    </row>
    <row r="12977" spans="3:10" x14ac:dyDescent="0.25">
      <c r="C12977" s="101"/>
      <c r="E12977" s="101"/>
      <c r="G12977" s="101"/>
      <c r="I12977" s="102"/>
      <c r="J12977" s="103"/>
    </row>
    <row r="12978" spans="3:10" x14ac:dyDescent="0.25">
      <c r="C12978" s="101"/>
      <c r="E12978" s="101"/>
      <c r="G12978" s="101"/>
      <c r="I12978" s="102"/>
      <c r="J12978" s="103"/>
    </row>
    <row r="12979" spans="3:10" x14ac:dyDescent="0.25">
      <c r="C12979" s="101"/>
      <c r="E12979" s="101"/>
      <c r="G12979" s="101"/>
      <c r="I12979" s="102"/>
      <c r="J12979" s="103"/>
    </row>
    <row r="12980" spans="3:10" x14ac:dyDescent="0.25">
      <c r="C12980" s="101"/>
      <c r="E12980" s="101"/>
      <c r="G12980" s="101"/>
      <c r="I12980" s="102"/>
      <c r="J12980" s="103"/>
    </row>
    <row r="12981" spans="3:10" x14ac:dyDescent="0.25">
      <c r="C12981" s="101"/>
      <c r="E12981" s="101"/>
      <c r="G12981" s="101"/>
      <c r="I12981" s="102"/>
      <c r="J12981" s="103"/>
    </row>
    <row r="12982" spans="3:10" x14ac:dyDescent="0.25">
      <c r="C12982" s="101"/>
      <c r="E12982" s="101"/>
      <c r="G12982" s="101"/>
      <c r="I12982" s="102"/>
      <c r="J12982" s="103"/>
    </row>
    <row r="12983" spans="3:10" x14ac:dyDescent="0.25">
      <c r="C12983" s="101"/>
      <c r="E12983" s="101"/>
      <c r="G12983" s="101"/>
      <c r="I12983" s="102"/>
      <c r="J12983" s="103"/>
    </row>
    <row r="12984" spans="3:10" x14ac:dyDescent="0.25">
      <c r="C12984" s="101"/>
      <c r="E12984" s="101"/>
      <c r="G12984" s="101"/>
      <c r="I12984" s="102"/>
      <c r="J12984" s="103"/>
    </row>
    <row r="12985" spans="3:10" x14ac:dyDescent="0.25">
      <c r="C12985" s="101"/>
      <c r="E12985" s="101"/>
      <c r="G12985" s="101"/>
      <c r="I12985" s="102"/>
      <c r="J12985" s="103"/>
    </row>
    <row r="12986" spans="3:10" x14ac:dyDescent="0.25">
      <c r="C12986" s="101"/>
      <c r="E12986" s="101"/>
      <c r="G12986" s="101"/>
      <c r="I12986" s="102"/>
      <c r="J12986" s="103"/>
    </row>
    <row r="12987" spans="3:10" x14ac:dyDescent="0.25">
      <c r="C12987" s="101"/>
      <c r="E12987" s="101"/>
      <c r="G12987" s="101"/>
      <c r="I12987" s="102"/>
      <c r="J12987" s="103"/>
    </row>
    <row r="12988" spans="3:10" x14ac:dyDescent="0.25">
      <c r="C12988" s="101"/>
      <c r="E12988" s="101"/>
      <c r="G12988" s="101"/>
      <c r="I12988" s="102"/>
      <c r="J12988" s="103"/>
    </row>
    <row r="12989" spans="3:10" x14ac:dyDescent="0.25">
      <c r="C12989" s="101"/>
      <c r="E12989" s="101"/>
      <c r="G12989" s="101"/>
      <c r="I12989" s="102"/>
      <c r="J12989" s="103"/>
    </row>
    <row r="12990" spans="3:10" x14ac:dyDescent="0.25">
      <c r="C12990" s="101"/>
      <c r="E12990" s="101"/>
      <c r="G12990" s="101"/>
      <c r="I12990" s="102"/>
      <c r="J12990" s="103"/>
    </row>
    <row r="12991" spans="3:10" x14ac:dyDescent="0.25">
      <c r="C12991" s="101"/>
      <c r="E12991" s="101"/>
      <c r="G12991" s="101"/>
      <c r="I12991" s="102"/>
      <c r="J12991" s="103"/>
    </row>
    <row r="12992" spans="3:10" x14ac:dyDescent="0.25">
      <c r="C12992" s="101"/>
      <c r="E12992" s="101"/>
      <c r="G12992" s="101"/>
      <c r="I12992" s="102"/>
      <c r="J12992" s="103"/>
    </row>
    <row r="12993" spans="3:10" x14ac:dyDescent="0.25">
      <c r="C12993" s="101"/>
      <c r="E12993" s="101"/>
      <c r="G12993" s="101"/>
      <c r="I12993" s="102"/>
      <c r="J12993" s="103"/>
    </row>
    <row r="12994" spans="3:10" x14ac:dyDescent="0.25">
      <c r="C12994" s="101"/>
      <c r="E12994" s="101"/>
      <c r="G12994" s="101"/>
      <c r="I12994" s="102"/>
      <c r="J12994" s="103"/>
    </row>
    <row r="12995" spans="3:10" x14ac:dyDescent="0.25">
      <c r="C12995" s="101"/>
      <c r="E12995" s="101"/>
      <c r="G12995" s="101"/>
      <c r="I12995" s="102"/>
      <c r="J12995" s="103"/>
    </row>
    <row r="12996" spans="3:10" x14ac:dyDescent="0.25">
      <c r="C12996" s="101"/>
      <c r="E12996" s="101"/>
      <c r="G12996" s="101"/>
      <c r="I12996" s="102"/>
      <c r="J12996" s="103"/>
    </row>
    <row r="12997" spans="3:10" x14ac:dyDescent="0.25">
      <c r="C12997" s="101"/>
      <c r="E12997" s="101"/>
      <c r="G12997" s="101"/>
      <c r="I12997" s="102"/>
      <c r="J12997" s="103"/>
    </row>
    <row r="12998" spans="3:10" x14ac:dyDescent="0.25">
      <c r="C12998" s="101"/>
      <c r="E12998" s="101"/>
      <c r="G12998" s="101"/>
      <c r="I12998" s="102"/>
      <c r="J12998" s="103"/>
    </row>
    <row r="12999" spans="3:10" x14ac:dyDescent="0.25">
      <c r="C12999" s="101"/>
      <c r="E12999" s="101"/>
      <c r="G12999" s="101"/>
      <c r="I12999" s="102"/>
      <c r="J12999" s="103"/>
    </row>
    <row r="13000" spans="3:10" x14ac:dyDescent="0.25">
      <c r="C13000" s="101"/>
      <c r="E13000" s="101"/>
      <c r="G13000" s="101"/>
      <c r="I13000" s="102"/>
      <c r="J13000" s="103"/>
    </row>
    <row r="13001" spans="3:10" x14ac:dyDescent="0.25">
      <c r="C13001" s="101"/>
      <c r="E13001" s="101"/>
      <c r="G13001" s="101"/>
      <c r="I13001" s="102"/>
      <c r="J13001" s="103"/>
    </row>
    <row r="13002" spans="3:10" x14ac:dyDescent="0.25">
      <c r="C13002" s="101"/>
      <c r="E13002" s="101"/>
      <c r="G13002" s="101"/>
      <c r="I13002" s="102"/>
      <c r="J13002" s="103"/>
    </row>
    <row r="13003" spans="3:10" x14ac:dyDescent="0.25">
      <c r="C13003" s="101"/>
      <c r="E13003" s="101"/>
      <c r="G13003" s="101"/>
      <c r="I13003" s="102"/>
      <c r="J13003" s="103"/>
    </row>
    <row r="13004" spans="3:10" x14ac:dyDescent="0.25">
      <c r="C13004" s="101"/>
      <c r="E13004" s="101"/>
      <c r="G13004" s="101"/>
      <c r="I13004" s="102"/>
      <c r="J13004" s="103"/>
    </row>
    <row r="13005" spans="3:10" x14ac:dyDescent="0.25">
      <c r="C13005" s="101"/>
      <c r="E13005" s="101"/>
      <c r="G13005" s="101"/>
      <c r="I13005" s="102"/>
      <c r="J13005" s="103"/>
    </row>
    <row r="13006" spans="3:10" x14ac:dyDescent="0.25">
      <c r="C13006" s="101"/>
      <c r="E13006" s="101"/>
      <c r="G13006" s="101"/>
      <c r="I13006" s="102"/>
      <c r="J13006" s="103"/>
    </row>
    <row r="13007" spans="3:10" x14ac:dyDescent="0.25">
      <c r="C13007" s="101"/>
      <c r="E13007" s="101"/>
      <c r="G13007" s="101"/>
      <c r="I13007" s="102"/>
      <c r="J13007" s="103"/>
    </row>
    <row r="13008" spans="3:10" x14ac:dyDescent="0.25">
      <c r="C13008" s="101"/>
      <c r="E13008" s="101"/>
      <c r="G13008" s="101"/>
      <c r="I13008" s="102"/>
      <c r="J13008" s="103"/>
    </row>
    <row r="13009" spans="3:10" x14ac:dyDescent="0.25">
      <c r="C13009" s="101"/>
      <c r="E13009" s="101"/>
      <c r="G13009" s="101"/>
      <c r="I13009" s="102"/>
      <c r="J13009" s="103"/>
    </row>
    <row r="13010" spans="3:10" x14ac:dyDescent="0.25">
      <c r="C13010" s="101"/>
      <c r="E13010" s="101"/>
      <c r="G13010" s="101"/>
      <c r="I13010" s="102"/>
      <c r="J13010" s="103"/>
    </row>
    <row r="13011" spans="3:10" x14ac:dyDescent="0.25">
      <c r="C13011" s="101"/>
      <c r="E13011" s="101"/>
      <c r="G13011" s="101"/>
      <c r="I13011" s="102"/>
      <c r="J13011" s="103"/>
    </row>
    <row r="13012" spans="3:10" x14ac:dyDescent="0.25">
      <c r="C13012" s="101"/>
      <c r="E13012" s="101"/>
      <c r="G13012" s="101"/>
      <c r="I13012" s="102"/>
      <c r="J13012" s="103"/>
    </row>
    <row r="13013" spans="3:10" x14ac:dyDescent="0.25">
      <c r="C13013" s="101"/>
      <c r="E13013" s="101"/>
      <c r="G13013" s="101"/>
      <c r="I13013" s="102"/>
      <c r="J13013" s="103"/>
    </row>
    <row r="13014" spans="3:10" x14ac:dyDescent="0.25">
      <c r="C13014" s="101"/>
      <c r="E13014" s="101"/>
      <c r="G13014" s="101"/>
      <c r="I13014" s="102"/>
      <c r="J13014" s="103"/>
    </row>
    <row r="13015" spans="3:10" x14ac:dyDescent="0.25">
      <c r="C13015" s="101"/>
      <c r="E13015" s="101"/>
      <c r="G13015" s="101"/>
      <c r="I13015" s="102"/>
      <c r="J13015" s="103"/>
    </row>
    <row r="13016" spans="3:10" x14ac:dyDescent="0.25">
      <c r="C13016" s="101"/>
      <c r="E13016" s="101"/>
      <c r="G13016" s="101"/>
      <c r="I13016" s="102"/>
      <c r="J13016" s="103"/>
    </row>
    <row r="13017" spans="3:10" x14ac:dyDescent="0.25">
      <c r="C13017" s="101"/>
      <c r="E13017" s="101"/>
      <c r="G13017" s="101"/>
      <c r="I13017" s="102"/>
      <c r="J13017" s="103"/>
    </row>
    <row r="13018" spans="3:10" x14ac:dyDescent="0.25">
      <c r="C13018" s="101"/>
      <c r="E13018" s="101"/>
      <c r="G13018" s="101"/>
      <c r="I13018" s="102"/>
      <c r="J13018" s="103"/>
    </row>
    <row r="13019" spans="3:10" x14ac:dyDescent="0.25">
      <c r="C13019" s="101"/>
      <c r="E13019" s="101"/>
      <c r="G13019" s="101"/>
      <c r="I13019" s="102"/>
      <c r="J13019" s="103"/>
    </row>
    <row r="13020" spans="3:10" x14ac:dyDescent="0.25">
      <c r="C13020" s="101"/>
      <c r="E13020" s="101"/>
      <c r="G13020" s="101"/>
      <c r="I13020" s="102"/>
      <c r="J13020" s="103"/>
    </row>
    <row r="13021" spans="3:10" x14ac:dyDescent="0.25">
      <c r="C13021" s="101"/>
      <c r="E13021" s="101"/>
      <c r="G13021" s="101"/>
      <c r="I13021" s="102"/>
      <c r="J13021" s="103"/>
    </row>
    <row r="13022" spans="3:10" x14ac:dyDescent="0.25">
      <c r="C13022" s="101"/>
      <c r="E13022" s="101"/>
      <c r="G13022" s="101"/>
      <c r="I13022" s="102"/>
      <c r="J13022" s="103"/>
    </row>
    <row r="13023" spans="3:10" x14ac:dyDescent="0.25">
      <c r="C13023" s="101"/>
      <c r="E13023" s="101"/>
      <c r="G13023" s="101"/>
      <c r="I13023" s="102"/>
      <c r="J13023" s="103"/>
    </row>
    <row r="13024" spans="3:10" x14ac:dyDescent="0.25">
      <c r="C13024" s="101"/>
      <c r="E13024" s="101"/>
      <c r="G13024" s="101"/>
      <c r="I13024" s="102"/>
      <c r="J13024" s="103"/>
    </row>
    <row r="13025" spans="3:10" x14ac:dyDescent="0.25">
      <c r="C13025" s="101"/>
      <c r="E13025" s="101"/>
      <c r="G13025" s="101"/>
      <c r="I13025" s="102"/>
      <c r="J13025" s="103"/>
    </row>
    <row r="13026" spans="3:10" x14ac:dyDescent="0.25">
      <c r="C13026" s="101"/>
      <c r="E13026" s="101"/>
      <c r="G13026" s="101"/>
      <c r="I13026" s="102"/>
      <c r="J13026" s="103"/>
    </row>
    <row r="13027" spans="3:10" x14ac:dyDescent="0.25">
      <c r="C13027" s="101"/>
      <c r="E13027" s="101"/>
      <c r="G13027" s="101"/>
      <c r="I13027" s="102"/>
      <c r="J13027" s="103"/>
    </row>
    <row r="13028" spans="3:10" x14ac:dyDescent="0.25">
      <c r="C13028" s="101"/>
      <c r="E13028" s="101"/>
      <c r="G13028" s="101"/>
      <c r="I13028" s="102"/>
      <c r="J13028" s="103"/>
    </row>
    <row r="13029" spans="3:10" x14ac:dyDescent="0.25">
      <c r="C13029" s="101"/>
      <c r="E13029" s="101"/>
      <c r="G13029" s="101"/>
      <c r="I13029" s="102"/>
      <c r="J13029" s="103"/>
    </row>
    <row r="13030" spans="3:10" x14ac:dyDescent="0.25">
      <c r="C13030" s="101"/>
      <c r="E13030" s="101"/>
      <c r="G13030" s="101"/>
      <c r="I13030" s="102"/>
      <c r="J13030" s="103"/>
    </row>
    <row r="13031" spans="3:10" x14ac:dyDescent="0.25">
      <c r="C13031" s="101"/>
      <c r="E13031" s="101"/>
      <c r="G13031" s="101"/>
      <c r="I13031" s="102"/>
      <c r="J13031" s="103"/>
    </row>
    <row r="13032" spans="3:10" x14ac:dyDescent="0.25">
      <c r="C13032" s="101"/>
      <c r="E13032" s="101"/>
      <c r="G13032" s="101"/>
      <c r="I13032" s="102"/>
      <c r="J13032" s="103"/>
    </row>
    <row r="13033" spans="3:10" x14ac:dyDescent="0.25">
      <c r="C13033" s="101"/>
      <c r="E13033" s="101"/>
      <c r="G13033" s="101"/>
      <c r="I13033" s="102"/>
      <c r="J13033" s="103"/>
    </row>
    <row r="13034" spans="3:10" x14ac:dyDescent="0.25">
      <c r="C13034" s="101"/>
      <c r="E13034" s="101"/>
      <c r="G13034" s="101"/>
      <c r="I13034" s="102"/>
      <c r="J13034" s="103"/>
    </row>
    <row r="13035" spans="3:10" x14ac:dyDescent="0.25">
      <c r="C13035" s="101"/>
      <c r="E13035" s="101"/>
      <c r="G13035" s="101"/>
      <c r="I13035" s="102"/>
      <c r="J13035" s="103"/>
    </row>
    <row r="13036" spans="3:10" x14ac:dyDescent="0.25">
      <c r="C13036" s="101"/>
      <c r="E13036" s="101"/>
      <c r="G13036" s="101"/>
      <c r="I13036" s="102"/>
      <c r="J13036" s="103"/>
    </row>
    <row r="13037" spans="3:10" x14ac:dyDescent="0.25">
      <c r="C13037" s="101"/>
      <c r="E13037" s="101"/>
      <c r="G13037" s="101"/>
      <c r="I13037" s="102"/>
      <c r="J13037" s="103"/>
    </row>
    <row r="13038" spans="3:10" x14ac:dyDescent="0.25">
      <c r="C13038" s="101"/>
      <c r="E13038" s="101"/>
      <c r="G13038" s="101"/>
      <c r="I13038" s="102"/>
      <c r="J13038" s="103"/>
    </row>
    <row r="13039" spans="3:10" x14ac:dyDescent="0.25">
      <c r="C13039" s="101"/>
      <c r="E13039" s="101"/>
      <c r="G13039" s="101"/>
      <c r="I13039" s="102"/>
      <c r="J13039" s="103"/>
    </row>
    <row r="13040" spans="3:10" x14ac:dyDescent="0.25">
      <c r="C13040" s="101"/>
      <c r="E13040" s="101"/>
      <c r="G13040" s="101"/>
      <c r="I13040" s="102"/>
      <c r="J13040" s="103"/>
    </row>
    <row r="13041" spans="3:10" x14ac:dyDescent="0.25">
      <c r="C13041" s="101"/>
      <c r="E13041" s="101"/>
      <c r="G13041" s="101"/>
      <c r="I13041" s="102"/>
      <c r="J13041" s="103"/>
    </row>
    <row r="13042" spans="3:10" x14ac:dyDescent="0.25">
      <c r="C13042" s="101"/>
      <c r="E13042" s="101"/>
      <c r="G13042" s="101"/>
      <c r="I13042" s="102"/>
      <c r="J13042" s="103"/>
    </row>
    <row r="13043" spans="3:10" x14ac:dyDescent="0.25">
      <c r="C13043" s="101"/>
      <c r="E13043" s="101"/>
      <c r="G13043" s="101"/>
      <c r="I13043" s="102"/>
      <c r="J13043" s="103"/>
    </row>
    <row r="13044" spans="3:10" x14ac:dyDescent="0.25">
      <c r="C13044" s="101"/>
      <c r="E13044" s="101"/>
      <c r="G13044" s="101"/>
      <c r="I13044" s="102"/>
      <c r="J13044" s="103"/>
    </row>
    <row r="13045" spans="3:10" x14ac:dyDescent="0.25">
      <c r="C13045" s="101"/>
      <c r="E13045" s="101"/>
      <c r="G13045" s="101"/>
      <c r="I13045" s="102"/>
      <c r="J13045" s="103"/>
    </row>
    <row r="13046" spans="3:10" x14ac:dyDescent="0.25">
      <c r="C13046" s="101"/>
      <c r="E13046" s="101"/>
      <c r="G13046" s="101"/>
      <c r="I13046" s="102"/>
      <c r="J13046" s="103"/>
    </row>
    <row r="13047" spans="3:10" x14ac:dyDescent="0.25">
      <c r="C13047" s="101"/>
      <c r="E13047" s="101"/>
      <c r="G13047" s="101"/>
      <c r="I13047" s="102"/>
      <c r="J13047" s="103"/>
    </row>
    <row r="13048" spans="3:10" x14ac:dyDescent="0.25">
      <c r="C13048" s="101"/>
      <c r="E13048" s="101"/>
      <c r="G13048" s="101"/>
      <c r="I13048" s="102"/>
      <c r="J13048" s="103"/>
    </row>
    <row r="13049" spans="3:10" x14ac:dyDescent="0.25">
      <c r="C13049" s="101"/>
      <c r="E13049" s="101"/>
      <c r="G13049" s="101"/>
      <c r="I13049" s="102"/>
      <c r="J13049" s="103"/>
    </row>
    <row r="13050" spans="3:10" x14ac:dyDescent="0.25">
      <c r="C13050" s="101"/>
      <c r="E13050" s="101"/>
      <c r="G13050" s="101"/>
      <c r="I13050" s="102"/>
      <c r="J13050" s="103"/>
    </row>
    <row r="13051" spans="3:10" x14ac:dyDescent="0.25">
      <c r="C13051" s="101"/>
      <c r="E13051" s="101"/>
      <c r="G13051" s="101"/>
      <c r="I13051" s="102"/>
      <c r="J13051" s="103"/>
    </row>
    <row r="13052" spans="3:10" x14ac:dyDescent="0.25">
      <c r="C13052" s="101"/>
      <c r="E13052" s="101"/>
      <c r="G13052" s="101"/>
      <c r="I13052" s="102"/>
      <c r="J13052" s="103"/>
    </row>
    <row r="13053" spans="3:10" x14ac:dyDescent="0.25">
      <c r="C13053" s="101"/>
      <c r="E13053" s="101"/>
      <c r="G13053" s="101"/>
      <c r="I13053" s="102"/>
      <c r="J13053" s="103"/>
    </row>
    <row r="13054" spans="3:10" x14ac:dyDescent="0.25">
      <c r="C13054" s="101"/>
      <c r="E13054" s="101"/>
      <c r="G13054" s="101"/>
      <c r="I13054" s="102"/>
      <c r="J13054" s="103"/>
    </row>
    <row r="13055" spans="3:10" x14ac:dyDescent="0.25">
      <c r="C13055" s="101"/>
      <c r="E13055" s="101"/>
      <c r="G13055" s="101"/>
      <c r="I13055" s="102"/>
      <c r="J13055" s="103"/>
    </row>
    <row r="13056" spans="3:10" x14ac:dyDescent="0.25">
      <c r="C13056" s="101"/>
      <c r="E13056" s="101"/>
      <c r="G13056" s="101"/>
      <c r="I13056" s="102"/>
      <c r="J13056" s="103"/>
    </row>
    <row r="13057" spans="3:10" x14ac:dyDescent="0.25">
      <c r="C13057" s="101"/>
      <c r="E13057" s="101"/>
      <c r="G13057" s="101"/>
      <c r="I13057" s="102"/>
      <c r="J13057" s="103"/>
    </row>
    <row r="13058" spans="3:10" x14ac:dyDescent="0.25">
      <c r="C13058" s="101"/>
      <c r="E13058" s="101"/>
      <c r="G13058" s="101"/>
      <c r="I13058" s="102"/>
      <c r="J13058" s="103"/>
    </row>
    <row r="13059" spans="3:10" x14ac:dyDescent="0.25">
      <c r="C13059" s="101"/>
      <c r="E13059" s="101"/>
      <c r="G13059" s="101"/>
      <c r="I13059" s="102"/>
      <c r="J13059" s="103"/>
    </row>
    <row r="13060" spans="3:10" x14ac:dyDescent="0.25">
      <c r="C13060" s="101"/>
      <c r="E13060" s="101"/>
      <c r="G13060" s="101"/>
      <c r="I13060" s="102"/>
      <c r="J13060" s="103"/>
    </row>
    <row r="13061" spans="3:10" x14ac:dyDescent="0.25">
      <c r="C13061" s="101"/>
      <c r="E13061" s="101"/>
      <c r="G13061" s="101"/>
      <c r="I13061" s="102"/>
      <c r="J13061" s="103"/>
    </row>
    <row r="13062" spans="3:10" x14ac:dyDescent="0.25">
      <c r="C13062" s="101"/>
      <c r="E13062" s="101"/>
      <c r="G13062" s="101"/>
      <c r="I13062" s="102"/>
      <c r="J13062" s="103"/>
    </row>
    <row r="13063" spans="3:10" x14ac:dyDescent="0.25">
      <c r="C13063" s="101"/>
      <c r="E13063" s="101"/>
      <c r="G13063" s="101"/>
      <c r="I13063" s="102"/>
      <c r="J13063" s="103"/>
    </row>
    <row r="13064" spans="3:10" x14ac:dyDescent="0.25">
      <c r="C13064" s="101"/>
      <c r="E13064" s="101"/>
      <c r="G13064" s="101"/>
      <c r="I13064" s="102"/>
      <c r="J13064" s="103"/>
    </row>
    <row r="13065" spans="3:10" x14ac:dyDescent="0.25">
      <c r="C13065" s="101"/>
      <c r="E13065" s="101"/>
      <c r="G13065" s="101"/>
      <c r="I13065" s="102"/>
      <c r="J13065" s="103"/>
    </row>
    <row r="13066" spans="3:10" x14ac:dyDescent="0.25">
      <c r="C13066" s="101"/>
      <c r="E13066" s="101"/>
      <c r="G13066" s="101"/>
      <c r="I13066" s="102"/>
      <c r="J13066" s="103"/>
    </row>
    <row r="13067" spans="3:10" x14ac:dyDescent="0.25">
      <c r="C13067" s="101"/>
      <c r="E13067" s="101"/>
      <c r="G13067" s="101"/>
      <c r="I13067" s="102"/>
      <c r="J13067" s="103"/>
    </row>
    <row r="13068" spans="3:10" x14ac:dyDescent="0.25">
      <c r="C13068" s="101"/>
      <c r="E13068" s="101"/>
      <c r="G13068" s="101"/>
      <c r="I13068" s="102"/>
      <c r="J13068" s="103"/>
    </row>
    <row r="13069" spans="3:10" x14ac:dyDescent="0.25">
      <c r="C13069" s="101"/>
      <c r="E13069" s="101"/>
      <c r="G13069" s="101"/>
      <c r="I13069" s="102"/>
      <c r="J13069" s="103"/>
    </row>
    <row r="13070" spans="3:10" x14ac:dyDescent="0.25">
      <c r="C13070" s="101"/>
      <c r="E13070" s="101"/>
      <c r="G13070" s="101"/>
      <c r="I13070" s="102"/>
      <c r="J13070" s="103"/>
    </row>
    <row r="13071" spans="3:10" x14ac:dyDescent="0.25">
      <c r="C13071" s="101"/>
      <c r="E13071" s="101"/>
      <c r="G13071" s="101"/>
      <c r="I13071" s="102"/>
      <c r="J13071" s="103"/>
    </row>
    <row r="13072" spans="3:10" x14ac:dyDescent="0.25">
      <c r="C13072" s="101"/>
      <c r="E13072" s="101"/>
      <c r="G13072" s="101"/>
      <c r="I13072" s="102"/>
      <c r="J13072" s="103"/>
    </row>
    <row r="13073" spans="3:10" x14ac:dyDescent="0.25">
      <c r="C13073" s="101"/>
      <c r="E13073" s="101"/>
      <c r="G13073" s="101"/>
      <c r="I13073" s="102"/>
      <c r="J13073" s="103"/>
    </row>
    <row r="13074" spans="3:10" x14ac:dyDescent="0.25">
      <c r="C13074" s="101"/>
      <c r="E13074" s="101"/>
      <c r="G13074" s="101"/>
      <c r="I13074" s="102"/>
      <c r="J13074" s="103"/>
    </row>
    <row r="13075" spans="3:10" x14ac:dyDescent="0.25">
      <c r="C13075" s="101"/>
      <c r="E13075" s="101"/>
      <c r="G13075" s="101"/>
      <c r="I13075" s="102"/>
      <c r="J13075" s="103"/>
    </row>
    <row r="13076" spans="3:10" x14ac:dyDescent="0.25">
      <c r="C13076" s="101"/>
      <c r="E13076" s="101"/>
      <c r="G13076" s="101"/>
      <c r="I13076" s="102"/>
      <c r="J13076" s="103"/>
    </row>
    <row r="13077" spans="3:10" x14ac:dyDescent="0.25">
      <c r="C13077" s="101"/>
      <c r="E13077" s="101"/>
      <c r="G13077" s="101"/>
      <c r="I13077" s="102"/>
      <c r="J13077" s="103"/>
    </row>
    <row r="13078" spans="3:10" x14ac:dyDescent="0.25">
      <c r="C13078" s="101"/>
      <c r="E13078" s="101"/>
      <c r="G13078" s="101"/>
      <c r="I13078" s="102"/>
      <c r="J13078" s="103"/>
    </row>
    <row r="13079" spans="3:10" x14ac:dyDescent="0.25">
      <c r="C13079" s="101"/>
      <c r="E13079" s="101"/>
      <c r="G13079" s="101"/>
      <c r="I13079" s="102"/>
      <c r="J13079" s="103"/>
    </row>
    <row r="13080" spans="3:10" x14ac:dyDescent="0.25">
      <c r="C13080" s="101"/>
      <c r="E13080" s="101"/>
      <c r="G13080" s="101"/>
      <c r="I13080" s="102"/>
      <c r="J13080" s="103"/>
    </row>
    <row r="13081" spans="3:10" x14ac:dyDescent="0.25">
      <c r="C13081" s="101"/>
      <c r="E13081" s="101"/>
      <c r="G13081" s="101"/>
      <c r="I13081" s="102"/>
      <c r="J13081" s="103"/>
    </row>
    <row r="13082" spans="3:10" x14ac:dyDescent="0.25">
      <c r="C13082" s="101"/>
      <c r="E13082" s="101"/>
      <c r="G13082" s="101"/>
      <c r="I13082" s="102"/>
      <c r="J13082" s="103"/>
    </row>
    <row r="13083" spans="3:10" x14ac:dyDescent="0.25">
      <c r="C13083" s="101"/>
      <c r="E13083" s="101"/>
      <c r="G13083" s="101"/>
      <c r="I13083" s="102"/>
      <c r="J13083" s="103"/>
    </row>
    <row r="13084" spans="3:10" x14ac:dyDescent="0.25">
      <c r="C13084" s="101"/>
      <c r="E13084" s="101"/>
      <c r="G13084" s="101"/>
      <c r="I13084" s="102"/>
      <c r="J13084" s="103"/>
    </row>
    <row r="13085" spans="3:10" x14ac:dyDescent="0.25">
      <c r="C13085" s="101"/>
      <c r="E13085" s="101"/>
      <c r="G13085" s="101"/>
      <c r="I13085" s="102"/>
      <c r="J13085" s="103"/>
    </row>
    <row r="13086" spans="3:10" x14ac:dyDescent="0.25">
      <c r="C13086" s="101"/>
      <c r="E13086" s="101"/>
      <c r="G13086" s="101"/>
      <c r="I13086" s="102"/>
      <c r="J13086" s="103"/>
    </row>
    <row r="13087" spans="3:10" x14ac:dyDescent="0.25">
      <c r="C13087" s="101"/>
      <c r="E13087" s="101"/>
      <c r="G13087" s="101"/>
      <c r="I13087" s="102"/>
      <c r="J13087" s="103"/>
    </row>
    <row r="13088" spans="3:10" x14ac:dyDescent="0.25">
      <c r="C13088" s="101"/>
      <c r="E13088" s="101"/>
      <c r="G13088" s="101"/>
      <c r="I13088" s="102"/>
      <c r="J13088" s="103"/>
    </row>
    <row r="13089" spans="3:10" x14ac:dyDescent="0.25">
      <c r="C13089" s="101"/>
      <c r="E13089" s="101"/>
      <c r="G13089" s="101"/>
      <c r="I13089" s="102"/>
      <c r="J13089" s="103"/>
    </row>
    <row r="13090" spans="3:10" x14ac:dyDescent="0.25">
      <c r="C13090" s="101"/>
      <c r="E13090" s="101"/>
      <c r="G13090" s="101"/>
      <c r="I13090" s="102"/>
      <c r="J13090" s="103"/>
    </row>
    <row r="13091" spans="3:10" x14ac:dyDescent="0.25">
      <c r="C13091" s="101"/>
      <c r="E13091" s="101"/>
      <c r="G13091" s="101"/>
      <c r="I13091" s="102"/>
      <c r="J13091" s="103"/>
    </row>
    <row r="13092" spans="3:10" x14ac:dyDescent="0.25">
      <c r="C13092" s="101"/>
      <c r="E13092" s="101"/>
      <c r="G13092" s="101"/>
      <c r="I13092" s="102"/>
      <c r="J13092" s="103"/>
    </row>
    <row r="13093" spans="3:10" x14ac:dyDescent="0.25">
      <c r="C13093" s="101"/>
      <c r="E13093" s="101"/>
      <c r="G13093" s="101"/>
      <c r="I13093" s="102"/>
      <c r="J13093" s="103"/>
    </row>
    <row r="13094" spans="3:10" x14ac:dyDescent="0.25">
      <c r="C13094" s="101"/>
      <c r="E13094" s="101"/>
      <c r="G13094" s="101"/>
      <c r="I13094" s="102"/>
      <c r="J13094" s="103"/>
    </row>
    <row r="13095" spans="3:10" x14ac:dyDescent="0.25">
      <c r="C13095" s="101"/>
      <c r="E13095" s="101"/>
      <c r="G13095" s="101"/>
      <c r="I13095" s="102"/>
      <c r="J13095" s="103"/>
    </row>
    <row r="13096" spans="3:10" x14ac:dyDescent="0.25">
      <c r="C13096" s="101"/>
      <c r="E13096" s="101"/>
      <c r="G13096" s="101"/>
      <c r="I13096" s="102"/>
      <c r="J13096" s="103"/>
    </row>
    <row r="13097" spans="3:10" x14ac:dyDescent="0.25">
      <c r="C13097" s="101"/>
      <c r="E13097" s="101"/>
      <c r="G13097" s="101"/>
      <c r="I13097" s="102"/>
      <c r="J13097" s="103"/>
    </row>
    <row r="13098" spans="3:10" x14ac:dyDescent="0.25">
      <c r="C13098" s="101"/>
      <c r="E13098" s="101"/>
      <c r="G13098" s="101"/>
      <c r="I13098" s="102"/>
      <c r="J13098" s="103"/>
    </row>
    <row r="13099" spans="3:10" x14ac:dyDescent="0.25">
      <c r="C13099" s="101"/>
      <c r="E13099" s="101"/>
      <c r="G13099" s="101"/>
      <c r="I13099" s="102"/>
      <c r="J13099" s="103"/>
    </row>
    <row r="13100" spans="3:10" x14ac:dyDescent="0.25">
      <c r="C13100" s="101"/>
      <c r="E13100" s="101"/>
      <c r="G13100" s="101"/>
      <c r="I13100" s="102"/>
      <c r="J13100" s="103"/>
    </row>
    <row r="13101" spans="3:10" x14ac:dyDescent="0.25">
      <c r="C13101" s="101"/>
      <c r="E13101" s="101"/>
      <c r="G13101" s="101"/>
      <c r="I13101" s="102"/>
      <c r="J13101" s="103"/>
    </row>
    <row r="13102" spans="3:10" x14ac:dyDescent="0.25">
      <c r="C13102" s="101"/>
      <c r="E13102" s="101"/>
      <c r="G13102" s="101"/>
      <c r="I13102" s="102"/>
      <c r="J13102" s="103"/>
    </row>
    <row r="13103" spans="3:10" x14ac:dyDescent="0.25">
      <c r="C13103" s="101"/>
      <c r="E13103" s="101"/>
      <c r="G13103" s="101"/>
      <c r="I13103" s="102"/>
      <c r="J13103" s="103"/>
    </row>
    <row r="13104" spans="3:10" x14ac:dyDescent="0.25">
      <c r="C13104" s="101"/>
      <c r="E13104" s="101"/>
      <c r="G13104" s="101"/>
      <c r="I13104" s="102"/>
      <c r="J13104" s="103"/>
    </row>
    <row r="13105" spans="3:10" x14ac:dyDescent="0.25">
      <c r="C13105" s="101"/>
      <c r="E13105" s="101"/>
      <c r="G13105" s="101"/>
      <c r="I13105" s="102"/>
      <c r="J13105" s="103"/>
    </row>
    <row r="13106" spans="3:10" x14ac:dyDescent="0.25">
      <c r="C13106" s="101"/>
      <c r="E13106" s="101"/>
      <c r="G13106" s="101"/>
      <c r="I13106" s="102"/>
      <c r="J13106" s="103"/>
    </row>
    <row r="13107" spans="3:10" x14ac:dyDescent="0.25">
      <c r="C13107" s="101"/>
      <c r="E13107" s="101"/>
      <c r="G13107" s="101"/>
      <c r="I13107" s="102"/>
      <c r="J13107" s="103"/>
    </row>
    <row r="13108" spans="3:10" x14ac:dyDescent="0.25">
      <c r="C13108" s="101"/>
      <c r="E13108" s="101"/>
      <c r="G13108" s="101"/>
      <c r="I13108" s="102"/>
      <c r="J13108" s="103"/>
    </row>
    <row r="13109" spans="3:10" x14ac:dyDescent="0.25">
      <c r="C13109" s="101"/>
      <c r="E13109" s="101"/>
      <c r="G13109" s="101"/>
      <c r="I13109" s="102"/>
      <c r="J13109" s="103"/>
    </row>
    <row r="13110" spans="3:10" x14ac:dyDescent="0.25">
      <c r="C13110" s="101"/>
      <c r="E13110" s="101"/>
      <c r="G13110" s="101"/>
      <c r="I13110" s="102"/>
      <c r="J13110" s="103"/>
    </row>
    <row r="13111" spans="3:10" x14ac:dyDescent="0.25">
      <c r="C13111" s="101"/>
      <c r="E13111" s="101"/>
      <c r="G13111" s="101"/>
      <c r="I13111" s="102"/>
      <c r="J13111" s="103"/>
    </row>
    <row r="13112" spans="3:10" x14ac:dyDescent="0.25">
      <c r="C13112" s="101"/>
      <c r="E13112" s="101"/>
      <c r="G13112" s="101"/>
      <c r="I13112" s="102"/>
      <c r="J13112" s="103"/>
    </row>
    <row r="13113" spans="3:10" x14ac:dyDescent="0.25">
      <c r="C13113" s="101"/>
      <c r="E13113" s="101"/>
      <c r="G13113" s="101"/>
      <c r="I13113" s="102"/>
      <c r="J13113" s="103"/>
    </row>
    <row r="13114" spans="3:10" x14ac:dyDescent="0.25">
      <c r="C13114" s="101"/>
      <c r="E13114" s="101"/>
      <c r="G13114" s="101"/>
      <c r="I13114" s="102"/>
      <c r="J13114" s="103"/>
    </row>
    <row r="13115" spans="3:10" x14ac:dyDescent="0.25">
      <c r="C13115" s="101"/>
      <c r="E13115" s="101"/>
      <c r="G13115" s="101"/>
      <c r="I13115" s="102"/>
      <c r="J13115" s="103"/>
    </row>
    <row r="13116" spans="3:10" x14ac:dyDescent="0.25">
      <c r="C13116" s="101"/>
      <c r="E13116" s="101"/>
      <c r="G13116" s="101"/>
      <c r="I13116" s="102"/>
      <c r="J13116" s="103"/>
    </row>
    <row r="13117" spans="3:10" x14ac:dyDescent="0.25">
      <c r="C13117" s="101"/>
      <c r="E13117" s="101"/>
      <c r="G13117" s="101"/>
      <c r="I13117" s="102"/>
      <c r="J13117" s="103"/>
    </row>
    <row r="13118" spans="3:10" x14ac:dyDescent="0.25">
      <c r="C13118" s="101"/>
      <c r="E13118" s="101"/>
      <c r="G13118" s="101"/>
      <c r="I13118" s="102"/>
      <c r="J13118" s="103"/>
    </row>
    <row r="13119" spans="3:10" x14ac:dyDescent="0.25">
      <c r="C13119" s="101"/>
      <c r="E13119" s="101"/>
      <c r="G13119" s="101"/>
      <c r="I13119" s="102"/>
      <c r="J13119" s="103"/>
    </row>
    <row r="13120" spans="3:10" x14ac:dyDescent="0.25">
      <c r="C13120" s="101"/>
      <c r="E13120" s="101"/>
      <c r="G13120" s="101"/>
      <c r="I13120" s="102"/>
      <c r="J13120" s="103"/>
    </row>
    <row r="13121" spans="3:10" x14ac:dyDescent="0.25">
      <c r="C13121" s="101"/>
      <c r="E13121" s="101"/>
      <c r="G13121" s="101"/>
      <c r="I13121" s="102"/>
      <c r="J13121" s="103"/>
    </row>
    <row r="13122" spans="3:10" x14ac:dyDescent="0.25">
      <c r="C13122" s="101"/>
      <c r="E13122" s="101"/>
      <c r="G13122" s="101"/>
      <c r="I13122" s="102"/>
      <c r="J13122" s="103"/>
    </row>
    <row r="13123" spans="3:10" x14ac:dyDescent="0.25">
      <c r="C13123" s="101"/>
      <c r="E13123" s="101"/>
      <c r="G13123" s="101"/>
      <c r="I13123" s="102"/>
      <c r="J13123" s="103"/>
    </row>
    <row r="13124" spans="3:10" x14ac:dyDescent="0.25">
      <c r="C13124" s="101"/>
      <c r="E13124" s="101"/>
      <c r="G13124" s="101"/>
      <c r="I13124" s="102"/>
      <c r="J13124" s="103"/>
    </row>
    <row r="13125" spans="3:10" x14ac:dyDescent="0.25">
      <c r="C13125" s="101"/>
      <c r="E13125" s="101"/>
      <c r="G13125" s="101"/>
      <c r="I13125" s="102"/>
      <c r="J13125" s="103"/>
    </row>
    <row r="13126" spans="3:10" x14ac:dyDescent="0.25">
      <c r="C13126" s="101"/>
      <c r="E13126" s="101"/>
      <c r="G13126" s="101"/>
      <c r="I13126" s="102"/>
      <c r="J13126" s="103"/>
    </row>
    <row r="13127" spans="3:10" x14ac:dyDescent="0.25">
      <c r="C13127" s="101"/>
      <c r="E13127" s="101"/>
      <c r="G13127" s="101"/>
      <c r="I13127" s="102"/>
      <c r="J13127" s="103"/>
    </row>
    <row r="13128" spans="3:10" x14ac:dyDescent="0.25">
      <c r="C13128" s="101"/>
      <c r="E13128" s="101"/>
      <c r="G13128" s="101"/>
      <c r="I13128" s="102"/>
      <c r="J13128" s="103"/>
    </row>
    <row r="13129" spans="3:10" x14ac:dyDescent="0.25">
      <c r="C13129" s="101"/>
      <c r="E13129" s="101"/>
      <c r="G13129" s="101"/>
      <c r="I13129" s="102"/>
      <c r="J13129" s="103"/>
    </row>
    <row r="13130" spans="3:10" x14ac:dyDescent="0.25">
      <c r="C13130" s="101"/>
      <c r="E13130" s="101"/>
      <c r="G13130" s="101"/>
      <c r="I13130" s="102"/>
      <c r="J13130" s="103"/>
    </row>
    <row r="13131" spans="3:10" x14ac:dyDescent="0.25">
      <c r="C13131" s="101"/>
      <c r="E13131" s="101"/>
      <c r="G13131" s="101"/>
      <c r="I13131" s="102"/>
      <c r="J13131" s="103"/>
    </row>
    <row r="13132" spans="3:10" x14ac:dyDescent="0.25">
      <c r="C13132" s="101"/>
      <c r="E13132" s="101"/>
      <c r="G13132" s="101"/>
      <c r="I13132" s="102"/>
      <c r="J13132" s="103"/>
    </row>
    <row r="13133" spans="3:10" x14ac:dyDescent="0.25">
      <c r="C13133" s="101"/>
      <c r="E13133" s="101"/>
      <c r="G13133" s="101"/>
      <c r="I13133" s="102"/>
      <c r="J13133" s="103"/>
    </row>
    <row r="13134" spans="3:10" x14ac:dyDescent="0.25">
      <c r="C13134" s="101"/>
      <c r="E13134" s="101"/>
      <c r="G13134" s="101"/>
      <c r="I13134" s="102"/>
      <c r="J13134" s="103"/>
    </row>
    <row r="13135" spans="3:10" x14ac:dyDescent="0.25">
      <c r="C13135" s="101"/>
      <c r="E13135" s="101"/>
      <c r="G13135" s="101"/>
      <c r="I13135" s="102"/>
      <c r="J13135" s="103"/>
    </row>
    <row r="13136" spans="3:10" x14ac:dyDescent="0.25">
      <c r="C13136" s="101"/>
      <c r="E13136" s="101"/>
      <c r="G13136" s="101"/>
      <c r="I13136" s="102"/>
      <c r="J13136" s="103"/>
    </row>
    <row r="13137" spans="3:10" x14ac:dyDescent="0.25">
      <c r="C13137" s="101"/>
      <c r="E13137" s="101"/>
      <c r="G13137" s="101"/>
      <c r="I13137" s="102"/>
      <c r="J13137" s="103"/>
    </row>
    <row r="13138" spans="3:10" x14ac:dyDescent="0.25">
      <c r="C13138" s="101"/>
      <c r="E13138" s="101"/>
      <c r="G13138" s="101"/>
      <c r="I13138" s="102"/>
      <c r="J13138" s="103"/>
    </row>
    <row r="13139" spans="3:10" x14ac:dyDescent="0.25">
      <c r="C13139" s="101"/>
      <c r="E13139" s="101"/>
      <c r="G13139" s="101"/>
      <c r="I13139" s="102"/>
      <c r="J13139" s="103"/>
    </row>
    <row r="13140" spans="3:10" x14ac:dyDescent="0.25">
      <c r="C13140" s="101"/>
      <c r="E13140" s="101"/>
      <c r="G13140" s="101"/>
      <c r="I13140" s="102"/>
      <c r="J13140" s="103"/>
    </row>
    <row r="13141" spans="3:10" x14ac:dyDescent="0.25">
      <c r="C13141" s="101"/>
      <c r="E13141" s="101"/>
      <c r="G13141" s="101"/>
      <c r="I13141" s="102"/>
      <c r="J13141" s="103"/>
    </row>
    <row r="13142" spans="3:10" x14ac:dyDescent="0.25">
      <c r="C13142" s="101"/>
      <c r="E13142" s="101"/>
      <c r="G13142" s="101"/>
      <c r="I13142" s="102"/>
      <c r="J13142" s="103"/>
    </row>
    <row r="13143" spans="3:10" x14ac:dyDescent="0.25">
      <c r="C13143" s="101"/>
      <c r="E13143" s="101"/>
      <c r="G13143" s="101"/>
      <c r="I13143" s="102"/>
      <c r="J13143" s="103"/>
    </row>
    <row r="13144" spans="3:10" x14ac:dyDescent="0.25">
      <c r="C13144" s="101"/>
      <c r="E13144" s="101"/>
      <c r="G13144" s="101"/>
      <c r="I13144" s="102"/>
      <c r="J13144" s="103"/>
    </row>
    <row r="13145" spans="3:10" x14ac:dyDescent="0.25">
      <c r="C13145" s="101"/>
      <c r="E13145" s="101"/>
      <c r="G13145" s="101"/>
      <c r="I13145" s="102"/>
      <c r="J13145" s="103"/>
    </row>
    <row r="13146" spans="3:10" x14ac:dyDescent="0.25">
      <c r="C13146" s="101"/>
      <c r="E13146" s="101"/>
      <c r="G13146" s="101"/>
      <c r="I13146" s="102"/>
      <c r="J13146" s="103"/>
    </row>
    <row r="13147" spans="3:10" x14ac:dyDescent="0.25">
      <c r="C13147" s="101"/>
      <c r="E13147" s="101"/>
      <c r="G13147" s="101"/>
      <c r="I13147" s="102"/>
      <c r="J13147" s="103"/>
    </row>
    <row r="13148" spans="3:10" x14ac:dyDescent="0.25">
      <c r="C13148" s="101"/>
      <c r="E13148" s="101"/>
      <c r="G13148" s="101"/>
      <c r="I13148" s="102"/>
      <c r="J13148" s="103"/>
    </row>
    <row r="13149" spans="3:10" x14ac:dyDescent="0.25">
      <c r="C13149" s="101"/>
      <c r="E13149" s="101"/>
      <c r="G13149" s="101"/>
      <c r="I13149" s="102"/>
      <c r="J13149" s="103"/>
    </row>
    <row r="13150" spans="3:10" x14ac:dyDescent="0.25">
      <c r="C13150" s="101"/>
      <c r="E13150" s="101"/>
      <c r="G13150" s="101"/>
      <c r="I13150" s="102"/>
      <c r="J13150" s="103"/>
    </row>
    <row r="13151" spans="3:10" x14ac:dyDescent="0.25">
      <c r="C13151" s="101"/>
      <c r="E13151" s="101"/>
      <c r="G13151" s="101"/>
      <c r="I13151" s="102"/>
      <c r="J13151" s="103"/>
    </row>
    <row r="13152" spans="3:10" x14ac:dyDescent="0.25">
      <c r="C13152" s="101"/>
      <c r="E13152" s="101"/>
      <c r="G13152" s="101"/>
      <c r="I13152" s="102"/>
      <c r="J13152" s="103"/>
    </row>
    <row r="13153" spans="3:10" x14ac:dyDescent="0.25">
      <c r="C13153" s="101"/>
      <c r="E13153" s="101"/>
      <c r="G13153" s="101"/>
      <c r="I13153" s="102"/>
      <c r="J13153" s="103"/>
    </row>
    <row r="13154" spans="3:10" x14ac:dyDescent="0.25">
      <c r="C13154" s="101"/>
      <c r="E13154" s="101"/>
      <c r="G13154" s="101"/>
      <c r="I13154" s="102"/>
      <c r="J13154" s="103"/>
    </row>
    <row r="13155" spans="3:10" x14ac:dyDescent="0.25">
      <c r="C13155" s="101"/>
      <c r="E13155" s="101"/>
      <c r="G13155" s="101"/>
      <c r="I13155" s="102"/>
      <c r="J13155" s="103"/>
    </row>
    <row r="13156" spans="3:10" x14ac:dyDescent="0.25">
      <c r="C13156" s="101"/>
      <c r="E13156" s="101"/>
      <c r="G13156" s="101"/>
      <c r="I13156" s="102"/>
      <c r="J13156" s="103"/>
    </row>
    <row r="13157" spans="3:10" x14ac:dyDescent="0.25">
      <c r="C13157" s="101"/>
      <c r="E13157" s="101"/>
      <c r="G13157" s="101"/>
      <c r="I13157" s="102"/>
      <c r="J13157" s="103"/>
    </row>
    <row r="13158" spans="3:10" x14ac:dyDescent="0.25">
      <c r="C13158" s="101"/>
      <c r="E13158" s="101"/>
      <c r="G13158" s="101"/>
      <c r="I13158" s="102"/>
      <c r="J13158" s="103"/>
    </row>
    <row r="13159" spans="3:10" x14ac:dyDescent="0.25">
      <c r="C13159" s="101"/>
      <c r="E13159" s="101"/>
      <c r="G13159" s="101"/>
      <c r="I13159" s="102"/>
      <c r="J13159" s="103"/>
    </row>
    <row r="13160" spans="3:10" x14ac:dyDescent="0.25">
      <c r="C13160" s="101"/>
      <c r="E13160" s="101"/>
      <c r="G13160" s="101"/>
      <c r="I13160" s="102"/>
      <c r="J13160" s="103"/>
    </row>
    <row r="13161" spans="3:10" x14ac:dyDescent="0.25">
      <c r="C13161" s="101"/>
      <c r="E13161" s="101"/>
      <c r="G13161" s="101"/>
      <c r="I13161" s="102"/>
      <c r="J13161" s="103"/>
    </row>
    <row r="13162" spans="3:10" x14ac:dyDescent="0.25">
      <c r="C13162" s="101"/>
      <c r="E13162" s="101"/>
      <c r="G13162" s="101"/>
      <c r="I13162" s="102"/>
      <c r="J13162" s="103"/>
    </row>
    <row r="13163" spans="3:10" x14ac:dyDescent="0.25">
      <c r="C13163" s="101"/>
      <c r="E13163" s="101"/>
      <c r="G13163" s="101"/>
      <c r="I13163" s="102"/>
      <c r="J13163" s="103"/>
    </row>
    <row r="13164" spans="3:10" x14ac:dyDescent="0.25">
      <c r="C13164" s="101"/>
      <c r="E13164" s="101"/>
      <c r="G13164" s="101"/>
      <c r="I13164" s="102"/>
      <c r="J13164" s="103"/>
    </row>
    <row r="13165" spans="3:10" x14ac:dyDescent="0.25">
      <c r="C13165" s="101"/>
      <c r="E13165" s="101"/>
      <c r="G13165" s="101"/>
      <c r="I13165" s="102"/>
      <c r="J13165" s="103"/>
    </row>
    <row r="13166" spans="3:10" x14ac:dyDescent="0.25">
      <c r="C13166" s="101"/>
      <c r="E13166" s="101"/>
      <c r="G13166" s="101"/>
      <c r="I13166" s="102"/>
      <c r="J13166" s="103"/>
    </row>
    <row r="13167" spans="3:10" x14ac:dyDescent="0.25">
      <c r="C13167" s="101"/>
      <c r="E13167" s="101"/>
      <c r="G13167" s="101"/>
      <c r="I13167" s="102"/>
      <c r="J13167" s="103"/>
    </row>
    <row r="13168" spans="3:10" x14ac:dyDescent="0.25">
      <c r="C13168" s="101"/>
      <c r="E13168" s="101"/>
      <c r="G13168" s="101"/>
      <c r="I13168" s="102"/>
      <c r="J13168" s="103"/>
    </row>
    <row r="13169" spans="3:10" x14ac:dyDescent="0.25">
      <c r="C13169" s="101"/>
      <c r="E13169" s="101"/>
      <c r="G13169" s="101"/>
      <c r="I13169" s="102"/>
      <c r="J13169" s="103"/>
    </row>
    <row r="13170" spans="3:10" x14ac:dyDescent="0.25">
      <c r="C13170" s="101"/>
      <c r="E13170" s="101"/>
      <c r="G13170" s="101"/>
      <c r="I13170" s="102"/>
      <c r="J13170" s="103"/>
    </row>
    <row r="13171" spans="3:10" x14ac:dyDescent="0.25">
      <c r="C13171" s="101"/>
      <c r="E13171" s="101"/>
      <c r="G13171" s="101"/>
      <c r="I13171" s="102"/>
      <c r="J13171" s="103"/>
    </row>
    <row r="13172" spans="3:10" x14ac:dyDescent="0.25">
      <c r="C13172" s="101"/>
      <c r="E13172" s="101"/>
      <c r="G13172" s="101"/>
      <c r="I13172" s="102"/>
      <c r="J13172" s="103"/>
    </row>
    <row r="13173" spans="3:10" x14ac:dyDescent="0.25">
      <c r="C13173" s="101"/>
      <c r="E13173" s="101"/>
      <c r="G13173" s="101"/>
      <c r="I13173" s="102"/>
      <c r="J13173" s="103"/>
    </row>
    <row r="13174" spans="3:10" x14ac:dyDescent="0.25">
      <c r="C13174" s="101"/>
      <c r="E13174" s="101"/>
      <c r="G13174" s="101"/>
      <c r="I13174" s="102"/>
      <c r="J13174" s="103"/>
    </row>
    <row r="13175" spans="3:10" x14ac:dyDescent="0.25">
      <c r="C13175" s="101"/>
      <c r="E13175" s="101"/>
      <c r="G13175" s="101"/>
      <c r="I13175" s="102"/>
      <c r="J13175" s="103"/>
    </row>
    <row r="13176" spans="3:10" x14ac:dyDescent="0.25">
      <c r="C13176" s="101"/>
      <c r="E13176" s="101"/>
      <c r="G13176" s="101"/>
      <c r="I13176" s="102"/>
      <c r="J13176" s="103"/>
    </row>
    <row r="13177" spans="3:10" x14ac:dyDescent="0.25">
      <c r="C13177" s="101"/>
      <c r="E13177" s="101"/>
      <c r="G13177" s="101"/>
      <c r="I13177" s="102"/>
      <c r="J13177" s="103"/>
    </row>
    <row r="13178" spans="3:10" x14ac:dyDescent="0.25">
      <c r="C13178" s="101"/>
      <c r="E13178" s="101"/>
      <c r="G13178" s="101"/>
      <c r="I13178" s="102"/>
      <c r="J13178" s="103"/>
    </row>
    <row r="13179" spans="3:10" x14ac:dyDescent="0.25">
      <c r="C13179" s="101"/>
      <c r="E13179" s="101"/>
      <c r="G13179" s="101"/>
      <c r="I13179" s="102"/>
      <c r="J13179" s="103"/>
    </row>
    <row r="13180" spans="3:10" x14ac:dyDescent="0.25">
      <c r="C13180" s="101"/>
      <c r="E13180" s="101"/>
      <c r="G13180" s="101"/>
      <c r="I13180" s="102"/>
      <c r="J13180" s="103"/>
    </row>
    <row r="13181" spans="3:10" x14ac:dyDescent="0.25">
      <c r="C13181" s="101"/>
      <c r="E13181" s="101"/>
      <c r="G13181" s="101"/>
      <c r="I13181" s="102"/>
      <c r="J13181" s="103"/>
    </row>
    <row r="13182" spans="3:10" x14ac:dyDescent="0.25">
      <c r="C13182" s="101"/>
      <c r="E13182" s="101"/>
      <c r="G13182" s="101"/>
      <c r="I13182" s="102"/>
      <c r="J13182" s="103"/>
    </row>
    <row r="13183" spans="3:10" x14ac:dyDescent="0.25">
      <c r="C13183" s="101"/>
      <c r="E13183" s="101"/>
      <c r="G13183" s="101"/>
      <c r="I13183" s="102"/>
      <c r="J13183" s="103"/>
    </row>
    <row r="13184" spans="3:10" x14ac:dyDescent="0.25">
      <c r="C13184" s="101"/>
      <c r="E13184" s="101"/>
      <c r="G13184" s="101"/>
      <c r="I13184" s="102"/>
      <c r="J13184" s="103"/>
    </row>
    <row r="13185" spans="3:10" x14ac:dyDescent="0.25">
      <c r="C13185" s="101"/>
      <c r="E13185" s="101"/>
      <c r="G13185" s="101"/>
      <c r="I13185" s="102"/>
      <c r="J13185" s="103"/>
    </row>
    <row r="13186" spans="3:10" x14ac:dyDescent="0.25">
      <c r="C13186" s="101"/>
      <c r="E13186" s="101"/>
      <c r="G13186" s="101"/>
      <c r="I13186" s="102"/>
      <c r="J13186" s="103"/>
    </row>
    <row r="13187" spans="3:10" x14ac:dyDescent="0.25">
      <c r="C13187" s="101"/>
      <c r="E13187" s="101"/>
      <c r="G13187" s="101"/>
      <c r="I13187" s="102"/>
      <c r="J13187" s="103"/>
    </row>
    <row r="13188" spans="3:10" x14ac:dyDescent="0.25">
      <c r="C13188" s="101"/>
      <c r="E13188" s="101"/>
      <c r="G13188" s="101"/>
      <c r="I13188" s="102"/>
      <c r="J13188" s="103"/>
    </row>
    <row r="13189" spans="3:10" x14ac:dyDescent="0.25">
      <c r="C13189" s="101"/>
      <c r="E13189" s="101"/>
      <c r="G13189" s="101"/>
      <c r="I13189" s="102"/>
      <c r="J13189" s="103"/>
    </row>
    <row r="13190" spans="3:10" x14ac:dyDescent="0.25">
      <c r="C13190" s="101"/>
      <c r="E13190" s="101"/>
      <c r="G13190" s="101"/>
      <c r="I13190" s="102"/>
      <c r="J13190" s="103"/>
    </row>
    <row r="13191" spans="3:10" x14ac:dyDescent="0.25">
      <c r="C13191" s="101"/>
      <c r="E13191" s="101"/>
      <c r="G13191" s="101"/>
      <c r="I13191" s="102"/>
      <c r="J13191" s="103"/>
    </row>
    <row r="13192" spans="3:10" x14ac:dyDescent="0.25">
      <c r="C13192" s="101"/>
      <c r="E13192" s="101"/>
      <c r="G13192" s="101"/>
      <c r="I13192" s="102"/>
      <c r="J13192" s="103"/>
    </row>
    <row r="13193" spans="3:10" x14ac:dyDescent="0.25">
      <c r="C13193" s="101"/>
      <c r="E13193" s="101"/>
      <c r="G13193" s="101"/>
      <c r="I13193" s="102"/>
      <c r="J13193" s="103"/>
    </row>
    <row r="13194" spans="3:10" x14ac:dyDescent="0.25">
      <c r="C13194" s="101"/>
      <c r="E13194" s="101"/>
      <c r="G13194" s="101"/>
      <c r="I13194" s="102"/>
      <c r="J13194" s="103"/>
    </row>
    <row r="13195" spans="3:10" x14ac:dyDescent="0.25">
      <c r="C13195" s="101"/>
      <c r="E13195" s="101"/>
      <c r="G13195" s="101"/>
      <c r="I13195" s="102"/>
      <c r="J13195" s="103"/>
    </row>
    <row r="13196" spans="3:10" x14ac:dyDescent="0.25">
      <c r="C13196" s="101"/>
      <c r="E13196" s="101"/>
      <c r="G13196" s="101"/>
      <c r="I13196" s="102"/>
      <c r="J13196" s="103"/>
    </row>
    <row r="13197" spans="3:10" x14ac:dyDescent="0.25">
      <c r="C13197" s="101"/>
      <c r="E13197" s="101"/>
      <c r="G13197" s="101"/>
      <c r="I13197" s="102"/>
      <c r="J13197" s="103"/>
    </row>
    <row r="13198" spans="3:10" x14ac:dyDescent="0.25">
      <c r="C13198" s="101"/>
      <c r="E13198" s="101"/>
      <c r="G13198" s="101"/>
      <c r="I13198" s="102"/>
      <c r="J13198" s="103"/>
    </row>
    <row r="13199" spans="3:10" x14ac:dyDescent="0.25">
      <c r="C13199" s="101"/>
      <c r="E13199" s="101"/>
      <c r="G13199" s="101"/>
      <c r="I13199" s="102"/>
      <c r="J13199" s="103"/>
    </row>
    <row r="13200" spans="3:10" x14ac:dyDescent="0.25">
      <c r="C13200" s="101"/>
      <c r="E13200" s="101"/>
      <c r="G13200" s="101"/>
      <c r="I13200" s="102"/>
      <c r="J13200" s="103"/>
    </row>
    <row r="13201" spans="3:10" x14ac:dyDescent="0.25">
      <c r="C13201" s="101"/>
      <c r="E13201" s="101"/>
      <c r="G13201" s="101"/>
      <c r="I13201" s="102"/>
      <c r="J13201" s="103"/>
    </row>
    <row r="13202" spans="3:10" x14ac:dyDescent="0.25">
      <c r="C13202" s="101"/>
      <c r="E13202" s="101"/>
      <c r="G13202" s="101"/>
      <c r="I13202" s="102"/>
      <c r="J13202" s="103"/>
    </row>
    <row r="13203" spans="3:10" x14ac:dyDescent="0.25">
      <c r="C13203" s="101"/>
      <c r="E13203" s="101"/>
      <c r="G13203" s="101"/>
      <c r="I13203" s="102"/>
      <c r="J13203" s="103"/>
    </row>
    <row r="13204" spans="3:10" x14ac:dyDescent="0.25">
      <c r="C13204" s="101"/>
      <c r="E13204" s="101"/>
      <c r="G13204" s="101"/>
      <c r="I13204" s="102"/>
      <c r="J13204" s="103"/>
    </row>
    <row r="13205" spans="3:10" x14ac:dyDescent="0.25">
      <c r="C13205" s="101"/>
      <c r="E13205" s="101"/>
      <c r="G13205" s="101"/>
      <c r="I13205" s="102"/>
      <c r="J13205" s="103"/>
    </row>
    <row r="13206" spans="3:10" x14ac:dyDescent="0.25">
      <c r="C13206" s="101"/>
      <c r="E13206" s="101"/>
      <c r="G13206" s="101"/>
      <c r="I13206" s="102"/>
      <c r="J13206" s="103"/>
    </row>
    <row r="13207" spans="3:10" x14ac:dyDescent="0.25">
      <c r="C13207" s="101"/>
      <c r="E13207" s="101"/>
      <c r="G13207" s="101"/>
      <c r="I13207" s="102"/>
      <c r="J13207" s="103"/>
    </row>
    <row r="13208" spans="3:10" x14ac:dyDescent="0.25">
      <c r="C13208" s="101"/>
      <c r="E13208" s="101"/>
      <c r="G13208" s="101"/>
      <c r="I13208" s="102"/>
      <c r="J13208" s="103"/>
    </row>
    <row r="13209" spans="3:10" x14ac:dyDescent="0.25">
      <c r="C13209" s="101"/>
      <c r="E13209" s="101"/>
      <c r="G13209" s="101"/>
      <c r="I13209" s="102"/>
      <c r="J13209" s="103"/>
    </row>
    <row r="13210" spans="3:10" x14ac:dyDescent="0.25">
      <c r="C13210" s="101"/>
      <c r="E13210" s="101"/>
      <c r="G13210" s="101"/>
      <c r="I13210" s="102"/>
      <c r="J13210" s="103"/>
    </row>
    <row r="13211" spans="3:10" x14ac:dyDescent="0.25">
      <c r="C13211" s="101"/>
      <c r="E13211" s="101"/>
      <c r="G13211" s="101"/>
      <c r="I13211" s="102"/>
      <c r="J13211" s="103"/>
    </row>
    <row r="13212" spans="3:10" x14ac:dyDescent="0.25">
      <c r="C13212" s="101"/>
      <c r="E13212" s="101"/>
      <c r="G13212" s="101"/>
      <c r="I13212" s="102"/>
      <c r="J13212" s="103"/>
    </row>
    <row r="13213" spans="3:10" x14ac:dyDescent="0.25">
      <c r="C13213" s="101"/>
      <c r="E13213" s="101"/>
      <c r="G13213" s="101"/>
      <c r="I13213" s="102"/>
      <c r="J13213" s="103"/>
    </row>
    <row r="13214" spans="3:10" x14ac:dyDescent="0.25">
      <c r="C13214" s="101"/>
      <c r="E13214" s="101"/>
      <c r="G13214" s="101"/>
      <c r="I13214" s="102"/>
      <c r="J13214" s="103"/>
    </row>
    <row r="13215" spans="3:10" x14ac:dyDescent="0.25">
      <c r="C13215" s="101"/>
      <c r="E13215" s="101"/>
      <c r="G13215" s="101"/>
      <c r="I13215" s="102"/>
      <c r="J13215" s="103"/>
    </row>
    <row r="13216" spans="3:10" x14ac:dyDescent="0.25">
      <c r="C13216" s="101"/>
      <c r="E13216" s="101"/>
      <c r="G13216" s="101"/>
      <c r="I13216" s="102"/>
      <c r="J13216" s="103"/>
    </row>
    <row r="13217" spans="3:10" x14ac:dyDescent="0.25">
      <c r="C13217" s="101"/>
      <c r="E13217" s="101"/>
      <c r="G13217" s="101"/>
      <c r="I13217" s="102"/>
      <c r="J13217" s="103"/>
    </row>
    <row r="13218" spans="3:10" x14ac:dyDescent="0.25">
      <c r="C13218" s="101"/>
      <c r="E13218" s="101"/>
      <c r="G13218" s="101"/>
      <c r="I13218" s="102"/>
      <c r="J13218" s="103"/>
    </row>
    <row r="13219" spans="3:10" x14ac:dyDescent="0.25">
      <c r="C13219" s="101"/>
      <c r="E13219" s="101"/>
      <c r="G13219" s="101"/>
      <c r="I13219" s="102"/>
      <c r="J13219" s="103"/>
    </row>
    <row r="13220" spans="3:10" x14ac:dyDescent="0.25">
      <c r="C13220" s="101"/>
      <c r="E13220" s="101"/>
      <c r="G13220" s="101"/>
      <c r="I13220" s="102"/>
      <c r="J13220" s="103"/>
    </row>
    <row r="13221" spans="3:10" x14ac:dyDescent="0.25">
      <c r="C13221" s="101"/>
      <c r="E13221" s="101"/>
      <c r="G13221" s="101"/>
      <c r="I13221" s="102"/>
      <c r="J13221" s="103"/>
    </row>
    <row r="13222" spans="3:10" x14ac:dyDescent="0.25">
      <c r="C13222" s="101"/>
      <c r="E13222" s="101"/>
      <c r="G13222" s="101"/>
      <c r="I13222" s="102"/>
      <c r="J13222" s="103"/>
    </row>
    <row r="13223" spans="3:10" x14ac:dyDescent="0.25">
      <c r="C13223" s="101"/>
      <c r="E13223" s="101"/>
      <c r="G13223" s="101"/>
      <c r="I13223" s="102"/>
      <c r="J13223" s="103"/>
    </row>
    <row r="13224" spans="3:10" x14ac:dyDescent="0.25">
      <c r="C13224" s="101"/>
      <c r="E13224" s="101"/>
      <c r="G13224" s="101"/>
      <c r="I13224" s="102"/>
      <c r="J13224" s="103"/>
    </row>
    <row r="13225" spans="3:10" x14ac:dyDescent="0.25">
      <c r="C13225" s="101"/>
      <c r="E13225" s="101"/>
      <c r="G13225" s="101"/>
      <c r="I13225" s="102"/>
      <c r="J13225" s="103"/>
    </row>
    <row r="13226" spans="3:10" x14ac:dyDescent="0.25">
      <c r="C13226" s="101"/>
      <c r="E13226" s="101"/>
      <c r="G13226" s="101"/>
      <c r="I13226" s="102"/>
      <c r="J13226" s="103"/>
    </row>
    <row r="13227" spans="3:10" x14ac:dyDescent="0.25">
      <c r="C13227" s="101"/>
      <c r="E13227" s="101"/>
      <c r="G13227" s="101"/>
      <c r="I13227" s="102"/>
      <c r="J13227" s="103"/>
    </row>
    <row r="13228" spans="3:10" x14ac:dyDescent="0.25">
      <c r="C13228" s="101"/>
      <c r="E13228" s="101"/>
      <c r="G13228" s="101"/>
      <c r="I13228" s="102"/>
      <c r="J13228" s="103"/>
    </row>
    <row r="13229" spans="3:10" x14ac:dyDescent="0.25">
      <c r="C13229" s="101"/>
      <c r="E13229" s="101"/>
      <c r="G13229" s="101"/>
      <c r="I13229" s="102"/>
      <c r="J13229" s="103"/>
    </row>
    <row r="13230" spans="3:10" x14ac:dyDescent="0.25">
      <c r="C13230" s="101"/>
      <c r="E13230" s="101"/>
      <c r="G13230" s="101"/>
      <c r="I13230" s="102"/>
      <c r="J13230" s="103"/>
    </row>
    <row r="13231" spans="3:10" x14ac:dyDescent="0.25">
      <c r="C13231" s="101"/>
      <c r="E13231" s="101"/>
      <c r="G13231" s="101"/>
      <c r="I13231" s="102"/>
      <c r="J13231" s="103"/>
    </row>
    <row r="13232" spans="3:10" x14ac:dyDescent="0.25">
      <c r="C13232" s="101"/>
      <c r="E13232" s="101"/>
      <c r="G13232" s="101"/>
      <c r="I13232" s="102"/>
      <c r="J13232" s="103"/>
    </row>
    <row r="13233" spans="3:10" x14ac:dyDescent="0.25">
      <c r="C13233" s="101"/>
      <c r="E13233" s="101"/>
      <c r="G13233" s="101"/>
      <c r="I13233" s="102"/>
      <c r="J13233" s="103"/>
    </row>
    <row r="13234" spans="3:10" x14ac:dyDescent="0.25">
      <c r="C13234" s="101"/>
      <c r="E13234" s="101"/>
      <c r="G13234" s="101"/>
      <c r="I13234" s="102"/>
      <c r="J13234" s="103"/>
    </row>
    <row r="13235" spans="3:10" x14ac:dyDescent="0.25">
      <c r="C13235" s="101"/>
      <c r="E13235" s="101"/>
      <c r="G13235" s="101"/>
      <c r="I13235" s="102"/>
      <c r="J13235" s="103"/>
    </row>
    <row r="13236" spans="3:10" x14ac:dyDescent="0.25">
      <c r="C13236" s="101"/>
      <c r="E13236" s="101"/>
      <c r="G13236" s="101"/>
      <c r="I13236" s="102"/>
      <c r="J13236" s="103"/>
    </row>
    <row r="13237" spans="3:10" x14ac:dyDescent="0.25">
      <c r="C13237" s="101"/>
      <c r="E13237" s="101"/>
      <c r="G13237" s="101"/>
      <c r="I13237" s="102"/>
      <c r="J13237" s="103"/>
    </row>
    <row r="13238" spans="3:10" x14ac:dyDescent="0.25">
      <c r="C13238" s="101"/>
      <c r="E13238" s="101"/>
      <c r="G13238" s="101"/>
      <c r="I13238" s="102"/>
      <c r="J13238" s="103"/>
    </row>
    <row r="13239" spans="3:10" x14ac:dyDescent="0.25">
      <c r="C13239" s="101"/>
      <c r="E13239" s="101"/>
      <c r="G13239" s="101"/>
      <c r="I13239" s="102"/>
      <c r="J13239" s="103"/>
    </row>
    <row r="13240" spans="3:10" x14ac:dyDescent="0.25">
      <c r="C13240" s="101"/>
      <c r="E13240" s="101"/>
      <c r="G13240" s="101"/>
      <c r="I13240" s="102"/>
      <c r="J13240" s="103"/>
    </row>
    <row r="13241" spans="3:10" x14ac:dyDescent="0.25">
      <c r="C13241" s="101"/>
      <c r="E13241" s="101"/>
      <c r="G13241" s="101"/>
      <c r="I13241" s="102"/>
      <c r="J13241" s="103"/>
    </row>
    <row r="13242" spans="3:10" x14ac:dyDescent="0.25">
      <c r="C13242" s="101"/>
      <c r="E13242" s="101"/>
      <c r="G13242" s="101"/>
      <c r="I13242" s="102"/>
      <c r="J13242" s="103"/>
    </row>
    <row r="13243" spans="3:10" x14ac:dyDescent="0.25">
      <c r="C13243" s="101"/>
      <c r="E13243" s="101"/>
      <c r="G13243" s="101"/>
      <c r="I13243" s="102"/>
      <c r="J13243" s="103"/>
    </row>
    <row r="13244" spans="3:10" x14ac:dyDescent="0.25">
      <c r="C13244" s="101"/>
      <c r="E13244" s="101"/>
      <c r="G13244" s="101"/>
      <c r="I13244" s="102"/>
      <c r="J13244" s="103"/>
    </row>
    <row r="13245" spans="3:10" x14ac:dyDescent="0.25">
      <c r="C13245" s="101"/>
      <c r="E13245" s="101"/>
      <c r="G13245" s="101"/>
      <c r="I13245" s="102"/>
      <c r="J13245" s="103"/>
    </row>
    <row r="13246" spans="3:10" x14ac:dyDescent="0.25">
      <c r="C13246" s="101"/>
      <c r="E13246" s="101"/>
      <c r="G13246" s="101"/>
      <c r="I13246" s="102"/>
      <c r="J13246" s="103"/>
    </row>
    <row r="13247" spans="3:10" x14ac:dyDescent="0.25">
      <c r="C13247" s="101"/>
      <c r="E13247" s="101"/>
      <c r="G13247" s="101"/>
      <c r="I13247" s="102"/>
      <c r="J13247" s="103"/>
    </row>
    <row r="13248" spans="3:10" x14ac:dyDescent="0.25">
      <c r="C13248" s="101"/>
      <c r="E13248" s="101"/>
      <c r="G13248" s="101"/>
      <c r="I13248" s="102"/>
      <c r="J13248" s="103"/>
    </row>
    <row r="13249" spans="3:10" x14ac:dyDescent="0.25">
      <c r="C13249" s="101"/>
      <c r="E13249" s="101"/>
      <c r="G13249" s="101"/>
      <c r="I13249" s="102"/>
      <c r="J13249" s="103"/>
    </row>
    <row r="13250" spans="3:10" x14ac:dyDescent="0.25">
      <c r="C13250" s="101"/>
      <c r="E13250" s="101"/>
      <c r="G13250" s="101"/>
      <c r="I13250" s="102"/>
      <c r="J13250" s="103"/>
    </row>
    <row r="13251" spans="3:10" x14ac:dyDescent="0.25">
      <c r="C13251" s="101"/>
      <c r="E13251" s="101"/>
      <c r="G13251" s="101"/>
      <c r="I13251" s="102"/>
      <c r="J13251" s="103"/>
    </row>
    <row r="13252" spans="3:10" x14ac:dyDescent="0.25">
      <c r="C13252" s="101"/>
      <c r="E13252" s="101"/>
      <c r="G13252" s="101"/>
      <c r="I13252" s="102"/>
      <c r="J13252" s="103"/>
    </row>
    <row r="13253" spans="3:10" x14ac:dyDescent="0.25">
      <c r="C13253" s="101"/>
      <c r="E13253" s="101"/>
      <c r="G13253" s="101"/>
      <c r="I13253" s="102"/>
      <c r="J13253" s="103"/>
    </row>
    <row r="13254" spans="3:10" x14ac:dyDescent="0.25">
      <c r="C13254" s="101"/>
      <c r="E13254" s="101"/>
      <c r="G13254" s="101"/>
      <c r="I13254" s="102"/>
      <c r="J13254" s="103"/>
    </row>
    <row r="13255" spans="3:10" x14ac:dyDescent="0.25">
      <c r="C13255" s="101"/>
      <c r="E13255" s="101"/>
      <c r="G13255" s="101"/>
      <c r="I13255" s="102"/>
      <c r="J13255" s="103"/>
    </row>
    <row r="13256" spans="3:10" x14ac:dyDescent="0.25">
      <c r="C13256" s="101"/>
      <c r="E13256" s="101"/>
      <c r="G13256" s="101"/>
      <c r="I13256" s="102"/>
      <c r="J13256" s="103"/>
    </row>
    <row r="13257" spans="3:10" x14ac:dyDescent="0.25">
      <c r="C13257" s="101"/>
      <c r="E13257" s="101"/>
      <c r="G13257" s="101"/>
      <c r="I13257" s="102"/>
      <c r="J13257" s="103"/>
    </row>
    <row r="13258" spans="3:10" x14ac:dyDescent="0.25">
      <c r="C13258" s="101"/>
      <c r="E13258" s="101"/>
      <c r="G13258" s="101"/>
      <c r="I13258" s="102"/>
      <c r="J13258" s="103"/>
    </row>
    <row r="13259" spans="3:10" x14ac:dyDescent="0.25">
      <c r="C13259" s="101"/>
      <c r="E13259" s="101"/>
      <c r="G13259" s="101"/>
      <c r="I13259" s="102"/>
      <c r="J13259" s="103"/>
    </row>
    <row r="13260" spans="3:10" x14ac:dyDescent="0.25">
      <c r="C13260" s="101"/>
      <c r="E13260" s="101"/>
      <c r="G13260" s="101"/>
      <c r="I13260" s="102"/>
      <c r="J13260" s="103"/>
    </row>
    <row r="13261" spans="3:10" x14ac:dyDescent="0.25">
      <c r="C13261" s="101"/>
      <c r="E13261" s="101"/>
      <c r="G13261" s="101"/>
      <c r="I13261" s="102"/>
      <c r="J13261" s="103"/>
    </row>
    <row r="13262" spans="3:10" x14ac:dyDescent="0.25">
      <c r="C13262" s="101"/>
      <c r="E13262" s="101"/>
      <c r="G13262" s="101"/>
      <c r="I13262" s="102"/>
      <c r="J13262" s="103"/>
    </row>
    <row r="13263" spans="3:10" x14ac:dyDescent="0.25">
      <c r="C13263" s="101"/>
      <c r="E13263" s="101"/>
      <c r="G13263" s="101"/>
      <c r="I13263" s="102"/>
      <c r="J13263" s="103"/>
    </row>
    <row r="13264" spans="3:10" x14ac:dyDescent="0.25">
      <c r="C13264" s="101"/>
      <c r="E13264" s="101"/>
      <c r="G13264" s="101"/>
      <c r="I13264" s="102"/>
      <c r="J13264" s="103"/>
    </row>
    <row r="13265" spans="3:10" x14ac:dyDescent="0.25">
      <c r="C13265" s="101"/>
      <c r="E13265" s="101"/>
      <c r="G13265" s="101"/>
      <c r="I13265" s="102"/>
      <c r="J13265" s="103"/>
    </row>
    <row r="13266" spans="3:10" x14ac:dyDescent="0.25">
      <c r="C13266" s="101"/>
      <c r="E13266" s="101"/>
      <c r="G13266" s="101"/>
      <c r="I13266" s="102"/>
      <c r="J13266" s="103"/>
    </row>
    <row r="13267" spans="3:10" x14ac:dyDescent="0.25">
      <c r="C13267" s="101"/>
      <c r="E13267" s="101"/>
      <c r="G13267" s="101"/>
      <c r="I13267" s="102"/>
      <c r="J13267" s="103"/>
    </row>
    <row r="13268" spans="3:10" x14ac:dyDescent="0.25">
      <c r="C13268" s="101"/>
      <c r="E13268" s="101"/>
      <c r="G13268" s="101"/>
      <c r="I13268" s="102"/>
      <c r="J13268" s="103"/>
    </row>
    <row r="13269" spans="3:10" x14ac:dyDescent="0.25">
      <c r="C13269" s="101"/>
      <c r="E13269" s="101"/>
      <c r="G13269" s="101"/>
      <c r="I13269" s="102"/>
      <c r="J13269" s="103"/>
    </row>
    <row r="13270" spans="3:10" x14ac:dyDescent="0.25">
      <c r="C13270" s="101"/>
      <c r="E13270" s="101"/>
      <c r="G13270" s="101"/>
      <c r="I13270" s="102"/>
      <c r="J13270" s="103"/>
    </row>
    <row r="13271" spans="3:10" x14ac:dyDescent="0.25">
      <c r="C13271" s="101"/>
      <c r="E13271" s="101"/>
      <c r="G13271" s="101"/>
      <c r="I13271" s="102"/>
      <c r="J13271" s="103"/>
    </row>
    <row r="13272" spans="3:10" x14ac:dyDescent="0.25">
      <c r="C13272" s="101"/>
      <c r="E13272" s="101"/>
      <c r="G13272" s="101"/>
      <c r="I13272" s="102"/>
      <c r="J13272" s="103"/>
    </row>
    <row r="13273" spans="3:10" x14ac:dyDescent="0.25">
      <c r="C13273" s="101"/>
      <c r="E13273" s="101"/>
      <c r="G13273" s="101"/>
      <c r="I13273" s="102"/>
      <c r="J13273" s="103"/>
    </row>
    <row r="13274" spans="3:10" x14ac:dyDescent="0.25">
      <c r="C13274" s="101"/>
      <c r="E13274" s="101"/>
      <c r="G13274" s="101"/>
      <c r="I13274" s="102"/>
      <c r="J13274" s="103"/>
    </row>
    <row r="13275" spans="3:10" x14ac:dyDescent="0.25">
      <c r="C13275" s="101"/>
      <c r="E13275" s="101"/>
      <c r="G13275" s="101"/>
      <c r="I13275" s="102"/>
      <c r="J13275" s="103"/>
    </row>
    <row r="13276" spans="3:10" x14ac:dyDescent="0.25">
      <c r="C13276" s="101"/>
      <c r="E13276" s="101"/>
      <c r="G13276" s="101"/>
      <c r="I13276" s="102"/>
      <c r="J13276" s="103"/>
    </row>
    <row r="13277" spans="3:10" x14ac:dyDescent="0.25">
      <c r="C13277" s="101"/>
      <c r="E13277" s="101"/>
      <c r="G13277" s="101"/>
      <c r="I13277" s="102"/>
      <c r="J13277" s="103"/>
    </row>
    <row r="13278" spans="3:10" x14ac:dyDescent="0.25">
      <c r="C13278" s="101"/>
      <c r="E13278" s="101"/>
      <c r="G13278" s="101"/>
      <c r="I13278" s="102"/>
      <c r="J13278" s="103"/>
    </row>
    <row r="13279" spans="3:10" x14ac:dyDescent="0.25">
      <c r="C13279" s="101"/>
      <c r="E13279" s="101"/>
      <c r="G13279" s="101"/>
      <c r="I13279" s="102"/>
      <c r="J13279" s="103"/>
    </row>
    <row r="13280" spans="3:10" x14ac:dyDescent="0.25">
      <c r="C13280" s="101"/>
      <c r="E13280" s="101"/>
      <c r="G13280" s="101"/>
      <c r="I13280" s="102"/>
      <c r="J13280" s="103"/>
    </row>
    <row r="13281" spans="3:10" x14ac:dyDescent="0.25">
      <c r="C13281" s="101"/>
      <c r="E13281" s="101"/>
      <c r="G13281" s="101"/>
      <c r="I13281" s="102"/>
      <c r="J13281" s="103"/>
    </row>
    <row r="13282" spans="3:10" x14ac:dyDescent="0.25">
      <c r="C13282" s="101"/>
      <c r="E13282" s="101"/>
      <c r="G13282" s="101"/>
      <c r="I13282" s="102"/>
      <c r="J13282" s="103"/>
    </row>
    <row r="13283" spans="3:10" x14ac:dyDescent="0.25">
      <c r="C13283" s="101"/>
      <c r="E13283" s="101"/>
      <c r="G13283" s="101"/>
      <c r="I13283" s="102"/>
      <c r="J13283" s="103"/>
    </row>
    <row r="13284" spans="3:10" x14ac:dyDescent="0.25">
      <c r="C13284" s="101"/>
      <c r="E13284" s="101"/>
      <c r="G13284" s="101"/>
      <c r="I13284" s="102"/>
      <c r="J13284" s="103"/>
    </row>
    <row r="13285" spans="3:10" x14ac:dyDescent="0.25">
      <c r="C13285" s="101"/>
      <c r="E13285" s="101"/>
      <c r="G13285" s="101"/>
      <c r="I13285" s="102"/>
      <c r="J13285" s="103"/>
    </row>
    <row r="13286" spans="3:10" x14ac:dyDescent="0.25">
      <c r="C13286" s="101"/>
      <c r="E13286" s="101"/>
      <c r="G13286" s="101"/>
      <c r="I13286" s="102"/>
      <c r="J13286" s="103"/>
    </row>
    <row r="13287" spans="3:10" x14ac:dyDescent="0.25">
      <c r="C13287" s="101"/>
      <c r="E13287" s="101"/>
      <c r="G13287" s="101"/>
      <c r="I13287" s="102"/>
      <c r="J13287" s="103"/>
    </row>
    <row r="13288" spans="3:10" x14ac:dyDescent="0.25">
      <c r="C13288" s="101"/>
      <c r="E13288" s="101"/>
      <c r="G13288" s="101"/>
      <c r="I13288" s="102"/>
      <c r="J13288" s="103"/>
    </row>
    <row r="13289" spans="3:10" x14ac:dyDescent="0.25">
      <c r="C13289" s="101"/>
      <c r="E13289" s="101"/>
      <c r="G13289" s="101"/>
      <c r="I13289" s="102"/>
      <c r="J13289" s="103"/>
    </row>
    <row r="13290" spans="3:10" x14ac:dyDescent="0.25">
      <c r="C13290" s="101"/>
      <c r="E13290" s="101"/>
      <c r="G13290" s="101"/>
      <c r="I13290" s="102"/>
      <c r="J13290" s="103"/>
    </row>
    <row r="13291" spans="3:10" x14ac:dyDescent="0.25">
      <c r="C13291" s="101"/>
      <c r="E13291" s="101"/>
      <c r="G13291" s="101"/>
      <c r="I13291" s="102"/>
      <c r="J13291" s="103"/>
    </row>
    <row r="13292" spans="3:10" x14ac:dyDescent="0.25">
      <c r="C13292" s="101"/>
      <c r="E13292" s="101"/>
      <c r="G13292" s="101"/>
      <c r="I13292" s="102"/>
      <c r="J13292" s="103"/>
    </row>
    <row r="13293" spans="3:10" x14ac:dyDescent="0.25">
      <c r="C13293" s="101"/>
      <c r="E13293" s="101"/>
      <c r="G13293" s="101"/>
      <c r="I13293" s="102"/>
      <c r="J13293" s="103"/>
    </row>
    <row r="13294" spans="3:10" x14ac:dyDescent="0.25">
      <c r="C13294" s="101"/>
      <c r="E13294" s="101"/>
      <c r="G13294" s="101"/>
      <c r="I13294" s="102"/>
      <c r="J13294" s="103"/>
    </row>
    <row r="13295" spans="3:10" x14ac:dyDescent="0.25">
      <c r="C13295" s="101"/>
      <c r="E13295" s="101"/>
      <c r="G13295" s="101"/>
      <c r="I13295" s="102"/>
      <c r="J13295" s="103"/>
    </row>
    <row r="13296" spans="3:10" x14ac:dyDescent="0.25">
      <c r="C13296" s="101"/>
      <c r="E13296" s="101"/>
      <c r="G13296" s="101"/>
      <c r="I13296" s="102"/>
      <c r="J13296" s="103"/>
    </row>
    <row r="13297" spans="3:10" x14ac:dyDescent="0.25">
      <c r="C13297" s="101"/>
      <c r="E13297" s="101"/>
      <c r="G13297" s="101"/>
      <c r="I13297" s="102"/>
      <c r="J13297" s="103"/>
    </row>
    <row r="13298" spans="3:10" x14ac:dyDescent="0.25">
      <c r="C13298" s="101"/>
      <c r="E13298" s="101"/>
      <c r="G13298" s="101"/>
      <c r="I13298" s="102"/>
      <c r="J13298" s="103"/>
    </row>
    <row r="13299" spans="3:10" x14ac:dyDescent="0.25">
      <c r="C13299" s="101"/>
      <c r="E13299" s="101"/>
      <c r="G13299" s="101"/>
      <c r="I13299" s="102"/>
      <c r="J13299" s="103"/>
    </row>
    <row r="13300" spans="3:10" x14ac:dyDescent="0.25">
      <c r="C13300" s="101"/>
      <c r="E13300" s="101"/>
      <c r="G13300" s="101"/>
      <c r="I13300" s="102"/>
      <c r="J13300" s="103"/>
    </row>
    <row r="13301" spans="3:10" x14ac:dyDescent="0.25">
      <c r="C13301" s="101"/>
      <c r="E13301" s="101"/>
      <c r="G13301" s="101"/>
      <c r="I13301" s="102"/>
      <c r="J13301" s="103"/>
    </row>
    <row r="13302" spans="3:10" x14ac:dyDescent="0.25">
      <c r="C13302" s="101"/>
      <c r="E13302" s="101"/>
      <c r="G13302" s="101"/>
      <c r="I13302" s="102"/>
      <c r="J13302" s="103"/>
    </row>
    <row r="13303" spans="3:10" x14ac:dyDescent="0.25">
      <c r="C13303" s="101"/>
      <c r="E13303" s="101"/>
      <c r="G13303" s="101"/>
      <c r="I13303" s="102"/>
      <c r="J13303" s="103"/>
    </row>
    <row r="13304" spans="3:10" x14ac:dyDescent="0.25">
      <c r="C13304" s="101"/>
      <c r="E13304" s="101"/>
      <c r="G13304" s="101"/>
      <c r="I13304" s="102"/>
      <c r="J13304" s="103"/>
    </row>
    <row r="13305" spans="3:10" x14ac:dyDescent="0.25">
      <c r="C13305" s="101"/>
      <c r="E13305" s="101"/>
      <c r="G13305" s="101"/>
      <c r="I13305" s="102"/>
      <c r="J13305" s="103"/>
    </row>
    <row r="13306" spans="3:10" x14ac:dyDescent="0.25">
      <c r="C13306" s="101"/>
      <c r="E13306" s="101"/>
      <c r="G13306" s="101"/>
      <c r="I13306" s="102"/>
      <c r="J13306" s="103"/>
    </row>
    <row r="13307" spans="3:10" x14ac:dyDescent="0.25">
      <c r="C13307" s="101"/>
      <c r="E13307" s="101"/>
      <c r="G13307" s="101"/>
      <c r="I13307" s="102"/>
      <c r="J13307" s="103"/>
    </row>
    <row r="13308" spans="3:10" x14ac:dyDescent="0.25">
      <c r="C13308" s="101"/>
      <c r="E13308" s="101"/>
      <c r="G13308" s="101"/>
      <c r="I13308" s="102"/>
      <c r="J13308" s="103"/>
    </row>
    <row r="13309" spans="3:10" x14ac:dyDescent="0.25">
      <c r="C13309" s="101"/>
      <c r="E13309" s="101"/>
      <c r="G13309" s="101"/>
      <c r="I13309" s="102"/>
      <c r="J13309" s="103"/>
    </row>
    <row r="13310" spans="3:10" x14ac:dyDescent="0.25">
      <c r="C13310" s="101"/>
      <c r="E13310" s="101"/>
      <c r="G13310" s="101"/>
      <c r="I13310" s="102"/>
      <c r="J13310" s="103"/>
    </row>
    <row r="13311" spans="3:10" x14ac:dyDescent="0.25">
      <c r="C13311" s="101"/>
      <c r="E13311" s="101"/>
      <c r="G13311" s="101"/>
      <c r="I13311" s="102"/>
      <c r="J13311" s="103"/>
    </row>
    <row r="13312" spans="3:10" x14ac:dyDescent="0.25">
      <c r="C13312" s="101"/>
      <c r="E13312" s="101"/>
      <c r="G13312" s="101"/>
      <c r="I13312" s="102"/>
      <c r="J13312" s="103"/>
    </row>
    <row r="13313" spans="3:10" x14ac:dyDescent="0.25">
      <c r="C13313" s="101"/>
      <c r="E13313" s="101"/>
      <c r="G13313" s="101"/>
      <c r="I13313" s="102"/>
      <c r="J13313" s="103"/>
    </row>
    <row r="13314" spans="3:10" x14ac:dyDescent="0.25">
      <c r="C13314" s="101"/>
      <c r="E13314" s="101"/>
      <c r="G13314" s="101"/>
      <c r="I13314" s="102"/>
      <c r="J13314" s="103"/>
    </row>
    <row r="13315" spans="3:10" x14ac:dyDescent="0.25">
      <c r="C13315" s="101"/>
      <c r="E13315" s="101"/>
      <c r="G13315" s="101"/>
      <c r="I13315" s="102"/>
      <c r="J13315" s="103"/>
    </row>
    <row r="13316" spans="3:10" x14ac:dyDescent="0.25">
      <c r="C13316" s="101"/>
      <c r="E13316" s="101"/>
      <c r="G13316" s="101"/>
      <c r="I13316" s="102"/>
      <c r="J13316" s="103"/>
    </row>
    <row r="13317" spans="3:10" x14ac:dyDescent="0.25">
      <c r="C13317" s="101"/>
      <c r="E13317" s="101"/>
      <c r="G13317" s="101"/>
      <c r="I13317" s="102"/>
      <c r="J13317" s="103"/>
    </row>
    <row r="13318" spans="3:10" x14ac:dyDescent="0.25">
      <c r="C13318" s="101"/>
      <c r="E13318" s="101"/>
      <c r="G13318" s="101"/>
      <c r="I13318" s="102"/>
      <c r="J13318" s="103"/>
    </row>
    <row r="13319" spans="3:10" x14ac:dyDescent="0.25">
      <c r="C13319" s="101"/>
      <c r="E13319" s="101"/>
      <c r="G13319" s="101"/>
      <c r="I13319" s="102"/>
      <c r="J13319" s="103"/>
    </row>
    <row r="13320" spans="3:10" x14ac:dyDescent="0.25">
      <c r="C13320" s="101"/>
      <c r="E13320" s="101"/>
      <c r="G13320" s="101"/>
      <c r="I13320" s="102"/>
      <c r="J13320" s="103"/>
    </row>
    <row r="13321" spans="3:10" x14ac:dyDescent="0.25">
      <c r="C13321" s="101"/>
      <c r="E13321" s="101"/>
      <c r="G13321" s="101"/>
      <c r="I13321" s="102"/>
      <c r="J13321" s="103"/>
    </row>
    <row r="13322" spans="3:10" x14ac:dyDescent="0.25">
      <c r="C13322" s="101"/>
      <c r="E13322" s="101"/>
      <c r="G13322" s="101"/>
      <c r="I13322" s="102"/>
      <c r="J13322" s="103"/>
    </row>
    <row r="13323" spans="3:10" x14ac:dyDescent="0.25">
      <c r="C13323" s="101"/>
      <c r="E13323" s="101"/>
      <c r="G13323" s="101"/>
      <c r="I13323" s="102"/>
      <c r="J13323" s="103"/>
    </row>
    <row r="13324" spans="3:10" x14ac:dyDescent="0.25">
      <c r="C13324" s="101"/>
      <c r="E13324" s="101"/>
      <c r="G13324" s="101"/>
      <c r="I13324" s="102"/>
      <c r="J13324" s="103"/>
    </row>
    <row r="13325" spans="3:10" x14ac:dyDescent="0.25">
      <c r="C13325" s="101"/>
      <c r="E13325" s="101"/>
      <c r="G13325" s="101"/>
      <c r="I13325" s="102"/>
      <c r="J13325" s="103"/>
    </row>
    <row r="13326" spans="3:10" x14ac:dyDescent="0.25">
      <c r="C13326" s="101"/>
      <c r="E13326" s="101"/>
      <c r="G13326" s="101"/>
      <c r="I13326" s="102"/>
      <c r="J13326" s="103"/>
    </row>
    <row r="13327" spans="3:10" x14ac:dyDescent="0.25">
      <c r="C13327" s="101"/>
      <c r="E13327" s="101"/>
      <c r="G13327" s="101"/>
      <c r="I13327" s="102"/>
      <c r="J13327" s="103"/>
    </row>
    <row r="13328" spans="3:10" x14ac:dyDescent="0.25">
      <c r="C13328" s="101"/>
      <c r="E13328" s="101"/>
      <c r="G13328" s="101"/>
      <c r="I13328" s="102"/>
      <c r="J13328" s="103"/>
    </row>
    <row r="13329" spans="3:10" x14ac:dyDescent="0.25">
      <c r="C13329" s="101"/>
      <c r="E13329" s="101"/>
      <c r="G13329" s="101"/>
      <c r="I13329" s="102"/>
      <c r="J13329" s="103"/>
    </row>
    <row r="13330" spans="3:10" x14ac:dyDescent="0.25">
      <c r="C13330" s="101"/>
      <c r="E13330" s="101"/>
      <c r="G13330" s="101"/>
      <c r="I13330" s="102"/>
      <c r="J13330" s="103"/>
    </row>
    <row r="13331" spans="3:10" x14ac:dyDescent="0.25">
      <c r="C13331" s="101"/>
      <c r="E13331" s="101"/>
      <c r="G13331" s="101"/>
      <c r="I13331" s="102"/>
      <c r="J13331" s="103"/>
    </row>
    <row r="13332" spans="3:10" x14ac:dyDescent="0.25">
      <c r="C13332" s="101"/>
      <c r="E13332" s="101"/>
      <c r="G13332" s="101"/>
      <c r="I13332" s="102"/>
      <c r="J13332" s="103"/>
    </row>
    <row r="13333" spans="3:10" x14ac:dyDescent="0.25">
      <c r="C13333" s="101"/>
      <c r="E13333" s="101"/>
      <c r="G13333" s="101"/>
      <c r="I13333" s="102"/>
      <c r="J13333" s="103"/>
    </row>
    <row r="13334" spans="3:10" x14ac:dyDescent="0.25">
      <c r="C13334" s="101"/>
      <c r="E13334" s="101"/>
      <c r="G13334" s="101"/>
      <c r="I13334" s="102"/>
      <c r="J13334" s="103"/>
    </row>
    <row r="13335" spans="3:10" x14ac:dyDescent="0.25">
      <c r="C13335" s="101"/>
      <c r="E13335" s="101"/>
      <c r="G13335" s="101"/>
      <c r="I13335" s="102"/>
      <c r="J13335" s="103"/>
    </row>
    <row r="13336" spans="3:10" x14ac:dyDescent="0.25">
      <c r="C13336" s="101"/>
      <c r="E13336" s="101"/>
      <c r="G13336" s="101"/>
      <c r="I13336" s="102"/>
      <c r="J13336" s="103"/>
    </row>
    <row r="13337" spans="3:10" x14ac:dyDescent="0.25">
      <c r="C13337" s="101"/>
      <c r="E13337" s="101"/>
      <c r="G13337" s="101"/>
      <c r="I13337" s="102"/>
      <c r="J13337" s="103"/>
    </row>
    <row r="13338" spans="3:10" x14ac:dyDescent="0.25">
      <c r="C13338" s="101"/>
      <c r="E13338" s="101"/>
      <c r="G13338" s="101"/>
      <c r="I13338" s="102"/>
      <c r="J13338" s="103"/>
    </row>
    <row r="13339" spans="3:10" x14ac:dyDescent="0.25">
      <c r="C13339" s="101"/>
      <c r="E13339" s="101"/>
      <c r="G13339" s="101"/>
      <c r="I13339" s="102"/>
      <c r="J13339" s="103"/>
    </row>
    <row r="13340" spans="3:10" x14ac:dyDescent="0.25">
      <c r="C13340" s="101"/>
      <c r="E13340" s="101"/>
      <c r="G13340" s="101"/>
      <c r="I13340" s="102"/>
      <c r="J13340" s="103"/>
    </row>
    <row r="13341" spans="3:10" x14ac:dyDescent="0.25">
      <c r="C13341" s="101"/>
      <c r="E13341" s="101"/>
      <c r="G13341" s="101"/>
      <c r="I13341" s="102"/>
      <c r="J13341" s="103"/>
    </row>
    <row r="13342" spans="3:10" x14ac:dyDescent="0.25">
      <c r="C13342" s="101"/>
      <c r="E13342" s="101"/>
      <c r="G13342" s="101"/>
      <c r="I13342" s="102"/>
      <c r="J13342" s="103"/>
    </row>
    <row r="13343" spans="3:10" x14ac:dyDescent="0.25">
      <c r="C13343" s="101"/>
      <c r="E13343" s="101"/>
      <c r="G13343" s="101"/>
      <c r="I13343" s="102"/>
      <c r="J13343" s="103"/>
    </row>
    <row r="13344" spans="3:10" x14ac:dyDescent="0.25">
      <c r="C13344" s="101"/>
      <c r="E13344" s="101"/>
      <c r="G13344" s="101"/>
      <c r="I13344" s="102"/>
      <c r="J13344" s="103"/>
    </row>
    <row r="13345" spans="3:10" x14ac:dyDescent="0.25">
      <c r="C13345" s="101"/>
      <c r="E13345" s="101"/>
      <c r="G13345" s="101"/>
      <c r="I13345" s="102"/>
      <c r="J13345" s="103"/>
    </row>
    <row r="13346" spans="3:10" x14ac:dyDescent="0.25">
      <c r="C13346" s="101"/>
      <c r="E13346" s="101"/>
      <c r="G13346" s="101"/>
      <c r="I13346" s="102"/>
      <c r="J13346" s="103"/>
    </row>
    <row r="13347" spans="3:10" x14ac:dyDescent="0.25">
      <c r="C13347" s="101"/>
      <c r="E13347" s="101"/>
      <c r="G13347" s="101"/>
      <c r="I13347" s="102"/>
      <c r="J13347" s="103"/>
    </row>
    <row r="13348" spans="3:10" x14ac:dyDescent="0.25">
      <c r="C13348" s="101"/>
      <c r="E13348" s="101"/>
      <c r="G13348" s="101"/>
      <c r="I13348" s="102"/>
      <c r="J13348" s="103"/>
    </row>
    <row r="13349" spans="3:10" x14ac:dyDescent="0.25">
      <c r="C13349" s="101"/>
      <c r="E13349" s="101"/>
      <c r="G13349" s="101"/>
      <c r="I13349" s="102"/>
      <c r="J13349" s="103"/>
    </row>
    <row r="13350" spans="3:10" x14ac:dyDescent="0.25">
      <c r="C13350" s="101"/>
      <c r="E13350" s="101"/>
      <c r="G13350" s="101"/>
      <c r="I13350" s="102"/>
      <c r="J13350" s="103"/>
    </row>
    <row r="13351" spans="3:10" x14ac:dyDescent="0.25">
      <c r="C13351" s="101"/>
      <c r="E13351" s="101"/>
      <c r="G13351" s="101"/>
      <c r="I13351" s="102"/>
      <c r="J13351" s="103"/>
    </row>
    <row r="13352" spans="3:10" x14ac:dyDescent="0.25">
      <c r="C13352" s="101"/>
      <c r="E13352" s="101"/>
      <c r="G13352" s="101"/>
      <c r="I13352" s="102"/>
      <c r="J13352" s="103"/>
    </row>
    <row r="13353" spans="3:10" x14ac:dyDescent="0.25">
      <c r="C13353" s="101"/>
      <c r="E13353" s="101"/>
      <c r="G13353" s="101"/>
      <c r="I13353" s="102"/>
      <c r="J13353" s="103"/>
    </row>
    <row r="13354" spans="3:10" x14ac:dyDescent="0.25">
      <c r="C13354" s="101"/>
      <c r="E13354" s="101"/>
      <c r="G13354" s="101"/>
      <c r="I13354" s="102"/>
      <c r="J13354" s="103"/>
    </row>
    <row r="13355" spans="3:10" x14ac:dyDescent="0.25">
      <c r="C13355" s="101"/>
      <c r="E13355" s="101"/>
      <c r="G13355" s="101"/>
      <c r="I13355" s="102"/>
      <c r="J13355" s="103"/>
    </row>
    <row r="13356" spans="3:10" x14ac:dyDescent="0.25">
      <c r="C13356" s="101"/>
      <c r="E13356" s="101"/>
      <c r="G13356" s="101"/>
      <c r="I13356" s="102"/>
      <c r="J13356" s="103"/>
    </row>
    <row r="13357" spans="3:10" x14ac:dyDescent="0.25">
      <c r="C13357" s="101"/>
      <c r="E13357" s="101"/>
      <c r="G13357" s="101"/>
      <c r="I13357" s="102"/>
      <c r="J13357" s="103"/>
    </row>
    <row r="13358" spans="3:10" x14ac:dyDescent="0.25">
      <c r="C13358" s="101"/>
      <c r="E13358" s="101"/>
      <c r="G13358" s="101"/>
      <c r="I13358" s="102"/>
      <c r="J13358" s="103"/>
    </row>
    <row r="13359" spans="3:10" x14ac:dyDescent="0.25">
      <c r="C13359" s="101"/>
      <c r="E13359" s="101"/>
      <c r="G13359" s="101"/>
      <c r="I13359" s="102"/>
      <c r="J13359" s="103"/>
    </row>
    <row r="13360" spans="3:10" x14ac:dyDescent="0.25">
      <c r="C13360" s="101"/>
      <c r="E13360" s="101"/>
      <c r="G13360" s="101"/>
      <c r="I13360" s="102"/>
      <c r="J13360" s="103"/>
    </row>
    <row r="13361" spans="3:10" x14ac:dyDescent="0.25">
      <c r="C13361" s="101"/>
      <c r="E13361" s="101"/>
      <c r="G13361" s="101"/>
      <c r="I13361" s="102"/>
      <c r="J13361" s="103"/>
    </row>
    <row r="13362" spans="3:10" x14ac:dyDescent="0.25">
      <c r="C13362" s="101"/>
      <c r="E13362" s="101"/>
      <c r="G13362" s="101"/>
      <c r="I13362" s="102"/>
      <c r="J13362" s="103"/>
    </row>
    <row r="13363" spans="3:10" x14ac:dyDescent="0.25">
      <c r="C13363" s="101"/>
      <c r="E13363" s="101"/>
      <c r="G13363" s="101"/>
      <c r="I13363" s="102"/>
      <c r="J13363" s="103"/>
    </row>
    <row r="13364" spans="3:10" x14ac:dyDescent="0.25">
      <c r="C13364" s="101"/>
      <c r="E13364" s="101"/>
      <c r="G13364" s="101"/>
      <c r="I13364" s="102"/>
      <c r="J13364" s="103"/>
    </row>
    <row r="13365" spans="3:10" x14ac:dyDescent="0.25">
      <c r="C13365" s="101"/>
      <c r="E13365" s="101"/>
      <c r="G13365" s="101"/>
      <c r="I13365" s="102"/>
      <c r="J13365" s="103"/>
    </row>
    <row r="13366" spans="3:10" x14ac:dyDescent="0.25">
      <c r="C13366" s="101"/>
      <c r="E13366" s="101"/>
      <c r="G13366" s="101"/>
      <c r="I13366" s="102"/>
      <c r="J13366" s="103"/>
    </row>
    <row r="13367" spans="3:10" x14ac:dyDescent="0.25">
      <c r="C13367" s="101"/>
      <c r="E13367" s="101"/>
      <c r="G13367" s="101"/>
      <c r="I13367" s="102"/>
      <c r="J13367" s="103"/>
    </row>
    <row r="13368" spans="3:10" x14ac:dyDescent="0.25">
      <c r="C13368" s="101"/>
      <c r="E13368" s="101"/>
      <c r="G13368" s="101"/>
      <c r="I13368" s="102"/>
      <c r="J13368" s="103"/>
    </row>
    <row r="13369" spans="3:10" x14ac:dyDescent="0.25">
      <c r="C13369" s="101"/>
      <c r="E13369" s="101"/>
      <c r="G13369" s="101"/>
      <c r="I13369" s="102"/>
      <c r="J13369" s="103"/>
    </row>
    <row r="13370" spans="3:10" x14ac:dyDescent="0.25">
      <c r="C13370" s="101"/>
      <c r="E13370" s="101"/>
      <c r="G13370" s="101"/>
      <c r="I13370" s="102"/>
      <c r="J13370" s="103"/>
    </row>
    <row r="13371" spans="3:10" x14ac:dyDescent="0.25">
      <c r="C13371" s="101"/>
      <c r="E13371" s="101"/>
      <c r="G13371" s="101"/>
      <c r="I13371" s="102"/>
      <c r="J13371" s="103"/>
    </row>
    <row r="13372" spans="3:10" x14ac:dyDescent="0.25">
      <c r="C13372" s="101"/>
      <c r="E13372" s="101"/>
      <c r="G13372" s="101"/>
      <c r="I13372" s="102"/>
      <c r="J13372" s="103"/>
    </row>
    <row r="13373" spans="3:10" x14ac:dyDescent="0.25">
      <c r="C13373" s="101"/>
      <c r="E13373" s="101"/>
      <c r="G13373" s="101"/>
      <c r="I13373" s="102"/>
      <c r="J13373" s="103"/>
    </row>
    <row r="13374" spans="3:10" x14ac:dyDescent="0.25">
      <c r="C13374" s="101"/>
      <c r="E13374" s="101"/>
      <c r="G13374" s="101"/>
      <c r="I13374" s="102"/>
      <c r="J13374" s="103"/>
    </row>
    <row r="13375" spans="3:10" x14ac:dyDescent="0.25">
      <c r="C13375" s="101"/>
      <c r="E13375" s="101"/>
      <c r="G13375" s="101"/>
      <c r="I13375" s="102"/>
      <c r="J13375" s="103"/>
    </row>
    <row r="13376" spans="3:10" x14ac:dyDescent="0.25">
      <c r="C13376" s="101"/>
      <c r="E13376" s="101"/>
      <c r="G13376" s="101"/>
      <c r="I13376" s="102"/>
      <c r="J13376" s="103"/>
    </row>
    <row r="13377" spans="3:10" x14ac:dyDescent="0.25">
      <c r="C13377" s="101"/>
      <c r="E13377" s="101"/>
      <c r="G13377" s="101"/>
      <c r="I13377" s="102"/>
      <c r="J13377" s="103"/>
    </row>
    <row r="13378" spans="3:10" x14ac:dyDescent="0.25">
      <c r="C13378" s="101"/>
      <c r="E13378" s="101"/>
      <c r="G13378" s="101"/>
      <c r="I13378" s="102"/>
      <c r="J13378" s="103"/>
    </row>
    <row r="13379" spans="3:10" x14ac:dyDescent="0.25">
      <c r="C13379" s="101"/>
      <c r="E13379" s="101"/>
      <c r="G13379" s="101"/>
      <c r="I13379" s="102"/>
      <c r="J13379" s="103"/>
    </row>
    <row r="13380" spans="3:10" x14ac:dyDescent="0.25">
      <c r="C13380" s="101"/>
      <c r="E13380" s="101"/>
      <c r="G13380" s="101"/>
      <c r="I13380" s="102"/>
      <c r="J13380" s="103"/>
    </row>
    <row r="13381" spans="3:10" x14ac:dyDescent="0.25">
      <c r="C13381" s="101"/>
      <c r="E13381" s="101"/>
      <c r="G13381" s="101"/>
      <c r="I13381" s="102"/>
      <c r="J13381" s="103"/>
    </row>
    <row r="13382" spans="3:10" x14ac:dyDescent="0.25">
      <c r="C13382" s="101"/>
      <c r="E13382" s="101"/>
      <c r="G13382" s="101"/>
      <c r="I13382" s="102"/>
      <c r="J13382" s="103"/>
    </row>
    <row r="13383" spans="3:10" x14ac:dyDescent="0.25">
      <c r="C13383" s="101"/>
      <c r="E13383" s="101"/>
      <c r="G13383" s="101"/>
      <c r="I13383" s="102"/>
      <c r="J13383" s="103"/>
    </row>
    <row r="13384" spans="3:10" x14ac:dyDescent="0.25">
      <c r="C13384" s="101"/>
      <c r="E13384" s="101"/>
      <c r="G13384" s="101"/>
      <c r="I13384" s="102"/>
      <c r="J13384" s="103"/>
    </row>
    <row r="13385" spans="3:10" x14ac:dyDescent="0.25">
      <c r="C13385" s="101"/>
      <c r="E13385" s="101"/>
      <c r="G13385" s="101"/>
      <c r="I13385" s="102"/>
      <c r="J13385" s="103"/>
    </row>
    <row r="13386" spans="3:10" x14ac:dyDescent="0.25">
      <c r="C13386" s="101"/>
      <c r="E13386" s="101"/>
      <c r="G13386" s="101"/>
      <c r="I13386" s="102"/>
      <c r="J13386" s="103"/>
    </row>
    <row r="13387" spans="3:10" x14ac:dyDescent="0.25">
      <c r="C13387" s="101"/>
      <c r="E13387" s="101"/>
      <c r="G13387" s="101"/>
      <c r="I13387" s="102"/>
      <c r="J13387" s="103"/>
    </row>
    <row r="13388" spans="3:10" x14ac:dyDescent="0.25">
      <c r="C13388" s="101"/>
      <c r="E13388" s="101"/>
      <c r="G13388" s="101"/>
      <c r="I13388" s="102"/>
      <c r="J13388" s="103"/>
    </row>
    <row r="13389" spans="3:10" x14ac:dyDescent="0.25">
      <c r="C13389" s="101"/>
      <c r="E13389" s="101"/>
      <c r="G13389" s="101"/>
      <c r="I13389" s="102"/>
      <c r="J13389" s="103"/>
    </row>
    <row r="13390" spans="3:10" x14ac:dyDescent="0.25">
      <c r="C13390" s="101"/>
      <c r="E13390" s="101"/>
      <c r="G13390" s="101"/>
      <c r="I13390" s="102"/>
      <c r="J13390" s="103"/>
    </row>
    <row r="13391" spans="3:10" x14ac:dyDescent="0.25">
      <c r="C13391" s="101"/>
      <c r="E13391" s="101"/>
      <c r="G13391" s="101"/>
      <c r="I13391" s="102"/>
      <c r="J13391" s="103"/>
    </row>
    <row r="13392" spans="3:10" x14ac:dyDescent="0.25">
      <c r="C13392" s="101"/>
      <c r="E13392" s="101"/>
      <c r="G13392" s="101"/>
      <c r="I13392" s="102"/>
      <c r="J13392" s="103"/>
    </row>
    <row r="13393" spans="3:10" x14ac:dyDescent="0.25">
      <c r="C13393" s="101"/>
      <c r="E13393" s="101"/>
      <c r="G13393" s="101"/>
      <c r="I13393" s="102"/>
      <c r="J13393" s="103"/>
    </row>
    <row r="13394" spans="3:10" x14ac:dyDescent="0.25">
      <c r="C13394" s="101"/>
      <c r="E13394" s="101"/>
      <c r="G13394" s="101"/>
      <c r="I13394" s="102"/>
      <c r="J13394" s="103"/>
    </row>
    <row r="13395" spans="3:10" x14ac:dyDescent="0.25">
      <c r="C13395" s="101"/>
      <c r="E13395" s="101"/>
      <c r="G13395" s="101"/>
      <c r="I13395" s="102"/>
      <c r="J13395" s="103"/>
    </row>
    <row r="13396" spans="3:10" x14ac:dyDescent="0.25">
      <c r="C13396" s="101"/>
      <c r="E13396" s="101"/>
      <c r="G13396" s="101"/>
      <c r="I13396" s="102"/>
      <c r="J13396" s="103"/>
    </row>
    <row r="13397" spans="3:10" x14ac:dyDescent="0.25">
      <c r="C13397" s="101"/>
      <c r="E13397" s="101"/>
      <c r="G13397" s="101"/>
      <c r="I13397" s="102"/>
      <c r="J13397" s="103"/>
    </row>
    <row r="13398" spans="3:10" x14ac:dyDescent="0.25">
      <c r="C13398" s="101"/>
      <c r="E13398" s="101"/>
      <c r="G13398" s="101"/>
      <c r="I13398" s="102"/>
      <c r="J13398" s="103"/>
    </row>
    <row r="13399" spans="3:10" x14ac:dyDescent="0.25">
      <c r="C13399" s="101"/>
      <c r="E13399" s="101"/>
      <c r="G13399" s="101"/>
      <c r="I13399" s="102"/>
      <c r="J13399" s="103"/>
    </row>
    <row r="13400" spans="3:10" x14ac:dyDescent="0.25">
      <c r="C13400" s="101"/>
      <c r="E13400" s="101"/>
      <c r="G13400" s="101"/>
      <c r="I13400" s="102"/>
      <c r="J13400" s="103"/>
    </row>
    <row r="13401" spans="3:10" x14ac:dyDescent="0.25">
      <c r="C13401" s="101"/>
      <c r="E13401" s="101"/>
      <c r="G13401" s="101"/>
      <c r="I13401" s="102"/>
      <c r="J13401" s="103"/>
    </row>
    <row r="13402" spans="3:10" x14ac:dyDescent="0.25">
      <c r="C13402" s="101"/>
      <c r="E13402" s="101"/>
      <c r="G13402" s="101"/>
      <c r="I13402" s="102"/>
      <c r="J13402" s="103"/>
    </row>
    <row r="13403" spans="3:10" x14ac:dyDescent="0.25">
      <c r="C13403" s="101"/>
      <c r="E13403" s="101"/>
      <c r="G13403" s="101"/>
      <c r="I13403" s="102"/>
      <c r="J13403" s="103"/>
    </row>
    <row r="13404" spans="3:10" x14ac:dyDescent="0.25">
      <c r="C13404" s="101"/>
      <c r="E13404" s="101"/>
      <c r="G13404" s="101"/>
      <c r="I13404" s="102"/>
      <c r="J13404" s="103"/>
    </row>
    <row r="13405" spans="3:10" x14ac:dyDescent="0.25">
      <c r="C13405" s="101"/>
      <c r="E13405" s="101"/>
      <c r="G13405" s="101"/>
      <c r="I13405" s="102"/>
      <c r="J13405" s="103"/>
    </row>
    <row r="13406" spans="3:10" x14ac:dyDescent="0.25">
      <c r="C13406" s="101"/>
      <c r="E13406" s="101"/>
      <c r="G13406" s="101"/>
      <c r="I13406" s="102"/>
      <c r="J13406" s="103"/>
    </row>
    <row r="13407" spans="3:10" x14ac:dyDescent="0.25">
      <c r="C13407" s="101"/>
      <c r="E13407" s="101"/>
      <c r="G13407" s="101"/>
      <c r="I13407" s="102"/>
      <c r="J13407" s="103"/>
    </row>
    <row r="13408" spans="3:10" x14ac:dyDescent="0.25">
      <c r="C13408" s="101"/>
      <c r="E13408" s="101"/>
      <c r="G13408" s="101"/>
      <c r="I13408" s="102"/>
      <c r="J13408" s="103"/>
    </row>
    <row r="13409" spans="3:10" x14ac:dyDescent="0.25">
      <c r="C13409" s="101"/>
      <c r="E13409" s="101"/>
      <c r="G13409" s="101"/>
      <c r="I13409" s="102"/>
      <c r="J13409" s="103"/>
    </row>
    <row r="13410" spans="3:10" x14ac:dyDescent="0.25">
      <c r="C13410" s="101"/>
      <c r="E13410" s="101"/>
      <c r="G13410" s="101"/>
      <c r="I13410" s="102"/>
      <c r="J13410" s="103"/>
    </row>
    <row r="13411" spans="3:10" x14ac:dyDescent="0.25">
      <c r="C13411" s="101"/>
      <c r="E13411" s="101"/>
      <c r="G13411" s="101"/>
      <c r="I13411" s="102"/>
      <c r="J13411" s="103"/>
    </row>
    <row r="13412" spans="3:10" x14ac:dyDescent="0.25">
      <c r="C13412" s="101"/>
      <c r="E13412" s="101"/>
      <c r="G13412" s="101"/>
      <c r="I13412" s="102"/>
      <c r="J13412" s="103"/>
    </row>
    <row r="13413" spans="3:10" x14ac:dyDescent="0.25">
      <c r="C13413" s="101"/>
      <c r="E13413" s="101"/>
      <c r="G13413" s="101"/>
      <c r="I13413" s="102"/>
      <c r="J13413" s="103"/>
    </row>
    <row r="13414" spans="3:10" x14ac:dyDescent="0.25">
      <c r="C13414" s="101"/>
      <c r="E13414" s="101"/>
      <c r="G13414" s="101"/>
      <c r="I13414" s="102"/>
      <c r="J13414" s="103"/>
    </row>
    <row r="13415" spans="3:10" x14ac:dyDescent="0.25">
      <c r="C13415" s="101"/>
      <c r="E13415" s="101"/>
      <c r="G13415" s="101"/>
      <c r="I13415" s="102"/>
      <c r="J13415" s="103"/>
    </row>
    <row r="13416" spans="3:10" x14ac:dyDescent="0.25">
      <c r="C13416" s="101"/>
      <c r="E13416" s="101"/>
      <c r="G13416" s="101"/>
      <c r="I13416" s="102"/>
      <c r="J13416" s="103"/>
    </row>
    <row r="13417" spans="3:10" x14ac:dyDescent="0.25">
      <c r="C13417" s="101"/>
      <c r="E13417" s="101"/>
      <c r="G13417" s="101"/>
      <c r="I13417" s="102"/>
      <c r="J13417" s="103"/>
    </row>
    <row r="13418" spans="3:10" x14ac:dyDescent="0.25">
      <c r="C13418" s="101"/>
      <c r="E13418" s="101"/>
      <c r="G13418" s="101"/>
      <c r="I13418" s="102"/>
      <c r="J13418" s="103"/>
    </row>
    <row r="13419" spans="3:10" x14ac:dyDescent="0.25">
      <c r="C13419" s="101"/>
      <c r="E13419" s="101"/>
      <c r="G13419" s="101"/>
      <c r="I13419" s="102"/>
      <c r="J13419" s="103"/>
    </row>
    <row r="13420" spans="3:10" x14ac:dyDescent="0.25">
      <c r="C13420" s="101"/>
      <c r="E13420" s="101"/>
      <c r="G13420" s="101"/>
      <c r="I13420" s="102"/>
      <c r="J13420" s="103"/>
    </row>
    <row r="13421" spans="3:10" x14ac:dyDescent="0.25">
      <c r="C13421" s="101"/>
      <c r="E13421" s="101"/>
      <c r="G13421" s="101"/>
      <c r="I13421" s="102"/>
      <c r="J13421" s="103"/>
    </row>
    <row r="13422" spans="3:10" x14ac:dyDescent="0.25">
      <c r="C13422" s="101"/>
      <c r="E13422" s="101"/>
      <c r="G13422" s="101"/>
      <c r="I13422" s="102"/>
      <c r="J13422" s="103"/>
    </row>
    <row r="13423" spans="3:10" x14ac:dyDescent="0.25">
      <c r="C13423" s="101"/>
      <c r="E13423" s="101"/>
      <c r="G13423" s="101"/>
      <c r="I13423" s="102"/>
      <c r="J13423" s="103"/>
    </row>
    <row r="13424" spans="3:10" x14ac:dyDescent="0.25">
      <c r="C13424" s="101"/>
      <c r="E13424" s="101"/>
      <c r="G13424" s="101"/>
      <c r="I13424" s="102"/>
      <c r="J13424" s="103"/>
    </row>
    <row r="13425" spans="3:10" x14ac:dyDescent="0.25">
      <c r="C13425" s="101"/>
      <c r="E13425" s="101"/>
      <c r="G13425" s="101"/>
      <c r="I13425" s="102"/>
      <c r="J13425" s="103"/>
    </row>
    <row r="13426" spans="3:10" x14ac:dyDescent="0.25">
      <c r="C13426" s="101"/>
      <c r="E13426" s="101"/>
      <c r="G13426" s="101"/>
      <c r="I13426" s="102"/>
      <c r="J13426" s="103"/>
    </row>
    <row r="13427" spans="3:10" x14ac:dyDescent="0.25">
      <c r="C13427" s="101"/>
      <c r="E13427" s="101"/>
      <c r="G13427" s="101"/>
      <c r="I13427" s="102"/>
      <c r="J13427" s="103"/>
    </row>
    <row r="13428" spans="3:10" x14ac:dyDescent="0.25">
      <c r="C13428" s="101"/>
      <c r="E13428" s="101"/>
      <c r="G13428" s="101"/>
      <c r="I13428" s="102"/>
      <c r="J13428" s="103"/>
    </row>
    <row r="13429" spans="3:10" x14ac:dyDescent="0.25">
      <c r="C13429" s="101"/>
      <c r="E13429" s="101"/>
      <c r="G13429" s="101"/>
      <c r="I13429" s="102"/>
      <c r="J13429" s="103"/>
    </row>
    <row r="13430" spans="3:10" x14ac:dyDescent="0.25">
      <c r="C13430" s="101"/>
      <c r="E13430" s="101"/>
      <c r="G13430" s="101"/>
      <c r="I13430" s="102"/>
      <c r="J13430" s="103"/>
    </row>
    <row r="13431" spans="3:10" x14ac:dyDescent="0.25">
      <c r="C13431" s="101"/>
      <c r="E13431" s="101"/>
      <c r="G13431" s="101"/>
      <c r="I13431" s="102"/>
      <c r="J13431" s="103"/>
    </row>
    <row r="13432" spans="3:10" x14ac:dyDescent="0.25">
      <c r="C13432" s="101"/>
      <c r="E13432" s="101"/>
      <c r="G13432" s="101"/>
      <c r="I13432" s="102"/>
      <c r="J13432" s="103"/>
    </row>
    <row r="13433" spans="3:10" x14ac:dyDescent="0.25">
      <c r="C13433" s="101"/>
      <c r="E13433" s="101"/>
      <c r="G13433" s="101"/>
      <c r="I13433" s="102"/>
      <c r="J13433" s="103"/>
    </row>
    <row r="13434" spans="3:10" x14ac:dyDescent="0.25">
      <c r="C13434" s="101"/>
      <c r="E13434" s="101"/>
      <c r="G13434" s="101"/>
      <c r="I13434" s="102"/>
      <c r="J13434" s="103"/>
    </row>
    <row r="13435" spans="3:10" x14ac:dyDescent="0.25">
      <c r="C13435" s="101"/>
      <c r="E13435" s="101"/>
      <c r="G13435" s="101"/>
      <c r="I13435" s="102"/>
      <c r="J13435" s="103"/>
    </row>
    <row r="13436" spans="3:10" x14ac:dyDescent="0.25">
      <c r="C13436" s="101"/>
      <c r="E13436" s="101"/>
      <c r="G13436" s="101"/>
      <c r="I13436" s="102"/>
      <c r="J13436" s="103"/>
    </row>
    <row r="13437" spans="3:10" x14ac:dyDescent="0.25">
      <c r="C13437" s="101"/>
      <c r="E13437" s="101"/>
      <c r="G13437" s="101"/>
      <c r="I13437" s="102"/>
      <c r="J13437" s="103"/>
    </row>
    <row r="13438" spans="3:10" x14ac:dyDescent="0.25">
      <c r="C13438" s="101"/>
      <c r="E13438" s="101"/>
      <c r="G13438" s="101"/>
      <c r="I13438" s="102"/>
      <c r="J13438" s="103"/>
    </row>
    <row r="13439" spans="3:10" x14ac:dyDescent="0.25">
      <c r="C13439" s="101"/>
      <c r="E13439" s="101"/>
      <c r="G13439" s="101"/>
      <c r="I13439" s="102"/>
      <c r="J13439" s="103"/>
    </row>
    <row r="13440" spans="3:10" x14ac:dyDescent="0.25">
      <c r="C13440" s="101"/>
      <c r="E13440" s="101"/>
      <c r="G13440" s="101"/>
      <c r="I13440" s="102"/>
      <c r="J13440" s="103"/>
    </row>
    <row r="13441" spans="3:10" x14ac:dyDescent="0.25">
      <c r="C13441" s="101"/>
      <c r="E13441" s="101"/>
      <c r="G13441" s="101"/>
      <c r="I13441" s="102"/>
      <c r="J13441" s="103"/>
    </row>
    <row r="13442" spans="3:10" x14ac:dyDescent="0.25">
      <c r="C13442" s="101"/>
      <c r="E13442" s="101"/>
      <c r="G13442" s="101"/>
      <c r="I13442" s="102"/>
      <c r="J13442" s="103"/>
    </row>
    <row r="13443" spans="3:10" x14ac:dyDescent="0.25">
      <c r="C13443" s="101"/>
      <c r="E13443" s="101"/>
      <c r="G13443" s="101"/>
      <c r="I13443" s="102"/>
      <c r="J13443" s="103"/>
    </row>
    <row r="13444" spans="3:10" x14ac:dyDescent="0.25">
      <c r="C13444" s="101"/>
      <c r="E13444" s="101"/>
      <c r="G13444" s="101"/>
      <c r="I13444" s="102"/>
      <c r="J13444" s="103"/>
    </row>
    <row r="13445" spans="3:10" x14ac:dyDescent="0.25">
      <c r="C13445" s="101"/>
      <c r="E13445" s="101"/>
      <c r="G13445" s="101"/>
      <c r="I13445" s="102"/>
      <c r="J13445" s="103"/>
    </row>
    <row r="13446" spans="3:10" x14ac:dyDescent="0.25">
      <c r="C13446" s="101"/>
      <c r="E13446" s="101"/>
      <c r="G13446" s="101"/>
      <c r="I13446" s="102"/>
      <c r="J13446" s="103"/>
    </row>
    <row r="13447" spans="3:10" x14ac:dyDescent="0.25">
      <c r="C13447" s="101"/>
      <c r="E13447" s="101"/>
      <c r="G13447" s="101"/>
      <c r="I13447" s="102"/>
      <c r="J13447" s="103"/>
    </row>
    <row r="13448" spans="3:10" x14ac:dyDescent="0.25">
      <c r="C13448" s="101"/>
      <c r="E13448" s="101"/>
      <c r="G13448" s="101"/>
      <c r="I13448" s="102"/>
      <c r="J13448" s="103"/>
    </row>
    <row r="13449" spans="3:10" x14ac:dyDescent="0.25">
      <c r="C13449" s="101"/>
      <c r="E13449" s="101"/>
      <c r="G13449" s="101"/>
      <c r="I13449" s="102"/>
      <c r="J13449" s="103"/>
    </row>
    <row r="13450" spans="3:10" x14ac:dyDescent="0.25">
      <c r="C13450" s="101"/>
      <c r="E13450" s="101"/>
      <c r="G13450" s="101"/>
      <c r="I13450" s="102"/>
      <c r="J13450" s="103"/>
    </row>
    <row r="13451" spans="3:10" x14ac:dyDescent="0.25">
      <c r="C13451" s="101"/>
      <c r="E13451" s="101"/>
      <c r="G13451" s="101"/>
      <c r="I13451" s="102"/>
      <c r="J13451" s="103"/>
    </row>
    <row r="13452" spans="3:10" x14ac:dyDescent="0.25">
      <c r="C13452" s="101"/>
      <c r="E13452" s="101"/>
      <c r="G13452" s="101"/>
      <c r="I13452" s="102"/>
      <c r="J13452" s="103"/>
    </row>
    <row r="13453" spans="3:10" x14ac:dyDescent="0.25">
      <c r="C13453" s="101"/>
      <c r="E13453" s="101"/>
      <c r="G13453" s="101"/>
      <c r="I13453" s="102"/>
      <c r="J13453" s="103"/>
    </row>
    <row r="13454" spans="3:10" x14ac:dyDescent="0.25">
      <c r="C13454" s="101"/>
      <c r="E13454" s="101"/>
      <c r="G13454" s="101"/>
      <c r="I13454" s="102"/>
      <c r="J13454" s="103"/>
    </row>
    <row r="13455" spans="3:10" x14ac:dyDescent="0.25">
      <c r="C13455" s="101"/>
      <c r="E13455" s="101"/>
      <c r="G13455" s="101"/>
      <c r="I13455" s="102"/>
      <c r="J13455" s="103"/>
    </row>
    <row r="13456" spans="3:10" x14ac:dyDescent="0.25">
      <c r="C13456" s="101"/>
      <c r="E13456" s="101"/>
      <c r="G13456" s="101"/>
      <c r="I13456" s="102"/>
      <c r="J13456" s="103"/>
    </row>
    <row r="13457" spans="3:10" x14ac:dyDescent="0.25">
      <c r="C13457" s="101"/>
      <c r="E13457" s="101"/>
      <c r="G13457" s="101"/>
      <c r="I13457" s="102"/>
      <c r="J13457" s="103"/>
    </row>
    <row r="13458" spans="3:10" x14ac:dyDescent="0.25">
      <c r="C13458" s="101"/>
      <c r="E13458" s="101"/>
      <c r="G13458" s="101"/>
      <c r="I13458" s="102"/>
      <c r="J13458" s="103"/>
    </row>
    <row r="13459" spans="3:10" x14ac:dyDescent="0.25">
      <c r="C13459" s="101"/>
      <c r="E13459" s="101"/>
      <c r="G13459" s="101"/>
      <c r="I13459" s="102"/>
      <c r="J13459" s="103"/>
    </row>
    <row r="13460" spans="3:10" x14ac:dyDescent="0.25">
      <c r="C13460" s="101"/>
      <c r="E13460" s="101"/>
      <c r="G13460" s="101"/>
      <c r="I13460" s="102"/>
      <c r="J13460" s="103"/>
    </row>
    <row r="13461" spans="3:10" x14ac:dyDescent="0.25">
      <c r="C13461" s="101"/>
      <c r="E13461" s="101"/>
      <c r="G13461" s="101"/>
      <c r="I13461" s="102"/>
      <c r="J13461" s="103"/>
    </row>
    <row r="13462" spans="3:10" x14ac:dyDescent="0.25">
      <c r="C13462" s="101"/>
      <c r="E13462" s="101"/>
      <c r="G13462" s="101"/>
      <c r="I13462" s="102"/>
      <c r="J13462" s="103"/>
    </row>
    <row r="13463" spans="3:10" x14ac:dyDescent="0.25">
      <c r="C13463" s="101"/>
      <c r="E13463" s="101"/>
      <c r="G13463" s="101"/>
      <c r="I13463" s="102"/>
      <c r="J13463" s="103"/>
    </row>
    <row r="13464" spans="3:10" x14ac:dyDescent="0.25">
      <c r="C13464" s="101"/>
      <c r="E13464" s="101"/>
      <c r="G13464" s="101"/>
      <c r="I13464" s="102"/>
      <c r="J13464" s="103"/>
    </row>
    <row r="13465" spans="3:10" x14ac:dyDescent="0.25">
      <c r="C13465" s="101"/>
      <c r="E13465" s="101"/>
      <c r="G13465" s="101"/>
      <c r="I13465" s="102"/>
      <c r="J13465" s="103"/>
    </row>
    <row r="13466" spans="3:10" x14ac:dyDescent="0.25">
      <c r="C13466" s="101"/>
      <c r="E13466" s="101"/>
      <c r="G13466" s="101"/>
      <c r="I13466" s="102"/>
      <c r="J13466" s="103"/>
    </row>
    <row r="13467" spans="3:10" x14ac:dyDescent="0.25">
      <c r="C13467" s="101"/>
      <c r="E13467" s="101"/>
      <c r="G13467" s="101"/>
      <c r="I13467" s="102"/>
      <c r="J13467" s="103"/>
    </row>
    <row r="13468" spans="3:10" x14ac:dyDescent="0.25">
      <c r="C13468" s="101"/>
      <c r="E13468" s="101"/>
      <c r="G13468" s="101"/>
      <c r="I13468" s="102"/>
      <c r="J13468" s="103"/>
    </row>
    <row r="13469" spans="3:10" x14ac:dyDescent="0.25">
      <c r="C13469" s="101"/>
      <c r="E13469" s="101"/>
      <c r="G13469" s="101"/>
      <c r="I13469" s="102"/>
      <c r="J13469" s="103"/>
    </row>
    <row r="13470" spans="3:10" x14ac:dyDescent="0.25">
      <c r="C13470" s="101"/>
      <c r="E13470" s="101"/>
      <c r="G13470" s="101"/>
      <c r="I13470" s="102"/>
      <c r="J13470" s="103"/>
    </row>
    <row r="13471" spans="3:10" x14ac:dyDescent="0.25">
      <c r="C13471" s="101"/>
      <c r="E13471" s="101"/>
      <c r="G13471" s="101"/>
      <c r="I13471" s="102"/>
      <c r="J13471" s="103"/>
    </row>
    <row r="13472" spans="3:10" x14ac:dyDescent="0.25">
      <c r="C13472" s="101"/>
      <c r="E13472" s="101"/>
      <c r="G13472" s="101"/>
      <c r="I13472" s="102"/>
      <c r="J13472" s="103"/>
    </row>
    <row r="13473" spans="3:10" x14ac:dyDescent="0.25">
      <c r="C13473" s="101"/>
      <c r="E13473" s="101"/>
      <c r="G13473" s="101"/>
      <c r="I13473" s="102"/>
      <c r="J13473" s="103"/>
    </row>
    <row r="13474" spans="3:10" x14ac:dyDescent="0.25">
      <c r="C13474" s="101"/>
      <c r="E13474" s="101"/>
      <c r="G13474" s="101"/>
      <c r="I13474" s="102"/>
      <c r="J13474" s="103"/>
    </row>
    <row r="13475" spans="3:10" x14ac:dyDescent="0.25">
      <c r="C13475" s="101"/>
      <c r="E13475" s="101"/>
      <c r="G13475" s="101"/>
      <c r="I13475" s="102"/>
      <c r="J13475" s="103"/>
    </row>
    <row r="13476" spans="3:10" x14ac:dyDescent="0.25">
      <c r="C13476" s="101"/>
      <c r="E13476" s="101"/>
      <c r="G13476" s="101"/>
      <c r="I13476" s="102"/>
      <c r="J13476" s="103"/>
    </row>
    <row r="13477" spans="3:10" x14ac:dyDescent="0.25">
      <c r="C13477" s="101"/>
      <c r="E13477" s="101"/>
      <c r="G13477" s="101"/>
      <c r="I13477" s="102"/>
      <c r="J13477" s="103"/>
    </row>
    <row r="13478" spans="3:10" x14ac:dyDescent="0.25">
      <c r="C13478" s="101"/>
      <c r="E13478" s="101"/>
      <c r="G13478" s="101"/>
      <c r="I13478" s="102"/>
      <c r="J13478" s="103"/>
    </row>
    <row r="13479" spans="3:10" x14ac:dyDescent="0.25">
      <c r="C13479" s="101"/>
      <c r="E13479" s="101"/>
      <c r="G13479" s="101"/>
      <c r="I13479" s="102"/>
      <c r="J13479" s="103"/>
    </row>
    <row r="13480" spans="3:10" x14ac:dyDescent="0.25">
      <c r="C13480" s="101"/>
      <c r="E13480" s="101"/>
      <c r="G13480" s="101"/>
      <c r="I13480" s="102"/>
      <c r="J13480" s="103"/>
    </row>
    <row r="13481" spans="3:10" x14ac:dyDescent="0.25">
      <c r="C13481" s="101"/>
      <c r="E13481" s="101"/>
      <c r="G13481" s="101"/>
      <c r="I13481" s="102"/>
      <c r="J13481" s="103"/>
    </row>
    <row r="13482" spans="3:10" x14ac:dyDescent="0.25">
      <c r="C13482" s="101"/>
      <c r="E13482" s="101"/>
      <c r="G13482" s="101"/>
      <c r="I13482" s="102"/>
      <c r="J13482" s="103"/>
    </row>
    <row r="13483" spans="3:10" x14ac:dyDescent="0.25">
      <c r="C13483" s="101"/>
      <c r="E13483" s="101"/>
      <c r="G13483" s="101"/>
      <c r="I13483" s="102"/>
      <c r="J13483" s="103"/>
    </row>
    <row r="13484" spans="3:10" x14ac:dyDescent="0.25">
      <c r="C13484" s="101"/>
      <c r="E13484" s="101"/>
      <c r="G13484" s="101"/>
      <c r="I13484" s="102"/>
      <c r="J13484" s="103"/>
    </row>
    <row r="13485" spans="3:10" x14ac:dyDescent="0.25">
      <c r="C13485" s="101"/>
      <c r="E13485" s="101"/>
      <c r="G13485" s="101"/>
      <c r="I13485" s="102"/>
      <c r="J13485" s="103"/>
    </row>
    <row r="13486" spans="3:10" x14ac:dyDescent="0.25">
      <c r="C13486" s="101"/>
      <c r="E13486" s="101"/>
      <c r="G13486" s="101"/>
      <c r="I13486" s="102"/>
      <c r="J13486" s="103"/>
    </row>
    <row r="13487" spans="3:10" x14ac:dyDescent="0.25">
      <c r="C13487" s="101"/>
      <c r="E13487" s="101"/>
      <c r="G13487" s="101"/>
      <c r="I13487" s="102"/>
      <c r="J13487" s="103"/>
    </row>
    <row r="13488" spans="3:10" x14ac:dyDescent="0.25">
      <c r="C13488" s="101"/>
      <c r="E13488" s="101"/>
      <c r="G13488" s="101"/>
      <c r="I13488" s="102"/>
      <c r="J13488" s="103"/>
    </row>
    <row r="13489" spans="3:10" x14ac:dyDescent="0.25">
      <c r="C13489" s="101"/>
      <c r="E13489" s="101"/>
      <c r="G13489" s="101"/>
      <c r="I13489" s="102"/>
      <c r="J13489" s="103"/>
    </row>
    <row r="13490" spans="3:10" x14ac:dyDescent="0.25">
      <c r="C13490" s="101"/>
      <c r="E13490" s="101"/>
      <c r="G13490" s="101"/>
      <c r="I13490" s="102"/>
      <c r="J13490" s="103"/>
    </row>
    <row r="13491" spans="3:10" x14ac:dyDescent="0.25">
      <c r="C13491" s="101"/>
      <c r="E13491" s="101"/>
      <c r="G13491" s="101"/>
      <c r="I13491" s="102"/>
      <c r="J13491" s="103"/>
    </row>
    <row r="13492" spans="3:10" x14ac:dyDescent="0.25">
      <c r="C13492" s="101"/>
      <c r="E13492" s="101"/>
      <c r="G13492" s="101"/>
      <c r="I13492" s="102"/>
      <c r="J13492" s="103"/>
    </row>
    <row r="13493" spans="3:10" x14ac:dyDescent="0.25">
      <c r="C13493" s="101"/>
      <c r="E13493" s="101"/>
      <c r="G13493" s="101"/>
      <c r="I13493" s="102"/>
      <c r="J13493" s="103"/>
    </row>
    <row r="13494" spans="3:10" x14ac:dyDescent="0.25">
      <c r="C13494" s="101"/>
      <c r="E13494" s="101"/>
      <c r="G13494" s="101"/>
      <c r="I13494" s="102"/>
      <c r="J13494" s="103"/>
    </row>
    <row r="13495" spans="3:10" x14ac:dyDescent="0.25">
      <c r="C13495" s="101"/>
      <c r="E13495" s="101"/>
      <c r="G13495" s="101"/>
      <c r="I13495" s="102"/>
      <c r="J13495" s="103"/>
    </row>
    <row r="13496" spans="3:10" x14ac:dyDescent="0.25">
      <c r="C13496" s="101"/>
      <c r="E13496" s="101"/>
      <c r="G13496" s="101"/>
      <c r="I13496" s="102"/>
      <c r="J13496" s="103"/>
    </row>
    <row r="13497" spans="3:10" x14ac:dyDescent="0.25">
      <c r="C13497" s="101"/>
      <c r="E13497" s="101"/>
      <c r="G13497" s="101"/>
      <c r="I13497" s="102"/>
      <c r="J13497" s="103"/>
    </row>
    <row r="13498" spans="3:10" x14ac:dyDescent="0.25">
      <c r="C13498" s="101"/>
      <c r="E13498" s="101"/>
      <c r="G13498" s="101"/>
      <c r="I13498" s="102"/>
      <c r="J13498" s="103"/>
    </row>
    <row r="13499" spans="3:10" x14ac:dyDescent="0.25">
      <c r="C13499" s="101"/>
      <c r="E13499" s="101"/>
      <c r="G13499" s="101"/>
      <c r="I13499" s="102"/>
      <c r="J13499" s="103"/>
    </row>
    <row r="13500" spans="3:10" x14ac:dyDescent="0.25">
      <c r="C13500" s="101"/>
      <c r="E13500" s="101"/>
      <c r="G13500" s="101"/>
      <c r="I13500" s="102"/>
      <c r="J13500" s="103"/>
    </row>
    <row r="13501" spans="3:10" x14ac:dyDescent="0.25">
      <c r="C13501" s="101"/>
      <c r="E13501" s="101"/>
      <c r="G13501" s="101"/>
      <c r="I13501" s="102"/>
      <c r="J13501" s="103"/>
    </row>
    <row r="13502" spans="3:10" x14ac:dyDescent="0.25">
      <c r="C13502" s="101"/>
      <c r="E13502" s="101"/>
      <c r="G13502" s="101"/>
      <c r="I13502" s="102"/>
      <c r="J13502" s="103"/>
    </row>
    <row r="13503" spans="3:10" x14ac:dyDescent="0.25">
      <c r="C13503" s="101"/>
      <c r="E13503" s="101"/>
      <c r="G13503" s="101"/>
      <c r="I13503" s="102"/>
      <c r="J13503" s="103"/>
    </row>
    <row r="13504" spans="3:10" x14ac:dyDescent="0.25">
      <c r="C13504" s="101"/>
      <c r="E13504" s="101"/>
      <c r="G13504" s="101"/>
      <c r="I13504" s="102"/>
      <c r="J13504" s="103"/>
    </row>
    <row r="13505" spans="3:10" x14ac:dyDescent="0.25">
      <c r="C13505" s="101"/>
      <c r="E13505" s="101"/>
      <c r="G13505" s="101"/>
      <c r="I13505" s="102"/>
      <c r="J13505" s="103"/>
    </row>
    <row r="13506" spans="3:10" x14ac:dyDescent="0.25">
      <c r="C13506" s="101"/>
      <c r="E13506" s="101"/>
      <c r="G13506" s="101"/>
      <c r="I13506" s="102"/>
      <c r="J13506" s="103"/>
    </row>
    <row r="13507" spans="3:10" x14ac:dyDescent="0.25">
      <c r="C13507" s="101"/>
      <c r="E13507" s="101"/>
      <c r="G13507" s="101"/>
      <c r="I13507" s="102"/>
      <c r="J13507" s="103"/>
    </row>
    <row r="13508" spans="3:10" x14ac:dyDescent="0.25">
      <c r="C13508" s="101"/>
      <c r="E13508" s="101"/>
      <c r="G13508" s="101"/>
      <c r="I13508" s="102"/>
      <c r="J13508" s="103"/>
    </row>
    <row r="13509" spans="3:10" x14ac:dyDescent="0.25">
      <c r="C13509" s="101"/>
      <c r="E13509" s="101"/>
      <c r="G13509" s="101"/>
      <c r="I13509" s="102"/>
      <c r="J13509" s="103"/>
    </row>
    <row r="13510" spans="3:10" x14ac:dyDescent="0.25">
      <c r="C13510" s="101"/>
      <c r="E13510" s="101"/>
      <c r="G13510" s="101"/>
      <c r="I13510" s="102"/>
      <c r="J13510" s="103"/>
    </row>
    <row r="13511" spans="3:10" x14ac:dyDescent="0.25">
      <c r="C13511" s="101"/>
      <c r="E13511" s="101"/>
      <c r="G13511" s="101"/>
      <c r="I13511" s="102"/>
      <c r="J13511" s="103"/>
    </row>
    <row r="13512" spans="3:10" x14ac:dyDescent="0.25">
      <c r="C13512" s="101"/>
      <c r="E13512" s="101"/>
      <c r="G13512" s="101"/>
      <c r="I13512" s="102"/>
      <c r="J13512" s="103"/>
    </row>
    <row r="13513" spans="3:10" x14ac:dyDescent="0.25">
      <c r="C13513" s="101"/>
      <c r="E13513" s="101"/>
      <c r="G13513" s="101"/>
      <c r="I13513" s="102"/>
      <c r="J13513" s="103"/>
    </row>
    <row r="13514" spans="3:10" x14ac:dyDescent="0.25">
      <c r="C13514" s="101"/>
      <c r="E13514" s="101"/>
      <c r="G13514" s="101"/>
      <c r="I13514" s="102"/>
      <c r="J13514" s="103"/>
    </row>
    <row r="13515" spans="3:10" x14ac:dyDescent="0.25">
      <c r="C13515" s="101"/>
      <c r="E13515" s="101"/>
      <c r="G13515" s="101"/>
      <c r="I13515" s="102"/>
      <c r="J13515" s="103"/>
    </row>
    <row r="13516" spans="3:10" x14ac:dyDescent="0.25">
      <c r="C13516" s="101"/>
      <c r="E13516" s="101"/>
      <c r="G13516" s="101"/>
      <c r="I13516" s="102"/>
      <c r="J13516" s="103"/>
    </row>
    <row r="13517" spans="3:10" x14ac:dyDescent="0.25">
      <c r="C13517" s="101"/>
      <c r="E13517" s="101"/>
      <c r="G13517" s="101"/>
      <c r="I13517" s="102"/>
      <c r="J13517" s="103"/>
    </row>
    <row r="13518" spans="3:10" x14ac:dyDescent="0.25">
      <c r="C13518" s="101"/>
      <c r="E13518" s="101"/>
      <c r="G13518" s="101"/>
      <c r="I13518" s="102"/>
      <c r="J13518" s="103"/>
    </row>
    <row r="13519" spans="3:10" x14ac:dyDescent="0.25">
      <c r="C13519" s="101"/>
      <c r="E13519" s="101"/>
      <c r="G13519" s="101"/>
      <c r="I13519" s="102"/>
      <c r="J13519" s="103"/>
    </row>
    <row r="13520" spans="3:10" x14ac:dyDescent="0.25">
      <c r="C13520" s="101"/>
      <c r="E13520" s="101"/>
      <c r="G13520" s="101"/>
      <c r="I13520" s="102"/>
      <c r="J13520" s="103"/>
    </row>
    <row r="13521" spans="3:10" x14ac:dyDescent="0.25">
      <c r="C13521" s="101"/>
      <c r="E13521" s="101"/>
      <c r="G13521" s="101"/>
      <c r="I13521" s="102"/>
      <c r="J13521" s="103"/>
    </row>
    <row r="13522" spans="3:10" x14ac:dyDescent="0.25">
      <c r="C13522" s="101"/>
      <c r="E13522" s="101"/>
      <c r="G13522" s="101"/>
      <c r="I13522" s="102"/>
      <c r="J13522" s="103"/>
    </row>
    <row r="13523" spans="3:10" x14ac:dyDescent="0.25">
      <c r="C13523" s="101"/>
      <c r="E13523" s="101"/>
      <c r="G13523" s="101"/>
      <c r="I13523" s="102"/>
      <c r="J13523" s="103"/>
    </row>
    <row r="13524" spans="3:10" x14ac:dyDescent="0.25">
      <c r="C13524" s="101"/>
      <c r="E13524" s="101"/>
      <c r="G13524" s="101"/>
      <c r="I13524" s="102"/>
      <c r="J13524" s="103"/>
    </row>
    <row r="13525" spans="3:10" x14ac:dyDescent="0.25">
      <c r="C13525" s="101"/>
      <c r="E13525" s="101"/>
      <c r="G13525" s="101"/>
      <c r="I13525" s="102"/>
      <c r="J13525" s="103"/>
    </row>
    <row r="13526" spans="3:10" x14ac:dyDescent="0.25">
      <c r="C13526" s="101"/>
      <c r="E13526" s="101"/>
      <c r="G13526" s="101"/>
      <c r="I13526" s="102"/>
      <c r="J13526" s="103"/>
    </row>
    <row r="13527" spans="3:10" x14ac:dyDescent="0.25">
      <c r="C13527" s="101"/>
      <c r="E13527" s="101"/>
      <c r="G13527" s="101"/>
      <c r="I13527" s="102"/>
      <c r="J13527" s="103"/>
    </row>
    <row r="13528" spans="3:10" x14ac:dyDescent="0.25">
      <c r="C13528" s="101"/>
      <c r="E13528" s="101"/>
      <c r="G13528" s="101"/>
      <c r="I13528" s="102"/>
      <c r="J13528" s="103"/>
    </row>
    <row r="13529" spans="3:10" x14ac:dyDescent="0.25">
      <c r="C13529" s="101"/>
      <c r="E13529" s="101"/>
      <c r="G13529" s="101"/>
      <c r="I13529" s="102"/>
      <c r="J13529" s="103"/>
    </row>
    <row r="13530" spans="3:10" x14ac:dyDescent="0.25">
      <c r="C13530" s="101"/>
      <c r="E13530" s="101"/>
      <c r="G13530" s="101"/>
      <c r="I13530" s="102"/>
      <c r="J13530" s="103"/>
    </row>
    <row r="13531" spans="3:10" x14ac:dyDescent="0.25">
      <c r="C13531" s="101"/>
      <c r="E13531" s="101"/>
      <c r="G13531" s="101"/>
      <c r="I13531" s="102"/>
      <c r="J13531" s="103"/>
    </row>
    <row r="13532" spans="3:10" x14ac:dyDescent="0.25">
      <c r="C13532" s="101"/>
      <c r="E13532" s="101"/>
      <c r="G13532" s="101"/>
      <c r="I13532" s="102"/>
      <c r="J13532" s="103"/>
    </row>
    <row r="13533" spans="3:10" x14ac:dyDescent="0.25">
      <c r="C13533" s="101"/>
      <c r="E13533" s="101"/>
      <c r="G13533" s="101"/>
      <c r="I13533" s="102"/>
      <c r="J13533" s="103"/>
    </row>
    <row r="13534" spans="3:10" x14ac:dyDescent="0.25">
      <c r="C13534" s="101"/>
      <c r="E13534" s="101"/>
      <c r="G13534" s="101"/>
      <c r="I13534" s="102"/>
      <c r="J13534" s="103"/>
    </row>
    <row r="13535" spans="3:10" x14ac:dyDescent="0.25">
      <c r="C13535" s="101"/>
      <c r="E13535" s="101"/>
      <c r="G13535" s="101"/>
      <c r="I13535" s="102"/>
      <c r="J13535" s="103"/>
    </row>
    <row r="13536" spans="3:10" x14ac:dyDescent="0.25">
      <c r="C13536" s="101"/>
      <c r="E13536" s="101"/>
      <c r="G13536" s="101"/>
      <c r="I13536" s="102"/>
      <c r="J13536" s="103"/>
    </row>
    <row r="13537" spans="3:10" x14ac:dyDescent="0.25">
      <c r="C13537" s="101"/>
      <c r="E13537" s="101"/>
      <c r="G13537" s="101"/>
      <c r="I13537" s="102"/>
      <c r="J13537" s="103"/>
    </row>
    <row r="13538" spans="3:10" x14ac:dyDescent="0.25">
      <c r="C13538" s="101"/>
      <c r="E13538" s="101"/>
      <c r="G13538" s="101"/>
      <c r="I13538" s="102"/>
      <c r="J13538" s="103"/>
    </row>
    <row r="13539" spans="3:10" x14ac:dyDescent="0.25">
      <c r="C13539" s="101"/>
      <c r="E13539" s="101"/>
      <c r="G13539" s="101"/>
      <c r="I13539" s="102"/>
      <c r="J13539" s="103"/>
    </row>
    <row r="13540" spans="3:10" x14ac:dyDescent="0.25">
      <c r="C13540" s="101"/>
      <c r="E13540" s="101"/>
      <c r="G13540" s="101"/>
      <c r="I13540" s="102"/>
      <c r="J13540" s="103"/>
    </row>
    <row r="13541" spans="3:10" x14ac:dyDescent="0.25">
      <c r="C13541" s="101"/>
      <c r="E13541" s="101"/>
      <c r="G13541" s="101"/>
      <c r="I13541" s="102"/>
      <c r="J13541" s="103"/>
    </row>
    <row r="13542" spans="3:10" x14ac:dyDescent="0.25">
      <c r="C13542" s="101"/>
      <c r="E13542" s="101"/>
      <c r="G13542" s="101"/>
      <c r="I13542" s="102"/>
      <c r="J13542" s="103"/>
    </row>
    <row r="13543" spans="3:10" x14ac:dyDescent="0.25">
      <c r="C13543" s="101"/>
      <c r="E13543" s="101"/>
      <c r="G13543" s="101"/>
      <c r="I13543" s="102"/>
      <c r="J13543" s="103"/>
    </row>
    <row r="13544" spans="3:10" x14ac:dyDescent="0.25">
      <c r="C13544" s="101"/>
      <c r="E13544" s="101"/>
      <c r="G13544" s="101"/>
      <c r="I13544" s="102"/>
      <c r="J13544" s="103"/>
    </row>
    <row r="13545" spans="3:10" x14ac:dyDescent="0.25">
      <c r="C13545" s="101"/>
      <c r="E13545" s="101"/>
      <c r="G13545" s="101"/>
      <c r="I13545" s="102"/>
      <c r="J13545" s="103"/>
    </row>
    <row r="13546" spans="3:10" x14ac:dyDescent="0.25">
      <c r="C13546" s="101"/>
      <c r="E13546" s="101"/>
      <c r="G13546" s="101"/>
      <c r="I13546" s="102"/>
      <c r="J13546" s="103"/>
    </row>
    <row r="13547" spans="3:10" x14ac:dyDescent="0.25">
      <c r="C13547" s="101"/>
      <c r="E13547" s="101"/>
      <c r="G13547" s="101"/>
      <c r="I13547" s="102"/>
      <c r="J13547" s="103"/>
    </row>
    <row r="13548" spans="3:10" x14ac:dyDescent="0.25">
      <c r="C13548" s="101"/>
      <c r="E13548" s="101"/>
      <c r="G13548" s="101"/>
      <c r="I13548" s="102"/>
      <c r="J13548" s="103"/>
    </row>
    <row r="13549" spans="3:10" x14ac:dyDescent="0.25">
      <c r="C13549" s="101"/>
      <c r="E13549" s="101"/>
      <c r="G13549" s="101"/>
      <c r="I13549" s="102"/>
      <c r="J13549" s="103"/>
    </row>
    <row r="13550" spans="3:10" x14ac:dyDescent="0.25">
      <c r="C13550" s="101"/>
      <c r="E13550" s="101"/>
      <c r="G13550" s="101"/>
      <c r="I13550" s="102"/>
      <c r="J13550" s="103"/>
    </row>
    <row r="13551" spans="3:10" x14ac:dyDescent="0.25">
      <c r="C13551" s="101"/>
      <c r="E13551" s="101"/>
      <c r="G13551" s="101"/>
      <c r="I13551" s="102"/>
      <c r="J13551" s="103"/>
    </row>
    <row r="13552" spans="3:10" x14ac:dyDescent="0.25">
      <c r="C13552" s="101"/>
      <c r="E13552" s="101"/>
      <c r="G13552" s="101"/>
      <c r="I13552" s="102"/>
      <c r="J13552" s="103"/>
    </row>
    <row r="13553" spans="3:10" x14ac:dyDescent="0.25">
      <c r="C13553" s="101"/>
      <c r="E13553" s="101"/>
      <c r="G13553" s="101"/>
      <c r="I13553" s="102"/>
      <c r="J13553" s="103"/>
    </row>
    <row r="13554" spans="3:10" x14ac:dyDescent="0.25">
      <c r="C13554" s="101"/>
      <c r="E13554" s="101"/>
      <c r="G13554" s="101"/>
      <c r="I13554" s="102"/>
      <c r="J13554" s="103"/>
    </row>
    <row r="13555" spans="3:10" x14ac:dyDescent="0.25">
      <c r="C13555" s="101"/>
      <c r="E13555" s="101"/>
      <c r="G13555" s="101"/>
      <c r="I13555" s="102"/>
      <c r="J13555" s="103"/>
    </row>
    <row r="13556" spans="3:10" x14ac:dyDescent="0.25">
      <c r="C13556" s="101"/>
      <c r="E13556" s="101"/>
      <c r="G13556" s="101"/>
      <c r="I13556" s="102"/>
      <c r="J13556" s="103"/>
    </row>
    <row r="13557" spans="3:10" x14ac:dyDescent="0.25">
      <c r="C13557" s="101"/>
      <c r="E13557" s="101"/>
      <c r="G13557" s="101"/>
      <c r="I13557" s="102"/>
      <c r="J13557" s="103"/>
    </row>
    <row r="13558" spans="3:10" x14ac:dyDescent="0.25">
      <c r="C13558" s="101"/>
      <c r="E13558" s="101"/>
      <c r="G13558" s="101"/>
      <c r="I13558" s="102"/>
      <c r="J13558" s="103"/>
    </row>
    <row r="13559" spans="3:10" x14ac:dyDescent="0.25">
      <c r="C13559" s="101"/>
      <c r="E13559" s="101"/>
      <c r="G13559" s="101"/>
      <c r="I13559" s="102"/>
      <c r="J13559" s="103"/>
    </row>
    <row r="13560" spans="3:10" x14ac:dyDescent="0.25">
      <c r="C13560" s="101"/>
      <c r="E13560" s="101"/>
      <c r="G13560" s="101"/>
      <c r="I13560" s="102"/>
      <c r="J13560" s="103"/>
    </row>
    <row r="13561" spans="3:10" x14ac:dyDescent="0.25">
      <c r="C13561" s="101"/>
      <c r="E13561" s="101"/>
      <c r="G13561" s="101"/>
      <c r="I13561" s="102"/>
      <c r="J13561" s="103"/>
    </row>
    <row r="13562" spans="3:10" x14ac:dyDescent="0.25">
      <c r="C13562" s="101"/>
      <c r="E13562" s="101"/>
      <c r="G13562" s="101"/>
      <c r="I13562" s="102"/>
      <c r="J13562" s="103"/>
    </row>
    <row r="13563" spans="3:10" x14ac:dyDescent="0.25">
      <c r="C13563" s="101"/>
      <c r="E13563" s="101"/>
      <c r="G13563" s="101"/>
      <c r="I13563" s="102"/>
      <c r="J13563" s="103"/>
    </row>
    <row r="13564" spans="3:10" x14ac:dyDescent="0.25">
      <c r="C13564" s="101"/>
      <c r="E13564" s="101"/>
      <c r="G13564" s="101"/>
      <c r="I13564" s="102"/>
      <c r="J13564" s="103"/>
    </row>
    <row r="13565" spans="3:10" x14ac:dyDescent="0.25">
      <c r="C13565" s="101"/>
      <c r="E13565" s="101"/>
      <c r="G13565" s="101"/>
      <c r="I13565" s="102"/>
      <c r="J13565" s="103"/>
    </row>
    <row r="13566" spans="3:10" x14ac:dyDescent="0.25">
      <c r="C13566" s="101"/>
      <c r="E13566" s="101"/>
      <c r="G13566" s="101"/>
      <c r="I13566" s="102"/>
      <c r="J13566" s="103"/>
    </row>
    <row r="13567" spans="3:10" x14ac:dyDescent="0.25">
      <c r="C13567" s="101"/>
      <c r="E13567" s="101"/>
      <c r="G13567" s="101"/>
      <c r="I13567" s="102"/>
      <c r="J13567" s="103"/>
    </row>
    <row r="13568" spans="3:10" x14ac:dyDescent="0.25">
      <c r="C13568" s="101"/>
      <c r="E13568" s="101"/>
      <c r="G13568" s="101"/>
      <c r="I13568" s="102"/>
      <c r="J13568" s="103"/>
    </row>
    <row r="13569" spans="3:10" x14ac:dyDescent="0.25">
      <c r="C13569" s="101"/>
      <c r="E13569" s="101"/>
      <c r="G13569" s="101"/>
      <c r="I13569" s="102"/>
      <c r="J13569" s="103"/>
    </row>
    <row r="13570" spans="3:10" x14ac:dyDescent="0.25">
      <c r="C13570" s="101"/>
      <c r="E13570" s="101"/>
      <c r="G13570" s="101"/>
      <c r="I13570" s="102"/>
      <c r="J13570" s="103"/>
    </row>
    <row r="13571" spans="3:10" x14ac:dyDescent="0.25">
      <c r="C13571" s="101"/>
      <c r="E13571" s="101"/>
      <c r="G13571" s="101"/>
      <c r="I13571" s="102"/>
      <c r="J13571" s="103"/>
    </row>
    <row r="13572" spans="3:10" x14ac:dyDescent="0.25">
      <c r="C13572" s="101"/>
      <c r="E13572" s="101"/>
      <c r="G13572" s="101"/>
      <c r="I13572" s="102"/>
      <c r="J13572" s="103"/>
    </row>
    <row r="13573" spans="3:10" x14ac:dyDescent="0.25">
      <c r="C13573" s="101"/>
      <c r="E13573" s="101"/>
      <c r="G13573" s="101"/>
      <c r="I13573" s="102"/>
      <c r="J13573" s="103"/>
    </row>
    <row r="13574" spans="3:10" x14ac:dyDescent="0.25">
      <c r="C13574" s="101"/>
      <c r="E13574" s="101"/>
      <c r="G13574" s="101"/>
      <c r="I13574" s="102"/>
      <c r="J13574" s="103"/>
    </row>
    <row r="13575" spans="3:10" x14ac:dyDescent="0.25">
      <c r="C13575" s="101"/>
      <c r="E13575" s="101"/>
      <c r="G13575" s="101"/>
      <c r="I13575" s="102"/>
      <c r="J13575" s="103"/>
    </row>
    <row r="13576" spans="3:10" x14ac:dyDescent="0.25">
      <c r="C13576" s="101"/>
      <c r="E13576" s="101"/>
      <c r="G13576" s="101"/>
      <c r="I13576" s="102"/>
      <c r="J13576" s="103"/>
    </row>
    <row r="13577" spans="3:10" x14ac:dyDescent="0.25">
      <c r="C13577" s="101"/>
      <c r="E13577" s="101"/>
      <c r="G13577" s="101"/>
      <c r="I13577" s="102"/>
      <c r="J13577" s="103"/>
    </row>
    <row r="13578" spans="3:10" x14ac:dyDescent="0.25">
      <c r="C13578" s="101"/>
      <c r="E13578" s="101"/>
      <c r="G13578" s="101"/>
      <c r="I13578" s="102"/>
      <c r="J13578" s="103"/>
    </row>
    <row r="13579" spans="3:10" x14ac:dyDescent="0.25">
      <c r="C13579" s="101"/>
      <c r="E13579" s="101"/>
      <c r="G13579" s="101"/>
      <c r="I13579" s="102"/>
      <c r="J13579" s="103"/>
    </row>
    <row r="13580" spans="3:10" x14ac:dyDescent="0.25">
      <c r="C13580" s="101"/>
      <c r="E13580" s="101"/>
      <c r="G13580" s="101"/>
      <c r="I13580" s="102"/>
      <c r="J13580" s="103"/>
    </row>
    <row r="13581" spans="3:10" x14ac:dyDescent="0.25">
      <c r="C13581" s="101"/>
      <c r="E13581" s="101"/>
      <c r="G13581" s="101"/>
      <c r="I13581" s="102"/>
      <c r="J13581" s="103"/>
    </row>
    <row r="13582" spans="3:10" x14ac:dyDescent="0.25">
      <c r="C13582" s="101"/>
      <c r="E13582" s="101"/>
      <c r="G13582" s="101"/>
      <c r="I13582" s="102"/>
      <c r="J13582" s="103"/>
    </row>
    <row r="13583" spans="3:10" x14ac:dyDescent="0.25">
      <c r="C13583" s="101"/>
      <c r="E13583" s="101"/>
      <c r="G13583" s="101"/>
      <c r="I13583" s="102"/>
      <c r="J13583" s="103"/>
    </row>
    <row r="13584" spans="3:10" x14ac:dyDescent="0.25">
      <c r="C13584" s="101"/>
      <c r="E13584" s="101"/>
      <c r="G13584" s="101"/>
      <c r="I13584" s="102"/>
      <c r="J13584" s="103"/>
    </row>
    <row r="13585" spans="3:10" x14ac:dyDescent="0.25">
      <c r="C13585" s="101"/>
      <c r="E13585" s="101"/>
      <c r="G13585" s="101"/>
      <c r="I13585" s="102"/>
      <c r="J13585" s="103"/>
    </row>
    <row r="13586" spans="3:10" x14ac:dyDescent="0.25">
      <c r="C13586" s="101"/>
      <c r="E13586" s="101"/>
      <c r="G13586" s="101"/>
      <c r="I13586" s="102"/>
      <c r="J13586" s="103"/>
    </row>
    <row r="13587" spans="3:10" x14ac:dyDescent="0.25">
      <c r="C13587" s="101"/>
      <c r="E13587" s="101"/>
      <c r="G13587" s="101"/>
      <c r="I13587" s="102"/>
      <c r="J13587" s="103"/>
    </row>
    <row r="13588" spans="3:10" x14ac:dyDescent="0.25">
      <c r="C13588" s="101"/>
      <c r="E13588" s="101"/>
      <c r="G13588" s="101"/>
      <c r="I13588" s="102"/>
      <c r="J13588" s="103"/>
    </row>
    <row r="13589" spans="3:10" x14ac:dyDescent="0.25">
      <c r="C13589" s="101"/>
      <c r="E13589" s="101"/>
      <c r="G13589" s="101"/>
      <c r="I13589" s="102"/>
      <c r="J13589" s="103"/>
    </row>
    <row r="13590" spans="3:10" x14ac:dyDescent="0.25">
      <c r="C13590" s="101"/>
      <c r="E13590" s="101"/>
      <c r="G13590" s="101"/>
      <c r="I13590" s="102"/>
      <c r="J13590" s="103"/>
    </row>
    <row r="13591" spans="3:10" x14ac:dyDescent="0.25">
      <c r="C13591" s="101"/>
      <c r="E13591" s="101"/>
      <c r="G13591" s="101"/>
      <c r="I13591" s="102"/>
      <c r="J13591" s="103"/>
    </row>
    <row r="13592" spans="3:10" x14ac:dyDescent="0.25">
      <c r="C13592" s="101"/>
      <c r="E13592" s="101"/>
      <c r="G13592" s="101"/>
      <c r="I13592" s="102"/>
      <c r="J13592" s="103"/>
    </row>
    <row r="13593" spans="3:10" x14ac:dyDescent="0.25">
      <c r="C13593" s="101"/>
      <c r="E13593" s="101"/>
      <c r="G13593" s="101"/>
      <c r="I13593" s="102"/>
      <c r="J13593" s="103"/>
    </row>
    <row r="13594" spans="3:10" x14ac:dyDescent="0.25">
      <c r="C13594" s="101"/>
      <c r="E13594" s="101"/>
      <c r="G13594" s="101"/>
      <c r="I13594" s="102"/>
      <c r="J13594" s="103"/>
    </row>
    <row r="13595" spans="3:10" x14ac:dyDescent="0.25">
      <c r="C13595" s="101"/>
      <c r="E13595" s="101"/>
      <c r="G13595" s="101"/>
      <c r="I13595" s="102"/>
      <c r="J13595" s="103"/>
    </row>
    <row r="13596" spans="3:10" x14ac:dyDescent="0.25">
      <c r="C13596" s="101"/>
      <c r="E13596" s="101"/>
      <c r="G13596" s="101"/>
      <c r="I13596" s="102"/>
      <c r="J13596" s="103"/>
    </row>
    <row r="13597" spans="3:10" x14ac:dyDescent="0.25">
      <c r="C13597" s="101"/>
      <c r="E13597" s="101"/>
      <c r="G13597" s="101"/>
      <c r="I13597" s="102"/>
      <c r="J13597" s="103"/>
    </row>
    <row r="13598" spans="3:10" x14ac:dyDescent="0.25">
      <c r="C13598" s="101"/>
      <c r="E13598" s="101"/>
      <c r="G13598" s="101"/>
      <c r="I13598" s="102"/>
      <c r="J13598" s="103"/>
    </row>
    <row r="13599" spans="3:10" x14ac:dyDescent="0.25">
      <c r="C13599" s="101"/>
      <c r="E13599" s="101"/>
      <c r="G13599" s="101"/>
      <c r="I13599" s="102"/>
      <c r="J13599" s="103"/>
    </row>
    <row r="13600" spans="3:10" x14ac:dyDescent="0.25">
      <c r="C13600" s="101"/>
      <c r="E13600" s="101"/>
      <c r="G13600" s="101"/>
      <c r="I13600" s="102"/>
      <c r="J13600" s="103"/>
    </row>
    <row r="13601" spans="3:10" x14ac:dyDescent="0.25">
      <c r="C13601" s="101"/>
      <c r="E13601" s="101"/>
      <c r="G13601" s="101"/>
      <c r="I13601" s="102"/>
      <c r="J13601" s="103"/>
    </row>
    <row r="13602" spans="3:10" x14ac:dyDescent="0.25">
      <c r="C13602" s="101"/>
      <c r="E13602" s="101"/>
      <c r="G13602" s="101"/>
      <c r="I13602" s="102"/>
      <c r="J13602" s="103"/>
    </row>
    <row r="13603" spans="3:10" x14ac:dyDescent="0.25">
      <c r="C13603" s="101"/>
      <c r="E13603" s="101"/>
      <c r="G13603" s="101"/>
      <c r="I13603" s="102"/>
      <c r="J13603" s="103"/>
    </row>
    <row r="13604" spans="3:10" x14ac:dyDescent="0.25">
      <c r="C13604" s="101"/>
      <c r="E13604" s="101"/>
      <c r="G13604" s="101"/>
      <c r="I13604" s="102"/>
      <c r="J13604" s="103"/>
    </row>
    <row r="13605" spans="3:10" x14ac:dyDescent="0.25">
      <c r="C13605" s="101"/>
      <c r="E13605" s="101"/>
      <c r="G13605" s="101"/>
      <c r="I13605" s="102"/>
      <c r="J13605" s="103"/>
    </row>
    <row r="13606" spans="3:10" x14ac:dyDescent="0.25">
      <c r="C13606" s="101"/>
      <c r="E13606" s="101"/>
      <c r="G13606" s="101"/>
      <c r="I13606" s="102"/>
      <c r="J13606" s="103"/>
    </row>
    <row r="13607" spans="3:10" x14ac:dyDescent="0.25">
      <c r="C13607" s="101"/>
      <c r="E13607" s="101"/>
      <c r="G13607" s="101"/>
      <c r="I13607" s="102"/>
      <c r="J13607" s="103"/>
    </row>
    <row r="13608" spans="3:10" x14ac:dyDescent="0.25">
      <c r="C13608" s="101"/>
      <c r="E13608" s="101"/>
      <c r="G13608" s="101"/>
      <c r="I13608" s="102"/>
      <c r="J13608" s="103"/>
    </row>
    <row r="13609" spans="3:10" x14ac:dyDescent="0.25">
      <c r="C13609" s="101"/>
      <c r="E13609" s="101"/>
      <c r="G13609" s="101"/>
      <c r="I13609" s="102"/>
      <c r="J13609" s="103"/>
    </row>
    <row r="13610" spans="3:10" x14ac:dyDescent="0.25">
      <c r="C13610" s="101"/>
      <c r="E13610" s="101"/>
      <c r="G13610" s="101"/>
      <c r="I13610" s="102"/>
      <c r="J13610" s="103"/>
    </row>
    <row r="13611" spans="3:10" x14ac:dyDescent="0.25">
      <c r="C13611" s="101"/>
      <c r="E13611" s="101"/>
      <c r="G13611" s="101"/>
      <c r="I13611" s="102"/>
      <c r="J13611" s="103"/>
    </row>
    <row r="13612" spans="3:10" x14ac:dyDescent="0.25">
      <c r="C13612" s="101"/>
      <c r="E13612" s="101"/>
      <c r="G13612" s="101"/>
      <c r="I13612" s="102"/>
      <c r="J13612" s="103"/>
    </row>
    <row r="13613" spans="3:10" x14ac:dyDescent="0.25">
      <c r="C13613" s="101"/>
      <c r="E13613" s="101"/>
      <c r="G13613" s="101"/>
      <c r="I13613" s="102"/>
      <c r="J13613" s="103"/>
    </row>
    <row r="13614" spans="3:10" x14ac:dyDescent="0.25">
      <c r="C13614" s="101"/>
      <c r="E13614" s="101"/>
      <c r="G13614" s="101"/>
      <c r="I13614" s="102"/>
      <c r="J13614" s="103"/>
    </row>
    <row r="13615" spans="3:10" x14ac:dyDescent="0.25">
      <c r="C13615" s="101"/>
      <c r="E13615" s="101"/>
      <c r="G13615" s="101"/>
      <c r="I13615" s="102"/>
      <c r="J13615" s="103"/>
    </row>
    <row r="13616" spans="3:10" x14ac:dyDescent="0.25">
      <c r="C13616" s="101"/>
      <c r="E13616" s="101"/>
      <c r="G13616" s="101"/>
      <c r="I13616" s="102"/>
      <c r="J13616" s="103"/>
    </row>
    <row r="13617" spans="3:10" x14ac:dyDescent="0.25">
      <c r="C13617" s="101"/>
      <c r="E13617" s="101"/>
      <c r="G13617" s="101"/>
      <c r="I13617" s="102"/>
      <c r="J13617" s="103"/>
    </row>
    <row r="13618" spans="3:10" x14ac:dyDescent="0.25">
      <c r="C13618" s="101"/>
      <c r="E13618" s="101"/>
      <c r="G13618" s="101"/>
      <c r="I13618" s="102"/>
      <c r="J13618" s="103"/>
    </row>
    <row r="13619" spans="3:10" x14ac:dyDescent="0.25">
      <c r="C13619" s="101"/>
      <c r="E13619" s="101"/>
      <c r="G13619" s="101"/>
      <c r="I13619" s="102"/>
      <c r="J13619" s="103"/>
    </row>
    <row r="13620" spans="3:10" x14ac:dyDescent="0.25">
      <c r="C13620" s="101"/>
      <c r="E13620" s="101"/>
      <c r="G13620" s="101"/>
      <c r="I13620" s="102"/>
      <c r="J13620" s="103"/>
    </row>
    <row r="13621" spans="3:10" x14ac:dyDescent="0.25">
      <c r="C13621" s="101"/>
      <c r="E13621" s="101"/>
      <c r="G13621" s="101"/>
      <c r="I13621" s="102"/>
      <c r="J13621" s="103"/>
    </row>
    <row r="13622" spans="3:10" x14ac:dyDescent="0.25">
      <c r="C13622" s="101"/>
      <c r="E13622" s="101"/>
      <c r="G13622" s="101"/>
      <c r="I13622" s="102"/>
      <c r="J13622" s="103"/>
    </row>
    <row r="13623" spans="3:10" x14ac:dyDescent="0.25">
      <c r="C13623" s="101"/>
      <c r="E13623" s="101"/>
      <c r="G13623" s="101"/>
      <c r="I13623" s="102"/>
      <c r="J13623" s="103"/>
    </row>
    <row r="13624" spans="3:10" x14ac:dyDescent="0.25">
      <c r="C13624" s="101"/>
      <c r="E13624" s="101"/>
      <c r="G13624" s="101"/>
      <c r="I13624" s="102"/>
      <c r="J13624" s="103"/>
    </row>
    <row r="13625" spans="3:10" x14ac:dyDescent="0.25">
      <c r="C13625" s="101"/>
      <c r="E13625" s="101"/>
      <c r="G13625" s="101"/>
      <c r="I13625" s="102"/>
      <c r="J13625" s="103"/>
    </row>
    <row r="13626" spans="3:10" x14ac:dyDescent="0.25">
      <c r="C13626" s="101"/>
      <c r="E13626" s="101"/>
      <c r="G13626" s="101"/>
      <c r="I13626" s="102"/>
      <c r="J13626" s="103"/>
    </row>
    <row r="13627" spans="3:10" x14ac:dyDescent="0.25">
      <c r="C13627" s="101"/>
      <c r="E13627" s="101"/>
      <c r="G13627" s="101"/>
      <c r="I13627" s="102"/>
      <c r="J13627" s="103"/>
    </row>
    <row r="13628" spans="3:10" x14ac:dyDescent="0.25">
      <c r="C13628" s="101"/>
      <c r="E13628" s="101"/>
      <c r="G13628" s="101"/>
      <c r="I13628" s="102"/>
      <c r="J13628" s="103"/>
    </row>
    <row r="13629" spans="3:10" x14ac:dyDescent="0.25">
      <c r="C13629" s="101"/>
      <c r="E13629" s="101"/>
      <c r="G13629" s="101"/>
      <c r="I13629" s="102"/>
      <c r="J13629" s="103"/>
    </row>
    <row r="13630" spans="3:10" x14ac:dyDescent="0.25">
      <c r="C13630" s="101"/>
      <c r="E13630" s="101"/>
      <c r="G13630" s="101"/>
      <c r="I13630" s="102"/>
      <c r="J13630" s="103"/>
    </row>
    <row r="13631" spans="3:10" x14ac:dyDescent="0.25">
      <c r="C13631" s="101"/>
      <c r="E13631" s="101"/>
      <c r="G13631" s="101"/>
      <c r="I13631" s="102"/>
      <c r="J13631" s="103"/>
    </row>
    <row r="13632" spans="3:10" x14ac:dyDescent="0.25">
      <c r="C13632" s="101"/>
      <c r="E13632" s="101"/>
      <c r="G13632" s="101"/>
      <c r="I13632" s="102"/>
      <c r="J13632" s="103"/>
    </row>
    <row r="13633" spans="3:10" x14ac:dyDescent="0.25">
      <c r="C13633" s="101"/>
      <c r="E13633" s="101"/>
      <c r="G13633" s="101"/>
      <c r="I13633" s="102"/>
      <c r="J13633" s="103"/>
    </row>
    <row r="13634" spans="3:10" x14ac:dyDescent="0.25">
      <c r="C13634" s="101"/>
      <c r="E13634" s="101"/>
      <c r="G13634" s="101"/>
      <c r="I13634" s="102"/>
      <c r="J13634" s="103"/>
    </row>
    <row r="13635" spans="3:10" x14ac:dyDescent="0.25">
      <c r="C13635" s="101"/>
      <c r="E13635" s="101"/>
      <c r="G13635" s="101"/>
      <c r="I13635" s="102"/>
      <c r="J13635" s="103"/>
    </row>
    <row r="13636" spans="3:10" x14ac:dyDescent="0.25">
      <c r="C13636" s="101"/>
      <c r="E13636" s="101"/>
      <c r="G13636" s="101"/>
      <c r="I13636" s="102"/>
      <c r="J13636" s="103"/>
    </row>
    <row r="13637" spans="3:10" x14ac:dyDescent="0.25">
      <c r="C13637" s="101"/>
      <c r="E13637" s="101"/>
      <c r="G13637" s="101"/>
      <c r="I13637" s="102"/>
      <c r="J13637" s="103"/>
    </row>
    <row r="13638" spans="3:10" x14ac:dyDescent="0.25">
      <c r="C13638" s="101"/>
      <c r="E13638" s="101"/>
      <c r="G13638" s="101"/>
      <c r="I13638" s="102"/>
      <c r="J13638" s="103"/>
    </row>
    <row r="13639" spans="3:10" x14ac:dyDescent="0.25">
      <c r="C13639" s="101"/>
      <c r="E13639" s="101"/>
      <c r="G13639" s="101"/>
      <c r="I13639" s="102"/>
      <c r="J13639" s="103"/>
    </row>
    <row r="13640" spans="3:10" x14ac:dyDescent="0.25">
      <c r="C13640" s="101"/>
      <c r="E13640" s="101"/>
      <c r="G13640" s="101"/>
      <c r="I13640" s="102"/>
      <c r="J13640" s="103"/>
    </row>
    <row r="13641" spans="3:10" x14ac:dyDescent="0.25">
      <c r="C13641" s="101"/>
      <c r="E13641" s="101"/>
      <c r="G13641" s="101"/>
      <c r="I13641" s="102"/>
      <c r="J13641" s="103"/>
    </row>
    <row r="13642" spans="3:10" x14ac:dyDescent="0.25">
      <c r="C13642" s="101"/>
      <c r="E13642" s="101"/>
      <c r="G13642" s="101"/>
      <c r="I13642" s="102"/>
      <c r="J13642" s="103"/>
    </row>
    <row r="13643" spans="3:10" x14ac:dyDescent="0.25">
      <c r="C13643" s="101"/>
      <c r="E13643" s="101"/>
      <c r="G13643" s="101"/>
      <c r="I13643" s="102"/>
      <c r="J13643" s="103"/>
    </row>
    <row r="13644" spans="3:10" x14ac:dyDescent="0.25">
      <c r="C13644" s="101"/>
      <c r="E13644" s="101"/>
      <c r="G13644" s="101"/>
      <c r="I13644" s="102"/>
      <c r="J13644" s="103"/>
    </row>
    <row r="13645" spans="3:10" x14ac:dyDescent="0.25">
      <c r="C13645" s="101"/>
      <c r="E13645" s="101"/>
      <c r="G13645" s="101"/>
      <c r="I13645" s="102"/>
      <c r="J13645" s="103"/>
    </row>
    <row r="13646" spans="3:10" x14ac:dyDescent="0.25">
      <c r="C13646" s="101"/>
      <c r="E13646" s="101"/>
      <c r="G13646" s="101"/>
      <c r="I13646" s="102"/>
      <c r="J13646" s="103"/>
    </row>
    <row r="13647" spans="3:10" x14ac:dyDescent="0.25">
      <c r="C13647" s="101"/>
      <c r="E13647" s="101"/>
      <c r="G13647" s="101"/>
      <c r="I13647" s="102"/>
      <c r="J13647" s="103"/>
    </row>
    <row r="13648" spans="3:10" x14ac:dyDescent="0.25">
      <c r="C13648" s="101"/>
      <c r="E13648" s="101"/>
      <c r="G13648" s="101"/>
      <c r="I13648" s="102"/>
      <c r="J13648" s="103"/>
    </row>
    <row r="13649" spans="3:10" x14ac:dyDescent="0.25">
      <c r="C13649" s="101"/>
      <c r="E13649" s="101"/>
      <c r="G13649" s="101"/>
      <c r="I13649" s="102"/>
      <c r="J13649" s="103"/>
    </row>
    <row r="13650" spans="3:10" x14ac:dyDescent="0.25">
      <c r="C13650" s="101"/>
      <c r="E13650" s="101"/>
      <c r="G13650" s="101"/>
      <c r="I13650" s="102"/>
      <c r="J13650" s="103"/>
    </row>
    <row r="13651" spans="3:10" x14ac:dyDescent="0.25">
      <c r="C13651" s="101"/>
      <c r="E13651" s="101"/>
      <c r="G13651" s="101"/>
      <c r="I13651" s="102"/>
      <c r="J13651" s="103"/>
    </row>
    <row r="13652" spans="3:10" x14ac:dyDescent="0.25">
      <c r="C13652" s="101"/>
      <c r="E13652" s="101"/>
      <c r="G13652" s="101"/>
      <c r="I13652" s="102"/>
      <c r="J13652" s="103"/>
    </row>
    <row r="13653" spans="3:10" x14ac:dyDescent="0.25">
      <c r="C13653" s="101"/>
      <c r="E13653" s="101"/>
      <c r="G13653" s="101"/>
      <c r="I13653" s="102"/>
      <c r="J13653" s="103"/>
    </row>
    <row r="13654" spans="3:10" x14ac:dyDescent="0.25">
      <c r="C13654" s="101"/>
      <c r="E13654" s="101"/>
      <c r="G13654" s="101"/>
      <c r="I13654" s="102"/>
      <c r="J13654" s="103"/>
    </row>
    <row r="13655" spans="3:10" x14ac:dyDescent="0.25">
      <c r="C13655" s="101"/>
      <c r="E13655" s="101"/>
      <c r="G13655" s="101"/>
      <c r="I13655" s="102"/>
      <c r="J13655" s="103"/>
    </row>
    <row r="13656" spans="3:10" x14ac:dyDescent="0.25">
      <c r="C13656" s="101"/>
      <c r="E13656" s="101"/>
      <c r="G13656" s="101"/>
      <c r="I13656" s="102"/>
      <c r="J13656" s="103"/>
    </row>
    <row r="13657" spans="3:10" x14ac:dyDescent="0.25">
      <c r="C13657" s="101"/>
      <c r="E13657" s="101"/>
      <c r="G13657" s="101"/>
      <c r="I13657" s="102"/>
      <c r="J13657" s="103"/>
    </row>
    <row r="13658" spans="3:10" x14ac:dyDescent="0.25">
      <c r="C13658" s="101"/>
      <c r="E13658" s="101"/>
      <c r="G13658" s="101"/>
      <c r="I13658" s="102"/>
      <c r="J13658" s="103"/>
    </row>
    <row r="13659" spans="3:10" x14ac:dyDescent="0.25">
      <c r="C13659" s="101"/>
      <c r="E13659" s="101"/>
      <c r="G13659" s="101"/>
      <c r="I13659" s="102"/>
      <c r="J13659" s="103"/>
    </row>
    <row r="13660" spans="3:10" x14ac:dyDescent="0.25">
      <c r="C13660" s="101"/>
      <c r="E13660" s="101"/>
      <c r="G13660" s="101"/>
      <c r="I13660" s="102"/>
      <c r="J13660" s="103"/>
    </row>
    <row r="13661" spans="3:10" x14ac:dyDescent="0.25">
      <c r="C13661" s="101"/>
      <c r="E13661" s="101"/>
      <c r="G13661" s="101"/>
      <c r="I13661" s="102"/>
      <c r="J13661" s="103"/>
    </row>
    <row r="13662" spans="3:10" x14ac:dyDescent="0.25">
      <c r="C13662" s="101"/>
      <c r="E13662" s="101"/>
      <c r="G13662" s="101"/>
      <c r="I13662" s="102"/>
      <c r="J13662" s="103"/>
    </row>
    <row r="13663" spans="3:10" x14ac:dyDescent="0.25">
      <c r="C13663" s="101"/>
      <c r="E13663" s="101"/>
      <c r="G13663" s="101"/>
      <c r="I13663" s="102"/>
      <c r="J13663" s="103"/>
    </row>
    <row r="13664" spans="3:10" x14ac:dyDescent="0.25">
      <c r="C13664" s="101"/>
      <c r="E13664" s="101"/>
      <c r="G13664" s="101"/>
      <c r="I13664" s="102"/>
      <c r="J13664" s="103"/>
    </row>
    <row r="13665" spans="3:10" x14ac:dyDescent="0.25">
      <c r="C13665" s="101"/>
      <c r="E13665" s="101"/>
      <c r="G13665" s="101"/>
      <c r="I13665" s="102"/>
      <c r="J13665" s="103"/>
    </row>
    <row r="13666" spans="3:10" x14ac:dyDescent="0.25">
      <c r="C13666" s="101"/>
      <c r="E13666" s="101"/>
      <c r="G13666" s="101"/>
      <c r="I13666" s="102"/>
      <c r="J13666" s="103"/>
    </row>
    <row r="13667" spans="3:10" x14ac:dyDescent="0.25">
      <c r="C13667" s="101"/>
      <c r="E13667" s="101"/>
      <c r="G13667" s="101"/>
      <c r="I13667" s="102"/>
      <c r="J13667" s="103"/>
    </row>
    <row r="13668" spans="3:10" x14ac:dyDescent="0.25">
      <c r="C13668" s="101"/>
      <c r="E13668" s="101"/>
      <c r="G13668" s="101"/>
      <c r="I13668" s="102"/>
      <c r="J13668" s="103"/>
    </row>
    <row r="13669" spans="3:10" x14ac:dyDescent="0.25">
      <c r="C13669" s="101"/>
      <c r="E13669" s="101"/>
      <c r="G13669" s="101"/>
      <c r="I13669" s="102"/>
      <c r="J13669" s="103"/>
    </row>
    <row r="13670" spans="3:10" x14ac:dyDescent="0.25">
      <c r="C13670" s="101"/>
      <c r="E13670" s="101"/>
      <c r="G13670" s="101"/>
      <c r="I13670" s="102"/>
      <c r="J13670" s="103"/>
    </row>
    <row r="13671" spans="3:10" x14ac:dyDescent="0.25">
      <c r="C13671" s="101"/>
      <c r="E13671" s="101"/>
      <c r="G13671" s="101"/>
      <c r="I13671" s="102"/>
      <c r="J13671" s="103"/>
    </row>
    <row r="13672" spans="3:10" x14ac:dyDescent="0.25">
      <c r="C13672" s="101"/>
      <c r="E13672" s="101"/>
      <c r="G13672" s="101"/>
      <c r="I13672" s="102"/>
      <c r="J13672" s="103"/>
    </row>
    <row r="13673" spans="3:10" x14ac:dyDescent="0.25">
      <c r="C13673" s="101"/>
      <c r="E13673" s="101"/>
      <c r="G13673" s="101"/>
      <c r="I13673" s="102"/>
      <c r="J13673" s="103"/>
    </row>
    <row r="13674" spans="3:10" x14ac:dyDescent="0.25">
      <c r="C13674" s="101"/>
      <c r="E13674" s="101"/>
      <c r="G13674" s="101"/>
      <c r="I13674" s="102"/>
      <c r="J13674" s="103"/>
    </row>
    <row r="13675" spans="3:10" x14ac:dyDescent="0.25">
      <c r="C13675" s="101"/>
      <c r="E13675" s="101"/>
      <c r="G13675" s="101"/>
      <c r="I13675" s="102"/>
      <c r="J13675" s="103"/>
    </row>
    <row r="13676" spans="3:10" x14ac:dyDescent="0.25">
      <c r="C13676" s="101"/>
      <c r="E13676" s="101"/>
      <c r="G13676" s="101"/>
      <c r="I13676" s="102"/>
      <c r="J13676" s="103"/>
    </row>
    <row r="13677" spans="3:10" x14ac:dyDescent="0.25">
      <c r="C13677" s="101"/>
      <c r="E13677" s="101"/>
      <c r="G13677" s="101"/>
      <c r="I13677" s="102"/>
      <c r="J13677" s="103"/>
    </row>
    <row r="13678" spans="3:10" x14ac:dyDescent="0.25">
      <c r="C13678" s="101"/>
      <c r="E13678" s="101"/>
      <c r="G13678" s="101"/>
      <c r="I13678" s="102"/>
      <c r="J13678" s="103"/>
    </row>
    <row r="13679" spans="3:10" x14ac:dyDescent="0.25">
      <c r="C13679" s="101"/>
      <c r="E13679" s="101"/>
      <c r="G13679" s="101"/>
      <c r="I13679" s="102"/>
      <c r="J13679" s="103"/>
    </row>
    <row r="13680" spans="3:10" x14ac:dyDescent="0.25">
      <c r="C13680" s="101"/>
      <c r="E13680" s="101"/>
      <c r="G13680" s="101"/>
      <c r="I13680" s="102"/>
      <c r="J13680" s="103"/>
    </row>
    <row r="13681" spans="3:10" x14ac:dyDescent="0.25">
      <c r="C13681" s="101"/>
      <c r="E13681" s="101"/>
      <c r="G13681" s="101"/>
      <c r="I13681" s="102"/>
      <c r="J13681" s="103"/>
    </row>
    <row r="13682" spans="3:10" x14ac:dyDescent="0.25">
      <c r="C13682" s="101"/>
      <c r="E13682" s="101"/>
      <c r="G13682" s="101"/>
      <c r="I13682" s="102"/>
      <c r="J13682" s="103"/>
    </row>
    <row r="13683" spans="3:10" x14ac:dyDescent="0.25">
      <c r="C13683" s="101"/>
      <c r="E13683" s="101"/>
      <c r="G13683" s="101"/>
      <c r="I13683" s="102"/>
      <c r="J13683" s="103"/>
    </row>
    <row r="13684" spans="3:10" x14ac:dyDescent="0.25">
      <c r="C13684" s="101"/>
      <c r="E13684" s="101"/>
      <c r="G13684" s="101"/>
      <c r="I13684" s="102"/>
      <c r="J13684" s="103"/>
    </row>
    <row r="13685" spans="3:10" x14ac:dyDescent="0.25">
      <c r="C13685" s="101"/>
      <c r="E13685" s="101"/>
      <c r="G13685" s="101"/>
      <c r="I13685" s="102"/>
      <c r="J13685" s="103"/>
    </row>
    <row r="13686" spans="3:10" x14ac:dyDescent="0.25">
      <c r="C13686" s="101"/>
      <c r="E13686" s="101"/>
      <c r="G13686" s="101"/>
      <c r="I13686" s="102"/>
      <c r="J13686" s="103"/>
    </row>
    <row r="13687" spans="3:10" x14ac:dyDescent="0.25">
      <c r="C13687" s="101"/>
      <c r="E13687" s="101"/>
      <c r="G13687" s="101"/>
      <c r="I13687" s="102"/>
      <c r="J13687" s="103"/>
    </row>
    <row r="13688" spans="3:10" x14ac:dyDescent="0.25">
      <c r="C13688" s="101"/>
      <c r="E13688" s="101"/>
      <c r="G13688" s="101"/>
      <c r="I13688" s="102"/>
      <c r="J13688" s="103"/>
    </row>
    <row r="13689" spans="3:10" x14ac:dyDescent="0.25">
      <c r="C13689" s="101"/>
      <c r="E13689" s="101"/>
      <c r="G13689" s="101"/>
      <c r="I13689" s="102"/>
      <c r="J13689" s="103"/>
    </row>
    <row r="13690" spans="3:10" x14ac:dyDescent="0.25">
      <c r="C13690" s="101"/>
      <c r="E13690" s="101"/>
      <c r="G13690" s="101"/>
      <c r="I13690" s="102"/>
      <c r="J13690" s="103"/>
    </row>
    <row r="13691" spans="3:10" x14ac:dyDescent="0.25">
      <c r="C13691" s="101"/>
      <c r="E13691" s="101"/>
      <c r="G13691" s="101"/>
      <c r="I13691" s="102"/>
      <c r="J13691" s="103"/>
    </row>
    <row r="13692" spans="3:10" x14ac:dyDescent="0.25">
      <c r="C13692" s="101"/>
      <c r="E13692" s="101"/>
      <c r="G13692" s="101"/>
      <c r="I13692" s="102"/>
      <c r="J13692" s="103"/>
    </row>
    <row r="13693" spans="3:10" x14ac:dyDescent="0.25">
      <c r="C13693" s="101"/>
      <c r="E13693" s="101"/>
      <c r="G13693" s="101"/>
      <c r="I13693" s="102"/>
      <c r="J13693" s="103"/>
    </row>
    <row r="13694" spans="3:10" x14ac:dyDescent="0.25">
      <c r="C13694" s="101"/>
      <c r="E13694" s="101"/>
      <c r="G13694" s="101"/>
      <c r="I13694" s="102"/>
      <c r="J13694" s="103"/>
    </row>
    <row r="13695" spans="3:10" x14ac:dyDescent="0.25">
      <c r="C13695" s="101"/>
      <c r="E13695" s="101"/>
      <c r="G13695" s="101"/>
      <c r="I13695" s="102"/>
      <c r="J13695" s="103"/>
    </row>
    <row r="13696" spans="3:10" x14ac:dyDescent="0.25">
      <c r="C13696" s="101"/>
      <c r="E13696" s="101"/>
      <c r="G13696" s="101"/>
      <c r="I13696" s="102"/>
      <c r="J13696" s="103"/>
    </row>
    <row r="13697" spans="3:10" x14ac:dyDescent="0.25">
      <c r="C13697" s="101"/>
      <c r="E13697" s="101"/>
      <c r="G13697" s="101"/>
      <c r="I13697" s="102"/>
      <c r="J13697" s="103"/>
    </row>
    <row r="13698" spans="3:10" x14ac:dyDescent="0.25">
      <c r="C13698" s="101"/>
      <c r="E13698" s="101"/>
      <c r="G13698" s="101"/>
      <c r="I13698" s="102"/>
      <c r="J13698" s="103"/>
    </row>
    <row r="13699" spans="3:10" x14ac:dyDescent="0.25">
      <c r="C13699" s="101"/>
      <c r="E13699" s="101"/>
      <c r="G13699" s="101"/>
      <c r="I13699" s="102"/>
      <c r="J13699" s="103"/>
    </row>
    <row r="13700" spans="3:10" x14ac:dyDescent="0.25">
      <c r="C13700" s="101"/>
      <c r="E13700" s="101"/>
      <c r="G13700" s="101"/>
      <c r="I13700" s="102"/>
      <c r="J13700" s="103"/>
    </row>
    <row r="13701" spans="3:10" x14ac:dyDescent="0.25">
      <c r="C13701" s="101"/>
      <c r="E13701" s="101"/>
      <c r="G13701" s="101"/>
      <c r="I13701" s="102"/>
      <c r="J13701" s="103"/>
    </row>
    <row r="13702" spans="3:10" x14ac:dyDescent="0.25">
      <c r="C13702" s="101"/>
      <c r="E13702" s="101"/>
      <c r="G13702" s="101"/>
      <c r="I13702" s="102"/>
      <c r="J13702" s="103"/>
    </row>
    <row r="13703" spans="3:10" x14ac:dyDescent="0.25">
      <c r="C13703" s="101"/>
      <c r="E13703" s="101"/>
      <c r="G13703" s="101"/>
      <c r="I13703" s="102"/>
      <c r="J13703" s="103"/>
    </row>
    <row r="13704" spans="3:10" x14ac:dyDescent="0.25">
      <c r="C13704" s="101"/>
      <c r="E13704" s="101"/>
      <c r="G13704" s="101"/>
      <c r="I13704" s="102"/>
      <c r="J13704" s="103"/>
    </row>
    <row r="13705" spans="3:10" x14ac:dyDescent="0.25">
      <c r="C13705" s="101"/>
      <c r="E13705" s="101"/>
      <c r="G13705" s="101"/>
      <c r="I13705" s="102"/>
      <c r="J13705" s="103"/>
    </row>
    <row r="13706" spans="3:10" x14ac:dyDescent="0.25">
      <c r="C13706" s="101"/>
      <c r="E13706" s="101"/>
      <c r="G13706" s="101"/>
      <c r="I13706" s="102"/>
      <c r="J13706" s="103"/>
    </row>
    <row r="13707" spans="3:10" x14ac:dyDescent="0.25">
      <c r="C13707" s="101"/>
      <c r="E13707" s="101"/>
      <c r="G13707" s="101"/>
      <c r="I13707" s="102"/>
      <c r="J13707" s="103"/>
    </row>
    <row r="13708" spans="3:10" x14ac:dyDescent="0.25">
      <c r="C13708" s="101"/>
      <c r="E13708" s="101"/>
      <c r="G13708" s="101"/>
      <c r="I13708" s="102"/>
      <c r="J13708" s="103"/>
    </row>
    <row r="13709" spans="3:10" x14ac:dyDescent="0.25">
      <c r="C13709" s="101"/>
      <c r="E13709" s="101"/>
      <c r="G13709" s="101"/>
      <c r="I13709" s="102"/>
      <c r="J13709" s="103"/>
    </row>
    <row r="13710" spans="3:10" x14ac:dyDescent="0.25">
      <c r="C13710" s="101"/>
      <c r="E13710" s="101"/>
      <c r="G13710" s="101"/>
      <c r="I13710" s="102"/>
      <c r="J13710" s="103"/>
    </row>
    <row r="13711" spans="3:10" x14ac:dyDescent="0.25">
      <c r="C13711" s="101"/>
      <c r="E13711" s="101"/>
      <c r="G13711" s="101"/>
      <c r="I13711" s="102"/>
      <c r="J13711" s="103"/>
    </row>
    <row r="13712" spans="3:10" x14ac:dyDescent="0.25">
      <c r="C13712" s="101"/>
      <c r="E13712" s="101"/>
      <c r="G13712" s="101"/>
      <c r="I13712" s="102"/>
      <c r="J13712" s="103"/>
    </row>
    <row r="13713" spans="3:10" x14ac:dyDescent="0.25">
      <c r="C13713" s="101"/>
      <c r="E13713" s="101"/>
      <c r="G13713" s="101"/>
      <c r="I13713" s="102"/>
      <c r="J13713" s="103"/>
    </row>
    <row r="13714" spans="3:10" x14ac:dyDescent="0.25">
      <c r="C13714" s="101"/>
      <c r="E13714" s="101"/>
      <c r="G13714" s="101"/>
      <c r="I13714" s="102"/>
      <c r="J13714" s="103"/>
    </row>
    <row r="13715" spans="3:10" x14ac:dyDescent="0.25">
      <c r="C13715" s="101"/>
      <c r="E13715" s="101"/>
      <c r="G13715" s="101"/>
      <c r="I13715" s="102"/>
      <c r="J13715" s="103"/>
    </row>
    <row r="13716" spans="3:10" x14ac:dyDescent="0.25">
      <c r="C13716" s="101"/>
      <c r="E13716" s="101"/>
      <c r="G13716" s="101"/>
      <c r="I13716" s="102"/>
      <c r="J13716" s="103"/>
    </row>
    <row r="13717" spans="3:10" x14ac:dyDescent="0.25">
      <c r="C13717" s="101"/>
      <c r="E13717" s="101"/>
      <c r="G13717" s="101"/>
      <c r="I13717" s="102"/>
      <c r="J13717" s="103"/>
    </row>
    <row r="13718" spans="3:10" x14ac:dyDescent="0.25">
      <c r="C13718" s="101"/>
      <c r="E13718" s="101"/>
      <c r="G13718" s="101"/>
      <c r="I13718" s="102"/>
      <c r="J13718" s="103"/>
    </row>
    <row r="13719" spans="3:10" x14ac:dyDescent="0.25">
      <c r="C13719" s="101"/>
      <c r="E13719" s="101"/>
      <c r="G13719" s="101"/>
      <c r="I13719" s="102"/>
      <c r="J13719" s="103"/>
    </row>
    <row r="13720" spans="3:10" x14ac:dyDescent="0.25">
      <c r="C13720" s="101"/>
      <c r="E13720" s="101"/>
      <c r="G13720" s="101"/>
      <c r="I13720" s="102"/>
      <c r="J13720" s="103"/>
    </row>
    <row r="13721" spans="3:10" x14ac:dyDescent="0.25">
      <c r="C13721" s="101"/>
      <c r="E13721" s="101"/>
      <c r="G13721" s="101"/>
      <c r="I13721" s="102"/>
      <c r="J13721" s="103"/>
    </row>
    <row r="13722" spans="3:10" x14ac:dyDescent="0.25">
      <c r="C13722" s="101"/>
      <c r="E13722" s="101"/>
      <c r="G13722" s="101"/>
      <c r="I13722" s="102"/>
      <c r="J13722" s="103"/>
    </row>
    <row r="13723" spans="3:10" x14ac:dyDescent="0.25">
      <c r="C13723" s="101"/>
      <c r="E13723" s="101"/>
      <c r="G13723" s="101"/>
      <c r="I13723" s="102"/>
      <c r="J13723" s="103"/>
    </row>
    <row r="13724" spans="3:10" x14ac:dyDescent="0.25">
      <c r="C13724" s="101"/>
      <c r="E13724" s="101"/>
      <c r="G13724" s="101"/>
      <c r="I13724" s="102"/>
      <c r="J13724" s="103"/>
    </row>
    <row r="13725" spans="3:10" x14ac:dyDescent="0.25">
      <c r="C13725" s="101"/>
      <c r="E13725" s="101"/>
      <c r="G13725" s="101"/>
      <c r="I13725" s="102"/>
      <c r="J13725" s="103"/>
    </row>
    <row r="13726" spans="3:10" x14ac:dyDescent="0.25">
      <c r="C13726" s="101"/>
      <c r="E13726" s="101"/>
      <c r="G13726" s="101"/>
      <c r="I13726" s="102"/>
      <c r="J13726" s="103"/>
    </row>
    <row r="13727" spans="3:10" x14ac:dyDescent="0.25">
      <c r="C13727" s="101"/>
      <c r="E13727" s="101"/>
      <c r="G13727" s="101"/>
      <c r="I13727" s="102"/>
      <c r="J13727" s="103"/>
    </row>
    <row r="13728" spans="3:10" x14ac:dyDescent="0.25">
      <c r="C13728" s="101"/>
      <c r="E13728" s="101"/>
      <c r="G13728" s="101"/>
      <c r="I13728" s="102"/>
      <c r="J13728" s="103"/>
    </row>
    <row r="13729" spans="3:10" x14ac:dyDescent="0.25">
      <c r="C13729" s="101"/>
      <c r="E13729" s="101"/>
      <c r="G13729" s="101"/>
      <c r="I13729" s="102"/>
      <c r="J13729" s="103"/>
    </row>
    <row r="13730" spans="3:10" x14ac:dyDescent="0.25">
      <c r="C13730" s="101"/>
      <c r="E13730" s="101"/>
      <c r="G13730" s="101"/>
      <c r="I13730" s="102"/>
      <c r="J13730" s="103"/>
    </row>
    <row r="13731" spans="3:10" x14ac:dyDescent="0.25">
      <c r="C13731" s="101"/>
      <c r="E13731" s="101"/>
      <c r="G13731" s="101"/>
      <c r="I13731" s="102"/>
      <c r="J13731" s="103"/>
    </row>
    <row r="13732" spans="3:10" x14ac:dyDescent="0.25">
      <c r="C13732" s="101"/>
      <c r="E13732" s="101"/>
      <c r="G13732" s="101"/>
      <c r="I13732" s="102"/>
      <c r="J13732" s="103"/>
    </row>
    <row r="13733" spans="3:10" x14ac:dyDescent="0.25">
      <c r="C13733" s="101"/>
      <c r="E13733" s="101"/>
      <c r="G13733" s="101"/>
      <c r="I13733" s="102"/>
      <c r="J13733" s="103"/>
    </row>
    <row r="13734" spans="3:10" x14ac:dyDescent="0.25">
      <c r="C13734" s="101"/>
      <c r="E13734" s="101"/>
      <c r="G13734" s="101"/>
      <c r="I13734" s="102"/>
      <c r="J13734" s="103"/>
    </row>
    <row r="13735" spans="3:10" x14ac:dyDescent="0.25">
      <c r="C13735" s="101"/>
      <c r="E13735" s="101"/>
      <c r="G13735" s="101"/>
      <c r="I13735" s="102"/>
      <c r="J13735" s="103"/>
    </row>
    <row r="13736" spans="3:10" x14ac:dyDescent="0.25">
      <c r="C13736" s="101"/>
      <c r="E13736" s="101"/>
      <c r="G13736" s="101"/>
      <c r="I13736" s="102"/>
      <c r="J13736" s="103"/>
    </row>
    <row r="13737" spans="3:10" x14ac:dyDescent="0.25">
      <c r="C13737" s="101"/>
      <c r="E13737" s="101"/>
      <c r="G13737" s="101"/>
      <c r="I13737" s="102"/>
      <c r="J13737" s="103"/>
    </row>
    <row r="13738" spans="3:10" x14ac:dyDescent="0.25">
      <c r="C13738" s="101"/>
      <c r="E13738" s="101"/>
      <c r="G13738" s="101"/>
      <c r="I13738" s="102"/>
      <c r="J13738" s="103"/>
    </row>
    <row r="13739" spans="3:10" x14ac:dyDescent="0.25">
      <c r="C13739" s="101"/>
      <c r="E13739" s="101"/>
      <c r="G13739" s="101"/>
      <c r="I13739" s="102"/>
      <c r="J13739" s="103"/>
    </row>
    <row r="13740" spans="3:10" x14ac:dyDescent="0.25">
      <c r="C13740" s="101"/>
      <c r="E13740" s="101"/>
      <c r="G13740" s="101"/>
      <c r="I13740" s="102"/>
      <c r="J13740" s="103"/>
    </row>
    <row r="13741" spans="3:10" x14ac:dyDescent="0.25">
      <c r="C13741" s="101"/>
      <c r="E13741" s="101"/>
      <c r="G13741" s="101"/>
      <c r="I13741" s="102"/>
      <c r="J13741" s="103"/>
    </row>
    <row r="13742" spans="3:10" x14ac:dyDescent="0.25">
      <c r="C13742" s="101"/>
      <c r="E13742" s="101"/>
      <c r="G13742" s="101"/>
      <c r="I13742" s="102"/>
      <c r="J13742" s="103"/>
    </row>
    <row r="13743" spans="3:10" x14ac:dyDescent="0.25">
      <c r="C13743" s="101"/>
      <c r="E13743" s="101"/>
      <c r="G13743" s="101"/>
      <c r="I13743" s="102"/>
      <c r="J13743" s="103"/>
    </row>
    <row r="13744" spans="3:10" x14ac:dyDescent="0.25">
      <c r="C13744" s="101"/>
      <c r="E13744" s="101"/>
      <c r="G13744" s="101"/>
      <c r="I13744" s="102"/>
      <c r="J13744" s="103"/>
    </row>
    <row r="13745" spans="3:10" x14ac:dyDescent="0.25">
      <c r="C13745" s="101"/>
      <c r="E13745" s="101"/>
      <c r="G13745" s="101"/>
      <c r="I13745" s="102"/>
      <c r="J13745" s="103"/>
    </row>
    <row r="13746" spans="3:10" x14ac:dyDescent="0.25">
      <c r="C13746" s="101"/>
      <c r="E13746" s="101"/>
      <c r="G13746" s="101"/>
      <c r="I13746" s="102"/>
      <c r="J13746" s="103"/>
    </row>
    <row r="13747" spans="3:10" x14ac:dyDescent="0.25">
      <c r="C13747" s="101"/>
      <c r="E13747" s="101"/>
      <c r="G13747" s="101"/>
      <c r="I13747" s="102"/>
      <c r="J13747" s="103"/>
    </row>
    <row r="13748" spans="3:10" x14ac:dyDescent="0.25">
      <c r="C13748" s="101"/>
      <c r="E13748" s="101"/>
      <c r="G13748" s="101"/>
      <c r="I13748" s="102"/>
      <c r="J13748" s="103"/>
    </row>
    <row r="13749" spans="3:10" x14ac:dyDescent="0.25">
      <c r="C13749" s="101"/>
      <c r="E13749" s="101"/>
      <c r="G13749" s="101"/>
      <c r="I13749" s="102"/>
      <c r="J13749" s="103"/>
    </row>
    <row r="13750" spans="3:10" x14ac:dyDescent="0.25">
      <c r="C13750" s="101"/>
      <c r="E13750" s="101"/>
      <c r="G13750" s="101"/>
      <c r="I13750" s="102"/>
      <c r="J13750" s="103"/>
    </row>
    <row r="13751" spans="3:10" x14ac:dyDescent="0.25">
      <c r="C13751" s="101"/>
      <c r="E13751" s="101"/>
      <c r="G13751" s="101"/>
      <c r="I13751" s="102"/>
      <c r="J13751" s="103"/>
    </row>
    <row r="13752" spans="3:10" x14ac:dyDescent="0.25">
      <c r="C13752" s="101"/>
      <c r="E13752" s="101"/>
      <c r="G13752" s="101"/>
      <c r="I13752" s="102"/>
      <c r="J13752" s="103"/>
    </row>
    <row r="13753" spans="3:10" x14ac:dyDescent="0.25">
      <c r="C13753" s="101"/>
      <c r="E13753" s="101"/>
      <c r="G13753" s="101"/>
      <c r="I13753" s="102"/>
      <c r="J13753" s="103"/>
    </row>
    <row r="13754" spans="3:10" x14ac:dyDescent="0.25">
      <c r="C13754" s="101"/>
      <c r="E13754" s="101"/>
      <c r="G13754" s="101"/>
      <c r="I13754" s="102"/>
      <c r="J13754" s="103"/>
    </row>
    <row r="13755" spans="3:10" x14ac:dyDescent="0.25">
      <c r="C13755" s="101"/>
      <c r="E13755" s="101"/>
      <c r="G13755" s="101"/>
      <c r="I13755" s="102"/>
      <c r="J13755" s="103"/>
    </row>
    <row r="13756" spans="3:10" x14ac:dyDescent="0.25">
      <c r="C13756" s="101"/>
      <c r="E13756" s="101"/>
      <c r="G13756" s="101"/>
      <c r="I13756" s="102"/>
      <c r="J13756" s="103"/>
    </row>
    <row r="13757" spans="3:10" x14ac:dyDescent="0.25">
      <c r="C13757" s="101"/>
      <c r="E13757" s="101"/>
      <c r="G13757" s="101"/>
      <c r="I13757" s="102"/>
      <c r="J13757" s="103"/>
    </row>
    <row r="13758" spans="3:10" x14ac:dyDescent="0.25">
      <c r="C13758" s="101"/>
      <c r="E13758" s="101"/>
      <c r="G13758" s="101"/>
      <c r="I13758" s="102"/>
      <c r="J13758" s="103"/>
    </row>
    <row r="13759" spans="3:10" x14ac:dyDescent="0.25">
      <c r="C13759" s="101"/>
      <c r="E13759" s="101"/>
      <c r="G13759" s="101"/>
      <c r="I13759" s="102"/>
      <c r="J13759" s="103"/>
    </row>
    <row r="13760" spans="3:10" x14ac:dyDescent="0.25">
      <c r="C13760" s="101"/>
      <c r="E13760" s="101"/>
      <c r="G13760" s="101"/>
      <c r="I13760" s="102"/>
      <c r="J13760" s="103"/>
    </row>
    <row r="13761" spans="3:10" x14ac:dyDescent="0.25">
      <c r="C13761" s="101"/>
      <c r="E13761" s="101"/>
      <c r="G13761" s="101"/>
      <c r="I13761" s="102"/>
      <c r="J13761" s="103"/>
    </row>
    <row r="13762" spans="3:10" x14ac:dyDescent="0.25">
      <c r="C13762" s="101"/>
      <c r="E13762" s="101"/>
      <c r="G13762" s="101"/>
      <c r="I13762" s="102"/>
      <c r="J13762" s="103"/>
    </row>
    <row r="13763" spans="3:10" x14ac:dyDescent="0.25">
      <c r="C13763" s="101"/>
      <c r="E13763" s="101"/>
      <c r="G13763" s="101"/>
      <c r="I13763" s="102"/>
      <c r="J13763" s="103"/>
    </row>
    <row r="13764" spans="3:10" x14ac:dyDescent="0.25">
      <c r="C13764" s="101"/>
      <c r="E13764" s="101"/>
      <c r="G13764" s="101"/>
      <c r="I13764" s="102"/>
      <c r="J13764" s="103"/>
    </row>
    <row r="13765" spans="3:10" x14ac:dyDescent="0.25">
      <c r="C13765" s="101"/>
      <c r="E13765" s="101"/>
      <c r="G13765" s="101"/>
      <c r="I13765" s="102"/>
      <c r="J13765" s="103"/>
    </row>
    <row r="13766" spans="3:10" x14ac:dyDescent="0.25">
      <c r="C13766" s="101"/>
      <c r="E13766" s="101"/>
      <c r="G13766" s="101"/>
      <c r="I13766" s="102"/>
      <c r="J13766" s="103"/>
    </row>
    <row r="13767" spans="3:10" x14ac:dyDescent="0.25">
      <c r="C13767" s="101"/>
      <c r="E13767" s="101"/>
      <c r="G13767" s="101"/>
      <c r="I13767" s="102"/>
      <c r="J13767" s="103"/>
    </row>
    <row r="13768" spans="3:10" x14ac:dyDescent="0.25">
      <c r="C13768" s="101"/>
      <c r="E13768" s="101"/>
      <c r="G13768" s="101"/>
      <c r="I13768" s="102"/>
      <c r="J13768" s="103"/>
    </row>
    <row r="13769" spans="3:10" x14ac:dyDescent="0.25">
      <c r="C13769" s="101"/>
      <c r="E13769" s="101"/>
      <c r="G13769" s="101"/>
      <c r="I13769" s="102"/>
      <c r="J13769" s="103"/>
    </row>
    <row r="13770" spans="3:10" x14ac:dyDescent="0.25">
      <c r="C13770" s="101"/>
      <c r="E13770" s="101"/>
      <c r="G13770" s="101"/>
      <c r="I13770" s="102"/>
      <c r="J13770" s="103"/>
    </row>
    <row r="13771" spans="3:10" x14ac:dyDescent="0.25">
      <c r="C13771" s="101"/>
      <c r="E13771" s="101"/>
      <c r="G13771" s="101"/>
      <c r="I13771" s="102"/>
      <c r="J13771" s="103"/>
    </row>
    <row r="13772" spans="3:10" x14ac:dyDescent="0.25">
      <c r="C13772" s="101"/>
      <c r="E13772" s="101"/>
      <c r="G13772" s="101"/>
      <c r="I13772" s="102"/>
      <c r="J13772" s="103"/>
    </row>
    <row r="13773" spans="3:10" x14ac:dyDescent="0.25">
      <c r="C13773" s="101"/>
      <c r="E13773" s="101"/>
      <c r="G13773" s="101"/>
      <c r="I13773" s="102"/>
      <c r="J13773" s="103"/>
    </row>
    <row r="13774" spans="3:10" x14ac:dyDescent="0.25">
      <c r="C13774" s="101"/>
      <c r="E13774" s="101"/>
      <c r="G13774" s="101"/>
      <c r="I13774" s="102"/>
      <c r="J13774" s="103"/>
    </row>
    <row r="13775" spans="3:10" x14ac:dyDescent="0.25">
      <c r="C13775" s="101"/>
      <c r="E13775" s="101"/>
      <c r="G13775" s="101"/>
      <c r="I13775" s="102"/>
      <c r="J13775" s="103"/>
    </row>
    <row r="13776" spans="3:10" x14ac:dyDescent="0.25">
      <c r="C13776" s="101"/>
      <c r="E13776" s="101"/>
      <c r="G13776" s="101"/>
      <c r="I13776" s="102"/>
      <c r="J13776" s="103"/>
    </row>
    <row r="13777" spans="3:10" x14ac:dyDescent="0.25">
      <c r="C13777" s="101"/>
      <c r="E13777" s="101"/>
      <c r="G13777" s="101"/>
      <c r="I13777" s="102"/>
      <c r="J13777" s="103"/>
    </row>
    <row r="13778" spans="3:10" x14ac:dyDescent="0.25">
      <c r="C13778" s="101"/>
      <c r="E13778" s="101"/>
      <c r="G13778" s="101"/>
      <c r="I13778" s="102"/>
      <c r="J13778" s="103"/>
    </row>
    <row r="13779" spans="3:10" x14ac:dyDescent="0.25">
      <c r="C13779" s="101"/>
      <c r="E13779" s="101"/>
      <c r="G13779" s="101"/>
      <c r="I13779" s="102"/>
      <c r="J13779" s="103"/>
    </row>
    <row r="13780" spans="3:10" x14ac:dyDescent="0.25">
      <c r="C13780" s="101"/>
      <c r="E13780" s="101"/>
      <c r="G13780" s="101"/>
      <c r="I13780" s="102"/>
      <c r="J13780" s="103"/>
    </row>
    <row r="13781" spans="3:10" x14ac:dyDescent="0.25">
      <c r="C13781" s="101"/>
      <c r="E13781" s="101"/>
      <c r="G13781" s="101"/>
      <c r="I13781" s="102"/>
      <c r="J13781" s="103"/>
    </row>
    <row r="13782" spans="3:10" x14ac:dyDescent="0.25">
      <c r="C13782" s="101"/>
      <c r="E13782" s="101"/>
      <c r="G13782" s="101"/>
      <c r="I13782" s="102"/>
      <c r="J13782" s="103"/>
    </row>
    <row r="13783" spans="3:10" x14ac:dyDescent="0.25">
      <c r="C13783" s="101"/>
      <c r="E13783" s="101"/>
      <c r="G13783" s="101"/>
      <c r="I13783" s="102"/>
      <c r="J13783" s="103"/>
    </row>
    <row r="13784" spans="3:10" x14ac:dyDescent="0.25">
      <c r="C13784" s="101"/>
      <c r="E13784" s="101"/>
      <c r="G13784" s="101"/>
      <c r="I13784" s="102"/>
      <c r="J13784" s="103"/>
    </row>
    <row r="13785" spans="3:10" x14ac:dyDescent="0.25">
      <c r="C13785" s="101"/>
      <c r="E13785" s="101"/>
      <c r="G13785" s="101"/>
      <c r="I13785" s="102"/>
      <c r="J13785" s="103"/>
    </row>
    <row r="13786" spans="3:10" x14ac:dyDescent="0.25">
      <c r="C13786" s="101"/>
      <c r="E13786" s="101"/>
      <c r="G13786" s="101"/>
      <c r="I13786" s="102"/>
      <c r="J13786" s="103"/>
    </row>
    <row r="13787" spans="3:10" x14ac:dyDescent="0.25">
      <c r="C13787" s="101"/>
      <c r="E13787" s="101"/>
      <c r="G13787" s="101"/>
      <c r="I13787" s="102"/>
      <c r="J13787" s="103"/>
    </row>
    <row r="13788" spans="3:10" x14ac:dyDescent="0.25">
      <c r="C13788" s="101"/>
      <c r="E13788" s="101"/>
      <c r="G13788" s="101"/>
      <c r="I13788" s="102"/>
      <c r="J13788" s="103"/>
    </row>
    <row r="13789" spans="3:10" x14ac:dyDescent="0.25">
      <c r="C13789" s="101"/>
      <c r="E13789" s="101"/>
      <c r="G13789" s="101"/>
      <c r="I13789" s="102"/>
      <c r="J13789" s="103"/>
    </row>
    <row r="13790" spans="3:10" x14ac:dyDescent="0.25">
      <c r="C13790" s="101"/>
      <c r="E13790" s="101"/>
      <c r="G13790" s="101"/>
      <c r="I13790" s="102"/>
      <c r="J13790" s="103"/>
    </row>
    <row r="13791" spans="3:10" x14ac:dyDescent="0.25">
      <c r="C13791" s="101"/>
      <c r="E13791" s="101"/>
      <c r="G13791" s="101"/>
      <c r="I13791" s="102"/>
      <c r="J13791" s="103"/>
    </row>
    <row r="13792" spans="3:10" x14ac:dyDescent="0.25">
      <c r="C13792" s="101"/>
      <c r="E13792" s="101"/>
      <c r="G13792" s="101"/>
      <c r="I13792" s="102"/>
      <c r="J13792" s="103"/>
    </row>
    <row r="13793" spans="3:10" x14ac:dyDescent="0.25">
      <c r="C13793" s="101"/>
      <c r="E13793" s="101"/>
      <c r="G13793" s="101"/>
      <c r="I13793" s="102"/>
      <c r="J13793" s="103"/>
    </row>
    <row r="13794" spans="3:10" x14ac:dyDescent="0.25">
      <c r="C13794" s="101"/>
      <c r="E13794" s="101"/>
      <c r="G13794" s="101"/>
      <c r="I13794" s="102"/>
      <c r="J13794" s="103"/>
    </row>
    <row r="13795" spans="3:10" x14ac:dyDescent="0.25">
      <c r="C13795" s="101"/>
      <c r="E13795" s="101"/>
      <c r="G13795" s="101"/>
      <c r="I13795" s="102"/>
      <c r="J13795" s="103"/>
    </row>
    <row r="13796" spans="3:10" x14ac:dyDescent="0.25">
      <c r="C13796" s="101"/>
      <c r="E13796" s="101"/>
      <c r="G13796" s="101"/>
      <c r="I13796" s="102"/>
      <c r="J13796" s="103"/>
    </row>
    <row r="13797" spans="3:10" x14ac:dyDescent="0.25">
      <c r="C13797" s="101"/>
      <c r="E13797" s="101"/>
      <c r="G13797" s="101"/>
      <c r="I13797" s="102"/>
      <c r="J13797" s="103"/>
    </row>
    <row r="13798" spans="3:10" x14ac:dyDescent="0.25">
      <c r="C13798" s="101"/>
      <c r="E13798" s="101"/>
      <c r="G13798" s="101"/>
      <c r="I13798" s="102"/>
      <c r="J13798" s="103"/>
    </row>
    <row r="13799" spans="3:10" x14ac:dyDescent="0.25">
      <c r="C13799" s="101"/>
      <c r="E13799" s="101"/>
      <c r="G13799" s="101"/>
      <c r="I13799" s="102"/>
      <c r="J13799" s="103"/>
    </row>
    <row r="13800" spans="3:10" x14ac:dyDescent="0.25">
      <c r="C13800" s="101"/>
      <c r="E13800" s="101"/>
      <c r="G13800" s="101"/>
      <c r="I13800" s="102"/>
      <c r="J13800" s="103"/>
    </row>
    <row r="13801" spans="3:10" x14ac:dyDescent="0.25">
      <c r="C13801" s="101"/>
      <c r="E13801" s="101"/>
      <c r="G13801" s="101"/>
      <c r="I13801" s="102"/>
      <c r="J13801" s="103"/>
    </row>
    <row r="13802" spans="3:10" x14ac:dyDescent="0.25">
      <c r="C13802" s="101"/>
      <c r="E13802" s="101"/>
      <c r="G13802" s="101"/>
      <c r="I13802" s="102"/>
      <c r="J13802" s="103"/>
    </row>
    <row r="13803" spans="3:10" x14ac:dyDescent="0.25">
      <c r="C13803" s="101"/>
      <c r="E13803" s="101"/>
      <c r="G13803" s="101"/>
      <c r="I13803" s="102"/>
      <c r="J13803" s="103"/>
    </row>
    <row r="13804" spans="3:10" x14ac:dyDescent="0.25">
      <c r="C13804" s="101"/>
      <c r="E13804" s="101"/>
      <c r="G13804" s="101"/>
      <c r="I13804" s="102"/>
      <c r="J13804" s="103"/>
    </row>
    <row r="13805" spans="3:10" x14ac:dyDescent="0.25">
      <c r="C13805" s="101"/>
      <c r="E13805" s="101"/>
      <c r="G13805" s="101"/>
      <c r="I13805" s="102"/>
      <c r="J13805" s="103"/>
    </row>
    <row r="13806" spans="3:10" x14ac:dyDescent="0.25">
      <c r="C13806" s="101"/>
      <c r="E13806" s="101"/>
      <c r="G13806" s="101"/>
      <c r="I13806" s="102"/>
      <c r="J13806" s="103"/>
    </row>
    <row r="13807" spans="3:10" x14ac:dyDescent="0.25">
      <c r="C13807" s="101"/>
      <c r="E13807" s="101"/>
      <c r="G13807" s="101"/>
      <c r="I13807" s="102"/>
      <c r="J13807" s="103"/>
    </row>
    <row r="13808" spans="3:10" x14ac:dyDescent="0.25">
      <c r="C13808" s="101"/>
      <c r="E13808" s="101"/>
      <c r="G13808" s="101"/>
      <c r="I13808" s="102"/>
      <c r="J13808" s="103"/>
    </row>
    <row r="13809" spans="3:10" x14ac:dyDescent="0.25">
      <c r="C13809" s="101"/>
      <c r="E13809" s="101"/>
      <c r="G13809" s="101"/>
      <c r="I13809" s="102"/>
      <c r="J13809" s="103"/>
    </row>
    <row r="13810" spans="3:10" x14ac:dyDescent="0.25">
      <c r="C13810" s="101"/>
      <c r="E13810" s="101"/>
      <c r="G13810" s="101"/>
      <c r="I13810" s="102"/>
      <c r="J13810" s="103"/>
    </row>
    <row r="13811" spans="3:10" x14ac:dyDescent="0.25">
      <c r="C13811" s="101"/>
      <c r="E13811" s="101"/>
      <c r="G13811" s="101"/>
      <c r="I13811" s="102"/>
      <c r="J13811" s="103"/>
    </row>
    <row r="13812" spans="3:10" x14ac:dyDescent="0.25">
      <c r="C13812" s="101"/>
      <c r="E13812" s="101"/>
      <c r="G13812" s="101"/>
      <c r="I13812" s="102"/>
      <c r="J13812" s="103"/>
    </row>
    <row r="13813" spans="3:10" x14ac:dyDescent="0.25">
      <c r="C13813" s="101"/>
      <c r="E13813" s="101"/>
      <c r="G13813" s="101"/>
      <c r="I13813" s="102"/>
      <c r="J13813" s="103"/>
    </row>
    <row r="13814" spans="3:10" x14ac:dyDescent="0.25">
      <c r="C13814" s="101"/>
      <c r="E13814" s="101"/>
      <c r="G13814" s="101"/>
      <c r="I13814" s="102"/>
      <c r="J13814" s="103"/>
    </row>
    <row r="13815" spans="3:10" x14ac:dyDescent="0.25">
      <c r="C13815" s="101"/>
      <c r="E13815" s="101"/>
      <c r="G13815" s="101"/>
      <c r="I13815" s="102"/>
      <c r="J13815" s="103"/>
    </row>
    <row r="13816" spans="3:10" x14ac:dyDescent="0.25">
      <c r="C13816" s="101"/>
      <c r="E13816" s="101"/>
      <c r="G13816" s="101"/>
      <c r="I13816" s="102"/>
      <c r="J13816" s="103"/>
    </row>
    <row r="13817" spans="3:10" x14ac:dyDescent="0.25">
      <c r="C13817" s="101"/>
      <c r="E13817" s="101"/>
      <c r="G13817" s="101"/>
      <c r="I13817" s="102"/>
      <c r="J13817" s="103"/>
    </row>
    <row r="13818" spans="3:10" x14ac:dyDescent="0.25">
      <c r="C13818" s="101"/>
      <c r="E13818" s="101"/>
      <c r="G13818" s="101"/>
      <c r="I13818" s="102"/>
      <c r="J13818" s="103"/>
    </row>
    <row r="13819" spans="3:10" x14ac:dyDescent="0.25">
      <c r="C13819" s="101"/>
      <c r="E13819" s="101"/>
      <c r="G13819" s="101"/>
      <c r="I13819" s="102"/>
      <c r="J13819" s="103"/>
    </row>
    <row r="13820" spans="3:10" x14ac:dyDescent="0.25">
      <c r="C13820" s="101"/>
      <c r="E13820" s="101"/>
      <c r="G13820" s="101"/>
      <c r="I13820" s="102"/>
      <c r="J13820" s="103"/>
    </row>
    <row r="13821" spans="3:10" x14ac:dyDescent="0.25">
      <c r="C13821" s="101"/>
      <c r="E13821" s="101"/>
      <c r="G13821" s="101"/>
      <c r="I13821" s="102"/>
      <c r="J13821" s="103"/>
    </row>
    <row r="13822" spans="3:10" x14ac:dyDescent="0.25">
      <c r="C13822" s="101"/>
      <c r="E13822" s="101"/>
      <c r="G13822" s="101"/>
      <c r="I13822" s="102"/>
      <c r="J13822" s="103"/>
    </row>
    <row r="13823" spans="3:10" x14ac:dyDescent="0.25">
      <c r="C13823" s="101"/>
      <c r="E13823" s="101"/>
      <c r="G13823" s="101"/>
      <c r="I13823" s="102"/>
      <c r="J13823" s="103"/>
    </row>
    <row r="13824" spans="3:10" x14ac:dyDescent="0.25">
      <c r="C13824" s="101"/>
      <c r="E13824" s="101"/>
      <c r="G13824" s="101"/>
      <c r="I13824" s="102"/>
      <c r="J13824" s="103"/>
    </row>
    <row r="13825" spans="3:10" x14ac:dyDescent="0.25">
      <c r="C13825" s="101"/>
      <c r="E13825" s="101"/>
      <c r="G13825" s="101"/>
      <c r="I13825" s="102"/>
      <c r="J13825" s="103"/>
    </row>
    <row r="13826" spans="3:10" x14ac:dyDescent="0.25">
      <c r="C13826" s="101"/>
      <c r="E13826" s="101"/>
      <c r="G13826" s="101"/>
      <c r="I13826" s="102"/>
      <c r="J13826" s="103"/>
    </row>
    <row r="13827" spans="3:10" x14ac:dyDescent="0.25">
      <c r="C13827" s="101"/>
      <c r="E13827" s="101"/>
      <c r="G13827" s="101"/>
      <c r="I13827" s="102"/>
      <c r="J13827" s="103"/>
    </row>
    <row r="13828" spans="3:10" x14ac:dyDescent="0.25">
      <c r="C13828" s="101"/>
      <c r="E13828" s="101"/>
      <c r="G13828" s="101"/>
      <c r="I13828" s="102"/>
      <c r="J13828" s="103"/>
    </row>
    <row r="13829" spans="3:10" x14ac:dyDescent="0.25">
      <c r="C13829" s="101"/>
      <c r="E13829" s="101"/>
      <c r="G13829" s="101"/>
      <c r="I13829" s="102"/>
      <c r="J13829" s="103"/>
    </row>
    <row r="13830" spans="3:10" x14ac:dyDescent="0.25">
      <c r="C13830" s="101"/>
      <c r="E13830" s="101"/>
      <c r="G13830" s="101"/>
      <c r="I13830" s="102"/>
      <c r="J13830" s="103"/>
    </row>
    <row r="13831" spans="3:10" x14ac:dyDescent="0.25">
      <c r="C13831" s="101"/>
      <c r="E13831" s="101"/>
      <c r="G13831" s="101"/>
      <c r="I13831" s="102"/>
      <c r="J13831" s="103"/>
    </row>
    <row r="13832" spans="3:10" x14ac:dyDescent="0.25">
      <c r="C13832" s="101"/>
      <c r="E13832" s="101"/>
      <c r="G13832" s="101"/>
      <c r="I13832" s="102"/>
      <c r="J13832" s="103"/>
    </row>
    <row r="13833" spans="3:10" x14ac:dyDescent="0.25">
      <c r="C13833" s="101"/>
      <c r="E13833" s="101"/>
      <c r="G13833" s="101"/>
      <c r="I13833" s="102"/>
      <c r="J13833" s="103"/>
    </row>
    <row r="13834" spans="3:10" x14ac:dyDescent="0.25">
      <c r="C13834" s="101"/>
      <c r="E13834" s="101"/>
      <c r="G13834" s="101"/>
      <c r="I13834" s="102"/>
      <c r="J13834" s="103"/>
    </row>
    <row r="13835" spans="3:10" x14ac:dyDescent="0.25">
      <c r="C13835" s="101"/>
      <c r="E13835" s="101"/>
      <c r="G13835" s="101"/>
      <c r="I13835" s="102"/>
      <c r="J13835" s="103"/>
    </row>
    <row r="13836" spans="3:10" x14ac:dyDescent="0.25">
      <c r="C13836" s="101"/>
      <c r="E13836" s="101"/>
      <c r="G13836" s="101"/>
      <c r="I13836" s="102"/>
      <c r="J13836" s="103"/>
    </row>
    <row r="13837" spans="3:10" x14ac:dyDescent="0.25">
      <c r="C13837" s="101"/>
      <c r="E13837" s="101"/>
      <c r="G13837" s="101"/>
      <c r="I13837" s="102"/>
      <c r="J13837" s="103"/>
    </row>
    <row r="13838" spans="3:10" x14ac:dyDescent="0.25">
      <c r="C13838" s="101"/>
      <c r="E13838" s="101"/>
      <c r="G13838" s="101"/>
      <c r="I13838" s="102"/>
      <c r="J13838" s="103"/>
    </row>
    <row r="13839" spans="3:10" x14ac:dyDescent="0.25">
      <c r="C13839" s="101"/>
      <c r="E13839" s="101"/>
      <c r="G13839" s="101"/>
      <c r="I13839" s="102"/>
      <c r="J13839" s="103"/>
    </row>
    <row r="13840" spans="3:10" x14ac:dyDescent="0.25">
      <c r="C13840" s="101"/>
      <c r="E13840" s="101"/>
      <c r="G13840" s="101"/>
      <c r="I13840" s="102"/>
      <c r="J13840" s="103"/>
    </row>
    <row r="13841" spans="3:10" x14ac:dyDescent="0.25">
      <c r="C13841" s="101"/>
      <c r="E13841" s="101"/>
      <c r="G13841" s="101"/>
      <c r="I13841" s="102"/>
      <c r="J13841" s="103"/>
    </row>
    <row r="13842" spans="3:10" x14ac:dyDescent="0.25">
      <c r="C13842" s="101"/>
      <c r="E13842" s="101"/>
      <c r="G13842" s="101"/>
      <c r="I13842" s="102"/>
      <c r="J13842" s="103"/>
    </row>
    <row r="13843" spans="3:10" x14ac:dyDescent="0.25">
      <c r="C13843" s="101"/>
      <c r="E13843" s="101"/>
      <c r="G13843" s="101"/>
      <c r="I13843" s="102"/>
      <c r="J13843" s="103"/>
    </row>
    <row r="13844" spans="3:10" x14ac:dyDescent="0.25">
      <c r="C13844" s="101"/>
      <c r="E13844" s="101"/>
      <c r="G13844" s="101"/>
      <c r="I13844" s="102"/>
      <c r="J13844" s="103"/>
    </row>
    <row r="13845" spans="3:10" x14ac:dyDescent="0.25">
      <c r="C13845" s="101"/>
      <c r="E13845" s="101"/>
      <c r="G13845" s="101"/>
      <c r="I13845" s="102"/>
      <c r="J13845" s="103"/>
    </row>
    <row r="13846" spans="3:10" x14ac:dyDescent="0.25">
      <c r="C13846" s="101"/>
      <c r="E13846" s="101"/>
      <c r="G13846" s="101"/>
      <c r="I13846" s="102"/>
      <c r="J13846" s="103"/>
    </row>
    <row r="13847" spans="3:10" x14ac:dyDescent="0.25">
      <c r="C13847" s="101"/>
      <c r="E13847" s="101"/>
      <c r="G13847" s="101"/>
      <c r="I13847" s="102"/>
      <c r="J13847" s="103"/>
    </row>
    <row r="13848" spans="3:10" x14ac:dyDescent="0.25">
      <c r="C13848" s="101"/>
      <c r="E13848" s="101"/>
      <c r="G13848" s="101"/>
      <c r="I13848" s="102"/>
      <c r="J13848" s="103"/>
    </row>
    <row r="13849" spans="3:10" x14ac:dyDescent="0.25">
      <c r="C13849" s="101"/>
      <c r="E13849" s="101"/>
      <c r="G13849" s="101"/>
      <c r="I13849" s="102"/>
      <c r="J13849" s="103"/>
    </row>
    <row r="13850" spans="3:10" x14ac:dyDescent="0.25">
      <c r="C13850" s="101"/>
      <c r="E13850" s="101"/>
      <c r="G13850" s="101"/>
      <c r="I13850" s="102"/>
      <c r="J13850" s="103"/>
    </row>
    <row r="13851" spans="3:10" x14ac:dyDescent="0.25">
      <c r="C13851" s="101"/>
      <c r="E13851" s="101"/>
      <c r="G13851" s="101"/>
      <c r="I13851" s="102"/>
      <c r="J13851" s="103"/>
    </row>
    <row r="13852" spans="3:10" x14ac:dyDescent="0.25">
      <c r="C13852" s="101"/>
      <c r="E13852" s="101"/>
      <c r="G13852" s="101"/>
      <c r="I13852" s="102"/>
      <c r="J13852" s="103"/>
    </row>
    <row r="13853" spans="3:10" x14ac:dyDescent="0.25">
      <c r="C13853" s="101"/>
      <c r="E13853" s="101"/>
      <c r="G13853" s="101"/>
      <c r="I13853" s="102"/>
      <c r="J13853" s="103"/>
    </row>
    <row r="13854" spans="3:10" x14ac:dyDescent="0.25">
      <c r="C13854" s="101"/>
      <c r="E13854" s="101"/>
      <c r="G13854" s="101"/>
      <c r="I13854" s="102"/>
      <c r="J13854" s="103"/>
    </row>
    <row r="13855" spans="3:10" x14ac:dyDescent="0.25">
      <c r="C13855" s="101"/>
      <c r="E13855" s="101"/>
      <c r="G13855" s="101"/>
      <c r="I13855" s="102"/>
      <c r="J13855" s="103"/>
    </row>
    <row r="13856" spans="3:10" x14ac:dyDescent="0.25">
      <c r="C13856" s="101"/>
      <c r="E13856" s="101"/>
      <c r="G13856" s="101"/>
      <c r="I13856" s="102"/>
      <c r="J13856" s="103"/>
    </row>
    <row r="13857" spans="3:10" x14ac:dyDescent="0.25">
      <c r="C13857" s="101"/>
      <c r="E13857" s="101"/>
      <c r="G13857" s="101"/>
      <c r="I13857" s="102"/>
      <c r="J13857" s="103"/>
    </row>
    <row r="13858" spans="3:10" x14ac:dyDescent="0.25">
      <c r="C13858" s="101"/>
      <c r="E13858" s="101"/>
      <c r="G13858" s="101"/>
      <c r="I13858" s="102"/>
      <c r="J13858" s="103"/>
    </row>
    <row r="13859" spans="3:10" x14ac:dyDescent="0.25">
      <c r="C13859" s="101"/>
      <c r="E13859" s="101"/>
      <c r="G13859" s="101"/>
      <c r="I13859" s="102"/>
      <c r="J13859" s="103"/>
    </row>
    <row r="13860" spans="3:10" x14ac:dyDescent="0.25">
      <c r="C13860" s="101"/>
      <c r="E13860" s="101"/>
      <c r="G13860" s="101"/>
      <c r="I13860" s="102"/>
      <c r="J13860" s="103"/>
    </row>
    <row r="13861" spans="3:10" x14ac:dyDescent="0.25">
      <c r="C13861" s="101"/>
      <c r="E13861" s="101"/>
      <c r="G13861" s="101"/>
      <c r="I13861" s="102"/>
      <c r="J13861" s="103"/>
    </row>
    <row r="13862" spans="3:10" x14ac:dyDescent="0.25">
      <c r="C13862" s="101"/>
      <c r="E13862" s="101"/>
      <c r="G13862" s="101"/>
      <c r="I13862" s="102"/>
      <c r="J13862" s="103"/>
    </row>
    <row r="13863" spans="3:10" x14ac:dyDescent="0.25">
      <c r="C13863" s="101"/>
      <c r="E13863" s="101"/>
      <c r="G13863" s="101"/>
      <c r="I13863" s="102"/>
      <c r="J13863" s="103"/>
    </row>
    <row r="13864" spans="3:10" x14ac:dyDescent="0.25">
      <c r="C13864" s="101"/>
      <c r="E13864" s="101"/>
      <c r="G13864" s="101"/>
      <c r="I13864" s="102"/>
      <c r="J13864" s="103"/>
    </row>
    <row r="13865" spans="3:10" x14ac:dyDescent="0.25">
      <c r="C13865" s="101"/>
      <c r="E13865" s="101"/>
      <c r="G13865" s="101"/>
      <c r="I13865" s="102"/>
      <c r="J13865" s="103"/>
    </row>
    <row r="13866" spans="3:10" x14ac:dyDescent="0.25">
      <c r="C13866" s="101"/>
      <c r="E13866" s="101"/>
      <c r="G13866" s="101"/>
      <c r="I13866" s="102"/>
      <c r="J13866" s="103"/>
    </row>
    <row r="13867" spans="3:10" x14ac:dyDescent="0.25">
      <c r="C13867" s="101"/>
      <c r="E13867" s="101"/>
      <c r="G13867" s="101"/>
      <c r="I13867" s="102"/>
      <c r="J13867" s="103"/>
    </row>
    <row r="13868" spans="3:10" x14ac:dyDescent="0.25">
      <c r="C13868" s="101"/>
      <c r="E13868" s="101"/>
      <c r="G13868" s="101"/>
      <c r="I13868" s="102"/>
      <c r="J13868" s="103"/>
    </row>
    <row r="13869" spans="3:10" x14ac:dyDescent="0.25">
      <c r="C13869" s="101"/>
      <c r="E13869" s="101"/>
      <c r="G13869" s="101"/>
      <c r="I13869" s="102"/>
      <c r="J13869" s="103"/>
    </row>
    <row r="13870" spans="3:10" x14ac:dyDescent="0.25">
      <c r="C13870" s="101"/>
      <c r="E13870" s="101"/>
      <c r="G13870" s="101"/>
      <c r="I13870" s="102"/>
      <c r="J13870" s="103"/>
    </row>
    <row r="13871" spans="3:10" x14ac:dyDescent="0.25">
      <c r="C13871" s="101"/>
      <c r="E13871" s="101"/>
      <c r="G13871" s="101"/>
      <c r="I13871" s="102"/>
      <c r="J13871" s="103"/>
    </row>
    <row r="13872" spans="3:10" x14ac:dyDescent="0.25">
      <c r="C13872" s="101"/>
      <c r="E13872" s="101"/>
      <c r="G13872" s="101"/>
      <c r="I13872" s="102"/>
      <c r="J13872" s="103"/>
    </row>
    <row r="13873" spans="3:10" x14ac:dyDescent="0.25">
      <c r="C13873" s="101"/>
      <c r="E13873" s="101"/>
      <c r="G13873" s="101"/>
      <c r="I13873" s="102"/>
      <c r="J13873" s="103"/>
    </row>
    <row r="13874" spans="3:10" x14ac:dyDescent="0.25">
      <c r="C13874" s="101"/>
      <c r="E13874" s="101"/>
      <c r="G13874" s="101"/>
      <c r="I13874" s="102"/>
      <c r="J13874" s="103"/>
    </row>
    <row r="13875" spans="3:10" x14ac:dyDescent="0.25">
      <c r="C13875" s="101"/>
      <c r="E13875" s="101"/>
      <c r="G13875" s="101"/>
      <c r="I13875" s="102"/>
      <c r="J13875" s="103"/>
    </row>
    <row r="13876" spans="3:10" x14ac:dyDescent="0.25">
      <c r="C13876" s="101"/>
      <c r="E13876" s="101"/>
      <c r="G13876" s="101"/>
      <c r="I13876" s="102"/>
      <c r="J13876" s="103"/>
    </row>
    <row r="13877" spans="3:10" x14ac:dyDescent="0.25">
      <c r="C13877" s="101"/>
      <c r="E13877" s="101"/>
      <c r="G13877" s="101"/>
      <c r="I13877" s="102"/>
      <c r="J13877" s="103"/>
    </row>
    <row r="13878" spans="3:10" x14ac:dyDescent="0.25">
      <c r="C13878" s="101"/>
      <c r="E13878" s="101"/>
      <c r="G13878" s="101"/>
      <c r="I13878" s="102"/>
      <c r="J13878" s="103"/>
    </row>
    <row r="13879" spans="3:10" x14ac:dyDescent="0.25">
      <c r="C13879" s="101"/>
      <c r="E13879" s="101"/>
      <c r="G13879" s="101"/>
      <c r="I13879" s="102"/>
      <c r="J13879" s="103"/>
    </row>
    <row r="13880" spans="3:10" x14ac:dyDescent="0.25">
      <c r="C13880" s="101"/>
      <c r="E13880" s="101"/>
      <c r="G13880" s="101"/>
      <c r="I13880" s="102"/>
      <c r="J13880" s="103"/>
    </row>
    <row r="13881" spans="3:10" x14ac:dyDescent="0.25">
      <c r="C13881" s="101"/>
      <c r="E13881" s="101"/>
      <c r="G13881" s="101"/>
      <c r="I13881" s="102"/>
      <c r="J13881" s="103"/>
    </row>
    <row r="13882" spans="3:10" x14ac:dyDescent="0.25">
      <c r="C13882" s="101"/>
      <c r="E13882" s="101"/>
      <c r="G13882" s="101"/>
      <c r="I13882" s="102"/>
      <c r="J13882" s="103"/>
    </row>
    <row r="13883" spans="3:10" x14ac:dyDescent="0.25">
      <c r="C13883" s="101"/>
      <c r="E13883" s="101"/>
      <c r="G13883" s="101"/>
      <c r="I13883" s="102"/>
      <c r="J13883" s="103"/>
    </row>
    <row r="13884" spans="3:10" x14ac:dyDescent="0.25">
      <c r="C13884" s="101"/>
      <c r="E13884" s="101"/>
      <c r="G13884" s="101"/>
      <c r="I13884" s="102"/>
      <c r="J13884" s="103"/>
    </row>
    <row r="13885" spans="3:10" x14ac:dyDescent="0.25">
      <c r="C13885" s="101"/>
      <c r="E13885" s="101"/>
      <c r="G13885" s="101"/>
      <c r="I13885" s="102"/>
      <c r="J13885" s="103"/>
    </row>
    <row r="13886" spans="3:10" x14ac:dyDescent="0.25">
      <c r="C13886" s="101"/>
      <c r="E13886" s="101"/>
      <c r="G13886" s="101"/>
      <c r="I13886" s="102"/>
      <c r="J13886" s="103"/>
    </row>
    <row r="13887" spans="3:10" x14ac:dyDescent="0.25">
      <c r="C13887" s="101"/>
      <c r="E13887" s="101"/>
      <c r="G13887" s="101"/>
      <c r="I13887" s="102"/>
      <c r="J13887" s="103"/>
    </row>
    <row r="13888" spans="3:10" x14ac:dyDescent="0.25">
      <c r="C13888" s="101"/>
      <c r="E13888" s="101"/>
      <c r="G13888" s="101"/>
      <c r="I13888" s="102"/>
      <c r="J13888" s="103"/>
    </row>
    <row r="13889" spans="3:10" x14ac:dyDescent="0.25">
      <c r="C13889" s="101"/>
      <c r="E13889" s="101"/>
      <c r="G13889" s="101"/>
      <c r="I13889" s="102"/>
      <c r="J13889" s="103"/>
    </row>
    <row r="13890" spans="3:10" x14ac:dyDescent="0.25">
      <c r="C13890" s="101"/>
      <c r="E13890" s="101"/>
      <c r="G13890" s="101"/>
      <c r="I13890" s="102"/>
      <c r="J13890" s="103"/>
    </row>
    <row r="13891" spans="3:10" x14ac:dyDescent="0.25">
      <c r="C13891" s="101"/>
      <c r="E13891" s="101"/>
      <c r="G13891" s="101"/>
      <c r="I13891" s="102"/>
      <c r="J13891" s="103"/>
    </row>
    <row r="13892" spans="3:10" x14ac:dyDescent="0.25">
      <c r="C13892" s="101"/>
      <c r="E13892" s="101"/>
      <c r="G13892" s="101"/>
      <c r="I13892" s="102"/>
      <c r="J13892" s="103"/>
    </row>
    <row r="13893" spans="3:10" x14ac:dyDescent="0.25">
      <c r="C13893" s="101"/>
      <c r="E13893" s="101"/>
      <c r="G13893" s="101"/>
      <c r="I13893" s="102"/>
      <c r="J13893" s="103"/>
    </row>
    <row r="13894" spans="3:10" x14ac:dyDescent="0.25">
      <c r="C13894" s="101"/>
      <c r="E13894" s="101"/>
      <c r="G13894" s="101"/>
      <c r="I13894" s="102"/>
      <c r="J13894" s="103"/>
    </row>
    <row r="13895" spans="3:10" x14ac:dyDescent="0.25">
      <c r="C13895" s="101"/>
      <c r="E13895" s="101"/>
      <c r="G13895" s="101"/>
      <c r="I13895" s="102"/>
      <c r="J13895" s="103"/>
    </row>
    <row r="13896" spans="3:10" x14ac:dyDescent="0.25">
      <c r="C13896" s="101"/>
      <c r="E13896" s="101"/>
      <c r="G13896" s="101"/>
      <c r="I13896" s="102"/>
      <c r="J13896" s="103"/>
    </row>
    <row r="13897" spans="3:10" x14ac:dyDescent="0.25">
      <c r="C13897" s="101"/>
      <c r="E13897" s="101"/>
      <c r="G13897" s="101"/>
      <c r="I13897" s="102"/>
      <c r="J13897" s="103"/>
    </row>
    <row r="13898" spans="3:10" x14ac:dyDescent="0.25">
      <c r="C13898" s="101"/>
      <c r="E13898" s="101"/>
      <c r="G13898" s="101"/>
      <c r="I13898" s="102"/>
      <c r="J13898" s="103"/>
    </row>
    <row r="13899" spans="3:10" x14ac:dyDescent="0.25">
      <c r="C13899" s="101"/>
      <c r="E13899" s="101"/>
      <c r="G13899" s="101"/>
      <c r="I13899" s="102"/>
      <c r="J13899" s="103"/>
    </row>
    <row r="13900" spans="3:10" x14ac:dyDescent="0.25">
      <c r="C13900" s="101"/>
      <c r="E13900" s="101"/>
      <c r="G13900" s="101"/>
      <c r="I13900" s="102"/>
      <c r="J13900" s="103"/>
    </row>
    <row r="13901" spans="3:10" x14ac:dyDescent="0.25">
      <c r="C13901" s="101"/>
      <c r="E13901" s="101"/>
      <c r="G13901" s="101"/>
      <c r="I13901" s="102"/>
      <c r="J13901" s="103"/>
    </row>
    <row r="13902" spans="3:10" x14ac:dyDescent="0.25">
      <c r="C13902" s="101"/>
      <c r="E13902" s="101"/>
      <c r="G13902" s="101"/>
      <c r="I13902" s="102"/>
      <c r="J13902" s="103"/>
    </row>
    <row r="13903" spans="3:10" x14ac:dyDescent="0.25">
      <c r="C13903" s="101"/>
      <c r="E13903" s="101"/>
      <c r="G13903" s="101"/>
      <c r="I13903" s="102"/>
      <c r="J13903" s="103"/>
    </row>
    <row r="13904" spans="3:10" x14ac:dyDescent="0.25">
      <c r="C13904" s="101"/>
      <c r="E13904" s="101"/>
      <c r="G13904" s="101"/>
      <c r="I13904" s="102"/>
      <c r="J13904" s="103"/>
    </row>
    <row r="13905" spans="3:10" x14ac:dyDescent="0.25">
      <c r="C13905" s="101"/>
      <c r="E13905" s="101"/>
      <c r="G13905" s="101"/>
      <c r="I13905" s="102"/>
      <c r="J13905" s="103"/>
    </row>
    <row r="13906" spans="3:10" x14ac:dyDescent="0.25">
      <c r="C13906" s="101"/>
      <c r="E13906" s="101"/>
      <c r="G13906" s="101"/>
      <c r="I13906" s="102"/>
      <c r="J13906" s="103"/>
    </row>
    <row r="13907" spans="3:10" x14ac:dyDescent="0.25">
      <c r="C13907" s="101"/>
      <c r="E13907" s="101"/>
      <c r="G13907" s="101"/>
      <c r="I13907" s="102"/>
      <c r="J13907" s="103"/>
    </row>
    <row r="13908" spans="3:10" x14ac:dyDescent="0.25">
      <c r="C13908" s="101"/>
      <c r="E13908" s="101"/>
      <c r="G13908" s="101"/>
      <c r="I13908" s="102"/>
      <c r="J13908" s="103"/>
    </row>
    <row r="13909" spans="3:10" x14ac:dyDescent="0.25">
      <c r="C13909" s="101"/>
      <c r="E13909" s="101"/>
      <c r="G13909" s="101"/>
      <c r="I13909" s="102"/>
      <c r="J13909" s="103"/>
    </row>
    <row r="13910" spans="3:10" x14ac:dyDescent="0.25">
      <c r="C13910" s="101"/>
      <c r="E13910" s="101"/>
      <c r="G13910" s="101"/>
      <c r="I13910" s="102"/>
      <c r="J13910" s="103"/>
    </row>
    <row r="13911" spans="3:10" x14ac:dyDescent="0.25">
      <c r="C13911" s="101"/>
      <c r="E13911" s="101"/>
      <c r="G13911" s="101"/>
      <c r="I13911" s="102"/>
      <c r="J13911" s="103"/>
    </row>
    <row r="13912" spans="3:10" x14ac:dyDescent="0.25">
      <c r="C13912" s="101"/>
      <c r="E13912" s="101"/>
      <c r="G13912" s="101"/>
      <c r="I13912" s="102"/>
      <c r="J13912" s="103"/>
    </row>
    <row r="13913" spans="3:10" x14ac:dyDescent="0.25">
      <c r="C13913" s="101"/>
      <c r="E13913" s="101"/>
      <c r="G13913" s="101"/>
      <c r="I13913" s="102"/>
      <c r="J13913" s="103"/>
    </row>
    <row r="13914" spans="3:10" x14ac:dyDescent="0.25">
      <c r="C13914" s="101"/>
      <c r="E13914" s="101"/>
      <c r="G13914" s="101"/>
      <c r="I13914" s="102"/>
      <c r="J13914" s="103"/>
    </row>
    <row r="13915" spans="3:10" x14ac:dyDescent="0.25">
      <c r="C13915" s="101"/>
      <c r="E13915" s="101"/>
      <c r="G13915" s="101"/>
      <c r="I13915" s="102"/>
      <c r="J13915" s="103"/>
    </row>
    <row r="13916" spans="3:10" x14ac:dyDescent="0.25">
      <c r="C13916" s="101"/>
      <c r="E13916" s="101"/>
      <c r="G13916" s="101"/>
      <c r="I13916" s="102"/>
      <c r="J13916" s="103"/>
    </row>
    <row r="13917" spans="3:10" x14ac:dyDescent="0.25">
      <c r="C13917" s="101"/>
      <c r="E13917" s="101"/>
      <c r="G13917" s="101"/>
      <c r="I13917" s="102"/>
      <c r="J13917" s="103"/>
    </row>
    <row r="13918" spans="3:10" x14ac:dyDescent="0.25">
      <c r="C13918" s="101"/>
      <c r="E13918" s="101"/>
      <c r="G13918" s="101"/>
      <c r="I13918" s="102"/>
      <c r="J13918" s="103"/>
    </row>
    <row r="13919" spans="3:10" x14ac:dyDescent="0.25">
      <c r="C13919" s="101"/>
      <c r="E13919" s="101"/>
      <c r="G13919" s="101"/>
      <c r="I13919" s="102"/>
      <c r="J13919" s="103"/>
    </row>
    <row r="13920" spans="3:10" x14ac:dyDescent="0.25">
      <c r="C13920" s="101"/>
      <c r="E13920" s="101"/>
      <c r="G13920" s="101"/>
      <c r="I13920" s="102"/>
      <c r="J13920" s="103"/>
    </row>
    <row r="13921" spans="3:10" x14ac:dyDescent="0.25">
      <c r="C13921" s="101"/>
      <c r="E13921" s="101"/>
      <c r="G13921" s="101"/>
      <c r="I13921" s="102"/>
      <c r="J13921" s="103"/>
    </row>
    <row r="13922" spans="3:10" x14ac:dyDescent="0.25">
      <c r="C13922" s="101"/>
      <c r="E13922" s="101"/>
      <c r="G13922" s="101"/>
      <c r="I13922" s="102"/>
      <c r="J13922" s="103"/>
    </row>
    <row r="13923" spans="3:10" x14ac:dyDescent="0.25">
      <c r="C13923" s="101"/>
      <c r="E13923" s="101"/>
      <c r="G13923" s="101"/>
      <c r="I13923" s="102"/>
      <c r="J13923" s="103"/>
    </row>
    <row r="13924" spans="3:10" x14ac:dyDescent="0.25">
      <c r="C13924" s="101"/>
      <c r="E13924" s="101"/>
      <c r="G13924" s="101"/>
      <c r="I13924" s="102"/>
      <c r="J13924" s="103"/>
    </row>
    <row r="13925" spans="3:10" x14ac:dyDescent="0.25">
      <c r="C13925" s="101"/>
      <c r="E13925" s="101"/>
      <c r="G13925" s="101"/>
      <c r="I13925" s="102"/>
      <c r="J13925" s="103"/>
    </row>
    <row r="13926" spans="3:10" x14ac:dyDescent="0.25">
      <c r="C13926" s="101"/>
      <c r="E13926" s="101"/>
      <c r="G13926" s="101"/>
      <c r="I13926" s="102"/>
      <c r="J13926" s="103"/>
    </row>
    <row r="13927" spans="3:10" x14ac:dyDescent="0.25">
      <c r="C13927" s="101"/>
      <c r="E13927" s="101"/>
      <c r="G13927" s="101"/>
      <c r="I13927" s="102"/>
      <c r="J13927" s="103"/>
    </row>
    <row r="13928" spans="3:10" x14ac:dyDescent="0.25">
      <c r="C13928" s="101"/>
      <c r="E13928" s="101"/>
      <c r="G13928" s="101"/>
      <c r="I13928" s="102"/>
      <c r="J13928" s="103"/>
    </row>
    <row r="13929" spans="3:10" x14ac:dyDescent="0.25">
      <c r="C13929" s="101"/>
      <c r="E13929" s="101"/>
      <c r="G13929" s="101"/>
      <c r="I13929" s="102"/>
      <c r="J13929" s="103"/>
    </row>
    <row r="13930" spans="3:10" x14ac:dyDescent="0.25">
      <c r="C13930" s="101"/>
      <c r="E13930" s="101"/>
      <c r="G13930" s="101"/>
      <c r="I13930" s="102"/>
      <c r="J13930" s="103"/>
    </row>
    <row r="13931" spans="3:10" x14ac:dyDescent="0.25">
      <c r="C13931" s="101"/>
      <c r="E13931" s="101"/>
      <c r="G13931" s="101"/>
      <c r="I13931" s="102"/>
      <c r="J13931" s="103"/>
    </row>
    <row r="13932" spans="3:10" x14ac:dyDescent="0.25">
      <c r="C13932" s="101"/>
      <c r="E13932" s="101"/>
      <c r="G13932" s="101"/>
      <c r="I13932" s="102"/>
      <c r="J13932" s="103"/>
    </row>
    <row r="13933" spans="3:10" x14ac:dyDescent="0.25">
      <c r="C13933" s="101"/>
      <c r="E13933" s="101"/>
      <c r="G13933" s="101"/>
      <c r="I13933" s="102"/>
      <c r="J13933" s="103"/>
    </row>
    <row r="13934" spans="3:10" x14ac:dyDescent="0.25">
      <c r="C13934" s="101"/>
      <c r="E13934" s="101"/>
      <c r="G13934" s="101"/>
      <c r="I13934" s="102"/>
      <c r="J13934" s="103"/>
    </row>
    <row r="13935" spans="3:10" x14ac:dyDescent="0.25">
      <c r="C13935" s="101"/>
      <c r="E13935" s="101"/>
      <c r="G13935" s="101"/>
      <c r="I13935" s="102"/>
      <c r="J13935" s="103"/>
    </row>
    <row r="13936" spans="3:10" x14ac:dyDescent="0.25">
      <c r="C13936" s="101"/>
      <c r="E13936" s="101"/>
      <c r="G13936" s="101"/>
      <c r="I13936" s="102"/>
      <c r="J13936" s="103"/>
    </row>
    <row r="13937" spans="3:10" x14ac:dyDescent="0.25">
      <c r="C13937" s="101"/>
      <c r="E13937" s="101"/>
      <c r="G13937" s="101"/>
      <c r="I13937" s="102"/>
      <c r="J13937" s="103"/>
    </row>
    <row r="13938" spans="3:10" x14ac:dyDescent="0.25">
      <c r="C13938" s="101"/>
      <c r="E13938" s="101"/>
      <c r="G13938" s="101"/>
      <c r="I13938" s="102"/>
      <c r="J13938" s="103"/>
    </row>
    <row r="13939" spans="3:10" x14ac:dyDescent="0.25">
      <c r="C13939" s="101"/>
      <c r="E13939" s="101"/>
      <c r="G13939" s="101"/>
      <c r="I13939" s="102"/>
      <c r="J13939" s="103"/>
    </row>
    <row r="13940" spans="3:10" x14ac:dyDescent="0.25">
      <c r="C13940" s="101"/>
      <c r="E13940" s="101"/>
      <c r="G13940" s="101"/>
      <c r="I13940" s="102"/>
      <c r="J13940" s="103"/>
    </row>
    <row r="13941" spans="3:10" x14ac:dyDescent="0.25">
      <c r="C13941" s="101"/>
      <c r="E13941" s="101"/>
      <c r="G13941" s="101"/>
      <c r="I13941" s="102"/>
      <c r="J13941" s="103"/>
    </row>
    <row r="13942" spans="3:10" x14ac:dyDescent="0.25">
      <c r="C13942" s="101"/>
      <c r="E13942" s="101"/>
      <c r="G13942" s="101"/>
      <c r="I13942" s="102"/>
      <c r="J13942" s="103"/>
    </row>
    <row r="13943" spans="3:10" x14ac:dyDescent="0.25">
      <c r="C13943" s="101"/>
      <c r="E13943" s="101"/>
      <c r="G13943" s="101"/>
      <c r="I13943" s="102"/>
      <c r="J13943" s="103"/>
    </row>
    <row r="13944" spans="3:10" x14ac:dyDescent="0.25">
      <c r="C13944" s="101"/>
      <c r="E13944" s="101"/>
      <c r="G13944" s="101"/>
      <c r="I13944" s="102"/>
      <c r="J13944" s="103"/>
    </row>
    <row r="13945" spans="3:10" x14ac:dyDescent="0.25">
      <c r="C13945" s="101"/>
      <c r="E13945" s="101"/>
      <c r="G13945" s="101"/>
      <c r="I13945" s="102"/>
      <c r="J13945" s="103"/>
    </row>
    <row r="13946" spans="3:10" x14ac:dyDescent="0.25">
      <c r="C13946" s="101"/>
      <c r="E13946" s="101"/>
      <c r="G13946" s="101"/>
      <c r="I13946" s="102"/>
      <c r="J13946" s="103"/>
    </row>
    <row r="13947" spans="3:10" x14ac:dyDescent="0.25">
      <c r="C13947" s="101"/>
      <c r="E13947" s="101"/>
      <c r="G13947" s="101"/>
      <c r="I13947" s="102"/>
      <c r="J13947" s="103"/>
    </row>
    <row r="13948" spans="3:10" x14ac:dyDescent="0.25">
      <c r="C13948" s="101"/>
      <c r="E13948" s="101"/>
      <c r="G13948" s="101"/>
      <c r="I13948" s="102"/>
      <c r="J13948" s="103"/>
    </row>
    <row r="13949" spans="3:10" x14ac:dyDescent="0.25">
      <c r="C13949" s="101"/>
      <c r="E13949" s="101"/>
      <c r="G13949" s="101"/>
      <c r="I13949" s="102"/>
      <c r="J13949" s="103"/>
    </row>
    <row r="13950" spans="3:10" x14ac:dyDescent="0.25">
      <c r="C13950" s="101"/>
      <c r="E13950" s="101"/>
      <c r="G13950" s="101"/>
      <c r="I13950" s="102"/>
      <c r="J13950" s="103"/>
    </row>
    <row r="13951" spans="3:10" x14ac:dyDescent="0.25">
      <c r="C13951" s="101"/>
      <c r="E13951" s="101"/>
      <c r="G13951" s="101"/>
      <c r="I13951" s="102"/>
      <c r="J13951" s="103"/>
    </row>
    <row r="13952" spans="3:10" x14ac:dyDescent="0.25">
      <c r="C13952" s="101"/>
      <c r="E13952" s="101"/>
      <c r="G13952" s="101"/>
      <c r="I13952" s="102"/>
      <c r="J13952" s="103"/>
    </row>
    <row r="13953" spans="3:10" x14ac:dyDescent="0.25">
      <c r="C13953" s="101"/>
      <c r="E13953" s="101"/>
      <c r="G13953" s="101"/>
      <c r="I13953" s="102"/>
      <c r="J13953" s="103"/>
    </row>
    <row r="13954" spans="3:10" x14ac:dyDescent="0.25">
      <c r="C13954" s="101"/>
      <c r="E13954" s="101"/>
      <c r="G13954" s="101"/>
      <c r="I13954" s="102"/>
      <c r="J13954" s="103"/>
    </row>
    <row r="13955" spans="3:10" x14ac:dyDescent="0.25">
      <c r="C13955" s="101"/>
      <c r="E13955" s="101"/>
      <c r="G13955" s="101"/>
      <c r="I13955" s="102"/>
      <c r="J13955" s="103"/>
    </row>
    <row r="13956" spans="3:10" x14ac:dyDescent="0.25">
      <c r="C13956" s="101"/>
      <c r="E13956" s="101"/>
      <c r="G13956" s="101"/>
      <c r="I13956" s="102"/>
      <c r="J13956" s="103"/>
    </row>
    <row r="13957" spans="3:10" x14ac:dyDescent="0.25">
      <c r="C13957" s="101"/>
      <c r="E13957" s="101"/>
      <c r="G13957" s="101"/>
      <c r="I13957" s="102"/>
      <c r="J13957" s="103"/>
    </row>
    <row r="13958" spans="3:10" x14ac:dyDescent="0.25">
      <c r="C13958" s="101"/>
      <c r="E13958" s="101"/>
      <c r="G13958" s="101"/>
      <c r="I13958" s="102"/>
      <c r="J13958" s="103"/>
    </row>
    <row r="13959" spans="3:10" x14ac:dyDescent="0.25">
      <c r="C13959" s="101"/>
      <c r="E13959" s="101"/>
      <c r="G13959" s="101"/>
      <c r="I13959" s="102"/>
      <c r="J13959" s="103"/>
    </row>
    <row r="13960" spans="3:10" x14ac:dyDescent="0.25">
      <c r="C13960" s="101"/>
      <c r="E13960" s="101"/>
      <c r="G13960" s="101"/>
      <c r="I13960" s="102"/>
      <c r="J13960" s="103"/>
    </row>
    <row r="13961" spans="3:10" x14ac:dyDescent="0.25">
      <c r="C13961" s="101"/>
      <c r="E13961" s="101"/>
      <c r="G13961" s="101"/>
      <c r="I13961" s="102"/>
      <c r="J13961" s="103"/>
    </row>
    <row r="13962" spans="3:10" x14ac:dyDescent="0.25">
      <c r="C13962" s="101"/>
      <c r="E13962" s="101"/>
      <c r="G13962" s="101"/>
      <c r="I13962" s="102"/>
      <c r="J13962" s="103"/>
    </row>
    <row r="13963" spans="3:10" x14ac:dyDescent="0.25">
      <c r="C13963" s="101"/>
      <c r="E13963" s="101"/>
      <c r="G13963" s="101"/>
      <c r="I13963" s="102"/>
      <c r="J13963" s="103"/>
    </row>
    <row r="13964" spans="3:10" x14ac:dyDescent="0.25">
      <c r="C13964" s="101"/>
      <c r="E13964" s="101"/>
      <c r="G13964" s="101"/>
      <c r="I13964" s="102"/>
      <c r="J13964" s="103"/>
    </row>
    <row r="13965" spans="3:10" x14ac:dyDescent="0.25">
      <c r="C13965" s="101"/>
      <c r="E13965" s="101"/>
      <c r="G13965" s="101"/>
      <c r="I13965" s="102"/>
      <c r="J13965" s="103"/>
    </row>
    <row r="13966" spans="3:10" x14ac:dyDescent="0.25">
      <c r="C13966" s="101"/>
      <c r="E13966" s="101"/>
      <c r="G13966" s="101"/>
      <c r="I13966" s="102"/>
      <c r="J13966" s="103"/>
    </row>
    <row r="13967" spans="3:10" x14ac:dyDescent="0.25">
      <c r="C13967" s="101"/>
      <c r="E13967" s="101"/>
      <c r="G13967" s="101"/>
      <c r="I13967" s="102"/>
      <c r="J13967" s="103"/>
    </row>
    <row r="13968" spans="3:10" x14ac:dyDescent="0.25">
      <c r="C13968" s="101"/>
      <c r="E13968" s="101"/>
      <c r="G13968" s="101"/>
      <c r="I13968" s="102"/>
      <c r="J13968" s="103"/>
    </row>
    <row r="13969" spans="3:10" x14ac:dyDescent="0.25">
      <c r="C13969" s="101"/>
      <c r="E13969" s="101"/>
      <c r="G13969" s="101"/>
      <c r="I13969" s="102"/>
      <c r="J13969" s="103"/>
    </row>
    <row r="13970" spans="3:10" x14ac:dyDescent="0.25">
      <c r="C13970" s="101"/>
      <c r="E13970" s="101"/>
      <c r="G13970" s="101"/>
      <c r="I13970" s="102"/>
      <c r="J13970" s="103"/>
    </row>
    <row r="13971" spans="3:10" x14ac:dyDescent="0.25">
      <c r="C13971" s="101"/>
      <c r="E13971" s="101"/>
      <c r="G13971" s="101"/>
      <c r="I13971" s="102"/>
      <c r="J13971" s="103"/>
    </row>
    <row r="13972" spans="3:10" x14ac:dyDescent="0.25">
      <c r="C13972" s="101"/>
      <c r="E13972" s="101"/>
      <c r="G13972" s="101"/>
      <c r="I13972" s="102"/>
      <c r="J13972" s="103"/>
    </row>
    <row r="13973" spans="3:10" x14ac:dyDescent="0.25">
      <c r="C13973" s="101"/>
      <c r="E13973" s="101"/>
      <c r="G13973" s="101"/>
      <c r="I13973" s="102"/>
      <c r="J13973" s="103"/>
    </row>
    <row r="13974" spans="3:10" x14ac:dyDescent="0.25">
      <c r="C13974" s="101"/>
      <c r="E13974" s="101"/>
      <c r="G13974" s="101"/>
      <c r="I13974" s="102"/>
      <c r="J13974" s="103"/>
    </row>
    <row r="13975" spans="3:10" x14ac:dyDescent="0.25">
      <c r="C13975" s="101"/>
      <c r="E13975" s="101"/>
      <c r="G13975" s="101"/>
      <c r="I13975" s="102"/>
      <c r="J13975" s="103"/>
    </row>
    <row r="13976" spans="3:10" x14ac:dyDescent="0.25">
      <c r="C13976" s="101"/>
      <c r="E13976" s="101"/>
      <c r="G13976" s="101"/>
      <c r="I13976" s="102"/>
      <c r="J13976" s="103"/>
    </row>
    <row r="13977" spans="3:10" x14ac:dyDescent="0.25">
      <c r="C13977" s="101"/>
      <c r="E13977" s="101"/>
      <c r="G13977" s="101"/>
      <c r="I13977" s="102"/>
      <c r="J13977" s="103"/>
    </row>
    <row r="13978" spans="3:10" x14ac:dyDescent="0.25">
      <c r="C13978" s="101"/>
      <c r="E13978" s="101"/>
      <c r="G13978" s="101"/>
      <c r="I13978" s="102"/>
      <c r="J13978" s="103"/>
    </row>
    <row r="13979" spans="3:10" x14ac:dyDescent="0.25">
      <c r="C13979" s="101"/>
      <c r="E13979" s="101"/>
      <c r="G13979" s="101"/>
      <c r="I13979" s="102"/>
      <c r="J13979" s="103"/>
    </row>
    <row r="13980" spans="3:10" x14ac:dyDescent="0.25">
      <c r="C13980" s="101"/>
      <c r="E13980" s="101"/>
      <c r="G13980" s="101"/>
      <c r="I13980" s="102"/>
      <c r="J13980" s="103"/>
    </row>
    <row r="13981" spans="3:10" x14ac:dyDescent="0.25">
      <c r="C13981" s="101"/>
      <c r="E13981" s="101"/>
      <c r="G13981" s="101"/>
      <c r="I13981" s="102"/>
      <c r="J13981" s="103"/>
    </row>
    <row r="13982" spans="3:10" x14ac:dyDescent="0.25">
      <c r="C13982" s="101"/>
      <c r="E13982" s="101"/>
      <c r="G13982" s="101"/>
      <c r="I13982" s="102"/>
      <c r="J13982" s="103"/>
    </row>
    <row r="13983" spans="3:10" x14ac:dyDescent="0.25">
      <c r="C13983" s="101"/>
      <c r="E13983" s="101"/>
      <c r="G13983" s="101"/>
      <c r="I13983" s="102"/>
      <c r="J13983" s="103"/>
    </row>
    <row r="13984" spans="3:10" x14ac:dyDescent="0.25">
      <c r="C13984" s="101"/>
      <c r="E13984" s="101"/>
      <c r="G13984" s="101"/>
      <c r="I13984" s="102"/>
      <c r="J13984" s="103"/>
    </row>
    <row r="13985" spans="3:10" x14ac:dyDescent="0.25">
      <c r="C13985" s="101"/>
      <c r="E13985" s="101"/>
      <c r="G13985" s="101"/>
      <c r="I13985" s="102"/>
      <c r="J13985" s="103"/>
    </row>
    <row r="13986" spans="3:10" x14ac:dyDescent="0.25">
      <c r="C13986" s="101"/>
      <c r="E13986" s="101"/>
      <c r="G13986" s="101"/>
      <c r="I13986" s="102"/>
      <c r="J13986" s="103"/>
    </row>
    <row r="13987" spans="3:10" x14ac:dyDescent="0.25">
      <c r="C13987" s="101"/>
      <c r="E13987" s="101"/>
      <c r="G13987" s="101"/>
      <c r="I13987" s="102"/>
      <c r="J13987" s="103"/>
    </row>
    <row r="13988" spans="3:10" x14ac:dyDescent="0.25">
      <c r="C13988" s="101"/>
      <c r="E13988" s="101"/>
      <c r="G13988" s="101"/>
      <c r="I13988" s="102"/>
      <c r="J13988" s="103"/>
    </row>
    <row r="13989" spans="3:10" x14ac:dyDescent="0.25">
      <c r="C13989" s="101"/>
      <c r="E13989" s="101"/>
      <c r="G13989" s="101"/>
      <c r="I13989" s="102"/>
      <c r="J13989" s="103"/>
    </row>
    <row r="13990" spans="3:10" x14ac:dyDescent="0.25">
      <c r="C13990" s="101"/>
      <c r="E13990" s="101"/>
      <c r="G13990" s="101"/>
      <c r="I13990" s="102"/>
      <c r="J13990" s="103"/>
    </row>
    <row r="13991" spans="3:10" x14ac:dyDescent="0.25">
      <c r="C13991" s="101"/>
      <c r="E13991" s="101"/>
      <c r="G13991" s="101"/>
      <c r="I13991" s="102"/>
      <c r="J13991" s="103"/>
    </row>
    <row r="13992" spans="3:10" x14ac:dyDescent="0.25">
      <c r="C13992" s="101"/>
      <c r="E13992" s="101"/>
      <c r="G13992" s="101"/>
      <c r="I13992" s="102"/>
      <c r="J13992" s="103"/>
    </row>
    <row r="13993" spans="3:10" x14ac:dyDescent="0.25">
      <c r="C13993" s="101"/>
      <c r="E13993" s="101"/>
      <c r="G13993" s="101"/>
      <c r="I13993" s="102"/>
      <c r="J13993" s="103"/>
    </row>
    <row r="13994" spans="3:10" x14ac:dyDescent="0.25">
      <c r="C13994" s="101"/>
      <c r="E13994" s="101"/>
      <c r="G13994" s="101"/>
      <c r="I13994" s="102"/>
      <c r="J13994" s="103"/>
    </row>
    <row r="13995" spans="3:10" x14ac:dyDescent="0.25">
      <c r="C13995" s="101"/>
      <c r="E13995" s="101"/>
      <c r="G13995" s="101"/>
      <c r="I13995" s="102"/>
      <c r="J13995" s="103"/>
    </row>
    <row r="13996" spans="3:10" x14ac:dyDescent="0.25">
      <c r="C13996" s="101"/>
      <c r="E13996" s="101"/>
      <c r="G13996" s="101"/>
      <c r="I13996" s="102"/>
      <c r="J13996" s="103"/>
    </row>
    <row r="13997" spans="3:10" x14ac:dyDescent="0.25">
      <c r="C13997" s="101"/>
      <c r="E13997" s="101"/>
      <c r="G13997" s="101"/>
      <c r="I13997" s="102"/>
      <c r="J13997" s="103"/>
    </row>
    <row r="13998" spans="3:10" x14ac:dyDescent="0.25">
      <c r="C13998" s="101"/>
      <c r="E13998" s="101"/>
      <c r="G13998" s="101"/>
      <c r="I13998" s="102"/>
      <c r="J13998" s="103"/>
    </row>
    <row r="13999" spans="3:10" x14ac:dyDescent="0.25">
      <c r="C13999" s="101"/>
      <c r="E13999" s="101"/>
      <c r="G13999" s="101"/>
      <c r="I13999" s="102"/>
      <c r="J13999" s="103"/>
    </row>
    <row r="14000" spans="3:10" x14ac:dyDescent="0.25">
      <c r="C14000" s="101"/>
      <c r="E14000" s="101"/>
      <c r="G14000" s="101"/>
      <c r="I14000" s="102"/>
      <c r="J14000" s="103"/>
    </row>
    <row r="14001" spans="3:10" x14ac:dyDescent="0.25">
      <c r="C14001" s="101"/>
      <c r="E14001" s="101"/>
      <c r="G14001" s="101"/>
      <c r="I14001" s="102"/>
      <c r="J14001" s="103"/>
    </row>
    <row r="14002" spans="3:10" x14ac:dyDescent="0.25">
      <c r="C14002" s="101"/>
      <c r="E14002" s="101"/>
      <c r="G14002" s="101"/>
      <c r="I14002" s="102"/>
      <c r="J14002" s="103"/>
    </row>
    <row r="14003" spans="3:10" x14ac:dyDescent="0.25">
      <c r="C14003" s="101"/>
      <c r="E14003" s="101"/>
      <c r="G14003" s="101"/>
      <c r="I14003" s="102"/>
      <c r="J14003" s="103"/>
    </row>
    <row r="14004" spans="3:10" x14ac:dyDescent="0.25">
      <c r="C14004" s="101"/>
      <c r="E14004" s="101"/>
      <c r="G14004" s="101"/>
      <c r="I14004" s="102"/>
      <c r="J14004" s="103"/>
    </row>
    <row r="14005" spans="3:10" x14ac:dyDescent="0.25">
      <c r="C14005" s="101"/>
      <c r="E14005" s="101"/>
      <c r="G14005" s="101"/>
      <c r="I14005" s="102"/>
      <c r="J14005" s="103"/>
    </row>
    <row r="14006" spans="3:10" x14ac:dyDescent="0.25">
      <c r="C14006" s="101"/>
      <c r="E14006" s="101"/>
      <c r="G14006" s="101"/>
      <c r="I14006" s="102"/>
      <c r="J14006" s="103"/>
    </row>
    <row r="14007" spans="3:10" x14ac:dyDescent="0.25">
      <c r="C14007" s="101"/>
      <c r="E14007" s="101"/>
      <c r="G14007" s="101"/>
      <c r="I14007" s="102"/>
      <c r="J14007" s="103"/>
    </row>
    <row r="14008" spans="3:10" x14ac:dyDescent="0.25">
      <c r="C14008" s="101"/>
      <c r="E14008" s="101"/>
      <c r="G14008" s="101"/>
      <c r="I14008" s="102"/>
      <c r="J14008" s="103"/>
    </row>
    <row r="14009" spans="3:10" x14ac:dyDescent="0.25">
      <c r="C14009" s="101"/>
      <c r="E14009" s="101"/>
      <c r="G14009" s="101"/>
      <c r="I14009" s="102"/>
      <c r="J14009" s="103"/>
    </row>
    <row r="14010" spans="3:10" x14ac:dyDescent="0.25">
      <c r="C14010" s="101"/>
      <c r="E14010" s="101"/>
      <c r="G14010" s="101"/>
      <c r="I14010" s="102"/>
      <c r="J14010" s="103"/>
    </row>
    <row r="14011" spans="3:10" x14ac:dyDescent="0.25">
      <c r="C14011" s="101"/>
      <c r="E14011" s="101"/>
      <c r="G14011" s="101"/>
      <c r="I14011" s="102"/>
      <c r="J14011" s="103"/>
    </row>
    <row r="14012" spans="3:10" x14ac:dyDescent="0.25">
      <c r="C14012" s="101"/>
      <c r="E14012" s="101"/>
      <c r="G14012" s="101"/>
      <c r="I14012" s="102"/>
      <c r="J14012" s="103"/>
    </row>
    <row r="14013" spans="3:10" x14ac:dyDescent="0.25">
      <c r="C14013" s="101"/>
      <c r="E14013" s="101"/>
      <c r="G14013" s="101"/>
      <c r="I14013" s="102"/>
      <c r="J14013" s="103"/>
    </row>
    <row r="14014" spans="3:10" x14ac:dyDescent="0.25">
      <c r="C14014" s="101"/>
      <c r="E14014" s="101"/>
      <c r="G14014" s="101"/>
      <c r="I14014" s="102"/>
      <c r="J14014" s="103"/>
    </row>
    <row r="14015" spans="3:10" x14ac:dyDescent="0.25">
      <c r="C14015" s="101"/>
      <c r="E14015" s="101"/>
      <c r="G14015" s="101"/>
      <c r="I14015" s="102"/>
      <c r="J14015" s="103"/>
    </row>
    <row r="14016" spans="3:10" x14ac:dyDescent="0.25">
      <c r="C14016" s="101"/>
      <c r="E14016" s="101"/>
      <c r="G14016" s="101"/>
      <c r="I14016" s="102"/>
      <c r="J14016" s="103"/>
    </row>
    <row r="14017" spans="3:10" x14ac:dyDescent="0.25">
      <c r="C14017" s="101"/>
      <c r="E14017" s="101"/>
      <c r="G14017" s="101"/>
      <c r="I14017" s="102"/>
      <c r="J14017" s="103"/>
    </row>
    <row r="14018" spans="3:10" x14ac:dyDescent="0.25">
      <c r="C14018" s="101"/>
      <c r="E14018" s="101"/>
      <c r="G14018" s="101"/>
      <c r="I14018" s="102"/>
      <c r="J14018" s="103"/>
    </row>
    <row r="14019" spans="3:10" x14ac:dyDescent="0.25">
      <c r="C14019" s="101"/>
      <c r="E14019" s="101"/>
      <c r="G14019" s="101"/>
      <c r="I14019" s="102"/>
      <c r="J14019" s="103"/>
    </row>
    <row r="14020" spans="3:10" x14ac:dyDescent="0.25">
      <c r="C14020" s="101"/>
      <c r="E14020" s="101"/>
      <c r="G14020" s="101"/>
      <c r="I14020" s="102"/>
      <c r="J14020" s="103"/>
    </row>
    <row r="14021" spans="3:10" x14ac:dyDescent="0.25">
      <c r="C14021" s="101"/>
      <c r="E14021" s="101"/>
      <c r="G14021" s="101"/>
      <c r="I14021" s="102"/>
      <c r="J14021" s="103"/>
    </row>
    <row r="14022" spans="3:10" x14ac:dyDescent="0.25">
      <c r="C14022" s="101"/>
      <c r="E14022" s="101"/>
      <c r="G14022" s="101"/>
      <c r="I14022" s="102"/>
      <c r="J14022" s="103"/>
    </row>
    <row r="14023" spans="3:10" x14ac:dyDescent="0.25">
      <c r="C14023" s="101"/>
      <c r="E14023" s="101"/>
      <c r="G14023" s="101"/>
      <c r="I14023" s="102"/>
      <c r="J14023" s="103"/>
    </row>
    <row r="14024" spans="3:10" x14ac:dyDescent="0.25">
      <c r="C14024" s="101"/>
      <c r="E14024" s="101"/>
      <c r="G14024" s="101"/>
      <c r="I14024" s="102"/>
      <c r="J14024" s="103"/>
    </row>
    <row r="14025" spans="3:10" x14ac:dyDescent="0.25">
      <c r="C14025" s="101"/>
      <c r="E14025" s="101"/>
      <c r="G14025" s="101"/>
      <c r="I14025" s="102"/>
      <c r="J14025" s="103"/>
    </row>
    <row r="14026" spans="3:10" x14ac:dyDescent="0.25">
      <c r="C14026" s="101"/>
      <c r="E14026" s="101"/>
      <c r="G14026" s="101"/>
      <c r="I14026" s="102"/>
      <c r="J14026" s="103"/>
    </row>
    <row r="14027" spans="3:10" x14ac:dyDescent="0.25">
      <c r="C14027" s="101"/>
      <c r="E14027" s="101"/>
      <c r="G14027" s="101"/>
      <c r="I14027" s="102"/>
      <c r="J14027" s="103"/>
    </row>
    <row r="14028" spans="3:10" x14ac:dyDescent="0.25">
      <c r="C14028" s="101"/>
      <c r="E14028" s="101"/>
      <c r="G14028" s="101"/>
      <c r="I14028" s="102"/>
      <c r="J14028" s="103"/>
    </row>
    <row r="14029" spans="3:10" x14ac:dyDescent="0.25">
      <c r="C14029" s="101"/>
      <c r="E14029" s="101"/>
      <c r="G14029" s="101"/>
      <c r="I14029" s="102"/>
      <c r="J14029" s="103"/>
    </row>
    <row r="14030" spans="3:10" x14ac:dyDescent="0.25">
      <c r="C14030" s="101"/>
      <c r="E14030" s="101"/>
      <c r="G14030" s="101"/>
      <c r="I14030" s="102"/>
      <c r="J14030" s="103"/>
    </row>
    <row r="14031" spans="3:10" x14ac:dyDescent="0.25">
      <c r="C14031" s="101"/>
      <c r="E14031" s="101"/>
      <c r="G14031" s="101"/>
      <c r="I14031" s="102"/>
      <c r="J14031" s="103"/>
    </row>
    <row r="14032" spans="3:10" x14ac:dyDescent="0.25">
      <c r="C14032" s="101"/>
      <c r="E14032" s="101"/>
      <c r="G14032" s="101"/>
      <c r="I14032" s="102"/>
      <c r="J14032" s="103"/>
    </row>
    <row r="14033" spans="3:10" x14ac:dyDescent="0.25">
      <c r="C14033" s="101"/>
      <c r="E14033" s="101"/>
      <c r="G14033" s="101"/>
      <c r="I14033" s="102"/>
      <c r="J14033" s="103"/>
    </row>
    <row r="14034" spans="3:10" x14ac:dyDescent="0.25">
      <c r="C14034" s="101"/>
      <c r="E14034" s="101"/>
      <c r="G14034" s="101"/>
      <c r="I14034" s="102"/>
      <c r="J14034" s="103"/>
    </row>
    <row r="14035" spans="3:10" x14ac:dyDescent="0.25">
      <c r="C14035" s="101"/>
      <c r="E14035" s="101"/>
      <c r="G14035" s="101"/>
      <c r="I14035" s="102"/>
      <c r="J14035" s="103"/>
    </row>
    <row r="14036" spans="3:10" x14ac:dyDescent="0.25">
      <c r="C14036" s="101"/>
      <c r="E14036" s="101"/>
      <c r="G14036" s="101"/>
      <c r="I14036" s="102"/>
      <c r="J14036" s="103"/>
    </row>
    <row r="14037" spans="3:10" x14ac:dyDescent="0.25">
      <c r="C14037" s="101"/>
      <c r="E14037" s="101"/>
      <c r="G14037" s="101"/>
      <c r="I14037" s="102"/>
      <c r="J14037" s="103"/>
    </row>
    <row r="14038" spans="3:10" x14ac:dyDescent="0.25">
      <c r="C14038" s="101"/>
      <c r="E14038" s="101"/>
      <c r="G14038" s="101"/>
      <c r="I14038" s="102"/>
      <c r="J14038" s="103"/>
    </row>
    <row r="14039" spans="3:10" x14ac:dyDescent="0.25">
      <c r="C14039" s="101"/>
      <c r="E14039" s="101"/>
      <c r="G14039" s="101"/>
      <c r="I14039" s="102"/>
      <c r="J14039" s="103"/>
    </row>
    <row r="14040" spans="3:10" x14ac:dyDescent="0.25">
      <c r="C14040" s="101"/>
      <c r="E14040" s="101"/>
      <c r="G14040" s="101"/>
      <c r="I14040" s="102"/>
      <c r="J14040" s="103"/>
    </row>
    <row r="14041" spans="3:10" x14ac:dyDescent="0.25">
      <c r="C14041" s="101"/>
      <c r="E14041" s="101"/>
      <c r="G14041" s="101"/>
      <c r="I14041" s="102"/>
      <c r="J14041" s="103"/>
    </row>
    <row r="14042" spans="3:10" x14ac:dyDescent="0.25">
      <c r="C14042" s="101"/>
      <c r="E14042" s="101"/>
      <c r="G14042" s="101"/>
      <c r="I14042" s="102"/>
      <c r="J14042" s="103"/>
    </row>
    <row r="14043" spans="3:10" x14ac:dyDescent="0.25">
      <c r="C14043" s="101"/>
      <c r="E14043" s="101"/>
      <c r="G14043" s="101"/>
      <c r="I14043" s="102"/>
      <c r="J14043" s="103"/>
    </row>
    <row r="14044" spans="3:10" x14ac:dyDescent="0.25">
      <c r="C14044" s="101"/>
      <c r="E14044" s="101"/>
      <c r="G14044" s="101"/>
      <c r="I14044" s="102"/>
      <c r="J14044" s="103"/>
    </row>
    <row r="14045" spans="3:10" x14ac:dyDescent="0.25">
      <c r="C14045" s="101"/>
      <c r="E14045" s="101"/>
      <c r="G14045" s="101"/>
      <c r="I14045" s="102"/>
      <c r="J14045" s="103"/>
    </row>
    <row r="14046" spans="3:10" x14ac:dyDescent="0.25">
      <c r="C14046" s="101"/>
      <c r="E14046" s="101"/>
      <c r="G14046" s="101"/>
      <c r="I14046" s="102"/>
      <c r="J14046" s="103"/>
    </row>
    <row r="14047" spans="3:10" x14ac:dyDescent="0.25">
      <c r="C14047" s="101"/>
      <c r="E14047" s="101"/>
      <c r="G14047" s="101"/>
      <c r="I14047" s="102"/>
      <c r="J14047" s="103"/>
    </row>
    <row r="14048" spans="3:10" x14ac:dyDescent="0.25">
      <c r="C14048" s="101"/>
      <c r="E14048" s="101"/>
      <c r="G14048" s="101"/>
      <c r="I14048" s="102"/>
      <c r="J14048" s="103"/>
    </row>
    <row r="14049" spans="3:10" x14ac:dyDescent="0.25">
      <c r="C14049" s="101"/>
      <c r="E14049" s="101"/>
      <c r="G14049" s="101"/>
      <c r="I14049" s="102"/>
      <c r="J14049" s="103"/>
    </row>
    <row r="14050" spans="3:10" x14ac:dyDescent="0.25">
      <c r="C14050" s="101"/>
      <c r="E14050" s="101"/>
      <c r="G14050" s="101"/>
      <c r="I14050" s="102"/>
      <c r="J14050" s="103"/>
    </row>
    <row r="14051" spans="3:10" x14ac:dyDescent="0.25">
      <c r="C14051" s="101"/>
      <c r="E14051" s="101"/>
      <c r="G14051" s="101"/>
      <c r="I14051" s="102"/>
      <c r="J14051" s="103"/>
    </row>
    <row r="14052" spans="3:10" x14ac:dyDescent="0.25">
      <c r="C14052" s="101"/>
      <c r="E14052" s="101"/>
      <c r="G14052" s="101"/>
      <c r="I14052" s="102"/>
      <c r="J14052" s="103"/>
    </row>
    <row r="14053" spans="3:10" x14ac:dyDescent="0.25">
      <c r="C14053" s="101"/>
      <c r="E14053" s="101"/>
      <c r="G14053" s="101"/>
      <c r="I14053" s="102"/>
      <c r="J14053" s="103"/>
    </row>
    <row r="14054" spans="3:10" x14ac:dyDescent="0.25">
      <c r="C14054" s="101"/>
      <c r="E14054" s="101"/>
      <c r="G14054" s="101"/>
      <c r="I14054" s="102"/>
      <c r="J14054" s="103"/>
    </row>
    <row r="14055" spans="3:10" x14ac:dyDescent="0.25">
      <c r="C14055" s="101"/>
      <c r="E14055" s="101"/>
      <c r="G14055" s="101"/>
      <c r="I14055" s="102"/>
      <c r="J14055" s="103"/>
    </row>
    <row r="14056" spans="3:10" x14ac:dyDescent="0.25">
      <c r="C14056" s="101"/>
      <c r="E14056" s="101"/>
      <c r="G14056" s="101"/>
      <c r="I14056" s="102"/>
      <c r="J14056" s="103"/>
    </row>
    <row r="14057" spans="3:10" x14ac:dyDescent="0.25">
      <c r="C14057" s="101"/>
      <c r="E14057" s="101"/>
      <c r="G14057" s="101"/>
      <c r="I14057" s="102"/>
      <c r="J14057" s="103"/>
    </row>
    <row r="14058" spans="3:10" x14ac:dyDescent="0.25">
      <c r="C14058" s="101"/>
      <c r="E14058" s="101"/>
      <c r="G14058" s="101"/>
      <c r="I14058" s="102"/>
      <c r="J14058" s="103"/>
    </row>
    <row r="14059" spans="3:10" x14ac:dyDescent="0.25">
      <c r="C14059" s="101"/>
      <c r="E14059" s="101"/>
      <c r="G14059" s="101"/>
      <c r="I14059" s="102"/>
      <c r="J14059" s="103"/>
    </row>
    <row r="14060" spans="3:10" x14ac:dyDescent="0.25">
      <c r="C14060" s="101"/>
      <c r="E14060" s="101"/>
      <c r="G14060" s="101"/>
      <c r="I14060" s="102"/>
      <c r="J14060" s="103"/>
    </row>
    <row r="14061" spans="3:10" x14ac:dyDescent="0.25">
      <c r="C14061" s="101"/>
      <c r="E14061" s="101"/>
      <c r="G14061" s="101"/>
      <c r="I14061" s="102"/>
      <c r="J14061" s="103"/>
    </row>
    <row r="14062" spans="3:10" x14ac:dyDescent="0.25">
      <c r="C14062" s="101"/>
      <c r="E14062" s="101"/>
      <c r="G14062" s="101"/>
      <c r="I14062" s="102"/>
      <c r="J14062" s="103"/>
    </row>
    <row r="14063" spans="3:10" x14ac:dyDescent="0.25">
      <c r="C14063" s="101"/>
      <c r="E14063" s="101"/>
      <c r="G14063" s="101"/>
      <c r="I14063" s="102"/>
      <c r="J14063" s="103"/>
    </row>
    <row r="14064" spans="3:10" x14ac:dyDescent="0.25">
      <c r="C14064" s="101"/>
      <c r="E14064" s="101"/>
      <c r="G14064" s="101"/>
      <c r="I14064" s="102"/>
      <c r="J14064" s="103"/>
    </row>
    <row r="14065" spans="3:10" x14ac:dyDescent="0.25">
      <c r="C14065" s="101"/>
      <c r="E14065" s="101"/>
      <c r="G14065" s="101"/>
      <c r="I14065" s="102"/>
      <c r="J14065" s="103"/>
    </row>
    <row r="14066" spans="3:10" x14ac:dyDescent="0.25">
      <c r="C14066" s="101"/>
      <c r="E14066" s="101"/>
      <c r="G14066" s="101"/>
      <c r="I14066" s="102"/>
      <c r="J14066" s="103"/>
    </row>
    <row r="14067" spans="3:10" x14ac:dyDescent="0.25">
      <c r="C14067" s="101"/>
      <c r="E14067" s="101"/>
      <c r="G14067" s="101"/>
      <c r="I14067" s="102"/>
      <c r="J14067" s="103"/>
    </row>
    <row r="14068" spans="3:10" x14ac:dyDescent="0.25">
      <c r="C14068" s="101"/>
      <c r="E14068" s="101"/>
      <c r="G14068" s="101"/>
      <c r="I14068" s="102"/>
      <c r="J14068" s="103"/>
    </row>
    <row r="14069" spans="3:10" x14ac:dyDescent="0.25">
      <c r="C14069" s="101"/>
      <c r="E14069" s="101"/>
      <c r="G14069" s="101"/>
      <c r="I14069" s="102"/>
      <c r="J14069" s="103"/>
    </row>
    <row r="14070" spans="3:10" x14ac:dyDescent="0.25">
      <c r="C14070" s="101"/>
      <c r="E14070" s="101"/>
      <c r="G14070" s="101"/>
      <c r="I14070" s="102"/>
      <c r="J14070" s="103"/>
    </row>
    <row r="14071" spans="3:10" x14ac:dyDescent="0.25">
      <c r="C14071" s="101"/>
      <c r="E14071" s="101"/>
      <c r="G14071" s="101"/>
      <c r="I14071" s="102"/>
      <c r="J14071" s="103"/>
    </row>
    <row r="14072" spans="3:10" x14ac:dyDescent="0.25">
      <c r="C14072" s="101"/>
      <c r="E14072" s="101"/>
      <c r="G14072" s="101"/>
      <c r="I14072" s="102"/>
      <c r="J14072" s="103"/>
    </row>
    <row r="14073" spans="3:10" x14ac:dyDescent="0.25">
      <c r="C14073" s="101"/>
      <c r="E14073" s="101"/>
      <c r="G14073" s="101"/>
      <c r="I14073" s="102"/>
      <c r="J14073" s="103"/>
    </row>
    <row r="14074" spans="3:10" x14ac:dyDescent="0.25">
      <c r="C14074" s="101"/>
      <c r="E14074" s="101"/>
      <c r="G14074" s="101"/>
      <c r="I14074" s="102"/>
      <c r="J14074" s="103"/>
    </row>
    <row r="14075" spans="3:10" x14ac:dyDescent="0.25">
      <c r="C14075" s="101"/>
      <c r="E14075" s="101"/>
      <c r="G14075" s="101"/>
      <c r="I14075" s="102"/>
      <c r="J14075" s="103"/>
    </row>
    <row r="14076" spans="3:10" x14ac:dyDescent="0.25">
      <c r="C14076" s="101"/>
      <c r="E14076" s="101"/>
      <c r="G14076" s="101"/>
      <c r="I14076" s="102"/>
      <c r="J14076" s="103"/>
    </row>
    <row r="14077" spans="3:10" x14ac:dyDescent="0.25">
      <c r="C14077" s="101"/>
      <c r="E14077" s="101"/>
      <c r="G14077" s="101"/>
      <c r="I14077" s="102"/>
      <c r="J14077" s="103"/>
    </row>
    <row r="14078" spans="3:10" x14ac:dyDescent="0.25">
      <c r="C14078" s="101"/>
      <c r="E14078" s="101"/>
      <c r="G14078" s="101"/>
      <c r="I14078" s="102"/>
      <c r="J14078" s="103"/>
    </row>
    <row r="14079" spans="3:10" x14ac:dyDescent="0.25">
      <c r="C14079" s="101"/>
      <c r="E14079" s="101"/>
      <c r="G14079" s="101"/>
      <c r="I14079" s="102"/>
      <c r="J14079" s="103"/>
    </row>
    <row r="14080" spans="3:10" x14ac:dyDescent="0.25">
      <c r="C14080" s="101"/>
      <c r="E14080" s="101"/>
      <c r="G14080" s="101"/>
      <c r="I14080" s="102"/>
      <c r="J14080" s="103"/>
    </row>
    <row r="14081" spans="3:10" x14ac:dyDescent="0.25">
      <c r="C14081" s="101"/>
      <c r="E14081" s="101"/>
      <c r="G14081" s="101"/>
      <c r="I14081" s="102"/>
      <c r="J14081" s="103"/>
    </row>
    <row r="14082" spans="3:10" x14ac:dyDescent="0.25">
      <c r="C14082" s="101"/>
      <c r="E14082" s="101"/>
      <c r="G14082" s="101"/>
      <c r="I14082" s="102"/>
      <c r="J14082" s="103"/>
    </row>
    <row r="14083" spans="3:10" x14ac:dyDescent="0.25">
      <c r="C14083" s="101"/>
      <c r="E14083" s="101"/>
      <c r="G14083" s="101"/>
      <c r="I14083" s="102"/>
      <c r="J14083" s="103"/>
    </row>
    <row r="14084" spans="3:10" x14ac:dyDescent="0.25">
      <c r="C14084" s="101"/>
      <c r="E14084" s="101"/>
      <c r="G14084" s="101"/>
      <c r="I14084" s="102"/>
      <c r="J14084" s="103"/>
    </row>
    <row r="14085" spans="3:10" x14ac:dyDescent="0.25">
      <c r="C14085" s="101"/>
      <c r="E14085" s="101"/>
      <c r="G14085" s="101"/>
      <c r="I14085" s="102"/>
      <c r="J14085" s="103"/>
    </row>
    <row r="14086" spans="3:10" x14ac:dyDescent="0.25">
      <c r="C14086" s="101"/>
      <c r="E14086" s="101"/>
      <c r="G14086" s="101"/>
      <c r="I14086" s="102"/>
      <c r="J14086" s="103"/>
    </row>
    <row r="14087" spans="3:10" x14ac:dyDescent="0.25">
      <c r="C14087" s="101"/>
      <c r="E14087" s="101"/>
      <c r="G14087" s="101"/>
      <c r="I14087" s="102"/>
      <c r="J14087" s="103"/>
    </row>
    <row r="14088" spans="3:10" x14ac:dyDescent="0.25">
      <c r="C14088" s="101"/>
      <c r="E14088" s="101"/>
      <c r="G14088" s="101"/>
      <c r="I14088" s="102"/>
      <c r="J14088" s="103"/>
    </row>
    <row r="14089" spans="3:10" x14ac:dyDescent="0.25">
      <c r="C14089" s="101"/>
      <c r="E14089" s="101"/>
      <c r="G14089" s="101"/>
      <c r="I14089" s="102"/>
      <c r="J14089" s="103"/>
    </row>
    <row r="14090" spans="3:10" x14ac:dyDescent="0.25">
      <c r="C14090" s="101"/>
      <c r="E14090" s="101"/>
      <c r="G14090" s="101"/>
      <c r="I14090" s="102"/>
      <c r="J14090" s="103"/>
    </row>
    <row r="14091" spans="3:10" x14ac:dyDescent="0.25">
      <c r="C14091" s="101"/>
      <c r="E14091" s="101"/>
      <c r="G14091" s="101"/>
      <c r="I14091" s="102"/>
      <c r="J14091" s="103"/>
    </row>
    <row r="14092" spans="3:10" x14ac:dyDescent="0.25">
      <c r="C14092" s="101"/>
      <c r="E14092" s="101"/>
      <c r="G14092" s="101"/>
      <c r="I14092" s="102"/>
      <c r="J14092" s="103"/>
    </row>
    <row r="14093" spans="3:10" x14ac:dyDescent="0.25">
      <c r="C14093" s="101"/>
      <c r="E14093" s="101"/>
      <c r="G14093" s="101"/>
      <c r="I14093" s="102"/>
      <c r="J14093" s="103"/>
    </row>
    <row r="14094" spans="3:10" x14ac:dyDescent="0.25">
      <c r="C14094" s="101"/>
      <c r="E14094" s="101"/>
      <c r="G14094" s="101"/>
      <c r="I14094" s="102"/>
      <c r="J14094" s="103"/>
    </row>
    <row r="14095" spans="3:10" x14ac:dyDescent="0.25">
      <c r="C14095" s="101"/>
      <c r="E14095" s="101"/>
      <c r="G14095" s="101"/>
      <c r="I14095" s="102"/>
      <c r="J14095" s="103"/>
    </row>
    <row r="14096" spans="3:10" x14ac:dyDescent="0.25">
      <c r="C14096" s="101"/>
      <c r="E14096" s="101"/>
      <c r="G14096" s="101"/>
      <c r="I14096" s="102"/>
      <c r="J14096" s="103"/>
    </row>
    <row r="14097" spans="3:10" x14ac:dyDescent="0.25">
      <c r="C14097" s="101"/>
      <c r="E14097" s="101"/>
      <c r="G14097" s="101"/>
      <c r="I14097" s="102"/>
      <c r="J14097" s="103"/>
    </row>
    <row r="14098" spans="3:10" x14ac:dyDescent="0.25">
      <c r="C14098" s="101"/>
      <c r="E14098" s="101"/>
      <c r="G14098" s="101"/>
      <c r="I14098" s="102"/>
      <c r="J14098" s="103"/>
    </row>
    <row r="14099" spans="3:10" x14ac:dyDescent="0.25">
      <c r="C14099" s="101"/>
      <c r="E14099" s="101"/>
      <c r="G14099" s="101"/>
      <c r="I14099" s="102"/>
      <c r="J14099" s="103"/>
    </row>
    <row r="14100" spans="3:10" x14ac:dyDescent="0.25">
      <c r="C14100" s="101"/>
      <c r="E14100" s="101"/>
      <c r="G14100" s="101"/>
      <c r="I14100" s="102"/>
      <c r="J14100" s="103"/>
    </row>
    <row r="14101" spans="3:10" x14ac:dyDescent="0.25">
      <c r="C14101" s="101"/>
      <c r="E14101" s="101"/>
      <c r="G14101" s="101"/>
      <c r="I14101" s="102"/>
      <c r="J14101" s="103"/>
    </row>
    <row r="14102" spans="3:10" x14ac:dyDescent="0.25">
      <c r="C14102" s="101"/>
      <c r="E14102" s="101"/>
      <c r="G14102" s="101"/>
      <c r="I14102" s="102"/>
      <c r="J14102" s="103"/>
    </row>
    <row r="14103" spans="3:10" x14ac:dyDescent="0.25">
      <c r="C14103" s="101"/>
      <c r="E14103" s="101"/>
      <c r="G14103" s="101"/>
      <c r="I14103" s="102"/>
      <c r="J14103" s="103"/>
    </row>
    <row r="14104" spans="3:10" x14ac:dyDescent="0.25">
      <c r="C14104" s="101"/>
      <c r="E14104" s="101"/>
      <c r="G14104" s="101"/>
      <c r="I14104" s="102"/>
      <c r="J14104" s="103"/>
    </row>
    <row r="14105" spans="3:10" x14ac:dyDescent="0.25">
      <c r="C14105" s="101"/>
      <c r="E14105" s="101"/>
      <c r="G14105" s="101"/>
      <c r="I14105" s="102"/>
      <c r="J14105" s="103"/>
    </row>
    <row r="14106" spans="3:10" x14ac:dyDescent="0.25">
      <c r="C14106" s="101"/>
      <c r="E14106" s="101"/>
      <c r="G14106" s="101"/>
      <c r="I14106" s="102"/>
      <c r="J14106" s="103"/>
    </row>
    <row r="14107" spans="3:10" x14ac:dyDescent="0.25">
      <c r="C14107" s="101"/>
      <c r="E14107" s="101"/>
      <c r="G14107" s="101"/>
      <c r="I14107" s="102"/>
      <c r="J14107" s="103"/>
    </row>
    <row r="14108" spans="3:10" x14ac:dyDescent="0.25">
      <c r="C14108" s="101"/>
      <c r="E14108" s="101"/>
      <c r="G14108" s="101"/>
      <c r="I14108" s="102"/>
      <c r="J14108" s="103"/>
    </row>
    <row r="14109" spans="3:10" x14ac:dyDescent="0.25">
      <c r="C14109" s="101"/>
      <c r="E14109" s="101"/>
      <c r="G14109" s="101"/>
      <c r="I14109" s="102"/>
      <c r="J14109" s="103"/>
    </row>
    <row r="14110" spans="3:10" x14ac:dyDescent="0.25">
      <c r="C14110" s="101"/>
      <c r="E14110" s="101"/>
      <c r="G14110" s="101"/>
      <c r="I14110" s="102"/>
      <c r="J14110" s="103"/>
    </row>
    <row r="14111" spans="3:10" x14ac:dyDescent="0.25">
      <c r="C14111" s="101"/>
      <c r="E14111" s="101"/>
      <c r="G14111" s="101"/>
      <c r="I14111" s="102"/>
      <c r="J14111" s="103"/>
    </row>
    <row r="14112" spans="3:10" x14ac:dyDescent="0.25">
      <c r="C14112" s="101"/>
      <c r="E14112" s="101"/>
      <c r="G14112" s="101"/>
      <c r="I14112" s="102"/>
      <c r="J14112" s="103"/>
    </row>
    <row r="14113" spans="3:10" x14ac:dyDescent="0.25">
      <c r="C14113" s="101"/>
      <c r="E14113" s="101"/>
      <c r="G14113" s="101"/>
      <c r="I14113" s="102"/>
      <c r="J14113" s="103"/>
    </row>
    <row r="14114" spans="3:10" x14ac:dyDescent="0.25">
      <c r="C14114" s="101"/>
      <c r="E14114" s="101"/>
      <c r="G14114" s="101"/>
      <c r="I14114" s="102"/>
      <c r="J14114" s="103"/>
    </row>
    <row r="14115" spans="3:10" x14ac:dyDescent="0.25">
      <c r="C14115" s="101"/>
      <c r="E14115" s="101"/>
      <c r="G14115" s="101"/>
      <c r="I14115" s="102"/>
      <c r="J14115" s="103"/>
    </row>
    <row r="14116" spans="3:10" x14ac:dyDescent="0.25">
      <c r="C14116" s="101"/>
      <c r="E14116" s="101"/>
      <c r="G14116" s="101"/>
      <c r="I14116" s="102"/>
      <c r="J14116" s="103"/>
    </row>
    <row r="14117" spans="3:10" x14ac:dyDescent="0.25">
      <c r="C14117" s="101"/>
      <c r="E14117" s="101"/>
      <c r="G14117" s="101"/>
      <c r="I14117" s="102"/>
      <c r="J14117" s="103"/>
    </row>
    <row r="14118" spans="3:10" x14ac:dyDescent="0.25">
      <c r="C14118" s="101"/>
      <c r="E14118" s="101"/>
      <c r="G14118" s="101"/>
      <c r="I14118" s="102"/>
      <c r="J14118" s="103"/>
    </row>
    <row r="14119" spans="3:10" x14ac:dyDescent="0.25">
      <c r="C14119" s="101"/>
      <c r="E14119" s="101"/>
      <c r="G14119" s="101"/>
      <c r="I14119" s="102"/>
      <c r="J14119" s="103"/>
    </row>
    <row r="14120" spans="3:10" x14ac:dyDescent="0.25">
      <c r="C14120" s="101"/>
      <c r="E14120" s="101"/>
      <c r="G14120" s="101"/>
      <c r="I14120" s="102"/>
      <c r="J14120" s="103"/>
    </row>
    <row r="14121" spans="3:10" x14ac:dyDescent="0.25">
      <c r="C14121" s="101"/>
      <c r="E14121" s="101"/>
      <c r="G14121" s="101"/>
      <c r="I14121" s="102"/>
      <c r="J14121" s="103"/>
    </row>
    <row r="14122" spans="3:10" x14ac:dyDescent="0.25">
      <c r="C14122" s="101"/>
      <c r="E14122" s="101"/>
      <c r="G14122" s="101"/>
      <c r="I14122" s="102"/>
      <c r="J14122" s="103"/>
    </row>
    <row r="14123" spans="3:10" x14ac:dyDescent="0.25">
      <c r="C14123" s="101"/>
      <c r="E14123" s="101"/>
      <c r="G14123" s="101"/>
      <c r="I14123" s="102"/>
      <c r="J14123" s="103"/>
    </row>
    <row r="14124" spans="3:10" x14ac:dyDescent="0.25">
      <c r="C14124" s="101"/>
      <c r="E14124" s="101"/>
      <c r="G14124" s="101"/>
      <c r="I14124" s="102"/>
      <c r="J14124" s="103"/>
    </row>
    <row r="14125" spans="3:10" x14ac:dyDescent="0.25">
      <c r="C14125" s="101"/>
      <c r="E14125" s="101"/>
      <c r="G14125" s="101"/>
      <c r="I14125" s="102"/>
      <c r="J14125" s="103"/>
    </row>
    <row r="14126" spans="3:10" x14ac:dyDescent="0.25">
      <c r="C14126" s="101"/>
      <c r="E14126" s="101"/>
      <c r="G14126" s="101"/>
      <c r="I14126" s="102"/>
      <c r="J14126" s="103"/>
    </row>
    <row r="14127" spans="3:10" x14ac:dyDescent="0.25">
      <c r="C14127" s="101"/>
      <c r="E14127" s="101"/>
      <c r="G14127" s="101"/>
      <c r="I14127" s="102"/>
      <c r="J14127" s="103"/>
    </row>
    <row r="14128" spans="3:10" x14ac:dyDescent="0.25">
      <c r="C14128" s="101"/>
      <c r="E14128" s="101"/>
      <c r="G14128" s="101"/>
      <c r="I14128" s="102"/>
      <c r="J14128" s="103"/>
    </row>
    <row r="14129" spans="3:10" x14ac:dyDescent="0.25">
      <c r="C14129" s="101"/>
      <c r="E14129" s="101"/>
      <c r="G14129" s="101"/>
      <c r="I14129" s="102"/>
      <c r="J14129" s="103"/>
    </row>
    <row r="14130" spans="3:10" x14ac:dyDescent="0.25">
      <c r="C14130" s="101"/>
      <c r="E14130" s="101"/>
      <c r="G14130" s="101"/>
      <c r="I14130" s="102"/>
      <c r="J14130" s="103"/>
    </row>
    <row r="14131" spans="3:10" x14ac:dyDescent="0.25">
      <c r="C14131" s="101"/>
      <c r="E14131" s="101"/>
      <c r="G14131" s="101"/>
      <c r="I14131" s="102"/>
      <c r="J14131" s="103"/>
    </row>
    <row r="14132" spans="3:10" x14ac:dyDescent="0.25">
      <c r="C14132" s="101"/>
      <c r="E14132" s="101"/>
      <c r="G14132" s="101"/>
      <c r="I14132" s="102"/>
      <c r="J14132" s="103"/>
    </row>
    <row r="14133" spans="3:10" x14ac:dyDescent="0.25">
      <c r="C14133" s="101"/>
      <c r="E14133" s="101"/>
      <c r="G14133" s="101"/>
      <c r="I14133" s="102"/>
      <c r="J14133" s="103"/>
    </row>
    <row r="14134" spans="3:10" x14ac:dyDescent="0.25">
      <c r="C14134" s="101"/>
      <c r="E14134" s="101"/>
      <c r="G14134" s="101"/>
      <c r="I14134" s="102"/>
      <c r="J14134" s="103"/>
    </row>
    <row r="14135" spans="3:10" x14ac:dyDescent="0.25">
      <c r="C14135" s="101"/>
      <c r="E14135" s="101"/>
      <c r="G14135" s="101"/>
      <c r="I14135" s="102"/>
      <c r="J14135" s="103"/>
    </row>
    <row r="14136" spans="3:10" x14ac:dyDescent="0.25">
      <c r="C14136" s="101"/>
      <c r="E14136" s="101"/>
      <c r="G14136" s="101"/>
      <c r="I14136" s="102"/>
      <c r="J14136" s="103"/>
    </row>
    <row r="14137" spans="3:10" x14ac:dyDescent="0.25">
      <c r="C14137" s="101"/>
      <c r="E14137" s="101"/>
      <c r="G14137" s="101"/>
      <c r="I14137" s="102"/>
      <c r="J14137" s="103"/>
    </row>
    <row r="14138" spans="3:10" x14ac:dyDescent="0.25">
      <c r="C14138" s="101"/>
      <c r="E14138" s="101"/>
      <c r="G14138" s="101"/>
      <c r="I14138" s="102"/>
      <c r="J14138" s="103"/>
    </row>
    <row r="14139" spans="3:10" x14ac:dyDescent="0.25">
      <c r="C14139" s="101"/>
      <c r="E14139" s="101"/>
      <c r="G14139" s="101"/>
      <c r="I14139" s="102"/>
      <c r="J14139" s="103"/>
    </row>
    <row r="14140" spans="3:10" x14ac:dyDescent="0.25">
      <c r="C14140" s="101"/>
      <c r="E14140" s="101"/>
      <c r="G14140" s="101"/>
      <c r="I14140" s="102"/>
      <c r="J14140" s="103"/>
    </row>
    <row r="14141" spans="3:10" x14ac:dyDescent="0.25">
      <c r="C14141" s="101"/>
      <c r="E14141" s="101"/>
      <c r="G14141" s="101"/>
      <c r="I14141" s="102"/>
      <c r="J14141" s="103"/>
    </row>
    <row r="14142" spans="3:10" x14ac:dyDescent="0.25">
      <c r="C14142" s="101"/>
      <c r="E14142" s="101"/>
      <c r="G14142" s="101"/>
      <c r="I14142" s="102"/>
      <c r="J14142" s="103"/>
    </row>
    <row r="14143" spans="3:10" x14ac:dyDescent="0.25">
      <c r="C14143" s="101"/>
      <c r="E14143" s="101"/>
      <c r="G14143" s="101"/>
      <c r="I14143" s="102"/>
      <c r="J14143" s="103"/>
    </row>
    <row r="14144" spans="3:10" x14ac:dyDescent="0.25">
      <c r="C14144" s="101"/>
      <c r="E14144" s="101"/>
      <c r="G14144" s="101"/>
      <c r="I14144" s="102"/>
      <c r="J14144" s="103"/>
    </row>
    <row r="14145" spans="3:10" x14ac:dyDescent="0.25">
      <c r="C14145" s="101"/>
      <c r="E14145" s="101"/>
      <c r="G14145" s="101"/>
      <c r="I14145" s="102"/>
      <c r="J14145" s="103"/>
    </row>
    <row r="14146" spans="3:10" x14ac:dyDescent="0.25">
      <c r="C14146" s="101"/>
      <c r="E14146" s="101"/>
      <c r="G14146" s="101"/>
      <c r="I14146" s="102"/>
      <c r="J14146" s="103"/>
    </row>
    <row r="14147" spans="3:10" x14ac:dyDescent="0.25">
      <c r="C14147" s="101"/>
      <c r="E14147" s="101"/>
      <c r="G14147" s="101"/>
      <c r="I14147" s="102"/>
      <c r="J14147" s="103"/>
    </row>
    <row r="14148" spans="3:10" x14ac:dyDescent="0.25">
      <c r="C14148" s="101"/>
      <c r="E14148" s="101"/>
      <c r="G14148" s="101"/>
      <c r="I14148" s="102"/>
      <c r="J14148" s="103"/>
    </row>
    <row r="14149" spans="3:10" x14ac:dyDescent="0.25">
      <c r="C14149" s="101"/>
      <c r="E14149" s="101"/>
      <c r="G14149" s="101"/>
      <c r="I14149" s="102"/>
      <c r="J14149" s="103"/>
    </row>
    <row r="14150" spans="3:10" x14ac:dyDescent="0.25">
      <c r="C14150" s="101"/>
      <c r="E14150" s="101"/>
      <c r="G14150" s="101"/>
      <c r="I14150" s="102"/>
      <c r="J14150" s="103"/>
    </row>
    <row r="14151" spans="3:10" x14ac:dyDescent="0.25">
      <c r="C14151" s="101"/>
      <c r="E14151" s="101"/>
      <c r="G14151" s="101"/>
      <c r="I14151" s="102"/>
      <c r="J14151" s="103"/>
    </row>
    <row r="14152" spans="3:10" x14ac:dyDescent="0.25">
      <c r="C14152" s="101"/>
      <c r="E14152" s="101"/>
      <c r="G14152" s="101"/>
      <c r="I14152" s="102"/>
      <c r="J14152" s="103"/>
    </row>
    <row r="14153" spans="3:10" x14ac:dyDescent="0.25">
      <c r="C14153" s="101"/>
      <c r="E14153" s="101"/>
      <c r="G14153" s="101"/>
      <c r="I14153" s="102"/>
      <c r="J14153" s="103"/>
    </row>
    <row r="14154" spans="3:10" x14ac:dyDescent="0.25">
      <c r="C14154" s="101"/>
      <c r="E14154" s="101"/>
      <c r="G14154" s="101"/>
      <c r="I14154" s="102"/>
      <c r="J14154" s="103"/>
    </row>
    <row r="14155" spans="3:10" x14ac:dyDescent="0.25">
      <c r="C14155" s="101"/>
      <c r="E14155" s="101"/>
      <c r="G14155" s="101"/>
      <c r="I14155" s="102"/>
      <c r="J14155" s="103"/>
    </row>
    <row r="14156" spans="3:10" x14ac:dyDescent="0.25">
      <c r="C14156" s="101"/>
      <c r="E14156" s="101"/>
      <c r="G14156" s="101"/>
      <c r="I14156" s="102"/>
      <c r="J14156" s="103"/>
    </row>
    <row r="14157" spans="3:10" x14ac:dyDescent="0.25">
      <c r="C14157" s="101"/>
      <c r="E14157" s="101"/>
      <c r="G14157" s="101"/>
      <c r="I14157" s="102"/>
      <c r="J14157" s="103"/>
    </row>
    <row r="14158" spans="3:10" x14ac:dyDescent="0.25">
      <c r="C14158" s="101"/>
      <c r="E14158" s="101"/>
      <c r="G14158" s="101"/>
      <c r="I14158" s="102"/>
      <c r="J14158" s="103"/>
    </row>
    <row r="14159" spans="3:10" x14ac:dyDescent="0.25">
      <c r="C14159" s="101"/>
      <c r="E14159" s="101"/>
      <c r="G14159" s="101"/>
      <c r="I14159" s="102"/>
      <c r="J14159" s="103"/>
    </row>
    <row r="14160" spans="3:10" x14ac:dyDescent="0.25">
      <c r="C14160" s="101"/>
      <c r="E14160" s="101"/>
      <c r="G14160" s="101"/>
      <c r="I14160" s="102"/>
      <c r="J14160" s="103"/>
    </row>
    <row r="14161" spans="3:10" x14ac:dyDescent="0.25">
      <c r="C14161" s="101"/>
      <c r="E14161" s="101"/>
      <c r="G14161" s="101"/>
      <c r="I14161" s="102"/>
      <c r="J14161" s="103"/>
    </row>
    <row r="14162" spans="3:10" x14ac:dyDescent="0.25">
      <c r="C14162" s="101"/>
      <c r="E14162" s="101"/>
      <c r="G14162" s="101"/>
      <c r="I14162" s="102"/>
      <c r="J14162" s="103"/>
    </row>
    <row r="14163" spans="3:10" x14ac:dyDescent="0.25">
      <c r="C14163" s="101"/>
      <c r="E14163" s="101"/>
      <c r="G14163" s="101"/>
      <c r="I14163" s="102"/>
      <c r="J14163" s="103"/>
    </row>
    <row r="14164" spans="3:10" x14ac:dyDescent="0.25">
      <c r="C14164" s="101"/>
      <c r="E14164" s="101"/>
      <c r="G14164" s="101"/>
      <c r="I14164" s="102"/>
      <c r="J14164" s="103"/>
    </row>
    <row r="14165" spans="3:10" x14ac:dyDescent="0.25">
      <c r="C14165" s="101"/>
      <c r="E14165" s="101"/>
      <c r="G14165" s="101"/>
      <c r="I14165" s="102"/>
      <c r="J14165" s="103"/>
    </row>
    <row r="14166" spans="3:10" x14ac:dyDescent="0.25">
      <c r="C14166" s="101"/>
      <c r="E14166" s="101"/>
      <c r="G14166" s="101"/>
      <c r="I14166" s="102"/>
      <c r="J14166" s="103"/>
    </row>
    <row r="14167" spans="3:10" x14ac:dyDescent="0.25">
      <c r="C14167" s="101"/>
      <c r="E14167" s="101"/>
      <c r="G14167" s="101"/>
      <c r="I14167" s="102"/>
      <c r="J14167" s="103"/>
    </row>
    <row r="14168" spans="3:10" x14ac:dyDescent="0.25">
      <c r="C14168" s="101"/>
      <c r="E14168" s="101"/>
      <c r="G14168" s="101"/>
      <c r="I14168" s="102"/>
      <c r="J14168" s="103"/>
    </row>
    <row r="14169" spans="3:10" x14ac:dyDescent="0.25">
      <c r="C14169" s="101"/>
      <c r="E14169" s="101"/>
      <c r="G14169" s="101"/>
      <c r="I14169" s="102"/>
      <c r="J14169" s="103"/>
    </row>
    <row r="14170" spans="3:10" x14ac:dyDescent="0.25">
      <c r="C14170" s="101"/>
      <c r="E14170" s="101"/>
      <c r="G14170" s="101"/>
      <c r="I14170" s="102"/>
      <c r="J14170" s="103"/>
    </row>
    <row r="14171" spans="3:10" x14ac:dyDescent="0.25">
      <c r="C14171" s="101"/>
      <c r="E14171" s="101"/>
      <c r="G14171" s="101"/>
      <c r="I14171" s="102"/>
      <c r="J14171" s="103"/>
    </row>
    <row r="14172" spans="3:10" x14ac:dyDescent="0.25">
      <c r="C14172" s="101"/>
      <c r="E14172" s="101"/>
      <c r="G14172" s="101"/>
      <c r="I14172" s="102"/>
      <c r="J14172" s="103"/>
    </row>
    <row r="14173" spans="3:10" x14ac:dyDescent="0.25">
      <c r="C14173" s="101"/>
      <c r="E14173" s="101"/>
      <c r="G14173" s="101"/>
      <c r="I14173" s="102"/>
      <c r="J14173" s="103"/>
    </row>
    <row r="14174" spans="3:10" x14ac:dyDescent="0.25">
      <c r="C14174" s="101"/>
      <c r="E14174" s="101"/>
      <c r="G14174" s="101"/>
      <c r="I14174" s="102"/>
      <c r="J14174" s="103"/>
    </row>
    <row r="14175" spans="3:10" x14ac:dyDescent="0.25">
      <c r="C14175" s="101"/>
      <c r="E14175" s="101"/>
      <c r="G14175" s="101"/>
      <c r="I14175" s="102"/>
      <c r="J14175" s="103"/>
    </row>
    <row r="14176" spans="3:10" x14ac:dyDescent="0.25">
      <c r="C14176" s="101"/>
      <c r="E14176" s="101"/>
      <c r="G14176" s="101"/>
      <c r="I14176" s="102"/>
      <c r="J14176" s="103"/>
    </row>
    <row r="14177" spans="3:10" x14ac:dyDescent="0.25">
      <c r="C14177" s="101"/>
      <c r="E14177" s="101"/>
      <c r="G14177" s="101"/>
      <c r="I14177" s="102"/>
      <c r="J14177" s="103"/>
    </row>
    <row r="14178" spans="3:10" x14ac:dyDescent="0.25">
      <c r="C14178" s="101"/>
      <c r="E14178" s="101"/>
      <c r="G14178" s="101"/>
      <c r="I14178" s="102"/>
      <c r="J14178" s="103"/>
    </row>
    <row r="14179" spans="3:10" x14ac:dyDescent="0.25">
      <c r="C14179" s="101"/>
      <c r="E14179" s="101"/>
      <c r="G14179" s="101"/>
      <c r="I14179" s="102"/>
      <c r="J14179" s="103"/>
    </row>
    <row r="14180" spans="3:10" x14ac:dyDescent="0.25">
      <c r="C14180" s="101"/>
      <c r="E14180" s="101"/>
      <c r="G14180" s="101"/>
      <c r="I14180" s="102"/>
      <c r="J14180" s="103"/>
    </row>
    <row r="14181" spans="3:10" x14ac:dyDescent="0.25">
      <c r="C14181" s="101"/>
      <c r="E14181" s="101"/>
      <c r="G14181" s="101"/>
      <c r="I14181" s="102"/>
      <c r="J14181" s="103"/>
    </row>
    <row r="14182" spans="3:10" x14ac:dyDescent="0.25">
      <c r="C14182" s="101"/>
      <c r="E14182" s="101"/>
      <c r="G14182" s="101"/>
      <c r="I14182" s="102"/>
      <c r="J14182" s="103"/>
    </row>
    <row r="14183" spans="3:10" x14ac:dyDescent="0.25">
      <c r="C14183" s="101"/>
      <c r="E14183" s="101"/>
      <c r="G14183" s="101"/>
      <c r="I14183" s="102"/>
      <c r="J14183" s="103"/>
    </row>
    <row r="14184" spans="3:10" x14ac:dyDescent="0.25">
      <c r="C14184" s="101"/>
      <c r="E14184" s="101"/>
      <c r="G14184" s="101"/>
      <c r="I14184" s="102"/>
      <c r="J14184" s="103"/>
    </row>
    <row r="14185" spans="3:10" x14ac:dyDescent="0.25">
      <c r="C14185" s="101"/>
      <c r="E14185" s="101"/>
      <c r="G14185" s="101"/>
      <c r="I14185" s="102"/>
      <c r="J14185" s="103"/>
    </row>
    <row r="14186" spans="3:10" x14ac:dyDescent="0.25">
      <c r="C14186" s="101"/>
      <c r="E14186" s="101"/>
      <c r="G14186" s="101"/>
      <c r="I14186" s="102"/>
      <c r="J14186" s="103"/>
    </row>
    <row r="14187" spans="3:10" x14ac:dyDescent="0.25">
      <c r="C14187" s="101"/>
      <c r="E14187" s="101"/>
      <c r="G14187" s="101"/>
      <c r="I14187" s="102"/>
      <c r="J14187" s="103"/>
    </row>
    <row r="14188" spans="3:10" x14ac:dyDescent="0.25">
      <c r="C14188" s="101"/>
      <c r="E14188" s="101"/>
      <c r="G14188" s="101"/>
      <c r="I14188" s="102"/>
      <c r="J14188" s="103"/>
    </row>
    <row r="14189" spans="3:10" x14ac:dyDescent="0.25">
      <c r="C14189" s="101"/>
      <c r="E14189" s="101"/>
      <c r="G14189" s="101"/>
      <c r="I14189" s="102"/>
      <c r="J14189" s="103"/>
    </row>
    <row r="14190" spans="3:10" x14ac:dyDescent="0.25">
      <c r="C14190" s="101"/>
      <c r="E14190" s="101"/>
      <c r="G14190" s="101"/>
      <c r="I14190" s="102"/>
      <c r="J14190" s="103"/>
    </row>
    <row r="14191" spans="3:10" x14ac:dyDescent="0.25">
      <c r="C14191" s="101"/>
      <c r="E14191" s="101"/>
      <c r="G14191" s="101"/>
      <c r="I14191" s="102"/>
      <c r="J14191" s="103"/>
    </row>
    <row r="14192" spans="3:10" x14ac:dyDescent="0.25">
      <c r="C14192" s="101"/>
      <c r="E14192" s="101"/>
      <c r="G14192" s="101"/>
      <c r="I14192" s="102"/>
      <c r="J14192" s="103"/>
    </row>
    <row r="14193" spans="3:10" x14ac:dyDescent="0.25">
      <c r="C14193" s="101"/>
      <c r="E14193" s="101"/>
      <c r="G14193" s="101"/>
      <c r="I14193" s="102"/>
      <c r="J14193" s="103"/>
    </row>
    <row r="14194" spans="3:10" x14ac:dyDescent="0.25">
      <c r="C14194" s="101"/>
      <c r="E14194" s="101"/>
      <c r="G14194" s="101"/>
      <c r="I14194" s="102"/>
      <c r="J14194" s="103"/>
    </row>
    <row r="14195" spans="3:10" x14ac:dyDescent="0.25">
      <c r="C14195" s="101"/>
      <c r="E14195" s="101"/>
      <c r="G14195" s="101"/>
      <c r="I14195" s="102"/>
      <c r="J14195" s="103"/>
    </row>
    <row r="14196" spans="3:10" x14ac:dyDescent="0.25">
      <c r="C14196" s="101"/>
      <c r="E14196" s="101"/>
      <c r="G14196" s="101"/>
      <c r="I14196" s="102"/>
      <c r="J14196" s="103"/>
    </row>
    <row r="14197" spans="3:10" x14ac:dyDescent="0.25">
      <c r="C14197" s="101"/>
      <c r="E14197" s="101"/>
      <c r="G14197" s="101"/>
      <c r="I14197" s="102"/>
      <c r="J14197" s="103"/>
    </row>
    <row r="14198" spans="3:10" x14ac:dyDescent="0.25">
      <c r="C14198" s="101"/>
      <c r="E14198" s="101"/>
      <c r="G14198" s="101"/>
      <c r="I14198" s="102"/>
      <c r="J14198" s="103"/>
    </row>
    <row r="14199" spans="3:10" x14ac:dyDescent="0.25">
      <c r="C14199" s="101"/>
      <c r="E14199" s="101"/>
      <c r="G14199" s="101"/>
      <c r="I14199" s="102"/>
      <c r="J14199" s="103"/>
    </row>
    <row r="14200" spans="3:10" x14ac:dyDescent="0.25">
      <c r="C14200" s="101"/>
      <c r="E14200" s="101"/>
      <c r="G14200" s="101"/>
      <c r="I14200" s="102"/>
      <c r="J14200" s="103"/>
    </row>
    <row r="14201" spans="3:10" x14ac:dyDescent="0.25">
      <c r="C14201" s="101"/>
      <c r="E14201" s="101"/>
      <c r="G14201" s="101"/>
      <c r="I14201" s="102"/>
      <c r="J14201" s="103"/>
    </row>
    <row r="14202" spans="3:10" x14ac:dyDescent="0.25">
      <c r="C14202" s="101"/>
      <c r="E14202" s="101"/>
      <c r="G14202" s="101"/>
      <c r="I14202" s="102"/>
      <c r="J14202" s="103"/>
    </row>
    <row r="14203" spans="3:10" x14ac:dyDescent="0.25">
      <c r="C14203" s="101"/>
      <c r="E14203" s="101"/>
      <c r="G14203" s="101"/>
      <c r="I14203" s="102"/>
      <c r="J14203" s="103"/>
    </row>
    <row r="14204" spans="3:10" x14ac:dyDescent="0.25">
      <c r="C14204" s="101"/>
      <c r="E14204" s="101"/>
      <c r="G14204" s="101"/>
      <c r="I14204" s="102"/>
      <c r="J14204" s="103"/>
    </row>
    <row r="14205" spans="3:10" x14ac:dyDescent="0.25">
      <c r="C14205" s="101"/>
      <c r="E14205" s="101"/>
      <c r="G14205" s="101"/>
      <c r="I14205" s="102"/>
      <c r="J14205" s="103"/>
    </row>
    <row r="14206" spans="3:10" x14ac:dyDescent="0.25">
      <c r="C14206" s="101"/>
      <c r="E14206" s="101"/>
      <c r="G14206" s="101"/>
      <c r="I14206" s="102"/>
      <c r="J14206" s="103"/>
    </row>
    <row r="14207" spans="3:10" x14ac:dyDescent="0.25">
      <c r="C14207" s="101"/>
      <c r="E14207" s="101"/>
      <c r="G14207" s="101"/>
      <c r="I14207" s="102"/>
      <c r="J14207" s="103"/>
    </row>
    <row r="14208" spans="3:10" x14ac:dyDescent="0.25">
      <c r="C14208" s="101"/>
      <c r="E14208" s="101"/>
      <c r="G14208" s="101"/>
      <c r="I14208" s="102"/>
      <c r="J14208" s="103"/>
    </row>
    <row r="14209" spans="3:10" x14ac:dyDescent="0.25">
      <c r="C14209" s="101"/>
      <c r="E14209" s="101"/>
      <c r="G14209" s="101"/>
      <c r="I14209" s="102"/>
      <c r="J14209" s="103"/>
    </row>
    <row r="14210" spans="3:10" x14ac:dyDescent="0.25">
      <c r="C14210" s="101"/>
      <c r="E14210" s="101"/>
      <c r="G14210" s="101"/>
      <c r="I14210" s="102"/>
      <c r="J14210" s="103"/>
    </row>
    <row r="14211" spans="3:10" x14ac:dyDescent="0.25">
      <c r="C14211" s="101"/>
      <c r="E14211" s="101"/>
      <c r="G14211" s="101"/>
      <c r="I14211" s="102"/>
      <c r="J14211" s="103"/>
    </row>
    <row r="14212" spans="3:10" x14ac:dyDescent="0.25">
      <c r="C14212" s="101"/>
      <c r="E14212" s="101"/>
      <c r="G14212" s="101"/>
      <c r="I14212" s="102"/>
      <c r="J14212" s="103"/>
    </row>
    <row r="14213" spans="3:10" x14ac:dyDescent="0.25">
      <c r="C14213" s="101"/>
      <c r="E14213" s="101"/>
      <c r="G14213" s="101"/>
      <c r="I14213" s="102"/>
      <c r="J14213" s="103"/>
    </row>
    <row r="14214" spans="3:10" x14ac:dyDescent="0.25">
      <c r="C14214" s="101"/>
      <c r="E14214" s="101"/>
      <c r="G14214" s="101"/>
      <c r="I14214" s="102"/>
      <c r="J14214" s="103"/>
    </row>
    <row r="14215" spans="3:10" x14ac:dyDescent="0.25">
      <c r="C14215" s="101"/>
      <c r="E14215" s="101"/>
      <c r="G14215" s="101"/>
      <c r="I14215" s="102"/>
      <c r="J14215" s="103"/>
    </row>
    <row r="14216" spans="3:10" x14ac:dyDescent="0.25">
      <c r="C14216" s="101"/>
      <c r="E14216" s="101"/>
      <c r="G14216" s="101"/>
      <c r="I14216" s="102"/>
      <c r="J14216" s="103"/>
    </row>
    <row r="14217" spans="3:10" x14ac:dyDescent="0.25">
      <c r="C14217" s="101"/>
      <c r="E14217" s="101"/>
      <c r="G14217" s="101"/>
      <c r="I14217" s="102"/>
      <c r="J14217" s="103"/>
    </row>
    <row r="14218" spans="3:10" x14ac:dyDescent="0.25">
      <c r="C14218" s="101"/>
      <c r="E14218" s="101"/>
      <c r="G14218" s="101"/>
      <c r="I14218" s="102"/>
      <c r="J14218" s="103"/>
    </row>
    <row r="14219" spans="3:10" x14ac:dyDescent="0.25">
      <c r="C14219" s="101"/>
      <c r="E14219" s="101"/>
      <c r="G14219" s="101"/>
      <c r="I14219" s="102"/>
      <c r="J14219" s="103"/>
    </row>
    <row r="14220" spans="3:10" x14ac:dyDescent="0.25">
      <c r="C14220" s="101"/>
      <c r="E14220" s="101"/>
      <c r="G14220" s="101"/>
      <c r="I14220" s="102"/>
      <c r="J14220" s="103"/>
    </row>
    <row r="14221" spans="3:10" x14ac:dyDescent="0.25">
      <c r="C14221" s="101"/>
      <c r="E14221" s="101"/>
      <c r="G14221" s="101"/>
      <c r="I14221" s="102"/>
      <c r="J14221" s="103"/>
    </row>
    <row r="14222" spans="3:10" x14ac:dyDescent="0.25">
      <c r="C14222" s="101"/>
      <c r="E14222" s="101"/>
      <c r="G14222" s="101"/>
      <c r="I14222" s="102"/>
      <c r="J14222" s="103"/>
    </row>
    <row r="14223" spans="3:10" x14ac:dyDescent="0.25">
      <c r="C14223" s="101"/>
      <c r="E14223" s="101"/>
      <c r="G14223" s="101"/>
      <c r="I14223" s="102"/>
      <c r="J14223" s="103"/>
    </row>
    <row r="14224" spans="3:10" x14ac:dyDescent="0.25">
      <c r="C14224" s="101"/>
      <c r="E14224" s="101"/>
      <c r="G14224" s="101"/>
      <c r="I14224" s="102"/>
      <c r="J14224" s="103"/>
    </row>
    <row r="14225" spans="3:10" x14ac:dyDescent="0.25">
      <c r="C14225" s="101"/>
      <c r="E14225" s="101"/>
      <c r="G14225" s="101"/>
      <c r="I14225" s="102"/>
      <c r="J14225" s="103"/>
    </row>
    <row r="14226" spans="3:10" x14ac:dyDescent="0.25">
      <c r="C14226" s="101"/>
      <c r="E14226" s="101"/>
      <c r="G14226" s="101"/>
      <c r="I14226" s="102"/>
      <c r="J14226" s="103"/>
    </row>
    <row r="14227" spans="3:10" x14ac:dyDescent="0.25">
      <c r="C14227" s="101"/>
      <c r="E14227" s="101"/>
      <c r="G14227" s="101"/>
      <c r="I14227" s="102"/>
      <c r="J14227" s="103"/>
    </row>
    <row r="14228" spans="3:10" x14ac:dyDescent="0.25">
      <c r="C14228" s="101"/>
      <c r="E14228" s="101"/>
      <c r="G14228" s="101"/>
      <c r="I14228" s="102"/>
      <c r="J14228" s="103"/>
    </row>
    <row r="14229" spans="3:10" x14ac:dyDescent="0.25">
      <c r="C14229" s="101"/>
      <c r="E14229" s="101"/>
      <c r="G14229" s="101"/>
      <c r="I14229" s="102"/>
      <c r="J14229" s="103"/>
    </row>
    <row r="14230" spans="3:10" x14ac:dyDescent="0.25">
      <c r="C14230" s="101"/>
      <c r="E14230" s="101"/>
      <c r="G14230" s="101"/>
      <c r="I14230" s="102"/>
      <c r="J14230" s="103"/>
    </row>
    <row r="14231" spans="3:10" x14ac:dyDescent="0.25">
      <c r="C14231" s="101"/>
      <c r="E14231" s="101"/>
      <c r="G14231" s="101"/>
      <c r="I14231" s="102"/>
      <c r="J14231" s="103"/>
    </row>
    <row r="14232" spans="3:10" x14ac:dyDescent="0.25">
      <c r="C14232" s="101"/>
      <c r="E14232" s="101"/>
      <c r="G14232" s="101"/>
      <c r="I14232" s="102"/>
      <c r="J14232" s="103"/>
    </row>
    <row r="14233" spans="3:10" x14ac:dyDescent="0.25">
      <c r="C14233" s="101"/>
      <c r="E14233" s="101"/>
      <c r="G14233" s="101"/>
      <c r="I14233" s="102"/>
      <c r="J14233" s="103"/>
    </row>
    <row r="14234" spans="3:10" x14ac:dyDescent="0.25">
      <c r="C14234" s="101"/>
      <c r="E14234" s="101"/>
      <c r="G14234" s="101"/>
      <c r="I14234" s="102"/>
      <c r="J14234" s="103"/>
    </row>
    <row r="14235" spans="3:10" x14ac:dyDescent="0.25">
      <c r="C14235" s="101"/>
      <c r="E14235" s="101"/>
      <c r="G14235" s="101"/>
      <c r="I14235" s="102"/>
      <c r="J14235" s="103"/>
    </row>
    <row r="14236" spans="3:10" x14ac:dyDescent="0.25">
      <c r="C14236" s="101"/>
      <c r="E14236" s="101"/>
      <c r="G14236" s="101"/>
      <c r="I14236" s="102"/>
      <c r="J14236" s="103"/>
    </row>
    <row r="14237" spans="3:10" x14ac:dyDescent="0.25">
      <c r="C14237" s="101"/>
      <c r="E14237" s="101"/>
      <c r="G14237" s="101"/>
      <c r="I14237" s="102"/>
      <c r="J14237" s="103"/>
    </row>
    <row r="14238" spans="3:10" x14ac:dyDescent="0.25">
      <c r="C14238" s="101"/>
      <c r="E14238" s="101"/>
      <c r="G14238" s="101"/>
      <c r="I14238" s="102"/>
      <c r="J14238" s="103"/>
    </row>
    <row r="14239" spans="3:10" x14ac:dyDescent="0.25">
      <c r="C14239" s="101"/>
      <c r="E14239" s="101"/>
      <c r="G14239" s="101"/>
      <c r="I14239" s="102"/>
      <c r="J14239" s="103"/>
    </row>
    <row r="14240" spans="3:10" x14ac:dyDescent="0.25">
      <c r="C14240" s="101"/>
      <c r="E14240" s="101"/>
      <c r="G14240" s="101"/>
      <c r="I14240" s="102"/>
      <c r="J14240" s="103"/>
    </row>
    <row r="14241" spans="3:10" x14ac:dyDescent="0.25">
      <c r="C14241" s="101"/>
      <c r="E14241" s="101"/>
      <c r="G14241" s="101"/>
      <c r="I14241" s="102"/>
      <c r="J14241" s="103"/>
    </row>
    <row r="14242" spans="3:10" x14ac:dyDescent="0.25">
      <c r="C14242" s="101"/>
      <c r="E14242" s="101"/>
      <c r="G14242" s="101"/>
      <c r="I14242" s="102"/>
      <c r="J14242" s="103"/>
    </row>
    <row r="14243" spans="3:10" x14ac:dyDescent="0.25">
      <c r="C14243" s="101"/>
      <c r="E14243" s="101"/>
      <c r="G14243" s="101"/>
      <c r="I14243" s="102"/>
      <c r="J14243" s="103"/>
    </row>
    <row r="14244" spans="3:10" x14ac:dyDescent="0.25">
      <c r="C14244" s="101"/>
      <c r="E14244" s="101"/>
      <c r="G14244" s="101"/>
      <c r="I14244" s="102"/>
      <c r="J14244" s="103"/>
    </row>
    <row r="14245" spans="3:10" x14ac:dyDescent="0.25">
      <c r="C14245" s="101"/>
      <c r="E14245" s="101"/>
      <c r="G14245" s="101"/>
      <c r="I14245" s="102"/>
      <c r="J14245" s="103"/>
    </row>
    <row r="14246" spans="3:10" x14ac:dyDescent="0.25">
      <c r="C14246" s="101"/>
      <c r="E14246" s="101"/>
      <c r="G14246" s="101"/>
      <c r="I14246" s="102"/>
      <c r="J14246" s="103"/>
    </row>
    <row r="14247" spans="3:10" x14ac:dyDescent="0.25">
      <c r="C14247" s="101"/>
      <c r="E14247" s="101"/>
      <c r="G14247" s="101"/>
      <c r="I14247" s="102"/>
      <c r="J14247" s="103"/>
    </row>
    <row r="14248" spans="3:10" x14ac:dyDescent="0.25">
      <c r="C14248" s="101"/>
      <c r="E14248" s="101"/>
      <c r="G14248" s="101"/>
      <c r="I14248" s="102"/>
      <c r="J14248" s="103"/>
    </row>
    <row r="14249" spans="3:10" x14ac:dyDescent="0.25">
      <c r="C14249" s="101"/>
      <c r="E14249" s="101"/>
      <c r="G14249" s="101"/>
      <c r="I14249" s="102"/>
      <c r="J14249" s="103"/>
    </row>
    <row r="14250" spans="3:10" x14ac:dyDescent="0.25">
      <c r="C14250" s="101"/>
      <c r="E14250" s="101"/>
      <c r="G14250" s="101"/>
      <c r="I14250" s="102"/>
      <c r="J14250" s="103"/>
    </row>
    <row r="14251" spans="3:10" x14ac:dyDescent="0.25">
      <c r="C14251" s="101"/>
      <c r="E14251" s="101"/>
      <c r="G14251" s="101"/>
      <c r="I14251" s="102"/>
      <c r="J14251" s="103"/>
    </row>
    <row r="14252" spans="3:10" x14ac:dyDescent="0.25">
      <c r="C14252" s="101"/>
      <c r="E14252" s="101"/>
      <c r="G14252" s="101"/>
      <c r="I14252" s="102"/>
      <c r="J14252" s="103"/>
    </row>
    <row r="14253" spans="3:10" x14ac:dyDescent="0.25">
      <c r="C14253" s="101"/>
      <c r="E14253" s="101"/>
      <c r="G14253" s="101"/>
      <c r="I14253" s="102"/>
      <c r="J14253" s="103"/>
    </row>
    <row r="14254" spans="3:10" x14ac:dyDescent="0.25">
      <c r="C14254" s="101"/>
      <c r="E14254" s="101"/>
      <c r="G14254" s="101"/>
      <c r="I14254" s="102"/>
      <c r="J14254" s="103"/>
    </row>
    <row r="14255" spans="3:10" x14ac:dyDescent="0.25">
      <c r="C14255" s="101"/>
      <c r="E14255" s="101"/>
      <c r="G14255" s="101"/>
      <c r="I14255" s="102"/>
      <c r="J14255" s="103"/>
    </row>
    <row r="14256" spans="3:10" x14ac:dyDescent="0.25">
      <c r="C14256" s="101"/>
      <c r="E14256" s="101"/>
      <c r="G14256" s="101"/>
      <c r="I14256" s="102"/>
      <c r="J14256" s="103"/>
    </row>
    <row r="14257" spans="3:10" x14ac:dyDescent="0.25">
      <c r="C14257" s="101"/>
      <c r="E14257" s="101"/>
      <c r="G14257" s="101"/>
      <c r="I14257" s="102"/>
      <c r="J14257" s="103"/>
    </row>
    <row r="14258" spans="3:10" x14ac:dyDescent="0.25">
      <c r="C14258" s="101"/>
      <c r="E14258" s="101"/>
      <c r="G14258" s="101"/>
      <c r="I14258" s="102"/>
      <c r="J14258" s="103"/>
    </row>
    <row r="14259" spans="3:10" x14ac:dyDescent="0.25">
      <c r="C14259" s="101"/>
      <c r="E14259" s="101"/>
      <c r="G14259" s="101"/>
      <c r="I14259" s="102"/>
      <c r="J14259" s="103"/>
    </row>
    <row r="14260" spans="3:10" x14ac:dyDescent="0.25">
      <c r="C14260" s="101"/>
      <c r="E14260" s="101"/>
      <c r="G14260" s="101"/>
      <c r="I14260" s="102"/>
      <c r="J14260" s="103"/>
    </row>
    <row r="14261" spans="3:10" x14ac:dyDescent="0.25">
      <c r="C14261" s="101"/>
      <c r="E14261" s="101"/>
      <c r="G14261" s="101"/>
      <c r="I14261" s="102"/>
      <c r="J14261" s="103"/>
    </row>
    <row r="14262" spans="3:10" x14ac:dyDescent="0.25">
      <c r="C14262" s="101"/>
      <c r="E14262" s="101"/>
      <c r="G14262" s="101"/>
      <c r="I14262" s="102"/>
      <c r="J14262" s="103"/>
    </row>
    <row r="14263" spans="3:10" x14ac:dyDescent="0.25">
      <c r="C14263" s="101"/>
      <c r="E14263" s="101"/>
      <c r="G14263" s="101"/>
      <c r="I14263" s="102"/>
      <c r="J14263" s="103"/>
    </row>
    <row r="14264" spans="3:10" x14ac:dyDescent="0.25">
      <c r="C14264" s="101"/>
      <c r="E14264" s="101"/>
      <c r="G14264" s="101"/>
      <c r="I14264" s="102"/>
      <c r="J14264" s="103"/>
    </row>
    <row r="14265" spans="3:10" x14ac:dyDescent="0.25">
      <c r="C14265" s="101"/>
      <c r="E14265" s="101"/>
      <c r="G14265" s="101"/>
      <c r="I14265" s="102"/>
      <c r="J14265" s="103"/>
    </row>
    <row r="14266" spans="3:10" x14ac:dyDescent="0.25">
      <c r="C14266" s="101"/>
      <c r="E14266" s="101"/>
      <c r="G14266" s="101"/>
      <c r="I14266" s="102"/>
      <c r="J14266" s="103"/>
    </row>
    <row r="14267" spans="3:10" x14ac:dyDescent="0.25">
      <c r="C14267" s="101"/>
      <c r="E14267" s="101"/>
      <c r="G14267" s="101"/>
      <c r="I14267" s="102"/>
      <c r="J14267" s="103"/>
    </row>
    <row r="14268" spans="3:10" x14ac:dyDescent="0.25">
      <c r="C14268" s="101"/>
      <c r="E14268" s="101"/>
      <c r="G14268" s="101"/>
      <c r="I14268" s="102"/>
      <c r="J14268" s="103"/>
    </row>
    <row r="14269" spans="3:10" x14ac:dyDescent="0.25">
      <c r="C14269" s="101"/>
      <c r="E14269" s="101"/>
      <c r="G14269" s="101"/>
      <c r="I14269" s="102"/>
      <c r="J14269" s="103"/>
    </row>
    <row r="14270" spans="3:10" x14ac:dyDescent="0.25">
      <c r="C14270" s="101"/>
      <c r="E14270" s="101"/>
      <c r="G14270" s="101"/>
      <c r="I14270" s="102"/>
      <c r="J14270" s="103"/>
    </row>
    <row r="14271" spans="3:10" x14ac:dyDescent="0.25">
      <c r="C14271" s="101"/>
      <c r="E14271" s="101"/>
      <c r="G14271" s="101"/>
      <c r="I14271" s="102"/>
      <c r="J14271" s="103"/>
    </row>
    <row r="14272" spans="3:10" x14ac:dyDescent="0.25">
      <c r="C14272" s="101"/>
      <c r="E14272" s="101"/>
      <c r="G14272" s="101"/>
      <c r="I14272" s="102"/>
      <c r="J14272" s="103"/>
    </row>
    <row r="14273" spans="3:10" x14ac:dyDescent="0.25">
      <c r="C14273" s="101"/>
      <c r="E14273" s="101"/>
      <c r="G14273" s="101"/>
      <c r="I14273" s="102"/>
      <c r="J14273" s="103"/>
    </row>
    <row r="14274" spans="3:10" x14ac:dyDescent="0.25">
      <c r="C14274" s="101"/>
      <c r="E14274" s="101"/>
      <c r="G14274" s="101"/>
      <c r="I14274" s="102"/>
      <c r="J14274" s="103"/>
    </row>
    <row r="14275" spans="3:10" x14ac:dyDescent="0.25">
      <c r="C14275" s="101"/>
      <c r="E14275" s="101"/>
      <c r="G14275" s="101"/>
      <c r="I14275" s="102"/>
      <c r="J14275" s="103"/>
    </row>
    <row r="14276" spans="3:10" x14ac:dyDescent="0.25">
      <c r="C14276" s="101"/>
      <c r="E14276" s="101"/>
      <c r="G14276" s="101"/>
      <c r="I14276" s="102"/>
      <c r="J14276" s="103"/>
    </row>
    <row r="14277" spans="3:10" x14ac:dyDescent="0.25">
      <c r="C14277" s="101"/>
      <c r="E14277" s="101"/>
      <c r="G14277" s="101"/>
      <c r="I14277" s="102"/>
      <c r="J14277" s="103"/>
    </row>
    <row r="14278" spans="3:10" x14ac:dyDescent="0.25">
      <c r="C14278" s="101"/>
      <c r="E14278" s="101"/>
      <c r="G14278" s="101"/>
      <c r="I14278" s="102"/>
      <c r="J14278" s="103"/>
    </row>
    <row r="14279" spans="3:10" x14ac:dyDescent="0.25">
      <c r="C14279" s="101"/>
      <c r="E14279" s="101"/>
      <c r="G14279" s="101"/>
      <c r="I14279" s="102"/>
      <c r="J14279" s="103"/>
    </row>
    <row r="14280" spans="3:10" x14ac:dyDescent="0.25">
      <c r="C14280" s="101"/>
      <c r="E14280" s="101"/>
      <c r="G14280" s="101"/>
      <c r="I14280" s="102"/>
      <c r="J14280" s="103"/>
    </row>
    <row r="14281" spans="3:10" x14ac:dyDescent="0.25">
      <c r="C14281" s="101"/>
      <c r="E14281" s="101"/>
      <c r="G14281" s="101"/>
      <c r="I14281" s="102"/>
      <c r="J14281" s="103"/>
    </row>
    <row r="14282" spans="3:10" x14ac:dyDescent="0.25">
      <c r="C14282" s="101"/>
      <c r="E14282" s="101"/>
      <c r="G14282" s="101"/>
      <c r="I14282" s="102"/>
      <c r="J14282" s="103"/>
    </row>
    <row r="14283" spans="3:10" x14ac:dyDescent="0.25">
      <c r="C14283" s="101"/>
      <c r="E14283" s="101"/>
      <c r="G14283" s="101"/>
      <c r="I14283" s="102"/>
      <c r="J14283" s="103"/>
    </row>
    <row r="14284" spans="3:10" x14ac:dyDescent="0.25">
      <c r="C14284" s="101"/>
      <c r="E14284" s="101"/>
      <c r="G14284" s="101"/>
      <c r="I14284" s="102"/>
      <c r="J14284" s="103"/>
    </row>
    <row r="14285" spans="3:10" x14ac:dyDescent="0.25">
      <c r="C14285" s="101"/>
      <c r="E14285" s="101"/>
      <c r="G14285" s="101"/>
      <c r="I14285" s="102"/>
      <c r="J14285" s="103"/>
    </row>
    <row r="14286" spans="3:10" x14ac:dyDescent="0.25">
      <c r="C14286" s="101"/>
      <c r="E14286" s="101"/>
      <c r="G14286" s="101"/>
      <c r="I14286" s="102"/>
      <c r="J14286" s="103"/>
    </row>
    <row r="14287" spans="3:10" x14ac:dyDescent="0.25">
      <c r="C14287" s="101"/>
      <c r="E14287" s="101"/>
      <c r="G14287" s="101"/>
      <c r="I14287" s="102"/>
      <c r="J14287" s="103"/>
    </row>
    <row r="14288" spans="3:10" x14ac:dyDescent="0.25">
      <c r="C14288" s="101"/>
      <c r="E14288" s="101"/>
      <c r="G14288" s="101"/>
      <c r="I14288" s="102"/>
      <c r="J14288" s="103"/>
    </row>
    <row r="14289" spans="3:10" x14ac:dyDescent="0.25">
      <c r="C14289" s="101"/>
      <c r="E14289" s="101"/>
      <c r="G14289" s="101"/>
      <c r="I14289" s="102"/>
      <c r="J14289" s="103"/>
    </row>
    <row r="14290" spans="3:10" x14ac:dyDescent="0.25">
      <c r="C14290" s="101"/>
      <c r="E14290" s="101"/>
      <c r="G14290" s="101"/>
      <c r="I14290" s="102"/>
      <c r="J14290" s="103"/>
    </row>
    <row r="14291" spans="3:10" x14ac:dyDescent="0.25">
      <c r="C14291" s="101"/>
      <c r="E14291" s="101"/>
      <c r="G14291" s="101"/>
      <c r="I14291" s="102"/>
      <c r="J14291" s="103"/>
    </row>
    <row r="14292" spans="3:10" x14ac:dyDescent="0.25">
      <c r="C14292" s="101"/>
      <c r="E14292" s="101"/>
      <c r="G14292" s="101"/>
      <c r="I14292" s="102"/>
      <c r="J14292" s="103"/>
    </row>
    <row r="14293" spans="3:10" x14ac:dyDescent="0.25">
      <c r="C14293" s="101"/>
      <c r="E14293" s="101"/>
      <c r="G14293" s="101"/>
      <c r="I14293" s="102"/>
      <c r="J14293" s="103"/>
    </row>
    <row r="14294" spans="3:10" x14ac:dyDescent="0.25">
      <c r="C14294" s="101"/>
      <c r="E14294" s="101"/>
      <c r="G14294" s="101"/>
      <c r="I14294" s="102"/>
      <c r="J14294" s="103"/>
    </row>
    <row r="14295" spans="3:10" x14ac:dyDescent="0.25">
      <c r="C14295" s="101"/>
      <c r="E14295" s="101"/>
      <c r="G14295" s="101"/>
      <c r="I14295" s="102"/>
      <c r="J14295" s="103"/>
    </row>
    <row r="14296" spans="3:10" x14ac:dyDescent="0.25">
      <c r="C14296" s="101"/>
      <c r="E14296" s="101"/>
      <c r="G14296" s="101"/>
      <c r="I14296" s="102"/>
      <c r="J14296" s="103"/>
    </row>
    <row r="14297" spans="3:10" x14ac:dyDescent="0.25">
      <c r="C14297" s="101"/>
      <c r="E14297" s="101"/>
      <c r="G14297" s="101"/>
      <c r="I14297" s="102"/>
      <c r="J14297" s="103"/>
    </row>
    <row r="14298" spans="3:10" x14ac:dyDescent="0.25">
      <c r="C14298" s="101"/>
      <c r="E14298" s="101"/>
      <c r="G14298" s="101"/>
      <c r="I14298" s="102"/>
      <c r="J14298" s="103"/>
    </row>
    <row r="14299" spans="3:10" x14ac:dyDescent="0.25">
      <c r="C14299" s="101"/>
      <c r="E14299" s="101"/>
      <c r="G14299" s="101"/>
      <c r="I14299" s="102"/>
      <c r="J14299" s="103"/>
    </row>
    <row r="14300" spans="3:10" x14ac:dyDescent="0.25">
      <c r="C14300" s="101"/>
      <c r="E14300" s="101"/>
      <c r="G14300" s="101"/>
      <c r="I14300" s="102"/>
      <c r="J14300" s="103"/>
    </row>
    <row r="14301" spans="3:10" x14ac:dyDescent="0.25">
      <c r="C14301" s="101"/>
      <c r="E14301" s="101"/>
      <c r="G14301" s="101"/>
      <c r="I14301" s="102"/>
      <c r="J14301" s="103"/>
    </row>
    <row r="14302" spans="3:10" x14ac:dyDescent="0.25">
      <c r="C14302" s="101"/>
      <c r="E14302" s="101"/>
      <c r="G14302" s="101"/>
      <c r="I14302" s="102"/>
      <c r="J14302" s="103"/>
    </row>
    <row r="14303" spans="3:10" x14ac:dyDescent="0.25">
      <c r="C14303" s="101"/>
      <c r="E14303" s="101"/>
      <c r="G14303" s="101"/>
      <c r="I14303" s="102"/>
      <c r="J14303" s="103"/>
    </row>
    <row r="14304" spans="3:10" x14ac:dyDescent="0.25">
      <c r="C14304" s="101"/>
      <c r="E14304" s="101"/>
      <c r="G14304" s="101"/>
      <c r="I14304" s="102"/>
      <c r="J14304" s="103"/>
    </row>
    <row r="14305" spans="3:10" x14ac:dyDescent="0.25">
      <c r="C14305" s="101"/>
      <c r="E14305" s="101"/>
      <c r="G14305" s="101"/>
      <c r="I14305" s="102"/>
      <c r="J14305" s="103"/>
    </row>
    <row r="14306" spans="3:10" x14ac:dyDescent="0.25">
      <c r="C14306" s="101"/>
      <c r="E14306" s="101"/>
      <c r="G14306" s="101"/>
      <c r="I14306" s="102"/>
      <c r="J14306" s="103"/>
    </row>
    <row r="14307" spans="3:10" x14ac:dyDescent="0.25">
      <c r="C14307" s="101"/>
      <c r="E14307" s="101"/>
      <c r="G14307" s="101"/>
      <c r="I14307" s="102"/>
      <c r="J14307" s="103"/>
    </row>
    <row r="14308" spans="3:10" x14ac:dyDescent="0.25">
      <c r="C14308" s="101"/>
      <c r="E14308" s="101"/>
      <c r="G14308" s="101"/>
      <c r="I14308" s="102"/>
      <c r="J14308" s="103"/>
    </row>
    <row r="14309" spans="3:10" x14ac:dyDescent="0.25">
      <c r="C14309" s="101"/>
      <c r="E14309" s="101"/>
      <c r="G14309" s="101"/>
      <c r="I14309" s="102"/>
      <c r="J14309" s="103"/>
    </row>
    <row r="14310" spans="3:10" x14ac:dyDescent="0.25">
      <c r="C14310" s="101"/>
      <c r="E14310" s="101"/>
      <c r="G14310" s="101"/>
      <c r="I14310" s="102"/>
      <c r="J14310" s="103"/>
    </row>
    <row r="14311" spans="3:10" x14ac:dyDescent="0.25">
      <c r="C14311" s="101"/>
      <c r="E14311" s="101"/>
      <c r="G14311" s="101"/>
      <c r="I14311" s="102"/>
      <c r="J14311" s="103"/>
    </row>
    <row r="14312" spans="3:10" x14ac:dyDescent="0.25">
      <c r="C14312" s="101"/>
      <c r="E14312" s="101"/>
      <c r="G14312" s="101"/>
      <c r="I14312" s="102"/>
      <c r="J14312" s="103"/>
    </row>
    <row r="14313" spans="3:10" x14ac:dyDescent="0.25">
      <c r="C14313" s="101"/>
      <c r="E14313" s="101"/>
      <c r="G14313" s="101"/>
      <c r="I14313" s="102"/>
      <c r="J14313" s="103"/>
    </row>
    <row r="14314" spans="3:10" x14ac:dyDescent="0.25">
      <c r="C14314" s="101"/>
      <c r="E14314" s="101"/>
      <c r="G14314" s="101"/>
      <c r="I14314" s="102"/>
      <c r="J14314" s="103"/>
    </row>
    <row r="14315" spans="3:10" x14ac:dyDescent="0.25">
      <c r="C14315" s="101"/>
      <c r="E14315" s="101"/>
      <c r="G14315" s="101"/>
      <c r="I14315" s="102"/>
      <c r="J14315" s="103"/>
    </row>
    <row r="14316" spans="3:10" x14ac:dyDescent="0.25">
      <c r="C14316" s="101"/>
      <c r="E14316" s="101"/>
      <c r="G14316" s="101"/>
      <c r="I14316" s="102"/>
      <c r="J14316" s="103"/>
    </row>
    <row r="14317" spans="3:10" x14ac:dyDescent="0.25">
      <c r="C14317" s="101"/>
      <c r="E14317" s="101"/>
      <c r="G14317" s="101"/>
      <c r="I14317" s="102"/>
      <c r="J14317" s="103"/>
    </row>
    <row r="14318" spans="3:10" x14ac:dyDescent="0.25">
      <c r="C14318" s="101"/>
      <c r="E14318" s="101"/>
      <c r="G14318" s="101"/>
      <c r="I14318" s="102"/>
      <c r="J14318" s="103"/>
    </row>
    <row r="14319" spans="3:10" x14ac:dyDescent="0.25">
      <c r="C14319" s="101"/>
      <c r="E14319" s="101"/>
      <c r="G14319" s="101"/>
      <c r="I14319" s="102"/>
      <c r="J14319" s="103"/>
    </row>
    <row r="14320" spans="3:10" x14ac:dyDescent="0.25">
      <c r="C14320" s="101"/>
      <c r="E14320" s="101"/>
      <c r="G14320" s="101"/>
      <c r="I14320" s="102"/>
      <c r="J14320" s="103"/>
    </row>
    <row r="14321" spans="3:10" x14ac:dyDescent="0.25">
      <c r="C14321" s="101"/>
      <c r="E14321" s="101"/>
      <c r="G14321" s="101"/>
      <c r="I14321" s="102"/>
      <c r="J14321" s="103"/>
    </row>
    <row r="14322" spans="3:10" x14ac:dyDescent="0.25">
      <c r="C14322" s="101"/>
      <c r="E14322" s="101"/>
      <c r="G14322" s="101"/>
      <c r="I14322" s="102"/>
      <c r="J14322" s="103"/>
    </row>
    <row r="14323" spans="3:10" x14ac:dyDescent="0.25">
      <c r="C14323" s="101"/>
      <c r="E14323" s="101"/>
      <c r="G14323" s="101"/>
      <c r="I14323" s="102"/>
      <c r="J14323" s="103"/>
    </row>
    <row r="14324" spans="3:10" x14ac:dyDescent="0.25">
      <c r="C14324" s="101"/>
      <c r="E14324" s="101"/>
      <c r="G14324" s="101"/>
      <c r="I14324" s="102"/>
      <c r="J14324" s="103"/>
    </row>
    <row r="14325" spans="3:10" x14ac:dyDescent="0.25">
      <c r="C14325" s="101"/>
      <c r="E14325" s="101"/>
      <c r="G14325" s="101"/>
      <c r="I14325" s="102"/>
      <c r="J14325" s="103"/>
    </row>
    <row r="14326" spans="3:10" x14ac:dyDescent="0.25">
      <c r="C14326" s="101"/>
      <c r="E14326" s="101"/>
      <c r="G14326" s="101"/>
      <c r="I14326" s="102"/>
      <c r="J14326" s="103"/>
    </row>
    <row r="14327" spans="3:10" x14ac:dyDescent="0.25">
      <c r="C14327" s="101"/>
      <c r="E14327" s="101"/>
      <c r="G14327" s="101"/>
      <c r="I14327" s="102"/>
      <c r="J14327" s="103"/>
    </row>
    <row r="14328" spans="3:10" x14ac:dyDescent="0.25">
      <c r="C14328" s="101"/>
      <c r="E14328" s="101"/>
      <c r="G14328" s="101"/>
      <c r="I14328" s="102"/>
      <c r="J14328" s="103"/>
    </row>
    <row r="14329" spans="3:10" x14ac:dyDescent="0.25">
      <c r="C14329" s="101"/>
      <c r="E14329" s="101"/>
      <c r="G14329" s="101"/>
      <c r="I14329" s="102"/>
      <c r="J14329" s="103"/>
    </row>
    <row r="14330" spans="3:10" x14ac:dyDescent="0.25">
      <c r="C14330" s="101"/>
      <c r="E14330" s="101"/>
      <c r="G14330" s="101"/>
      <c r="I14330" s="102"/>
      <c r="J14330" s="103"/>
    </row>
    <row r="14331" spans="3:10" x14ac:dyDescent="0.25">
      <c r="C14331" s="101"/>
      <c r="E14331" s="101"/>
      <c r="G14331" s="101"/>
      <c r="I14331" s="102"/>
      <c r="J14331" s="103"/>
    </row>
    <row r="14332" spans="3:10" x14ac:dyDescent="0.25">
      <c r="C14332" s="101"/>
      <c r="E14332" s="101"/>
      <c r="G14332" s="101"/>
      <c r="I14332" s="102"/>
      <c r="J14332" s="103"/>
    </row>
    <row r="14333" spans="3:10" x14ac:dyDescent="0.25">
      <c r="C14333" s="101"/>
      <c r="E14333" s="101"/>
      <c r="G14333" s="101"/>
      <c r="I14333" s="102"/>
      <c r="J14333" s="103"/>
    </row>
    <row r="14334" spans="3:10" x14ac:dyDescent="0.25">
      <c r="C14334" s="101"/>
      <c r="E14334" s="101"/>
      <c r="G14334" s="101"/>
      <c r="I14334" s="102"/>
      <c r="J14334" s="103"/>
    </row>
    <row r="14335" spans="3:10" x14ac:dyDescent="0.25">
      <c r="C14335" s="101"/>
      <c r="E14335" s="101"/>
      <c r="G14335" s="101"/>
      <c r="I14335" s="102"/>
      <c r="J14335" s="103"/>
    </row>
    <row r="14336" spans="3:10" x14ac:dyDescent="0.25">
      <c r="C14336" s="101"/>
      <c r="E14336" s="101"/>
      <c r="G14336" s="101"/>
      <c r="I14336" s="102"/>
      <c r="J14336" s="103"/>
    </row>
    <row r="14337" spans="3:10" x14ac:dyDescent="0.25">
      <c r="C14337" s="101"/>
      <c r="E14337" s="101"/>
      <c r="G14337" s="101"/>
      <c r="I14337" s="102"/>
      <c r="J14337" s="103"/>
    </row>
    <row r="14338" spans="3:10" x14ac:dyDescent="0.25">
      <c r="C14338" s="101"/>
      <c r="E14338" s="101"/>
      <c r="G14338" s="101"/>
      <c r="I14338" s="102"/>
      <c r="J14338" s="103"/>
    </row>
    <row r="14339" spans="3:10" x14ac:dyDescent="0.25">
      <c r="C14339" s="101"/>
      <c r="E14339" s="101"/>
      <c r="G14339" s="101"/>
      <c r="I14339" s="102"/>
      <c r="J14339" s="103"/>
    </row>
    <row r="14340" spans="3:10" x14ac:dyDescent="0.25">
      <c r="C14340" s="101"/>
      <c r="E14340" s="101"/>
      <c r="G14340" s="101"/>
      <c r="I14340" s="102"/>
      <c r="J14340" s="103"/>
    </row>
    <row r="14341" spans="3:10" x14ac:dyDescent="0.25">
      <c r="C14341" s="101"/>
      <c r="E14341" s="101"/>
      <c r="G14341" s="101"/>
      <c r="I14341" s="102"/>
      <c r="J14341" s="103"/>
    </row>
    <row r="14342" spans="3:10" x14ac:dyDescent="0.25">
      <c r="C14342" s="101"/>
      <c r="E14342" s="101"/>
      <c r="G14342" s="101"/>
      <c r="I14342" s="102"/>
      <c r="J14342" s="103"/>
    </row>
    <row r="14343" spans="3:10" x14ac:dyDescent="0.25">
      <c r="C14343" s="101"/>
      <c r="E14343" s="101"/>
      <c r="G14343" s="101"/>
      <c r="I14343" s="102"/>
      <c r="J14343" s="103"/>
    </row>
    <row r="14344" spans="3:10" x14ac:dyDescent="0.25">
      <c r="C14344" s="101"/>
      <c r="E14344" s="101"/>
      <c r="G14344" s="101"/>
      <c r="I14344" s="102"/>
      <c r="J14344" s="103"/>
    </row>
    <row r="14345" spans="3:10" x14ac:dyDescent="0.25">
      <c r="C14345" s="101"/>
      <c r="E14345" s="101"/>
      <c r="G14345" s="101"/>
      <c r="I14345" s="102"/>
      <c r="J14345" s="103"/>
    </row>
    <row r="14346" spans="3:10" x14ac:dyDescent="0.25">
      <c r="C14346" s="101"/>
      <c r="E14346" s="101"/>
      <c r="G14346" s="101"/>
      <c r="I14346" s="102"/>
      <c r="J14346" s="103"/>
    </row>
    <row r="14347" spans="3:10" x14ac:dyDescent="0.25">
      <c r="C14347" s="101"/>
      <c r="E14347" s="101"/>
      <c r="G14347" s="101"/>
      <c r="I14347" s="102"/>
      <c r="J14347" s="103"/>
    </row>
    <row r="14348" spans="3:10" x14ac:dyDescent="0.25">
      <c r="C14348" s="101"/>
      <c r="E14348" s="101"/>
      <c r="G14348" s="101"/>
      <c r="I14348" s="102"/>
      <c r="J14348" s="103"/>
    </row>
    <row r="14349" spans="3:10" x14ac:dyDescent="0.25">
      <c r="C14349" s="101"/>
      <c r="E14349" s="101"/>
      <c r="G14349" s="101"/>
      <c r="I14349" s="102"/>
      <c r="J14349" s="103"/>
    </row>
    <row r="14350" spans="3:10" x14ac:dyDescent="0.25">
      <c r="C14350" s="101"/>
      <c r="E14350" s="101"/>
      <c r="G14350" s="101"/>
      <c r="I14350" s="102"/>
      <c r="J14350" s="103"/>
    </row>
    <row r="14351" spans="3:10" x14ac:dyDescent="0.25">
      <c r="C14351" s="101"/>
      <c r="E14351" s="101"/>
      <c r="G14351" s="101"/>
      <c r="I14351" s="102"/>
      <c r="J14351" s="103"/>
    </row>
    <row r="14352" spans="3:10" x14ac:dyDescent="0.25">
      <c r="C14352" s="101"/>
      <c r="E14352" s="101"/>
      <c r="G14352" s="101"/>
      <c r="I14352" s="102"/>
      <c r="J14352" s="103"/>
    </row>
    <row r="14353" spans="3:10" x14ac:dyDescent="0.25">
      <c r="C14353" s="101"/>
      <c r="E14353" s="101"/>
      <c r="G14353" s="101"/>
      <c r="I14353" s="102"/>
      <c r="J14353" s="103"/>
    </row>
    <row r="14354" spans="3:10" x14ac:dyDescent="0.25">
      <c r="C14354" s="101"/>
      <c r="E14354" s="101"/>
      <c r="G14354" s="101"/>
      <c r="I14354" s="102"/>
      <c r="J14354" s="103"/>
    </row>
    <row r="14355" spans="3:10" x14ac:dyDescent="0.25">
      <c r="C14355" s="101"/>
      <c r="E14355" s="101"/>
      <c r="G14355" s="101"/>
      <c r="I14355" s="102"/>
      <c r="J14355" s="103"/>
    </row>
    <row r="14356" spans="3:10" x14ac:dyDescent="0.25">
      <c r="C14356" s="101"/>
      <c r="E14356" s="101"/>
      <c r="G14356" s="101"/>
      <c r="I14356" s="102"/>
      <c r="J14356" s="103"/>
    </row>
    <row r="14357" spans="3:10" x14ac:dyDescent="0.25">
      <c r="C14357" s="101"/>
      <c r="E14357" s="101"/>
      <c r="G14357" s="101"/>
      <c r="I14357" s="102"/>
      <c r="J14357" s="103"/>
    </row>
    <row r="14358" spans="3:10" x14ac:dyDescent="0.25">
      <c r="C14358" s="101"/>
      <c r="E14358" s="101"/>
      <c r="G14358" s="101"/>
      <c r="I14358" s="102"/>
      <c r="J14358" s="103"/>
    </row>
    <row r="14359" spans="3:10" x14ac:dyDescent="0.25">
      <c r="C14359" s="101"/>
      <c r="E14359" s="101"/>
      <c r="G14359" s="101"/>
      <c r="I14359" s="102"/>
      <c r="J14359" s="103"/>
    </row>
    <row r="14360" spans="3:10" x14ac:dyDescent="0.25">
      <c r="C14360" s="101"/>
      <c r="E14360" s="101"/>
      <c r="G14360" s="101"/>
      <c r="I14360" s="102"/>
      <c r="J14360" s="103"/>
    </row>
    <row r="14361" spans="3:10" x14ac:dyDescent="0.25">
      <c r="C14361" s="101"/>
      <c r="E14361" s="101"/>
      <c r="G14361" s="101"/>
      <c r="I14361" s="102"/>
      <c r="J14361" s="103"/>
    </row>
    <row r="14362" spans="3:10" x14ac:dyDescent="0.25">
      <c r="C14362" s="101"/>
      <c r="E14362" s="101"/>
      <c r="G14362" s="101"/>
      <c r="I14362" s="102"/>
      <c r="J14362" s="103"/>
    </row>
    <row r="14363" spans="3:10" x14ac:dyDescent="0.25">
      <c r="C14363" s="101"/>
      <c r="E14363" s="101"/>
      <c r="G14363" s="101"/>
      <c r="I14363" s="102"/>
      <c r="J14363" s="103"/>
    </row>
    <row r="14364" spans="3:10" x14ac:dyDescent="0.25">
      <c r="C14364" s="101"/>
      <c r="E14364" s="101"/>
      <c r="G14364" s="101"/>
      <c r="I14364" s="102"/>
      <c r="J14364" s="103"/>
    </row>
    <row r="14365" spans="3:10" x14ac:dyDescent="0.25">
      <c r="C14365" s="101"/>
      <c r="E14365" s="101"/>
      <c r="G14365" s="101"/>
      <c r="I14365" s="102"/>
      <c r="J14365" s="103"/>
    </row>
    <row r="14366" spans="3:10" x14ac:dyDescent="0.25">
      <c r="C14366" s="101"/>
      <c r="E14366" s="101"/>
      <c r="G14366" s="101"/>
      <c r="I14366" s="102"/>
      <c r="J14366" s="103"/>
    </row>
    <row r="14367" spans="3:10" x14ac:dyDescent="0.25">
      <c r="C14367" s="101"/>
      <c r="E14367" s="101"/>
      <c r="G14367" s="101"/>
      <c r="I14367" s="102"/>
      <c r="J14367" s="103"/>
    </row>
    <row r="14368" spans="3:10" x14ac:dyDescent="0.25">
      <c r="C14368" s="101"/>
      <c r="E14368" s="101"/>
      <c r="G14368" s="101"/>
      <c r="I14368" s="102"/>
      <c r="J14368" s="103"/>
    </row>
    <row r="14369" spans="3:10" x14ac:dyDescent="0.25">
      <c r="C14369" s="101"/>
      <c r="E14369" s="101"/>
      <c r="G14369" s="101"/>
      <c r="I14369" s="102"/>
      <c r="J14369" s="103"/>
    </row>
    <row r="14370" spans="3:10" x14ac:dyDescent="0.25">
      <c r="C14370" s="101"/>
      <c r="E14370" s="101"/>
      <c r="G14370" s="101"/>
      <c r="I14370" s="102"/>
      <c r="J14370" s="103"/>
    </row>
    <row r="14371" spans="3:10" x14ac:dyDescent="0.25">
      <c r="C14371" s="101"/>
      <c r="E14371" s="101"/>
      <c r="G14371" s="101"/>
      <c r="I14371" s="102"/>
      <c r="J14371" s="103"/>
    </row>
    <row r="14372" spans="3:10" x14ac:dyDescent="0.25">
      <c r="C14372" s="101"/>
      <c r="E14372" s="101"/>
      <c r="G14372" s="101"/>
      <c r="I14372" s="102"/>
      <c r="J14372" s="103"/>
    </row>
    <row r="14373" spans="3:10" x14ac:dyDescent="0.25">
      <c r="C14373" s="101"/>
      <c r="E14373" s="101"/>
      <c r="G14373" s="101"/>
      <c r="I14373" s="102"/>
      <c r="J14373" s="103"/>
    </row>
    <row r="14374" spans="3:10" x14ac:dyDescent="0.25">
      <c r="C14374" s="101"/>
      <c r="E14374" s="101"/>
      <c r="G14374" s="101"/>
      <c r="I14374" s="102"/>
      <c r="J14374" s="103"/>
    </row>
    <row r="14375" spans="3:10" x14ac:dyDescent="0.25">
      <c r="C14375" s="101"/>
      <c r="E14375" s="101"/>
      <c r="G14375" s="101"/>
      <c r="I14375" s="102"/>
      <c r="J14375" s="103"/>
    </row>
    <row r="14376" spans="3:10" x14ac:dyDescent="0.25">
      <c r="C14376" s="101"/>
      <c r="E14376" s="101"/>
      <c r="G14376" s="101"/>
      <c r="I14376" s="102"/>
      <c r="J14376" s="103"/>
    </row>
    <row r="14377" spans="3:10" x14ac:dyDescent="0.25">
      <c r="C14377" s="101"/>
      <c r="E14377" s="101"/>
      <c r="G14377" s="101"/>
      <c r="I14377" s="102"/>
      <c r="J14377" s="103"/>
    </row>
    <row r="14378" spans="3:10" x14ac:dyDescent="0.25">
      <c r="C14378" s="101"/>
      <c r="E14378" s="101"/>
      <c r="G14378" s="101"/>
      <c r="I14378" s="102"/>
      <c r="J14378" s="103"/>
    </row>
    <row r="14379" spans="3:10" x14ac:dyDescent="0.25">
      <c r="C14379" s="101"/>
      <c r="E14379" s="101"/>
      <c r="G14379" s="101"/>
      <c r="I14379" s="102"/>
      <c r="J14379" s="103"/>
    </row>
    <row r="14380" spans="3:10" x14ac:dyDescent="0.25">
      <c r="C14380" s="101"/>
      <c r="E14380" s="101"/>
      <c r="G14380" s="101"/>
      <c r="I14380" s="102"/>
      <c r="J14380" s="103"/>
    </row>
    <row r="14381" spans="3:10" x14ac:dyDescent="0.25">
      <c r="C14381" s="101"/>
      <c r="E14381" s="101"/>
      <c r="G14381" s="101"/>
      <c r="I14381" s="102"/>
      <c r="J14381" s="103"/>
    </row>
    <row r="14382" spans="3:10" x14ac:dyDescent="0.25">
      <c r="C14382" s="101"/>
      <c r="E14382" s="101"/>
      <c r="G14382" s="101"/>
      <c r="I14382" s="102"/>
      <c r="J14382" s="103"/>
    </row>
    <row r="14383" spans="3:10" x14ac:dyDescent="0.25">
      <c r="C14383" s="101"/>
      <c r="E14383" s="101"/>
      <c r="G14383" s="101"/>
      <c r="I14383" s="102"/>
      <c r="J14383" s="103"/>
    </row>
    <row r="14384" spans="3:10" x14ac:dyDescent="0.25">
      <c r="C14384" s="101"/>
      <c r="E14384" s="101"/>
      <c r="G14384" s="101"/>
      <c r="I14384" s="102"/>
      <c r="J14384" s="103"/>
    </row>
    <row r="14385" spans="3:10" x14ac:dyDescent="0.25">
      <c r="C14385" s="101"/>
      <c r="E14385" s="101"/>
      <c r="G14385" s="101"/>
      <c r="I14385" s="102"/>
      <c r="J14385" s="103"/>
    </row>
    <row r="14386" spans="3:10" x14ac:dyDescent="0.25">
      <c r="C14386" s="101"/>
      <c r="E14386" s="101"/>
      <c r="G14386" s="101"/>
      <c r="I14386" s="102"/>
      <c r="J14386" s="103"/>
    </row>
    <row r="14387" spans="3:10" x14ac:dyDescent="0.25">
      <c r="C14387" s="101"/>
      <c r="E14387" s="101"/>
      <c r="G14387" s="101"/>
      <c r="I14387" s="102"/>
      <c r="J14387" s="103"/>
    </row>
    <row r="14388" spans="3:10" x14ac:dyDescent="0.25">
      <c r="C14388" s="101"/>
      <c r="E14388" s="101"/>
      <c r="G14388" s="101"/>
      <c r="I14388" s="102"/>
      <c r="J14388" s="103"/>
    </row>
    <row r="14389" spans="3:10" x14ac:dyDescent="0.25">
      <c r="C14389" s="101"/>
      <c r="E14389" s="101"/>
      <c r="G14389" s="101"/>
      <c r="I14389" s="102"/>
      <c r="J14389" s="103"/>
    </row>
    <row r="14390" spans="3:10" x14ac:dyDescent="0.25">
      <c r="C14390" s="101"/>
      <c r="E14390" s="101"/>
      <c r="G14390" s="101"/>
      <c r="I14390" s="102"/>
      <c r="J14390" s="103"/>
    </row>
    <row r="14391" spans="3:10" x14ac:dyDescent="0.25">
      <c r="C14391" s="101"/>
      <c r="E14391" s="101"/>
      <c r="G14391" s="101"/>
      <c r="I14391" s="102"/>
      <c r="J14391" s="103"/>
    </row>
    <row r="14392" spans="3:10" x14ac:dyDescent="0.25">
      <c r="C14392" s="101"/>
      <c r="E14392" s="101"/>
      <c r="G14392" s="101"/>
      <c r="I14392" s="102"/>
      <c r="J14392" s="103"/>
    </row>
    <row r="14393" spans="3:10" x14ac:dyDescent="0.25">
      <c r="C14393" s="101"/>
      <c r="E14393" s="101"/>
      <c r="G14393" s="101"/>
      <c r="I14393" s="102"/>
      <c r="J14393" s="103"/>
    </row>
    <row r="14394" spans="3:10" x14ac:dyDescent="0.25">
      <c r="C14394" s="101"/>
      <c r="E14394" s="101"/>
      <c r="G14394" s="101"/>
      <c r="I14394" s="102"/>
      <c r="J14394" s="103"/>
    </row>
    <row r="14395" spans="3:10" x14ac:dyDescent="0.25">
      <c r="C14395" s="101"/>
      <c r="E14395" s="101"/>
      <c r="G14395" s="101"/>
      <c r="I14395" s="102"/>
      <c r="J14395" s="103"/>
    </row>
    <row r="14396" spans="3:10" x14ac:dyDescent="0.25">
      <c r="C14396" s="101"/>
      <c r="E14396" s="101"/>
      <c r="G14396" s="101"/>
      <c r="I14396" s="102"/>
      <c r="J14396" s="103"/>
    </row>
    <row r="14397" spans="3:10" x14ac:dyDescent="0.25">
      <c r="C14397" s="101"/>
      <c r="E14397" s="101"/>
      <c r="G14397" s="101"/>
      <c r="I14397" s="102"/>
      <c r="J14397" s="103"/>
    </row>
    <row r="14398" spans="3:10" x14ac:dyDescent="0.25">
      <c r="C14398" s="101"/>
      <c r="E14398" s="101"/>
      <c r="G14398" s="101"/>
      <c r="I14398" s="102"/>
      <c r="J14398" s="103"/>
    </row>
    <row r="14399" spans="3:10" x14ac:dyDescent="0.25">
      <c r="C14399" s="101"/>
      <c r="E14399" s="101"/>
      <c r="G14399" s="101"/>
      <c r="I14399" s="102"/>
      <c r="J14399" s="103"/>
    </row>
    <row r="14400" spans="3:10" x14ac:dyDescent="0.25">
      <c r="C14400" s="101"/>
      <c r="E14400" s="101"/>
      <c r="G14400" s="101"/>
      <c r="I14400" s="102"/>
      <c r="J14400" s="103"/>
    </row>
    <row r="14401" spans="3:10" x14ac:dyDescent="0.25">
      <c r="C14401" s="101"/>
      <c r="E14401" s="101"/>
      <c r="G14401" s="101"/>
      <c r="I14401" s="102"/>
      <c r="J14401" s="103"/>
    </row>
    <row r="14402" spans="3:10" x14ac:dyDescent="0.25">
      <c r="C14402" s="101"/>
      <c r="E14402" s="101"/>
      <c r="G14402" s="101"/>
      <c r="I14402" s="102"/>
      <c r="J14402" s="103"/>
    </row>
    <row r="14403" spans="3:10" x14ac:dyDescent="0.25">
      <c r="C14403" s="101"/>
      <c r="E14403" s="101"/>
      <c r="G14403" s="101"/>
      <c r="I14403" s="102"/>
      <c r="J14403" s="103"/>
    </row>
    <row r="14404" spans="3:10" x14ac:dyDescent="0.25">
      <c r="C14404" s="101"/>
      <c r="E14404" s="101"/>
      <c r="G14404" s="101"/>
      <c r="I14404" s="102"/>
      <c r="J14404" s="103"/>
    </row>
    <row r="14405" spans="3:10" x14ac:dyDescent="0.25">
      <c r="C14405" s="101"/>
      <c r="E14405" s="101"/>
      <c r="G14405" s="101"/>
      <c r="I14405" s="102"/>
      <c r="J14405" s="103"/>
    </row>
    <row r="14406" spans="3:10" x14ac:dyDescent="0.25">
      <c r="C14406" s="101"/>
      <c r="E14406" s="101"/>
      <c r="G14406" s="101"/>
      <c r="I14406" s="102"/>
      <c r="J14406" s="103"/>
    </row>
    <row r="14407" spans="3:10" x14ac:dyDescent="0.25">
      <c r="C14407" s="101"/>
      <c r="E14407" s="101"/>
      <c r="G14407" s="101"/>
      <c r="I14407" s="102"/>
      <c r="J14407" s="103"/>
    </row>
    <row r="14408" spans="3:10" x14ac:dyDescent="0.25">
      <c r="C14408" s="101"/>
      <c r="E14408" s="101"/>
      <c r="G14408" s="101"/>
      <c r="I14408" s="102"/>
      <c r="J14408" s="103"/>
    </row>
    <row r="14409" spans="3:10" x14ac:dyDescent="0.25">
      <c r="C14409" s="101"/>
      <c r="E14409" s="101"/>
      <c r="G14409" s="101"/>
      <c r="I14409" s="102"/>
      <c r="J14409" s="103"/>
    </row>
    <row r="14410" spans="3:10" x14ac:dyDescent="0.25">
      <c r="C14410" s="101"/>
      <c r="E14410" s="101"/>
      <c r="G14410" s="101"/>
      <c r="I14410" s="102"/>
      <c r="J14410" s="103"/>
    </row>
    <row r="14411" spans="3:10" x14ac:dyDescent="0.25">
      <c r="C14411" s="101"/>
      <c r="E14411" s="101"/>
      <c r="G14411" s="101"/>
      <c r="I14411" s="102"/>
      <c r="J14411" s="103"/>
    </row>
    <row r="14412" spans="3:10" x14ac:dyDescent="0.25">
      <c r="C14412" s="101"/>
      <c r="E14412" s="101"/>
      <c r="G14412" s="101"/>
      <c r="I14412" s="102"/>
      <c r="J14412" s="103"/>
    </row>
    <row r="14413" spans="3:10" x14ac:dyDescent="0.25">
      <c r="C14413" s="101"/>
      <c r="E14413" s="101"/>
      <c r="G14413" s="101"/>
      <c r="I14413" s="102"/>
      <c r="J14413" s="103"/>
    </row>
    <row r="14414" spans="3:10" x14ac:dyDescent="0.25">
      <c r="C14414" s="101"/>
      <c r="E14414" s="101"/>
      <c r="G14414" s="101"/>
      <c r="I14414" s="102"/>
      <c r="J14414" s="103"/>
    </row>
    <row r="14415" spans="3:10" x14ac:dyDescent="0.25">
      <c r="C14415" s="101"/>
      <c r="E14415" s="101"/>
      <c r="G14415" s="101"/>
      <c r="I14415" s="102"/>
      <c r="J14415" s="103"/>
    </row>
    <row r="14416" spans="3:10" x14ac:dyDescent="0.25">
      <c r="C14416" s="101"/>
      <c r="E14416" s="101"/>
      <c r="G14416" s="101"/>
      <c r="I14416" s="102"/>
      <c r="J14416" s="103"/>
    </row>
    <row r="14417" spans="3:10" x14ac:dyDescent="0.25">
      <c r="C14417" s="101"/>
      <c r="E14417" s="101"/>
      <c r="G14417" s="101"/>
      <c r="I14417" s="102"/>
      <c r="J14417" s="103"/>
    </row>
    <row r="14418" spans="3:10" x14ac:dyDescent="0.25">
      <c r="C14418" s="101"/>
      <c r="E14418" s="101"/>
      <c r="G14418" s="101"/>
      <c r="I14418" s="102"/>
      <c r="J14418" s="103"/>
    </row>
    <row r="14419" spans="3:10" x14ac:dyDescent="0.25">
      <c r="C14419" s="101"/>
      <c r="E14419" s="101"/>
      <c r="G14419" s="101"/>
      <c r="I14419" s="102"/>
      <c r="J14419" s="103"/>
    </row>
    <row r="14420" spans="3:10" x14ac:dyDescent="0.25">
      <c r="C14420" s="101"/>
      <c r="E14420" s="101"/>
      <c r="G14420" s="101"/>
      <c r="I14420" s="102"/>
      <c r="J14420" s="103"/>
    </row>
    <row r="14421" spans="3:10" x14ac:dyDescent="0.25">
      <c r="C14421" s="101"/>
      <c r="E14421" s="101"/>
      <c r="G14421" s="101"/>
      <c r="I14421" s="102"/>
      <c r="J14421" s="103"/>
    </row>
    <row r="14422" spans="3:10" x14ac:dyDescent="0.25">
      <c r="C14422" s="101"/>
      <c r="E14422" s="101"/>
      <c r="G14422" s="101"/>
      <c r="I14422" s="102"/>
      <c r="J14422" s="103"/>
    </row>
    <row r="14423" spans="3:10" x14ac:dyDescent="0.25">
      <c r="C14423" s="101"/>
      <c r="E14423" s="101"/>
      <c r="G14423" s="101"/>
      <c r="I14423" s="102"/>
      <c r="J14423" s="103"/>
    </row>
    <row r="14424" spans="3:10" x14ac:dyDescent="0.25">
      <c r="C14424" s="101"/>
      <c r="E14424" s="101"/>
      <c r="G14424" s="101"/>
      <c r="I14424" s="102"/>
      <c r="J14424" s="103"/>
    </row>
    <row r="14425" spans="3:10" x14ac:dyDescent="0.25">
      <c r="C14425" s="101"/>
      <c r="E14425" s="101"/>
      <c r="G14425" s="101"/>
      <c r="I14425" s="102"/>
      <c r="J14425" s="103"/>
    </row>
    <row r="14426" spans="3:10" x14ac:dyDescent="0.25">
      <c r="C14426" s="101"/>
      <c r="E14426" s="101"/>
      <c r="G14426" s="101"/>
      <c r="I14426" s="102"/>
      <c r="J14426" s="103"/>
    </row>
    <row r="14427" spans="3:10" x14ac:dyDescent="0.25">
      <c r="C14427" s="101"/>
      <c r="E14427" s="101"/>
      <c r="G14427" s="101"/>
      <c r="I14427" s="102"/>
      <c r="J14427" s="103"/>
    </row>
    <row r="14428" spans="3:10" x14ac:dyDescent="0.25">
      <c r="C14428" s="101"/>
      <c r="E14428" s="101"/>
      <c r="G14428" s="101"/>
      <c r="I14428" s="102"/>
      <c r="J14428" s="103"/>
    </row>
    <row r="14429" spans="3:10" x14ac:dyDescent="0.25">
      <c r="C14429" s="101"/>
      <c r="E14429" s="101"/>
      <c r="G14429" s="101"/>
      <c r="I14429" s="102"/>
      <c r="J14429" s="103"/>
    </row>
    <row r="14430" spans="3:10" x14ac:dyDescent="0.25">
      <c r="C14430" s="101"/>
      <c r="E14430" s="101"/>
      <c r="G14430" s="101"/>
      <c r="I14430" s="102"/>
      <c r="J14430" s="103"/>
    </row>
    <row r="14431" spans="3:10" x14ac:dyDescent="0.25">
      <c r="C14431" s="101"/>
      <c r="E14431" s="101"/>
      <c r="G14431" s="101"/>
      <c r="I14431" s="102"/>
      <c r="J14431" s="103"/>
    </row>
    <row r="14432" spans="3:10" x14ac:dyDescent="0.25">
      <c r="C14432" s="101"/>
      <c r="E14432" s="101"/>
      <c r="G14432" s="101"/>
      <c r="I14432" s="102"/>
      <c r="J14432" s="103"/>
    </row>
    <row r="14433" spans="3:10" x14ac:dyDescent="0.25">
      <c r="C14433" s="101"/>
      <c r="E14433" s="101"/>
      <c r="G14433" s="101"/>
      <c r="I14433" s="102"/>
      <c r="J14433" s="103"/>
    </row>
    <row r="14434" spans="3:10" x14ac:dyDescent="0.25">
      <c r="C14434" s="101"/>
      <c r="E14434" s="101"/>
      <c r="G14434" s="101"/>
      <c r="I14434" s="102"/>
      <c r="J14434" s="103"/>
    </row>
    <row r="14435" spans="3:10" x14ac:dyDescent="0.25">
      <c r="C14435" s="101"/>
      <c r="E14435" s="101"/>
      <c r="G14435" s="101"/>
      <c r="I14435" s="102"/>
      <c r="J14435" s="103"/>
    </row>
    <row r="14436" spans="3:10" x14ac:dyDescent="0.25">
      <c r="C14436" s="101"/>
      <c r="E14436" s="101"/>
      <c r="G14436" s="101"/>
      <c r="I14436" s="102"/>
      <c r="J14436" s="103"/>
    </row>
    <row r="14437" spans="3:10" x14ac:dyDescent="0.25">
      <c r="C14437" s="101"/>
      <c r="E14437" s="101"/>
      <c r="G14437" s="101"/>
      <c r="I14437" s="102"/>
      <c r="J14437" s="103"/>
    </row>
    <row r="14438" spans="3:10" x14ac:dyDescent="0.25">
      <c r="C14438" s="101"/>
      <c r="E14438" s="101"/>
      <c r="G14438" s="101"/>
      <c r="I14438" s="102"/>
      <c r="J14438" s="103"/>
    </row>
    <row r="14439" spans="3:10" x14ac:dyDescent="0.25">
      <c r="C14439" s="101"/>
      <c r="E14439" s="101"/>
      <c r="G14439" s="101"/>
      <c r="I14439" s="102"/>
      <c r="J14439" s="103"/>
    </row>
    <row r="14440" spans="3:10" x14ac:dyDescent="0.25">
      <c r="C14440" s="101"/>
      <c r="E14440" s="101"/>
      <c r="G14440" s="101"/>
      <c r="I14440" s="102"/>
      <c r="J14440" s="103"/>
    </row>
    <row r="14441" spans="3:10" x14ac:dyDescent="0.25">
      <c r="C14441" s="101"/>
      <c r="E14441" s="101"/>
      <c r="G14441" s="101"/>
      <c r="I14441" s="102"/>
      <c r="J14441" s="103"/>
    </row>
    <row r="14442" spans="3:10" x14ac:dyDescent="0.25">
      <c r="C14442" s="101"/>
      <c r="E14442" s="101"/>
      <c r="G14442" s="101"/>
      <c r="I14442" s="102"/>
      <c r="J14442" s="103"/>
    </row>
    <row r="14443" spans="3:10" x14ac:dyDescent="0.25">
      <c r="C14443" s="101"/>
      <c r="E14443" s="101"/>
      <c r="G14443" s="101"/>
      <c r="I14443" s="102"/>
      <c r="J14443" s="103"/>
    </row>
    <row r="14444" spans="3:10" x14ac:dyDescent="0.25">
      <c r="C14444" s="101"/>
      <c r="E14444" s="101"/>
      <c r="G14444" s="101"/>
      <c r="I14444" s="102"/>
      <c r="J14444" s="103"/>
    </row>
    <row r="14445" spans="3:10" x14ac:dyDescent="0.25">
      <c r="C14445" s="101"/>
      <c r="E14445" s="101"/>
      <c r="G14445" s="101"/>
      <c r="I14445" s="102"/>
      <c r="J14445" s="103"/>
    </row>
    <row r="14446" spans="3:10" x14ac:dyDescent="0.25">
      <c r="C14446" s="101"/>
      <c r="E14446" s="101"/>
      <c r="G14446" s="101"/>
      <c r="I14446" s="102"/>
      <c r="J14446" s="103"/>
    </row>
    <row r="14447" spans="3:10" x14ac:dyDescent="0.25">
      <c r="C14447" s="101"/>
      <c r="E14447" s="101"/>
      <c r="G14447" s="101"/>
      <c r="I14447" s="102"/>
      <c r="J14447" s="103"/>
    </row>
    <row r="14448" spans="3:10" x14ac:dyDescent="0.25">
      <c r="C14448" s="101"/>
      <c r="E14448" s="101"/>
      <c r="G14448" s="101"/>
      <c r="I14448" s="102"/>
      <c r="J14448" s="103"/>
    </row>
    <row r="14449" spans="3:10" x14ac:dyDescent="0.25">
      <c r="C14449" s="101"/>
      <c r="E14449" s="101"/>
      <c r="G14449" s="101"/>
      <c r="I14449" s="102"/>
      <c r="J14449" s="103"/>
    </row>
    <row r="14450" spans="3:10" x14ac:dyDescent="0.25">
      <c r="C14450" s="101"/>
      <c r="E14450" s="101"/>
      <c r="G14450" s="101"/>
      <c r="I14450" s="102"/>
      <c r="J14450" s="103"/>
    </row>
    <row r="14451" spans="3:10" x14ac:dyDescent="0.25">
      <c r="C14451" s="101"/>
      <c r="E14451" s="101"/>
      <c r="G14451" s="101"/>
      <c r="I14451" s="102"/>
      <c r="J14451" s="103"/>
    </row>
    <row r="14452" spans="3:10" x14ac:dyDescent="0.25">
      <c r="C14452" s="101"/>
      <c r="E14452" s="101"/>
      <c r="G14452" s="101"/>
      <c r="I14452" s="102"/>
      <c r="J14452" s="103"/>
    </row>
    <row r="14453" spans="3:10" x14ac:dyDescent="0.25">
      <c r="C14453" s="101"/>
      <c r="E14453" s="101"/>
      <c r="G14453" s="101"/>
      <c r="I14453" s="102"/>
      <c r="J14453" s="103"/>
    </row>
    <row r="14454" spans="3:10" x14ac:dyDescent="0.25">
      <c r="C14454" s="101"/>
      <c r="E14454" s="101"/>
      <c r="G14454" s="101"/>
      <c r="I14454" s="102"/>
      <c r="J14454" s="103"/>
    </row>
    <row r="14455" spans="3:10" x14ac:dyDescent="0.25">
      <c r="C14455" s="101"/>
      <c r="E14455" s="101"/>
      <c r="G14455" s="101"/>
      <c r="I14455" s="102"/>
      <c r="J14455" s="103"/>
    </row>
    <row r="14456" spans="3:10" x14ac:dyDescent="0.25">
      <c r="C14456" s="101"/>
      <c r="E14456" s="101"/>
      <c r="G14456" s="101"/>
      <c r="I14456" s="102"/>
      <c r="J14456" s="103"/>
    </row>
    <row r="14457" spans="3:10" x14ac:dyDescent="0.25">
      <c r="C14457" s="101"/>
      <c r="E14457" s="101"/>
      <c r="G14457" s="101"/>
      <c r="I14457" s="102"/>
      <c r="J14457" s="103"/>
    </row>
    <row r="14458" spans="3:10" x14ac:dyDescent="0.25">
      <c r="C14458" s="101"/>
      <c r="E14458" s="101"/>
      <c r="G14458" s="101"/>
      <c r="I14458" s="102"/>
      <c r="J14458" s="103"/>
    </row>
    <row r="14459" spans="3:10" x14ac:dyDescent="0.25">
      <c r="C14459" s="101"/>
      <c r="E14459" s="101"/>
      <c r="G14459" s="101"/>
      <c r="I14459" s="102"/>
      <c r="J14459" s="103"/>
    </row>
    <row r="14460" spans="3:10" x14ac:dyDescent="0.25">
      <c r="C14460" s="101"/>
      <c r="E14460" s="101"/>
      <c r="G14460" s="101"/>
      <c r="I14460" s="102"/>
      <c r="J14460" s="103"/>
    </row>
    <row r="14461" spans="3:10" x14ac:dyDescent="0.25">
      <c r="C14461" s="101"/>
      <c r="E14461" s="101"/>
      <c r="G14461" s="101"/>
      <c r="I14461" s="102"/>
      <c r="J14461" s="103"/>
    </row>
    <row r="14462" spans="3:10" x14ac:dyDescent="0.25">
      <c r="C14462" s="101"/>
      <c r="E14462" s="101"/>
      <c r="G14462" s="101"/>
      <c r="I14462" s="102"/>
      <c r="J14462" s="103"/>
    </row>
    <row r="14463" spans="3:10" x14ac:dyDescent="0.25">
      <c r="C14463" s="101"/>
      <c r="E14463" s="101"/>
      <c r="G14463" s="101"/>
      <c r="I14463" s="102"/>
      <c r="J14463" s="103"/>
    </row>
    <row r="14464" spans="3:10" x14ac:dyDescent="0.25">
      <c r="C14464" s="101"/>
      <c r="E14464" s="101"/>
      <c r="G14464" s="101"/>
      <c r="I14464" s="102"/>
      <c r="J14464" s="103"/>
    </row>
    <row r="14465" spans="3:10" x14ac:dyDescent="0.25">
      <c r="C14465" s="101"/>
      <c r="E14465" s="101"/>
      <c r="G14465" s="101"/>
      <c r="I14465" s="102"/>
      <c r="J14465" s="103"/>
    </row>
    <row r="14466" spans="3:10" x14ac:dyDescent="0.25">
      <c r="C14466" s="101"/>
      <c r="E14466" s="101"/>
      <c r="G14466" s="101"/>
      <c r="I14466" s="102"/>
      <c r="J14466" s="103"/>
    </row>
    <row r="14467" spans="3:10" x14ac:dyDescent="0.25">
      <c r="C14467" s="101"/>
      <c r="E14467" s="101"/>
      <c r="G14467" s="101"/>
      <c r="I14467" s="102"/>
      <c r="J14467" s="103"/>
    </row>
    <row r="14468" spans="3:10" x14ac:dyDescent="0.25">
      <c r="C14468" s="101"/>
      <c r="E14468" s="101"/>
      <c r="G14468" s="101"/>
      <c r="I14468" s="102"/>
      <c r="J14468" s="103"/>
    </row>
    <row r="14469" spans="3:10" x14ac:dyDescent="0.25">
      <c r="C14469" s="101"/>
      <c r="E14469" s="101"/>
      <c r="G14469" s="101"/>
      <c r="I14469" s="102"/>
      <c r="J14469" s="103"/>
    </row>
    <row r="14470" spans="3:10" x14ac:dyDescent="0.25">
      <c r="C14470" s="101"/>
      <c r="E14470" s="101"/>
      <c r="G14470" s="101"/>
      <c r="I14470" s="102"/>
      <c r="J14470" s="103"/>
    </row>
    <row r="14471" spans="3:10" x14ac:dyDescent="0.25">
      <c r="C14471" s="101"/>
      <c r="E14471" s="101"/>
      <c r="G14471" s="101"/>
      <c r="I14471" s="102"/>
      <c r="J14471" s="103"/>
    </row>
    <row r="14472" spans="3:10" x14ac:dyDescent="0.25">
      <c r="C14472" s="101"/>
      <c r="E14472" s="101"/>
      <c r="G14472" s="101"/>
      <c r="I14472" s="102"/>
      <c r="J14472" s="103"/>
    </row>
    <row r="14473" spans="3:10" x14ac:dyDescent="0.25">
      <c r="C14473" s="101"/>
      <c r="E14473" s="101"/>
      <c r="G14473" s="101"/>
      <c r="I14473" s="102"/>
      <c r="J14473" s="103"/>
    </row>
    <row r="14474" spans="3:10" x14ac:dyDescent="0.25">
      <c r="C14474" s="101"/>
      <c r="E14474" s="101"/>
      <c r="G14474" s="101"/>
      <c r="I14474" s="102"/>
      <c r="J14474" s="103"/>
    </row>
    <row r="14475" spans="3:10" x14ac:dyDescent="0.25">
      <c r="C14475" s="101"/>
      <c r="E14475" s="101"/>
      <c r="G14475" s="101"/>
      <c r="I14475" s="102"/>
      <c r="J14475" s="103"/>
    </row>
    <row r="14476" spans="3:10" x14ac:dyDescent="0.25">
      <c r="C14476" s="101"/>
      <c r="E14476" s="101"/>
      <c r="G14476" s="101"/>
      <c r="I14476" s="102"/>
      <c r="J14476" s="103"/>
    </row>
    <row r="14477" spans="3:10" x14ac:dyDescent="0.25">
      <c r="C14477" s="101"/>
      <c r="E14477" s="101"/>
      <c r="G14477" s="101"/>
      <c r="I14477" s="102"/>
      <c r="J14477" s="103"/>
    </row>
    <row r="14478" spans="3:10" x14ac:dyDescent="0.25">
      <c r="C14478" s="101"/>
      <c r="E14478" s="101"/>
      <c r="G14478" s="101"/>
      <c r="I14478" s="102"/>
      <c r="J14478" s="103"/>
    </row>
    <row r="14479" spans="3:10" x14ac:dyDescent="0.25">
      <c r="C14479" s="101"/>
      <c r="E14479" s="101"/>
      <c r="G14479" s="101"/>
      <c r="I14479" s="102"/>
      <c r="J14479" s="103"/>
    </row>
    <row r="14480" spans="3:10" x14ac:dyDescent="0.25">
      <c r="C14480" s="101"/>
      <c r="E14480" s="101"/>
      <c r="G14480" s="101"/>
      <c r="I14480" s="102"/>
      <c r="J14480" s="103"/>
    </row>
    <row r="14481" spans="3:10" x14ac:dyDescent="0.25">
      <c r="C14481" s="101"/>
      <c r="E14481" s="101"/>
      <c r="G14481" s="101"/>
      <c r="I14481" s="102"/>
      <c r="J14481" s="103"/>
    </row>
    <row r="14482" spans="3:10" x14ac:dyDescent="0.25">
      <c r="C14482" s="101"/>
      <c r="E14482" s="101"/>
      <c r="G14482" s="101"/>
      <c r="I14482" s="102"/>
      <c r="J14482" s="103"/>
    </row>
    <row r="14483" spans="3:10" x14ac:dyDescent="0.25">
      <c r="C14483" s="101"/>
      <c r="E14483" s="101"/>
      <c r="G14483" s="101"/>
      <c r="I14483" s="102"/>
      <c r="J14483" s="103"/>
    </row>
    <row r="14484" spans="3:10" x14ac:dyDescent="0.25">
      <c r="C14484" s="101"/>
      <c r="E14484" s="101"/>
      <c r="G14484" s="101"/>
      <c r="I14484" s="102"/>
      <c r="J14484" s="103"/>
    </row>
    <row r="14485" spans="3:10" x14ac:dyDescent="0.25">
      <c r="C14485" s="101"/>
      <c r="E14485" s="101"/>
      <c r="G14485" s="101"/>
      <c r="I14485" s="102"/>
      <c r="J14485" s="103"/>
    </row>
    <row r="14486" spans="3:10" x14ac:dyDescent="0.25">
      <c r="C14486" s="101"/>
      <c r="E14486" s="101"/>
      <c r="G14486" s="101"/>
      <c r="I14486" s="102"/>
      <c r="J14486" s="103"/>
    </row>
    <row r="14487" spans="3:10" x14ac:dyDescent="0.25">
      <c r="C14487" s="101"/>
      <c r="E14487" s="101"/>
      <c r="G14487" s="101"/>
      <c r="I14487" s="102"/>
      <c r="J14487" s="103"/>
    </row>
    <row r="14488" spans="3:10" x14ac:dyDescent="0.25">
      <c r="C14488" s="101"/>
      <c r="E14488" s="101"/>
      <c r="G14488" s="101"/>
      <c r="I14488" s="102"/>
      <c r="J14488" s="103"/>
    </row>
    <row r="14489" spans="3:10" x14ac:dyDescent="0.25">
      <c r="C14489" s="101"/>
      <c r="E14489" s="101"/>
      <c r="G14489" s="101"/>
      <c r="I14489" s="102"/>
      <c r="J14489" s="103"/>
    </row>
    <row r="14490" spans="3:10" x14ac:dyDescent="0.25">
      <c r="C14490" s="101"/>
      <c r="E14490" s="101"/>
      <c r="G14490" s="101"/>
      <c r="I14490" s="102"/>
      <c r="J14490" s="103"/>
    </row>
    <row r="14491" spans="3:10" x14ac:dyDescent="0.25">
      <c r="C14491" s="101"/>
      <c r="E14491" s="101"/>
      <c r="G14491" s="101"/>
      <c r="I14491" s="102"/>
      <c r="J14491" s="103"/>
    </row>
    <row r="14492" spans="3:10" x14ac:dyDescent="0.25">
      <c r="C14492" s="101"/>
      <c r="E14492" s="101"/>
      <c r="G14492" s="101"/>
      <c r="I14492" s="102"/>
      <c r="J14492" s="103"/>
    </row>
    <row r="14493" spans="3:10" x14ac:dyDescent="0.25">
      <c r="C14493" s="101"/>
      <c r="E14493" s="101"/>
      <c r="G14493" s="101"/>
      <c r="I14493" s="102"/>
      <c r="J14493" s="103"/>
    </row>
    <row r="14494" spans="3:10" x14ac:dyDescent="0.25">
      <c r="C14494" s="101"/>
      <c r="E14494" s="101"/>
      <c r="G14494" s="101"/>
      <c r="I14494" s="102"/>
      <c r="J14494" s="103"/>
    </row>
    <row r="14495" spans="3:10" x14ac:dyDescent="0.25">
      <c r="C14495" s="101"/>
      <c r="E14495" s="101"/>
      <c r="G14495" s="101"/>
      <c r="I14495" s="102"/>
      <c r="J14495" s="103"/>
    </row>
    <row r="14496" spans="3:10" x14ac:dyDescent="0.25">
      <c r="C14496" s="101"/>
      <c r="E14496" s="101"/>
      <c r="G14496" s="101"/>
      <c r="I14496" s="102"/>
      <c r="J14496" s="103"/>
    </row>
    <row r="14497" spans="3:10" x14ac:dyDescent="0.25">
      <c r="C14497" s="101"/>
      <c r="E14497" s="101"/>
      <c r="G14497" s="101"/>
      <c r="I14497" s="102"/>
      <c r="J14497" s="103"/>
    </row>
    <row r="14498" spans="3:10" x14ac:dyDescent="0.25">
      <c r="C14498" s="101"/>
      <c r="E14498" s="101"/>
      <c r="G14498" s="101"/>
      <c r="I14498" s="102"/>
      <c r="J14498" s="103"/>
    </row>
    <row r="14499" spans="3:10" x14ac:dyDescent="0.25">
      <c r="C14499" s="101"/>
      <c r="E14499" s="101"/>
      <c r="G14499" s="101"/>
      <c r="I14499" s="102"/>
      <c r="J14499" s="103"/>
    </row>
    <row r="14500" spans="3:10" x14ac:dyDescent="0.25">
      <c r="C14500" s="101"/>
      <c r="E14500" s="101"/>
      <c r="G14500" s="101"/>
      <c r="I14500" s="102"/>
      <c r="J14500" s="103"/>
    </row>
    <row r="14501" spans="3:10" x14ac:dyDescent="0.25">
      <c r="C14501" s="101"/>
      <c r="E14501" s="101"/>
      <c r="G14501" s="101"/>
      <c r="I14501" s="102"/>
      <c r="J14501" s="103"/>
    </row>
    <row r="14502" spans="3:10" x14ac:dyDescent="0.25">
      <c r="C14502" s="101"/>
      <c r="E14502" s="101"/>
      <c r="G14502" s="101"/>
      <c r="I14502" s="102"/>
      <c r="J14502" s="103"/>
    </row>
    <row r="14503" spans="3:10" x14ac:dyDescent="0.25">
      <c r="C14503" s="101"/>
      <c r="E14503" s="101"/>
      <c r="G14503" s="101"/>
      <c r="I14503" s="102"/>
      <c r="J14503" s="103"/>
    </row>
    <row r="14504" spans="3:10" x14ac:dyDescent="0.25">
      <c r="C14504" s="101"/>
      <c r="E14504" s="101"/>
      <c r="G14504" s="101"/>
      <c r="I14504" s="102"/>
      <c r="J14504" s="103"/>
    </row>
    <row r="14505" spans="3:10" x14ac:dyDescent="0.25">
      <c r="C14505" s="101"/>
      <c r="E14505" s="101"/>
      <c r="G14505" s="101"/>
      <c r="I14505" s="102"/>
      <c r="J14505" s="103"/>
    </row>
    <row r="14506" spans="3:10" x14ac:dyDescent="0.25">
      <c r="C14506" s="101"/>
      <c r="E14506" s="101"/>
      <c r="G14506" s="101"/>
      <c r="I14506" s="102"/>
      <c r="J14506" s="103"/>
    </row>
    <row r="14507" spans="3:10" x14ac:dyDescent="0.25">
      <c r="C14507" s="101"/>
      <c r="E14507" s="101"/>
      <c r="G14507" s="101"/>
      <c r="I14507" s="102"/>
      <c r="J14507" s="103"/>
    </row>
    <row r="14508" spans="3:10" x14ac:dyDescent="0.25">
      <c r="C14508" s="101"/>
      <c r="E14508" s="101"/>
      <c r="G14508" s="101"/>
      <c r="I14508" s="102"/>
      <c r="J14508" s="103"/>
    </row>
    <row r="14509" spans="3:10" x14ac:dyDescent="0.25">
      <c r="C14509" s="101"/>
      <c r="E14509" s="101"/>
      <c r="G14509" s="101"/>
      <c r="I14509" s="102"/>
      <c r="J14509" s="103"/>
    </row>
    <row r="14510" spans="3:10" x14ac:dyDescent="0.25">
      <c r="C14510" s="101"/>
      <c r="E14510" s="101"/>
      <c r="G14510" s="101"/>
      <c r="I14510" s="102"/>
      <c r="J14510" s="103"/>
    </row>
    <row r="14511" spans="3:10" x14ac:dyDescent="0.25">
      <c r="C14511" s="101"/>
      <c r="E14511" s="101"/>
      <c r="G14511" s="101"/>
      <c r="I14511" s="102"/>
      <c r="J14511" s="103"/>
    </row>
    <row r="14512" spans="3:10" x14ac:dyDescent="0.25">
      <c r="C14512" s="101"/>
      <c r="E14512" s="101"/>
      <c r="G14512" s="101"/>
      <c r="I14512" s="102"/>
      <c r="J14512" s="103"/>
    </row>
    <row r="14513" spans="3:10" x14ac:dyDescent="0.25">
      <c r="C14513" s="101"/>
      <c r="E14513" s="101"/>
      <c r="G14513" s="101"/>
      <c r="I14513" s="102"/>
      <c r="J14513" s="103"/>
    </row>
    <row r="14514" spans="3:10" x14ac:dyDescent="0.25">
      <c r="C14514" s="101"/>
      <c r="E14514" s="101"/>
      <c r="G14514" s="101"/>
      <c r="I14514" s="102"/>
      <c r="J14514" s="103"/>
    </row>
    <row r="14515" spans="3:10" x14ac:dyDescent="0.25">
      <c r="C14515" s="101"/>
      <c r="E14515" s="101"/>
      <c r="G14515" s="101"/>
      <c r="I14515" s="102"/>
      <c r="J14515" s="103"/>
    </row>
    <row r="14516" spans="3:10" x14ac:dyDescent="0.25">
      <c r="C14516" s="101"/>
      <c r="E14516" s="101"/>
      <c r="G14516" s="101"/>
      <c r="I14516" s="102"/>
      <c r="J14516" s="103"/>
    </row>
    <row r="14517" spans="3:10" x14ac:dyDescent="0.25">
      <c r="C14517" s="101"/>
      <c r="E14517" s="101"/>
      <c r="G14517" s="101"/>
      <c r="I14517" s="102"/>
      <c r="J14517" s="103"/>
    </row>
    <row r="14518" spans="3:10" x14ac:dyDescent="0.25">
      <c r="C14518" s="101"/>
      <c r="E14518" s="101"/>
      <c r="G14518" s="101"/>
      <c r="I14518" s="102"/>
      <c r="J14518" s="103"/>
    </row>
    <row r="14519" spans="3:10" x14ac:dyDescent="0.25">
      <c r="C14519" s="101"/>
      <c r="E14519" s="101"/>
      <c r="G14519" s="101"/>
      <c r="I14519" s="102"/>
      <c r="J14519" s="103"/>
    </row>
    <row r="14520" spans="3:10" x14ac:dyDescent="0.25">
      <c r="C14520" s="101"/>
      <c r="E14520" s="101"/>
      <c r="G14520" s="101"/>
      <c r="I14520" s="102"/>
      <c r="J14520" s="103"/>
    </row>
    <row r="14521" spans="3:10" x14ac:dyDescent="0.25">
      <c r="C14521" s="101"/>
      <c r="E14521" s="101"/>
      <c r="G14521" s="101"/>
      <c r="I14521" s="102"/>
      <c r="J14521" s="103"/>
    </row>
    <row r="14522" spans="3:10" x14ac:dyDescent="0.25">
      <c r="C14522" s="101"/>
      <c r="E14522" s="101"/>
      <c r="G14522" s="101"/>
      <c r="I14522" s="102"/>
      <c r="J14522" s="103"/>
    </row>
    <row r="14523" spans="3:10" x14ac:dyDescent="0.25">
      <c r="C14523" s="101"/>
      <c r="E14523" s="101"/>
      <c r="G14523" s="101"/>
      <c r="I14523" s="102"/>
      <c r="J14523" s="103"/>
    </row>
    <row r="14524" spans="3:10" x14ac:dyDescent="0.25">
      <c r="C14524" s="101"/>
      <c r="E14524" s="101"/>
      <c r="G14524" s="101"/>
      <c r="I14524" s="102"/>
      <c r="J14524" s="103"/>
    </row>
    <row r="14525" spans="3:10" x14ac:dyDescent="0.25">
      <c r="C14525" s="101"/>
      <c r="E14525" s="101"/>
      <c r="G14525" s="101"/>
      <c r="I14525" s="102"/>
      <c r="J14525" s="103"/>
    </row>
    <row r="14526" spans="3:10" x14ac:dyDescent="0.25">
      <c r="C14526" s="101"/>
      <c r="E14526" s="101"/>
      <c r="G14526" s="101"/>
      <c r="I14526" s="102"/>
      <c r="J14526" s="103"/>
    </row>
    <row r="14527" spans="3:10" x14ac:dyDescent="0.25">
      <c r="C14527" s="101"/>
      <c r="E14527" s="101"/>
      <c r="G14527" s="101"/>
      <c r="I14527" s="102"/>
      <c r="J14527" s="103"/>
    </row>
    <row r="14528" spans="3:10" x14ac:dyDescent="0.25">
      <c r="C14528" s="101"/>
      <c r="E14528" s="101"/>
      <c r="G14528" s="101"/>
      <c r="I14528" s="102"/>
      <c r="J14528" s="103"/>
    </row>
    <row r="14529" spans="3:10" x14ac:dyDescent="0.25">
      <c r="C14529" s="101"/>
      <c r="E14529" s="101"/>
      <c r="G14529" s="101"/>
      <c r="I14529" s="102"/>
      <c r="J14529" s="103"/>
    </row>
    <row r="14530" spans="3:10" x14ac:dyDescent="0.25">
      <c r="C14530" s="101"/>
      <c r="E14530" s="101"/>
      <c r="G14530" s="101"/>
      <c r="I14530" s="102"/>
      <c r="J14530" s="103"/>
    </row>
    <row r="14531" spans="3:10" x14ac:dyDescent="0.25">
      <c r="C14531" s="101"/>
      <c r="E14531" s="101"/>
      <c r="G14531" s="101"/>
      <c r="I14531" s="102"/>
      <c r="J14531" s="103"/>
    </row>
    <row r="14532" spans="3:10" x14ac:dyDescent="0.25">
      <c r="C14532" s="101"/>
      <c r="E14532" s="101"/>
      <c r="G14532" s="101"/>
      <c r="I14532" s="102"/>
      <c r="J14532" s="103"/>
    </row>
    <row r="14533" spans="3:10" x14ac:dyDescent="0.25">
      <c r="C14533" s="101"/>
      <c r="E14533" s="101"/>
      <c r="G14533" s="101"/>
      <c r="I14533" s="102"/>
      <c r="J14533" s="103"/>
    </row>
    <row r="14534" spans="3:10" x14ac:dyDescent="0.25">
      <c r="C14534" s="101"/>
      <c r="E14534" s="101"/>
      <c r="G14534" s="101"/>
      <c r="I14534" s="102"/>
      <c r="J14534" s="103"/>
    </row>
    <row r="14535" spans="3:10" x14ac:dyDescent="0.25">
      <c r="C14535" s="101"/>
      <c r="E14535" s="101"/>
      <c r="G14535" s="101"/>
      <c r="I14535" s="102"/>
      <c r="J14535" s="103"/>
    </row>
    <row r="14536" spans="3:10" x14ac:dyDescent="0.25">
      <c r="C14536" s="101"/>
      <c r="E14536" s="101"/>
      <c r="G14536" s="101"/>
      <c r="I14536" s="102"/>
      <c r="J14536" s="103"/>
    </row>
    <row r="14537" spans="3:10" x14ac:dyDescent="0.25">
      <c r="C14537" s="101"/>
      <c r="E14537" s="101"/>
      <c r="G14537" s="101"/>
      <c r="I14537" s="102"/>
      <c r="J14537" s="103"/>
    </row>
    <row r="14538" spans="3:10" x14ac:dyDescent="0.25">
      <c r="C14538" s="101"/>
      <c r="E14538" s="101"/>
      <c r="G14538" s="101"/>
      <c r="I14538" s="102"/>
      <c r="J14538" s="103"/>
    </row>
    <row r="14539" spans="3:10" x14ac:dyDescent="0.25">
      <c r="C14539" s="101"/>
      <c r="E14539" s="101"/>
      <c r="G14539" s="101"/>
      <c r="I14539" s="102"/>
      <c r="J14539" s="103"/>
    </row>
    <row r="14540" spans="3:10" x14ac:dyDescent="0.25">
      <c r="C14540" s="101"/>
      <c r="E14540" s="101"/>
      <c r="G14540" s="101"/>
      <c r="I14540" s="102"/>
      <c r="J14540" s="103"/>
    </row>
    <row r="14541" spans="3:10" x14ac:dyDescent="0.25">
      <c r="C14541" s="101"/>
      <c r="E14541" s="101"/>
      <c r="G14541" s="101"/>
      <c r="I14541" s="102"/>
      <c r="J14541" s="103"/>
    </row>
    <row r="14542" spans="3:10" x14ac:dyDescent="0.25">
      <c r="C14542" s="101"/>
      <c r="E14542" s="101"/>
      <c r="G14542" s="101"/>
      <c r="I14542" s="102"/>
      <c r="J14542" s="103"/>
    </row>
    <row r="14543" spans="3:10" x14ac:dyDescent="0.25">
      <c r="C14543" s="101"/>
      <c r="E14543" s="101"/>
      <c r="G14543" s="101"/>
      <c r="I14543" s="102"/>
      <c r="J14543" s="103"/>
    </row>
    <row r="14544" spans="3:10" x14ac:dyDescent="0.25">
      <c r="C14544" s="101"/>
      <c r="E14544" s="101"/>
      <c r="G14544" s="101"/>
      <c r="I14544" s="102"/>
      <c r="J14544" s="103"/>
    </row>
    <row r="14545" spans="3:10" x14ac:dyDescent="0.25">
      <c r="C14545" s="101"/>
      <c r="E14545" s="101"/>
      <c r="G14545" s="101"/>
      <c r="I14545" s="102"/>
      <c r="J14545" s="103"/>
    </row>
    <row r="14546" spans="3:10" x14ac:dyDescent="0.25">
      <c r="C14546" s="101"/>
      <c r="E14546" s="101"/>
      <c r="G14546" s="101"/>
      <c r="I14546" s="102"/>
      <c r="J14546" s="103"/>
    </row>
    <row r="14547" spans="3:10" x14ac:dyDescent="0.25">
      <c r="C14547" s="101"/>
      <c r="E14547" s="101"/>
      <c r="G14547" s="101"/>
      <c r="I14547" s="102"/>
      <c r="J14547" s="103"/>
    </row>
    <row r="14548" spans="3:10" x14ac:dyDescent="0.25">
      <c r="C14548" s="101"/>
      <c r="E14548" s="101"/>
      <c r="G14548" s="101"/>
      <c r="I14548" s="102"/>
      <c r="J14548" s="103"/>
    </row>
    <row r="14549" spans="3:10" x14ac:dyDescent="0.25">
      <c r="C14549" s="101"/>
      <c r="E14549" s="101"/>
      <c r="G14549" s="101"/>
      <c r="I14549" s="102"/>
      <c r="J14549" s="103"/>
    </row>
    <row r="14550" spans="3:10" x14ac:dyDescent="0.25">
      <c r="C14550" s="101"/>
      <c r="E14550" s="101"/>
      <c r="G14550" s="101"/>
      <c r="I14550" s="102"/>
      <c r="J14550" s="103"/>
    </row>
    <row r="14551" spans="3:10" x14ac:dyDescent="0.25">
      <c r="C14551" s="101"/>
      <c r="E14551" s="101"/>
      <c r="G14551" s="101"/>
      <c r="I14551" s="102"/>
      <c r="J14551" s="103"/>
    </row>
    <row r="14552" spans="3:10" x14ac:dyDescent="0.25">
      <c r="C14552" s="101"/>
      <c r="E14552" s="101"/>
      <c r="G14552" s="101"/>
      <c r="I14552" s="102"/>
      <c r="J14552" s="103"/>
    </row>
    <row r="14553" spans="3:10" x14ac:dyDescent="0.25">
      <c r="C14553" s="101"/>
      <c r="E14553" s="101"/>
      <c r="G14553" s="101"/>
      <c r="I14553" s="102"/>
      <c r="J14553" s="103"/>
    </row>
    <row r="14554" spans="3:10" x14ac:dyDescent="0.25">
      <c r="C14554" s="101"/>
      <c r="E14554" s="101"/>
      <c r="G14554" s="101"/>
      <c r="I14554" s="102"/>
      <c r="J14554" s="103"/>
    </row>
    <row r="14555" spans="3:10" x14ac:dyDescent="0.25">
      <c r="C14555" s="101"/>
      <c r="E14555" s="101"/>
      <c r="G14555" s="101"/>
      <c r="I14555" s="102"/>
      <c r="J14555" s="103"/>
    </row>
    <row r="14556" spans="3:10" x14ac:dyDescent="0.25">
      <c r="C14556" s="101"/>
      <c r="E14556" s="101"/>
      <c r="G14556" s="101"/>
      <c r="I14556" s="102"/>
      <c r="J14556" s="103"/>
    </row>
    <row r="14557" spans="3:10" x14ac:dyDescent="0.25">
      <c r="C14557" s="101"/>
      <c r="E14557" s="101"/>
      <c r="G14557" s="101"/>
      <c r="I14557" s="102"/>
      <c r="J14557" s="103"/>
    </row>
    <row r="14558" spans="3:10" x14ac:dyDescent="0.25">
      <c r="C14558" s="101"/>
      <c r="E14558" s="101"/>
      <c r="G14558" s="101"/>
      <c r="I14558" s="102"/>
      <c r="J14558" s="103"/>
    </row>
    <row r="14559" spans="3:10" x14ac:dyDescent="0.25">
      <c r="C14559" s="101"/>
      <c r="E14559" s="101"/>
      <c r="G14559" s="101"/>
      <c r="I14559" s="102"/>
      <c r="J14559" s="103"/>
    </row>
    <row r="14560" spans="3:10" x14ac:dyDescent="0.25">
      <c r="C14560" s="101"/>
      <c r="E14560" s="101"/>
      <c r="G14560" s="101"/>
      <c r="I14560" s="102"/>
      <c r="J14560" s="103"/>
    </row>
    <row r="14561" spans="3:10" x14ac:dyDescent="0.25">
      <c r="C14561" s="101"/>
      <c r="E14561" s="101"/>
      <c r="G14561" s="101"/>
      <c r="I14561" s="102"/>
      <c r="J14561" s="103"/>
    </row>
    <row r="14562" spans="3:10" x14ac:dyDescent="0.25">
      <c r="C14562" s="101"/>
      <c r="E14562" s="101"/>
      <c r="G14562" s="101"/>
      <c r="I14562" s="102"/>
      <c r="J14562" s="103"/>
    </row>
    <row r="14563" spans="3:10" x14ac:dyDescent="0.25">
      <c r="C14563" s="101"/>
      <c r="E14563" s="101"/>
      <c r="G14563" s="101"/>
      <c r="I14563" s="102"/>
      <c r="J14563" s="103"/>
    </row>
    <row r="14564" spans="3:10" x14ac:dyDescent="0.25">
      <c r="C14564" s="101"/>
      <c r="E14564" s="101"/>
      <c r="G14564" s="101"/>
      <c r="I14564" s="102"/>
      <c r="J14564" s="103"/>
    </row>
    <row r="14565" spans="3:10" x14ac:dyDescent="0.25">
      <c r="C14565" s="101"/>
      <c r="E14565" s="101"/>
      <c r="G14565" s="101"/>
      <c r="I14565" s="102"/>
      <c r="J14565" s="103"/>
    </row>
    <row r="14566" spans="3:10" x14ac:dyDescent="0.25">
      <c r="C14566" s="101"/>
      <c r="E14566" s="101"/>
      <c r="G14566" s="101"/>
      <c r="I14566" s="102"/>
      <c r="J14566" s="103"/>
    </row>
    <row r="14567" spans="3:10" x14ac:dyDescent="0.25">
      <c r="C14567" s="101"/>
      <c r="E14567" s="101"/>
      <c r="G14567" s="101"/>
      <c r="I14567" s="102"/>
      <c r="J14567" s="103"/>
    </row>
    <row r="14568" spans="3:10" x14ac:dyDescent="0.25">
      <c r="C14568" s="101"/>
      <c r="E14568" s="101"/>
      <c r="G14568" s="101"/>
      <c r="I14568" s="102"/>
      <c r="J14568" s="103"/>
    </row>
    <row r="14569" spans="3:10" x14ac:dyDescent="0.25">
      <c r="C14569" s="101"/>
      <c r="E14569" s="101"/>
      <c r="G14569" s="101"/>
      <c r="I14569" s="102"/>
      <c r="J14569" s="103"/>
    </row>
    <row r="14570" spans="3:10" x14ac:dyDescent="0.25">
      <c r="C14570" s="101"/>
      <c r="E14570" s="101"/>
      <c r="G14570" s="101"/>
      <c r="I14570" s="102"/>
      <c r="J14570" s="103"/>
    </row>
    <row r="14571" spans="3:10" x14ac:dyDescent="0.25">
      <c r="C14571" s="101"/>
      <c r="E14571" s="101"/>
      <c r="G14571" s="101"/>
      <c r="I14571" s="102"/>
      <c r="J14571" s="103"/>
    </row>
    <row r="14572" spans="3:10" x14ac:dyDescent="0.25">
      <c r="C14572" s="101"/>
      <c r="E14572" s="101"/>
      <c r="G14572" s="101"/>
      <c r="I14572" s="102"/>
      <c r="J14572" s="103"/>
    </row>
    <row r="14573" spans="3:10" x14ac:dyDescent="0.25">
      <c r="C14573" s="101"/>
      <c r="E14573" s="101"/>
      <c r="G14573" s="101"/>
      <c r="I14573" s="102"/>
      <c r="J14573" s="103"/>
    </row>
    <row r="14574" spans="3:10" x14ac:dyDescent="0.25">
      <c r="C14574" s="101"/>
      <c r="E14574" s="101"/>
      <c r="G14574" s="101"/>
      <c r="I14574" s="102"/>
      <c r="J14574" s="103"/>
    </row>
    <row r="14575" spans="3:10" x14ac:dyDescent="0.25">
      <c r="C14575" s="101"/>
      <c r="E14575" s="101"/>
      <c r="G14575" s="101"/>
      <c r="I14575" s="102"/>
      <c r="J14575" s="103"/>
    </row>
    <row r="14576" spans="3:10" x14ac:dyDescent="0.25">
      <c r="C14576" s="101"/>
      <c r="E14576" s="101"/>
      <c r="G14576" s="101"/>
      <c r="I14576" s="102"/>
      <c r="J14576" s="103"/>
    </row>
    <row r="14577" spans="3:10" x14ac:dyDescent="0.25">
      <c r="C14577" s="101"/>
      <c r="E14577" s="101"/>
      <c r="G14577" s="101"/>
      <c r="I14577" s="102"/>
      <c r="J14577" s="103"/>
    </row>
    <row r="14578" spans="3:10" x14ac:dyDescent="0.25">
      <c r="C14578" s="101"/>
      <c r="E14578" s="101"/>
      <c r="G14578" s="101"/>
      <c r="I14578" s="102"/>
      <c r="J14578" s="103"/>
    </row>
    <row r="14579" spans="3:10" x14ac:dyDescent="0.25">
      <c r="C14579" s="101"/>
      <c r="E14579" s="101"/>
      <c r="G14579" s="101"/>
      <c r="I14579" s="102"/>
      <c r="J14579" s="103"/>
    </row>
    <row r="14580" spans="3:10" x14ac:dyDescent="0.25">
      <c r="C14580" s="101"/>
      <c r="E14580" s="101"/>
      <c r="G14580" s="101"/>
      <c r="I14580" s="102"/>
      <c r="J14580" s="103"/>
    </row>
    <row r="14581" spans="3:10" x14ac:dyDescent="0.25">
      <c r="C14581" s="101"/>
      <c r="E14581" s="101"/>
      <c r="G14581" s="101"/>
      <c r="I14581" s="102"/>
      <c r="J14581" s="103"/>
    </row>
    <row r="14582" spans="3:10" x14ac:dyDescent="0.25">
      <c r="C14582" s="101"/>
      <c r="E14582" s="101"/>
      <c r="G14582" s="101"/>
      <c r="I14582" s="102"/>
      <c r="J14582" s="103"/>
    </row>
    <row r="14583" spans="3:10" x14ac:dyDescent="0.25">
      <c r="C14583" s="101"/>
      <c r="E14583" s="101"/>
      <c r="G14583" s="101"/>
      <c r="I14583" s="102"/>
      <c r="J14583" s="103"/>
    </row>
    <row r="14584" spans="3:10" x14ac:dyDescent="0.25">
      <c r="C14584" s="101"/>
      <c r="E14584" s="101"/>
      <c r="G14584" s="101"/>
      <c r="I14584" s="102"/>
      <c r="J14584" s="103"/>
    </row>
    <row r="14585" spans="3:10" x14ac:dyDescent="0.25">
      <c r="C14585" s="101"/>
      <c r="E14585" s="101"/>
      <c r="G14585" s="101"/>
      <c r="I14585" s="102"/>
      <c r="J14585" s="103"/>
    </row>
    <row r="14586" spans="3:10" x14ac:dyDescent="0.25">
      <c r="C14586" s="101"/>
      <c r="E14586" s="101"/>
      <c r="G14586" s="101"/>
      <c r="I14586" s="102"/>
      <c r="J14586" s="103"/>
    </row>
    <row r="14587" spans="3:10" x14ac:dyDescent="0.25">
      <c r="C14587" s="101"/>
      <c r="E14587" s="101"/>
      <c r="G14587" s="101"/>
      <c r="I14587" s="102"/>
      <c r="J14587" s="103"/>
    </row>
    <row r="14588" spans="3:10" x14ac:dyDescent="0.25">
      <c r="C14588" s="101"/>
      <c r="E14588" s="101"/>
      <c r="G14588" s="101"/>
      <c r="I14588" s="102"/>
      <c r="J14588" s="103"/>
    </row>
    <row r="14589" spans="3:10" x14ac:dyDescent="0.25">
      <c r="C14589" s="101"/>
      <c r="E14589" s="101"/>
      <c r="G14589" s="101"/>
      <c r="I14589" s="102"/>
      <c r="J14589" s="103"/>
    </row>
    <row r="14590" spans="3:10" x14ac:dyDescent="0.25">
      <c r="C14590" s="101"/>
      <c r="E14590" s="101"/>
      <c r="G14590" s="101"/>
      <c r="I14590" s="102"/>
      <c r="J14590" s="103"/>
    </row>
    <row r="14591" spans="3:10" x14ac:dyDescent="0.25">
      <c r="C14591" s="101"/>
      <c r="E14591" s="101"/>
      <c r="G14591" s="101"/>
      <c r="I14591" s="102"/>
      <c r="J14591" s="103"/>
    </row>
    <row r="14592" spans="3:10" x14ac:dyDescent="0.25">
      <c r="C14592" s="101"/>
      <c r="E14592" s="101"/>
      <c r="G14592" s="101"/>
      <c r="I14592" s="102"/>
      <c r="J14592" s="103"/>
    </row>
    <row r="14593" spans="3:10" x14ac:dyDescent="0.25">
      <c r="C14593" s="101"/>
      <c r="E14593" s="101"/>
      <c r="G14593" s="101"/>
      <c r="I14593" s="102"/>
      <c r="J14593" s="103"/>
    </row>
    <row r="14594" spans="3:10" x14ac:dyDescent="0.25">
      <c r="C14594" s="101"/>
      <c r="E14594" s="101"/>
      <c r="G14594" s="101"/>
      <c r="I14594" s="102"/>
      <c r="J14594" s="103"/>
    </row>
    <row r="14595" spans="3:10" x14ac:dyDescent="0.25">
      <c r="C14595" s="101"/>
      <c r="E14595" s="101"/>
      <c r="G14595" s="101"/>
      <c r="I14595" s="102"/>
      <c r="J14595" s="103"/>
    </row>
    <row r="14596" spans="3:10" x14ac:dyDescent="0.25">
      <c r="C14596" s="101"/>
      <c r="E14596" s="101"/>
      <c r="G14596" s="101"/>
      <c r="I14596" s="102"/>
      <c r="J14596" s="103"/>
    </row>
    <row r="14597" spans="3:10" x14ac:dyDescent="0.25">
      <c r="C14597" s="101"/>
      <c r="E14597" s="101"/>
      <c r="G14597" s="101"/>
      <c r="I14597" s="102"/>
      <c r="J14597" s="103"/>
    </row>
    <row r="14598" spans="3:10" x14ac:dyDescent="0.25">
      <c r="C14598" s="101"/>
      <c r="E14598" s="101"/>
      <c r="G14598" s="101"/>
      <c r="I14598" s="102"/>
      <c r="J14598" s="103"/>
    </row>
    <row r="14599" spans="3:10" x14ac:dyDescent="0.25">
      <c r="C14599" s="101"/>
      <c r="E14599" s="101"/>
      <c r="G14599" s="101"/>
      <c r="I14599" s="102"/>
      <c r="J14599" s="103"/>
    </row>
    <row r="14600" spans="3:10" x14ac:dyDescent="0.25">
      <c r="C14600" s="101"/>
      <c r="E14600" s="101"/>
      <c r="G14600" s="101"/>
      <c r="I14600" s="102"/>
      <c r="J14600" s="103"/>
    </row>
    <row r="14601" spans="3:10" x14ac:dyDescent="0.25">
      <c r="C14601" s="101"/>
      <c r="E14601" s="101"/>
      <c r="G14601" s="101"/>
      <c r="I14601" s="102"/>
      <c r="J14601" s="103"/>
    </row>
    <row r="14602" spans="3:10" x14ac:dyDescent="0.25">
      <c r="C14602" s="101"/>
      <c r="E14602" s="101"/>
      <c r="G14602" s="101"/>
      <c r="I14602" s="102"/>
      <c r="J14602" s="103"/>
    </row>
    <row r="14603" spans="3:10" x14ac:dyDescent="0.25">
      <c r="C14603" s="101"/>
      <c r="E14603" s="101"/>
      <c r="G14603" s="101"/>
      <c r="I14603" s="102"/>
      <c r="J14603" s="103"/>
    </row>
    <row r="14604" spans="3:10" x14ac:dyDescent="0.25">
      <c r="C14604" s="101"/>
      <c r="E14604" s="101"/>
      <c r="G14604" s="101"/>
      <c r="I14604" s="102"/>
      <c r="J14604" s="103"/>
    </row>
    <row r="14605" spans="3:10" x14ac:dyDescent="0.25">
      <c r="C14605" s="101"/>
      <c r="E14605" s="101"/>
      <c r="G14605" s="101"/>
      <c r="I14605" s="102"/>
      <c r="J14605" s="103"/>
    </row>
    <row r="14606" spans="3:10" x14ac:dyDescent="0.25">
      <c r="C14606" s="101"/>
      <c r="E14606" s="101"/>
      <c r="G14606" s="101"/>
      <c r="I14606" s="102"/>
      <c r="J14606" s="103"/>
    </row>
    <row r="14607" spans="3:10" x14ac:dyDescent="0.25">
      <c r="C14607" s="101"/>
      <c r="E14607" s="101"/>
      <c r="G14607" s="101"/>
      <c r="I14607" s="102"/>
      <c r="J14607" s="103"/>
    </row>
    <row r="14608" spans="3:10" x14ac:dyDescent="0.25">
      <c r="C14608" s="101"/>
      <c r="E14608" s="101"/>
      <c r="G14608" s="101"/>
      <c r="I14608" s="102"/>
      <c r="J14608" s="103"/>
    </row>
    <row r="14609" spans="3:10" x14ac:dyDescent="0.25">
      <c r="C14609" s="101"/>
      <c r="E14609" s="101"/>
      <c r="G14609" s="101"/>
      <c r="I14609" s="102"/>
      <c r="J14609" s="103"/>
    </row>
    <row r="14610" spans="3:10" x14ac:dyDescent="0.25">
      <c r="C14610" s="101"/>
      <c r="E14610" s="101"/>
      <c r="G14610" s="101"/>
      <c r="I14610" s="102"/>
      <c r="J14610" s="103"/>
    </row>
    <row r="14611" spans="3:10" x14ac:dyDescent="0.25">
      <c r="C14611" s="101"/>
      <c r="E14611" s="101"/>
      <c r="G14611" s="101"/>
      <c r="I14611" s="102"/>
      <c r="J14611" s="103"/>
    </row>
    <row r="14612" spans="3:10" x14ac:dyDescent="0.25">
      <c r="C14612" s="101"/>
      <c r="E14612" s="101"/>
      <c r="G14612" s="101"/>
      <c r="I14612" s="102"/>
      <c r="J14612" s="103"/>
    </row>
    <row r="14613" spans="3:10" x14ac:dyDescent="0.25">
      <c r="C14613" s="101"/>
      <c r="E14613" s="101"/>
      <c r="G14613" s="101"/>
      <c r="I14613" s="102"/>
      <c r="J14613" s="103"/>
    </row>
    <row r="14614" spans="3:10" x14ac:dyDescent="0.25">
      <c r="C14614" s="101"/>
      <c r="E14614" s="101"/>
      <c r="G14614" s="101"/>
      <c r="I14614" s="102"/>
      <c r="J14614" s="103"/>
    </row>
    <row r="14615" spans="3:10" x14ac:dyDescent="0.25">
      <c r="C14615" s="101"/>
      <c r="E14615" s="101"/>
      <c r="G14615" s="101"/>
      <c r="I14615" s="102"/>
      <c r="J14615" s="103"/>
    </row>
    <row r="14616" spans="3:10" x14ac:dyDescent="0.25">
      <c r="C14616" s="101"/>
      <c r="E14616" s="101"/>
      <c r="G14616" s="101"/>
      <c r="I14616" s="102"/>
      <c r="J14616" s="103"/>
    </row>
    <row r="14617" spans="3:10" x14ac:dyDescent="0.25">
      <c r="C14617" s="101"/>
      <c r="E14617" s="101"/>
      <c r="G14617" s="101"/>
      <c r="I14617" s="102"/>
      <c r="J14617" s="103"/>
    </row>
    <row r="14618" spans="3:10" x14ac:dyDescent="0.25">
      <c r="C14618" s="101"/>
      <c r="E14618" s="101"/>
      <c r="G14618" s="101"/>
      <c r="I14618" s="102"/>
      <c r="J14618" s="103"/>
    </row>
    <row r="14619" spans="3:10" x14ac:dyDescent="0.25">
      <c r="C14619" s="101"/>
      <c r="E14619" s="101"/>
      <c r="G14619" s="101"/>
      <c r="I14619" s="102"/>
      <c r="J14619" s="103"/>
    </row>
    <row r="14620" spans="3:10" x14ac:dyDescent="0.25">
      <c r="C14620" s="101"/>
      <c r="E14620" s="101"/>
      <c r="G14620" s="101"/>
      <c r="I14620" s="102"/>
      <c r="J14620" s="103"/>
    </row>
    <row r="14621" spans="3:10" x14ac:dyDescent="0.25">
      <c r="C14621" s="101"/>
      <c r="E14621" s="101"/>
      <c r="G14621" s="101"/>
      <c r="I14621" s="102"/>
      <c r="J14621" s="103"/>
    </row>
    <row r="14622" spans="3:10" x14ac:dyDescent="0.25">
      <c r="C14622" s="101"/>
      <c r="E14622" s="101"/>
      <c r="G14622" s="101"/>
      <c r="I14622" s="102"/>
      <c r="J14622" s="103"/>
    </row>
    <row r="14623" spans="3:10" x14ac:dyDescent="0.25">
      <c r="C14623" s="101"/>
      <c r="E14623" s="101"/>
      <c r="G14623" s="101"/>
      <c r="I14623" s="102"/>
      <c r="J14623" s="103"/>
    </row>
    <row r="14624" spans="3:10" x14ac:dyDescent="0.25">
      <c r="C14624" s="101"/>
      <c r="E14624" s="101"/>
      <c r="G14624" s="101"/>
      <c r="I14624" s="102"/>
      <c r="J14624" s="103"/>
    </row>
    <row r="14625" spans="3:10" x14ac:dyDescent="0.25">
      <c r="C14625" s="101"/>
      <c r="E14625" s="101"/>
      <c r="G14625" s="101"/>
      <c r="I14625" s="102"/>
      <c r="J14625" s="103"/>
    </row>
    <row r="14626" spans="3:10" x14ac:dyDescent="0.25">
      <c r="C14626" s="101"/>
      <c r="E14626" s="101"/>
      <c r="G14626" s="101"/>
      <c r="I14626" s="102"/>
      <c r="J14626" s="103"/>
    </row>
    <row r="14627" spans="3:10" x14ac:dyDescent="0.25">
      <c r="C14627" s="101"/>
      <c r="E14627" s="101"/>
      <c r="G14627" s="101"/>
      <c r="I14627" s="102"/>
      <c r="J14627" s="103"/>
    </row>
    <row r="14628" spans="3:10" x14ac:dyDescent="0.25">
      <c r="C14628" s="101"/>
      <c r="E14628" s="101"/>
      <c r="G14628" s="101"/>
      <c r="I14628" s="102"/>
      <c r="J14628" s="103"/>
    </row>
    <row r="14629" spans="3:10" x14ac:dyDescent="0.25">
      <c r="C14629" s="101"/>
      <c r="E14629" s="101"/>
      <c r="G14629" s="101"/>
      <c r="I14629" s="102"/>
      <c r="J14629" s="103"/>
    </row>
    <row r="14630" spans="3:10" x14ac:dyDescent="0.25">
      <c r="C14630" s="101"/>
      <c r="E14630" s="101"/>
      <c r="G14630" s="101"/>
      <c r="I14630" s="102"/>
      <c r="J14630" s="103"/>
    </row>
    <row r="14631" spans="3:10" x14ac:dyDescent="0.25">
      <c r="C14631" s="101"/>
      <c r="E14631" s="101"/>
      <c r="G14631" s="101"/>
      <c r="I14631" s="102"/>
      <c r="J14631" s="103"/>
    </row>
    <row r="14632" spans="3:10" x14ac:dyDescent="0.25">
      <c r="C14632" s="101"/>
      <c r="E14632" s="101"/>
      <c r="G14632" s="101"/>
      <c r="I14632" s="102"/>
      <c r="J14632" s="103"/>
    </row>
    <row r="14633" spans="3:10" x14ac:dyDescent="0.25">
      <c r="C14633" s="101"/>
      <c r="E14633" s="101"/>
      <c r="G14633" s="101"/>
      <c r="I14633" s="102"/>
      <c r="J14633" s="103"/>
    </row>
    <row r="14634" spans="3:10" x14ac:dyDescent="0.25">
      <c r="C14634" s="101"/>
      <c r="E14634" s="101"/>
      <c r="G14634" s="101"/>
      <c r="I14634" s="102"/>
      <c r="J14634" s="103"/>
    </row>
    <row r="14635" spans="3:10" x14ac:dyDescent="0.25">
      <c r="C14635" s="101"/>
      <c r="E14635" s="101"/>
      <c r="G14635" s="101"/>
      <c r="I14635" s="102"/>
      <c r="J14635" s="103"/>
    </row>
    <row r="14636" spans="3:10" x14ac:dyDescent="0.25">
      <c r="C14636" s="101"/>
      <c r="E14636" s="101"/>
      <c r="G14636" s="101"/>
      <c r="I14636" s="102"/>
      <c r="J14636" s="103"/>
    </row>
    <row r="14637" spans="3:10" x14ac:dyDescent="0.25">
      <c r="C14637" s="101"/>
      <c r="E14637" s="101"/>
      <c r="G14637" s="101"/>
      <c r="I14637" s="102"/>
      <c r="J14637" s="103"/>
    </row>
    <row r="14638" spans="3:10" x14ac:dyDescent="0.25">
      <c r="C14638" s="101"/>
      <c r="E14638" s="101"/>
      <c r="G14638" s="101"/>
      <c r="I14638" s="102"/>
      <c r="J14638" s="103"/>
    </row>
    <row r="14639" spans="3:10" x14ac:dyDescent="0.25">
      <c r="C14639" s="101"/>
      <c r="E14639" s="101"/>
      <c r="G14639" s="101"/>
      <c r="I14639" s="102"/>
      <c r="J14639" s="103"/>
    </row>
    <row r="14640" spans="3:10" x14ac:dyDescent="0.25">
      <c r="C14640" s="101"/>
      <c r="E14640" s="101"/>
      <c r="G14640" s="101"/>
      <c r="I14640" s="102"/>
      <c r="J14640" s="103"/>
    </row>
    <row r="14641" spans="3:10" x14ac:dyDescent="0.25">
      <c r="C14641" s="101"/>
      <c r="E14641" s="101"/>
      <c r="G14641" s="101"/>
      <c r="I14641" s="102"/>
      <c r="J14641" s="103"/>
    </row>
    <row r="14642" spans="3:10" x14ac:dyDescent="0.25">
      <c r="C14642" s="101"/>
      <c r="E14642" s="101"/>
      <c r="G14642" s="101"/>
      <c r="I14642" s="102"/>
      <c r="J14642" s="103"/>
    </row>
    <row r="14643" spans="3:10" x14ac:dyDescent="0.25">
      <c r="C14643" s="101"/>
      <c r="E14643" s="101"/>
      <c r="G14643" s="101"/>
      <c r="I14643" s="102"/>
      <c r="J14643" s="103"/>
    </row>
    <row r="14644" spans="3:10" x14ac:dyDescent="0.25">
      <c r="C14644" s="101"/>
      <c r="E14644" s="101"/>
      <c r="G14644" s="101"/>
      <c r="I14644" s="102"/>
      <c r="J14644" s="103"/>
    </row>
    <row r="14645" spans="3:10" x14ac:dyDescent="0.25">
      <c r="C14645" s="101"/>
      <c r="E14645" s="101"/>
      <c r="G14645" s="101"/>
      <c r="I14645" s="102"/>
      <c r="J14645" s="103"/>
    </row>
    <row r="14646" spans="3:10" x14ac:dyDescent="0.25">
      <c r="C14646" s="101"/>
      <c r="E14646" s="101"/>
      <c r="G14646" s="101"/>
      <c r="I14646" s="102"/>
      <c r="J14646" s="103"/>
    </row>
    <row r="14647" spans="3:10" x14ac:dyDescent="0.25">
      <c r="C14647" s="101"/>
      <c r="E14647" s="101"/>
      <c r="G14647" s="101"/>
      <c r="I14647" s="102"/>
      <c r="J14647" s="103"/>
    </row>
    <row r="14648" spans="3:10" x14ac:dyDescent="0.25">
      <c r="C14648" s="101"/>
      <c r="E14648" s="101"/>
      <c r="G14648" s="101"/>
      <c r="I14648" s="102"/>
      <c r="J14648" s="103"/>
    </row>
    <row r="14649" spans="3:10" x14ac:dyDescent="0.25">
      <c r="C14649" s="101"/>
      <c r="E14649" s="101"/>
      <c r="G14649" s="101"/>
      <c r="I14649" s="102"/>
      <c r="J14649" s="103"/>
    </row>
    <row r="14650" spans="3:10" x14ac:dyDescent="0.25">
      <c r="C14650" s="101"/>
      <c r="E14650" s="101"/>
      <c r="G14650" s="101"/>
      <c r="I14650" s="102"/>
      <c r="J14650" s="103"/>
    </row>
    <row r="14651" spans="3:10" x14ac:dyDescent="0.25">
      <c r="C14651" s="101"/>
      <c r="E14651" s="101"/>
      <c r="G14651" s="101"/>
      <c r="I14651" s="102"/>
      <c r="J14651" s="103"/>
    </row>
    <row r="14652" spans="3:10" x14ac:dyDescent="0.25">
      <c r="C14652" s="101"/>
      <c r="E14652" s="101"/>
      <c r="G14652" s="101"/>
      <c r="I14652" s="102"/>
      <c r="J14652" s="103"/>
    </row>
    <row r="14653" spans="3:10" x14ac:dyDescent="0.25">
      <c r="C14653" s="101"/>
      <c r="E14653" s="101"/>
      <c r="G14653" s="101"/>
      <c r="I14653" s="102"/>
      <c r="J14653" s="103"/>
    </row>
    <row r="14654" spans="3:10" x14ac:dyDescent="0.25">
      <c r="C14654" s="101"/>
      <c r="E14654" s="101"/>
      <c r="G14654" s="101"/>
      <c r="I14654" s="102"/>
      <c r="J14654" s="103"/>
    </row>
    <row r="14655" spans="3:10" x14ac:dyDescent="0.25">
      <c r="C14655" s="101"/>
      <c r="E14655" s="101"/>
      <c r="G14655" s="101"/>
      <c r="I14655" s="102"/>
      <c r="J14655" s="103"/>
    </row>
    <row r="14656" spans="3:10" x14ac:dyDescent="0.25">
      <c r="C14656" s="101"/>
      <c r="E14656" s="101"/>
      <c r="G14656" s="101"/>
      <c r="I14656" s="102"/>
      <c r="J14656" s="103"/>
    </row>
    <row r="14657" spans="3:10" x14ac:dyDescent="0.25">
      <c r="C14657" s="101"/>
      <c r="E14657" s="101"/>
      <c r="G14657" s="101"/>
      <c r="I14657" s="102"/>
      <c r="J14657" s="103"/>
    </row>
    <row r="14658" spans="3:10" x14ac:dyDescent="0.25">
      <c r="C14658" s="101"/>
      <c r="E14658" s="101"/>
      <c r="G14658" s="101"/>
      <c r="I14658" s="102"/>
      <c r="J14658" s="103"/>
    </row>
    <row r="14659" spans="3:10" x14ac:dyDescent="0.25">
      <c r="C14659" s="101"/>
      <c r="E14659" s="101"/>
      <c r="G14659" s="101"/>
      <c r="I14659" s="102"/>
      <c r="J14659" s="103"/>
    </row>
    <row r="14660" spans="3:10" x14ac:dyDescent="0.25">
      <c r="C14660" s="101"/>
      <c r="E14660" s="101"/>
      <c r="G14660" s="101"/>
      <c r="I14660" s="102"/>
      <c r="J14660" s="103"/>
    </row>
    <row r="14661" spans="3:10" x14ac:dyDescent="0.25">
      <c r="C14661" s="101"/>
      <c r="E14661" s="101"/>
      <c r="G14661" s="101"/>
      <c r="I14661" s="102"/>
      <c r="J14661" s="103"/>
    </row>
    <row r="14662" spans="3:10" x14ac:dyDescent="0.25">
      <c r="C14662" s="101"/>
      <c r="E14662" s="101"/>
      <c r="G14662" s="101"/>
      <c r="I14662" s="102"/>
      <c r="J14662" s="103"/>
    </row>
    <row r="14663" spans="3:10" x14ac:dyDescent="0.25">
      <c r="C14663" s="101"/>
      <c r="E14663" s="101"/>
      <c r="G14663" s="101"/>
      <c r="I14663" s="102"/>
      <c r="J14663" s="103"/>
    </row>
    <row r="14664" spans="3:10" x14ac:dyDescent="0.25">
      <c r="C14664" s="101"/>
      <c r="E14664" s="101"/>
      <c r="G14664" s="101"/>
      <c r="I14664" s="102"/>
      <c r="J14664" s="103"/>
    </row>
    <row r="14665" spans="3:10" x14ac:dyDescent="0.25">
      <c r="C14665" s="101"/>
      <c r="E14665" s="101"/>
      <c r="G14665" s="101"/>
      <c r="I14665" s="102"/>
      <c r="J14665" s="103"/>
    </row>
    <row r="14666" spans="3:10" x14ac:dyDescent="0.25">
      <c r="C14666" s="101"/>
      <c r="E14666" s="101"/>
      <c r="G14666" s="101"/>
      <c r="I14666" s="102"/>
      <c r="J14666" s="103"/>
    </row>
    <row r="14667" spans="3:10" x14ac:dyDescent="0.25">
      <c r="C14667" s="101"/>
      <c r="E14667" s="101"/>
      <c r="G14667" s="101"/>
      <c r="I14667" s="102"/>
      <c r="J14667" s="103"/>
    </row>
    <row r="14668" spans="3:10" x14ac:dyDescent="0.25">
      <c r="C14668" s="101"/>
      <c r="E14668" s="101"/>
      <c r="G14668" s="101"/>
      <c r="I14668" s="102"/>
      <c r="J14668" s="103"/>
    </row>
    <row r="14669" spans="3:10" x14ac:dyDescent="0.25">
      <c r="C14669" s="101"/>
      <c r="E14669" s="101"/>
      <c r="G14669" s="101"/>
      <c r="I14669" s="102"/>
      <c r="J14669" s="103"/>
    </row>
    <row r="14670" spans="3:10" x14ac:dyDescent="0.25">
      <c r="C14670" s="101"/>
      <c r="E14670" s="101"/>
      <c r="G14670" s="101"/>
      <c r="I14670" s="102"/>
      <c r="J14670" s="103"/>
    </row>
    <row r="14671" spans="3:10" x14ac:dyDescent="0.25">
      <c r="C14671" s="101"/>
      <c r="E14671" s="101"/>
      <c r="G14671" s="101"/>
      <c r="I14671" s="102"/>
      <c r="J14671" s="103"/>
    </row>
    <row r="14672" spans="3:10" x14ac:dyDescent="0.25">
      <c r="C14672" s="101"/>
      <c r="E14672" s="101"/>
      <c r="G14672" s="101"/>
      <c r="I14672" s="102"/>
      <c r="J14672" s="103"/>
    </row>
    <row r="14673" spans="3:10" x14ac:dyDescent="0.25">
      <c r="C14673" s="101"/>
      <c r="E14673" s="101"/>
      <c r="G14673" s="101"/>
      <c r="I14673" s="102"/>
      <c r="J14673" s="103"/>
    </row>
    <row r="14674" spans="3:10" x14ac:dyDescent="0.25">
      <c r="C14674" s="101"/>
      <c r="E14674" s="101"/>
      <c r="G14674" s="101"/>
      <c r="I14674" s="102"/>
      <c r="J14674" s="103"/>
    </row>
    <row r="14675" spans="3:10" x14ac:dyDescent="0.25">
      <c r="C14675" s="101"/>
      <c r="E14675" s="101"/>
      <c r="G14675" s="101"/>
      <c r="I14675" s="102"/>
      <c r="J14675" s="103"/>
    </row>
    <row r="14676" spans="3:10" x14ac:dyDescent="0.25">
      <c r="C14676" s="101"/>
      <c r="E14676" s="101"/>
      <c r="G14676" s="101"/>
      <c r="I14676" s="102"/>
      <c r="J14676" s="103"/>
    </row>
    <row r="14677" spans="3:10" x14ac:dyDescent="0.25">
      <c r="C14677" s="101"/>
      <c r="E14677" s="101"/>
      <c r="G14677" s="101"/>
      <c r="I14677" s="102"/>
      <c r="J14677" s="103"/>
    </row>
    <row r="14678" spans="3:10" x14ac:dyDescent="0.25">
      <c r="C14678" s="101"/>
      <c r="E14678" s="101"/>
      <c r="G14678" s="101"/>
      <c r="I14678" s="102"/>
      <c r="J14678" s="103"/>
    </row>
    <row r="14679" spans="3:10" x14ac:dyDescent="0.25">
      <c r="C14679" s="101"/>
      <c r="E14679" s="101"/>
      <c r="G14679" s="101"/>
      <c r="I14679" s="102"/>
      <c r="J14679" s="103"/>
    </row>
    <row r="14680" spans="3:10" x14ac:dyDescent="0.25">
      <c r="C14680" s="101"/>
      <c r="E14680" s="101"/>
      <c r="G14680" s="101"/>
      <c r="I14680" s="102"/>
      <c r="J14680" s="103"/>
    </row>
    <row r="14681" spans="3:10" x14ac:dyDescent="0.25">
      <c r="C14681" s="101"/>
      <c r="E14681" s="101"/>
      <c r="G14681" s="101"/>
      <c r="I14681" s="102"/>
      <c r="J14681" s="103"/>
    </row>
    <row r="14682" spans="3:10" x14ac:dyDescent="0.25">
      <c r="C14682" s="101"/>
      <c r="E14682" s="101"/>
      <c r="G14682" s="101"/>
      <c r="I14682" s="102"/>
      <c r="J14682" s="103"/>
    </row>
    <row r="14683" spans="3:10" x14ac:dyDescent="0.25">
      <c r="C14683" s="101"/>
      <c r="E14683" s="101"/>
      <c r="G14683" s="101"/>
      <c r="I14683" s="102"/>
      <c r="J14683" s="103"/>
    </row>
    <row r="14684" spans="3:10" x14ac:dyDescent="0.25">
      <c r="C14684" s="101"/>
      <c r="E14684" s="101"/>
      <c r="G14684" s="101"/>
      <c r="I14684" s="102"/>
      <c r="J14684" s="103"/>
    </row>
    <row r="14685" spans="3:10" x14ac:dyDescent="0.25">
      <c r="C14685" s="101"/>
      <c r="E14685" s="101"/>
      <c r="G14685" s="101"/>
      <c r="I14685" s="102"/>
      <c r="J14685" s="103"/>
    </row>
    <row r="14686" spans="3:10" x14ac:dyDescent="0.25">
      <c r="C14686" s="101"/>
      <c r="E14686" s="101"/>
      <c r="G14686" s="101"/>
      <c r="I14686" s="102"/>
      <c r="J14686" s="103"/>
    </row>
    <row r="14687" spans="3:10" x14ac:dyDescent="0.25">
      <c r="C14687" s="101"/>
      <c r="E14687" s="101"/>
      <c r="G14687" s="101"/>
      <c r="I14687" s="102"/>
      <c r="J14687" s="103"/>
    </row>
    <row r="14688" spans="3:10" x14ac:dyDescent="0.25">
      <c r="C14688" s="101"/>
      <c r="E14688" s="101"/>
      <c r="G14688" s="101"/>
      <c r="I14688" s="102"/>
      <c r="J14688" s="103"/>
    </row>
    <row r="14689" spans="3:10" x14ac:dyDescent="0.25">
      <c r="C14689" s="101"/>
      <c r="E14689" s="101"/>
      <c r="G14689" s="101"/>
      <c r="I14689" s="102"/>
      <c r="J14689" s="103"/>
    </row>
    <row r="14690" spans="3:10" x14ac:dyDescent="0.25">
      <c r="C14690" s="101"/>
      <c r="E14690" s="101"/>
      <c r="G14690" s="101"/>
      <c r="I14690" s="102"/>
      <c r="J14690" s="103"/>
    </row>
    <row r="14691" spans="3:10" x14ac:dyDescent="0.25">
      <c r="C14691" s="101"/>
      <c r="E14691" s="101"/>
      <c r="G14691" s="101"/>
      <c r="I14691" s="102"/>
      <c r="J14691" s="103"/>
    </row>
    <row r="14692" spans="3:10" x14ac:dyDescent="0.25">
      <c r="C14692" s="101"/>
      <c r="E14692" s="101"/>
      <c r="G14692" s="101"/>
      <c r="I14692" s="102"/>
      <c r="J14692" s="103"/>
    </row>
    <row r="14693" spans="3:10" x14ac:dyDescent="0.25">
      <c r="C14693" s="101"/>
      <c r="E14693" s="101"/>
      <c r="G14693" s="101"/>
      <c r="I14693" s="102"/>
      <c r="J14693" s="103"/>
    </row>
    <row r="14694" spans="3:10" x14ac:dyDescent="0.25">
      <c r="C14694" s="101"/>
      <c r="E14694" s="101"/>
      <c r="G14694" s="101"/>
      <c r="I14694" s="102"/>
      <c r="J14694" s="103"/>
    </row>
    <row r="14695" spans="3:10" x14ac:dyDescent="0.25">
      <c r="C14695" s="101"/>
      <c r="E14695" s="101"/>
      <c r="G14695" s="101"/>
      <c r="I14695" s="102"/>
      <c r="J14695" s="103"/>
    </row>
    <row r="14696" spans="3:10" x14ac:dyDescent="0.25">
      <c r="C14696" s="101"/>
      <c r="E14696" s="101"/>
      <c r="G14696" s="101"/>
      <c r="I14696" s="102"/>
      <c r="J14696" s="103"/>
    </row>
    <row r="14697" spans="3:10" x14ac:dyDescent="0.25">
      <c r="C14697" s="101"/>
      <c r="E14697" s="101"/>
      <c r="G14697" s="101"/>
      <c r="I14697" s="102"/>
      <c r="J14697" s="103"/>
    </row>
    <row r="14698" spans="3:10" x14ac:dyDescent="0.25">
      <c r="C14698" s="101"/>
      <c r="E14698" s="101"/>
      <c r="G14698" s="101"/>
      <c r="I14698" s="102"/>
      <c r="J14698" s="103"/>
    </row>
    <row r="14699" spans="3:10" x14ac:dyDescent="0.25">
      <c r="C14699" s="101"/>
      <c r="E14699" s="101"/>
      <c r="G14699" s="101"/>
      <c r="I14699" s="102"/>
      <c r="J14699" s="103"/>
    </row>
    <row r="14700" spans="3:10" x14ac:dyDescent="0.25">
      <c r="C14700" s="101"/>
      <c r="E14700" s="101"/>
      <c r="G14700" s="101"/>
      <c r="I14700" s="102"/>
      <c r="J14700" s="103"/>
    </row>
    <row r="14701" spans="3:10" x14ac:dyDescent="0.25">
      <c r="C14701" s="101"/>
      <c r="E14701" s="101"/>
      <c r="G14701" s="101"/>
      <c r="I14701" s="102"/>
      <c r="J14701" s="103"/>
    </row>
    <row r="14702" spans="3:10" x14ac:dyDescent="0.25">
      <c r="C14702" s="101"/>
      <c r="E14702" s="101"/>
      <c r="G14702" s="101"/>
      <c r="I14702" s="102"/>
      <c r="J14702" s="103"/>
    </row>
    <row r="14703" spans="3:10" x14ac:dyDescent="0.25">
      <c r="C14703" s="101"/>
      <c r="E14703" s="101"/>
      <c r="G14703" s="101"/>
      <c r="I14703" s="102"/>
      <c r="J14703" s="103"/>
    </row>
    <row r="14704" spans="3:10" x14ac:dyDescent="0.25">
      <c r="C14704" s="101"/>
      <c r="E14704" s="101"/>
      <c r="G14704" s="101"/>
      <c r="I14704" s="102"/>
      <c r="J14704" s="103"/>
    </row>
    <row r="14705" spans="3:10" x14ac:dyDescent="0.25">
      <c r="C14705" s="101"/>
      <c r="E14705" s="101"/>
      <c r="G14705" s="101"/>
      <c r="I14705" s="102"/>
      <c r="J14705" s="103"/>
    </row>
    <row r="14706" spans="3:10" x14ac:dyDescent="0.25">
      <c r="C14706" s="101"/>
      <c r="E14706" s="101"/>
      <c r="G14706" s="101"/>
      <c r="I14706" s="102"/>
      <c r="J14706" s="103"/>
    </row>
    <row r="14707" spans="3:10" x14ac:dyDescent="0.25">
      <c r="C14707" s="101"/>
      <c r="E14707" s="101"/>
      <c r="G14707" s="101"/>
      <c r="I14707" s="102"/>
      <c r="J14707" s="103"/>
    </row>
    <row r="14708" spans="3:10" x14ac:dyDescent="0.25">
      <c r="C14708" s="101"/>
      <c r="E14708" s="101"/>
      <c r="G14708" s="101"/>
      <c r="I14708" s="102"/>
      <c r="J14708" s="103"/>
    </row>
    <row r="14709" spans="3:10" x14ac:dyDescent="0.25">
      <c r="C14709" s="101"/>
      <c r="E14709" s="101"/>
      <c r="G14709" s="101"/>
      <c r="I14709" s="102"/>
      <c r="J14709" s="103"/>
    </row>
    <row r="14710" spans="3:10" x14ac:dyDescent="0.25">
      <c r="C14710" s="101"/>
      <c r="E14710" s="101"/>
      <c r="G14710" s="101"/>
      <c r="I14710" s="102"/>
      <c r="J14710" s="103"/>
    </row>
    <row r="14711" spans="3:10" x14ac:dyDescent="0.25">
      <c r="C14711" s="101"/>
      <c r="E14711" s="101"/>
      <c r="G14711" s="101"/>
      <c r="I14711" s="102"/>
      <c r="J14711" s="103"/>
    </row>
    <row r="14712" spans="3:10" x14ac:dyDescent="0.25">
      <c r="C14712" s="101"/>
      <c r="E14712" s="101"/>
      <c r="G14712" s="101"/>
      <c r="I14712" s="102"/>
      <c r="J14712" s="103"/>
    </row>
    <row r="14713" spans="3:10" x14ac:dyDescent="0.25">
      <c r="C14713" s="101"/>
      <c r="E14713" s="101"/>
      <c r="G14713" s="101"/>
      <c r="I14713" s="102"/>
      <c r="J14713" s="103"/>
    </row>
    <row r="14714" spans="3:10" x14ac:dyDescent="0.25">
      <c r="C14714" s="101"/>
      <c r="E14714" s="101"/>
      <c r="G14714" s="101"/>
      <c r="I14714" s="102"/>
      <c r="J14714" s="103"/>
    </row>
    <row r="14715" spans="3:10" x14ac:dyDescent="0.25">
      <c r="C14715" s="101"/>
      <c r="E14715" s="101"/>
      <c r="G14715" s="101"/>
      <c r="I14715" s="102"/>
      <c r="J14715" s="103"/>
    </row>
    <row r="14716" spans="3:10" x14ac:dyDescent="0.25">
      <c r="C14716" s="101"/>
      <c r="E14716" s="101"/>
      <c r="G14716" s="101"/>
      <c r="I14716" s="102"/>
      <c r="J14716" s="103"/>
    </row>
    <row r="14717" spans="3:10" x14ac:dyDescent="0.25">
      <c r="C14717" s="101"/>
      <c r="E14717" s="101"/>
      <c r="G14717" s="101"/>
      <c r="I14717" s="102"/>
      <c r="J14717" s="103"/>
    </row>
    <row r="14718" spans="3:10" x14ac:dyDescent="0.25">
      <c r="C14718" s="101"/>
      <c r="E14718" s="101"/>
      <c r="G14718" s="101"/>
      <c r="I14718" s="102"/>
      <c r="J14718" s="103"/>
    </row>
    <row r="14719" spans="3:10" x14ac:dyDescent="0.25">
      <c r="C14719" s="101"/>
      <c r="E14719" s="101"/>
      <c r="G14719" s="101"/>
      <c r="I14719" s="102"/>
      <c r="J14719" s="103"/>
    </row>
    <row r="14720" spans="3:10" x14ac:dyDescent="0.25">
      <c r="C14720" s="101"/>
      <c r="E14720" s="101"/>
      <c r="G14720" s="101"/>
      <c r="I14720" s="102"/>
      <c r="J14720" s="103"/>
    </row>
    <row r="14721" spans="3:10" x14ac:dyDescent="0.25">
      <c r="C14721" s="101"/>
      <c r="E14721" s="101"/>
      <c r="G14721" s="101"/>
      <c r="I14721" s="102"/>
      <c r="J14721" s="103"/>
    </row>
    <row r="14722" spans="3:10" x14ac:dyDescent="0.25">
      <c r="C14722" s="101"/>
      <c r="E14722" s="101"/>
      <c r="G14722" s="101"/>
      <c r="I14722" s="102"/>
      <c r="J14722" s="103"/>
    </row>
    <row r="14723" spans="3:10" x14ac:dyDescent="0.25">
      <c r="C14723" s="101"/>
      <c r="E14723" s="101"/>
      <c r="G14723" s="101"/>
      <c r="I14723" s="102"/>
      <c r="J14723" s="103"/>
    </row>
    <row r="14724" spans="3:10" x14ac:dyDescent="0.25">
      <c r="C14724" s="101"/>
      <c r="E14724" s="101"/>
      <c r="G14724" s="101"/>
      <c r="I14724" s="102"/>
      <c r="J14724" s="103"/>
    </row>
    <row r="14725" spans="3:10" x14ac:dyDescent="0.25">
      <c r="C14725" s="101"/>
      <c r="E14725" s="101"/>
      <c r="G14725" s="101"/>
      <c r="I14725" s="102"/>
      <c r="J14725" s="103"/>
    </row>
    <row r="14726" spans="3:10" x14ac:dyDescent="0.25">
      <c r="C14726" s="101"/>
      <c r="E14726" s="101"/>
      <c r="G14726" s="101"/>
      <c r="I14726" s="102"/>
      <c r="J14726" s="103"/>
    </row>
    <row r="14727" spans="3:10" x14ac:dyDescent="0.25">
      <c r="C14727" s="101"/>
      <c r="E14727" s="101"/>
      <c r="G14727" s="101"/>
      <c r="I14727" s="102"/>
      <c r="J14727" s="103"/>
    </row>
    <row r="14728" spans="3:10" x14ac:dyDescent="0.25">
      <c r="C14728" s="101"/>
      <c r="E14728" s="101"/>
      <c r="G14728" s="101"/>
      <c r="I14728" s="102"/>
      <c r="J14728" s="103"/>
    </row>
    <row r="14729" spans="3:10" x14ac:dyDescent="0.25">
      <c r="C14729" s="101"/>
      <c r="E14729" s="101"/>
      <c r="G14729" s="101"/>
      <c r="I14729" s="102"/>
      <c r="J14729" s="103"/>
    </row>
    <row r="14730" spans="3:10" x14ac:dyDescent="0.25">
      <c r="C14730" s="101"/>
      <c r="E14730" s="101"/>
      <c r="G14730" s="101"/>
      <c r="I14730" s="102"/>
      <c r="J14730" s="103"/>
    </row>
    <row r="14731" spans="3:10" x14ac:dyDescent="0.25">
      <c r="C14731" s="101"/>
      <c r="E14731" s="101"/>
      <c r="G14731" s="101"/>
      <c r="I14731" s="102"/>
      <c r="J14731" s="103"/>
    </row>
    <row r="14732" spans="3:10" x14ac:dyDescent="0.25">
      <c r="C14732" s="101"/>
      <c r="E14732" s="101"/>
      <c r="G14732" s="101"/>
      <c r="I14732" s="102"/>
      <c r="J14732" s="103"/>
    </row>
    <row r="14733" spans="3:10" x14ac:dyDescent="0.25">
      <c r="C14733" s="101"/>
      <c r="E14733" s="101"/>
      <c r="G14733" s="101"/>
      <c r="I14733" s="102"/>
      <c r="J14733" s="103"/>
    </row>
    <row r="14734" spans="3:10" x14ac:dyDescent="0.25">
      <c r="C14734" s="101"/>
      <c r="E14734" s="101"/>
      <c r="G14734" s="101"/>
      <c r="I14734" s="102"/>
      <c r="J14734" s="103"/>
    </row>
    <row r="14735" spans="3:10" x14ac:dyDescent="0.25">
      <c r="C14735" s="101"/>
      <c r="E14735" s="101"/>
      <c r="G14735" s="101"/>
      <c r="I14735" s="102"/>
      <c r="J14735" s="103"/>
    </row>
    <row r="14736" spans="3:10" x14ac:dyDescent="0.25">
      <c r="C14736" s="101"/>
      <c r="E14736" s="101"/>
      <c r="G14736" s="101"/>
      <c r="I14736" s="102"/>
      <c r="J14736" s="103"/>
    </row>
    <row r="14737" spans="3:10" x14ac:dyDescent="0.25">
      <c r="C14737" s="101"/>
      <c r="E14737" s="101"/>
      <c r="G14737" s="101"/>
      <c r="I14737" s="102"/>
      <c r="J14737" s="103"/>
    </row>
    <row r="14738" spans="3:10" x14ac:dyDescent="0.25">
      <c r="C14738" s="101"/>
      <c r="E14738" s="101"/>
      <c r="G14738" s="101"/>
      <c r="I14738" s="102"/>
      <c r="J14738" s="103"/>
    </row>
    <row r="14739" spans="3:10" x14ac:dyDescent="0.25">
      <c r="C14739" s="101"/>
      <c r="E14739" s="101"/>
      <c r="G14739" s="101"/>
      <c r="I14739" s="102"/>
      <c r="J14739" s="103"/>
    </row>
    <row r="14740" spans="3:10" x14ac:dyDescent="0.25">
      <c r="C14740" s="101"/>
      <c r="E14740" s="101"/>
      <c r="G14740" s="101"/>
      <c r="I14740" s="102"/>
      <c r="J14740" s="103"/>
    </row>
    <row r="14741" spans="3:10" x14ac:dyDescent="0.25">
      <c r="C14741" s="101"/>
      <c r="E14741" s="101"/>
      <c r="G14741" s="101"/>
      <c r="I14741" s="102"/>
      <c r="J14741" s="103"/>
    </row>
    <row r="14742" spans="3:10" x14ac:dyDescent="0.25">
      <c r="C14742" s="101"/>
      <c r="E14742" s="101"/>
      <c r="G14742" s="101"/>
      <c r="I14742" s="102"/>
      <c r="J14742" s="103"/>
    </row>
    <row r="14743" spans="3:10" x14ac:dyDescent="0.25">
      <c r="C14743" s="101"/>
      <c r="E14743" s="101"/>
      <c r="G14743" s="101"/>
      <c r="I14743" s="102"/>
      <c r="J14743" s="103"/>
    </row>
    <row r="14744" spans="3:10" x14ac:dyDescent="0.25">
      <c r="C14744" s="101"/>
      <c r="E14744" s="101"/>
      <c r="G14744" s="101"/>
      <c r="I14744" s="102"/>
      <c r="J14744" s="103"/>
    </row>
    <row r="14745" spans="3:10" x14ac:dyDescent="0.25">
      <c r="C14745" s="101"/>
      <c r="E14745" s="101"/>
      <c r="G14745" s="101"/>
      <c r="I14745" s="102"/>
      <c r="J14745" s="103"/>
    </row>
    <row r="14746" spans="3:10" x14ac:dyDescent="0.25">
      <c r="C14746" s="101"/>
      <c r="E14746" s="101"/>
      <c r="G14746" s="101"/>
      <c r="I14746" s="102"/>
      <c r="J14746" s="103"/>
    </row>
    <row r="14747" spans="3:10" x14ac:dyDescent="0.25">
      <c r="C14747" s="101"/>
      <c r="E14747" s="101"/>
      <c r="G14747" s="101"/>
      <c r="I14747" s="102"/>
      <c r="J14747" s="103"/>
    </row>
    <row r="14748" spans="3:10" x14ac:dyDescent="0.25">
      <c r="C14748" s="101"/>
      <c r="E14748" s="101"/>
      <c r="G14748" s="101"/>
      <c r="I14748" s="102"/>
      <c r="J14748" s="103"/>
    </row>
    <row r="14749" spans="3:10" x14ac:dyDescent="0.25">
      <c r="C14749" s="101"/>
      <c r="E14749" s="101"/>
      <c r="G14749" s="101"/>
      <c r="I14749" s="102"/>
      <c r="J14749" s="103"/>
    </row>
    <row r="14750" spans="3:10" x14ac:dyDescent="0.25">
      <c r="C14750" s="101"/>
      <c r="E14750" s="101"/>
      <c r="G14750" s="101"/>
      <c r="I14750" s="102"/>
      <c r="J14750" s="103"/>
    </row>
    <row r="14751" spans="3:10" x14ac:dyDescent="0.25">
      <c r="C14751" s="101"/>
      <c r="E14751" s="101"/>
      <c r="G14751" s="101"/>
      <c r="I14751" s="102"/>
      <c r="J14751" s="103"/>
    </row>
    <row r="14752" spans="3:10" x14ac:dyDescent="0.25">
      <c r="C14752" s="101"/>
      <c r="E14752" s="101"/>
      <c r="G14752" s="101"/>
      <c r="I14752" s="102"/>
      <c r="J14752" s="103"/>
    </row>
    <row r="14753" spans="3:10" x14ac:dyDescent="0.25">
      <c r="C14753" s="101"/>
      <c r="E14753" s="101"/>
      <c r="G14753" s="101"/>
      <c r="I14753" s="102"/>
      <c r="J14753" s="103"/>
    </row>
    <row r="14754" spans="3:10" x14ac:dyDescent="0.25">
      <c r="C14754" s="101"/>
      <c r="E14754" s="101"/>
      <c r="G14754" s="101"/>
      <c r="I14754" s="102"/>
      <c r="J14754" s="103"/>
    </row>
    <row r="14755" spans="3:10" x14ac:dyDescent="0.25">
      <c r="C14755" s="101"/>
      <c r="E14755" s="101"/>
      <c r="G14755" s="101"/>
      <c r="I14755" s="102"/>
      <c r="J14755" s="103"/>
    </row>
    <row r="14756" spans="3:10" x14ac:dyDescent="0.25">
      <c r="C14756" s="101"/>
      <c r="E14756" s="101"/>
      <c r="G14756" s="101"/>
      <c r="I14756" s="102"/>
      <c r="J14756" s="103"/>
    </row>
    <row r="14757" spans="3:10" x14ac:dyDescent="0.25">
      <c r="C14757" s="101"/>
      <c r="E14757" s="101"/>
      <c r="G14757" s="101"/>
      <c r="I14757" s="102"/>
      <c r="J14757" s="103"/>
    </row>
    <row r="14758" spans="3:10" x14ac:dyDescent="0.25">
      <c r="C14758" s="101"/>
      <c r="E14758" s="101"/>
      <c r="G14758" s="101"/>
      <c r="I14758" s="102"/>
      <c r="J14758" s="103"/>
    </row>
    <row r="14759" spans="3:10" x14ac:dyDescent="0.25">
      <c r="C14759" s="101"/>
      <c r="E14759" s="101"/>
      <c r="G14759" s="101"/>
      <c r="I14759" s="102"/>
      <c r="J14759" s="103"/>
    </row>
    <row r="14760" spans="3:10" x14ac:dyDescent="0.25">
      <c r="C14760" s="101"/>
      <c r="E14760" s="101"/>
      <c r="G14760" s="101"/>
      <c r="I14760" s="102"/>
      <c r="J14760" s="103"/>
    </row>
    <row r="14761" spans="3:10" x14ac:dyDescent="0.25">
      <c r="C14761" s="101"/>
      <c r="E14761" s="101"/>
      <c r="G14761" s="101"/>
      <c r="I14761" s="102"/>
      <c r="J14761" s="103"/>
    </row>
    <row r="14762" spans="3:10" x14ac:dyDescent="0.25">
      <c r="C14762" s="101"/>
      <c r="E14762" s="101"/>
      <c r="G14762" s="101"/>
      <c r="I14762" s="102"/>
      <c r="J14762" s="103"/>
    </row>
    <row r="14763" spans="3:10" x14ac:dyDescent="0.25">
      <c r="C14763" s="101"/>
      <c r="E14763" s="101"/>
      <c r="G14763" s="101"/>
      <c r="I14763" s="102"/>
      <c r="J14763" s="103"/>
    </row>
    <row r="14764" spans="3:10" x14ac:dyDescent="0.25">
      <c r="C14764" s="101"/>
      <c r="E14764" s="101"/>
      <c r="G14764" s="101"/>
      <c r="I14764" s="102"/>
      <c r="J14764" s="103"/>
    </row>
    <row r="14765" spans="3:10" x14ac:dyDescent="0.25">
      <c r="C14765" s="101"/>
      <c r="E14765" s="101"/>
      <c r="G14765" s="101"/>
      <c r="I14765" s="102"/>
      <c r="J14765" s="103"/>
    </row>
    <row r="14766" spans="3:10" x14ac:dyDescent="0.25">
      <c r="C14766" s="101"/>
      <c r="E14766" s="101"/>
      <c r="G14766" s="101"/>
      <c r="I14766" s="102"/>
      <c r="J14766" s="103"/>
    </row>
    <row r="14767" spans="3:10" x14ac:dyDescent="0.25">
      <c r="C14767" s="101"/>
      <c r="E14767" s="101"/>
      <c r="G14767" s="101"/>
      <c r="I14767" s="102"/>
      <c r="J14767" s="103"/>
    </row>
    <row r="14768" spans="3:10" x14ac:dyDescent="0.25">
      <c r="C14768" s="101"/>
      <c r="E14768" s="101"/>
      <c r="G14768" s="101"/>
      <c r="I14768" s="102"/>
      <c r="J14768" s="103"/>
    </row>
    <row r="14769" spans="3:10" x14ac:dyDescent="0.25">
      <c r="C14769" s="101"/>
      <c r="E14769" s="101"/>
      <c r="G14769" s="101"/>
      <c r="I14769" s="102"/>
      <c r="J14769" s="103"/>
    </row>
    <row r="14770" spans="3:10" x14ac:dyDescent="0.25">
      <c r="C14770" s="101"/>
      <c r="E14770" s="101"/>
      <c r="G14770" s="101"/>
      <c r="I14770" s="102"/>
      <c r="J14770" s="103"/>
    </row>
    <row r="14771" spans="3:10" x14ac:dyDescent="0.25">
      <c r="C14771" s="101"/>
      <c r="E14771" s="101"/>
      <c r="G14771" s="101"/>
      <c r="I14771" s="102"/>
      <c r="J14771" s="103"/>
    </row>
    <row r="14772" spans="3:10" x14ac:dyDescent="0.25">
      <c r="C14772" s="101"/>
      <c r="E14772" s="101"/>
      <c r="G14772" s="101"/>
      <c r="I14772" s="102"/>
      <c r="J14772" s="103"/>
    </row>
    <row r="14773" spans="3:10" x14ac:dyDescent="0.25">
      <c r="C14773" s="101"/>
      <c r="E14773" s="101"/>
      <c r="G14773" s="101"/>
      <c r="I14773" s="102"/>
      <c r="J14773" s="103"/>
    </row>
    <row r="14774" spans="3:10" x14ac:dyDescent="0.25">
      <c r="C14774" s="101"/>
      <c r="E14774" s="101"/>
      <c r="G14774" s="101"/>
      <c r="I14774" s="102"/>
      <c r="J14774" s="103"/>
    </row>
    <row r="14775" spans="3:10" x14ac:dyDescent="0.25">
      <c r="C14775" s="101"/>
      <c r="E14775" s="101"/>
      <c r="G14775" s="101"/>
      <c r="I14775" s="102"/>
      <c r="J14775" s="103"/>
    </row>
    <row r="14776" spans="3:10" x14ac:dyDescent="0.25">
      <c r="C14776" s="101"/>
      <c r="E14776" s="101"/>
      <c r="G14776" s="101"/>
      <c r="I14776" s="102"/>
      <c r="J14776" s="103"/>
    </row>
    <row r="14777" spans="3:10" x14ac:dyDescent="0.25">
      <c r="C14777" s="101"/>
      <c r="E14777" s="101"/>
      <c r="G14777" s="101"/>
      <c r="I14777" s="102"/>
      <c r="J14777" s="103"/>
    </row>
    <row r="14778" spans="3:10" x14ac:dyDescent="0.25">
      <c r="C14778" s="101"/>
      <c r="E14778" s="101"/>
      <c r="G14778" s="101"/>
      <c r="I14778" s="102"/>
      <c r="J14778" s="103"/>
    </row>
    <row r="14779" spans="3:10" x14ac:dyDescent="0.25">
      <c r="C14779" s="101"/>
      <c r="E14779" s="101"/>
      <c r="G14779" s="101"/>
      <c r="I14779" s="102"/>
      <c r="J14779" s="103"/>
    </row>
    <row r="14780" spans="3:10" x14ac:dyDescent="0.25">
      <c r="C14780" s="101"/>
      <c r="E14780" s="101"/>
      <c r="G14780" s="101"/>
      <c r="I14780" s="102"/>
      <c r="J14780" s="103"/>
    </row>
    <row r="14781" spans="3:10" x14ac:dyDescent="0.25">
      <c r="C14781" s="101"/>
      <c r="E14781" s="101"/>
      <c r="G14781" s="101"/>
      <c r="I14781" s="102"/>
      <c r="J14781" s="103"/>
    </row>
    <row r="14782" spans="3:10" x14ac:dyDescent="0.25">
      <c r="C14782" s="101"/>
      <c r="E14782" s="101"/>
      <c r="G14782" s="101"/>
      <c r="I14782" s="102"/>
      <c r="J14782" s="103"/>
    </row>
    <row r="14783" spans="3:10" x14ac:dyDescent="0.25">
      <c r="C14783" s="101"/>
      <c r="E14783" s="101"/>
      <c r="G14783" s="101"/>
      <c r="I14783" s="102"/>
      <c r="J14783" s="103"/>
    </row>
    <row r="14784" spans="3:10" x14ac:dyDescent="0.25">
      <c r="C14784" s="101"/>
      <c r="E14784" s="101"/>
      <c r="G14784" s="101"/>
      <c r="I14784" s="102"/>
      <c r="J14784" s="103"/>
    </row>
    <row r="14785" spans="3:10" x14ac:dyDescent="0.25">
      <c r="C14785" s="101"/>
      <c r="E14785" s="101"/>
      <c r="G14785" s="101"/>
      <c r="I14785" s="102"/>
      <c r="J14785" s="103"/>
    </row>
    <row r="14786" spans="3:10" x14ac:dyDescent="0.25">
      <c r="C14786" s="101"/>
      <c r="E14786" s="101"/>
      <c r="G14786" s="101"/>
      <c r="I14786" s="102"/>
      <c r="J14786" s="103"/>
    </row>
    <row r="14787" spans="3:10" x14ac:dyDescent="0.25">
      <c r="C14787" s="101"/>
      <c r="E14787" s="101"/>
      <c r="G14787" s="101"/>
      <c r="I14787" s="102"/>
      <c r="J14787" s="103"/>
    </row>
    <row r="14788" spans="3:10" x14ac:dyDescent="0.25">
      <c r="C14788" s="101"/>
      <c r="E14788" s="101"/>
      <c r="G14788" s="101"/>
      <c r="I14788" s="102"/>
      <c r="J14788" s="103"/>
    </row>
    <row r="14789" spans="3:10" x14ac:dyDescent="0.25">
      <c r="C14789" s="101"/>
      <c r="E14789" s="101"/>
      <c r="G14789" s="101"/>
      <c r="I14789" s="102"/>
      <c r="J14789" s="103"/>
    </row>
    <row r="14790" spans="3:10" x14ac:dyDescent="0.25">
      <c r="C14790" s="101"/>
      <c r="E14790" s="101"/>
      <c r="G14790" s="101"/>
      <c r="I14790" s="102"/>
      <c r="J14790" s="103"/>
    </row>
    <row r="14791" spans="3:10" x14ac:dyDescent="0.25">
      <c r="C14791" s="101"/>
      <c r="E14791" s="101"/>
      <c r="G14791" s="101"/>
      <c r="I14791" s="102"/>
      <c r="J14791" s="103"/>
    </row>
    <row r="14792" spans="3:10" x14ac:dyDescent="0.25">
      <c r="C14792" s="101"/>
      <c r="E14792" s="101"/>
      <c r="G14792" s="101"/>
      <c r="I14792" s="102"/>
      <c r="J14792" s="103"/>
    </row>
    <row r="14793" spans="3:10" x14ac:dyDescent="0.25">
      <c r="C14793" s="101"/>
      <c r="E14793" s="101"/>
      <c r="G14793" s="101"/>
      <c r="I14793" s="102"/>
      <c r="J14793" s="103"/>
    </row>
    <row r="14794" spans="3:10" x14ac:dyDescent="0.25">
      <c r="C14794" s="101"/>
      <c r="E14794" s="101"/>
      <c r="G14794" s="101"/>
      <c r="I14794" s="102"/>
      <c r="J14794" s="103"/>
    </row>
    <row r="14795" spans="3:10" x14ac:dyDescent="0.25">
      <c r="C14795" s="101"/>
      <c r="E14795" s="101"/>
      <c r="G14795" s="101"/>
      <c r="I14795" s="102"/>
      <c r="J14795" s="103"/>
    </row>
    <row r="14796" spans="3:10" x14ac:dyDescent="0.25">
      <c r="C14796" s="101"/>
      <c r="E14796" s="101"/>
      <c r="G14796" s="101"/>
      <c r="I14796" s="102"/>
      <c r="J14796" s="103"/>
    </row>
    <row r="14797" spans="3:10" x14ac:dyDescent="0.25">
      <c r="C14797" s="101"/>
      <c r="E14797" s="101"/>
      <c r="G14797" s="101"/>
      <c r="I14797" s="102"/>
      <c r="J14797" s="103"/>
    </row>
    <row r="14798" spans="3:10" x14ac:dyDescent="0.25">
      <c r="C14798" s="101"/>
      <c r="E14798" s="101"/>
      <c r="G14798" s="101"/>
      <c r="I14798" s="102"/>
      <c r="J14798" s="103"/>
    </row>
    <row r="14799" spans="3:10" x14ac:dyDescent="0.25">
      <c r="C14799" s="101"/>
      <c r="E14799" s="101"/>
      <c r="G14799" s="101"/>
      <c r="I14799" s="102"/>
      <c r="J14799" s="103"/>
    </row>
    <row r="14800" spans="3:10" x14ac:dyDescent="0.25">
      <c r="C14800" s="101"/>
      <c r="E14800" s="101"/>
      <c r="G14800" s="101"/>
      <c r="I14800" s="102"/>
      <c r="J14800" s="103"/>
    </row>
    <row r="14801" spans="3:10" x14ac:dyDescent="0.25">
      <c r="C14801" s="101"/>
      <c r="E14801" s="101"/>
      <c r="G14801" s="101"/>
      <c r="I14801" s="102"/>
      <c r="J14801" s="103"/>
    </row>
    <row r="14802" spans="3:10" x14ac:dyDescent="0.25">
      <c r="C14802" s="101"/>
      <c r="E14802" s="101"/>
      <c r="G14802" s="101"/>
      <c r="I14802" s="102"/>
      <c r="J14802" s="103"/>
    </row>
    <row r="14803" spans="3:10" x14ac:dyDescent="0.25">
      <c r="C14803" s="101"/>
      <c r="E14803" s="101"/>
      <c r="G14803" s="101"/>
      <c r="I14803" s="102"/>
      <c r="J14803" s="103"/>
    </row>
    <row r="14804" spans="3:10" x14ac:dyDescent="0.25">
      <c r="C14804" s="101"/>
      <c r="E14804" s="101"/>
      <c r="G14804" s="101"/>
      <c r="I14804" s="102"/>
      <c r="J14804" s="103"/>
    </row>
    <row r="14805" spans="3:10" x14ac:dyDescent="0.25">
      <c r="C14805" s="101"/>
      <c r="E14805" s="101"/>
      <c r="G14805" s="101"/>
      <c r="I14805" s="102"/>
      <c r="J14805" s="103"/>
    </row>
    <row r="14806" spans="3:10" x14ac:dyDescent="0.25">
      <c r="C14806" s="101"/>
      <c r="E14806" s="101"/>
      <c r="G14806" s="101"/>
      <c r="I14806" s="102"/>
      <c r="J14806" s="103"/>
    </row>
    <row r="14807" spans="3:10" x14ac:dyDescent="0.25">
      <c r="C14807" s="101"/>
      <c r="E14807" s="101"/>
      <c r="G14807" s="101"/>
      <c r="I14807" s="102"/>
      <c r="J14807" s="103"/>
    </row>
    <row r="14808" spans="3:10" x14ac:dyDescent="0.25">
      <c r="C14808" s="101"/>
      <c r="E14808" s="101"/>
      <c r="G14808" s="101"/>
      <c r="I14808" s="102"/>
      <c r="J14808" s="103"/>
    </row>
    <row r="14809" spans="3:10" x14ac:dyDescent="0.25">
      <c r="C14809" s="101"/>
      <c r="E14809" s="101"/>
      <c r="G14809" s="101"/>
      <c r="I14809" s="102"/>
      <c r="J14809" s="103"/>
    </row>
    <row r="14810" spans="3:10" x14ac:dyDescent="0.25">
      <c r="C14810" s="101"/>
      <c r="E14810" s="101"/>
      <c r="G14810" s="101"/>
      <c r="I14810" s="102"/>
      <c r="J14810" s="103"/>
    </row>
    <row r="14811" spans="3:10" x14ac:dyDescent="0.25">
      <c r="C14811" s="101"/>
      <c r="E14811" s="101"/>
      <c r="G14811" s="101"/>
      <c r="I14811" s="102"/>
      <c r="J14811" s="103"/>
    </row>
    <row r="14812" spans="3:10" x14ac:dyDescent="0.25">
      <c r="C14812" s="101"/>
      <c r="E14812" s="101"/>
      <c r="G14812" s="101"/>
      <c r="I14812" s="102"/>
      <c r="J14812" s="103"/>
    </row>
    <row r="14813" spans="3:10" x14ac:dyDescent="0.25">
      <c r="C14813" s="101"/>
      <c r="E14813" s="101"/>
      <c r="G14813" s="101"/>
      <c r="I14813" s="102"/>
      <c r="J14813" s="103"/>
    </row>
    <row r="14814" spans="3:10" x14ac:dyDescent="0.25">
      <c r="C14814" s="101"/>
      <c r="E14814" s="101"/>
      <c r="G14814" s="101"/>
      <c r="I14814" s="102"/>
      <c r="J14814" s="103"/>
    </row>
    <row r="14815" spans="3:10" x14ac:dyDescent="0.25">
      <c r="C14815" s="101"/>
      <c r="E14815" s="101"/>
      <c r="G14815" s="101"/>
      <c r="I14815" s="102"/>
      <c r="J14815" s="103"/>
    </row>
    <row r="14816" spans="3:10" x14ac:dyDescent="0.25">
      <c r="C14816" s="101"/>
      <c r="E14816" s="101"/>
      <c r="G14816" s="101"/>
      <c r="I14816" s="102"/>
      <c r="J14816" s="103"/>
    </row>
    <row r="14817" spans="3:10" x14ac:dyDescent="0.25">
      <c r="C14817" s="101"/>
      <c r="E14817" s="101"/>
      <c r="G14817" s="101"/>
      <c r="I14817" s="102"/>
      <c r="J14817" s="103"/>
    </row>
    <row r="14818" spans="3:10" x14ac:dyDescent="0.25">
      <c r="C14818" s="101"/>
      <c r="E14818" s="101"/>
      <c r="G14818" s="101"/>
      <c r="I14818" s="102"/>
      <c r="J14818" s="103"/>
    </row>
    <row r="14819" spans="3:10" x14ac:dyDescent="0.25">
      <c r="C14819" s="101"/>
      <c r="E14819" s="101"/>
      <c r="G14819" s="101"/>
      <c r="I14819" s="102"/>
      <c r="J14819" s="103"/>
    </row>
    <row r="14820" spans="3:10" x14ac:dyDescent="0.25">
      <c r="C14820" s="101"/>
      <c r="E14820" s="101"/>
      <c r="G14820" s="101"/>
      <c r="I14820" s="102"/>
      <c r="J14820" s="103"/>
    </row>
    <row r="14821" spans="3:10" x14ac:dyDescent="0.25">
      <c r="C14821" s="101"/>
      <c r="E14821" s="101"/>
      <c r="G14821" s="101"/>
      <c r="I14821" s="102"/>
      <c r="J14821" s="103"/>
    </row>
    <row r="14822" spans="3:10" x14ac:dyDescent="0.25">
      <c r="C14822" s="101"/>
      <c r="E14822" s="101"/>
      <c r="G14822" s="101"/>
      <c r="I14822" s="102"/>
      <c r="J14822" s="103"/>
    </row>
    <row r="14823" spans="3:10" x14ac:dyDescent="0.25">
      <c r="C14823" s="101"/>
      <c r="E14823" s="101"/>
      <c r="G14823" s="101"/>
      <c r="I14823" s="102"/>
      <c r="J14823" s="103"/>
    </row>
    <row r="14824" spans="3:10" x14ac:dyDescent="0.25">
      <c r="C14824" s="101"/>
      <c r="E14824" s="101"/>
      <c r="G14824" s="101"/>
      <c r="I14824" s="102"/>
      <c r="J14824" s="103"/>
    </row>
    <row r="14825" spans="3:10" x14ac:dyDescent="0.25">
      <c r="C14825" s="101"/>
      <c r="E14825" s="101"/>
      <c r="G14825" s="101"/>
      <c r="I14825" s="102"/>
      <c r="J14825" s="103"/>
    </row>
    <row r="14826" spans="3:10" x14ac:dyDescent="0.25">
      <c r="C14826" s="101"/>
      <c r="E14826" s="101"/>
      <c r="G14826" s="101"/>
      <c r="I14826" s="102"/>
      <c r="J14826" s="103"/>
    </row>
    <row r="14827" spans="3:10" x14ac:dyDescent="0.25">
      <c r="C14827" s="101"/>
      <c r="E14827" s="101"/>
      <c r="G14827" s="101"/>
      <c r="I14827" s="102"/>
      <c r="J14827" s="103"/>
    </row>
    <row r="14828" spans="3:10" x14ac:dyDescent="0.25">
      <c r="C14828" s="101"/>
      <c r="E14828" s="101"/>
      <c r="G14828" s="101"/>
      <c r="I14828" s="102"/>
      <c r="J14828" s="103"/>
    </row>
    <row r="14829" spans="3:10" x14ac:dyDescent="0.25">
      <c r="C14829" s="101"/>
      <c r="E14829" s="101"/>
      <c r="G14829" s="101"/>
      <c r="I14829" s="102"/>
      <c r="J14829" s="103"/>
    </row>
    <row r="14830" spans="3:10" x14ac:dyDescent="0.25">
      <c r="C14830" s="101"/>
      <c r="E14830" s="101"/>
      <c r="G14830" s="101"/>
      <c r="I14830" s="102"/>
      <c r="J14830" s="103"/>
    </row>
    <row r="14831" spans="3:10" x14ac:dyDescent="0.25">
      <c r="C14831" s="101"/>
      <c r="E14831" s="101"/>
      <c r="G14831" s="101"/>
      <c r="I14831" s="102"/>
      <c r="J14831" s="103"/>
    </row>
    <row r="14832" spans="3:10" x14ac:dyDescent="0.25">
      <c r="C14832" s="101"/>
      <c r="E14832" s="101"/>
      <c r="G14832" s="101"/>
      <c r="I14832" s="102"/>
      <c r="J14832" s="103"/>
    </row>
    <row r="14833" spans="3:10" x14ac:dyDescent="0.25">
      <c r="C14833" s="101"/>
      <c r="E14833" s="101"/>
      <c r="G14833" s="101"/>
      <c r="I14833" s="102"/>
      <c r="J14833" s="103"/>
    </row>
    <row r="14834" spans="3:10" x14ac:dyDescent="0.25">
      <c r="C14834" s="101"/>
      <c r="E14834" s="101"/>
      <c r="G14834" s="101"/>
      <c r="I14834" s="102"/>
      <c r="J14834" s="103"/>
    </row>
    <row r="14835" spans="3:10" x14ac:dyDescent="0.25">
      <c r="C14835" s="101"/>
      <c r="E14835" s="101"/>
      <c r="G14835" s="101"/>
      <c r="I14835" s="102"/>
      <c r="J14835" s="103"/>
    </row>
    <row r="14836" spans="3:10" x14ac:dyDescent="0.25">
      <c r="C14836" s="101"/>
      <c r="E14836" s="101"/>
      <c r="G14836" s="101"/>
      <c r="I14836" s="102"/>
      <c r="J14836" s="103"/>
    </row>
    <row r="14837" spans="3:10" x14ac:dyDescent="0.25">
      <c r="C14837" s="101"/>
      <c r="E14837" s="101"/>
      <c r="G14837" s="101"/>
      <c r="I14837" s="102"/>
      <c r="J14837" s="103"/>
    </row>
    <row r="14838" spans="3:10" x14ac:dyDescent="0.25">
      <c r="C14838" s="101"/>
      <c r="E14838" s="101"/>
      <c r="G14838" s="101"/>
      <c r="I14838" s="102"/>
      <c r="J14838" s="103"/>
    </row>
    <row r="14839" spans="3:10" x14ac:dyDescent="0.25">
      <c r="C14839" s="101"/>
      <c r="E14839" s="101"/>
      <c r="G14839" s="101"/>
      <c r="I14839" s="102"/>
      <c r="J14839" s="103"/>
    </row>
    <row r="14840" spans="3:10" x14ac:dyDescent="0.25">
      <c r="C14840" s="101"/>
      <c r="E14840" s="101"/>
      <c r="G14840" s="101"/>
      <c r="I14840" s="102"/>
      <c r="J14840" s="103"/>
    </row>
    <row r="14841" spans="3:10" x14ac:dyDescent="0.25">
      <c r="C14841" s="101"/>
      <c r="E14841" s="101"/>
      <c r="G14841" s="101"/>
      <c r="I14841" s="102"/>
      <c r="J14841" s="103"/>
    </row>
    <row r="14842" spans="3:10" x14ac:dyDescent="0.25">
      <c r="C14842" s="101"/>
      <c r="E14842" s="101"/>
      <c r="G14842" s="101"/>
      <c r="I14842" s="102"/>
      <c r="J14842" s="103"/>
    </row>
    <row r="14843" spans="3:10" x14ac:dyDescent="0.25">
      <c r="C14843" s="101"/>
      <c r="E14843" s="101"/>
      <c r="G14843" s="101"/>
      <c r="I14843" s="102"/>
      <c r="J14843" s="103"/>
    </row>
    <row r="14844" spans="3:10" x14ac:dyDescent="0.25">
      <c r="C14844" s="101"/>
      <c r="E14844" s="101"/>
      <c r="G14844" s="101"/>
      <c r="I14844" s="102"/>
      <c r="J14844" s="103"/>
    </row>
    <row r="14845" spans="3:10" x14ac:dyDescent="0.25">
      <c r="C14845" s="101"/>
      <c r="E14845" s="101"/>
      <c r="G14845" s="101"/>
      <c r="I14845" s="102"/>
      <c r="J14845" s="103"/>
    </row>
    <row r="14846" spans="3:10" x14ac:dyDescent="0.25">
      <c r="C14846" s="101"/>
      <c r="E14846" s="101"/>
      <c r="G14846" s="101"/>
      <c r="I14846" s="102"/>
      <c r="J14846" s="103"/>
    </row>
    <row r="14847" spans="3:10" x14ac:dyDescent="0.25">
      <c r="C14847" s="101"/>
      <c r="E14847" s="101"/>
      <c r="G14847" s="101"/>
      <c r="I14847" s="102"/>
      <c r="J14847" s="103"/>
    </row>
    <row r="14848" spans="3:10" x14ac:dyDescent="0.25">
      <c r="C14848" s="101"/>
      <c r="E14848" s="101"/>
      <c r="G14848" s="101"/>
      <c r="I14848" s="102"/>
      <c r="J14848" s="103"/>
    </row>
    <row r="14849" spans="3:10" x14ac:dyDescent="0.25">
      <c r="C14849" s="101"/>
      <c r="E14849" s="101"/>
      <c r="G14849" s="101"/>
      <c r="I14849" s="102"/>
      <c r="J14849" s="103"/>
    </row>
    <row r="14850" spans="3:10" x14ac:dyDescent="0.25">
      <c r="C14850" s="101"/>
      <c r="E14850" s="101"/>
      <c r="G14850" s="101"/>
      <c r="I14850" s="102"/>
      <c r="J14850" s="103"/>
    </row>
    <row r="14851" spans="3:10" x14ac:dyDescent="0.25">
      <c r="C14851" s="101"/>
      <c r="E14851" s="101"/>
      <c r="G14851" s="101"/>
      <c r="I14851" s="102"/>
      <c r="J14851" s="103"/>
    </row>
    <row r="14852" spans="3:10" x14ac:dyDescent="0.25">
      <c r="C14852" s="101"/>
      <c r="E14852" s="101"/>
      <c r="G14852" s="101"/>
      <c r="I14852" s="102"/>
      <c r="J14852" s="103"/>
    </row>
    <row r="14853" spans="3:10" x14ac:dyDescent="0.25">
      <c r="C14853" s="101"/>
      <c r="E14853" s="101"/>
      <c r="G14853" s="101"/>
      <c r="I14853" s="102"/>
      <c r="J14853" s="103"/>
    </row>
    <row r="14854" spans="3:10" x14ac:dyDescent="0.25">
      <c r="C14854" s="101"/>
      <c r="E14854" s="101"/>
      <c r="G14854" s="101"/>
      <c r="I14854" s="102"/>
      <c r="J14854" s="103"/>
    </row>
    <row r="14855" spans="3:10" x14ac:dyDescent="0.25">
      <c r="C14855" s="101"/>
      <c r="E14855" s="101"/>
      <c r="G14855" s="101"/>
      <c r="I14855" s="102"/>
      <c r="J14855" s="103"/>
    </row>
    <row r="14856" spans="3:10" x14ac:dyDescent="0.25">
      <c r="C14856" s="101"/>
      <c r="E14856" s="101"/>
      <c r="G14856" s="101"/>
      <c r="I14856" s="102"/>
      <c r="J14856" s="103"/>
    </row>
    <row r="14857" spans="3:10" x14ac:dyDescent="0.25">
      <c r="C14857" s="101"/>
      <c r="E14857" s="101"/>
      <c r="G14857" s="101"/>
      <c r="I14857" s="102"/>
      <c r="J14857" s="103"/>
    </row>
    <row r="14858" spans="3:10" x14ac:dyDescent="0.25">
      <c r="C14858" s="101"/>
      <c r="E14858" s="101"/>
      <c r="G14858" s="101"/>
      <c r="I14858" s="102"/>
      <c r="J14858" s="103"/>
    </row>
    <row r="14859" spans="3:10" x14ac:dyDescent="0.25">
      <c r="C14859" s="101"/>
      <c r="E14859" s="101"/>
      <c r="G14859" s="101"/>
      <c r="I14859" s="102"/>
      <c r="J14859" s="103"/>
    </row>
    <row r="14860" spans="3:10" x14ac:dyDescent="0.25">
      <c r="C14860" s="101"/>
      <c r="E14860" s="101"/>
      <c r="G14860" s="101"/>
      <c r="I14860" s="102"/>
      <c r="J14860" s="103"/>
    </row>
    <row r="14861" spans="3:10" x14ac:dyDescent="0.25">
      <c r="C14861" s="101"/>
      <c r="E14861" s="101"/>
      <c r="G14861" s="101"/>
      <c r="I14861" s="102"/>
      <c r="J14861" s="103"/>
    </row>
    <row r="14862" spans="3:10" x14ac:dyDescent="0.25">
      <c r="C14862" s="101"/>
      <c r="E14862" s="101"/>
      <c r="G14862" s="101"/>
      <c r="I14862" s="102"/>
      <c r="J14862" s="103"/>
    </row>
    <row r="14863" spans="3:10" x14ac:dyDescent="0.25">
      <c r="C14863" s="101"/>
      <c r="E14863" s="101"/>
      <c r="G14863" s="101"/>
      <c r="I14863" s="102"/>
      <c r="J14863" s="103"/>
    </row>
    <row r="14864" spans="3:10" x14ac:dyDescent="0.25">
      <c r="C14864" s="101"/>
      <c r="E14864" s="101"/>
      <c r="G14864" s="101"/>
      <c r="I14864" s="102"/>
      <c r="J14864" s="103"/>
    </row>
    <row r="14865" spans="3:10" x14ac:dyDescent="0.25">
      <c r="C14865" s="101"/>
      <c r="E14865" s="101"/>
      <c r="G14865" s="101"/>
      <c r="I14865" s="102"/>
      <c r="J14865" s="103"/>
    </row>
    <row r="14866" spans="3:10" x14ac:dyDescent="0.25">
      <c r="C14866" s="101"/>
      <c r="E14866" s="101"/>
      <c r="G14866" s="101"/>
      <c r="I14866" s="102"/>
      <c r="J14866" s="103"/>
    </row>
    <row r="14867" spans="3:10" x14ac:dyDescent="0.25">
      <c r="C14867" s="101"/>
      <c r="E14867" s="101"/>
      <c r="G14867" s="101"/>
      <c r="I14867" s="102"/>
      <c r="J14867" s="103"/>
    </row>
    <row r="14868" spans="3:10" x14ac:dyDescent="0.25">
      <c r="C14868" s="101"/>
      <c r="E14868" s="101"/>
      <c r="G14868" s="101"/>
      <c r="I14868" s="102"/>
      <c r="J14868" s="103"/>
    </row>
    <row r="14869" spans="3:10" x14ac:dyDescent="0.25">
      <c r="C14869" s="101"/>
      <c r="E14869" s="101"/>
      <c r="G14869" s="101"/>
      <c r="I14869" s="102"/>
      <c r="J14869" s="103"/>
    </row>
    <row r="14870" spans="3:10" x14ac:dyDescent="0.25">
      <c r="C14870" s="101"/>
      <c r="E14870" s="101"/>
      <c r="G14870" s="101"/>
      <c r="I14870" s="102"/>
      <c r="J14870" s="103"/>
    </row>
    <row r="14871" spans="3:10" x14ac:dyDescent="0.25">
      <c r="C14871" s="101"/>
      <c r="E14871" s="101"/>
      <c r="G14871" s="101"/>
      <c r="I14871" s="102"/>
      <c r="J14871" s="103"/>
    </row>
    <row r="14872" spans="3:10" x14ac:dyDescent="0.25">
      <c r="C14872" s="101"/>
      <c r="E14872" s="101"/>
      <c r="G14872" s="101"/>
      <c r="I14872" s="102"/>
      <c r="J14872" s="103"/>
    </row>
    <row r="14873" spans="3:10" x14ac:dyDescent="0.25">
      <c r="C14873" s="101"/>
      <c r="E14873" s="101"/>
      <c r="G14873" s="101"/>
      <c r="I14873" s="102"/>
      <c r="J14873" s="103"/>
    </row>
    <row r="14874" spans="3:10" x14ac:dyDescent="0.25">
      <c r="C14874" s="101"/>
      <c r="E14874" s="101"/>
      <c r="G14874" s="101"/>
      <c r="I14874" s="102"/>
      <c r="J14874" s="103"/>
    </row>
    <row r="14875" spans="3:10" x14ac:dyDescent="0.25">
      <c r="C14875" s="101"/>
      <c r="E14875" s="101"/>
      <c r="G14875" s="101"/>
      <c r="I14875" s="102"/>
      <c r="J14875" s="103"/>
    </row>
    <row r="14876" spans="3:10" x14ac:dyDescent="0.25">
      <c r="C14876" s="101"/>
      <c r="E14876" s="101"/>
      <c r="G14876" s="101"/>
      <c r="I14876" s="102"/>
      <c r="J14876" s="103"/>
    </row>
    <row r="14877" spans="3:10" x14ac:dyDescent="0.25">
      <c r="C14877" s="101"/>
      <c r="E14877" s="101"/>
      <c r="G14877" s="101"/>
      <c r="I14877" s="102"/>
      <c r="J14877" s="103"/>
    </row>
    <row r="14878" spans="3:10" x14ac:dyDescent="0.25">
      <c r="C14878" s="101"/>
      <c r="E14878" s="101"/>
      <c r="G14878" s="101"/>
      <c r="I14878" s="102"/>
      <c r="J14878" s="103"/>
    </row>
    <row r="14879" spans="3:10" x14ac:dyDescent="0.25">
      <c r="C14879" s="101"/>
      <c r="E14879" s="101"/>
      <c r="G14879" s="101"/>
      <c r="I14879" s="102"/>
      <c r="J14879" s="103"/>
    </row>
    <row r="14880" spans="3:10" x14ac:dyDescent="0.25">
      <c r="C14880" s="101"/>
      <c r="E14880" s="101"/>
      <c r="G14880" s="101"/>
      <c r="I14880" s="102"/>
      <c r="J14880" s="103"/>
    </row>
    <row r="14881" spans="3:10" x14ac:dyDescent="0.25">
      <c r="C14881" s="101"/>
      <c r="E14881" s="101"/>
      <c r="G14881" s="101"/>
      <c r="I14881" s="102"/>
      <c r="J14881" s="103"/>
    </row>
    <row r="14882" spans="3:10" x14ac:dyDescent="0.25">
      <c r="C14882" s="101"/>
      <c r="E14882" s="101"/>
      <c r="G14882" s="101"/>
      <c r="I14882" s="102"/>
      <c r="J14882" s="103"/>
    </row>
    <row r="14883" spans="3:10" x14ac:dyDescent="0.25">
      <c r="C14883" s="101"/>
      <c r="E14883" s="101"/>
      <c r="G14883" s="101"/>
      <c r="I14883" s="102"/>
      <c r="J14883" s="103"/>
    </row>
    <row r="14884" spans="3:10" x14ac:dyDescent="0.25">
      <c r="C14884" s="101"/>
      <c r="E14884" s="101"/>
      <c r="G14884" s="101"/>
      <c r="I14884" s="102"/>
      <c r="J14884" s="103"/>
    </row>
    <row r="14885" spans="3:10" x14ac:dyDescent="0.25">
      <c r="C14885" s="101"/>
      <c r="E14885" s="101"/>
      <c r="G14885" s="101"/>
      <c r="I14885" s="102"/>
      <c r="J14885" s="103"/>
    </row>
    <row r="14886" spans="3:10" x14ac:dyDescent="0.25">
      <c r="C14886" s="101"/>
      <c r="E14886" s="101"/>
      <c r="G14886" s="101"/>
      <c r="I14886" s="102"/>
      <c r="J14886" s="103"/>
    </row>
    <row r="14887" spans="3:10" x14ac:dyDescent="0.25">
      <c r="C14887" s="101"/>
      <c r="E14887" s="101"/>
      <c r="G14887" s="101"/>
      <c r="I14887" s="102"/>
      <c r="J14887" s="103"/>
    </row>
    <row r="14888" spans="3:10" x14ac:dyDescent="0.25">
      <c r="C14888" s="101"/>
      <c r="E14888" s="101"/>
      <c r="G14888" s="101"/>
      <c r="I14888" s="102"/>
      <c r="J14888" s="103"/>
    </row>
    <row r="14889" spans="3:10" x14ac:dyDescent="0.25">
      <c r="C14889" s="101"/>
      <c r="E14889" s="101"/>
      <c r="G14889" s="101"/>
      <c r="I14889" s="102"/>
      <c r="J14889" s="103"/>
    </row>
    <row r="14890" spans="3:10" x14ac:dyDescent="0.25">
      <c r="C14890" s="101"/>
      <c r="E14890" s="101"/>
      <c r="G14890" s="101"/>
      <c r="I14890" s="102"/>
      <c r="J14890" s="103"/>
    </row>
    <row r="14891" spans="3:10" x14ac:dyDescent="0.25">
      <c r="C14891" s="101"/>
      <c r="E14891" s="101"/>
      <c r="G14891" s="101"/>
      <c r="I14891" s="102"/>
      <c r="J14891" s="103"/>
    </row>
    <row r="14892" spans="3:10" x14ac:dyDescent="0.25">
      <c r="C14892" s="101"/>
      <c r="E14892" s="101"/>
      <c r="G14892" s="101"/>
      <c r="I14892" s="102"/>
      <c r="J14892" s="103"/>
    </row>
    <row r="14893" spans="3:10" x14ac:dyDescent="0.25">
      <c r="C14893" s="101"/>
      <c r="E14893" s="101"/>
      <c r="G14893" s="101"/>
      <c r="I14893" s="102"/>
      <c r="J14893" s="103"/>
    </row>
    <row r="14894" spans="3:10" x14ac:dyDescent="0.25">
      <c r="C14894" s="101"/>
      <c r="E14894" s="101"/>
      <c r="G14894" s="101"/>
      <c r="I14894" s="102"/>
      <c r="J14894" s="103"/>
    </row>
    <row r="14895" spans="3:10" x14ac:dyDescent="0.25">
      <c r="C14895" s="101"/>
      <c r="E14895" s="101"/>
      <c r="G14895" s="101"/>
      <c r="I14895" s="102"/>
      <c r="J14895" s="103"/>
    </row>
    <row r="14896" spans="3:10" x14ac:dyDescent="0.25">
      <c r="C14896" s="101"/>
      <c r="E14896" s="101"/>
      <c r="G14896" s="101"/>
      <c r="I14896" s="102"/>
      <c r="J14896" s="103"/>
    </row>
    <row r="14897" spans="3:10" x14ac:dyDescent="0.25">
      <c r="C14897" s="101"/>
      <c r="E14897" s="101"/>
      <c r="G14897" s="101"/>
      <c r="I14897" s="102"/>
      <c r="J14897" s="103"/>
    </row>
    <row r="14898" spans="3:10" x14ac:dyDescent="0.25">
      <c r="C14898" s="101"/>
      <c r="E14898" s="101"/>
      <c r="G14898" s="101"/>
      <c r="I14898" s="102"/>
      <c r="J14898" s="103"/>
    </row>
    <row r="14899" spans="3:10" x14ac:dyDescent="0.25">
      <c r="C14899" s="101"/>
      <c r="E14899" s="101"/>
      <c r="G14899" s="101"/>
      <c r="I14899" s="102"/>
      <c r="J14899" s="103"/>
    </row>
    <row r="14900" spans="3:10" x14ac:dyDescent="0.25">
      <c r="C14900" s="101"/>
      <c r="E14900" s="101"/>
      <c r="G14900" s="101"/>
      <c r="I14900" s="102"/>
      <c r="J14900" s="103"/>
    </row>
    <row r="14901" spans="3:10" x14ac:dyDescent="0.25">
      <c r="C14901" s="101"/>
      <c r="E14901" s="101"/>
      <c r="G14901" s="101"/>
      <c r="I14901" s="102"/>
      <c r="J14901" s="103"/>
    </row>
    <row r="14902" spans="3:10" x14ac:dyDescent="0.25">
      <c r="C14902" s="101"/>
      <c r="E14902" s="101"/>
      <c r="G14902" s="101"/>
      <c r="I14902" s="102"/>
      <c r="J14902" s="103"/>
    </row>
    <row r="14903" spans="3:10" x14ac:dyDescent="0.25">
      <c r="C14903" s="101"/>
      <c r="E14903" s="101"/>
      <c r="G14903" s="101"/>
      <c r="I14903" s="102"/>
      <c r="J14903" s="103"/>
    </row>
    <row r="14904" spans="3:10" x14ac:dyDescent="0.25">
      <c r="C14904" s="101"/>
      <c r="E14904" s="101"/>
      <c r="G14904" s="101"/>
      <c r="I14904" s="102"/>
      <c r="J14904" s="103"/>
    </row>
    <row r="14905" spans="3:10" x14ac:dyDescent="0.25">
      <c r="C14905" s="101"/>
      <c r="E14905" s="101"/>
      <c r="G14905" s="101"/>
      <c r="I14905" s="102"/>
      <c r="J14905" s="103"/>
    </row>
    <row r="14906" spans="3:10" x14ac:dyDescent="0.25">
      <c r="C14906" s="101"/>
      <c r="E14906" s="101"/>
      <c r="G14906" s="101"/>
      <c r="I14906" s="102"/>
      <c r="J14906" s="103"/>
    </row>
    <row r="14907" spans="3:10" x14ac:dyDescent="0.25">
      <c r="C14907" s="101"/>
      <c r="E14907" s="101"/>
      <c r="G14907" s="101"/>
      <c r="I14907" s="102"/>
      <c r="J14907" s="103"/>
    </row>
    <row r="14908" spans="3:10" x14ac:dyDescent="0.25">
      <c r="C14908" s="101"/>
      <c r="E14908" s="101"/>
      <c r="G14908" s="101"/>
      <c r="I14908" s="102"/>
      <c r="J14908" s="103"/>
    </row>
    <row r="14909" spans="3:10" x14ac:dyDescent="0.25">
      <c r="C14909" s="101"/>
      <c r="E14909" s="101"/>
      <c r="G14909" s="101"/>
      <c r="I14909" s="102"/>
      <c r="J14909" s="103"/>
    </row>
    <row r="14910" spans="3:10" x14ac:dyDescent="0.25">
      <c r="C14910" s="101"/>
      <c r="E14910" s="101"/>
      <c r="G14910" s="101"/>
      <c r="I14910" s="102"/>
      <c r="J14910" s="103"/>
    </row>
    <row r="14911" spans="3:10" x14ac:dyDescent="0.25">
      <c r="C14911" s="101"/>
      <c r="E14911" s="101"/>
      <c r="G14911" s="101"/>
      <c r="I14911" s="102"/>
      <c r="J14911" s="103"/>
    </row>
    <row r="14912" spans="3:10" x14ac:dyDescent="0.25">
      <c r="C14912" s="101"/>
      <c r="E14912" s="101"/>
      <c r="G14912" s="101"/>
      <c r="I14912" s="102"/>
      <c r="J14912" s="103"/>
    </row>
    <row r="14913" spans="3:10" x14ac:dyDescent="0.25">
      <c r="C14913" s="101"/>
      <c r="E14913" s="101"/>
      <c r="G14913" s="101"/>
      <c r="I14913" s="102"/>
      <c r="J14913" s="103"/>
    </row>
    <row r="14914" spans="3:10" x14ac:dyDescent="0.25">
      <c r="C14914" s="101"/>
      <c r="E14914" s="101"/>
      <c r="G14914" s="101"/>
      <c r="I14914" s="102"/>
      <c r="J14914" s="103"/>
    </row>
    <row r="14915" spans="3:10" x14ac:dyDescent="0.25">
      <c r="C14915" s="101"/>
      <c r="E14915" s="101"/>
      <c r="G14915" s="101"/>
      <c r="I14915" s="102"/>
      <c r="J14915" s="103"/>
    </row>
    <row r="14916" spans="3:10" x14ac:dyDescent="0.25">
      <c r="C14916" s="101"/>
      <c r="E14916" s="101"/>
      <c r="G14916" s="101"/>
      <c r="I14916" s="102"/>
      <c r="J14916" s="103"/>
    </row>
    <row r="14917" spans="3:10" x14ac:dyDescent="0.25">
      <c r="C14917" s="101"/>
      <c r="E14917" s="101"/>
      <c r="G14917" s="101"/>
      <c r="I14917" s="102"/>
      <c r="J14917" s="103"/>
    </row>
    <row r="14918" spans="3:10" x14ac:dyDescent="0.25">
      <c r="C14918" s="101"/>
      <c r="E14918" s="101"/>
      <c r="G14918" s="101"/>
      <c r="I14918" s="102"/>
      <c r="J14918" s="103"/>
    </row>
    <row r="14919" spans="3:10" x14ac:dyDescent="0.25">
      <c r="C14919" s="101"/>
      <c r="E14919" s="101"/>
      <c r="G14919" s="101"/>
      <c r="I14919" s="102"/>
      <c r="J14919" s="103"/>
    </row>
    <row r="14920" spans="3:10" x14ac:dyDescent="0.25">
      <c r="C14920" s="101"/>
      <c r="E14920" s="101"/>
      <c r="G14920" s="101"/>
      <c r="I14920" s="102"/>
      <c r="J14920" s="103"/>
    </row>
    <row r="14921" spans="3:10" x14ac:dyDescent="0.25">
      <c r="C14921" s="101"/>
      <c r="E14921" s="101"/>
      <c r="G14921" s="101"/>
      <c r="I14921" s="102"/>
      <c r="J14921" s="103"/>
    </row>
    <row r="14922" spans="3:10" x14ac:dyDescent="0.25">
      <c r="C14922" s="101"/>
      <c r="E14922" s="101"/>
      <c r="G14922" s="101"/>
      <c r="I14922" s="102"/>
      <c r="J14922" s="103"/>
    </row>
    <row r="14923" spans="3:10" x14ac:dyDescent="0.25">
      <c r="C14923" s="101"/>
      <c r="E14923" s="101"/>
      <c r="G14923" s="101"/>
      <c r="I14923" s="102"/>
      <c r="J14923" s="103"/>
    </row>
    <row r="14924" spans="3:10" x14ac:dyDescent="0.25">
      <c r="C14924" s="101"/>
      <c r="E14924" s="101"/>
      <c r="G14924" s="101"/>
      <c r="I14924" s="102"/>
      <c r="J14924" s="103"/>
    </row>
    <row r="14925" spans="3:10" x14ac:dyDescent="0.25">
      <c r="C14925" s="101"/>
      <c r="E14925" s="101"/>
      <c r="G14925" s="101"/>
      <c r="I14925" s="102"/>
      <c r="J14925" s="103"/>
    </row>
    <row r="14926" spans="3:10" x14ac:dyDescent="0.25">
      <c r="C14926" s="101"/>
      <c r="E14926" s="101"/>
      <c r="G14926" s="101"/>
      <c r="I14926" s="102"/>
      <c r="J14926" s="103"/>
    </row>
    <row r="14927" spans="3:10" x14ac:dyDescent="0.25">
      <c r="C14927" s="101"/>
      <c r="E14927" s="101"/>
      <c r="G14927" s="101"/>
      <c r="I14927" s="102"/>
      <c r="J14927" s="103"/>
    </row>
    <row r="14928" spans="3:10" x14ac:dyDescent="0.25">
      <c r="C14928" s="101"/>
      <c r="E14928" s="101"/>
      <c r="G14928" s="101"/>
      <c r="I14928" s="102"/>
      <c r="J14928" s="103"/>
    </row>
    <row r="14929" spans="3:10" x14ac:dyDescent="0.25">
      <c r="C14929" s="101"/>
      <c r="E14929" s="101"/>
      <c r="G14929" s="101"/>
      <c r="I14929" s="102"/>
      <c r="J14929" s="103"/>
    </row>
    <row r="14930" spans="3:10" x14ac:dyDescent="0.25">
      <c r="C14930" s="101"/>
      <c r="E14930" s="101"/>
      <c r="G14930" s="101"/>
      <c r="I14930" s="102"/>
      <c r="J14930" s="103"/>
    </row>
    <row r="14931" spans="3:10" x14ac:dyDescent="0.25">
      <c r="C14931" s="101"/>
      <c r="E14931" s="101"/>
      <c r="G14931" s="101"/>
      <c r="I14931" s="102"/>
      <c r="J14931" s="103"/>
    </row>
    <row r="14932" spans="3:10" x14ac:dyDescent="0.25">
      <c r="C14932" s="101"/>
      <c r="E14932" s="101"/>
      <c r="G14932" s="101"/>
      <c r="I14932" s="102"/>
      <c r="J14932" s="103"/>
    </row>
    <row r="14933" spans="3:10" x14ac:dyDescent="0.25">
      <c r="C14933" s="101"/>
      <c r="E14933" s="101"/>
      <c r="G14933" s="101"/>
      <c r="I14933" s="102"/>
      <c r="J14933" s="103"/>
    </row>
    <row r="14934" spans="3:10" x14ac:dyDescent="0.25">
      <c r="C14934" s="101"/>
      <c r="E14934" s="101"/>
      <c r="G14934" s="101"/>
      <c r="I14934" s="102"/>
      <c r="J14934" s="103"/>
    </row>
    <row r="14935" spans="3:10" x14ac:dyDescent="0.25">
      <c r="C14935" s="101"/>
      <c r="E14935" s="101"/>
      <c r="G14935" s="101"/>
      <c r="I14935" s="102"/>
      <c r="J14935" s="103"/>
    </row>
    <row r="14936" spans="3:10" x14ac:dyDescent="0.25">
      <c r="C14936" s="101"/>
      <c r="E14936" s="101"/>
      <c r="G14936" s="101"/>
      <c r="I14936" s="102"/>
      <c r="J14936" s="103"/>
    </row>
    <row r="14937" spans="3:10" x14ac:dyDescent="0.25">
      <c r="C14937" s="101"/>
      <c r="E14937" s="101"/>
      <c r="G14937" s="101"/>
      <c r="I14937" s="102"/>
      <c r="J14937" s="103"/>
    </row>
    <row r="14938" spans="3:10" x14ac:dyDescent="0.25">
      <c r="C14938" s="101"/>
      <c r="E14938" s="101"/>
      <c r="G14938" s="101"/>
      <c r="I14938" s="102"/>
      <c r="J14938" s="103"/>
    </row>
    <row r="14939" spans="3:10" x14ac:dyDescent="0.25">
      <c r="C14939" s="101"/>
      <c r="E14939" s="101"/>
      <c r="G14939" s="101"/>
      <c r="I14939" s="102"/>
      <c r="J14939" s="103"/>
    </row>
    <row r="14940" spans="3:10" x14ac:dyDescent="0.25">
      <c r="C14940" s="101"/>
      <c r="E14940" s="101"/>
      <c r="G14940" s="101"/>
      <c r="I14940" s="102"/>
      <c r="J14940" s="103"/>
    </row>
    <row r="14941" spans="3:10" x14ac:dyDescent="0.25">
      <c r="C14941" s="101"/>
      <c r="E14941" s="101"/>
      <c r="G14941" s="101"/>
      <c r="I14941" s="102"/>
      <c r="J14941" s="103"/>
    </row>
    <row r="14942" spans="3:10" x14ac:dyDescent="0.25">
      <c r="C14942" s="101"/>
      <c r="E14942" s="101"/>
      <c r="G14942" s="101"/>
      <c r="I14942" s="102"/>
      <c r="J14942" s="103"/>
    </row>
    <row r="14943" spans="3:10" x14ac:dyDescent="0.25">
      <c r="C14943" s="101"/>
      <c r="E14943" s="101"/>
      <c r="G14943" s="101"/>
      <c r="I14943" s="102"/>
      <c r="J14943" s="103"/>
    </row>
    <row r="14944" spans="3:10" x14ac:dyDescent="0.25">
      <c r="C14944" s="101"/>
      <c r="E14944" s="101"/>
      <c r="G14944" s="101"/>
      <c r="I14944" s="102"/>
      <c r="J14944" s="103"/>
    </row>
    <row r="14945" spans="3:10" x14ac:dyDescent="0.25">
      <c r="C14945" s="101"/>
      <c r="E14945" s="101"/>
      <c r="G14945" s="101"/>
      <c r="I14945" s="102"/>
      <c r="J14945" s="103"/>
    </row>
    <row r="14946" spans="3:10" x14ac:dyDescent="0.25">
      <c r="C14946" s="101"/>
      <c r="E14946" s="101"/>
      <c r="G14946" s="101"/>
      <c r="I14946" s="102"/>
      <c r="J14946" s="103"/>
    </row>
    <row r="14947" spans="3:10" x14ac:dyDescent="0.25">
      <c r="C14947" s="101"/>
      <c r="E14947" s="101"/>
      <c r="G14947" s="101"/>
      <c r="I14947" s="102"/>
      <c r="J14947" s="103"/>
    </row>
    <row r="14948" spans="3:10" x14ac:dyDescent="0.25">
      <c r="C14948" s="101"/>
      <c r="E14948" s="101"/>
      <c r="G14948" s="101"/>
      <c r="I14948" s="102"/>
      <c r="J14948" s="103"/>
    </row>
    <row r="14949" spans="3:10" x14ac:dyDescent="0.25">
      <c r="C14949" s="101"/>
      <c r="E14949" s="101"/>
      <c r="G14949" s="101"/>
      <c r="I14949" s="102"/>
      <c r="J14949" s="103"/>
    </row>
    <row r="14950" spans="3:10" x14ac:dyDescent="0.25">
      <c r="C14950" s="101"/>
      <c r="E14950" s="101"/>
      <c r="G14950" s="101"/>
      <c r="I14950" s="102"/>
      <c r="J14950" s="103"/>
    </row>
    <row r="14951" spans="3:10" x14ac:dyDescent="0.25">
      <c r="C14951" s="101"/>
      <c r="E14951" s="101"/>
      <c r="G14951" s="101"/>
      <c r="I14951" s="102"/>
      <c r="J14951" s="103"/>
    </row>
    <row r="14952" spans="3:10" x14ac:dyDescent="0.25">
      <c r="C14952" s="101"/>
      <c r="E14952" s="101"/>
      <c r="G14952" s="101"/>
      <c r="I14952" s="102"/>
      <c r="J14952" s="103"/>
    </row>
    <row r="14953" spans="3:10" x14ac:dyDescent="0.25">
      <c r="C14953" s="101"/>
      <c r="E14953" s="101"/>
      <c r="G14953" s="101"/>
      <c r="I14953" s="102"/>
      <c r="J14953" s="103"/>
    </row>
    <row r="14954" spans="3:10" x14ac:dyDescent="0.25">
      <c r="C14954" s="101"/>
      <c r="E14954" s="101"/>
      <c r="G14954" s="101"/>
      <c r="I14954" s="102"/>
      <c r="J14954" s="103"/>
    </row>
    <row r="14955" spans="3:10" x14ac:dyDescent="0.25">
      <c r="C14955" s="101"/>
      <c r="E14955" s="101"/>
      <c r="G14955" s="101"/>
      <c r="I14955" s="102"/>
      <c r="J14955" s="103"/>
    </row>
    <row r="14956" spans="3:10" x14ac:dyDescent="0.25">
      <c r="C14956" s="101"/>
      <c r="E14956" s="101"/>
      <c r="G14956" s="101"/>
      <c r="I14956" s="102"/>
      <c r="J14956" s="103"/>
    </row>
    <row r="14957" spans="3:10" x14ac:dyDescent="0.25">
      <c r="C14957" s="101"/>
      <c r="E14957" s="101"/>
      <c r="G14957" s="101"/>
      <c r="I14957" s="102"/>
      <c r="J14957" s="103"/>
    </row>
    <row r="14958" spans="3:10" x14ac:dyDescent="0.25">
      <c r="C14958" s="101"/>
      <c r="E14958" s="101"/>
      <c r="G14958" s="101"/>
      <c r="I14958" s="102"/>
      <c r="J14958" s="103"/>
    </row>
    <row r="14959" spans="3:10" x14ac:dyDescent="0.25">
      <c r="C14959" s="101"/>
      <c r="E14959" s="101"/>
      <c r="G14959" s="101"/>
      <c r="I14959" s="102"/>
      <c r="J14959" s="103"/>
    </row>
    <row r="14960" spans="3:10" x14ac:dyDescent="0.25">
      <c r="C14960" s="101"/>
      <c r="E14960" s="101"/>
      <c r="G14960" s="101"/>
      <c r="I14960" s="102"/>
      <c r="J14960" s="103"/>
    </row>
    <row r="14961" spans="3:10" x14ac:dyDescent="0.25">
      <c r="C14961" s="101"/>
      <c r="E14961" s="101"/>
      <c r="G14961" s="101"/>
      <c r="I14961" s="102"/>
      <c r="J14961" s="103"/>
    </row>
    <row r="14962" spans="3:10" x14ac:dyDescent="0.25">
      <c r="C14962" s="101"/>
      <c r="E14962" s="101"/>
      <c r="G14962" s="101"/>
      <c r="I14962" s="102"/>
      <c r="J14962" s="103"/>
    </row>
    <row r="14963" spans="3:10" x14ac:dyDescent="0.25">
      <c r="C14963" s="101"/>
      <c r="E14963" s="101"/>
      <c r="G14963" s="101"/>
      <c r="I14963" s="102"/>
      <c r="J14963" s="103"/>
    </row>
    <row r="14964" spans="3:10" x14ac:dyDescent="0.25">
      <c r="C14964" s="101"/>
      <c r="E14964" s="101"/>
      <c r="G14964" s="101"/>
      <c r="I14964" s="102"/>
      <c r="J14964" s="103"/>
    </row>
    <row r="14965" spans="3:10" x14ac:dyDescent="0.25">
      <c r="C14965" s="101"/>
      <c r="E14965" s="101"/>
      <c r="G14965" s="101"/>
      <c r="I14965" s="102"/>
      <c r="J14965" s="103"/>
    </row>
    <row r="14966" spans="3:10" x14ac:dyDescent="0.25">
      <c r="C14966" s="101"/>
      <c r="E14966" s="101"/>
      <c r="G14966" s="101"/>
      <c r="I14966" s="102"/>
      <c r="J14966" s="103"/>
    </row>
    <row r="14967" spans="3:10" x14ac:dyDescent="0.25">
      <c r="C14967" s="101"/>
      <c r="E14967" s="101"/>
      <c r="G14967" s="101"/>
      <c r="I14967" s="102"/>
      <c r="J14967" s="103"/>
    </row>
    <row r="14968" spans="3:10" x14ac:dyDescent="0.25">
      <c r="C14968" s="101"/>
      <c r="E14968" s="101"/>
      <c r="G14968" s="101"/>
      <c r="I14968" s="102"/>
      <c r="J14968" s="103"/>
    </row>
    <row r="14969" spans="3:10" x14ac:dyDescent="0.25">
      <c r="C14969" s="101"/>
      <c r="E14969" s="101"/>
      <c r="G14969" s="101"/>
      <c r="I14969" s="102"/>
      <c r="J14969" s="103"/>
    </row>
    <row r="14970" spans="3:10" x14ac:dyDescent="0.25">
      <c r="C14970" s="101"/>
      <c r="E14970" s="101"/>
      <c r="G14970" s="101"/>
      <c r="I14970" s="102"/>
      <c r="J14970" s="103"/>
    </row>
    <row r="14971" spans="3:10" x14ac:dyDescent="0.25">
      <c r="C14971" s="101"/>
      <c r="E14971" s="101"/>
      <c r="G14971" s="101"/>
      <c r="I14971" s="102"/>
      <c r="J14971" s="103"/>
    </row>
    <row r="14972" spans="3:10" x14ac:dyDescent="0.25">
      <c r="C14972" s="101"/>
      <c r="E14972" s="101"/>
      <c r="G14972" s="101"/>
      <c r="I14972" s="102"/>
      <c r="J14972" s="103"/>
    </row>
    <row r="14973" spans="3:10" x14ac:dyDescent="0.25">
      <c r="C14973" s="101"/>
      <c r="E14973" s="101"/>
      <c r="G14973" s="101"/>
      <c r="I14973" s="102"/>
      <c r="J14973" s="103"/>
    </row>
    <row r="14974" spans="3:10" x14ac:dyDescent="0.25">
      <c r="C14974" s="101"/>
      <c r="E14974" s="101"/>
      <c r="G14974" s="101"/>
      <c r="I14974" s="102"/>
      <c r="J14974" s="103"/>
    </row>
    <row r="14975" spans="3:10" x14ac:dyDescent="0.25">
      <c r="C14975" s="101"/>
      <c r="E14975" s="101"/>
      <c r="G14975" s="101"/>
      <c r="I14975" s="102"/>
      <c r="J14975" s="103"/>
    </row>
    <row r="14976" spans="3:10" x14ac:dyDescent="0.25">
      <c r="C14976" s="101"/>
      <c r="E14976" s="101"/>
      <c r="G14976" s="101"/>
      <c r="I14976" s="102"/>
      <c r="J14976" s="103"/>
    </row>
    <row r="14977" spans="3:10" x14ac:dyDescent="0.25">
      <c r="C14977" s="101"/>
      <c r="E14977" s="101"/>
      <c r="G14977" s="101"/>
      <c r="I14977" s="102"/>
      <c r="J14977" s="103"/>
    </row>
    <row r="14978" spans="3:10" x14ac:dyDescent="0.25">
      <c r="C14978" s="101"/>
      <c r="E14978" s="101"/>
      <c r="G14978" s="101"/>
      <c r="I14978" s="102"/>
      <c r="J14978" s="103"/>
    </row>
    <row r="14979" spans="3:10" x14ac:dyDescent="0.25">
      <c r="C14979" s="101"/>
      <c r="E14979" s="101"/>
      <c r="G14979" s="101"/>
      <c r="I14979" s="102"/>
      <c r="J14979" s="103"/>
    </row>
    <row r="14980" spans="3:10" x14ac:dyDescent="0.25">
      <c r="C14980" s="101"/>
      <c r="E14980" s="101"/>
      <c r="G14980" s="101"/>
      <c r="I14980" s="102"/>
      <c r="J14980" s="103"/>
    </row>
    <row r="14981" spans="3:10" x14ac:dyDescent="0.25">
      <c r="C14981" s="101"/>
      <c r="E14981" s="101"/>
      <c r="G14981" s="101"/>
      <c r="I14981" s="102"/>
      <c r="J14981" s="103"/>
    </row>
    <row r="14982" spans="3:10" x14ac:dyDescent="0.25">
      <c r="C14982" s="101"/>
      <c r="E14982" s="101"/>
      <c r="G14982" s="101"/>
      <c r="I14982" s="102"/>
      <c r="J14982" s="103"/>
    </row>
    <row r="14983" spans="3:10" x14ac:dyDescent="0.25">
      <c r="C14983" s="101"/>
      <c r="E14983" s="101"/>
      <c r="G14983" s="101"/>
      <c r="I14983" s="102"/>
      <c r="J14983" s="103"/>
    </row>
    <row r="14984" spans="3:10" x14ac:dyDescent="0.25">
      <c r="C14984" s="101"/>
      <c r="E14984" s="101"/>
      <c r="G14984" s="101"/>
      <c r="I14984" s="102"/>
      <c r="J14984" s="103"/>
    </row>
    <row r="14985" spans="3:10" x14ac:dyDescent="0.25">
      <c r="C14985" s="101"/>
      <c r="E14985" s="101"/>
      <c r="G14985" s="101"/>
      <c r="I14985" s="102"/>
      <c r="J14985" s="103"/>
    </row>
    <row r="14986" spans="3:10" x14ac:dyDescent="0.25">
      <c r="C14986" s="101"/>
      <c r="E14986" s="101"/>
      <c r="G14986" s="101"/>
      <c r="I14986" s="102"/>
      <c r="J14986" s="103"/>
    </row>
    <row r="14987" spans="3:10" x14ac:dyDescent="0.25">
      <c r="C14987" s="101"/>
      <c r="E14987" s="101"/>
      <c r="G14987" s="101"/>
      <c r="I14987" s="102"/>
      <c r="J14987" s="103"/>
    </row>
    <row r="14988" spans="3:10" x14ac:dyDescent="0.25">
      <c r="C14988" s="101"/>
      <c r="E14988" s="101"/>
      <c r="G14988" s="101"/>
      <c r="I14988" s="102"/>
      <c r="J14988" s="103"/>
    </row>
    <row r="14989" spans="3:10" x14ac:dyDescent="0.25">
      <c r="C14989" s="101"/>
      <c r="E14989" s="101"/>
      <c r="G14989" s="101"/>
      <c r="I14989" s="102"/>
      <c r="J14989" s="103"/>
    </row>
    <row r="14990" spans="3:10" x14ac:dyDescent="0.25">
      <c r="C14990" s="101"/>
      <c r="E14990" s="101"/>
      <c r="G14990" s="101"/>
      <c r="I14990" s="102"/>
      <c r="J14990" s="103"/>
    </row>
    <row r="14991" spans="3:10" x14ac:dyDescent="0.25">
      <c r="C14991" s="101"/>
      <c r="E14991" s="101"/>
      <c r="G14991" s="101"/>
      <c r="I14991" s="102"/>
      <c r="J14991" s="103"/>
    </row>
    <row r="14992" spans="3:10" x14ac:dyDescent="0.25">
      <c r="C14992" s="101"/>
      <c r="E14992" s="101"/>
      <c r="G14992" s="101"/>
      <c r="I14992" s="102"/>
      <c r="J14992" s="103"/>
    </row>
    <row r="14993" spans="3:10" x14ac:dyDescent="0.25">
      <c r="C14993" s="101"/>
      <c r="E14993" s="101"/>
      <c r="G14993" s="101"/>
      <c r="I14993" s="102"/>
      <c r="J14993" s="103"/>
    </row>
    <row r="14994" spans="3:10" x14ac:dyDescent="0.25">
      <c r="C14994" s="101"/>
      <c r="E14994" s="101"/>
      <c r="G14994" s="101"/>
      <c r="I14994" s="102"/>
      <c r="J14994" s="103"/>
    </row>
    <row r="14995" spans="3:10" x14ac:dyDescent="0.25">
      <c r="C14995" s="101"/>
      <c r="E14995" s="101"/>
      <c r="G14995" s="101"/>
      <c r="I14995" s="102"/>
      <c r="J14995" s="103"/>
    </row>
    <row r="14996" spans="3:10" x14ac:dyDescent="0.25">
      <c r="C14996" s="101"/>
      <c r="E14996" s="101"/>
      <c r="G14996" s="101"/>
      <c r="I14996" s="102"/>
      <c r="J14996" s="103"/>
    </row>
    <row r="14997" spans="3:10" x14ac:dyDescent="0.25">
      <c r="C14997" s="101"/>
      <c r="E14997" s="101"/>
      <c r="G14997" s="101"/>
      <c r="I14997" s="102"/>
      <c r="J14997" s="103"/>
    </row>
    <row r="14998" spans="3:10" x14ac:dyDescent="0.25">
      <c r="C14998" s="101"/>
      <c r="E14998" s="101"/>
      <c r="G14998" s="101"/>
      <c r="I14998" s="102"/>
      <c r="J14998" s="103"/>
    </row>
    <row r="14999" spans="3:10" x14ac:dyDescent="0.25">
      <c r="C14999" s="101"/>
      <c r="E14999" s="101"/>
      <c r="G14999" s="101"/>
      <c r="I14999" s="102"/>
      <c r="J14999" s="103"/>
    </row>
    <row r="15000" spans="3:10" x14ac:dyDescent="0.25">
      <c r="C15000" s="101"/>
      <c r="E15000" s="101"/>
      <c r="G15000" s="101"/>
      <c r="I15000" s="102"/>
      <c r="J15000" s="103"/>
    </row>
    <row r="15001" spans="3:10" x14ac:dyDescent="0.25">
      <c r="C15001" s="101"/>
      <c r="E15001" s="101"/>
      <c r="G15001" s="101"/>
      <c r="I15001" s="102"/>
      <c r="J15001" s="103"/>
    </row>
    <row r="15002" spans="3:10" x14ac:dyDescent="0.25">
      <c r="C15002" s="101"/>
      <c r="E15002" s="101"/>
      <c r="G15002" s="101"/>
      <c r="I15002" s="102"/>
      <c r="J15002" s="103"/>
    </row>
    <row r="15003" spans="3:10" x14ac:dyDescent="0.25">
      <c r="C15003" s="101"/>
      <c r="E15003" s="101"/>
      <c r="G15003" s="101"/>
      <c r="I15003" s="102"/>
      <c r="J15003" s="103"/>
    </row>
    <row r="15004" spans="3:10" x14ac:dyDescent="0.25">
      <c r="C15004" s="101"/>
      <c r="E15004" s="101"/>
      <c r="G15004" s="101"/>
      <c r="I15004" s="102"/>
      <c r="J15004" s="103"/>
    </row>
    <row r="15005" spans="3:10" x14ac:dyDescent="0.25">
      <c r="C15005" s="101"/>
      <c r="E15005" s="101"/>
      <c r="G15005" s="101"/>
      <c r="I15005" s="102"/>
      <c r="J15005" s="103"/>
    </row>
    <row r="15006" spans="3:10" x14ac:dyDescent="0.25">
      <c r="C15006" s="101"/>
      <c r="E15006" s="101"/>
      <c r="G15006" s="101"/>
      <c r="I15006" s="102"/>
      <c r="J15006" s="103"/>
    </row>
    <row r="15007" spans="3:10" x14ac:dyDescent="0.25">
      <c r="C15007" s="101"/>
      <c r="E15007" s="101"/>
      <c r="G15007" s="101"/>
      <c r="I15007" s="102"/>
      <c r="J15007" s="103"/>
    </row>
    <row r="15008" spans="3:10" x14ac:dyDescent="0.25">
      <c r="C15008" s="101"/>
      <c r="E15008" s="101"/>
      <c r="G15008" s="101"/>
      <c r="I15008" s="102"/>
      <c r="J15008" s="103"/>
    </row>
    <row r="15009" spans="3:10" x14ac:dyDescent="0.25">
      <c r="C15009" s="101"/>
      <c r="E15009" s="101"/>
      <c r="G15009" s="101"/>
      <c r="I15009" s="102"/>
      <c r="J15009" s="103"/>
    </row>
    <row r="15010" spans="3:10" x14ac:dyDescent="0.25">
      <c r="C15010" s="101"/>
      <c r="E15010" s="101"/>
      <c r="G15010" s="101"/>
      <c r="I15010" s="102"/>
      <c r="J15010" s="103"/>
    </row>
    <row r="15011" spans="3:10" x14ac:dyDescent="0.25">
      <c r="C15011" s="101"/>
      <c r="E15011" s="101"/>
      <c r="G15011" s="101"/>
      <c r="I15011" s="102"/>
      <c r="J15011" s="103"/>
    </row>
    <row r="15012" spans="3:10" x14ac:dyDescent="0.25">
      <c r="C15012" s="101"/>
      <c r="E15012" s="101"/>
      <c r="G15012" s="101"/>
      <c r="I15012" s="102"/>
      <c r="J15012" s="103"/>
    </row>
    <row r="15013" spans="3:10" x14ac:dyDescent="0.25">
      <c r="C15013" s="101"/>
      <c r="E15013" s="101"/>
      <c r="G15013" s="101"/>
      <c r="I15013" s="102"/>
      <c r="J15013" s="103"/>
    </row>
    <row r="15014" spans="3:10" x14ac:dyDescent="0.25">
      <c r="C15014" s="101"/>
      <c r="E15014" s="101"/>
      <c r="G15014" s="101"/>
      <c r="I15014" s="102"/>
      <c r="J15014" s="103"/>
    </row>
    <row r="15015" spans="3:10" x14ac:dyDescent="0.25">
      <c r="C15015" s="101"/>
      <c r="E15015" s="101"/>
      <c r="G15015" s="101"/>
      <c r="I15015" s="102"/>
      <c r="J15015" s="103"/>
    </row>
    <row r="15016" spans="3:10" x14ac:dyDescent="0.25">
      <c r="C15016" s="101"/>
      <c r="E15016" s="101"/>
      <c r="G15016" s="101"/>
      <c r="I15016" s="102"/>
      <c r="J15016" s="103"/>
    </row>
    <row r="15017" spans="3:10" x14ac:dyDescent="0.25">
      <c r="C15017" s="101"/>
      <c r="E15017" s="101"/>
      <c r="G15017" s="101"/>
      <c r="I15017" s="102"/>
      <c r="J15017" s="103"/>
    </row>
    <row r="15018" spans="3:10" x14ac:dyDescent="0.25">
      <c r="C15018" s="101"/>
      <c r="E15018" s="101"/>
      <c r="G15018" s="101"/>
      <c r="I15018" s="102"/>
      <c r="J15018" s="103"/>
    </row>
    <row r="15019" spans="3:10" x14ac:dyDescent="0.25">
      <c r="C15019" s="101"/>
      <c r="E15019" s="101"/>
      <c r="G15019" s="101"/>
      <c r="I15019" s="102"/>
      <c r="J15019" s="103"/>
    </row>
    <row r="15020" spans="3:10" x14ac:dyDescent="0.25">
      <c r="C15020" s="101"/>
      <c r="E15020" s="101"/>
      <c r="G15020" s="101"/>
      <c r="I15020" s="102"/>
      <c r="J15020" s="103"/>
    </row>
    <row r="15021" spans="3:10" x14ac:dyDescent="0.25">
      <c r="C15021" s="101"/>
      <c r="E15021" s="101"/>
      <c r="G15021" s="101"/>
      <c r="I15021" s="102"/>
      <c r="J15021" s="103"/>
    </row>
    <row r="15022" spans="3:10" x14ac:dyDescent="0.25">
      <c r="C15022" s="101"/>
      <c r="E15022" s="101"/>
      <c r="G15022" s="101"/>
      <c r="I15022" s="102"/>
      <c r="J15022" s="103"/>
    </row>
    <row r="15023" spans="3:10" x14ac:dyDescent="0.25">
      <c r="C15023" s="101"/>
      <c r="E15023" s="101"/>
      <c r="G15023" s="101"/>
      <c r="I15023" s="102"/>
      <c r="J15023" s="103"/>
    </row>
    <row r="15024" spans="3:10" x14ac:dyDescent="0.25">
      <c r="C15024" s="101"/>
      <c r="E15024" s="101"/>
      <c r="G15024" s="101"/>
      <c r="I15024" s="102"/>
      <c r="J15024" s="103"/>
    </row>
    <row r="15025" spans="3:10" x14ac:dyDescent="0.25">
      <c r="C15025" s="101"/>
      <c r="E15025" s="101"/>
      <c r="G15025" s="101"/>
      <c r="I15025" s="102"/>
      <c r="J15025" s="103"/>
    </row>
    <row r="15026" spans="3:10" x14ac:dyDescent="0.25">
      <c r="C15026" s="101"/>
      <c r="E15026" s="101"/>
      <c r="G15026" s="101"/>
      <c r="I15026" s="102"/>
      <c r="J15026" s="103"/>
    </row>
    <row r="15027" spans="3:10" x14ac:dyDescent="0.25">
      <c r="C15027" s="101"/>
      <c r="E15027" s="101"/>
      <c r="G15027" s="101"/>
      <c r="I15027" s="102"/>
      <c r="J15027" s="103"/>
    </row>
    <row r="15028" spans="3:10" x14ac:dyDescent="0.25">
      <c r="C15028" s="101"/>
      <c r="E15028" s="101"/>
      <c r="G15028" s="101"/>
      <c r="I15028" s="102"/>
      <c r="J15028" s="103"/>
    </row>
    <row r="15029" spans="3:10" x14ac:dyDescent="0.25">
      <c r="C15029" s="101"/>
      <c r="E15029" s="101"/>
      <c r="G15029" s="101"/>
      <c r="I15029" s="102"/>
      <c r="J15029" s="103"/>
    </row>
    <row r="15030" spans="3:10" x14ac:dyDescent="0.25">
      <c r="C15030" s="101"/>
      <c r="E15030" s="101"/>
      <c r="G15030" s="101"/>
      <c r="I15030" s="102"/>
      <c r="J15030" s="103"/>
    </row>
    <row r="15031" spans="3:10" x14ac:dyDescent="0.25">
      <c r="C15031" s="101"/>
      <c r="E15031" s="101"/>
      <c r="G15031" s="101"/>
      <c r="I15031" s="102"/>
      <c r="J15031" s="103"/>
    </row>
    <row r="15032" spans="3:10" x14ac:dyDescent="0.25">
      <c r="C15032" s="101"/>
      <c r="E15032" s="101"/>
      <c r="G15032" s="101"/>
      <c r="I15032" s="102"/>
      <c r="J15032" s="103"/>
    </row>
    <row r="15033" spans="3:10" x14ac:dyDescent="0.25">
      <c r="C15033" s="101"/>
      <c r="E15033" s="101"/>
      <c r="G15033" s="101"/>
      <c r="I15033" s="102"/>
      <c r="J15033" s="103"/>
    </row>
    <row r="15034" spans="3:10" x14ac:dyDescent="0.25">
      <c r="C15034" s="101"/>
      <c r="E15034" s="101"/>
      <c r="G15034" s="101"/>
      <c r="I15034" s="102"/>
      <c r="J15034" s="103"/>
    </row>
    <row r="15035" spans="3:10" x14ac:dyDescent="0.25">
      <c r="C15035" s="101"/>
      <c r="E15035" s="101"/>
      <c r="G15035" s="101"/>
      <c r="I15035" s="102"/>
      <c r="J15035" s="103"/>
    </row>
    <row r="15036" spans="3:10" x14ac:dyDescent="0.25">
      <c r="C15036" s="101"/>
      <c r="E15036" s="101"/>
      <c r="G15036" s="101"/>
      <c r="I15036" s="102"/>
      <c r="J15036" s="103"/>
    </row>
    <row r="15037" spans="3:10" x14ac:dyDescent="0.25">
      <c r="C15037" s="101"/>
      <c r="E15037" s="101"/>
      <c r="G15037" s="101"/>
      <c r="I15037" s="102"/>
      <c r="J15037" s="103"/>
    </row>
    <row r="15038" spans="3:10" x14ac:dyDescent="0.25">
      <c r="C15038" s="101"/>
      <c r="E15038" s="101"/>
      <c r="G15038" s="101"/>
      <c r="I15038" s="102"/>
      <c r="J15038" s="103"/>
    </row>
    <row r="15039" spans="3:10" x14ac:dyDescent="0.25">
      <c r="C15039" s="101"/>
      <c r="E15039" s="101"/>
      <c r="G15039" s="101"/>
      <c r="I15039" s="102"/>
      <c r="J15039" s="103"/>
    </row>
    <row r="15040" spans="3:10" x14ac:dyDescent="0.25">
      <c r="C15040" s="101"/>
      <c r="E15040" s="101"/>
      <c r="G15040" s="101"/>
      <c r="I15040" s="102"/>
      <c r="J15040" s="103"/>
    </row>
    <row r="15041" spans="3:10" x14ac:dyDescent="0.25">
      <c r="C15041" s="101"/>
      <c r="E15041" s="101"/>
      <c r="G15041" s="101"/>
      <c r="I15041" s="102"/>
      <c r="J15041" s="103"/>
    </row>
    <row r="15042" spans="3:10" x14ac:dyDescent="0.25">
      <c r="C15042" s="101"/>
      <c r="E15042" s="101"/>
      <c r="G15042" s="101"/>
      <c r="I15042" s="102"/>
      <c r="J15042" s="103"/>
    </row>
    <row r="15043" spans="3:10" x14ac:dyDescent="0.25">
      <c r="C15043" s="101"/>
      <c r="E15043" s="101"/>
      <c r="G15043" s="101"/>
      <c r="I15043" s="102"/>
      <c r="J15043" s="103"/>
    </row>
    <row r="15044" spans="3:10" x14ac:dyDescent="0.25">
      <c r="C15044" s="101"/>
      <c r="E15044" s="101"/>
      <c r="G15044" s="101"/>
      <c r="I15044" s="102"/>
      <c r="J15044" s="103"/>
    </row>
    <row r="15045" spans="3:10" x14ac:dyDescent="0.25">
      <c r="C15045" s="101"/>
      <c r="E15045" s="101"/>
      <c r="G15045" s="101"/>
      <c r="I15045" s="102"/>
      <c r="J15045" s="103"/>
    </row>
    <row r="15046" spans="3:10" x14ac:dyDescent="0.25">
      <c r="C15046" s="101"/>
      <c r="E15046" s="101"/>
      <c r="G15046" s="101"/>
      <c r="I15046" s="102"/>
      <c r="J15046" s="103"/>
    </row>
    <row r="15047" spans="3:10" x14ac:dyDescent="0.25">
      <c r="C15047" s="101"/>
      <c r="E15047" s="101"/>
      <c r="G15047" s="101"/>
      <c r="I15047" s="102"/>
      <c r="J15047" s="103"/>
    </row>
    <row r="15048" spans="3:10" x14ac:dyDescent="0.25">
      <c r="C15048" s="101"/>
      <c r="E15048" s="101"/>
      <c r="G15048" s="101"/>
      <c r="I15048" s="102"/>
      <c r="J15048" s="103"/>
    </row>
    <row r="15049" spans="3:10" x14ac:dyDescent="0.25">
      <c r="C15049" s="101"/>
      <c r="E15049" s="101"/>
      <c r="G15049" s="101"/>
      <c r="I15049" s="102"/>
      <c r="J15049" s="103"/>
    </row>
    <row r="15050" spans="3:10" x14ac:dyDescent="0.25">
      <c r="C15050" s="101"/>
      <c r="E15050" s="101"/>
      <c r="G15050" s="101"/>
      <c r="I15050" s="102"/>
      <c r="J15050" s="103"/>
    </row>
    <row r="15051" spans="3:10" x14ac:dyDescent="0.25">
      <c r="C15051" s="101"/>
      <c r="E15051" s="101"/>
      <c r="G15051" s="101"/>
      <c r="I15051" s="102"/>
      <c r="J15051" s="103"/>
    </row>
    <row r="15052" spans="3:10" x14ac:dyDescent="0.25">
      <c r="C15052" s="101"/>
      <c r="E15052" s="101"/>
      <c r="G15052" s="101"/>
      <c r="I15052" s="102"/>
      <c r="J15052" s="103"/>
    </row>
    <row r="15053" spans="3:10" x14ac:dyDescent="0.25">
      <c r="C15053" s="101"/>
      <c r="E15053" s="101"/>
      <c r="G15053" s="101"/>
      <c r="I15053" s="102"/>
      <c r="J15053" s="103"/>
    </row>
    <row r="15054" spans="3:10" x14ac:dyDescent="0.25">
      <c r="C15054" s="101"/>
      <c r="E15054" s="101"/>
      <c r="G15054" s="101"/>
      <c r="I15054" s="102"/>
      <c r="J15054" s="103"/>
    </row>
    <row r="15055" spans="3:10" x14ac:dyDescent="0.25">
      <c r="C15055" s="101"/>
      <c r="E15055" s="101"/>
      <c r="G15055" s="101"/>
      <c r="I15055" s="102"/>
      <c r="J15055" s="103"/>
    </row>
    <row r="15056" spans="3:10" x14ac:dyDescent="0.25">
      <c r="C15056" s="101"/>
      <c r="E15056" s="101"/>
      <c r="G15056" s="101"/>
      <c r="I15056" s="102"/>
      <c r="J15056" s="103"/>
    </row>
    <row r="15057" spans="3:10" x14ac:dyDescent="0.25">
      <c r="C15057" s="101"/>
      <c r="E15057" s="101"/>
      <c r="G15057" s="101"/>
      <c r="I15057" s="102"/>
      <c r="J15057" s="103"/>
    </row>
    <row r="15058" spans="3:10" x14ac:dyDescent="0.25">
      <c r="C15058" s="101"/>
      <c r="E15058" s="101"/>
      <c r="G15058" s="101"/>
      <c r="I15058" s="102"/>
      <c r="J15058" s="103"/>
    </row>
    <row r="15059" spans="3:10" x14ac:dyDescent="0.25">
      <c r="C15059" s="101"/>
      <c r="E15059" s="101"/>
      <c r="G15059" s="101"/>
      <c r="I15059" s="102"/>
      <c r="J15059" s="103"/>
    </row>
    <row r="15060" spans="3:10" x14ac:dyDescent="0.25">
      <c r="C15060" s="101"/>
      <c r="E15060" s="101"/>
      <c r="G15060" s="101"/>
      <c r="I15060" s="102"/>
      <c r="J15060" s="103"/>
    </row>
    <row r="15061" spans="3:10" x14ac:dyDescent="0.25">
      <c r="C15061" s="101"/>
      <c r="E15061" s="101"/>
      <c r="G15061" s="101"/>
      <c r="I15061" s="102"/>
      <c r="J15061" s="103"/>
    </row>
    <row r="15062" spans="3:10" x14ac:dyDescent="0.25">
      <c r="C15062" s="101"/>
      <c r="E15062" s="101"/>
      <c r="G15062" s="101"/>
      <c r="I15062" s="102"/>
      <c r="J15062" s="103"/>
    </row>
    <row r="15063" spans="3:10" x14ac:dyDescent="0.25">
      <c r="C15063" s="101"/>
      <c r="E15063" s="101"/>
      <c r="G15063" s="101"/>
      <c r="I15063" s="102"/>
      <c r="J15063" s="103"/>
    </row>
    <row r="15064" spans="3:10" x14ac:dyDescent="0.25">
      <c r="C15064" s="101"/>
      <c r="E15064" s="101"/>
      <c r="G15064" s="101"/>
      <c r="I15064" s="102"/>
      <c r="J15064" s="103"/>
    </row>
    <row r="15065" spans="3:10" x14ac:dyDescent="0.25">
      <c r="C15065" s="101"/>
      <c r="E15065" s="101"/>
      <c r="G15065" s="101"/>
      <c r="I15065" s="102"/>
      <c r="J15065" s="103"/>
    </row>
    <row r="15066" spans="3:10" x14ac:dyDescent="0.25">
      <c r="C15066" s="101"/>
      <c r="E15066" s="101"/>
      <c r="G15066" s="101"/>
      <c r="I15066" s="102"/>
      <c r="J15066" s="103"/>
    </row>
    <row r="15067" spans="3:10" x14ac:dyDescent="0.25">
      <c r="C15067" s="101"/>
      <c r="E15067" s="101"/>
      <c r="G15067" s="101"/>
      <c r="I15067" s="102"/>
      <c r="J15067" s="103"/>
    </row>
    <row r="15068" spans="3:10" x14ac:dyDescent="0.25">
      <c r="C15068" s="101"/>
      <c r="E15068" s="101"/>
      <c r="G15068" s="101"/>
      <c r="I15068" s="102"/>
      <c r="J15068" s="103"/>
    </row>
    <row r="15069" spans="3:10" x14ac:dyDescent="0.25">
      <c r="C15069" s="101"/>
      <c r="E15069" s="101"/>
      <c r="G15069" s="101"/>
      <c r="I15069" s="102"/>
      <c r="J15069" s="103"/>
    </row>
    <row r="15070" spans="3:10" x14ac:dyDescent="0.25">
      <c r="C15070" s="101"/>
      <c r="E15070" s="101"/>
      <c r="G15070" s="101"/>
      <c r="I15070" s="102"/>
      <c r="J15070" s="103"/>
    </row>
    <row r="15071" spans="3:10" x14ac:dyDescent="0.25">
      <c r="C15071" s="101"/>
      <c r="E15071" s="101"/>
      <c r="G15071" s="101"/>
      <c r="I15071" s="102"/>
      <c r="J15071" s="103"/>
    </row>
    <row r="15072" spans="3:10" x14ac:dyDescent="0.25">
      <c r="C15072" s="101"/>
      <c r="E15072" s="101"/>
      <c r="G15072" s="101"/>
      <c r="I15072" s="102"/>
      <c r="J15072" s="103"/>
    </row>
    <row r="15073" spans="3:10" x14ac:dyDescent="0.25">
      <c r="C15073" s="101"/>
      <c r="E15073" s="101"/>
      <c r="G15073" s="101"/>
      <c r="I15073" s="102"/>
      <c r="J15073" s="103"/>
    </row>
    <row r="15074" spans="3:10" x14ac:dyDescent="0.25">
      <c r="C15074" s="101"/>
      <c r="E15074" s="101"/>
      <c r="G15074" s="101"/>
      <c r="I15074" s="102"/>
      <c r="J15074" s="103"/>
    </row>
    <row r="15075" spans="3:10" x14ac:dyDescent="0.25">
      <c r="C15075" s="101"/>
      <c r="E15075" s="101"/>
      <c r="G15075" s="101"/>
      <c r="I15075" s="102"/>
      <c r="J15075" s="103"/>
    </row>
    <row r="15076" spans="3:10" x14ac:dyDescent="0.25">
      <c r="C15076" s="101"/>
      <c r="E15076" s="101"/>
      <c r="G15076" s="101"/>
      <c r="I15076" s="102"/>
      <c r="J15076" s="103"/>
    </row>
    <row r="15077" spans="3:10" x14ac:dyDescent="0.25">
      <c r="C15077" s="101"/>
      <c r="E15077" s="101"/>
      <c r="G15077" s="101"/>
      <c r="I15077" s="102"/>
      <c r="J15077" s="103"/>
    </row>
    <row r="15078" spans="3:10" x14ac:dyDescent="0.25">
      <c r="C15078" s="101"/>
      <c r="E15078" s="101"/>
      <c r="G15078" s="101"/>
      <c r="I15078" s="102"/>
      <c r="J15078" s="103"/>
    </row>
    <row r="15079" spans="3:10" x14ac:dyDescent="0.25">
      <c r="C15079" s="101"/>
      <c r="E15079" s="101"/>
      <c r="G15079" s="101"/>
      <c r="I15079" s="102"/>
      <c r="J15079" s="103"/>
    </row>
    <row r="15080" spans="3:10" x14ac:dyDescent="0.25">
      <c r="C15080" s="101"/>
      <c r="E15080" s="101"/>
      <c r="G15080" s="101"/>
      <c r="I15080" s="102"/>
      <c r="J15080" s="103"/>
    </row>
    <row r="15081" spans="3:10" x14ac:dyDescent="0.25">
      <c r="C15081" s="101"/>
      <c r="E15081" s="101"/>
      <c r="G15081" s="101"/>
      <c r="I15081" s="102"/>
      <c r="J15081" s="103"/>
    </row>
    <row r="15082" spans="3:10" x14ac:dyDescent="0.25">
      <c r="C15082" s="101"/>
      <c r="E15082" s="101"/>
      <c r="G15082" s="101"/>
      <c r="I15082" s="102"/>
      <c r="J15082" s="103"/>
    </row>
    <row r="15083" spans="3:10" x14ac:dyDescent="0.25">
      <c r="C15083" s="101"/>
      <c r="E15083" s="101"/>
      <c r="G15083" s="101"/>
      <c r="I15083" s="102"/>
      <c r="J15083" s="103"/>
    </row>
    <row r="15084" spans="3:10" x14ac:dyDescent="0.25">
      <c r="C15084" s="101"/>
      <c r="E15084" s="101"/>
      <c r="G15084" s="101"/>
      <c r="I15084" s="102"/>
      <c r="J15084" s="103"/>
    </row>
    <row r="15085" spans="3:10" x14ac:dyDescent="0.25">
      <c r="C15085" s="101"/>
      <c r="E15085" s="101"/>
      <c r="G15085" s="101"/>
      <c r="I15085" s="102"/>
      <c r="J15085" s="103"/>
    </row>
    <row r="15086" spans="3:10" x14ac:dyDescent="0.25">
      <c r="C15086" s="101"/>
      <c r="E15086" s="101"/>
      <c r="G15086" s="101"/>
      <c r="I15086" s="102"/>
      <c r="J15086" s="103"/>
    </row>
    <row r="15087" spans="3:10" x14ac:dyDescent="0.25">
      <c r="C15087" s="101"/>
      <c r="E15087" s="101"/>
      <c r="G15087" s="101"/>
      <c r="I15087" s="102"/>
      <c r="J15087" s="103"/>
    </row>
    <row r="15088" spans="3:10" x14ac:dyDescent="0.25">
      <c r="C15088" s="101"/>
      <c r="E15088" s="101"/>
      <c r="G15088" s="101"/>
      <c r="I15088" s="102"/>
      <c r="J15088" s="103"/>
    </row>
    <row r="15089" spans="3:10" x14ac:dyDescent="0.25">
      <c r="C15089" s="101"/>
      <c r="E15089" s="101"/>
      <c r="G15089" s="101"/>
      <c r="I15089" s="102"/>
      <c r="J15089" s="103"/>
    </row>
    <row r="15090" spans="3:10" x14ac:dyDescent="0.25">
      <c r="C15090" s="101"/>
      <c r="E15090" s="101"/>
      <c r="G15090" s="101"/>
      <c r="I15090" s="102"/>
      <c r="J15090" s="103"/>
    </row>
    <row r="15091" spans="3:10" x14ac:dyDescent="0.25">
      <c r="C15091" s="101"/>
      <c r="E15091" s="101"/>
      <c r="G15091" s="101"/>
      <c r="I15091" s="102"/>
      <c r="J15091" s="103"/>
    </row>
    <row r="15092" spans="3:10" x14ac:dyDescent="0.25">
      <c r="C15092" s="101"/>
      <c r="E15092" s="101"/>
      <c r="G15092" s="101"/>
      <c r="I15092" s="102"/>
      <c r="J15092" s="103"/>
    </row>
    <row r="15093" spans="3:10" x14ac:dyDescent="0.25">
      <c r="C15093" s="101"/>
      <c r="E15093" s="101"/>
      <c r="G15093" s="101"/>
      <c r="I15093" s="102"/>
      <c r="J15093" s="103"/>
    </row>
    <row r="15094" spans="3:10" x14ac:dyDescent="0.25">
      <c r="C15094" s="101"/>
      <c r="E15094" s="101"/>
      <c r="G15094" s="101"/>
      <c r="I15094" s="102"/>
      <c r="J15094" s="103"/>
    </row>
    <row r="15095" spans="3:10" x14ac:dyDescent="0.25">
      <c r="C15095" s="101"/>
      <c r="E15095" s="101"/>
      <c r="G15095" s="101"/>
      <c r="I15095" s="102"/>
      <c r="J15095" s="103"/>
    </row>
    <row r="15096" spans="3:10" x14ac:dyDescent="0.25">
      <c r="C15096" s="101"/>
      <c r="E15096" s="101"/>
      <c r="G15096" s="101"/>
      <c r="I15096" s="102"/>
      <c r="J15096" s="103"/>
    </row>
    <row r="15097" spans="3:10" x14ac:dyDescent="0.25">
      <c r="C15097" s="101"/>
      <c r="E15097" s="101"/>
      <c r="G15097" s="101"/>
      <c r="I15097" s="102"/>
      <c r="J15097" s="103"/>
    </row>
    <row r="15098" spans="3:10" x14ac:dyDescent="0.25">
      <c r="C15098" s="101"/>
      <c r="E15098" s="101"/>
      <c r="G15098" s="101"/>
      <c r="I15098" s="102"/>
      <c r="J15098" s="103"/>
    </row>
    <row r="15099" spans="3:10" x14ac:dyDescent="0.25">
      <c r="C15099" s="101"/>
      <c r="E15099" s="101"/>
      <c r="G15099" s="101"/>
      <c r="I15099" s="102"/>
      <c r="J15099" s="103"/>
    </row>
    <row r="15100" spans="3:10" x14ac:dyDescent="0.25">
      <c r="C15100" s="101"/>
      <c r="E15100" s="101"/>
      <c r="G15100" s="101"/>
      <c r="I15100" s="102"/>
      <c r="J15100" s="103"/>
    </row>
    <row r="15101" spans="3:10" x14ac:dyDescent="0.25">
      <c r="C15101" s="101"/>
      <c r="E15101" s="101"/>
      <c r="G15101" s="101"/>
      <c r="I15101" s="102"/>
      <c r="J15101" s="103"/>
    </row>
    <row r="15102" spans="3:10" x14ac:dyDescent="0.25">
      <c r="C15102" s="101"/>
      <c r="E15102" s="101"/>
      <c r="G15102" s="101"/>
      <c r="I15102" s="102"/>
      <c r="J15102" s="103"/>
    </row>
    <row r="15103" spans="3:10" x14ac:dyDescent="0.25">
      <c r="C15103" s="101"/>
      <c r="E15103" s="101"/>
      <c r="G15103" s="101"/>
      <c r="I15103" s="102"/>
      <c r="J15103" s="103"/>
    </row>
    <row r="15104" spans="3:10" x14ac:dyDescent="0.25">
      <c r="C15104" s="101"/>
      <c r="E15104" s="101"/>
      <c r="G15104" s="101"/>
      <c r="I15104" s="102"/>
      <c r="J15104" s="103"/>
    </row>
    <row r="15105" spans="3:10" x14ac:dyDescent="0.25">
      <c r="C15105" s="101"/>
      <c r="E15105" s="101"/>
      <c r="G15105" s="101"/>
      <c r="I15105" s="102"/>
      <c r="J15105" s="103"/>
    </row>
    <row r="15106" spans="3:10" x14ac:dyDescent="0.25">
      <c r="C15106" s="101"/>
      <c r="E15106" s="101"/>
      <c r="G15106" s="101"/>
      <c r="I15106" s="102"/>
      <c r="J15106" s="103"/>
    </row>
    <row r="15107" spans="3:10" x14ac:dyDescent="0.25">
      <c r="C15107" s="101"/>
      <c r="E15107" s="101"/>
      <c r="G15107" s="101"/>
      <c r="I15107" s="102"/>
      <c r="J15107" s="103"/>
    </row>
    <row r="15108" spans="3:10" x14ac:dyDescent="0.25">
      <c r="C15108" s="101"/>
      <c r="E15108" s="101"/>
      <c r="G15108" s="101"/>
      <c r="I15108" s="102"/>
      <c r="J15108" s="103"/>
    </row>
    <row r="15109" spans="3:10" x14ac:dyDescent="0.25">
      <c r="C15109" s="101"/>
      <c r="E15109" s="101"/>
      <c r="G15109" s="101"/>
      <c r="I15109" s="102"/>
      <c r="J15109" s="103"/>
    </row>
    <row r="15110" spans="3:10" x14ac:dyDescent="0.25">
      <c r="C15110" s="101"/>
      <c r="E15110" s="101"/>
      <c r="G15110" s="101"/>
      <c r="I15110" s="102"/>
      <c r="J15110" s="103"/>
    </row>
    <row r="15111" spans="3:10" x14ac:dyDescent="0.25">
      <c r="C15111" s="101"/>
      <c r="E15111" s="101"/>
      <c r="G15111" s="101"/>
      <c r="I15111" s="102"/>
      <c r="J15111" s="103"/>
    </row>
    <row r="15112" spans="3:10" x14ac:dyDescent="0.25">
      <c r="C15112" s="101"/>
      <c r="E15112" s="101"/>
      <c r="G15112" s="101"/>
      <c r="I15112" s="102"/>
      <c r="J15112" s="103"/>
    </row>
    <row r="15113" spans="3:10" x14ac:dyDescent="0.25">
      <c r="C15113" s="101"/>
      <c r="E15113" s="101"/>
      <c r="G15113" s="101"/>
      <c r="I15113" s="102"/>
      <c r="J15113" s="103"/>
    </row>
    <row r="15114" spans="3:10" x14ac:dyDescent="0.25">
      <c r="C15114" s="101"/>
      <c r="E15114" s="101"/>
      <c r="G15114" s="101"/>
      <c r="I15114" s="102"/>
      <c r="J15114" s="103"/>
    </row>
    <row r="15115" spans="3:10" x14ac:dyDescent="0.25">
      <c r="C15115" s="101"/>
      <c r="E15115" s="101"/>
      <c r="G15115" s="101"/>
      <c r="I15115" s="102"/>
      <c r="J15115" s="103"/>
    </row>
    <row r="15116" spans="3:10" x14ac:dyDescent="0.25">
      <c r="C15116" s="101"/>
      <c r="E15116" s="101"/>
      <c r="G15116" s="101"/>
      <c r="I15116" s="102"/>
      <c r="J15116" s="103"/>
    </row>
    <row r="15117" spans="3:10" x14ac:dyDescent="0.25">
      <c r="C15117" s="101"/>
      <c r="E15117" s="101"/>
      <c r="G15117" s="101"/>
      <c r="I15117" s="102"/>
      <c r="J15117" s="103"/>
    </row>
    <row r="15118" spans="3:10" x14ac:dyDescent="0.25">
      <c r="C15118" s="101"/>
      <c r="E15118" s="101"/>
      <c r="G15118" s="101"/>
      <c r="I15118" s="102"/>
      <c r="J15118" s="103"/>
    </row>
    <row r="15119" spans="3:10" x14ac:dyDescent="0.25">
      <c r="C15119" s="101"/>
      <c r="E15119" s="101"/>
      <c r="G15119" s="101"/>
      <c r="I15119" s="102"/>
      <c r="J15119" s="103"/>
    </row>
    <row r="15120" spans="3:10" x14ac:dyDescent="0.25">
      <c r="C15120" s="101"/>
      <c r="E15120" s="101"/>
      <c r="G15120" s="101"/>
      <c r="I15120" s="102"/>
      <c r="J15120" s="103"/>
    </row>
    <row r="15121" spans="3:10" x14ac:dyDescent="0.25">
      <c r="C15121" s="101"/>
      <c r="E15121" s="101"/>
      <c r="G15121" s="101"/>
      <c r="I15121" s="102"/>
      <c r="J15121" s="103"/>
    </row>
    <row r="15122" spans="3:10" x14ac:dyDescent="0.25">
      <c r="C15122" s="101"/>
      <c r="E15122" s="101"/>
      <c r="G15122" s="101"/>
      <c r="I15122" s="102"/>
      <c r="J15122" s="103"/>
    </row>
    <row r="15123" spans="3:10" x14ac:dyDescent="0.25">
      <c r="C15123" s="101"/>
      <c r="E15123" s="101"/>
      <c r="G15123" s="101"/>
      <c r="I15123" s="102"/>
      <c r="J15123" s="103"/>
    </row>
    <row r="15124" spans="3:10" x14ac:dyDescent="0.25">
      <c r="C15124" s="101"/>
      <c r="E15124" s="101"/>
      <c r="G15124" s="101"/>
      <c r="I15124" s="102"/>
      <c r="J15124" s="103"/>
    </row>
    <row r="15125" spans="3:10" x14ac:dyDescent="0.25">
      <c r="C15125" s="101"/>
      <c r="E15125" s="101"/>
      <c r="G15125" s="101"/>
      <c r="I15125" s="102"/>
      <c r="J15125" s="103"/>
    </row>
    <row r="15126" spans="3:10" x14ac:dyDescent="0.25">
      <c r="C15126" s="101"/>
      <c r="E15126" s="101"/>
      <c r="G15126" s="101"/>
      <c r="I15126" s="102"/>
      <c r="J15126" s="103"/>
    </row>
    <row r="15127" spans="3:10" x14ac:dyDescent="0.25">
      <c r="C15127" s="101"/>
      <c r="E15127" s="101"/>
      <c r="G15127" s="101"/>
      <c r="I15127" s="102"/>
      <c r="J15127" s="103"/>
    </row>
    <row r="15128" spans="3:10" x14ac:dyDescent="0.25">
      <c r="C15128" s="101"/>
      <c r="E15128" s="101"/>
      <c r="G15128" s="101"/>
      <c r="I15128" s="102"/>
      <c r="J15128" s="103"/>
    </row>
    <row r="15129" spans="3:10" x14ac:dyDescent="0.25">
      <c r="C15129" s="101"/>
      <c r="E15129" s="101"/>
      <c r="G15129" s="101"/>
      <c r="I15129" s="102"/>
      <c r="J15129" s="103"/>
    </row>
    <row r="15130" spans="3:10" x14ac:dyDescent="0.25">
      <c r="C15130" s="101"/>
      <c r="E15130" s="101"/>
      <c r="G15130" s="101"/>
      <c r="I15130" s="102"/>
      <c r="J15130" s="103"/>
    </row>
    <row r="15131" spans="3:10" x14ac:dyDescent="0.25">
      <c r="C15131" s="101"/>
      <c r="E15131" s="101"/>
      <c r="G15131" s="101"/>
      <c r="I15131" s="102"/>
      <c r="J15131" s="103"/>
    </row>
    <row r="15132" spans="3:10" x14ac:dyDescent="0.25">
      <c r="C15132" s="101"/>
      <c r="E15132" s="101"/>
      <c r="G15132" s="101"/>
      <c r="I15132" s="102"/>
      <c r="J15132" s="103"/>
    </row>
    <row r="15133" spans="3:10" x14ac:dyDescent="0.25">
      <c r="C15133" s="101"/>
      <c r="E15133" s="101"/>
      <c r="G15133" s="101"/>
      <c r="I15133" s="102"/>
      <c r="J15133" s="103"/>
    </row>
    <row r="15134" spans="3:10" x14ac:dyDescent="0.25">
      <c r="C15134" s="101"/>
      <c r="E15134" s="101"/>
      <c r="G15134" s="101"/>
      <c r="I15134" s="102"/>
      <c r="J15134" s="103"/>
    </row>
    <row r="15135" spans="3:10" x14ac:dyDescent="0.25">
      <c r="C15135" s="101"/>
      <c r="E15135" s="101"/>
      <c r="G15135" s="101"/>
      <c r="I15135" s="102"/>
      <c r="J15135" s="103"/>
    </row>
    <row r="15136" spans="3:10" x14ac:dyDescent="0.25">
      <c r="C15136" s="101"/>
      <c r="E15136" s="101"/>
      <c r="G15136" s="101"/>
      <c r="I15136" s="102"/>
      <c r="J15136" s="103"/>
    </row>
    <row r="15137" spans="3:10" x14ac:dyDescent="0.25">
      <c r="C15137" s="101"/>
      <c r="E15137" s="101"/>
      <c r="G15137" s="101"/>
      <c r="I15137" s="102"/>
      <c r="J15137" s="103"/>
    </row>
    <row r="15138" spans="3:10" x14ac:dyDescent="0.25">
      <c r="C15138" s="101"/>
      <c r="E15138" s="101"/>
      <c r="G15138" s="101"/>
      <c r="I15138" s="102"/>
      <c r="J15138" s="103"/>
    </row>
    <row r="15139" spans="3:10" x14ac:dyDescent="0.25">
      <c r="C15139" s="101"/>
      <c r="E15139" s="101"/>
      <c r="G15139" s="101"/>
      <c r="I15139" s="102"/>
      <c r="J15139" s="103"/>
    </row>
    <row r="15140" spans="3:10" x14ac:dyDescent="0.25">
      <c r="C15140" s="101"/>
      <c r="E15140" s="101"/>
      <c r="G15140" s="101"/>
      <c r="I15140" s="102"/>
      <c r="J15140" s="103"/>
    </row>
    <row r="15141" spans="3:10" x14ac:dyDescent="0.25">
      <c r="C15141" s="101"/>
      <c r="E15141" s="101"/>
      <c r="G15141" s="101"/>
      <c r="I15141" s="102"/>
      <c r="J15141" s="103"/>
    </row>
    <row r="15142" spans="3:10" x14ac:dyDescent="0.25">
      <c r="C15142" s="101"/>
      <c r="E15142" s="101"/>
      <c r="G15142" s="101"/>
      <c r="I15142" s="102"/>
      <c r="J15142" s="103"/>
    </row>
    <row r="15143" spans="3:10" x14ac:dyDescent="0.25">
      <c r="C15143" s="101"/>
      <c r="E15143" s="101"/>
      <c r="G15143" s="101"/>
      <c r="I15143" s="102"/>
      <c r="J15143" s="103"/>
    </row>
    <row r="15144" spans="3:10" x14ac:dyDescent="0.25">
      <c r="C15144" s="101"/>
      <c r="E15144" s="101"/>
      <c r="G15144" s="101"/>
      <c r="I15144" s="102"/>
      <c r="J15144" s="103"/>
    </row>
    <row r="15145" spans="3:10" x14ac:dyDescent="0.25">
      <c r="C15145" s="101"/>
      <c r="E15145" s="101"/>
      <c r="G15145" s="101"/>
      <c r="I15145" s="102"/>
      <c r="J15145" s="103"/>
    </row>
    <row r="15146" spans="3:10" x14ac:dyDescent="0.25">
      <c r="C15146" s="101"/>
      <c r="E15146" s="101"/>
      <c r="G15146" s="101"/>
      <c r="I15146" s="102"/>
      <c r="J15146" s="103"/>
    </row>
    <row r="15147" spans="3:10" x14ac:dyDescent="0.25">
      <c r="C15147" s="101"/>
      <c r="E15147" s="101"/>
      <c r="G15147" s="101"/>
      <c r="I15147" s="102"/>
      <c r="J15147" s="103"/>
    </row>
    <row r="15148" spans="3:10" x14ac:dyDescent="0.25">
      <c r="C15148" s="101"/>
      <c r="E15148" s="101"/>
      <c r="G15148" s="101"/>
      <c r="I15148" s="102"/>
      <c r="J15148" s="103"/>
    </row>
    <row r="15149" spans="3:10" x14ac:dyDescent="0.25">
      <c r="C15149" s="101"/>
      <c r="E15149" s="101"/>
      <c r="G15149" s="101"/>
      <c r="I15149" s="102"/>
      <c r="J15149" s="103"/>
    </row>
    <row r="15150" spans="3:10" x14ac:dyDescent="0.25">
      <c r="C15150" s="101"/>
      <c r="E15150" s="101"/>
      <c r="G15150" s="101"/>
      <c r="I15150" s="102"/>
      <c r="J15150" s="103"/>
    </row>
    <row r="15151" spans="3:10" x14ac:dyDescent="0.25">
      <c r="C15151" s="101"/>
      <c r="E15151" s="101"/>
      <c r="G15151" s="101"/>
      <c r="I15151" s="102"/>
      <c r="J15151" s="103"/>
    </row>
    <row r="15152" spans="3:10" x14ac:dyDescent="0.25">
      <c r="C15152" s="101"/>
      <c r="E15152" s="101"/>
      <c r="G15152" s="101"/>
      <c r="I15152" s="102"/>
      <c r="J15152" s="103"/>
    </row>
    <row r="15153" spans="3:10" x14ac:dyDescent="0.25">
      <c r="C15153" s="101"/>
      <c r="E15153" s="101"/>
      <c r="G15153" s="101"/>
      <c r="I15153" s="102"/>
      <c r="J15153" s="103"/>
    </row>
    <row r="15154" spans="3:10" x14ac:dyDescent="0.25">
      <c r="C15154" s="101"/>
      <c r="E15154" s="101"/>
      <c r="G15154" s="101"/>
      <c r="I15154" s="102"/>
      <c r="J15154" s="103"/>
    </row>
    <row r="15155" spans="3:10" x14ac:dyDescent="0.25">
      <c r="C15155" s="101"/>
      <c r="E15155" s="101"/>
      <c r="G15155" s="101"/>
      <c r="I15155" s="102"/>
      <c r="J15155" s="103"/>
    </row>
    <row r="15156" spans="3:10" x14ac:dyDescent="0.25">
      <c r="C15156" s="101"/>
      <c r="E15156" s="101"/>
      <c r="G15156" s="101"/>
      <c r="I15156" s="102"/>
      <c r="J15156" s="103"/>
    </row>
    <row r="15157" spans="3:10" x14ac:dyDescent="0.25">
      <c r="C15157" s="101"/>
      <c r="E15157" s="101"/>
      <c r="G15157" s="101"/>
      <c r="I15157" s="102"/>
      <c r="J15157" s="103"/>
    </row>
    <row r="15158" spans="3:10" x14ac:dyDescent="0.25">
      <c r="C15158" s="101"/>
      <c r="E15158" s="101"/>
      <c r="G15158" s="101"/>
      <c r="I15158" s="102"/>
      <c r="J15158" s="103"/>
    </row>
    <row r="15159" spans="3:10" x14ac:dyDescent="0.25">
      <c r="C15159" s="101"/>
      <c r="E15159" s="101"/>
      <c r="G15159" s="101"/>
      <c r="I15159" s="102"/>
      <c r="J15159" s="103"/>
    </row>
    <row r="15160" spans="3:10" x14ac:dyDescent="0.25">
      <c r="C15160" s="101"/>
      <c r="E15160" s="101"/>
      <c r="G15160" s="101"/>
      <c r="I15160" s="102"/>
      <c r="J15160" s="103"/>
    </row>
    <row r="15161" spans="3:10" x14ac:dyDescent="0.25">
      <c r="C15161" s="101"/>
      <c r="E15161" s="101"/>
      <c r="G15161" s="101"/>
      <c r="I15161" s="102"/>
      <c r="J15161" s="103"/>
    </row>
    <row r="15162" spans="3:10" x14ac:dyDescent="0.25">
      <c r="C15162" s="101"/>
      <c r="E15162" s="101"/>
      <c r="G15162" s="101"/>
      <c r="I15162" s="102"/>
      <c r="J15162" s="103"/>
    </row>
    <row r="15163" spans="3:10" x14ac:dyDescent="0.25">
      <c r="C15163" s="101"/>
      <c r="E15163" s="101"/>
      <c r="G15163" s="101"/>
      <c r="I15163" s="102"/>
      <c r="J15163" s="103"/>
    </row>
    <row r="15164" spans="3:10" x14ac:dyDescent="0.25">
      <c r="C15164" s="101"/>
      <c r="E15164" s="101"/>
      <c r="G15164" s="101"/>
      <c r="I15164" s="102"/>
      <c r="J15164" s="103"/>
    </row>
    <row r="15165" spans="3:10" x14ac:dyDescent="0.25">
      <c r="C15165" s="101"/>
      <c r="E15165" s="101"/>
      <c r="G15165" s="101"/>
      <c r="I15165" s="102"/>
      <c r="J15165" s="103"/>
    </row>
    <row r="15166" spans="3:10" x14ac:dyDescent="0.25">
      <c r="C15166" s="101"/>
      <c r="E15166" s="101"/>
      <c r="G15166" s="101"/>
      <c r="I15166" s="102"/>
      <c r="J15166" s="103"/>
    </row>
    <row r="15167" spans="3:10" x14ac:dyDescent="0.25">
      <c r="C15167" s="101"/>
      <c r="E15167" s="101"/>
      <c r="G15167" s="101"/>
      <c r="I15167" s="102"/>
      <c r="J15167" s="103"/>
    </row>
    <row r="15168" spans="3:10" x14ac:dyDescent="0.25">
      <c r="C15168" s="101"/>
      <c r="E15168" s="101"/>
      <c r="G15168" s="101"/>
      <c r="I15168" s="102"/>
      <c r="J15168" s="103"/>
    </row>
    <row r="15169" spans="3:10" x14ac:dyDescent="0.25">
      <c r="C15169" s="101"/>
      <c r="E15169" s="101"/>
      <c r="G15169" s="101"/>
      <c r="I15169" s="102"/>
      <c r="J15169" s="103"/>
    </row>
    <row r="15170" spans="3:10" x14ac:dyDescent="0.25">
      <c r="C15170" s="101"/>
      <c r="E15170" s="101"/>
      <c r="G15170" s="101"/>
      <c r="I15170" s="102"/>
      <c r="J15170" s="103"/>
    </row>
    <row r="15171" spans="3:10" x14ac:dyDescent="0.25">
      <c r="C15171" s="101"/>
      <c r="E15171" s="101"/>
      <c r="G15171" s="101"/>
      <c r="I15171" s="102"/>
      <c r="J15171" s="103"/>
    </row>
    <row r="15172" spans="3:10" x14ac:dyDescent="0.25">
      <c r="C15172" s="101"/>
      <c r="E15172" s="101"/>
      <c r="G15172" s="101"/>
      <c r="I15172" s="102"/>
      <c r="J15172" s="103"/>
    </row>
    <row r="15173" spans="3:10" x14ac:dyDescent="0.25">
      <c r="C15173" s="101"/>
      <c r="E15173" s="101"/>
      <c r="G15173" s="101"/>
      <c r="I15173" s="102"/>
      <c r="J15173" s="103"/>
    </row>
    <row r="15174" spans="3:10" x14ac:dyDescent="0.25">
      <c r="C15174" s="101"/>
      <c r="E15174" s="101"/>
      <c r="G15174" s="101"/>
      <c r="I15174" s="102"/>
      <c r="J15174" s="103"/>
    </row>
    <row r="15175" spans="3:10" x14ac:dyDescent="0.25">
      <c r="C15175" s="101"/>
      <c r="E15175" s="101"/>
      <c r="G15175" s="101"/>
      <c r="I15175" s="102"/>
      <c r="J15175" s="103"/>
    </row>
    <row r="15176" spans="3:10" x14ac:dyDescent="0.25">
      <c r="C15176" s="101"/>
      <c r="E15176" s="101"/>
      <c r="G15176" s="101"/>
      <c r="I15176" s="102"/>
      <c r="J15176" s="103"/>
    </row>
    <row r="15177" spans="3:10" x14ac:dyDescent="0.25">
      <c r="C15177" s="101"/>
      <c r="E15177" s="101"/>
      <c r="G15177" s="101"/>
      <c r="I15177" s="102"/>
      <c r="J15177" s="103"/>
    </row>
    <row r="15178" spans="3:10" x14ac:dyDescent="0.25">
      <c r="C15178" s="101"/>
      <c r="E15178" s="101"/>
      <c r="G15178" s="101"/>
      <c r="I15178" s="102"/>
      <c r="J15178" s="103"/>
    </row>
    <row r="15179" spans="3:10" x14ac:dyDescent="0.25">
      <c r="C15179" s="101"/>
      <c r="E15179" s="101"/>
      <c r="G15179" s="101"/>
      <c r="I15179" s="102"/>
      <c r="J15179" s="103"/>
    </row>
    <row r="15180" spans="3:10" x14ac:dyDescent="0.25">
      <c r="C15180" s="101"/>
      <c r="E15180" s="101"/>
      <c r="G15180" s="101"/>
      <c r="I15180" s="102"/>
      <c r="J15180" s="103"/>
    </row>
    <row r="15181" spans="3:10" x14ac:dyDescent="0.25">
      <c r="C15181" s="101"/>
      <c r="E15181" s="101"/>
      <c r="G15181" s="101"/>
      <c r="I15181" s="102"/>
      <c r="J15181" s="103"/>
    </row>
    <row r="15182" spans="3:10" x14ac:dyDescent="0.25">
      <c r="C15182" s="101"/>
      <c r="E15182" s="101"/>
      <c r="G15182" s="101"/>
      <c r="I15182" s="102"/>
      <c r="J15182" s="103"/>
    </row>
    <row r="15183" spans="3:10" x14ac:dyDescent="0.25">
      <c r="C15183" s="101"/>
      <c r="E15183" s="101"/>
      <c r="G15183" s="101"/>
      <c r="I15183" s="102"/>
      <c r="J15183" s="103"/>
    </row>
    <row r="15184" spans="3:10" x14ac:dyDescent="0.25">
      <c r="C15184" s="101"/>
      <c r="E15184" s="101"/>
      <c r="G15184" s="101"/>
      <c r="I15184" s="102"/>
      <c r="J15184" s="103"/>
    </row>
    <row r="15185" spans="3:10" x14ac:dyDescent="0.25">
      <c r="C15185" s="101"/>
      <c r="E15185" s="101"/>
      <c r="G15185" s="101"/>
      <c r="I15185" s="102"/>
      <c r="J15185" s="103"/>
    </row>
    <row r="15186" spans="3:10" x14ac:dyDescent="0.25">
      <c r="C15186" s="101"/>
      <c r="E15186" s="101"/>
      <c r="G15186" s="101"/>
      <c r="I15186" s="102"/>
      <c r="J15186" s="103"/>
    </row>
    <row r="15187" spans="3:10" x14ac:dyDescent="0.25">
      <c r="C15187" s="101"/>
      <c r="E15187" s="101"/>
      <c r="G15187" s="101"/>
      <c r="I15187" s="102"/>
      <c r="J15187" s="103"/>
    </row>
    <row r="15188" spans="3:10" x14ac:dyDescent="0.25">
      <c r="C15188" s="101"/>
      <c r="E15188" s="101"/>
      <c r="G15188" s="101"/>
      <c r="I15188" s="102"/>
      <c r="J15188" s="103"/>
    </row>
    <row r="15189" spans="3:10" x14ac:dyDescent="0.25">
      <c r="C15189" s="101"/>
      <c r="E15189" s="101"/>
      <c r="G15189" s="101"/>
      <c r="I15189" s="102"/>
      <c r="J15189" s="103"/>
    </row>
    <row r="15190" spans="3:10" x14ac:dyDescent="0.25">
      <c r="C15190" s="101"/>
      <c r="E15190" s="101"/>
      <c r="G15190" s="101"/>
      <c r="I15190" s="102"/>
      <c r="J15190" s="103"/>
    </row>
    <row r="15191" spans="3:10" x14ac:dyDescent="0.25">
      <c r="C15191" s="101"/>
      <c r="E15191" s="101"/>
      <c r="G15191" s="101"/>
      <c r="I15191" s="102"/>
      <c r="J15191" s="103"/>
    </row>
    <row r="15192" spans="3:10" x14ac:dyDescent="0.25">
      <c r="C15192" s="101"/>
      <c r="E15192" s="101"/>
      <c r="G15192" s="101"/>
      <c r="I15192" s="102"/>
      <c r="J15192" s="103"/>
    </row>
    <row r="15193" spans="3:10" x14ac:dyDescent="0.25">
      <c r="C15193" s="101"/>
      <c r="E15193" s="101"/>
      <c r="G15193" s="101"/>
      <c r="I15193" s="102"/>
      <c r="J15193" s="103"/>
    </row>
    <row r="15194" spans="3:10" x14ac:dyDescent="0.25">
      <c r="C15194" s="101"/>
      <c r="E15194" s="101"/>
      <c r="G15194" s="101"/>
      <c r="I15194" s="102"/>
      <c r="J15194" s="103"/>
    </row>
    <row r="15195" spans="3:10" x14ac:dyDescent="0.25">
      <c r="C15195" s="101"/>
      <c r="E15195" s="101"/>
      <c r="G15195" s="101"/>
      <c r="I15195" s="102"/>
      <c r="J15195" s="103"/>
    </row>
    <row r="15196" spans="3:10" x14ac:dyDescent="0.25">
      <c r="C15196" s="101"/>
      <c r="E15196" s="101"/>
      <c r="G15196" s="101"/>
      <c r="I15196" s="102"/>
      <c r="J15196" s="103"/>
    </row>
    <row r="15197" spans="3:10" x14ac:dyDescent="0.25">
      <c r="C15197" s="101"/>
      <c r="E15197" s="101"/>
      <c r="G15197" s="101"/>
      <c r="I15197" s="102"/>
      <c r="J15197" s="103"/>
    </row>
    <row r="15198" spans="3:10" x14ac:dyDescent="0.25">
      <c r="C15198" s="101"/>
      <c r="E15198" s="101"/>
      <c r="G15198" s="101"/>
      <c r="I15198" s="102"/>
      <c r="J15198" s="103"/>
    </row>
    <row r="15199" spans="3:10" x14ac:dyDescent="0.25">
      <c r="C15199" s="101"/>
      <c r="E15199" s="101"/>
      <c r="G15199" s="101"/>
      <c r="I15199" s="102"/>
      <c r="J15199" s="103"/>
    </row>
    <row r="15200" spans="3:10" x14ac:dyDescent="0.25">
      <c r="C15200" s="101"/>
      <c r="E15200" s="101"/>
      <c r="G15200" s="101"/>
      <c r="I15200" s="102"/>
      <c r="J15200" s="103"/>
    </row>
    <row r="15201" spans="3:10" x14ac:dyDescent="0.25">
      <c r="C15201" s="101"/>
      <c r="E15201" s="101"/>
      <c r="G15201" s="101"/>
      <c r="I15201" s="102"/>
      <c r="J15201" s="103"/>
    </row>
    <row r="15202" spans="3:10" x14ac:dyDescent="0.25">
      <c r="C15202" s="101"/>
      <c r="E15202" s="101"/>
      <c r="G15202" s="101"/>
      <c r="I15202" s="102"/>
      <c r="J15202" s="103"/>
    </row>
    <row r="15203" spans="3:10" x14ac:dyDescent="0.25">
      <c r="C15203" s="101"/>
      <c r="E15203" s="101"/>
      <c r="G15203" s="101"/>
      <c r="I15203" s="102"/>
      <c r="J15203" s="103"/>
    </row>
    <row r="15204" spans="3:10" x14ac:dyDescent="0.25">
      <c r="C15204" s="101"/>
      <c r="E15204" s="101"/>
      <c r="G15204" s="101"/>
      <c r="I15204" s="102"/>
      <c r="J15204" s="103"/>
    </row>
    <row r="15205" spans="3:10" x14ac:dyDescent="0.25">
      <c r="C15205" s="101"/>
      <c r="E15205" s="101"/>
      <c r="G15205" s="101"/>
      <c r="I15205" s="102"/>
      <c r="J15205" s="103"/>
    </row>
    <row r="15206" spans="3:10" x14ac:dyDescent="0.25">
      <c r="C15206" s="101"/>
      <c r="E15206" s="101"/>
      <c r="G15206" s="101"/>
      <c r="I15206" s="102"/>
      <c r="J15206" s="103"/>
    </row>
    <row r="15207" spans="3:10" x14ac:dyDescent="0.25">
      <c r="C15207" s="101"/>
      <c r="E15207" s="101"/>
      <c r="G15207" s="101"/>
      <c r="I15207" s="102"/>
      <c r="J15207" s="103"/>
    </row>
    <row r="15208" spans="3:10" x14ac:dyDescent="0.25">
      <c r="C15208" s="101"/>
      <c r="E15208" s="101"/>
      <c r="G15208" s="101"/>
      <c r="I15208" s="102"/>
      <c r="J15208" s="103"/>
    </row>
    <row r="15209" spans="3:10" x14ac:dyDescent="0.25">
      <c r="C15209" s="101"/>
      <c r="E15209" s="101"/>
      <c r="G15209" s="101"/>
      <c r="I15209" s="102"/>
      <c r="J15209" s="103"/>
    </row>
    <row r="15210" spans="3:10" x14ac:dyDescent="0.25">
      <c r="C15210" s="101"/>
      <c r="E15210" s="101"/>
      <c r="G15210" s="101"/>
      <c r="I15210" s="102"/>
      <c r="J15210" s="103"/>
    </row>
    <row r="15211" spans="3:10" x14ac:dyDescent="0.25">
      <c r="C15211" s="101"/>
      <c r="E15211" s="101"/>
      <c r="G15211" s="101"/>
      <c r="I15211" s="102"/>
      <c r="J15211" s="103"/>
    </row>
    <row r="15212" spans="3:10" x14ac:dyDescent="0.25">
      <c r="C15212" s="101"/>
      <c r="E15212" s="101"/>
      <c r="G15212" s="101"/>
      <c r="I15212" s="102"/>
      <c r="J15212" s="103"/>
    </row>
    <row r="15213" spans="3:10" x14ac:dyDescent="0.25">
      <c r="C15213" s="101"/>
      <c r="E15213" s="101"/>
      <c r="G15213" s="101"/>
      <c r="I15213" s="102"/>
      <c r="J15213" s="103"/>
    </row>
    <row r="15214" spans="3:10" x14ac:dyDescent="0.25">
      <c r="C15214" s="101"/>
      <c r="E15214" s="101"/>
      <c r="G15214" s="101"/>
      <c r="I15214" s="102"/>
      <c r="J15214" s="103"/>
    </row>
    <row r="15215" spans="3:10" x14ac:dyDescent="0.25">
      <c r="C15215" s="101"/>
      <c r="E15215" s="101"/>
      <c r="G15215" s="101"/>
      <c r="I15215" s="102"/>
      <c r="J15215" s="103"/>
    </row>
    <row r="15216" spans="3:10" x14ac:dyDescent="0.25">
      <c r="C15216" s="101"/>
      <c r="E15216" s="101"/>
      <c r="G15216" s="101"/>
      <c r="I15216" s="102"/>
      <c r="J15216" s="103"/>
    </row>
    <row r="15217" spans="3:10" x14ac:dyDescent="0.25">
      <c r="C15217" s="101"/>
      <c r="E15217" s="101"/>
      <c r="G15217" s="101"/>
      <c r="I15217" s="102"/>
      <c r="J15217" s="103"/>
    </row>
    <row r="15218" spans="3:10" x14ac:dyDescent="0.25">
      <c r="C15218" s="101"/>
      <c r="E15218" s="101"/>
      <c r="G15218" s="101"/>
      <c r="I15218" s="102"/>
      <c r="J15218" s="103"/>
    </row>
    <row r="15219" spans="3:10" x14ac:dyDescent="0.25">
      <c r="C15219" s="101"/>
      <c r="E15219" s="101"/>
      <c r="G15219" s="101"/>
      <c r="I15219" s="102"/>
      <c r="J15219" s="103"/>
    </row>
    <row r="15220" spans="3:10" x14ac:dyDescent="0.25">
      <c r="C15220" s="101"/>
      <c r="E15220" s="101"/>
      <c r="G15220" s="101"/>
      <c r="I15220" s="102"/>
      <c r="J15220" s="103"/>
    </row>
    <row r="15221" spans="3:10" x14ac:dyDescent="0.25">
      <c r="C15221" s="101"/>
      <c r="E15221" s="101"/>
      <c r="G15221" s="101"/>
      <c r="I15221" s="102"/>
      <c r="J15221" s="103"/>
    </row>
    <row r="15222" spans="3:10" x14ac:dyDescent="0.25">
      <c r="C15222" s="101"/>
      <c r="E15222" s="101"/>
      <c r="G15222" s="101"/>
      <c r="I15222" s="102"/>
      <c r="J15222" s="103"/>
    </row>
    <row r="15223" spans="3:10" x14ac:dyDescent="0.25">
      <c r="C15223" s="101"/>
      <c r="E15223" s="101"/>
      <c r="G15223" s="101"/>
      <c r="I15223" s="102"/>
      <c r="J15223" s="103"/>
    </row>
    <row r="15224" spans="3:10" x14ac:dyDescent="0.25">
      <c r="C15224" s="101"/>
      <c r="E15224" s="101"/>
      <c r="G15224" s="101"/>
      <c r="I15224" s="102"/>
      <c r="J15224" s="103"/>
    </row>
    <row r="15225" spans="3:10" x14ac:dyDescent="0.25">
      <c r="C15225" s="101"/>
      <c r="E15225" s="101"/>
      <c r="G15225" s="101"/>
      <c r="I15225" s="102"/>
      <c r="J15225" s="103"/>
    </row>
    <row r="15226" spans="3:10" x14ac:dyDescent="0.25">
      <c r="C15226" s="101"/>
      <c r="E15226" s="101"/>
      <c r="G15226" s="101"/>
      <c r="I15226" s="102"/>
      <c r="J15226" s="103"/>
    </row>
    <row r="15227" spans="3:10" x14ac:dyDescent="0.25">
      <c r="C15227" s="101"/>
      <c r="E15227" s="101"/>
      <c r="G15227" s="101"/>
      <c r="I15227" s="102"/>
      <c r="J15227" s="103"/>
    </row>
    <row r="15228" spans="3:10" x14ac:dyDescent="0.25">
      <c r="C15228" s="101"/>
      <c r="E15228" s="101"/>
      <c r="G15228" s="101"/>
      <c r="I15228" s="102"/>
      <c r="J15228" s="103"/>
    </row>
    <row r="15229" spans="3:10" x14ac:dyDescent="0.25">
      <c r="C15229" s="101"/>
      <c r="E15229" s="101"/>
      <c r="G15229" s="101"/>
      <c r="I15229" s="102"/>
      <c r="J15229" s="103"/>
    </row>
    <row r="15230" spans="3:10" x14ac:dyDescent="0.25">
      <c r="C15230" s="101"/>
      <c r="E15230" s="101"/>
      <c r="G15230" s="101"/>
      <c r="I15230" s="102"/>
      <c r="J15230" s="103"/>
    </row>
    <row r="15231" spans="3:10" x14ac:dyDescent="0.25">
      <c r="C15231" s="101"/>
      <c r="E15231" s="101"/>
      <c r="G15231" s="101"/>
      <c r="I15231" s="102"/>
      <c r="J15231" s="103"/>
    </row>
    <row r="15232" spans="3:10" x14ac:dyDescent="0.25">
      <c r="C15232" s="101"/>
      <c r="E15232" s="101"/>
      <c r="G15232" s="101"/>
      <c r="I15232" s="102"/>
      <c r="J15232" s="103"/>
    </row>
    <row r="15233" spans="3:10" x14ac:dyDescent="0.25">
      <c r="C15233" s="101"/>
      <c r="E15233" s="101"/>
      <c r="G15233" s="101"/>
      <c r="I15233" s="102"/>
      <c r="J15233" s="103"/>
    </row>
    <row r="15234" spans="3:10" x14ac:dyDescent="0.25">
      <c r="C15234" s="101"/>
      <c r="E15234" s="101"/>
      <c r="G15234" s="101"/>
      <c r="I15234" s="102"/>
      <c r="J15234" s="103"/>
    </row>
    <row r="15235" spans="3:10" x14ac:dyDescent="0.25">
      <c r="C15235" s="101"/>
      <c r="E15235" s="101"/>
      <c r="G15235" s="101"/>
      <c r="I15235" s="102"/>
      <c r="J15235" s="103"/>
    </row>
    <row r="15236" spans="3:10" x14ac:dyDescent="0.25">
      <c r="C15236" s="101"/>
      <c r="E15236" s="101"/>
      <c r="G15236" s="101"/>
      <c r="I15236" s="102"/>
      <c r="J15236" s="103"/>
    </row>
    <row r="15237" spans="3:10" x14ac:dyDescent="0.25">
      <c r="C15237" s="101"/>
      <c r="E15237" s="101"/>
      <c r="G15237" s="101"/>
      <c r="I15237" s="102"/>
      <c r="J15237" s="103"/>
    </row>
    <row r="15238" spans="3:10" x14ac:dyDescent="0.25">
      <c r="C15238" s="101"/>
      <c r="E15238" s="101"/>
      <c r="G15238" s="101"/>
      <c r="I15238" s="102"/>
      <c r="J15238" s="103"/>
    </row>
    <row r="15239" spans="3:10" x14ac:dyDescent="0.25">
      <c r="C15239" s="101"/>
      <c r="E15239" s="101"/>
      <c r="G15239" s="101"/>
      <c r="I15239" s="102"/>
      <c r="J15239" s="103"/>
    </row>
    <row r="15240" spans="3:10" x14ac:dyDescent="0.25">
      <c r="C15240" s="101"/>
      <c r="E15240" s="101"/>
      <c r="G15240" s="101"/>
      <c r="I15240" s="102"/>
      <c r="J15240" s="103"/>
    </row>
    <row r="15241" spans="3:10" x14ac:dyDescent="0.25">
      <c r="C15241" s="101"/>
      <c r="E15241" s="101"/>
      <c r="G15241" s="101"/>
      <c r="I15241" s="102"/>
      <c r="J15241" s="103"/>
    </row>
    <row r="15242" spans="3:10" x14ac:dyDescent="0.25">
      <c r="C15242" s="101"/>
      <c r="E15242" s="101"/>
      <c r="G15242" s="101"/>
      <c r="I15242" s="102"/>
      <c r="J15242" s="103"/>
    </row>
    <row r="15243" spans="3:10" x14ac:dyDescent="0.25">
      <c r="C15243" s="101"/>
      <c r="E15243" s="101"/>
      <c r="G15243" s="101"/>
      <c r="I15243" s="102"/>
      <c r="J15243" s="103"/>
    </row>
    <row r="15244" spans="3:10" x14ac:dyDescent="0.25">
      <c r="C15244" s="101"/>
      <c r="E15244" s="101"/>
      <c r="G15244" s="101"/>
      <c r="I15244" s="102"/>
      <c r="J15244" s="103"/>
    </row>
    <row r="15245" spans="3:10" x14ac:dyDescent="0.25">
      <c r="C15245" s="101"/>
      <c r="E15245" s="101"/>
      <c r="G15245" s="101"/>
      <c r="I15245" s="102"/>
      <c r="J15245" s="103"/>
    </row>
    <row r="15246" spans="3:10" x14ac:dyDescent="0.25">
      <c r="C15246" s="101"/>
      <c r="E15246" s="101"/>
      <c r="G15246" s="101"/>
      <c r="I15246" s="102"/>
      <c r="J15246" s="103"/>
    </row>
    <row r="15247" spans="3:10" x14ac:dyDescent="0.25">
      <c r="C15247" s="101"/>
      <c r="E15247" s="101"/>
      <c r="G15247" s="101"/>
      <c r="I15247" s="102"/>
      <c r="J15247" s="103"/>
    </row>
    <row r="15248" spans="3:10" x14ac:dyDescent="0.25">
      <c r="C15248" s="101"/>
      <c r="E15248" s="101"/>
      <c r="G15248" s="101"/>
      <c r="I15248" s="102"/>
      <c r="J15248" s="103"/>
    </row>
    <row r="15249" spans="3:10" x14ac:dyDescent="0.25">
      <c r="C15249" s="101"/>
      <c r="E15249" s="101"/>
      <c r="G15249" s="101"/>
      <c r="I15249" s="102"/>
      <c r="J15249" s="103"/>
    </row>
    <row r="15250" spans="3:10" x14ac:dyDescent="0.25">
      <c r="C15250" s="101"/>
      <c r="E15250" s="101"/>
      <c r="G15250" s="101"/>
      <c r="I15250" s="102"/>
      <c r="J15250" s="103"/>
    </row>
    <row r="15251" spans="3:10" x14ac:dyDescent="0.25">
      <c r="C15251" s="101"/>
      <c r="E15251" s="101"/>
      <c r="G15251" s="101"/>
      <c r="I15251" s="102"/>
      <c r="J15251" s="103"/>
    </row>
    <row r="15252" spans="3:10" x14ac:dyDescent="0.25">
      <c r="C15252" s="101"/>
      <c r="E15252" s="101"/>
      <c r="G15252" s="101"/>
      <c r="I15252" s="102"/>
      <c r="J15252" s="103"/>
    </row>
    <row r="15253" spans="3:10" x14ac:dyDescent="0.25">
      <c r="C15253" s="101"/>
      <c r="E15253" s="101"/>
      <c r="G15253" s="101"/>
      <c r="I15253" s="102"/>
      <c r="J15253" s="103"/>
    </row>
    <row r="15254" spans="3:10" x14ac:dyDescent="0.25">
      <c r="C15254" s="101"/>
      <c r="E15254" s="101"/>
      <c r="G15254" s="101"/>
      <c r="I15254" s="102"/>
      <c r="J15254" s="103"/>
    </row>
    <row r="15255" spans="3:10" x14ac:dyDescent="0.25">
      <c r="C15255" s="101"/>
      <c r="E15255" s="101"/>
      <c r="G15255" s="101"/>
      <c r="I15255" s="102"/>
      <c r="J15255" s="103"/>
    </row>
    <row r="15256" spans="3:10" x14ac:dyDescent="0.25">
      <c r="C15256" s="101"/>
      <c r="E15256" s="101"/>
      <c r="G15256" s="101"/>
      <c r="I15256" s="102"/>
      <c r="J15256" s="103"/>
    </row>
    <row r="15257" spans="3:10" x14ac:dyDescent="0.25">
      <c r="C15257" s="101"/>
      <c r="E15257" s="101"/>
      <c r="G15257" s="101"/>
      <c r="I15257" s="102"/>
      <c r="J15257" s="103"/>
    </row>
    <row r="15258" spans="3:10" x14ac:dyDescent="0.25">
      <c r="C15258" s="101"/>
      <c r="E15258" s="101"/>
      <c r="G15258" s="101"/>
      <c r="I15258" s="102"/>
      <c r="J15258" s="103"/>
    </row>
    <row r="15259" spans="3:10" x14ac:dyDescent="0.25">
      <c r="C15259" s="101"/>
      <c r="E15259" s="101"/>
      <c r="G15259" s="101"/>
      <c r="I15259" s="102"/>
      <c r="J15259" s="103"/>
    </row>
    <row r="15260" spans="3:10" x14ac:dyDescent="0.25">
      <c r="C15260" s="101"/>
      <c r="E15260" s="101"/>
      <c r="G15260" s="101"/>
      <c r="I15260" s="102"/>
      <c r="J15260" s="103"/>
    </row>
    <row r="15261" spans="3:10" x14ac:dyDescent="0.25">
      <c r="C15261" s="101"/>
      <c r="E15261" s="101"/>
      <c r="G15261" s="101"/>
      <c r="I15261" s="102"/>
      <c r="J15261" s="103"/>
    </row>
    <row r="15262" spans="3:10" x14ac:dyDescent="0.25">
      <c r="C15262" s="101"/>
      <c r="E15262" s="101"/>
      <c r="G15262" s="101"/>
      <c r="I15262" s="102"/>
      <c r="J15262" s="103"/>
    </row>
    <row r="15263" spans="3:10" x14ac:dyDescent="0.25">
      <c r="C15263" s="101"/>
      <c r="E15263" s="101"/>
      <c r="G15263" s="101"/>
      <c r="I15263" s="102"/>
      <c r="J15263" s="103"/>
    </row>
    <row r="15264" spans="3:10" x14ac:dyDescent="0.25">
      <c r="C15264" s="101"/>
      <c r="E15264" s="101"/>
      <c r="G15264" s="101"/>
      <c r="I15264" s="102"/>
      <c r="J15264" s="103"/>
    </row>
    <row r="15265" spans="3:10" x14ac:dyDescent="0.25">
      <c r="C15265" s="101"/>
      <c r="E15265" s="101"/>
      <c r="G15265" s="101"/>
      <c r="I15265" s="102"/>
      <c r="J15265" s="103"/>
    </row>
    <row r="15266" spans="3:10" x14ac:dyDescent="0.25">
      <c r="C15266" s="101"/>
      <c r="E15266" s="101"/>
      <c r="G15266" s="101"/>
      <c r="I15266" s="102"/>
      <c r="J15266" s="103"/>
    </row>
    <row r="15267" spans="3:10" x14ac:dyDescent="0.25">
      <c r="C15267" s="101"/>
      <c r="E15267" s="101"/>
      <c r="G15267" s="101"/>
      <c r="I15267" s="102"/>
      <c r="J15267" s="103"/>
    </row>
    <row r="15268" spans="3:10" x14ac:dyDescent="0.25">
      <c r="C15268" s="101"/>
      <c r="E15268" s="101"/>
      <c r="G15268" s="101"/>
      <c r="I15268" s="102"/>
      <c r="J15268" s="103"/>
    </row>
    <row r="15269" spans="3:10" x14ac:dyDescent="0.25">
      <c r="C15269" s="101"/>
      <c r="E15269" s="101"/>
      <c r="G15269" s="101"/>
      <c r="I15269" s="102"/>
      <c r="J15269" s="103"/>
    </row>
    <row r="15270" spans="3:10" x14ac:dyDescent="0.25">
      <c r="C15270" s="101"/>
      <c r="E15270" s="101"/>
      <c r="G15270" s="101"/>
      <c r="I15270" s="102"/>
      <c r="J15270" s="103"/>
    </row>
    <row r="15271" spans="3:10" x14ac:dyDescent="0.25">
      <c r="C15271" s="101"/>
      <c r="E15271" s="101"/>
      <c r="G15271" s="101"/>
      <c r="I15271" s="102"/>
      <c r="J15271" s="103"/>
    </row>
    <row r="15272" spans="3:10" x14ac:dyDescent="0.25">
      <c r="C15272" s="101"/>
      <c r="E15272" s="101"/>
      <c r="G15272" s="101"/>
      <c r="I15272" s="102"/>
      <c r="J15272" s="103"/>
    </row>
    <row r="15273" spans="3:10" x14ac:dyDescent="0.25">
      <c r="C15273" s="101"/>
      <c r="E15273" s="101"/>
      <c r="G15273" s="101"/>
      <c r="I15273" s="102"/>
      <c r="J15273" s="103"/>
    </row>
    <row r="15274" spans="3:10" x14ac:dyDescent="0.25">
      <c r="C15274" s="101"/>
      <c r="E15274" s="101"/>
      <c r="G15274" s="101"/>
      <c r="I15274" s="102"/>
      <c r="J15274" s="103"/>
    </row>
    <row r="15275" spans="3:10" x14ac:dyDescent="0.25">
      <c r="C15275" s="101"/>
      <c r="E15275" s="101"/>
      <c r="G15275" s="101"/>
      <c r="I15275" s="102"/>
      <c r="J15275" s="103"/>
    </row>
    <row r="15276" spans="3:10" x14ac:dyDescent="0.25">
      <c r="C15276" s="101"/>
      <c r="E15276" s="101"/>
      <c r="G15276" s="101"/>
      <c r="I15276" s="102"/>
      <c r="J15276" s="103"/>
    </row>
    <row r="15277" spans="3:10" x14ac:dyDescent="0.25">
      <c r="C15277" s="101"/>
      <c r="E15277" s="101"/>
      <c r="G15277" s="101"/>
      <c r="I15277" s="102"/>
      <c r="J15277" s="103"/>
    </row>
    <row r="15278" spans="3:10" x14ac:dyDescent="0.25">
      <c r="C15278" s="101"/>
      <c r="E15278" s="101"/>
      <c r="G15278" s="101"/>
      <c r="I15278" s="102"/>
      <c r="J15278" s="103"/>
    </row>
    <row r="15279" spans="3:10" x14ac:dyDescent="0.25">
      <c r="C15279" s="101"/>
      <c r="E15279" s="101"/>
      <c r="G15279" s="101"/>
      <c r="I15279" s="102"/>
      <c r="J15279" s="103"/>
    </row>
    <row r="15280" spans="3:10" x14ac:dyDescent="0.25">
      <c r="C15280" s="101"/>
      <c r="E15280" s="101"/>
      <c r="G15280" s="101"/>
      <c r="I15280" s="102"/>
      <c r="J15280" s="103"/>
    </row>
    <row r="15281" spans="3:10" x14ac:dyDescent="0.25">
      <c r="C15281" s="101"/>
      <c r="E15281" s="101"/>
      <c r="G15281" s="101"/>
      <c r="I15281" s="102"/>
      <c r="J15281" s="103"/>
    </row>
    <row r="15282" spans="3:10" x14ac:dyDescent="0.25">
      <c r="C15282" s="101"/>
      <c r="E15282" s="101"/>
      <c r="G15282" s="101"/>
      <c r="I15282" s="102"/>
      <c r="J15282" s="103"/>
    </row>
    <row r="15283" spans="3:10" x14ac:dyDescent="0.25">
      <c r="C15283" s="101"/>
      <c r="E15283" s="101"/>
      <c r="G15283" s="101"/>
      <c r="I15283" s="102"/>
      <c r="J15283" s="103"/>
    </row>
    <row r="15284" spans="3:10" x14ac:dyDescent="0.25">
      <c r="C15284" s="101"/>
      <c r="E15284" s="101"/>
      <c r="G15284" s="101"/>
      <c r="I15284" s="102"/>
      <c r="J15284" s="103"/>
    </row>
    <row r="15285" spans="3:10" x14ac:dyDescent="0.25">
      <c r="C15285" s="101"/>
      <c r="E15285" s="101"/>
      <c r="G15285" s="101"/>
      <c r="I15285" s="102"/>
      <c r="J15285" s="103"/>
    </row>
    <row r="15286" spans="3:10" x14ac:dyDescent="0.25">
      <c r="C15286" s="101"/>
      <c r="E15286" s="101"/>
      <c r="G15286" s="101"/>
      <c r="I15286" s="102"/>
      <c r="J15286" s="103"/>
    </row>
    <row r="15287" spans="3:10" x14ac:dyDescent="0.25">
      <c r="C15287" s="101"/>
      <c r="E15287" s="101"/>
      <c r="G15287" s="101"/>
      <c r="I15287" s="102"/>
      <c r="J15287" s="103"/>
    </row>
    <row r="15288" spans="3:10" x14ac:dyDescent="0.25">
      <c r="C15288" s="101"/>
      <c r="E15288" s="101"/>
      <c r="G15288" s="101"/>
      <c r="I15288" s="102"/>
      <c r="J15288" s="103"/>
    </row>
    <row r="15289" spans="3:10" x14ac:dyDescent="0.25">
      <c r="C15289" s="101"/>
      <c r="E15289" s="101"/>
      <c r="G15289" s="101"/>
      <c r="I15289" s="102"/>
      <c r="J15289" s="103"/>
    </row>
    <row r="15290" spans="3:10" x14ac:dyDescent="0.25">
      <c r="C15290" s="101"/>
      <c r="E15290" s="101"/>
      <c r="G15290" s="101"/>
      <c r="I15290" s="102"/>
      <c r="J15290" s="103"/>
    </row>
    <row r="15291" spans="3:10" x14ac:dyDescent="0.25">
      <c r="C15291" s="101"/>
      <c r="E15291" s="101"/>
      <c r="G15291" s="101"/>
      <c r="I15291" s="102"/>
      <c r="J15291" s="103"/>
    </row>
    <row r="15292" spans="3:10" x14ac:dyDescent="0.25">
      <c r="C15292" s="101"/>
      <c r="E15292" s="101"/>
      <c r="G15292" s="101"/>
      <c r="I15292" s="102"/>
      <c r="J15292" s="103"/>
    </row>
    <row r="15293" spans="3:10" x14ac:dyDescent="0.25">
      <c r="C15293" s="101"/>
      <c r="E15293" s="101"/>
      <c r="G15293" s="101"/>
      <c r="I15293" s="102"/>
      <c r="J15293" s="103"/>
    </row>
    <row r="15294" spans="3:10" x14ac:dyDescent="0.25">
      <c r="C15294" s="101"/>
      <c r="E15294" s="101"/>
      <c r="G15294" s="101"/>
      <c r="I15294" s="102"/>
      <c r="J15294" s="103"/>
    </row>
    <row r="15295" spans="3:10" x14ac:dyDescent="0.25">
      <c r="C15295" s="101"/>
      <c r="E15295" s="101"/>
      <c r="G15295" s="101"/>
      <c r="I15295" s="102"/>
      <c r="J15295" s="103"/>
    </row>
    <row r="15296" spans="3:10" x14ac:dyDescent="0.25">
      <c r="C15296" s="101"/>
      <c r="E15296" s="101"/>
      <c r="G15296" s="101"/>
      <c r="I15296" s="102"/>
      <c r="J15296" s="103"/>
    </row>
    <row r="15297" spans="3:10" x14ac:dyDescent="0.25">
      <c r="C15297" s="101"/>
      <c r="E15297" s="101"/>
      <c r="G15297" s="101"/>
      <c r="I15297" s="102"/>
      <c r="J15297" s="103"/>
    </row>
    <row r="15298" spans="3:10" x14ac:dyDescent="0.25">
      <c r="C15298" s="101"/>
      <c r="E15298" s="101"/>
      <c r="G15298" s="101"/>
      <c r="I15298" s="102"/>
      <c r="J15298" s="103"/>
    </row>
    <row r="15299" spans="3:10" x14ac:dyDescent="0.25">
      <c r="C15299" s="101"/>
      <c r="E15299" s="101"/>
      <c r="G15299" s="101"/>
      <c r="I15299" s="102"/>
      <c r="J15299" s="103"/>
    </row>
    <row r="15300" spans="3:10" x14ac:dyDescent="0.25">
      <c r="C15300" s="101"/>
      <c r="E15300" s="101"/>
      <c r="G15300" s="101"/>
      <c r="I15300" s="102"/>
      <c r="J15300" s="103"/>
    </row>
    <row r="15301" spans="3:10" x14ac:dyDescent="0.25">
      <c r="C15301" s="101"/>
      <c r="E15301" s="101"/>
      <c r="G15301" s="101"/>
      <c r="I15301" s="102"/>
      <c r="J15301" s="103"/>
    </row>
    <row r="15302" spans="3:10" x14ac:dyDescent="0.25">
      <c r="C15302" s="101"/>
      <c r="E15302" s="101"/>
      <c r="G15302" s="101"/>
      <c r="I15302" s="102"/>
      <c r="J15302" s="103"/>
    </row>
    <row r="15303" spans="3:10" x14ac:dyDescent="0.25">
      <c r="C15303" s="101"/>
      <c r="E15303" s="101"/>
      <c r="G15303" s="101"/>
      <c r="I15303" s="102"/>
      <c r="J15303" s="103"/>
    </row>
    <row r="15304" spans="3:10" x14ac:dyDescent="0.25">
      <c r="C15304" s="101"/>
      <c r="E15304" s="101"/>
      <c r="G15304" s="101"/>
      <c r="I15304" s="102"/>
      <c r="J15304" s="103"/>
    </row>
    <row r="15305" spans="3:10" x14ac:dyDescent="0.25">
      <c r="C15305" s="101"/>
      <c r="E15305" s="101"/>
      <c r="G15305" s="101"/>
      <c r="I15305" s="102"/>
      <c r="J15305" s="103"/>
    </row>
    <row r="15306" spans="3:10" x14ac:dyDescent="0.25">
      <c r="C15306" s="101"/>
      <c r="E15306" s="101"/>
      <c r="G15306" s="101"/>
      <c r="I15306" s="102"/>
      <c r="J15306" s="103"/>
    </row>
    <row r="15307" spans="3:10" x14ac:dyDescent="0.25">
      <c r="C15307" s="101"/>
      <c r="E15307" s="101"/>
      <c r="G15307" s="101"/>
      <c r="I15307" s="102"/>
      <c r="J15307" s="103"/>
    </row>
    <row r="15308" spans="3:10" x14ac:dyDescent="0.25">
      <c r="C15308" s="101"/>
      <c r="E15308" s="101"/>
      <c r="G15308" s="101"/>
      <c r="I15308" s="102"/>
      <c r="J15308" s="103"/>
    </row>
    <row r="15309" spans="3:10" x14ac:dyDescent="0.25">
      <c r="C15309" s="101"/>
      <c r="E15309" s="101"/>
      <c r="G15309" s="101"/>
      <c r="I15309" s="102"/>
      <c r="J15309" s="103"/>
    </row>
    <row r="15310" spans="3:10" x14ac:dyDescent="0.25">
      <c r="C15310" s="101"/>
      <c r="E15310" s="101"/>
      <c r="G15310" s="101"/>
      <c r="I15310" s="102"/>
      <c r="J15310" s="103"/>
    </row>
    <row r="15311" spans="3:10" x14ac:dyDescent="0.25">
      <c r="C15311" s="101"/>
      <c r="E15311" s="101"/>
      <c r="G15311" s="101"/>
      <c r="I15311" s="102"/>
      <c r="J15311" s="103"/>
    </row>
    <row r="15312" spans="3:10" x14ac:dyDescent="0.25">
      <c r="C15312" s="101"/>
      <c r="E15312" s="101"/>
      <c r="G15312" s="101"/>
      <c r="I15312" s="102"/>
      <c r="J15312" s="103"/>
    </row>
    <row r="15313" spans="3:10" x14ac:dyDescent="0.25">
      <c r="C15313" s="101"/>
      <c r="E15313" s="101"/>
      <c r="G15313" s="101"/>
      <c r="I15313" s="102"/>
      <c r="J15313" s="103"/>
    </row>
    <row r="15314" spans="3:10" x14ac:dyDescent="0.25">
      <c r="C15314" s="101"/>
      <c r="E15314" s="101"/>
      <c r="G15314" s="101"/>
      <c r="I15314" s="102"/>
      <c r="J15314" s="103"/>
    </row>
    <row r="15315" spans="3:10" x14ac:dyDescent="0.25">
      <c r="C15315" s="101"/>
      <c r="E15315" s="101"/>
      <c r="G15315" s="101"/>
      <c r="I15315" s="102"/>
      <c r="J15315" s="103"/>
    </row>
    <row r="15316" spans="3:10" x14ac:dyDescent="0.25">
      <c r="C15316" s="101"/>
      <c r="E15316" s="101"/>
      <c r="G15316" s="101"/>
      <c r="I15316" s="102"/>
      <c r="J15316" s="103"/>
    </row>
    <row r="15317" spans="3:10" x14ac:dyDescent="0.25">
      <c r="C15317" s="101"/>
      <c r="E15317" s="101"/>
      <c r="G15317" s="101"/>
      <c r="I15317" s="102"/>
      <c r="J15317" s="103"/>
    </row>
    <row r="15318" spans="3:10" x14ac:dyDescent="0.25">
      <c r="C15318" s="101"/>
      <c r="E15318" s="101"/>
      <c r="G15318" s="101"/>
      <c r="I15318" s="102"/>
      <c r="J15318" s="103"/>
    </row>
    <row r="15319" spans="3:10" x14ac:dyDescent="0.25">
      <c r="C15319" s="101"/>
      <c r="E15319" s="101"/>
      <c r="G15319" s="101"/>
      <c r="I15319" s="102"/>
      <c r="J15319" s="103"/>
    </row>
    <row r="15320" spans="3:10" x14ac:dyDescent="0.25">
      <c r="C15320" s="101"/>
      <c r="E15320" s="101"/>
      <c r="G15320" s="101"/>
      <c r="I15320" s="102"/>
      <c r="J15320" s="103"/>
    </row>
    <row r="15321" spans="3:10" x14ac:dyDescent="0.25">
      <c r="C15321" s="101"/>
      <c r="E15321" s="101"/>
      <c r="G15321" s="101"/>
      <c r="I15321" s="102"/>
      <c r="J15321" s="103"/>
    </row>
    <row r="15322" spans="3:10" x14ac:dyDescent="0.25">
      <c r="C15322" s="101"/>
      <c r="E15322" s="101"/>
      <c r="G15322" s="101"/>
      <c r="I15322" s="102"/>
      <c r="J15322" s="103"/>
    </row>
    <row r="15323" spans="3:10" x14ac:dyDescent="0.25">
      <c r="C15323" s="101"/>
      <c r="E15323" s="101"/>
      <c r="G15323" s="101"/>
      <c r="I15323" s="102"/>
      <c r="J15323" s="103"/>
    </row>
    <row r="15324" spans="3:10" x14ac:dyDescent="0.25">
      <c r="C15324" s="101"/>
      <c r="E15324" s="101"/>
      <c r="G15324" s="101"/>
      <c r="I15324" s="102"/>
      <c r="J15324" s="103"/>
    </row>
    <row r="15325" spans="3:10" x14ac:dyDescent="0.25">
      <c r="C15325" s="101"/>
      <c r="E15325" s="101"/>
      <c r="G15325" s="101"/>
      <c r="I15325" s="102"/>
      <c r="J15325" s="103"/>
    </row>
    <row r="15326" spans="3:10" x14ac:dyDescent="0.25">
      <c r="C15326" s="101"/>
      <c r="E15326" s="101"/>
      <c r="G15326" s="101"/>
      <c r="I15326" s="102"/>
      <c r="J15326" s="103"/>
    </row>
    <row r="15327" spans="3:10" x14ac:dyDescent="0.25">
      <c r="C15327" s="101"/>
      <c r="E15327" s="101"/>
      <c r="G15327" s="101"/>
      <c r="I15327" s="102"/>
      <c r="J15327" s="103"/>
    </row>
    <row r="15328" spans="3:10" x14ac:dyDescent="0.25">
      <c r="C15328" s="101"/>
      <c r="E15328" s="101"/>
      <c r="G15328" s="101"/>
      <c r="I15328" s="102"/>
      <c r="J15328" s="103"/>
    </row>
    <row r="15329" spans="3:10" x14ac:dyDescent="0.25">
      <c r="C15329" s="101"/>
      <c r="E15329" s="101"/>
      <c r="G15329" s="101"/>
      <c r="I15329" s="102"/>
      <c r="J15329" s="103"/>
    </row>
    <row r="15330" spans="3:10" x14ac:dyDescent="0.25">
      <c r="C15330" s="101"/>
      <c r="E15330" s="101"/>
      <c r="G15330" s="101"/>
      <c r="I15330" s="102"/>
      <c r="J15330" s="103"/>
    </row>
    <row r="15331" spans="3:10" x14ac:dyDescent="0.25">
      <c r="C15331" s="101"/>
      <c r="E15331" s="101"/>
      <c r="G15331" s="101"/>
      <c r="I15331" s="102"/>
      <c r="J15331" s="103"/>
    </row>
    <row r="15332" spans="3:10" x14ac:dyDescent="0.25">
      <c r="C15332" s="101"/>
      <c r="E15332" s="101"/>
      <c r="G15332" s="101"/>
      <c r="I15332" s="102"/>
      <c r="J15332" s="103"/>
    </row>
    <row r="15333" spans="3:10" x14ac:dyDescent="0.25">
      <c r="C15333" s="101"/>
      <c r="E15333" s="101"/>
      <c r="G15333" s="101"/>
      <c r="I15333" s="102"/>
      <c r="J15333" s="103"/>
    </row>
    <row r="15334" spans="3:10" x14ac:dyDescent="0.25">
      <c r="C15334" s="101"/>
      <c r="E15334" s="101"/>
      <c r="G15334" s="101"/>
      <c r="I15334" s="102"/>
      <c r="J15334" s="103"/>
    </row>
    <row r="15335" spans="3:10" x14ac:dyDescent="0.25">
      <c r="C15335" s="101"/>
      <c r="E15335" s="101"/>
      <c r="G15335" s="101"/>
      <c r="I15335" s="102"/>
      <c r="J15335" s="103"/>
    </row>
    <row r="15336" spans="3:10" x14ac:dyDescent="0.25">
      <c r="C15336" s="101"/>
      <c r="E15336" s="101"/>
      <c r="G15336" s="101"/>
      <c r="I15336" s="102"/>
      <c r="J15336" s="103"/>
    </row>
    <row r="15337" spans="3:10" x14ac:dyDescent="0.25">
      <c r="C15337" s="101"/>
      <c r="E15337" s="101"/>
      <c r="G15337" s="101"/>
      <c r="I15337" s="102"/>
      <c r="J15337" s="103"/>
    </row>
    <row r="15338" spans="3:10" x14ac:dyDescent="0.25">
      <c r="C15338" s="101"/>
      <c r="E15338" s="101"/>
      <c r="G15338" s="101"/>
      <c r="I15338" s="102"/>
      <c r="J15338" s="103"/>
    </row>
    <row r="15339" spans="3:10" x14ac:dyDescent="0.25">
      <c r="C15339" s="101"/>
      <c r="E15339" s="101"/>
      <c r="G15339" s="101"/>
      <c r="I15339" s="102"/>
      <c r="J15339" s="103"/>
    </row>
    <row r="15340" spans="3:10" x14ac:dyDescent="0.25">
      <c r="C15340" s="101"/>
      <c r="E15340" s="101"/>
      <c r="G15340" s="101"/>
      <c r="I15340" s="102"/>
      <c r="J15340" s="103"/>
    </row>
    <row r="15341" spans="3:10" x14ac:dyDescent="0.25">
      <c r="C15341" s="101"/>
      <c r="E15341" s="101"/>
      <c r="G15341" s="101"/>
      <c r="I15341" s="102"/>
      <c r="J15341" s="103"/>
    </row>
    <row r="15342" spans="3:10" x14ac:dyDescent="0.25">
      <c r="C15342" s="101"/>
      <c r="E15342" s="101"/>
      <c r="G15342" s="101"/>
      <c r="I15342" s="102"/>
      <c r="J15342" s="103"/>
    </row>
    <row r="15343" spans="3:10" x14ac:dyDescent="0.25">
      <c r="C15343" s="101"/>
      <c r="E15343" s="101"/>
      <c r="G15343" s="101"/>
      <c r="I15343" s="102"/>
      <c r="J15343" s="103"/>
    </row>
    <row r="15344" spans="3:10" x14ac:dyDescent="0.25">
      <c r="C15344" s="101"/>
      <c r="E15344" s="101"/>
      <c r="G15344" s="101"/>
      <c r="I15344" s="102"/>
      <c r="J15344" s="103"/>
    </row>
    <row r="15345" spans="3:10" x14ac:dyDescent="0.25">
      <c r="C15345" s="101"/>
      <c r="E15345" s="101"/>
      <c r="G15345" s="101"/>
      <c r="I15345" s="102"/>
      <c r="J15345" s="103"/>
    </row>
    <row r="15346" spans="3:10" x14ac:dyDescent="0.25">
      <c r="C15346" s="101"/>
      <c r="E15346" s="101"/>
      <c r="G15346" s="101"/>
      <c r="I15346" s="102"/>
      <c r="J15346" s="103"/>
    </row>
    <row r="15347" spans="3:10" x14ac:dyDescent="0.25">
      <c r="C15347" s="101"/>
      <c r="E15347" s="101"/>
      <c r="G15347" s="101"/>
      <c r="I15347" s="102"/>
      <c r="J15347" s="103"/>
    </row>
    <row r="15348" spans="3:10" x14ac:dyDescent="0.25">
      <c r="C15348" s="101"/>
      <c r="E15348" s="101"/>
      <c r="G15348" s="101"/>
      <c r="I15348" s="102"/>
      <c r="J15348" s="103"/>
    </row>
    <row r="15349" spans="3:10" x14ac:dyDescent="0.25">
      <c r="C15349" s="101"/>
      <c r="E15349" s="101"/>
      <c r="G15349" s="101"/>
      <c r="I15349" s="102"/>
      <c r="J15349" s="103"/>
    </row>
    <row r="15350" spans="3:10" x14ac:dyDescent="0.25">
      <c r="C15350" s="101"/>
      <c r="E15350" s="101"/>
      <c r="G15350" s="101"/>
      <c r="I15350" s="102"/>
      <c r="J15350" s="103"/>
    </row>
    <row r="15351" spans="3:10" x14ac:dyDescent="0.25">
      <c r="C15351" s="101"/>
      <c r="E15351" s="101"/>
      <c r="G15351" s="101"/>
      <c r="I15351" s="102"/>
      <c r="J15351" s="103"/>
    </row>
    <row r="15352" spans="3:10" x14ac:dyDescent="0.25">
      <c r="C15352" s="101"/>
      <c r="E15352" s="101"/>
      <c r="G15352" s="101"/>
      <c r="I15352" s="102"/>
      <c r="J15352" s="103"/>
    </row>
    <row r="15353" spans="3:10" x14ac:dyDescent="0.25">
      <c r="C15353" s="101"/>
      <c r="E15353" s="101"/>
      <c r="G15353" s="101"/>
      <c r="I15353" s="102"/>
      <c r="J15353" s="103"/>
    </row>
    <row r="15354" spans="3:10" x14ac:dyDescent="0.25">
      <c r="C15354" s="101"/>
      <c r="E15354" s="101"/>
      <c r="G15354" s="101"/>
      <c r="I15354" s="102"/>
      <c r="J15354" s="103"/>
    </row>
    <row r="15355" spans="3:10" x14ac:dyDescent="0.25">
      <c r="C15355" s="101"/>
      <c r="E15355" s="101"/>
      <c r="G15355" s="101"/>
      <c r="I15355" s="102"/>
      <c r="J15355" s="103"/>
    </row>
    <row r="15356" spans="3:10" x14ac:dyDescent="0.25">
      <c r="C15356" s="101"/>
      <c r="E15356" s="101"/>
      <c r="G15356" s="101"/>
      <c r="I15356" s="102"/>
      <c r="J15356" s="103"/>
    </row>
    <row r="15357" spans="3:10" x14ac:dyDescent="0.25">
      <c r="C15357" s="101"/>
      <c r="E15357" s="101"/>
      <c r="G15357" s="101"/>
      <c r="I15357" s="102"/>
      <c r="J15357" s="103"/>
    </row>
    <row r="15358" spans="3:10" x14ac:dyDescent="0.25">
      <c r="C15358" s="101"/>
      <c r="E15358" s="101"/>
      <c r="G15358" s="101"/>
      <c r="I15358" s="102"/>
      <c r="J15358" s="103"/>
    </row>
    <row r="15359" spans="3:10" x14ac:dyDescent="0.25">
      <c r="C15359" s="101"/>
      <c r="E15359" s="101"/>
      <c r="G15359" s="101"/>
      <c r="I15359" s="102"/>
      <c r="J15359" s="103"/>
    </row>
    <row r="15360" spans="3:10" x14ac:dyDescent="0.25">
      <c r="C15360" s="101"/>
      <c r="E15360" s="101"/>
      <c r="G15360" s="101"/>
      <c r="I15360" s="102"/>
      <c r="J15360" s="103"/>
    </row>
    <row r="15361" spans="3:10" x14ac:dyDescent="0.25">
      <c r="C15361" s="101"/>
      <c r="E15361" s="101"/>
      <c r="G15361" s="101"/>
      <c r="I15361" s="102"/>
      <c r="J15361" s="103"/>
    </row>
    <row r="15362" spans="3:10" x14ac:dyDescent="0.25">
      <c r="C15362" s="101"/>
      <c r="E15362" s="101"/>
      <c r="G15362" s="101"/>
      <c r="I15362" s="102"/>
      <c r="J15362" s="103"/>
    </row>
    <row r="15363" spans="3:10" x14ac:dyDescent="0.25">
      <c r="C15363" s="101"/>
      <c r="E15363" s="101"/>
      <c r="G15363" s="101"/>
      <c r="I15363" s="102"/>
      <c r="J15363" s="103"/>
    </row>
    <row r="15364" spans="3:10" x14ac:dyDescent="0.25">
      <c r="C15364" s="101"/>
      <c r="E15364" s="101"/>
      <c r="G15364" s="101"/>
      <c r="I15364" s="102"/>
      <c r="J15364" s="103"/>
    </row>
    <row r="15365" spans="3:10" x14ac:dyDescent="0.25">
      <c r="C15365" s="101"/>
      <c r="E15365" s="101"/>
      <c r="G15365" s="101"/>
      <c r="I15365" s="102"/>
      <c r="J15365" s="103"/>
    </row>
    <row r="15366" spans="3:10" x14ac:dyDescent="0.25">
      <c r="C15366" s="101"/>
      <c r="E15366" s="101"/>
      <c r="G15366" s="101"/>
      <c r="I15366" s="102"/>
      <c r="J15366" s="103"/>
    </row>
    <row r="15367" spans="3:10" x14ac:dyDescent="0.25">
      <c r="C15367" s="101"/>
      <c r="E15367" s="101"/>
      <c r="G15367" s="101"/>
      <c r="I15367" s="102"/>
      <c r="J15367" s="103"/>
    </row>
    <row r="15368" spans="3:10" x14ac:dyDescent="0.25">
      <c r="C15368" s="101"/>
      <c r="E15368" s="101"/>
      <c r="G15368" s="101"/>
      <c r="I15368" s="102"/>
      <c r="J15368" s="103"/>
    </row>
    <row r="15369" spans="3:10" x14ac:dyDescent="0.25">
      <c r="C15369" s="101"/>
      <c r="E15369" s="101"/>
      <c r="G15369" s="101"/>
      <c r="I15369" s="102"/>
      <c r="J15369" s="103"/>
    </row>
    <row r="15370" spans="3:10" x14ac:dyDescent="0.25">
      <c r="C15370" s="101"/>
      <c r="E15370" s="101"/>
      <c r="G15370" s="101"/>
      <c r="I15370" s="102"/>
      <c r="J15370" s="103"/>
    </row>
    <row r="15371" spans="3:10" x14ac:dyDescent="0.25">
      <c r="C15371" s="101"/>
      <c r="E15371" s="101"/>
      <c r="G15371" s="101"/>
      <c r="I15371" s="102"/>
      <c r="J15371" s="103"/>
    </row>
    <row r="15372" spans="3:10" x14ac:dyDescent="0.25">
      <c r="C15372" s="101"/>
      <c r="E15372" s="101"/>
      <c r="G15372" s="101"/>
      <c r="I15372" s="102"/>
      <c r="J15372" s="103"/>
    </row>
    <row r="15373" spans="3:10" x14ac:dyDescent="0.25">
      <c r="C15373" s="101"/>
      <c r="E15373" s="101"/>
      <c r="G15373" s="101"/>
      <c r="I15373" s="102"/>
      <c r="J15373" s="103"/>
    </row>
    <row r="15374" spans="3:10" x14ac:dyDescent="0.25">
      <c r="C15374" s="101"/>
      <c r="E15374" s="101"/>
      <c r="G15374" s="101"/>
      <c r="I15374" s="102"/>
      <c r="J15374" s="103"/>
    </row>
    <row r="15375" spans="3:10" x14ac:dyDescent="0.25">
      <c r="C15375" s="101"/>
      <c r="E15375" s="101"/>
      <c r="G15375" s="101"/>
      <c r="I15375" s="102"/>
      <c r="J15375" s="103"/>
    </row>
    <row r="15376" spans="3:10" x14ac:dyDescent="0.25">
      <c r="C15376" s="101"/>
      <c r="E15376" s="101"/>
      <c r="G15376" s="101"/>
      <c r="I15376" s="102"/>
      <c r="J15376" s="103"/>
    </row>
    <row r="15377" spans="3:10" x14ac:dyDescent="0.25">
      <c r="C15377" s="101"/>
      <c r="E15377" s="101"/>
      <c r="G15377" s="101"/>
      <c r="I15377" s="102"/>
      <c r="J15377" s="103"/>
    </row>
    <row r="15378" spans="3:10" x14ac:dyDescent="0.25">
      <c r="C15378" s="101"/>
      <c r="E15378" s="101"/>
      <c r="G15378" s="101"/>
      <c r="I15378" s="102"/>
      <c r="J15378" s="103"/>
    </row>
    <row r="15379" spans="3:10" x14ac:dyDescent="0.25">
      <c r="C15379" s="101"/>
      <c r="E15379" s="101"/>
      <c r="G15379" s="101"/>
      <c r="I15379" s="102"/>
      <c r="J15379" s="103"/>
    </row>
    <row r="15380" spans="3:10" x14ac:dyDescent="0.25">
      <c r="C15380" s="101"/>
      <c r="E15380" s="101"/>
      <c r="G15380" s="101"/>
      <c r="I15380" s="102"/>
      <c r="J15380" s="103"/>
    </row>
    <row r="15381" spans="3:10" x14ac:dyDescent="0.25">
      <c r="C15381" s="101"/>
      <c r="E15381" s="101"/>
      <c r="G15381" s="101"/>
      <c r="I15381" s="102"/>
      <c r="J15381" s="103"/>
    </row>
    <row r="15382" spans="3:10" x14ac:dyDescent="0.25">
      <c r="C15382" s="101"/>
      <c r="E15382" s="101"/>
      <c r="G15382" s="101"/>
      <c r="I15382" s="102"/>
      <c r="J15382" s="103"/>
    </row>
    <row r="15383" spans="3:10" x14ac:dyDescent="0.25">
      <c r="C15383" s="101"/>
      <c r="E15383" s="101"/>
      <c r="G15383" s="101"/>
      <c r="I15383" s="102"/>
      <c r="J15383" s="103"/>
    </row>
    <row r="15384" spans="3:10" x14ac:dyDescent="0.25">
      <c r="C15384" s="101"/>
      <c r="E15384" s="101"/>
      <c r="G15384" s="101"/>
      <c r="I15384" s="102"/>
      <c r="J15384" s="103"/>
    </row>
    <row r="15385" spans="3:10" x14ac:dyDescent="0.25">
      <c r="C15385" s="101"/>
      <c r="E15385" s="101"/>
      <c r="G15385" s="101"/>
      <c r="I15385" s="102"/>
      <c r="J15385" s="103"/>
    </row>
    <row r="15386" spans="3:10" x14ac:dyDescent="0.25">
      <c r="C15386" s="101"/>
      <c r="E15386" s="101"/>
      <c r="G15386" s="101"/>
      <c r="I15386" s="102"/>
      <c r="J15386" s="103"/>
    </row>
    <row r="15387" spans="3:10" x14ac:dyDescent="0.25">
      <c r="C15387" s="101"/>
      <c r="E15387" s="101"/>
      <c r="G15387" s="101"/>
      <c r="I15387" s="102"/>
      <c r="J15387" s="103"/>
    </row>
    <row r="15388" spans="3:10" x14ac:dyDescent="0.25">
      <c r="C15388" s="101"/>
      <c r="E15388" s="101"/>
      <c r="G15388" s="101"/>
      <c r="I15388" s="102"/>
      <c r="J15388" s="103"/>
    </row>
    <row r="15389" spans="3:10" x14ac:dyDescent="0.25">
      <c r="C15389" s="101"/>
      <c r="E15389" s="101"/>
      <c r="G15389" s="101"/>
      <c r="I15389" s="102"/>
      <c r="J15389" s="103"/>
    </row>
    <row r="15390" spans="3:10" x14ac:dyDescent="0.25">
      <c r="C15390" s="101"/>
      <c r="E15390" s="101"/>
      <c r="G15390" s="101"/>
      <c r="I15390" s="102"/>
      <c r="J15390" s="103"/>
    </row>
    <row r="15391" spans="3:10" x14ac:dyDescent="0.25">
      <c r="C15391" s="101"/>
      <c r="E15391" s="101"/>
      <c r="G15391" s="101"/>
      <c r="I15391" s="102"/>
      <c r="J15391" s="103"/>
    </row>
    <row r="15392" spans="3:10" x14ac:dyDescent="0.25">
      <c r="C15392" s="101"/>
      <c r="E15392" s="101"/>
      <c r="G15392" s="101"/>
      <c r="I15392" s="102"/>
      <c r="J15392" s="103"/>
    </row>
    <row r="15393" spans="3:10" x14ac:dyDescent="0.25">
      <c r="C15393" s="101"/>
      <c r="E15393" s="101"/>
      <c r="G15393" s="101"/>
      <c r="I15393" s="102"/>
      <c r="J15393" s="103"/>
    </row>
    <row r="15394" spans="3:10" x14ac:dyDescent="0.25">
      <c r="C15394" s="101"/>
      <c r="E15394" s="101"/>
      <c r="G15394" s="101"/>
      <c r="I15394" s="102"/>
      <c r="J15394" s="103"/>
    </row>
    <row r="15395" spans="3:10" x14ac:dyDescent="0.25">
      <c r="C15395" s="101"/>
      <c r="E15395" s="101"/>
      <c r="G15395" s="101"/>
      <c r="I15395" s="102"/>
      <c r="J15395" s="103"/>
    </row>
    <row r="15396" spans="3:10" x14ac:dyDescent="0.25">
      <c r="C15396" s="101"/>
      <c r="E15396" s="101"/>
      <c r="G15396" s="101"/>
      <c r="I15396" s="102"/>
      <c r="J15396" s="103"/>
    </row>
    <row r="15397" spans="3:10" x14ac:dyDescent="0.25">
      <c r="C15397" s="101"/>
      <c r="E15397" s="101"/>
      <c r="G15397" s="101"/>
      <c r="I15397" s="102"/>
      <c r="J15397" s="103"/>
    </row>
    <row r="15398" spans="3:10" x14ac:dyDescent="0.25">
      <c r="C15398" s="101"/>
      <c r="E15398" s="101"/>
      <c r="G15398" s="101"/>
      <c r="I15398" s="102"/>
      <c r="J15398" s="103"/>
    </row>
    <row r="15399" spans="3:10" x14ac:dyDescent="0.25">
      <c r="C15399" s="101"/>
      <c r="E15399" s="101"/>
      <c r="G15399" s="101"/>
      <c r="I15399" s="102"/>
      <c r="J15399" s="103"/>
    </row>
    <row r="15400" spans="3:10" x14ac:dyDescent="0.25">
      <c r="C15400" s="101"/>
      <c r="E15400" s="101"/>
      <c r="G15400" s="101"/>
      <c r="I15400" s="102"/>
      <c r="J15400" s="103"/>
    </row>
    <row r="15401" spans="3:10" x14ac:dyDescent="0.25">
      <c r="C15401" s="101"/>
      <c r="E15401" s="101"/>
      <c r="G15401" s="101"/>
      <c r="I15401" s="102"/>
      <c r="J15401" s="103"/>
    </row>
    <row r="15402" spans="3:10" x14ac:dyDescent="0.25">
      <c r="C15402" s="101"/>
      <c r="E15402" s="101"/>
      <c r="G15402" s="101"/>
      <c r="I15402" s="102"/>
      <c r="J15402" s="103"/>
    </row>
    <row r="15403" spans="3:10" x14ac:dyDescent="0.25">
      <c r="C15403" s="101"/>
      <c r="E15403" s="101"/>
      <c r="G15403" s="101"/>
      <c r="I15403" s="102"/>
      <c r="J15403" s="103"/>
    </row>
    <row r="15404" spans="3:10" x14ac:dyDescent="0.25">
      <c r="C15404" s="101"/>
      <c r="E15404" s="101"/>
      <c r="G15404" s="101"/>
      <c r="I15404" s="102"/>
      <c r="J15404" s="103"/>
    </row>
    <row r="15405" spans="3:10" x14ac:dyDescent="0.25">
      <c r="C15405" s="101"/>
      <c r="E15405" s="101"/>
      <c r="G15405" s="101"/>
      <c r="I15405" s="102"/>
      <c r="J15405" s="103"/>
    </row>
    <row r="15406" spans="3:10" x14ac:dyDescent="0.25">
      <c r="C15406" s="101"/>
      <c r="E15406" s="101"/>
      <c r="G15406" s="101"/>
      <c r="I15406" s="102"/>
      <c r="J15406" s="103"/>
    </row>
    <row r="15407" spans="3:10" x14ac:dyDescent="0.25">
      <c r="C15407" s="101"/>
      <c r="E15407" s="101"/>
      <c r="G15407" s="101"/>
      <c r="I15407" s="102"/>
      <c r="J15407" s="103"/>
    </row>
    <row r="15408" spans="3:10" x14ac:dyDescent="0.25">
      <c r="C15408" s="101"/>
      <c r="E15408" s="101"/>
      <c r="G15408" s="101"/>
      <c r="I15408" s="102"/>
      <c r="J15408" s="103"/>
    </row>
    <row r="15409" spans="3:10" x14ac:dyDescent="0.25">
      <c r="C15409" s="101"/>
      <c r="E15409" s="101"/>
      <c r="G15409" s="101"/>
      <c r="I15409" s="102"/>
      <c r="J15409" s="103"/>
    </row>
    <row r="15410" spans="3:10" x14ac:dyDescent="0.25">
      <c r="C15410" s="101"/>
      <c r="E15410" s="101"/>
      <c r="G15410" s="101"/>
      <c r="I15410" s="102"/>
      <c r="J15410" s="103"/>
    </row>
    <row r="15411" spans="3:10" x14ac:dyDescent="0.25">
      <c r="C15411" s="101"/>
      <c r="E15411" s="101"/>
      <c r="G15411" s="101"/>
      <c r="I15411" s="102"/>
      <c r="J15411" s="103"/>
    </row>
    <row r="15412" spans="3:10" x14ac:dyDescent="0.25">
      <c r="C15412" s="101"/>
      <c r="E15412" s="101"/>
      <c r="G15412" s="101"/>
      <c r="I15412" s="102"/>
      <c r="J15412" s="103"/>
    </row>
    <row r="15413" spans="3:10" x14ac:dyDescent="0.25">
      <c r="C15413" s="101"/>
      <c r="E15413" s="101"/>
      <c r="G15413" s="101"/>
      <c r="I15413" s="102"/>
      <c r="J15413" s="103"/>
    </row>
    <row r="15414" spans="3:10" x14ac:dyDescent="0.25">
      <c r="C15414" s="101"/>
      <c r="E15414" s="101"/>
      <c r="G15414" s="101"/>
      <c r="I15414" s="102"/>
      <c r="J15414" s="103"/>
    </row>
    <row r="15415" spans="3:10" x14ac:dyDescent="0.25">
      <c r="C15415" s="101"/>
      <c r="E15415" s="101"/>
      <c r="G15415" s="101"/>
      <c r="I15415" s="102"/>
      <c r="J15415" s="103"/>
    </row>
    <row r="15416" spans="3:10" x14ac:dyDescent="0.25">
      <c r="C15416" s="101"/>
      <c r="E15416" s="101"/>
      <c r="G15416" s="101"/>
      <c r="I15416" s="102"/>
      <c r="J15416" s="103"/>
    </row>
    <row r="15417" spans="3:10" x14ac:dyDescent="0.25">
      <c r="C15417" s="101"/>
      <c r="E15417" s="101"/>
      <c r="G15417" s="101"/>
      <c r="I15417" s="102"/>
      <c r="J15417" s="103"/>
    </row>
    <row r="15418" spans="3:10" x14ac:dyDescent="0.25">
      <c r="C15418" s="101"/>
      <c r="E15418" s="101"/>
      <c r="G15418" s="101"/>
      <c r="I15418" s="102"/>
      <c r="J15418" s="103"/>
    </row>
    <row r="15419" spans="3:10" x14ac:dyDescent="0.25">
      <c r="C15419" s="101"/>
      <c r="E15419" s="101"/>
      <c r="G15419" s="101"/>
      <c r="I15419" s="102"/>
      <c r="J15419" s="103"/>
    </row>
    <row r="15420" spans="3:10" x14ac:dyDescent="0.25">
      <c r="C15420" s="101"/>
      <c r="E15420" s="101"/>
      <c r="G15420" s="101"/>
      <c r="I15420" s="102"/>
      <c r="J15420" s="103"/>
    </row>
    <row r="15421" spans="3:10" x14ac:dyDescent="0.25">
      <c r="C15421" s="101"/>
      <c r="E15421" s="101"/>
      <c r="G15421" s="101"/>
      <c r="I15421" s="102"/>
      <c r="J15421" s="103"/>
    </row>
    <row r="15422" spans="3:10" x14ac:dyDescent="0.25">
      <c r="C15422" s="101"/>
      <c r="E15422" s="101"/>
      <c r="G15422" s="101"/>
      <c r="I15422" s="102"/>
      <c r="J15422" s="103"/>
    </row>
    <row r="15423" spans="3:10" x14ac:dyDescent="0.25">
      <c r="C15423" s="101"/>
      <c r="E15423" s="101"/>
      <c r="G15423" s="101"/>
      <c r="I15423" s="102"/>
      <c r="J15423" s="103"/>
    </row>
    <row r="15424" spans="3:10" x14ac:dyDescent="0.25">
      <c r="C15424" s="101"/>
      <c r="E15424" s="101"/>
      <c r="G15424" s="101"/>
      <c r="I15424" s="102"/>
      <c r="J15424" s="103"/>
    </row>
    <row r="15425" spans="3:10" x14ac:dyDescent="0.25">
      <c r="C15425" s="101"/>
      <c r="E15425" s="101"/>
      <c r="G15425" s="101"/>
      <c r="I15425" s="102"/>
      <c r="J15425" s="103"/>
    </row>
    <row r="15426" spans="3:10" x14ac:dyDescent="0.25">
      <c r="C15426" s="101"/>
      <c r="E15426" s="101"/>
      <c r="G15426" s="101"/>
      <c r="I15426" s="102"/>
      <c r="J15426" s="103"/>
    </row>
    <row r="15427" spans="3:10" x14ac:dyDescent="0.25">
      <c r="C15427" s="101"/>
      <c r="E15427" s="101"/>
      <c r="G15427" s="101"/>
      <c r="I15427" s="102"/>
      <c r="J15427" s="103"/>
    </row>
    <row r="15428" spans="3:10" x14ac:dyDescent="0.25">
      <c r="C15428" s="101"/>
      <c r="E15428" s="101"/>
      <c r="G15428" s="101"/>
      <c r="I15428" s="102"/>
      <c r="J15428" s="103"/>
    </row>
    <row r="15429" spans="3:10" x14ac:dyDescent="0.25">
      <c r="C15429" s="101"/>
      <c r="E15429" s="101"/>
      <c r="G15429" s="101"/>
      <c r="I15429" s="102"/>
      <c r="J15429" s="103"/>
    </row>
    <row r="15430" spans="3:10" x14ac:dyDescent="0.25">
      <c r="C15430" s="101"/>
      <c r="E15430" s="101"/>
      <c r="G15430" s="101"/>
      <c r="I15430" s="102"/>
      <c r="J15430" s="103"/>
    </row>
    <row r="15431" spans="3:10" x14ac:dyDescent="0.25">
      <c r="C15431" s="101"/>
      <c r="E15431" s="101"/>
      <c r="G15431" s="101"/>
      <c r="I15431" s="102"/>
      <c r="J15431" s="103"/>
    </row>
    <row r="15432" spans="3:10" x14ac:dyDescent="0.25">
      <c r="C15432" s="101"/>
      <c r="E15432" s="101"/>
      <c r="G15432" s="101"/>
      <c r="I15432" s="102"/>
      <c r="J15432" s="103"/>
    </row>
    <row r="15433" spans="3:10" x14ac:dyDescent="0.25">
      <c r="C15433" s="101"/>
      <c r="E15433" s="101"/>
      <c r="G15433" s="101"/>
      <c r="I15433" s="102"/>
      <c r="J15433" s="103"/>
    </row>
    <row r="15434" spans="3:10" x14ac:dyDescent="0.25">
      <c r="C15434" s="101"/>
      <c r="E15434" s="101"/>
      <c r="G15434" s="101"/>
      <c r="I15434" s="102"/>
      <c r="J15434" s="103"/>
    </row>
    <row r="15435" spans="3:10" x14ac:dyDescent="0.25">
      <c r="C15435" s="101"/>
      <c r="E15435" s="101"/>
      <c r="G15435" s="101"/>
      <c r="I15435" s="102"/>
      <c r="J15435" s="103"/>
    </row>
    <row r="15436" spans="3:10" x14ac:dyDescent="0.25">
      <c r="C15436" s="101"/>
      <c r="E15436" s="101"/>
      <c r="G15436" s="101"/>
      <c r="I15436" s="102"/>
      <c r="J15436" s="103"/>
    </row>
    <row r="15437" spans="3:10" x14ac:dyDescent="0.25">
      <c r="C15437" s="101"/>
      <c r="E15437" s="101"/>
      <c r="G15437" s="101"/>
      <c r="I15437" s="102"/>
      <c r="J15437" s="103"/>
    </row>
    <row r="15438" spans="3:10" x14ac:dyDescent="0.25">
      <c r="C15438" s="101"/>
      <c r="E15438" s="101"/>
      <c r="G15438" s="101"/>
      <c r="I15438" s="102"/>
      <c r="J15438" s="103"/>
    </row>
    <row r="15439" spans="3:10" x14ac:dyDescent="0.25">
      <c r="C15439" s="101"/>
      <c r="E15439" s="101"/>
      <c r="G15439" s="101"/>
      <c r="I15439" s="102"/>
      <c r="J15439" s="103"/>
    </row>
    <row r="15440" spans="3:10" x14ac:dyDescent="0.25">
      <c r="C15440" s="101"/>
      <c r="E15440" s="101"/>
      <c r="G15440" s="101"/>
      <c r="I15440" s="102"/>
      <c r="J15440" s="103"/>
    </row>
    <row r="15441" spans="3:10" x14ac:dyDescent="0.25">
      <c r="C15441" s="101"/>
      <c r="E15441" s="101"/>
      <c r="G15441" s="101"/>
      <c r="I15441" s="102"/>
      <c r="J15441" s="103"/>
    </row>
    <row r="15442" spans="3:10" x14ac:dyDescent="0.25">
      <c r="C15442" s="101"/>
      <c r="E15442" s="101"/>
      <c r="G15442" s="101"/>
      <c r="I15442" s="102"/>
      <c r="J15442" s="103"/>
    </row>
    <row r="15443" spans="3:10" x14ac:dyDescent="0.25">
      <c r="C15443" s="101"/>
      <c r="E15443" s="101"/>
      <c r="G15443" s="101"/>
      <c r="I15443" s="102"/>
      <c r="J15443" s="103"/>
    </row>
    <row r="15444" spans="3:10" x14ac:dyDescent="0.25">
      <c r="C15444" s="101"/>
      <c r="E15444" s="101"/>
      <c r="G15444" s="101"/>
      <c r="I15444" s="102"/>
      <c r="J15444" s="103"/>
    </row>
    <row r="15445" spans="3:10" x14ac:dyDescent="0.25">
      <c r="C15445" s="101"/>
      <c r="E15445" s="101"/>
      <c r="G15445" s="101"/>
      <c r="I15445" s="102"/>
      <c r="J15445" s="103"/>
    </row>
    <row r="15446" spans="3:10" x14ac:dyDescent="0.25">
      <c r="C15446" s="101"/>
      <c r="E15446" s="101"/>
      <c r="G15446" s="101"/>
      <c r="I15446" s="102"/>
      <c r="J15446" s="103"/>
    </row>
    <row r="15447" spans="3:10" x14ac:dyDescent="0.25">
      <c r="C15447" s="101"/>
      <c r="E15447" s="101"/>
      <c r="G15447" s="101"/>
      <c r="I15447" s="102"/>
      <c r="J15447" s="103"/>
    </row>
    <row r="15448" spans="3:10" x14ac:dyDescent="0.25">
      <c r="C15448" s="101"/>
      <c r="E15448" s="101"/>
      <c r="G15448" s="101"/>
      <c r="I15448" s="102"/>
      <c r="J15448" s="103"/>
    </row>
    <row r="15449" spans="3:10" x14ac:dyDescent="0.25">
      <c r="C15449" s="101"/>
      <c r="E15449" s="101"/>
      <c r="G15449" s="101"/>
      <c r="I15449" s="102"/>
      <c r="J15449" s="103"/>
    </row>
    <row r="15450" spans="3:10" x14ac:dyDescent="0.25">
      <c r="C15450" s="101"/>
      <c r="E15450" s="101"/>
      <c r="G15450" s="101"/>
      <c r="I15450" s="102"/>
      <c r="J15450" s="103"/>
    </row>
    <row r="15451" spans="3:10" x14ac:dyDescent="0.25">
      <c r="C15451" s="101"/>
      <c r="E15451" s="101"/>
      <c r="G15451" s="101"/>
      <c r="I15451" s="102"/>
      <c r="J15451" s="103"/>
    </row>
    <row r="15452" spans="3:10" x14ac:dyDescent="0.25">
      <c r="C15452" s="101"/>
      <c r="E15452" s="101"/>
      <c r="G15452" s="101"/>
      <c r="I15452" s="102"/>
      <c r="J15452" s="103"/>
    </row>
    <row r="15453" spans="3:10" x14ac:dyDescent="0.25">
      <c r="C15453" s="101"/>
      <c r="E15453" s="101"/>
      <c r="G15453" s="101"/>
      <c r="I15453" s="102"/>
      <c r="J15453" s="103"/>
    </row>
    <row r="15454" spans="3:10" x14ac:dyDescent="0.25">
      <c r="C15454" s="101"/>
      <c r="E15454" s="101"/>
      <c r="G15454" s="101"/>
      <c r="I15454" s="102"/>
      <c r="J15454" s="103"/>
    </row>
    <row r="15455" spans="3:10" x14ac:dyDescent="0.25">
      <c r="C15455" s="101"/>
      <c r="E15455" s="101"/>
      <c r="G15455" s="101"/>
      <c r="I15455" s="102"/>
      <c r="J15455" s="103"/>
    </row>
    <row r="15456" spans="3:10" x14ac:dyDescent="0.25">
      <c r="C15456" s="101"/>
      <c r="E15456" s="101"/>
      <c r="G15456" s="101"/>
      <c r="I15456" s="102"/>
      <c r="J15456" s="103"/>
    </row>
    <row r="15457" spans="3:10" x14ac:dyDescent="0.25">
      <c r="C15457" s="101"/>
      <c r="E15457" s="101"/>
      <c r="G15457" s="101"/>
      <c r="I15457" s="102"/>
      <c r="J15457" s="103"/>
    </row>
    <row r="15458" spans="3:10" x14ac:dyDescent="0.25">
      <c r="C15458" s="101"/>
      <c r="E15458" s="101"/>
      <c r="G15458" s="101"/>
      <c r="I15458" s="102"/>
      <c r="J15458" s="103"/>
    </row>
    <row r="15459" spans="3:10" x14ac:dyDescent="0.25">
      <c r="C15459" s="101"/>
      <c r="E15459" s="101"/>
      <c r="G15459" s="101"/>
      <c r="I15459" s="102"/>
      <c r="J15459" s="103"/>
    </row>
    <row r="15460" spans="3:10" x14ac:dyDescent="0.25">
      <c r="C15460" s="101"/>
      <c r="E15460" s="101"/>
      <c r="G15460" s="101"/>
      <c r="I15460" s="102"/>
      <c r="J15460" s="103"/>
    </row>
    <row r="15461" spans="3:10" x14ac:dyDescent="0.25">
      <c r="C15461" s="101"/>
      <c r="E15461" s="101"/>
      <c r="G15461" s="101"/>
      <c r="I15461" s="102"/>
      <c r="J15461" s="103"/>
    </row>
    <row r="15462" spans="3:10" x14ac:dyDescent="0.25">
      <c r="C15462" s="101"/>
      <c r="E15462" s="101"/>
      <c r="G15462" s="101"/>
      <c r="I15462" s="102"/>
      <c r="J15462" s="103"/>
    </row>
    <row r="15463" spans="3:10" x14ac:dyDescent="0.25">
      <c r="C15463" s="101"/>
      <c r="E15463" s="101"/>
      <c r="G15463" s="101"/>
      <c r="I15463" s="102"/>
      <c r="J15463" s="103"/>
    </row>
    <row r="15464" spans="3:10" x14ac:dyDescent="0.25">
      <c r="C15464" s="101"/>
      <c r="E15464" s="101"/>
      <c r="G15464" s="101"/>
      <c r="I15464" s="102"/>
      <c r="J15464" s="103"/>
    </row>
    <row r="15465" spans="3:10" x14ac:dyDescent="0.25">
      <c r="C15465" s="101"/>
      <c r="E15465" s="101"/>
      <c r="G15465" s="101"/>
      <c r="I15465" s="102"/>
      <c r="J15465" s="103"/>
    </row>
    <row r="15466" spans="3:10" x14ac:dyDescent="0.25">
      <c r="C15466" s="101"/>
      <c r="E15466" s="101"/>
      <c r="G15466" s="101"/>
      <c r="I15466" s="102"/>
      <c r="J15466" s="103"/>
    </row>
    <row r="15467" spans="3:10" x14ac:dyDescent="0.25">
      <c r="C15467" s="101"/>
      <c r="E15467" s="101"/>
      <c r="G15467" s="101"/>
      <c r="I15467" s="102"/>
      <c r="J15467" s="103"/>
    </row>
    <row r="15468" spans="3:10" x14ac:dyDescent="0.25">
      <c r="C15468" s="101"/>
      <c r="E15468" s="101"/>
      <c r="G15468" s="101"/>
      <c r="I15468" s="102"/>
      <c r="J15468" s="103"/>
    </row>
    <row r="15469" spans="3:10" x14ac:dyDescent="0.25">
      <c r="C15469" s="101"/>
      <c r="E15469" s="101"/>
      <c r="G15469" s="101"/>
      <c r="I15469" s="102"/>
      <c r="J15469" s="103"/>
    </row>
    <row r="15470" spans="3:10" x14ac:dyDescent="0.25">
      <c r="C15470" s="101"/>
      <c r="E15470" s="101"/>
      <c r="G15470" s="101"/>
      <c r="I15470" s="102"/>
      <c r="J15470" s="103"/>
    </row>
    <row r="15471" spans="3:10" x14ac:dyDescent="0.25">
      <c r="C15471" s="101"/>
      <c r="E15471" s="101"/>
      <c r="G15471" s="101"/>
      <c r="I15471" s="102"/>
      <c r="J15471" s="103"/>
    </row>
    <row r="15472" spans="3:10" x14ac:dyDescent="0.25">
      <c r="C15472" s="101"/>
      <c r="E15472" s="101"/>
      <c r="G15472" s="101"/>
      <c r="I15472" s="102"/>
      <c r="J15472" s="103"/>
    </row>
    <row r="15473" spans="3:10" x14ac:dyDescent="0.25">
      <c r="C15473" s="101"/>
      <c r="E15473" s="101"/>
      <c r="G15473" s="101"/>
      <c r="I15473" s="102"/>
      <c r="J15473" s="103"/>
    </row>
    <row r="15474" spans="3:10" x14ac:dyDescent="0.25">
      <c r="C15474" s="101"/>
      <c r="E15474" s="101"/>
      <c r="G15474" s="101"/>
      <c r="I15474" s="102"/>
      <c r="J15474" s="103"/>
    </row>
    <row r="15475" spans="3:10" x14ac:dyDescent="0.25">
      <c r="C15475" s="101"/>
      <c r="E15475" s="101"/>
      <c r="G15475" s="101"/>
      <c r="I15475" s="102"/>
      <c r="J15475" s="103"/>
    </row>
    <row r="15476" spans="3:10" x14ac:dyDescent="0.25">
      <c r="C15476" s="101"/>
      <c r="E15476" s="101"/>
      <c r="G15476" s="101"/>
      <c r="I15476" s="102"/>
      <c r="J15476" s="103"/>
    </row>
    <row r="15477" spans="3:10" x14ac:dyDescent="0.25">
      <c r="C15477" s="101"/>
      <c r="E15477" s="101"/>
      <c r="G15477" s="101"/>
      <c r="I15477" s="102"/>
      <c r="J15477" s="103"/>
    </row>
    <row r="15478" spans="3:10" x14ac:dyDescent="0.25">
      <c r="C15478" s="101"/>
      <c r="E15478" s="101"/>
      <c r="G15478" s="101"/>
      <c r="I15478" s="102"/>
      <c r="J15478" s="103"/>
    </row>
    <row r="15479" spans="3:10" x14ac:dyDescent="0.25">
      <c r="C15479" s="101"/>
      <c r="E15479" s="101"/>
      <c r="G15479" s="101"/>
      <c r="I15479" s="102"/>
      <c r="J15479" s="103"/>
    </row>
    <row r="15480" spans="3:10" x14ac:dyDescent="0.25">
      <c r="C15480" s="101"/>
      <c r="E15480" s="101"/>
      <c r="G15480" s="101"/>
      <c r="I15480" s="102"/>
      <c r="J15480" s="103"/>
    </row>
    <row r="15481" spans="3:10" x14ac:dyDescent="0.25">
      <c r="C15481" s="101"/>
      <c r="E15481" s="101"/>
      <c r="G15481" s="101"/>
      <c r="I15481" s="102"/>
      <c r="J15481" s="103"/>
    </row>
    <row r="15482" spans="3:10" x14ac:dyDescent="0.25">
      <c r="C15482" s="101"/>
      <c r="E15482" s="101"/>
      <c r="G15482" s="101"/>
      <c r="I15482" s="102"/>
      <c r="J15482" s="103"/>
    </row>
    <row r="15483" spans="3:10" x14ac:dyDescent="0.25">
      <c r="C15483" s="101"/>
      <c r="E15483" s="101"/>
      <c r="G15483" s="101"/>
      <c r="I15483" s="102"/>
      <c r="J15483" s="103"/>
    </row>
    <row r="15484" spans="3:10" x14ac:dyDescent="0.25">
      <c r="C15484" s="101"/>
      <c r="E15484" s="101"/>
      <c r="G15484" s="101"/>
      <c r="I15484" s="102"/>
      <c r="J15484" s="103"/>
    </row>
    <row r="15485" spans="3:10" x14ac:dyDescent="0.25">
      <c r="C15485" s="101"/>
      <c r="E15485" s="101"/>
      <c r="G15485" s="101"/>
      <c r="I15485" s="102"/>
      <c r="J15485" s="103"/>
    </row>
    <row r="15486" spans="3:10" x14ac:dyDescent="0.25">
      <c r="C15486" s="101"/>
      <c r="E15486" s="101"/>
      <c r="G15486" s="101"/>
      <c r="I15486" s="102"/>
      <c r="J15486" s="103"/>
    </row>
    <row r="15487" spans="3:10" x14ac:dyDescent="0.25">
      <c r="C15487" s="101"/>
      <c r="E15487" s="101"/>
      <c r="G15487" s="101"/>
      <c r="I15487" s="102"/>
      <c r="J15487" s="103"/>
    </row>
    <row r="15488" spans="3:10" x14ac:dyDescent="0.25">
      <c r="C15488" s="101"/>
      <c r="E15488" s="101"/>
      <c r="G15488" s="101"/>
      <c r="I15488" s="102"/>
      <c r="J15488" s="103"/>
    </row>
    <row r="15489" spans="3:10" x14ac:dyDescent="0.25">
      <c r="C15489" s="101"/>
      <c r="E15489" s="101"/>
      <c r="G15489" s="101"/>
      <c r="I15489" s="102"/>
      <c r="J15489" s="103"/>
    </row>
    <row r="15490" spans="3:10" x14ac:dyDescent="0.25">
      <c r="C15490" s="101"/>
      <c r="E15490" s="101"/>
      <c r="G15490" s="101"/>
      <c r="I15490" s="102"/>
      <c r="J15490" s="103"/>
    </row>
    <row r="15491" spans="3:10" x14ac:dyDescent="0.25">
      <c r="C15491" s="101"/>
      <c r="E15491" s="101"/>
      <c r="G15491" s="101"/>
      <c r="I15491" s="102"/>
      <c r="J15491" s="103"/>
    </row>
    <row r="15492" spans="3:10" x14ac:dyDescent="0.25">
      <c r="C15492" s="101"/>
      <c r="E15492" s="101"/>
      <c r="G15492" s="101"/>
      <c r="I15492" s="102"/>
      <c r="J15492" s="103"/>
    </row>
    <row r="15493" spans="3:10" x14ac:dyDescent="0.25">
      <c r="C15493" s="101"/>
      <c r="E15493" s="101"/>
      <c r="G15493" s="101"/>
      <c r="I15493" s="102"/>
      <c r="J15493" s="103"/>
    </row>
    <row r="15494" spans="3:10" x14ac:dyDescent="0.25">
      <c r="C15494" s="101"/>
      <c r="E15494" s="101"/>
      <c r="G15494" s="101"/>
      <c r="I15494" s="102"/>
      <c r="J15494" s="103"/>
    </row>
    <row r="15495" spans="3:10" x14ac:dyDescent="0.25">
      <c r="C15495" s="101"/>
      <c r="E15495" s="101"/>
      <c r="G15495" s="101"/>
      <c r="I15495" s="102"/>
      <c r="J15495" s="103"/>
    </row>
    <row r="15496" spans="3:10" x14ac:dyDescent="0.25">
      <c r="C15496" s="101"/>
      <c r="E15496" s="101"/>
      <c r="G15496" s="101"/>
      <c r="I15496" s="102"/>
      <c r="J15496" s="103"/>
    </row>
    <row r="15497" spans="3:10" x14ac:dyDescent="0.25">
      <c r="C15497" s="101"/>
      <c r="E15497" s="101"/>
      <c r="G15497" s="101"/>
      <c r="I15497" s="102"/>
      <c r="J15497" s="103"/>
    </row>
    <row r="15498" spans="3:10" x14ac:dyDescent="0.25">
      <c r="C15498" s="101"/>
      <c r="E15498" s="101"/>
      <c r="G15498" s="101"/>
      <c r="I15498" s="102"/>
      <c r="J15498" s="103"/>
    </row>
    <row r="15499" spans="3:10" x14ac:dyDescent="0.25">
      <c r="C15499" s="101"/>
      <c r="E15499" s="101"/>
      <c r="G15499" s="101"/>
      <c r="I15499" s="102"/>
      <c r="J15499" s="103"/>
    </row>
    <row r="15500" spans="3:10" x14ac:dyDescent="0.25">
      <c r="C15500" s="101"/>
      <c r="E15500" s="101"/>
      <c r="G15500" s="101"/>
      <c r="I15500" s="102"/>
      <c r="J15500" s="103"/>
    </row>
    <row r="15501" spans="3:10" x14ac:dyDescent="0.25">
      <c r="C15501" s="101"/>
      <c r="E15501" s="101"/>
      <c r="G15501" s="101"/>
      <c r="I15501" s="102"/>
      <c r="J15501" s="103"/>
    </row>
    <row r="15502" spans="3:10" x14ac:dyDescent="0.25">
      <c r="C15502" s="101"/>
      <c r="E15502" s="101"/>
      <c r="G15502" s="101"/>
      <c r="I15502" s="102"/>
      <c r="J15502" s="103"/>
    </row>
    <row r="15503" spans="3:10" x14ac:dyDescent="0.25">
      <c r="C15503" s="101"/>
      <c r="E15503" s="101"/>
      <c r="G15503" s="101"/>
      <c r="I15503" s="102"/>
      <c r="J15503" s="103"/>
    </row>
    <row r="15504" spans="3:10" x14ac:dyDescent="0.25">
      <c r="C15504" s="101"/>
      <c r="E15504" s="101"/>
      <c r="G15504" s="101"/>
      <c r="I15504" s="102"/>
      <c r="J15504" s="103"/>
    </row>
    <row r="15505" spans="3:10" x14ac:dyDescent="0.25">
      <c r="C15505" s="101"/>
      <c r="E15505" s="101"/>
      <c r="G15505" s="101"/>
      <c r="I15505" s="102"/>
      <c r="J15505" s="103"/>
    </row>
    <row r="15506" spans="3:10" x14ac:dyDescent="0.25">
      <c r="C15506" s="101"/>
      <c r="E15506" s="101"/>
      <c r="G15506" s="101"/>
      <c r="I15506" s="102"/>
      <c r="J15506" s="103"/>
    </row>
    <row r="15507" spans="3:10" x14ac:dyDescent="0.25">
      <c r="C15507" s="101"/>
      <c r="E15507" s="101"/>
      <c r="G15507" s="101"/>
      <c r="I15507" s="102"/>
      <c r="J15507" s="103"/>
    </row>
    <row r="15508" spans="3:10" x14ac:dyDescent="0.25">
      <c r="C15508" s="101"/>
      <c r="E15508" s="101"/>
      <c r="G15508" s="101"/>
      <c r="I15508" s="102"/>
      <c r="J15508" s="103"/>
    </row>
    <row r="15509" spans="3:10" x14ac:dyDescent="0.25">
      <c r="C15509" s="101"/>
      <c r="E15509" s="101"/>
      <c r="G15509" s="101"/>
      <c r="I15509" s="102"/>
      <c r="J15509" s="103"/>
    </row>
    <row r="15510" spans="3:10" x14ac:dyDescent="0.25">
      <c r="C15510" s="101"/>
      <c r="E15510" s="101"/>
      <c r="G15510" s="101"/>
      <c r="I15510" s="102"/>
      <c r="J15510" s="103"/>
    </row>
    <row r="15511" spans="3:10" x14ac:dyDescent="0.25">
      <c r="C15511" s="101"/>
      <c r="E15511" s="101"/>
      <c r="G15511" s="101"/>
      <c r="I15511" s="102"/>
      <c r="J15511" s="103"/>
    </row>
    <row r="15512" spans="3:10" x14ac:dyDescent="0.25">
      <c r="C15512" s="101"/>
      <c r="E15512" s="101"/>
      <c r="G15512" s="101"/>
      <c r="I15512" s="102"/>
      <c r="J15512" s="103"/>
    </row>
    <row r="15513" spans="3:10" x14ac:dyDescent="0.25">
      <c r="C15513" s="101"/>
      <c r="E15513" s="101"/>
      <c r="G15513" s="101"/>
      <c r="I15513" s="102"/>
      <c r="J15513" s="103"/>
    </row>
    <row r="15514" spans="3:10" x14ac:dyDescent="0.25">
      <c r="C15514" s="101"/>
      <c r="E15514" s="101"/>
      <c r="G15514" s="101"/>
      <c r="I15514" s="102"/>
      <c r="J15514" s="103"/>
    </row>
    <row r="15515" spans="3:10" x14ac:dyDescent="0.25">
      <c r="C15515" s="101"/>
      <c r="E15515" s="101"/>
      <c r="G15515" s="101"/>
      <c r="I15515" s="102"/>
      <c r="J15515" s="103"/>
    </row>
    <row r="15516" spans="3:10" x14ac:dyDescent="0.25">
      <c r="C15516" s="101"/>
      <c r="E15516" s="101"/>
      <c r="G15516" s="101"/>
      <c r="I15516" s="102"/>
      <c r="J15516" s="103"/>
    </row>
    <row r="15517" spans="3:10" x14ac:dyDescent="0.25">
      <c r="C15517" s="101"/>
      <c r="E15517" s="101"/>
      <c r="G15517" s="101"/>
      <c r="I15517" s="102"/>
      <c r="J15517" s="103"/>
    </row>
    <row r="15518" spans="3:10" x14ac:dyDescent="0.25">
      <c r="C15518" s="101"/>
      <c r="E15518" s="101"/>
      <c r="G15518" s="101"/>
      <c r="I15518" s="102"/>
      <c r="J15518" s="103"/>
    </row>
    <row r="15519" spans="3:10" x14ac:dyDescent="0.25">
      <c r="C15519" s="101"/>
      <c r="E15519" s="101"/>
      <c r="G15519" s="101"/>
      <c r="I15519" s="102"/>
      <c r="J15519" s="103"/>
    </row>
    <row r="15520" spans="3:10" x14ac:dyDescent="0.25">
      <c r="C15520" s="101"/>
      <c r="E15520" s="101"/>
      <c r="G15520" s="101"/>
      <c r="I15520" s="102"/>
      <c r="J15520" s="103"/>
    </row>
    <row r="15521" spans="3:10" x14ac:dyDescent="0.25">
      <c r="C15521" s="101"/>
      <c r="E15521" s="101"/>
      <c r="G15521" s="101"/>
      <c r="I15521" s="102"/>
      <c r="J15521" s="103"/>
    </row>
    <row r="15522" spans="3:10" x14ac:dyDescent="0.25">
      <c r="C15522" s="101"/>
      <c r="E15522" s="101"/>
      <c r="G15522" s="101"/>
      <c r="I15522" s="102"/>
      <c r="J15522" s="103"/>
    </row>
    <row r="15523" spans="3:10" x14ac:dyDescent="0.25">
      <c r="C15523" s="101"/>
      <c r="E15523" s="101"/>
      <c r="G15523" s="101"/>
      <c r="I15523" s="102"/>
      <c r="J15523" s="103"/>
    </row>
    <row r="15524" spans="3:10" x14ac:dyDescent="0.25">
      <c r="C15524" s="101"/>
      <c r="E15524" s="101"/>
      <c r="G15524" s="101"/>
      <c r="I15524" s="102"/>
      <c r="J15524" s="103"/>
    </row>
    <row r="15525" spans="3:10" x14ac:dyDescent="0.25">
      <c r="C15525" s="101"/>
      <c r="E15525" s="101"/>
      <c r="G15525" s="101"/>
      <c r="I15525" s="102"/>
      <c r="J15525" s="103"/>
    </row>
    <row r="15526" spans="3:10" x14ac:dyDescent="0.25">
      <c r="C15526" s="101"/>
      <c r="E15526" s="101"/>
      <c r="G15526" s="101"/>
      <c r="I15526" s="102"/>
      <c r="J15526" s="103"/>
    </row>
    <row r="15527" spans="3:10" x14ac:dyDescent="0.25">
      <c r="C15527" s="101"/>
      <c r="E15527" s="101"/>
      <c r="G15527" s="101"/>
      <c r="I15527" s="102"/>
      <c r="J15527" s="103"/>
    </row>
    <row r="15528" spans="3:10" x14ac:dyDescent="0.25">
      <c r="C15528" s="101"/>
      <c r="E15528" s="101"/>
      <c r="G15528" s="101"/>
      <c r="I15528" s="102"/>
      <c r="J15528" s="103"/>
    </row>
    <row r="15529" spans="3:10" x14ac:dyDescent="0.25">
      <c r="C15529" s="101"/>
      <c r="E15529" s="101"/>
      <c r="G15529" s="101"/>
      <c r="I15529" s="102"/>
      <c r="J15529" s="103"/>
    </row>
    <row r="15530" spans="3:10" x14ac:dyDescent="0.25">
      <c r="C15530" s="101"/>
      <c r="E15530" s="101"/>
      <c r="G15530" s="101"/>
      <c r="I15530" s="102"/>
      <c r="J15530" s="103"/>
    </row>
    <row r="15531" spans="3:10" x14ac:dyDescent="0.25">
      <c r="C15531" s="101"/>
      <c r="E15531" s="101"/>
      <c r="G15531" s="101"/>
      <c r="I15531" s="102"/>
      <c r="J15531" s="103"/>
    </row>
    <row r="15532" spans="3:10" x14ac:dyDescent="0.25">
      <c r="C15532" s="101"/>
      <c r="E15532" s="101"/>
      <c r="G15532" s="101"/>
      <c r="I15532" s="102"/>
      <c r="J15532" s="103"/>
    </row>
    <row r="15533" spans="3:10" x14ac:dyDescent="0.25">
      <c r="C15533" s="101"/>
      <c r="E15533" s="101"/>
      <c r="G15533" s="101"/>
      <c r="I15533" s="102"/>
      <c r="J15533" s="103"/>
    </row>
    <row r="15534" spans="3:10" x14ac:dyDescent="0.25">
      <c r="C15534" s="101"/>
      <c r="E15534" s="101"/>
      <c r="G15534" s="101"/>
      <c r="I15534" s="102"/>
      <c r="J15534" s="103"/>
    </row>
    <row r="15535" spans="3:10" x14ac:dyDescent="0.25">
      <c r="C15535" s="101"/>
      <c r="E15535" s="101"/>
      <c r="G15535" s="101"/>
      <c r="I15535" s="102"/>
      <c r="J15535" s="103"/>
    </row>
    <row r="15536" spans="3:10" x14ac:dyDescent="0.25">
      <c r="C15536" s="101"/>
      <c r="E15536" s="101"/>
      <c r="G15536" s="101"/>
      <c r="I15536" s="102"/>
      <c r="J15536" s="103"/>
    </row>
    <row r="15537" spans="3:10" x14ac:dyDescent="0.25">
      <c r="C15537" s="101"/>
      <c r="E15537" s="101"/>
      <c r="G15537" s="101"/>
      <c r="I15537" s="102"/>
      <c r="J15537" s="103"/>
    </row>
    <row r="15538" spans="3:10" x14ac:dyDescent="0.25">
      <c r="C15538" s="101"/>
      <c r="E15538" s="101"/>
      <c r="G15538" s="101"/>
      <c r="I15538" s="102"/>
      <c r="J15538" s="103"/>
    </row>
    <row r="15539" spans="3:10" x14ac:dyDescent="0.25">
      <c r="C15539" s="101"/>
      <c r="E15539" s="101"/>
      <c r="G15539" s="101"/>
      <c r="I15539" s="102"/>
      <c r="J15539" s="103"/>
    </row>
    <row r="15540" spans="3:10" x14ac:dyDescent="0.25">
      <c r="C15540" s="101"/>
      <c r="E15540" s="101"/>
      <c r="G15540" s="101"/>
      <c r="I15540" s="102"/>
      <c r="J15540" s="103"/>
    </row>
    <row r="15541" spans="3:10" x14ac:dyDescent="0.25">
      <c r="C15541" s="101"/>
      <c r="E15541" s="101"/>
      <c r="G15541" s="101"/>
      <c r="I15541" s="102"/>
      <c r="J15541" s="103"/>
    </row>
    <row r="15542" spans="3:10" x14ac:dyDescent="0.25">
      <c r="C15542" s="101"/>
      <c r="E15542" s="101"/>
      <c r="G15542" s="101"/>
      <c r="I15542" s="102"/>
      <c r="J15542" s="103"/>
    </row>
    <row r="15543" spans="3:10" x14ac:dyDescent="0.25">
      <c r="C15543" s="101"/>
      <c r="E15543" s="101"/>
      <c r="G15543" s="101"/>
      <c r="I15543" s="102"/>
      <c r="J15543" s="103"/>
    </row>
    <row r="15544" spans="3:10" x14ac:dyDescent="0.25">
      <c r="C15544" s="101"/>
      <c r="E15544" s="101"/>
      <c r="G15544" s="101"/>
      <c r="I15544" s="102"/>
      <c r="J15544" s="103"/>
    </row>
    <row r="15545" spans="3:10" x14ac:dyDescent="0.25">
      <c r="C15545" s="101"/>
      <c r="E15545" s="101"/>
      <c r="G15545" s="101"/>
      <c r="I15545" s="102"/>
      <c r="J15545" s="103"/>
    </row>
    <row r="15546" spans="3:10" x14ac:dyDescent="0.25">
      <c r="C15546" s="101"/>
      <c r="E15546" s="101"/>
      <c r="G15546" s="101"/>
      <c r="I15546" s="102"/>
      <c r="J15546" s="103"/>
    </row>
    <row r="15547" spans="3:10" x14ac:dyDescent="0.25">
      <c r="C15547" s="101"/>
      <c r="E15547" s="101"/>
      <c r="G15547" s="101"/>
      <c r="I15547" s="102"/>
      <c r="J15547" s="103"/>
    </row>
    <row r="15548" spans="3:10" x14ac:dyDescent="0.25">
      <c r="C15548" s="101"/>
      <c r="E15548" s="101"/>
      <c r="G15548" s="101"/>
      <c r="I15548" s="102"/>
      <c r="J15548" s="103"/>
    </row>
    <row r="15549" spans="3:10" x14ac:dyDescent="0.25">
      <c r="C15549" s="101"/>
      <c r="E15549" s="101"/>
      <c r="G15549" s="101"/>
      <c r="I15549" s="102"/>
      <c r="J15549" s="103"/>
    </row>
    <row r="15550" spans="3:10" x14ac:dyDescent="0.25">
      <c r="C15550" s="101"/>
      <c r="E15550" s="101"/>
      <c r="G15550" s="101"/>
      <c r="I15550" s="102"/>
      <c r="J15550" s="103"/>
    </row>
    <row r="15551" spans="3:10" x14ac:dyDescent="0.25">
      <c r="C15551" s="101"/>
      <c r="E15551" s="101"/>
      <c r="G15551" s="101"/>
      <c r="I15551" s="102"/>
      <c r="J15551" s="103"/>
    </row>
    <row r="15552" spans="3:10" x14ac:dyDescent="0.25">
      <c r="C15552" s="101"/>
      <c r="E15552" s="101"/>
      <c r="G15552" s="101"/>
      <c r="I15552" s="102"/>
      <c r="J15552" s="103"/>
    </row>
    <row r="15553" spans="3:10" x14ac:dyDescent="0.25">
      <c r="C15553" s="101"/>
      <c r="E15553" s="101"/>
      <c r="G15553" s="101"/>
      <c r="I15553" s="102"/>
      <c r="J15553" s="103"/>
    </row>
    <row r="15554" spans="3:10" x14ac:dyDescent="0.25">
      <c r="C15554" s="101"/>
      <c r="E15554" s="101"/>
      <c r="G15554" s="101"/>
      <c r="I15554" s="102"/>
      <c r="J15554" s="103"/>
    </row>
    <row r="15555" spans="3:10" x14ac:dyDescent="0.25">
      <c r="C15555" s="101"/>
      <c r="E15555" s="101"/>
      <c r="G15555" s="101"/>
      <c r="I15555" s="102"/>
      <c r="J15555" s="103"/>
    </row>
    <row r="15556" spans="3:10" x14ac:dyDescent="0.25">
      <c r="C15556" s="101"/>
      <c r="E15556" s="101"/>
      <c r="G15556" s="101"/>
      <c r="I15556" s="102"/>
      <c r="J15556" s="103"/>
    </row>
    <row r="15557" spans="3:10" x14ac:dyDescent="0.25">
      <c r="C15557" s="101"/>
      <c r="E15557" s="101"/>
      <c r="G15557" s="101"/>
      <c r="I15557" s="102"/>
      <c r="J15557" s="103"/>
    </row>
    <row r="15558" spans="3:10" x14ac:dyDescent="0.25">
      <c r="C15558" s="101"/>
      <c r="E15558" s="101"/>
      <c r="G15558" s="101"/>
      <c r="I15558" s="102"/>
      <c r="J15558" s="103"/>
    </row>
    <row r="15559" spans="3:10" x14ac:dyDescent="0.25">
      <c r="C15559" s="101"/>
      <c r="E15559" s="101"/>
      <c r="G15559" s="101"/>
      <c r="I15559" s="102"/>
      <c r="J15559" s="103"/>
    </row>
    <row r="15560" spans="3:10" x14ac:dyDescent="0.25">
      <c r="C15560" s="101"/>
      <c r="E15560" s="101"/>
      <c r="G15560" s="101"/>
      <c r="I15560" s="102"/>
      <c r="J15560" s="103"/>
    </row>
    <row r="15561" spans="3:10" x14ac:dyDescent="0.25">
      <c r="C15561" s="101"/>
      <c r="E15561" s="101"/>
      <c r="G15561" s="101"/>
      <c r="I15561" s="102"/>
      <c r="J15561" s="103"/>
    </row>
    <row r="15562" spans="3:10" x14ac:dyDescent="0.25">
      <c r="C15562" s="101"/>
      <c r="E15562" s="101"/>
      <c r="G15562" s="101"/>
      <c r="I15562" s="102"/>
      <c r="J15562" s="103"/>
    </row>
    <row r="15563" spans="3:10" x14ac:dyDescent="0.25">
      <c r="C15563" s="101"/>
      <c r="E15563" s="101"/>
      <c r="G15563" s="101"/>
      <c r="I15563" s="102"/>
      <c r="J15563" s="103"/>
    </row>
    <row r="15564" spans="3:10" x14ac:dyDescent="0.25">
      <c r="C15564" s="101"/>
      <c r="E15564" s="101"/>
      <c r="G15564" s="101"/>
      <c r="I15564" s="102"/>
      <c r="J15564" s="103"/>
    </row>
    <row r="15565" spans="3:10" x14ac:dyDescent="0.25">
      <c r="C15565" s="101"/>
      <c r="E15565" s="101"/>
      <c r="G15565" s="101"/>
      <c r="I15565" s="102"/>
      <c r="J15565" s="103"/>
    </row>
    <row r="15566" spans="3:10" x14ac:dyDescent="0.25">
      <c r="C15566" s="101"/>
      <c r="E15566" s="101"/>
      <c r="G15566" s="101"/>
      <c r="I15566" s="102"/>
      <c r="J15566" s="103"/>
    </row>
    <row r="15567" spans="3:10" x14ac:dyDescent="0.25">
      <c r="C15567" s="101"/>
      <c r="E15567" s="101"/>
      <c r="G15567" s="101"/>
      <c r="I15567" s="102"/>
      <c r="J15567" s="103"/>
    </row>
    <row r="15568" spans="3:10" x14ac:dyDescent="0.25">
      <c r="C15568" s="101"/>
      <c r="E15568" s="101"/>
      <c r="G15568" s="101"/>
      <c r="I15568" s="102"/>
      <c r="J15568" s="103"/>
    </row>
    <row r="15569" spans="3:10" x14ac:dyDescent="0.25">
      <c r="C15569" s="101"/>
      <c r="E15569" s="101"/>
      <c r="G15569" s="101"/>
      <c r="I15569" s="102"/>
      <c r="J15569" s="103"/>
    </row>
    <row r="15570" spans="3:10" x14ac:dyDescent="0.25">
      <c r="C15570" s="101"/>
      <c r="E15570" s="101"/>
      <c r="G15570" s="101"/>
      <c r="I15570" s="102"/>
      <c r="J15570" s="103"/>
    </row>
    <row r="15571" spans="3:10" x14ac:dyDescent="0.25">
      <c r="C15571" s="101"/>
      <c r="E15571" s="101"/>
      <c r="G15571" s="101"/>
      <c r="I15571" s="102"/>
      <c r="J15571" s="103"/>
    </row>
    <row r="15572" spans="3:10" x14ac:dyDescent="0.25">
      <c r="C15572" s="101"/>
      <c r="E15572" s="101"/>
      <c r="G15572" s="101"/>
      <c r="I15572" s="102"/>
      <c r="J15572" s="103"/>
    </row>
    <row r="15573" spans="3:10" x14ac:dyDescent="0.25">
      <c r="C15573" s="101"/>
      <c r="E15573" s="101"/>
      <c r="G15573" s="101"/>
      <c r="I15573" s="102"/>
      <c r="J15573" s="103"/>
    </row>
    <row r="15574" spans="3:10" x14ac:dyDescent="0.25">
      <c r="C15574" s="101"/>
      <c r="E15574" s="101"/>
      <c r="G15574" s="101"/>
      <c r="I15574" s="102"/>
      <c r="J15574" s="103"/>
    </row>
    <row r="15575" spans="3:10" x14ac:dyDescent="0.25">
      <c r="C15575" s="101"/>
      <c r="E15575" s="101"/>
      <c r="G15575" s="101"/>
      <c r="I15575" s="102"/>
      <c r="J15575" s="103"/>
    </row>
    <row r="15576" spans="3:10" x14ac:dyDescent="0.25">
      <c r="C15576" s="101"/>
      <c r="E15576" s="101"/>
      <c r="G15576" s="101"/>
      <c r="I15576" s="102"/>
      <c r="J15576" s="103"/>
    </row>
    <row r="15577" spans="3:10" x14ac:dyDescent="0.25">
      <c r="C15577" s="101"/>
      <c r="E15577" s="101"/>
      <c r="G15577" s="101"/>
      <c r="I15577" s="102"/>
      <c r="J15577" s="103"/>
    </row>
    <row r="15578" spans="3:10" x14ac:dyDescent="0.25">
      <c r="C15578" s="101"/>
      <c r="E15578" s="101"/>
      <c r="G15578" s="101"/>
      <c r="I15578" s="102"/>
      <c r="J15578" s="103"/>
    </row>
    <row r="15579" spans="3:10" x14ac:dyDescent="0.25">
      <c r="C15579" s="101"/>
      <c r="E15579" s="101"/>
      <c r="G15579" s="101"/>
      <c r="I15579" s="102"/>
      <c r="J15579" s="103"/>
    </row>
    <row r="15580" spans="3:10" x14ac:dyDescent="0.25">
      <c r="C15580" s="101"/>
      <c r="E15580" s="101"/>
      <c r="G15580" s="101"/>
      <c r="I15580" s="102"/>
      <c r="J15580" s="103"/>
    </row>
    <row r="15581" spans="3:10" x14ac:dyDescent="0.25">
      <c r="C15581" s="101"/>
      <c r="E15581" s="101"/>
      <c r="G15581" s="101"/>
      <c r="I15581" s="102"/>
      <c r="J15581" s="103"/>
    </row>
    <row r="15582" spans="3:10" x14ac:dyDescent="0.25">
      <c r="C15582" s="101"/>
      <c r="E15582" s="101"/>
      <c r="G15582" s="101"/>
      <c r="I15582" s="102"/>
      <c r="J15582" s="103"/>
    </row>
    <row r="15583" spans="3:10" x14ac:dyDescent="0.25">
      <c r="C15583" s="101"/>
      <c r="E15583" s="101"/>
      <c r="G15583" s="101"/>
      <c r="I15583" s="102"/>
      <c r="J15583" s="103"/>
    </row>
    <row r="15584" spans="3:10" x14ac:dyDescent="0.25">
      <c r="C15584" s="101"/>
      <c r="E15584" s="101"/>
      <c r="G15584" s="101"/>
      <c r="I15584" s="102"/>
      <c r="J15584" s="103"/>
    </row>
    <row r="15585" spans="3:10" x14ac:dyDescent="0.25">
      <c r="C15585" s="101"/>
      <c r="E15585" s="101"/>
      <c r="G15585" s="101"/>
      <c r="I15585" s="102"/>
      <c r="J15585" s="103"/>
    </row>
    <row r="15586" spans="3:10" x14ac:dyDescent="0.25">
      <c r="C15586" s="101"/>
      <c r="E15586" s="101"/>
      <c r="G15586" s="101"/>
      <c r="I15586" s="102"/>
      <c r="J15586" s="103"/>
    </row>
    <row r="15587" spans="3:10" x14ac:dyDescent="0.25">
      <c r="C15587" s="101"/>
      <c r="E15587" s="101"/>
      <c r="G15587" s="101"/>
      <c r="I15587" s="102"/>
      <c r="J15587" s="103"/>
    </row>
    <row r="15588" spans="3:10" x14ac:dyDescent="0.25">
      <c r="C15588" s="101"/>
      <c r="E15588" s="101"/>
      <c r="G15588" s="101"/>
      <c r="I15588" s="102"/>
      <c r="J15588" s="103"/>
    </row>
    <row r="15589" spans="3:10" x14ac:dyDescent="0.25">
      <c r="C15589" s="101"/>
      <c r="E15589" s="101"/>
      <c r="G15589" s="101"/>
      <c r="I15589" s="102"/>
      <c r="J15589" s="103"/>
    </row>
    <row r="15590" spans="3:10" x14ac:dyDescent="0.25">
      <c r="C15590" s="101"/>
      <c r="E15590" s="101"/>
      <c r="G15590" s="101"/>
      <c r="I15590" s="102"/>
      <c r="J15590" s="103"/>
    </row>
    <row r="15591" spans="3:10" x14ac:dyDescent="0.25">
      <c r="C15591" s="101"/>
      <c r="E15591" s="101"/>
      <c r="G15591" s="101"/>
      <c r="I15591" s="102"/>
      <c r="J15591" s="103"/>
    </row>
    <row r="15592" spans="3:10" x14ac:dyDescent="0.25">
      <c r="C15592" s="101"/>
      <c r="E15592" s="101"/>
      <c r="G15592" s="101"/>
      <c r="I15592" s="102"/>
      <c r="J15592" s="103"/>
    </row>
    <row r="15593" spans="3:10" x14ac:dyDescent="0.25">
      <c r="C15593" s="101"/>
      <c r="E15593" s="101"/>
      <c r="G15593" s="101"/>
      <c r="I15593" s="102"/>
      <c r="J15593" s="103"/>
    </row>
    <row r="15594" spans="3:10" x14ac:dyDescent="0.25">
      <c r="C15594" s="101"/>
      <c r="E15594" s="101"/>
      <c r="G15594" s="101"/>
      <c r="I15594" s="102"/>
      <c r="J15594" s="103"/>
    </row>
    <row r="15595" spans="3:10" x14ac:dyDescent="0.25">
      <c r="C15595" s="101"/>
      <c r="E15595" s="101"/>
      <c r="G15595" s="101"/>
      <c r="I15595" s="102"/>
      <c r="J15595" s="103"/>
    </row>
    <row r="15596" spans="3:10" x14ac:dyDescent="0.25">
      <c r="C15596" s="101"/>
      <c r="E15596" s="101"/>
      <c r="G15596" s="101"/>
      <c r="I15596" s="102"/>
      <c r="J15596" s="103"/>
    </row>
    <row r="15597" spans="3:10" x14ac:dyDescent="0.25">
      <c r="C15597" s="101"/>
      <c r="E15597" s="101"/>
      <c r="G15597" s="101"/>
      <c r="I15597" s="102"/>
      <c r="J15597" s="103"/>
    </row>
    <row r="15598" spans="3:10" x14ac:dyDescent="0.25">
      <c r="C15598" s="101"/>
      <c r="E15598" s="101"/>
      <c r="G15598" s="101"/>
      <c r="I15598" s="102"/>
      <c r="J15598" s="103"/>
    </row>
    <row r="15599" spans="3:10" x14ac:dyDescent="0.25">
      <c r="C15599" s="101"/>
      <c r="E15599" s="101"/>
      <c r="G15599" s="101"/>
      <c r="I15599" s="102"/>
      <c r="J15599" s="103"/>
    </row>
    <row r="15600" spans="3:10" x14ac:dyDescent="0.25">
      <c r="C15600" s="101"/>
      <c r="E15600" s="101"/>
      <c r="G15600" s="101"/>
      <c r="I15600" s="102"/>
      <c r="J15600" s="103"/>
    </row>
    <row r="15601" spans="3:10" x14ac:dyDescent="0.25">
      <c r="C15601" s="101"/>
      <c r="E15601" s="101"/>
      <c r="G15601" s="101"/>
      <c r="I15601" s="102"/>
      <c r="J15601" s="103"/>
    </row>
    <row r="15602" spans="3:10" x14ac:dyDescent="0.25">
      <c r="C15602" s="101"/>
      <c r="E15602" s="101"/>
      <c r="G15602" s="101"/>
      <c r="I15602" s="102"/>
      <c r="J15602" s="103"/>
    </row>
    <row r="15603" spans="3:10" x14ac:dyDescent="0.25">
      <c r="C15603" s="101"/>
      <c r="E15603" s="101"/>
      <c r="G15603" s="101"/>
      <c r="I15603" s="102"/>
      <c r="J15603" s="103"/>
    </row>
    <row r="15604" spans="3:10" x14ac:dyDescent="0.25">
      <c r="C15604" s="101"/>
      <c r="E15604" s="101"/>
      <c r="G15604" s="101"/>
      <c r="I15604" s="102"/>
      <c r="J15604" s="103"/>
    </row>
    <row r="15605" spans="3:10" x14ac:dyDescent="0.25">
      <c r="C15605" s="101"/>
      <c r="E15605" s="101"/>
      <c r="G15605" s="101"/>
      <c r="I15605" s="102"/>
      <c r="J15605" s="103"/>
    </row>
    <row r="15606" spans="3:10" x14ac:dyDescent="0.25">
      <c r="C15606" s="101"/>
      <c r="E15606" s="101"/>
      <c r="G15606" s="101"/>
      <c r="I15606" s="102"/>
      <c r="J15606" s="103"/>
    </row>
    <row r="15607" spans="3:10" x14ac:dyDescent="0.25">
      <c r="C15607" s="101"/>
      <c r="E15607" s="101"/>
      <c r="G15607" s="101"/>
      <c r="I15607" s="102"/>
      <c r="J15607" s="103"/>
    </row>
    <row r="15608" spans="3:10" x14ac:dyDescent="0.25">
      <c r="C15608" s="101"/>
      <c r="E15608" s="101"/>
      <c r="G15608" s="101"/>
      <c r="I15608" s="102"/>
      <c r="J15608" s="103"/>
    </row>
    <row r="15609" spans="3:10" x14ac:dyDescent="0.25">
      <c r="C15609" s="101"/>
      <c r="E15609" s="101"/>
      <c r="G15609" s="101"/>
      <c r="I15609" s="102"/>
      <c r="J15609" s="103"/>
    </row>
    <row r="15610" spans="3:10" x14ac:dyDescent="0.25">
      <c r="C15610" s="101"/>
      <c r="E15610" s="101"/>
      <c r="G15610" s="101"/>
      <c r="I15610" s="102"/>
      <c r="J15610" s="103"/>
    </row>
    <row r="15611" spans="3:10" x14ac:dyDescent="0.25">
      <c r="C15611" s="101"/>
      <c r="E15611" s="101"/>
      <c r="G15611" s="101"/>
      <c r="I15611" s="102"/>
      <c r="J15611" s="103"/>
    </row>
    <row r="15612" spans="3:10" x14ac:dyDescent="0.25">
      <c r="C15612" s="101"/>
      <c r="E15612" s="101"/>
      <c r="G15612" s="101"/>
      <c r="I15612" s="102"/>
      <c r="J15612" s="103"/>
    </row>
    <row r="15613" spans="3:10" x14ac:dyDescent="0.25">
      <c r="C15613" s="101"/>
      <c r="E15613" s="101"/>
      <c r="G15613" s="101"/>
      <c r="I15613" s="102"/>
      <c r="J15613" s="103"/>
    </row>
    <row r="15614" spans="3:10" x14ac:dyDescent="0.25">
      <c r="C15614" s="101"/>
      <c r="E15614" s="101"/>
      <c r="G15614" s="101"/>
      <c r="I15614" s="102"/>
      <c r="J15614" s="103"/>
    </row>
    <row r="15615" spans="3:10" x14ac:dyDescent="0.25">
      <c r="C15615" s="101"/>
      <c r="E15615" s="101"/>
      <c r="G15615" s="101"/>
      <c r="I15615" s="102"/>
      <c r="J15615" s="103"/>
    </row>
    <row r="15616" spans="3:10" x14ac:dyDescent="0.25">
      <c r="C15616" s="101"/>
      <c r="E15616" s="101"/>
      <c r="G15616" s="101"/>
      <c r="I15616" s="102"/>
      <c r="J15616" s="103"/>
    </row>
    <row r="15617" spans="3:10" x14ac:dyDescent="0.25">
      <c r="C15617" s="101"/>
      <c r="E15617" s="101"/>
      <c r="G15617" s="101"/>
      <c r="I15617" s="102"/>
      <c r="J15617" s="103"/>
    </row>
    <row r="15618" spans="3:10" x14ac:dyDescent="0.25">
      <c r="C15618" s="101"/>
      <c r="E15618" s="101"/>
      <c r="G15618" s="101"/>
      <c r="I15618" s="102"/>
      <c r="J15618" s="103"/>
    </row>
    <row r="15619" spans="3:10" x14ac:dyDescent="0.25">
      <c r="C15619" s="101"/>
      <c r="E15619" s="101"/>
      <c r="G15619" s="101"/>
      <c r="I15619" s="102"/>
      <c r="J15619" s="103"/>
    </row>
    <row r="15620" spans="3:10" x14ac:dyDescent="0.25">
      <c r="C15620" s="101"/>
      <c r="E15620" s="101"/>
      <c r="G15620" s="101"/>
      <c r="I15620" s="102"/>
      <c r="J15620" s="103"/>
    </row>
    <row r="15621" spans="3:10" x14ac:dyDescent="0.25">
      <c r="C15621" s="101"/>
      <c r="E15621" s="101"/>
      <c r="G15621" s="101"/>
      <c r="I15621" s="102"/>
      <c r="J15621" s="103"/>
    </row>
    <row r="15622" spans="3:10" x14ac:dyDescent="0.25">
      <c r="C15622" s="101"/>
      <c r="E15622" s="101"/>
      <c r="G15622" s="101"/>
      <c r="I15622" s="102"/>
      <c r="J15622" s="103"/>
    </row>
    <row r="15623" spans="3:10" x14ac:dyDescent="0.25">
      <c r="C15623" s="101"/>
      <c r="E15623" s="101"/>
      <c r="G15623" s="101"/>
      <c r="I15623" s="102"/>
      <c r="J15623" s="103"/>
    </row>
    <row r="15624" spans="3:10" x14ac:dyDescent="0.25">
      <c r="C15624" s="101"/>
      <c r="E15624" s="101"/>
      <c r="G15624" s="101"/>
      <c r="I15624" s="102"/>
      <c r="J15624" s="103"/>
    </row>
    <row r="15625" spans="3:10" x14ac:dyDescent="0.25">
      <c r="C15625" s="101"/>
      <c r="E15625" s="101"/>
      <c r="G15625" s="101"/>
      <c r="I15625" s="102"/>
      <c r="J15625" s="103"/>
    </row>
    <row r="15626" spans="3:10" x14ac:dyDescent="0.25">
      <c r="C15626" s="101"/>
      <c r="E15626" s="101"/>
      <c r="G15626" s="101"/>
      <c r="I15626" s="102"/>
      <c r="J15626" s="103"/>
    </row>
    <row r="15627" spans="3:10" x14ac:dyDescent="0.25">
      <c r="C15627" s="101"/>
      <c r="E15627" s="101"/>
      <c r="G15627" s="101"/>
      <c r="I15627" s="102"/>
      <c r="J15627" s="103"/>
    </row>
    <row r="15628" spans="3:10" x14ac:dyDescent="0.25">
      <c r="C15628" s="101"/>
      <c r="E15628" s="101"/>
      <c r="G15628" s="101"/>
      <c r="I15628" s="102"/>
      <c r="J15628" s="103"/>
    </row>
    <row r="15629" spans="3:10" x14ac:dyDescent="0.25">
      <c r="C15629" s="101"/>
      <c r="E15629" s="101"/>
      <c r="G15629" s="101"/>
      <c r="I15629" s="102"/>
      <c r="J15629" s="103"/>
    </row>
    <row r="15630" spans="3:10" x14ac:dyDescent="0.25">
      <c r="C15630" s="101"/>
      <c r="E15630" s="101"/>
      <c r="G15630" s="101"/>
      <c r="I15630" s="102"/>
      <c r="J15630" s="103"/>
    </row>
    <row r="15631" spans="3:10" x14ac:dyDescent="0.25">
      <c r="C15631" s="101"/>
      <c r="E15631" s="101"/>
      <c r="G15631" s="101"/>
      <c r="I15631" s="102"/>
      <c r="J15631" s="103"/>
    </row>
    <row r="15632" spans="3:10" x14ac:dyDescent="0.25">
      <c r="C15632" s="101"/>
      <c r="E15632" s="101"/>
      <c r="G15632" s="101"/>
      <c r="I15632" s="102"/>
      <c r="J15632" s="103"/>
    </row>
    <row r="15633" spans="3:10" x14ac:dyDescent="0.25">
      <c r="C15633" s="101"/>
      <c r="E15633" s="101"/>
      <c r="G15633" s="101"/>
      <c r="I15633" s="102"/>
      <c r="J15633" s="103"/>
    </row>
    <row r="15634" spans="3:10" x14ac:dyDescent="0.25">
      <c r="C15634" s="101"/>
      <c r="E15634" s="101"/>
      <c r="G15634" s="101"/>
      <c r="I15634" s="102"/>
      <c r="J15634" s="103"/>
    </row>
    <row r="15635" spans="3:10" x14ac:dyDescent="0.25">
      <c r="C15635" s="101"/>
      <c r="E15635" s="101"/>
      <c r="G15635" s="101"/>
      <c r="I15635" s="102"/>
      <c r="J15635" s="103"/>
    </row>
    <row r="15636" spans="3:10" x14ac:dyDescent="0.25">
      <c r="C15636" s="101"/>
      <c r="E15636" s="101"/>
      <c r="G15636" s="101"/>
      <c r="I15636" s="102"/>
      <c r="J15636" s="103"/>
    </row>
    <row r="15637" spans="3:10" x14ac:dyDescent="0.25">
      <c r="C15637" s="101"/>
      <c r="E15637" s="101"/>
      <c r="G15637" s="101"/>
      <c r="I15637" s="102"/>
      <c r="J15637" s="103"/>
    </row>
    <row r="15638" spans="3:10" x14ac:dyDescent="0.25">
      <c r="C15638" s="101"/>
      <c r="E15638" s="101"/>
      <c r="G15638" s="101"/>
      <c r="I15638" s="102"/>
      <c r="J15638" s="103"/>
    </row>
    <row r="15639" spans="3:10" x14ac:dyDescent="0.25">
      <c r="C15639" s="101"/>
      <c r="E15639" s="101"/>
      <c r="G15639" s="101"/>
      <c r="I15639" s="102"/>
      <c r="J15639" s="103"/>
    </row>
    <row r="15640" spans="3:10" x14ac:dyDescent="0.25">
      <c r="C15640" s="101"/>
      <c r="E15640" s="101"/>
      <c r="G15640" s="101"/>
      <c r="I15640" s="102"/>
      <c r="J15640" s="103"/>
    </row>
    <row r="15641" spans="3:10" x14ac:dyDescent="0.25">
      <c r="C15641" s="101"/>
      <c r="E15641" s="101"/>
      <c r="G15641" s="101"/>
      <c r="I15641" s="102"/>
      <c r="J15641" s="103"/>
    </row>
    <row r="15642" spans="3:10" x14ac:dyDescent="0.25">
      <c r="C15642" s="101"/>
      <c r="E15642" s="101"/>
      <c r="G15642" s="101"/>
      <c r="I15642" s="102"/>
      <c r="J15642" s="103"/>
    </row>
    <row r="15643" spans="3:10" x14ac:dyDescent="0.25">
      <c r="C15643" s="101"/>
      <c r="E15643" s="101"/>
      <c r="G15643" s="101"/>
      <c r="I15643" s="102"/>
      <c r="J15643" s="103"/>
    </row>
    <row r="15644" spans="3:10" x14ac:dyDescent="0.25">
      <c r="C15644" s="101"/>
      <c r="E15644" s="101"/>
      <c r="G15644" s="101"/>
      <c r="I15644" s="102"/>
      <c r="J15644" s="103"/>
    </row>
    <row r="15645" spans="3:10" x14ac:dyDescent="0.25">
      <c r="C15645" s="101"/>
      <c r="E15645" s="101"/>
      <c r="G15645" s="101"/>
      <c r="I15645" s="102"/>
      <c r="J15645" s="103"/>
    </row>
    <row r="15646" spans="3:10" x14ac:dyDescent="0.25">
      <c r="C15646" s="101"/>
      <c r="E15646" s="101"/>
      <c r="G15646" s="101"/>
      <c r="I15646" s="102"/>
      <c r="J15646" s="103"/>
    </row>
    <row r="15647" spans="3:10" x14ac:dyDescent="0.25">
      <c r="C15647" s="101"/>
      <c r="E15647" s="101"/>
      <c r="G15647" s="101"/>
      <c r="I15647" s="102"/>
      <c r="J15647" s="103"/>
    </row>
    <row r="15648" spans="3:10" x14ac:dyDescent="0.25">
      <c r="C15648" s="101"/>
      <c r="E15648" s="101"/>
      <c r="G15648" s="101"/>
      <c r="I15648" s="102"/>
      <c r="J15648" s="103"/>
    </row>
    <row r="15649" spans="3:10" x14ac:dyDescent="0.25">
      <c r="C15649" s="101"/>
      <c r="E15649" s="101"/>
      <c r="G15649" s="101"/>
      <c r="I15649" s="102"/>
      <c r="J15649" s="103"/>
    </row>
    <row r="15650" spans="3:10" x14ac:dyDescent="0.25">
      <c r="C15650" s="101"/>
      <c r="E15650" s="101"/>
      <c r="G15650" s="101"/>
      <c r="I15650" s="102"/>
      <c r="J15650" s="103"/>
    </row>
    <row r="15651" spans="3:10" x14ac:dyDescent="0.25">
      <c r="C15651" s="101"/>
      <c r="E15651" s="101"/>
      <c r="G15651" s="101"/>
      <c r="I15651" s="102"/>
      <c r="J15651" s="103"/>
    </row>
    <row r="15652" spans="3:10" x14ac:dyDescent="0.25">
      <c r="C15652" s="101"/>
      <c r="E15652" s="101"/>
      <c r="G15652" s="101"/>
      <c r="I15652" s="102"/>
      <c r="J15652" s="103"/>
    </row>
    <row r="15653" spans="3:10" x14ac:dyDescent="0.25">
      <c r="C15653" s="101"/>
      <c r="E15653" s="101"/>
      <c r="G15653" s="101"/>
      <c r="I15653" s="102"/>
      <c r="J15653" s="103"/>
    </row>
    <row r="15654" spans="3:10" x14ac:dyDescent="0.25">
      <c r="C15654" s="101"/>
      <c r="E15654" s="101"/>
      <c r="G15654" s="101"/>
      <c r="I15654" s="102"/>
      <c r="J15654" s="103"/>
    </row>
    <row r="15655" spans="3:10" x14ac:dyDescent="0.25">
      <c r="C15655" s="101"/>
      <c r="E15655" s="101"/>
      <c r="G15655" s="101"/>
      <c r="I15655" s="102"/>
      <c r="J15655" s="103"/>
    </row>
    <row r="15656" spans="3:10" x14ac:dyDescent="0.25">
      <c r="C15656" s="101"/>
      <c r="E15656" s="101"/>
      <c r="G15656" s="101"/>
      <c r="I15656" s="102"/>
      <c r="J15656" s="103"/>
    </row>
    <row r="15657" spans="3:10" x14ac:dyDescent="0.25">
      <c r="C15657" s="101"/>
      <c r="E15657" s="101"/>
      <c r="G15657" s="101"/>
      <c r="I15657" s="102"/>
      <c r="J15657" s="103"/>
    </row>
    <row r="15658" spans="3:10" x14ac:dyDescent="0.25">
      <c r="C15658" s="101"/>
      <c r="E15658" s="101"/>
      <c r="G15658" s="101"/>
      <c r="I15658" s="102"/>
      <c r="J15658" s="103"/>
    </row>
    <row r="15659" spans="3:10" x14ac:dyDescent="0.25">
      <c r="C15659" s="101"/>
      <c r="E15659" s="101"/>
      <c r="G15659" s="101"/>
      <c r="I15659" s="102"/>
      <c r="J15659" s="103"/>
    </row>
    <row r="15660" spans="3:10" x14ac:dyDescent="0.25">
      <c r="C15660" s="101"/>
      <c r="E15660" s="101"/>
      <c r="G15660" s="101"/>
      <c r="I15660" s="102"/>
      <c r="J15660" s="103"/>
    </row>
    <row r="15661" spans="3:10" x14ac:dyDescent="0.25">
      <c r="C15661" s="101"/>
      <c r="E15661" s="101"/>
      <c r="G15661" s="101"/>
      <c r="I15661" s="102"/>
      <c r="J15661" s="103"/>
    </row>
    <row r="15662" spans="3:10" x14ac:dyDescent="0.25">
      <c r="C15662" s="101"/>
      <c r="E15662" s="101"/>
      <c r="G15662" s="101"/>
      <c r="I15662" s="102"/>
      <c r="J15662" s="103"/>
    </row>
    <row r="15663" spans="3:10" x14ac:dyDescent="0.25">
      <c r="C15663" s="101"/>
      <c r="E15663" s="101"/>
      <c r="G15663" s="101"/>
      <c r="I15663" s="102"/>
      <c r="J15663" s="103"/>
    </row>
    <row r="15664" spans="3:10" x14ac:dyDescent="0.25">
      <c r="C15664" s="101"/>
      <c r="E15664" s="101"/>
      <c r="G15664" s="101"/>
      <c r="I15664" s="102"/>
      <c r="J15664" s="103"/>
    </row>
    <row r="15665" spans="3:10" x14ac:dyDescent="0.25">
      <c r="C15665" s="101"/>
      <c r="E15665" s="101"/>
      <c r="G15665" s="101"/>
      <c r="I15665" s="102"/>
      <c r="J15665" s="103"/>
    </row>
    <row r="15666" spans="3:10" x14ac:dyDescent="0.25">
      <c r="C15666" s="101"/>
      <c r="E15666" s="101"/>
      <c r="G15666" s="101"/>
      <c r="I15666" s="102"/>
      <c r="J15666" s="103"/>
    </row>
    <row r="15667" spans="3:10" x14ac:dyDescent="0.25">
      <c r="C15667" s="101"/>
      <c r="E15667" s="101"/>
      <c r="G15667" s="101"/>
      <c r="I15667" s="102"/>
      <c r="J15667" s="103"/>
    </row>
    <row r="15668" spans="3:10" x14ac:dyDescent="0.25">
      <c r="C15668" s="101"/>
      <c r="E15668" s="101"/>
      <c r="G15668" s="101"/>
      <c r="I15668" s="102"/>
      <c r="J15668" s="103"/>
    </row>
    <row r="15669" spans="3:10" x14ac:dyDescent="0.25">
      <c r="C15669" s="101"/>
      <c r="E15669" s="101"/>
      <c r="G15669" s="101"/>
      <c r="I15669" s="102"/>
      <c r="J15669" s="103"/>
    </row>
    <row r="15670" spans="3:10" x14ac:dyDescent="0.25">
      <c r="C15670" s="101"/>
      <c r="E15670" s="101"/>
      <c r="G15670" s="101"/>
      <c r="I15670" s="102"/>
      <c r="J15670" s="103"/>
    </row>
    <row r="15671" spans="3:10" x14ac:dyDescent="0.25">
      <c r="C15671" s="101"/>
      <c r="E15671" s="101"/>
      <c r="G15671" s="101"/>
      <c r="I15671" s="102"/>
      <c r="J15671" s="103"/>
    </row>
    <row r="15672" spans="3:10" x14ac:dyDescent="0.25">
      <c r="C15672" s="101"/>
      <c r="E15672" s="101"/>
      <c r="G15672" s="101"/>
      <c r="I15672" s="102"/>
      <c r="J15672" s="103"/>
    </row>
    <row r="15673" spans="3:10" x14ac:dyDescent="0.25">
      <c r="C15673" s="101"/>
      <c r="E15673" s="101"/>
      <c r="G15673" s="101"/>
      <c r="I15673" s="102"/>
      <c r="J15673" s="103"/>
    </row>
    <row r="15674" spans="3:10" x14ac:dyDescent="0.25">
      <c r="C15674" s="101"/>
      <c r="E15674" s="101"/>
      <c r="G15674" s="101"/>
      <c r="I15674" s="102"/>
      <c r="J15674" s="103"/>
    </row>
    <row r="15675" spans="3:10" x14ac:dyDescent="0.25">
      <c r="C15675" s="101"/>
      <c r="E15675" s="101"/>
      <c r="G15675" s="101"/>
      <c r="I15675" s="102"/>
      <c r="J15675" s="103"/>
    </row>
    <row r="15676" spans="3:10" x14ac:dyDescent="0.25">
      <c r="C15676" s="101"/>
      <c r="E15676" s="101"/>
      <c r="G15676" s="101"/>
      <c r="I15676" s="102"/>
      <c r="J15676" s="103"/>
    </row>
    <row r="15677" spans="3:10" x14ac:dyDescent="0.25">
      <c r="C15677" s="101"/>
      <c r="E15677" s="101"/>
      <c r="G15677" s="101"/>
      <c r="I15677" s="102"/>
      <c r="J15677" s="103"/>
    </row>
    <row r="15678" spans="3:10" x14ac:dyDescent="0.25">
      <c r="C15678" s="101"/>
      <c r="E15678" s="101"/>
      <c r="G15678" s="101"/>
      <c r="I15678" s="102"/>
      <c r="J15678" s="103"/>
    </row>
    <row r="15679" spans="3:10" x14ac:dyDescent="0.25">
      <c r="C15679" s="101"/>
      <c r="E15679" s="101"/>
      <c r="G15679" s="101"/>
      <c r="I15679" s="102"/>
      <c r="J15679" s="103"/>
    </row>
    <row r="15680" spans="3:10" x14ac:dyDescent="0.25">
      <c r="C15680" s="101"/>
      <c r="E15680" s="101"/>
      <c r="G15680" s="101"/>
      <c r="I15680" s="102"/>
      <c r="J15680" s="103"/>
    </row>
    <row r="15681" spans="3:10" x14ac:dyDescent="0.25">
      <c r="C15681" s="101"/>
      <c r="E15681" s="101"/>
      <c r="G15681" s="101"/>
      <c r="I15681" s="102"/>
      <c r="J15681" s="103"/>
    </row>
    <row r="15682" spans="3:10" x14ac:dyDescent="0.25">
      <c r="C15682" s="101"/>
      <c r="E15682" s="101"/>
      <c r="G15682" s="101"/>
      <c r="I15682" s="102"/>
      <c r="J15682" s="103"/>
    </row>
    <row r="15683" spans="3:10" x14ac:dyDescent="0.25">
      <c r="C15683" s="101"/>
      <c r="E15683" s="101"/>
      <c r="G15683" s="101"/>
      <c r="I15683" s="102"/>
      <c r="J15683" s="103"/>
    </row>
    <row r="15684" spans="3:10" x14ac:dyDescent="0.25">
      <c r="C15684" s="101"/>
      <c r="E15684" s="101"/>
      <c r="G15684" s="101"/>
      <c r="I15684" s="102"/>
      <c r="J15684" s="103"/>
    </row>
    <row r="15685" spans="3:10" x14ac:dyDescent="0.25">
      <c r="C15685" s="101"/>
      <c r="E15685" s="101"/>
      <c r="G15685" s="101"/>
      <c r="I15685" s="102"/>
      <c r="J15685" s="103"/>
    </row>
    <row r="15686" spans="3:10" x14ac:dyDescent="0.25">
      <c r="C15686" s="101"/>
      <c r="E15686" s="101"/>
      <c r="G15686" s="101"/>
      <c r="I15686" s="102"/>
      <c r="J15686" s="103"/>
    </row>
    <row r="15687" spans="3:10" x14ac:dyDescent="0.25">
      <c r="C15687" s="101"/>
      <c r="E15687" s="101"/>
      <c r="G15687" s="101"/>
      <c r="I15687" s="102"/>
      <c r="J15687" s="103"/>
    </row>
    <row r="15688" spans="3:10" x14ac:dyDescent="0.25">
      <c r="C15688" s="101"/>
      <c r="E15688" s="101"/>
      <c r="G15688" s="101"/>
      <c r="I15688" s="102"/>
      <c r="J15688" s="103"/>
    </row>
    <row r="15689" spans="3:10" x14ac:dyDescent="0.25">
      <c r="C15689" s="101"/>
      <c r="E15689" s="101"/>
      <c r="G15689" s="101"/>
      <c r="I15689" s="102"/>
      <c r="J15689" s="103"/>
    </row>
    <row r="15690" spans="3:10" x14ac:dyDescent="0.25">
      <c r="C15690" s="101"/>
      <c r="E15690" s="101"/>
      <c r="G15690" s="101"/>
      <c r="I15690" s="102"/>
      <c r="J15690" s="103"/>
    </row>
    <row r="15691" spans="3:10" x14ac:dyDescent="0.25">
      <c r="C15691" s="101"/>
      <c r="E15691" s="101"/>
      <c r="G15691" s="101"/>
      <c r="I15691" s="102"/>
      <c r="J15691" s="103"/>
    </row>
    <row r="15692" spans="3:10" x14ac:dyDescent="0.25">
      <c r="C15692" s="101"/>
      <c r="E15692" s="101"/>
      <c r="G15692" s="101"/>
      <c r="I15692" s="102"/>
      <c r="J15692" s="103"/>
    </row>
    <row r="15693" spans="3:10" x14ac:dyDescent="0.25">
      <c r="C15693" s="101"/>
      <c r="E15693" s="101"/>
      <c r="G15693" s="101"/>
      <c r="I15693" s="102"/>
      <c r="J15693" s="103"/>
    </row>
    <row r="15694" spans="3:10" x14ac:dyDescent="0.25">
      <c r="C15694" s="101"/>
      <c r="E15694" s="101"/>
      <c r="G15694" s="101"/>
      <c r="I15694" s="102"/>
      <c r="J15694" s="103"/>
    </row>
    <row r="15695" spans="3:10" x14ac:dyDescent="0.25">
      <c r="C15695" s="101"/>
      <c r="E15695" s="101"/>
      <c r="G15695" s="101"/>
      <c r="I15695" s="102"/>
      <c r="J15695" s="103"/>
    </row>
    <row r="15696" spans="3:10" x14ac:dyDescent="0.25">
      <c r="C15696" s="101"/>
      <c r="E15696" s="101"/>
      <c r="G15696" s="101"/>
      <c r="I15696" s="102"/>
      <c r="J15696" s="103"/>
    </row>
    <row r="15697" spans="3:10" x14ac:dyDescent="0.25">
      <c r="C15697" s="101"/>
      <c r="E15697" s="101"/>
      <c r="G15697" s="101"/>
      <c r="I15697" s="102"/>
      <c r="J15697" s="103"/>
    </row>
    <row r="15698" spans="3:10" x14ac:dyDescent="0.25">
      <c r="C15698" s="101"/>
      <c r="E15698" s="101"/>
      <c r="G15698" s="101"/>
      <c r="I15698" s="102"/>
      <c r="J15698" s="103"/>
    </row>
    <row r="15699" spans="3:10" x14ac:dyDescent="0.25">
      <c r="C15699" s="101"/>
      <c r="E15699" s="101"/>
      <c r="G15699" s="101"/>
      <c r="I15699" s="102"/>
      <c r="J15699" s="103"/>
    </row>
    <row r="15700" spans="3:10" x14ac:dyDescent="0.25">
      <c r="C15700" s="101"/>
      <c r="E15700" s="101"/>
      <c r="G15700" s="101"/>
      <c r="I15700" s="102"/>
      <c r="J15700" s="103"/>
    </row>
    <row r="15701" spans="3:10" x14ac:dyDescent="0.25">
      <c r="C15701" s="101"/>
      <c r="E15701" s="101"/>
      <c r="G15701" s="101"/>
      <c r="I15701" s="102"/>
      <c r="J15701" s="103"/>
    </row>
    <row r="15702" spans="3:10" x14ac:dyDescent="0.25">
      <c r="C15702" s="101"/>
      <c r="E15702" s="101"/>
      <c r="G15702" s="101"/>
      <c r="I15702" s="102"/>
      <c r="J15702" s="103"/>
    </row>
    <row r="15703" spans="3:10" x14ac:dyDescent="0.25">
      <c r="C15703" s="101"/>
      <c r="E15703" s="101"/>
      <c r="G15703" s="101"/>
      <c r="I15703" s="102"/>
      <c r="J15703" s="103"/>
    </row>
    <row r="15704" spans="3:10" x14ac:dyDescent="0.25">
      <c r="C15704" s="101"/>
      <c r="E15704" s="101"/>
      <c r="G15704" s="101"/>
      <c r="I15704" s="102"/>
      <c r="J15704" s="103"/>
    </row>
    <row r="15705" spans="3:10" x14ac:dyDescent="0.25">
      <c r="C15705" s="101"/>
      <c r="E15705" s="101"/>
      <c r="G15705" s="101"/>
      <c r="I15705" s="102"/>
      <c r="J15705" s="103"/>
    </row>
    <row r="15706" spans="3:10" x14ac:dyDescent="0.25">
      <c r="C15706" s="101"/>
      <c r="E15706" s="101"/>
      <c r="G15706" s="101"/>
      <c r="I15706" s="102"/>
      <c r="J15706" s="103"/>
    </row>
    <row r="15707" spans="3:10" x14ac:dyDescent="0.25">
      <c r="C15707" s="101"/>
      <c r="E15707" s="101"/>
      <c r="G15707" s="101"/>
      <c r="I15707" s="102"/>
      <c r="J15707" s="103"/>
    </row>
    <row r="15708" spans="3:10" x14ac:dyDescent="0.25">
      <c r="C15708" s="101"/>
      <c r="E15708" s="101"/>
      <c r="G15708" s="101"/>
      <c r="I15708" s="102"/>
      <c r="J15708" s="103"/>
    </row>
    <row r="15709" spans="3:10" x14ac:dyDescent="0.25">
      <c r="C15709" s="101"/>
      <c r="E15709" s="101"/>
      <c r="G15709" s="101"/>
      <c r="I15709" s="102"/>
      <c r="J15709" s="103"/>
    </row>
    <row r="15710" spans="3:10" x14ac:dyDescent="0.25">
      <c r="C15710" s="101"/>
      <c r="E15710" s="101"/>
      <c r="G15710" s="101"/>
      <c r="I15710" s="102"/>
      <c r="J15710" s="103"/>
    </row>
    <row r="15711" spans="3:10" x14ac:dyDescent="0.25">
      <c r="C15711" s="101"/>
      <c r="E15711" s="101"/>
      <c r="G15711" s="101"/>
      <c r="I15711" s="102"/>
      <c r="J15711" s="103"/>
    </row>
    <row r="15712" spans="3:10" x14ac:dyDescent="0.25">
      <c r="C15712" s="101"/>
      <c r="E15712" s="101"/>
      <c r="G15712" s="101"/>
      <c r="I15712" s="102"/>
      <c r="J15712" s="103"/>
    </row>
    <row r="15713" spans="3:10" x14ac:dyDescent="0.25">
      <c r="C15713" s="101"/>
      <c r="E15713" s="101"/>
      <c r="G15713" s="101"/>
      <c r="I15713" s="102"/>
      <c r="J15713" s="103"/>
    </row>
    <row r="15714" spans="3:10" x14ac:dyDescent="0.25">
      <c r="C15714" s="101"/>
      <c r="E15714" s="101"/>
      <c r="G15714" s="101"/>
      <c r="I15714" s="102"/>
      <c r="J15714" s="103"/>
    </row>
    <row r="15715" spans="3:10" x14ac:dyDescent="0.25">
      <c r="C15715" s="101"/>
      <c r="E15715" s="101"/>
      <c r="G15715" s="101"/>
      <c r="I15715" s="102"/>
      <c r="J15715" s="103"/>
    </row>
    <row r="15716" spans="3:10" x14ac:dyDescent="0.25">
      <c r="C15716" s="101"/>
      <c r="E15716" s="101"/>
      <c r="G15716" s="101"/>
      <c r="I15716" s="102"/>
      <c r="J15716" s="103"/>
    </row>
    <row r="15717" spans="3:10" x14ac:dyDescent="0.25">
      <c r="C15717" s="101"/>
      <c r="E15717" s="101"/>
      <c r="G15717" s="101"/>
      <c r="I15717" s="102"/>
      <c r="J15717" s="103"/>
    </row>
    <row r="15718" spans="3:10" x14ac:dyDescent="0.25">
      <c r="C15718" s="101"/>
      <c r="E15718" s="101"/>
      <c r="G15718" s="101"/>
      <c r="I15718" s="102"/>
      <c r="J15718" s="103"/>
    </row>
    <row r="15719" spans="3:10" x14ac:dyDescent="0.25">
      <c r="C15719" s="101"/>
      <c r="E15719" s="101"/>
      <c r="G15719" s="101"/>
      <c r="I15719" s="102"/>
      <c r="J15719" s="103"/>
    </row>
    <row r="15720" spans="3:10" x14ac:dyDescent="0.25">
      <c r="C15720" s="101"/>
      <c r="E15720" s="101"/>
      <c r="G15720" s="101"/>
      <c r="I15720" s="102"/>
      <c r="J15720" s="103"/>
    </row>
    <row r="15721" spans="3:10" x14ac:dyDescent="0.25">
      <c r="C15721" s="101"/>
      <c r="E15721" s="101"/>
      <c r="G15721" s="101"/>
      <c r="I15721" s="102"/>
      <c r="J15721" s="103"/>
    </row>
    <row r="15722" spans="3:10" x14ac:dyDescent="0.25">
      <c r="C15722" s="101"/>
      <c r="E15722" s="101"/>
      <c r="G15722" s="101"/>
      <c r="I15722" s="102"/>
      <c r="J15722" s="103"/>
    </row>
    <row r="15723" spans="3:10" x14ac:dyDescent="0.25">
      <c r="C15723" s="101"/>
      <c r="E15723" s="101"/>
      <c r="G15723" s="101"/>
      <c r="I15723" s="102"/>
      <c r="J15723" s="103"/>
    </row>
    <row r="15724" spans="3:10" x14ac:dyDescent="0.25">
      <c r="C15724" s="101"/>
      <c r="E15724" s="101"/>
      <c r="G15724" s="101"/>
      <c r="I15724" s="102"/>
      <c r="J15724" s="103"/>
    </row>
    <row r="15725" spans="3:10" x14ac:dyDescent="0.25">
      <c r="C15725" s="101"/>
      <c r="E15725" s="101"/>
      <c r="G15725" s="101"/>
      <c r="I15725" s="102"/>
      <c r="J15725" s="103"/>
    </row>
    <row r="15726" spans="3:10" x14ac:dyDescent="0.25">
      <c r="C15726" s="101"/>
      <c r="E15726" s="101"/>
      <c r="G15726" s="101"/>
      <c r="I15726" s="102"/>
      <c r="J15726" s="103"/>
    </row>
    <row r="15727" spans="3:10" x14ac:dyDescent="0.25">
      <c r="C15727" s="101"/>
      <c r="E15727" s="101"/>
      <c r="G15727" s="101"/>
      <c r="I15727" s="102"/>
      <c r="J15727" s="103"/>
    </row>
    <row r="15728" spans="3:10" x14ac:dyDescent="0.25">
      <c r="C15728" s="101"/>
      <c r="E15728" s="101"/>
      <c r="G15728" s="101"/>
      <c r="I15728" s="102"/>
      <c r="J15728" s="103"/>
    </row>
    <row r="15729" spans="3:10" x14ac:dyDescent="0.25">
      <c r="C15729" s="101"/>
      <c r="E15729" s="101"/>
      <c r="G15729" s="101"/>
      <c r="I15729" s="102"/>
      <c r="J15729" s="103"/>
    </row>
    <row r="15730" spans="3:10" x14ac:dyDescent="0.25">
      <c r="C15730" s="101"/>
      <c r="E15730" s="101"/>
      <c r="G15730" s="101"/>
      <c r="I15730" s="102"/>
      <c r="J15730" s="103"/>
    </row>
    <row r="15731" spans="3:10" x14ac:dyDescent="0.25">
      <c r="C15731" s="101"/>
      <c r="E15731" s="101"/>
      <c r="G15731" s="101"/>
      <c r="I15731" s="102"/>
      <c r="J15731" s="103"/>
    </row>
    <row r="15732" spans="3:10" x14ac:dyDescent="0.25">
      <c r="C15732" s="101"/>
      <c r="E15732" s="101"/>
      <c r="G15732" s="101"/>
      <c r="I15732" s="102"/>
      <c r="J15732" s="103"/>
    </row>
    <row r="15733" spans="3:10" x14ac:dyDescent="0.25">
      <c r="C15733" s="101"/>
      <c r="E15733" s="101"/>
      <c r="G15733" s="101"/>
      <c r="I15733" s="102"/>
      <c r="J15733" s="103"/>
    </row>
    <row r="15734" spans="3:10" x14ac:dyDescent="0.25">
      <c r="C15734" s="101"/>
      <c r="E15734" s="101"/>
      <c r="G15734" s="101"/>
      <c r="I15734" s="102"/>
      <c r="J15734" s="103"/>
    </row>
    <row r="15735" spans="3:10" x14ac:dyDescent="0.25">
      <c r="C15735" s="101"/>
      <c r="E15735" s="101"/>
      <c r="G15735" s="101"/>
      <c r="I15735" s="102"/>
      <c r="J15735" s="103"/>
    </row>
    <row r="15736" spans="3:10" x14ac:dyDescent="0.25">
      <c r="C15736" s="101"/>
      <c r="E15736" s="101"/>
      <c r="G15736" s="101"/>
      <c r="I15736" s="102"/>
      <c r="J15736" s="103"/>
    </row>
    <row r="15737" spans="3:10" x14ac:dyDescent="0.25">
      <c r="C15737" s="101"/>
      <c r="E15737" s="101"/>
      <c r="G15737" s="101"/>
      <c r="I15737" s="102"/>
      <c r="J15737" s="103"/>
    </row>
    <row r="15738" spans="3:10" x14ac:dyDescent="0.25">
      <c r="C15738" s="101"/>
      <c r="E15738" s="101"/>
      <c r="G15738" s="101"/>
      <c r="I15738" s="102"/>
      <c r="J15738" s="103"/>
    </row>
    <row r="15739" spans="3:10" x14ac:dyDescent="0.25">
      <c r="C15739" s="101"/>
      <c r="E15739" s="101"/>
      <c r="G15739" s="101"/>
      <c r="I15739" s="102"/>
      <c r="J15739" s="103"/>
    </row>
    <row r="15740" spans="3:10" x14ac:dyDescent="0.25">
      <c r="C15740" s="101"/>
      <c r="E15740" s="101"/>
      <c r="G15740" s="101"/>
      <c r="I15740" s="102"/>
      <c r="J15740" s="103"/>
    </row>
    <row r="15741" spans="3:10" x14ac:dyDescent="0.25">
      <c r="C15741" s="101"/>
      <c r="E15741" s="101"/>
      <c r="G15741" s="101"/>
      <c r="I15741" s="102"/>
      <c r="J15741" s="103"/>
    </row>
    <row r="15742" spans="3:10" x14ac:dyDescent="0.25">
      <c r="C15742" s="101"/>
      <c r="E15742" s="101"/>
      <c r="G15742" s="101"/>
      <c r="I15742" s="102"/>
      <c r="J15742" s="103"/>
    </row>
    <row r="15743" spans="3:10" x14ac:dyDescent="0.25">
      <c r="C15743" s="101"/>
      <c r="E15743" s="101"/>
      <c r="G15743" s="101"/>
      <c r="I15743" s="102"/>
      <c r="J15743" s="103"/>
    </row>
    <row r="15744" spans="3:10" x14ac:dyDescent="0.25">
      <c r="C15744" s="101"/>
      <c r="E15744" s="101"/>
      <c r="G15744" s="101"/>
      <c r="I15744" s="102"/>
      <c r="J15744" s="103"/>
    </row>
    <row r="15745" spans="3:10" x14ac:dyDescent="0.25">
      <c r="C15745" s="101"/>
      <c r="E15745" s="101"/>
      <c r="G15745" s="101"/>
      <c r="I15745" s="102"/>
      <c r="J15745" s="103"/>
    </row>
    <row r="15746" spans="3:10" x14ac:dyDescent="0.25">
      <c r="C15746" s="101"/>
      <c r="E15746" s="101"/>
      <c r="G15746" s="101"/>
      <c r="I15746" s="102"/>
      <c r="J15746" s="103"/>
    </row>
    <row r="15747" spans="3:10" x14ac:dyDescent="0.25">
      <c r="C15747" s="101"/>
      <c r="E15747" s="101"/>
      <c r="G15747" s="101"/>
      <c r="I15747" s="102"/>
      <c r="J15747" s="103"/>
    </row>
    <row r="15748" spans="3:10" x14ac:dyDescent="0.25">
      <c r="C15748" s="101"/>
      <c r="E15748" s="101"/>
      <c r="G15748" s="101"/>
      <c r="I15748" s="102"/>
      <c r="J15748" s="103"/>
    </row>
    <row r="15749" spans="3:10" x14ac:dyDescent="0.25">
      <c r="C15749" s="101"/>
      <c r="E15749" s="101"/>
      <c r="G15749" s="101"/>
      <c r="I15749" s="102"/>
      <c r="J15749" s="103"/>
    </row>
    <row r="15750" spans="3:10" x14ac:dyDescent="0.25">
      <c r="C15750" s="101"/>
      <c r="E15750" s="101"/>
      <c r="G15750" s="101"/>
      <c r="I15750" s="102"/>
      <c r="J15750" s="103"/>
    </row>
    <row r="15751" spans="3:10" x14ac:dyDescent="0.25">
      <c r="C15751" s="101"/>
      <c r="E15751" s="101"/>
      <c r="G15751" s="101"/>
      <c r="I15751" s="102"/>
      <c r="J15751" s="103"/>
    </row>
    <row r="15752" spans="3:10" x14ac:dyDescent="0.25">
      <c r="C15752" s="101"/>
      <c r="E15752" s="101"/>
      <c r="G15752" s="101"/>
      <c r="I15752" s="102"/>
      <c r="J15752" s="103"/>
    </row>
    <row r="15753" spans="3:10" x14ac:dyDescent="0.25">
      <c r="C15753" s="101"/>
      <c r="E15753" s="101"/>
      <c r="G15753" s="101"/>
      <c r="I15753" s="102"/>
      <c r="J15753" s="103"/>
    </row>
    <row r="15754" spans="3:10" x14ac:dyDescent="0.25">
      <c r="C15754" s="101"/>
      <c r="E15754" s="101"/>
      <c r="G15754" s="101"/>
      <c r="I15754" s="102"/>
      <c r="J15754" s="103"/>
    </row>
    <row r="15755" spans="3:10" x14ac:dyDescent="0.25">
      <c r="C15755" s="101"/>
      <c r="E15755" s="101"/>
      <c r="G15755" s="101"/>
      <c r="I15755" s="102"/>
      <c r="J15755" s="103"/>
    </row>
    <row r="15756" spans="3:10" x14ac:dyDescent="0.25">
      <c r="C15756" s="101"/>
      <c r="E15756" s="101"/>
      <c r="G15756" s="101"/>
      <c r="I15756" s="102"/>
      <c r="J15756" s="103"/>
    </row>
    <row r="15757" spans="3:10" x14ac:dyDescent="0.25">
      <c r="C15757" s="101"/>
      <c r="E15757" s="101"/>
      <c r="G15757" s="101"/>
      <c r="I15757" s="102"/>
      <c r="J15757" s="103"/>
    </row>
    <row r="15758" spans="3:10" x14ac:dyDescent="0.25">
      <c r="C15758" s="101"/>
      <c r="E15758" s="101"/>
      <c r="G15758" s="101"/>
      <c r="I15758" s="102"/>
      <c r="J15758" s="103"/>
    </row>
    <row r="15759" spans="3:10" x14ac:dyDescent="0.25">
      <c r="C15759" s="101"/>
      <c r="E15759" s="101"/>
      <c r="G15759" s="101"/>
      <c r="I15759" s="102"/>
      <c r="J15759" s="103"/>
    </row>
    <row r="15760" spans="3:10" x14ac:dyDescent="0.25">
      <c r="C15760" s="101"/>
      <c r="E15760" s="101"/>
      <c r="G15760" s="101"/>
      <c r="I15760" s="102"/>
      <c r="J15760" s="103"/>
    </row>
    <row r="15761" spans="3:10" x14ac:dyDescent="0.25">
      <c r="C15761" s="101"/>
      <c r="E15761" s="101"/>
      <c r="G15761" s="101"/>
      <c r="I15761" s="102"/>
      <c r="J15761" s="103"/>
    </row>
    <row r="15762" spans="3:10" x14ac:dyDescent="0.25">
      <c r="C15762" s="101"/>
      <c r="E15762" s="101"/>
      <c r="G15762" s="101"/>
      <c r="I15762" s="102"/>
      <c r="J15762" s="103"/>
    </row>
    <row r="15763" spans="3:10" x14ac:dyDescent="0.25">
      <c r="C15763" s="101"/>
      <c r="E15763" s="101"/>
      <c r="G15763" s="101"/>
      <c r="I15763" s="102"/>
      <c r="J15763" s="103"/>
    </row>
    <row r="15764" spans="3:10" x14ac:dyDescent="0.25">
      <c r="C15764" s="101"/>
      <c r="E15764" s="101"/>
      <c r="G15764" s="101"/>
      <c r="I15764" s="102"/>
      <c r="J15764" s="103"/>
    </row>
    <row r="15765" spans="3:10" x14ac:dyDescent="0.25">
      <c r="C15765" s="101"/>
      <c r="E15765" s="101"/>
      <c r="G15765" s="101"/>
      <c r="I15765" s="102"/>
      <c r="J15765" s="103"/>
    </row>
    <row r="15766" spans="3:10" x14ac:dyDescent="0.25">
      <c r="C15766" s="101"/>
      <c r="E15766" s="101"/>
      <c r="G15766" s="101"/>
      <c r="I15766" s="102"/>
      <c r="J15766" s="103"/>
    </row>
    <row r="15767" spans="3:10" x14ac:dyDescent="0.25">
      <c r="C15767" s="101"/>
      <c r="E15767" s="101"/>
      <c r="G15767" s="101"/>
      <c r="I15767" s="102"/>
      <c r="J15767" s="103"/>
    </row>
    <row r="15768" spans="3:10" x14ac:dyDescent="0.25">
      <c r="C15768" s="101"/>
      <c r="E15768" s="101"/>
      <c r="G15768" s="101"/>
      <c r="I15768" s="102"/>
      <c r="J15768" s="103"/>
    </row>
    <row r="15769" spans="3:10" x14ac:dyDescent="0.25">
      <c r="C15769" s="101"/>
      <c r="E15769" s="101"/>
      <c r="G15769" s="101"/>
      <c r="I15769" s="102"/>
      <c r="J15769" s="103"/>
    </row>
    <row r="15770" spans="3:10" x14ac:dyDescent="0.25">
      <c r="C15770" s="101"/>
      <c r="E15770" s="101"/>
      <c r="G15770" s="101"/>
      <c r="I15770" s="102"/>
      <c r="J15770" s="103"/>
    </row>
    <row r="15771" spans="3:10" x14ac:dyDescent="0.25">
      <c r="C15771" s="101"/>
      <c r="E15771" s="101"/>
      <c r="G15771" s="101"/>
      <c r="I15771" s="102"/>
      <c r="J15771" s="103"/>
    </row>
    <row r="15772" spans="3:10" x14ac:dyDescent="0.25">
      <c r="C15772" s="101"/>
      <c r="E15772" s="101"/>
      <c r="G15772" s="101"/>
      <c r="I15772" s="102"/>
      <c r="J15772" s="103"/>
    </row>
    <row r="15773" spans="3:10" x14ac:dyDescent="0.25">
      <c r="C15773" s="101"/>
      <c r="E15773" s="101"/>
      <c r="G15773" s="101"/>
      <c r="I15773" s="102"/>
      <c r="J15773" s="103"/>
    </row>
    <row r="15774" spans="3:10" x14ac:dyDescent="0.25">
      <c r="C15774" s="101"/>
      <c r="E15774" s="101"/>
      <c r="G15774" s="101"/>
      <c r="I15774" s="102"/>
      <c r="J15774" s="103"/>
    </row>
    <row r="15775" spans="3:10" x14ac:dyDescent="0.25">
      <c r="C15775" s="101"/>
      <c r="E15775" s="101"/>
      <c r="G15775" s="101"/>
      <c r="I15775" s="102"/>
      <c r="J15775" s="103"/>
    </row>
    <row r="15776" spans="3:10" x14ac:dyDescent="0.25">
      <c r="C15776" s="101"/>
      <c r="E15776" s="101"/>
      <c r="G15776" s="101"/>
      <c r="I15776" s="102"/>
      <c r="J15776" s="103"/>
    </row>
    <row r="15777" spans="3:10" x14ac:dyDescent="0.25">
      <c r="C15777" s="101"/>
      <c r="E15777" s="101"/>
      <c r="G15777" s="101"/>
      <c r="I15777" s="102"/>
      <c r="J15777" s="103"/>
    </row>
    <row r="15778" spans="3:10" x14ac:dyDescent="0.25">
      <c r="C15778" s="101"/>
      <c r="E15778" s="101"/>
      <c r="G15778" s="101"/>
      <c r="I15778" s="102"/>
      <c r="J15778" s="103"/>
    </row>
    <row r="15779" spans="3:10" x14ac:dyDescent="0.25">
      <c r="C15779" s="101"/>
      <c r="E15779" s="101"/>
      <c r="G15779" s="101"/>
      <c r="I15779" s="102"/>
      <c r="J15779" s="103"/>
    </row>
    <row r="15780" spans="3:10" x14ac:dyDescent="0.25">
      <c r="C15780" s="101"/>
      <c r="E15780" s="101"/>
      <c r="G15780" s="101"/>
      <c r="I15780" s="102"/>
      <c r="J15780" s="103"/>
    </row>
    <row r="15781" spans="3:10" x14ac:dyDescent="0.25">
      <c r="C15781" s="101"/>
      <c r="E15781" s="101"/>
      <c r="G15781" s="101"/>
      <c r="I15781" s="102"/>
      <c r="J15781" s="103"/>
    </row>
    <row r="15782" spans="3:10" x14ac:dyDescent="0.25">
      <c r="C15782" s="101"/>
      <c r="E15782" s="101"/>
      <c r="G15782" s="101"/>
      <c r="I15782" s="102"/>
      <c r="J15782" s="103"/>
    </row>
    <row r="15783" spans="3:10" x14ac:dyDescent="0.25">
      <c r="C15783" s="101"/>
      <c r="E15783" s="101"/>
      <c r="G15783" s="101"/>
      <c r="I15783" s="102"/>
      <c r="J15783" s="103"/>
    </row>
    <row r="15784" spans="3:10" x14ac:dyDescent="0.25">
      <c r="C15784" s="101"/>
      <c r="E15784" s="101"/>
      <c r="G15784" s="101"/>
      <c r="I15784" s="102"/>
      <c r="J15784" s="103"/>
    </row>
    <row r="15785" spans="3:10" x14ac:dyDescent="0.25">
      <c r="C15785" s="101"/>
      <c r="E15785" s="101"/>
      <c r="G15785" s="101"/>
      <c r="I15785" s="102"/>
      <c r="J15785" s="103"/>
    </row>
    <row r="15786" spans="3:10" x14ac:dyDescent="0.25">
      <c r="C15786" s="101"/>
      <c r="E15786" s="101"/>
      <c r="G15786" s="101"/>
      <c r="I15786" s="102"/>
      <c r="J15786" s="103"/>
    </row>
    <row r="15787" spans="3:10" x14ac:dyDescent="0.25">
      <c r="C15787" s="101"/>
      <c r="E15787" s="101"/>
      <c r="G15787" s="101"/>
      <c r="I15787" s="102"/>
      <c r="J15787" s="103"/>
    </row>
    <row r="15788" spans="3:10" x14ac:dyDescent="0.25">
      <c r="C15788" s="101"/>
      <c r="E15788" s="101"/>
      <c r="G15788" s="101"/>
      <c r="I15788" s="102"/>
      <c r="J15788" s="103"/>
    </row>
    <row r="15789" spans="3:10" x14ac:dyDescent="0.25">
      <c r="C15789" s="101"/>
      <c r="E15789" s="101"/>
      <c r="G15789" s="101"/>
      <c r="I15789" s="102"/>
      <c r="J15789" s="103"/>
    </row>
    <row r="15790" spans="3:10" x14ac:dyDescent="0.25">
      <c r="C15790" s="101"/>
      <c r="E15790" s="101"/>
      <c r="G15790" s="101"/>
      <c r="I15790" s="102"/>
      <c r="J15790" s="103"/>
    </row>
    <row r="15791" spans="3:10" x14ac:dyDescent="0.25">
      <c r="C15791" s="101"/>
      <c r="E15791" s="101"/>
      <c r="G15791" s="101"/>
      <c r="I15791" s="102"/>
      <c r="J15791" s="103"/>
    </row>
    <row r="15792" spans="3:10" x14ac:dyDescent="0.25">
      <c r="C15792" s="101"/>
      <c r="E15792" s="101"/>
      <c r="G15792" s="101"/>
      <c r="I15792" s="102"/>
      <c r="J15792" s="103"/>
    </row>
    <row r="15793" spans="3:10" x14ac:dyDescent="0.25">
      <c r="C15793" s="101"/>
      <c r="E15793" s="101"/>
      <c r="G15793" s="101"/>
      <c r="I15793" s="102"/>
      <c r="J15793" s="103"/>
    </row>
    <row r="15794" spans="3:10" x14ac:dyDescent="0.25">
      <c r="C15794" s="101"/>
      <c r="E15794" s="101"/>
      <c r="G15794" s="101"/>
      <c r="I15794" s="102"/>
      <c r="J15794" s="103"/>
    </row>
    <row r="15795" spans="3:10" x14ac:dyDescent="0.25">
      <c r="C15795" s="101"/>
      <c r="E15795" s="101"/>
      <c r="G15795" s="101"/>
      <c r="I15795" s="102"/>
      <c r="J15795" s="103"/>
    </row>
    <row r="15796" spans="3:10" x14ac:dyDescent="0.25">
      <c r="C15796" s="101"/>
      <c r="E15796" s="101"/>
      <c r="G15796" s="101"/>
      <c r="I15796" s="102"/>
      <c r="J15796" s="103"/>
    </row>
    <row r="15797" spans="3:10" x14ac:dyDescent="0.25">
      <c r="C15797" s="101"/>
      <c r="E15797" s="101"/>
      <c r="G15797" s="101"/>
      <c r="I15797" s="102"/>
      <c r="J15797" s="103"/>
    </row>
    <row r="15798" spans="3:10" x14ac:dyDescent="0.25">
      <c r="C15798" s="101"/>
      <c r="E15798" s="101"/>
      <c r="G15798" s="101"/>
      <c r="I15798" s="102"/>
      <c r="J15798" s="103"/>
    </row>
    <row r="15799" spans="3:10" x14ac:dyDescent="0.25">
      <c r="C15799" s="101"/>
      <c r="E15799" s="101"/>
      <c r="G15799" s="101"/>
      <c r="I15799" s="102"/>
      <c r="J15799" s="103"/>
    </row>
    <row r="15800" spans="3:10" x14ac:dyDescent="0.25">
      <c r="C15800" s="101"/>
      <c r="E15800" s="101"/>
      <c r="G15800" s="101"/>
      <c r="I15800" s="102"/>
      <c r="J15800" s="103"/>
    </row>
    <row r="15801" spans="3:10" x14ac:dyDescent="0.25">
      <c r="C15801" s="101"/>
      <c r="E15801" s="101"/>
      <c r="G15801" s="101"/>
      <c r="I15801" s="102"/>
      <c r="J15801" s="103"/>
    </row>
    <row r="15802" spans="3:10" x14ac:dyDescent="0.25">
      <c r="C15802" s="101"/>
      <c r="E15802" s="101"/>
      <c r="G15802" s="101"/>
      <c r="I15802" s="102"/>
      <c r="J15802" s="103"/>
    </row>
    <row r="15803" spans="3:10" x14ac:dyDescent="0.25">
      <c r="C15803" s="101"/>
      <c r="E15803" s="101"/>
      <c r="G15803" s="101"/>
      <c r="I15803" s="102"/>
      <c r="J15803" s="103"/>
    </row>
    <row r="15804" spans="3:10" x14ac:dyDescent="0.25">
      <c r="C15804" s="101"/>
      <c r="E15804" s="101"/>
      <c r="G15804" s="101"/>
      <c r="I15804" s="102"/>
      <c r="J15804" s="103"/>
    </row>
    <row r="15805" spans="3:10" x14ac:dyDescent="0.25">
      <c r="C15805" s="101"/>
      <c r="E15805" s="101"/>
      <c r="G15805" s="101"/>
      <c r="I15805" s="102"/>
      <c r="J15805" s="103"/>
    </row>
    <row r="15806" spans="3:10" x14ac:dyDescent="0.25">
      <c r="C15806" s="101"/>
      <c r="E15806" s="101"/>
      <c r="G15806" s="101"/>
      <c r="I15806" s="102"/>
      <c r="J15806" s="103"/>
    </row>
    <row r="15807" spans="3:10" x14ac:dyDescent="0.25">
      <c r="C15807" s="101"/>
      <c r="E15807" s="101"/>
      <c r="G15807" s="101"/>
      <c r="I15807" s="102"/>
      <c r="J15807" s="103"/>
    </row>
    <row r="15808" spans="3:10" x14ac:dyDescent="0.25">
      <c r="C15808" s="101"/>
      <c r="E15808" s="101"/>
      <c r="G15808" s="101"/>
      <c r="I15808" s="102"/>
      <c r="J15808" s="103"/>
    </row>
    <row r="15809" spans="3:10" x14ac:dyDescent="0.25">
      <c r="C15809" s="101"/>
      <c r="E15809" s="101"/>
      <c r="G15809" s="101"/>
      <c r="I15809" s="102"/>
      <c r="J15809" s="103"/>
    </row>
    <row r="15810" spans="3:10" x14ac:dyDescent="0.25">
      <c r="C15810" s="101"/>
      <c r="E15810" s="101"/>
      <c r="G15810" s="101"/>
      <c r="I15810" s="102"/>
      <c r="J15810" s="103"/>
    </row>
    <row r="15811" spans="3:10" x14ac:dyDescent="0.25">
      <c r="C15811" s="101"/>
      <c r="E15811" s="101"/>
      <c r="G15811" s="101"/>
      <c r="I15811" s="102"/>
      <c r="J15811" s="103"/>
    </row>
    <row r="15812" spans="3:10" x14ac:dyDescent="0.25">
      <c r="C15812" s="101"/>
      <c r="E15812" s="101"/>
      <c r="G15812" s="101"/>
      <c r="I15812" s="102"/>
      <c r="J15812" s="103"/>
    </row>
    <row r="15813" spans="3:10" x14ac:dyDescent="0.25">
      <c r="C15813" s="101"/>
      <c r="E15813" s="101"/>
      <c r="G15813" s="101"/>
      <c r="I15813" s="102"/>
      <c r="J15813" s="103"/>
    </row>
    <row r="15814" spans="3:10" x14ac:dyDescent="0.25">
      <c r="C15814" s="101"/>
      <c r="E15814" s="101"/>
      <c r="G15814" s="101"/>
      <c r="I15814" s="102"/>
      <c r="J15814" s="103"/>
    </row>
    <row r="15815" spans="3:10" x14ac:dyDescent="0.25">
      <c r="C15815" s="101"/>
      <c r="E15815" s="101"/>
      <c r="G15815" s="101"/>
      <c r="I15815" s="102"/>
      <c r="J15815" s="103"/>
    </row>
    <row r="15816" spans="3:10" x14ac:dyDescent="0.25">
      <c r="C15816" s="101"/>
      <c r="E15816" s="101"/>
      <c r="G15816" s="101"/>
      <c r="I15816" s="102"/>
      <c r="J15816" s="103"/>
    </row>
    <row r="15817" spans="3:10" x14ac:dyDescent="0.25">
      <c r="C15817" s="101"/>
      <c r="E15817" s="101"/>
      <c r="G15817" s="101"/>
      <c r="I15817" s="102"/>
      <c r="J15817" s="103"/>
    </row>
    <row r="15818" spans="3:10" x14ac:dyDescent="0.25">
      <c r="C15818" s="101"/>
      <c r="E15818" s="101"/>
      <c r="G15818" s="101"/>
      <c r="I15818" s="102"/>
      <c r="J15818" s="103"/>
    </row>
    <row r="15819" spans="3:10" x14ac:dyDescent="0.25">
      <c r="C15819" s="101"/>
      <c r="E15819" s="101"/>
      <c r="G15819" s="101"/>
      <c r="I15819" s="102"/>
      <c r="J15819" s="103"/>
    </row>
    <row r="15820" spans="3:10" x14ac:dyDescent="0.25">
      <c r="C15820" s="101"/>
      <c r="E15820" s="101"/>
      <c r="G15820" s="101"/>
      <c r="I15820" s="102"/>
      <c r="J15820" s="103"/>
    </row>
    <row r="15821" spans="3:10" x14ac:dyDescent="0.25">
      <c r="C15821" s="101"/>
      <c r="E15821" s="101"/>
      <c r="G15821" s="101"/>
      <c r="I15821" s="102"/>
      <c r="J15821" s="103"/>
    </row>
    <row r="15822" spans="3:10" x14ac:dyDescent="0.25">
      <c r="C15822" s="101"/>
      <c r="E15822" s="101"/>
      <c r="G15822" s="101"/>
      <c r="I15822" s="102"/>
      <c r="J15822" s="103"/>
    </row>
    <row r="15823" spans="3:10" x14ac:dyDescent="0.25">
      <c r="C15823" s="101"/>
      <c r="E15823" s="101"/>
      <c r="G15823" s="101"/>
      <c r="I15823" s="102"/>
      <c r="J15823" s="103"/>
    </row>
    <row r="15824" spans="3:10" x14ac:dyDescent="0.25">
      <c r="C15824" s="101"/>
      <c r="E15824" s="101"/>
      <c r="G15824" s="101"/>
      <c r="I15824" s="102"/>
      <c r="J15824" s="103"/>
    </row>
    <row r="15825" spans="3:10" x14ac:dyDescent="0.25">
      <c r="C15825" s="101"/>
      <c r="E15825" s="101"/>
      <c r="G15825" s="101"/>
      <c r="I15825" s="102"/>
      <c r="J15825" s="103"/>
    </row>
    <row r="15826" spans="3:10" x14ac:dyDescent="0.25">
      <c r="C15826" s="101"/>
      <c r="E15826" s="101"/>
      <c r="G15826" s="101"/>
      <c r="I15826" s="102"/>
      <c r="J15826" s="103"/>
    </row>
    <row r="15827" spans="3:10" x14ac:dyDescent="0.25">
      <c r="C15827" s="101"/>
      <c r="E15827" s="101"/>
      <c r="G15827" s="101"/>
      <c r="I15827" s="102"/>
      <c r="J15827" s="103"/>
    </row>
    <row r="15828" spans="3:10" x14ac:dyDescent="0.25">
      <c r="C15828" s="101"/>
      <c r="E15828" s="101"/>
      <c r="G15828" s="101"/>
      <c r="I15828" s="102"/>
      <c r="J15828" s="103"/>
    </row>
    <row r="15829" spans="3:10" x14ac:dyDescent="0.25">
      <c r="C15829" s="101"/>
      <c r="E15829" s="101"/>
      <c r="G15829" s="101"/>
      <c r="I15829" s="102"/>
      <c r="J15829" s="103"/>
    </row>
    <row r="15830" spans="3:10" x14ac:dyDescent="0.25">
      <c r="C15830" s="101"/>
      <c r="E15830" s="101"/>
      <c r="G15830" s="101"/>
      <c r="I15830" s="102"/>
      <c r="J15830" s="103"/>
    </row>
    <row r="15831" spans="3:10" x14ac:dyDescent="0.25">
      <c r="C15831" s="101"/>
      <c r="E15831" s="101"/>
      <c r="G15831" s="101"/>
      <c r="I15831" s="102"/>
      <c r="J15831" s="103"/>
    </row>
    <row r="15832" spans="3:10" x14ac:dyDescent="0.25">
      <c r="C15832" s="101"/>
      <c r="E15832" s="101"/>
      <c r="G15832" s="101"/>
      <c r="I15832" s="102"/>
      <c r="J15832" s="103"/>
    </row>
    <row r="15833" spans="3:10" x14ac:dyDescent="0.25">
      <c r="C15833" s="101"/>
      <c r="E15833" s="101"/>
      <c r="G15833" s="101"/>
      <c r="I15833" s="102"/>
      <c r="J15833" s="103"/>
    </row>
    <row r="15834" spans="3:10" x14ac:dyDescent="0.25">
      <c r="C15834" s="101"/>
      <c r="E15834" s="101"/>
      <c r="G15834" s="101"/>
      <c r="I15834" s="102"/>
      <c r="J15834" s="103"/>
    </row>
    <row r="15835" spans="3:10" x14ac:dyDescent="0.25">
      <c r="C15835" s="101"/>
      <c r="E15835" s="101"/>
      <c r="G15835" s="101"/>
      <c r="I15835" s="102"/>
      <c r="J15835" s="103"/>
    </row>
    <row r="15836" spans="3:10" x14ac:dyDescent="0.25">
      <c r="C15836" s="101"/>
      <c r="E15836" s="101"/>
      <c r="G15836" s="101"/>
      <c r="I15836" s="102"/>
      <c r="J15836" s="103"/>
    </row>
    <row r="15837" spans="3:10" x14ac:dyDescent="0.25">
      <c r="C15837" s="101"/>
      <c r="E15837" s="101"/>
      <c r="G15837" s="101"/>
      <c r="I15837" s="102"/>
      <c r="J15837" s="103"/>
    </row>
    <row r="15838" spans="3:10" x14ac:dyDescent="0.25">
      <c r="C15838" s="101"/>
      <c r="E15838" s="101"/>
      <c r="G15838" s="101"/>
      <c r="I15838" s="102"/>
      <c r="J15838" s="103"/>
    </row>
    <row r="15839" spans="3:10" x14ac:dyDescent="0.25">
      <c r="C15839" s="101"/>
      <c r="E15839" s="101"/>
      <c r="G15839" s="101"/>
      <c r="I15839" s="102"/>
      <c r="J15839" s="103"/>
    </row>
    <row r="15840" spans="3:10" x14ac:dyDescent="0.25">
      <c r="C15840" s="101"/>
      <c r="E15840" s="101"/>
      <c r="G15840" s="101"/>
      <c r="I15840" s="102"/>
      <c r="J15840" s="103"/>
    </row>
    <row r="15841" spans="3:10" x14ac:dyDescent="0.25">
      <c r="C15841" s="101"/>
      <c r="E15841" s="101"/>
      <c r="G15841" s="101"/>
      <c r="I15841" s="102"/>
      <c r="J15841" s="103"/>
    </row>
    <row r="15842" spans="3:10" x14ac:dyDescent="0.25">
      <c r="C15842" s="101"/>
      <c r="E15842" s="101"/>
      <c r="G15842" s="101"/>
      <c r="I15842" s="102"/>
      <c r="J15842" s="103"/>
    </row>
    <row r="15843" spans="3:10" x14ac:dyDescent="0.25">
      <c r="C15843" s="101"/>
      <c r="E15843" s="101"/>
      <c r="G15843" s="101"/>
      <c r="I15843" s="102"/>
      <c r="J15843" s="103"/>
    </row>
    <row r="15844" spans="3:10" x14ac:dyDescent="0.25">
      <c r="C15844" s="101"/>
      <c r="E15844" s="101"/>
      <c r="G15844" s="101"/>
      <c r="I15844" s="102"/>
      <c r="J15844" s="103"/>
    </row>
    <row r="15845" spans="3:10" x14ac:dyDescent="0.25">
      <c r="C15845" s="101"/>
      <c r="E15845" s="101"/>
      <c r="G15845" s="101"/>
      <c r="I15845" s="102"/>
      <c r="J15845" s="103"/>
    </row>
    <row r="15846" spans="3:10" x14ac:dyDescent="0.25">
      <c r="C15846" s="101"/>
      <c r="E15846" s="101"/>
      <c r="G15846" s="101"/>
      <c r="I15846" s="102"/>
      <c r="J15846" s="103"/>
    </row>
    <row r="15847" spans="3:10" x14ac:dyDescent="0.25">
      <c r="C15847" s="101"/>
      <c r="E15847" s="101"/>
      <c r="G15847" s="101"/>
      <c r="I15847" s="102"/>
      <c r="J15847" s="103"/>
    </row>
    <row r="15848" spans="3:10" x14ac:dyDescent="0.25">
      <c r="C15848" s="101"/>
      <c r="E15848" s="101"/>
      <c r="G15848" s="101"/>
      <c r="I15848" s="102"/>
      <c r="J15848" s="103"/>
    </row>
    <row r="15849" spans="3:10" x14ac:dyDescent="0.25">
      <c r="C15849" s="101"/>
      <c r="E15849" s="101"/>
      <c r="G15849" s="101"/>
      <c r="I15849" s="102"/>
      <c r="J15849" s="103"/>
    </row>
    <row r="15850" spans="3:10" x14ac:dyDescent="0.25">
      <c r="C15850" s="101"/>
      <c r="E15850" s="101"/>
      <c r="G15850" s="101"/>
      <c r="I15850" s="102"/>
      <c r="J15850" s="103"/>
    </row>
    <row r="15851" spans="3:10" x14ac:dyDescent="0.25">
      <c r="C15851" s="101"/>
      <c r="E15851" s="101"/>
      <c r="G15851" s="101"/>
      <c r="I15851" s="102"/>
      <c r="J15851" s="103"/>
    </row>
    <row r="15852" spans="3:10" x14ac:dyDescent="0.25">
      <c r="C15852" s="101"/>
      <c r="E15852" s="101"/>
      <c r="G15852" s="101"/>
      <c r="I15852" s="102"/>
      <c r="J15852" s="103"/>
    </row>
    <row r="15853" spans="3:10" x14ac:dyDescent="0.25">
      <c r="C15853" s="101"/>
      <c r="E15853" s="101"/>
      <c r="G15853" s="101"/>
      <c r="I15853" s="102"/>
      <c r="J15853" s="103"/>
    </row>
    <row r="15854" spans="3:10" x14ac:dyDescent="0.25">
      <c r="C15854" s="101"/>
      <c r="E15854" s="101"/>
      <c r="G15854" s="101"/>
      <c r="I15854" s="102"/>
      <c r="J15854" s="103"/>
    </row>
    <row r="15855" spans="3:10" x14ac:dyDescent="0.25">
      <c r="C15855" s="101"/>
      <c r="E15855" s="101"/>
      <c r="G15855" s="101"/>
      <c r="I15855" s="102"/>
      <c r="J15855" s="103"/>
    </row>
    <row r="15856" spans="3:10" x14ac:dyDescent="0.25">
      <c r="C15856" s="101"/>
      <c r="E15856" s="101"/>
      <c r="G15856" s="101"/>
      <c r="I15856" s="102"/>
      <c r="J15856" s="103"/>
    </row>
    <row r="15857" spans="3:10" x14ac:dyDescent="0.25">
      <c r="C15857" s="101"/>
      <c r="E15857" s="101"/>
      <c r="G15857" s="101"/>
      <c r="I15857" s="102"/>
      <c r="J15857" s="103"/>
    </row>
    <row r="15858" spans="3:10" x14ac:dyDescent="0.25">
      <c r="C15858" s="101"/>
      <c r="E15858" s="101"/>
      <c r="G15858" s="101"/>
      <c r="I15858" s="102"/>
      <c r="J15858" s="103"/>
    </row>
    <row r="15859" spans="3:10" x14ac:dyDescent="0.25">
      <c r="C15859" s="101"/>
      <c r="E15859" s="101"/>
      <c r="G15859" s="101"/>
      <c r="I15859" s="102"/>
      <c r="J15859" s="103"/>
    </row>
    <row r="15860" spans="3:10" x14ac:dyDescent="0.25">
      <c r="C15860" s="101"/>
      <c r="E15860" s="101"/>
      <c r="G15860" s="101"/>
      <c r="I15860" s="102"/>
      <c r="J15860" s="103"/>
    </row>
    <row r="15861" spans="3:10" x14ac:dyDescent="0.25">
      <c r="C15861" s="101"/>
      <c r="E15861" s="101"/>
      <c r="G15861" s="101"/>
      <c r="I15861" s="102"/>
      <c r="J15861" s="103"/>
    </row>
    <row r="15862" spans="3:10" x14ac:dyDescent="0.25">
      <c r="C15862" s="101"/>
      <c r="E15862" s="101"/>
      <c r="G15862" s="101"/>
      <c r="I15862" s="102"/>
      <c r="J15862" s="103"/>
    </row>
    <row r="15863" spans="3:10" x14ac:dyDescent="0.25">
      <c r="C15863" s="101"/>
      <c r="E15863" s="101"/>
      <c r="G15863" s="101"/>
      <c r="I15863" s="102"/>
      <c r="J15863" s="103"/>
    </row>
    <row r="15864" spans="3:10" x14ac:dyDescent="0.25">
      <c r="C15864" s="101"/>
      <c r="E15864" s="101"/>
      <c r="G15864" s="101"/>
      <c r="I15864" s="102"/>
      <c r="J15864" s="103"/>
    </row>
    <row r="15865" spans="3:10" x14ac:dyDescent="0.25">
      <c r="C15865" s="101"/>
      <c r="E15865" s="101"/>
      <c r="G15865" s="101"/>
      <c r="I15865" s="102"/>
      <c r="J15865" s="103"/>
    </row>
    <row r="15866" spans="3:10" x14ac:dyDescent="0.25">
      <c r="C15866" s="101"/>
      <c r="E15866" s="101"/>
      <c r="G15866" s="101"/>
      <c r="I15866" s="102"/>
      <c r="J15866" s="103"/>
    </row>
    <row r="15867" spans="3:10" x14ac:dyDescent="0.25">
      <c r="C15867" s="101"/>
      <c r="E15867" s="101"/>
      <c r="G15867" s="101"/>
      <c r="I15867" s="102"/>
      <c r="J15867" s="103"/>
    </row>
    <row r="15868" spans="3:10" x14ac:dyDescent="0.25">
      <c r="C15868" s="101"/>
      <c r="E15868" s="101"/>
      <c r="G15868" s="101"/>
      <c r="I15868" s="102"/>
      <c r="J15868" s="103"/>
    </row>
    <row r="15869" spans="3:10" x14ac:dyDescent="0.25">
      <c r="C15869" s="101"/>
      <c r="E15869" s="101"/>
      <c r="G15869" s="101"/>
      <c r="I15869" s="102"/>
      <c r="J15869" s="103"/>
    </row>
    <row r="15870" spans="3:10" x14ac:dyDescent="0.25">
      <c r="C15870" s="101"/>
      <c r="E15870" s="101"/>
      <c r="G15870" s="101"/>
      <c r="I15870" s="102"/>
      <c r="J15870" s="103"/>
    </row>
    <row r="15871" spans="3:10" x14ac:dyDescent="0.25">
      <c r="C15871" s="101"/>
      <c r="E15871" s="101"/>
      <c r="G15871" s="101"/>
      <c r="I15871" s="102"/>
      <c r="J15871" s="103"/>
    </row>
    <row r="15872" spans="3:10" x14ac:dyDescent="0.25">
      <c r="C15872" s="101"/>
      <c r="E15872" s="101"/>
      <c r="G15872" s="101"/>
      <c r="I15872" s="102"/>
      <c r="J15872" s="103"/>
    </row>
    <row r="15873" spans="3:10" x14ac:dyDescent="0.25">
      <c r="C15873" s="101"/>
      <c r="E15873" s="101"/>
      <c r="G15873" s="101"/>
      <c r="I15873" s="102"/>
      <c r="J15873" s="103"/>
    </row>
    <row r="15874" spans="3:10" x14ac:dyDescent="0.25">
      <c r="C15874" s="101"/>
      <c r="E15874" s="101"/>
      <c r="G15874" s="101"/>
      <c r="I15874" s="102"/>
      <c r="J15874" s="103"/>
    </row>
    <row r="15875" spans="3:10" x14ac:dyDescent="0.25">
      <c r="C15875" s="101"/>
      <c r="E15875" s="101"/>
      <c r="G15875" s="101"/>
      <c r="I15875" s="102"/>
      <c r="J15875" s="103"/>
    </row>
    <row r="15876" spans="3:10" x14ac:dyDescent="0.25">
      <c r="C15876" s="101"/>
      <c r="E15876" s="101"/>
      <c r="G15876" s="101"/>
      <c r="I15876" s="102"/>
      <c r="J15876" s="103"/>
    </row>
    <row r="15877" spans="3:10" x14ac:dyDescent="0.25">
      <c r="C15877" s="101"/>
      <c r="E15877" s="101"/>
      <c r="G15877" s="101"/>
      <c r="I15877" s="102"/>
      <c r="J15877" s="103"/>
    </row>
    <row r="15878" spans="3:10" x14ac:dyDescent="0.25">
      <c r="C15878" s="101"/>
      <c r="E15878" s="101"/>
      <c r="G15878" s="101"/>
      <c r="I15878" s="102"/>
      <c r="J15878" s="103"/>
    </row>
    <row r="15879" spans="3:10" x14ac:dyDescent="0.25">
      <c r="C15879" s="101"/>
      <c r="E15879" s="101"/>
      <c r="G15879" s="101"/>
      <c r="I15879" s="102"/>
      <c r="J15879" s="103"/>
    </row>
    <row r="15880" spans="3:10" x14ac:dyDescent="0.25">
      <c r="C15880" s="101"/>
      <c r="E15880" s="101"/>
      <c r="G15880" s="101"/>
      <c r="I15880" s="102"/>
      <c r="J15880" s="103"/>
    </row>
    <row r="15881" spans="3:10" x14ac:dyDescent="0.25">
      <c r="C15881" s="101"/>
      <c r="E15881" s="101"/>
      <c r="G15881" s="101"/>
      <c r="I15881" s="102"/>
      <c r="J15881" s="103"/>
    </row>
    <row r="15882" spans="3:10" x14ac:dyDescent="0.25">
      <c r="C15882" s="101"/>
      <c r="E15882" s="101"/>
      <c r="G15882" s="101"/>
      <c r="I15882" s="102"/>
      <c r="J15882" s="103"/>
    </row>
    <row r="15883" spans="3:10" x14ac:dyDescent="0.25">
      <c r="C15883" s="101"/>
      <c r="E15883" s="101"/>
      <c r="G15883" s="101"/>
      <c r="I15883" s="102"/>
      <c r="J15883" s="103"/>
    </row>
    <row r="15884" spans="3:10" x14ac:dyDescent="0.25">
      <c r="C15884" s="101"/>
      <c r="E15884" s="101"/>
      <c r="G15884" s="101"/>
      <c r="I15884" s="102"/>
      <c r="J15884" s="103"/>
    </row>
    <row r="15885" spans="3:10" x14ac:dyDescent="0.25">
      <c r="C15885" s="101"/>
      <c r="E15885" s="101"/>
      <c r="G15885" s="101"/>
      <c r="I15885" s="102"/>
      <c r="J15885" s="103"/>
    </row>
    <row r="15886" spans="3:10" x14ac:dyDescent="0.25">
      <c r="C15886" s="101"/>
      <c r="E15886" s="101"/>
      <c r="G15886" s="101"/>
      <c r="I15886" s="102"/>
      <c r="J15886" s="103"/>
    </row>
    <row r="15887" spans="3:10" x14ac:dyDescent="0.25">
      <c r="C15887" s="101"/>
      <c r="E15887" s="101"/>
      <c r="G15887" s="101"/>
      <c r="I15887" s="102"/>
      <c r="J15887" s="103"/>
    </row>
    <row r="15888" spans="3:10" x14ac:dyDescent="0.25">
      <c r="C15888" s="101"/>
      <c r="E15888" s="101"/>
      <c r="G15888" s="101"/>
      <c r="I15888" s="102"/>
      <c r="J15888" s="103"/>
    </row>
    <row r="15889" spans="3:10" x14ac:dyDescent="0.25">
      <c r="C15889" s="101"/>
      <c r="E15889" s="101"/>
      <c r="G15889" s="101"/>
      <c r="I15889" s="102"/>
      <c r="J15889" s="103"/>
    </row>
    <row r="15890" spans="3:10" x14ac:dyDescent="0.25">
      <c r="C15890" s="101"/>
      <c r="E15890" s="101"/>
      <c r="G15890" s="101"/>
      <c r="I15890" s="102"/>
      <c r="J15890" s="103"/>
    </row>
    <row r="15891" spans="3:10" x14ac:dyDescent="0.25">
      <c r="C15891" s="101"/>
      <c r="E15891" s="101"/>
      <c r="G15891" s="101"/>
      <c r="I15891" s="102"/>
      <c r="J15891" s="103"/>
    </row>
    <row r="15892" spans="3:10" x14ac:dyDescent="0.25">
      <c r="C15892" s="101"/>
      <c r="E15892" s="101"/>
      <c r="G15892" s="101"/>
      <c r="I15892" s="102"/>
      <c r="J15892" s="103"/>
    </row>
    <row r="15893" spans="3:10" x14ac:dyDescent="0.25">
      <c r="C15893" s="101"/>
      <c r="E15893" s="101"/>
      <c r="G15893" s="101"/>
      <c r="I15893" s="102"/>
      <c r="J15893" s="103"/>
    </row>
    <row r="15894" spans="3:10" x14ac:dyDescent="0.25">
      <c r="C15894" s="101"/>
      <c r="E15894" s="101"/>
      <c r="G15894" s="101"/>
      <c r="I15894" s="102"/>
      <c r="J15894" s="103"/>
    </row>
    <row r="15895" spans="3:10" x14ac:dyDescent="0.25">
      <c r="C15895" s="101"/>
      <c r="E15895" s="101"/>
      <c r="G15895" s="101"/>
      <c r="I15895" s="102"/>
      <c r="J15895" s="103"/>
    </row>
    <row r="15896" spans="3:10" x14ac:dyDescent="0.25">
      <c r="C15896" s="101"/>
      <c r="E15896" s="101"/>
      <c r="G15896" s="101"/>
      <c r="I15896" s="102"/>
      <c r="J15896" s="103"/>
    </row>
    <row r="15897" spans="3:10" x14ac:dyDescent="0.25">
      <c r="C15897" s="101"/>
      <c r="E15897" s="101"/>
      <c r="G15897" s="101"/>
      <c r="I15897" s="102"/>
      <c r="J15897" s="103"/>
    </row>
    <row r="15898" spans="3:10" x14ac:dyDescent="0.25">
      <c r="C15898" s="101"/>
      <c r="E15898" s="101"/>
      <c r="G15898" s="101"/>
      <c r="I15898" s="102"/>
      <c r="J15898" s="103"/>
    </row>
    <row r="15899" spans="3:10" x14ac:dyDescent="0.25">
      <c r="C15899" s="101"/>
      <c r="E15899" s="101"/>
      <c r="G15899" s="101"/>
      <c r="I15899" s="102"/>
      <c r="J15899" s="103"/>
    </row>
    <row r="15900" spans="3:10" x14ac:dyDescent="0.25">
      <c r="C15900" s="101"/>
      <c r="E15900" s="101"/>
      <c r="G15900" s="101"/>
      <c r="I15900" s="102"/>
      <c r="J15900" s="103"/>
    </row>
    <row r="15901" spans="3:10" x14ac:dyDescent="0.25">
      <c r="C15901" s="101"/>
      <c r="E15901" s="101"/>
      <c r="G15901" s="101"/>
      <c r="I15901" s="102"/>
      <c r="J15901" s="103"/>
    </row>
    <row r="15902" spans="3:10" x14ac:dyDescent="0.25">
      <c r="C15902" s="101"/>
      <c r="E15902" s="101"/>
      <c r="G15902" s="101"/>
      <c r="I15902" s="102"/>
      <c r="J15902" s="103"/>
    </row>
    <row r="15903" spans="3:10" x14ac:dyDescent="0.25">
      <c r="C15903" s="101"/>
      <c r="E15903" s="101"/>
      <c r="G15903" s="101"/>
      <c r="I15903" s="102"/>
      <c r="J15903" s="103"/>
    </row>
    <row r="15904" spans="3:10" x14ac:dyDescent="0.25">
      <c r="C15904" s="101"/>
      <c r="E15904" s="101"/>
      <c r="G15904" s="101"/>
      <c r="I15904" s="102"/>
      <c r="J15904" s="103"/>
    </row>
    <row r="15905" spans="3:10" x14ac:dyDescent="0.25">
      <c r="C15905" s="101"/>
      <c r="E15905" s="101"/>
      <c r="G15905" s="101"/>
      <c r="I15905" s="102"/>
      <c r="J15905" s="103"/>
    </row>
    <row r="15906" spans="3:10" x14ac:dyDescent="0.25">
      <c r="C15906" s="101"/>
      <c r="E15906" s="101"/>
      <c r="G15906" s="101"/>
      <c r="I15906" s="102"/>
      <c r="J15906" s="103"/>
    </row>
    <row r="15907" spans="3:10" x14ac:dyDescent="0.25">
      <c r="C15907" s="101"/>
      <c r="E15907" s="101"/>
      <c r="G15907" s="101"/>
      <c r="I15907" s="102"/>
      <c r="J15907" s="103"/>
    </row>
    <row r="15908" spans="3:10" x14ac:dyDescent="0.25">
      <c r="C15908" s="101"/>
      <c r="E15908" s="101"/>
      <c r="G15908" s="101"/>
      <c r="I15908" s="102"/>
      <c r="J15908" s="103"/>
    </row>
    <row r="15909" spans="3:10" x14ac:dyDescent="0.25">
      <c r="C15909" s="101"/>
      <c r="E15909" s="101"/>
      <c r="G15909" s="101"/>
      <c r="I15909" s="102"/>
      <c r="J15909" s="103"/>
    </row>
    <row r="15910" spans="3:10" x14ac:dyDescent="0.25">
      <c r="C15910" s="101"/>
      <c r="E15910" s="101"/>
      <c r="G15910" s="101"/>
      <c r="I15910" s="102"/>
      <c r="J15910" s="103"/>
    </row>
    <row r="15911" spans="3:10" x14ac:dyDescent="0.25">
      <c r="C15911" s="101"/>
      <c r="E15911" s="101"/>
      <c r="G15911" s="101"/>
      <c r="I15911" s="102"/>
      <c r="J15911" s="103"/>
    </row>
    <row r="15912" spans="3:10" x14ac:dyDescent="0.25">
      <c r="C15912" s="101"/>
      <c r="E15912" s="101"/>
      <c r="G15912" s="101"/>
      <c r="I15912" s="102"/>
      <c r="J15912" s="103"/>
    </row>
    <row r="15913" spans="3:10" x14ac:dyDescent="0.25">
      <c r="C15913" s="101"/>
      <c r="E15913" s="101"/>
      <c r="G15913" s="101"/>
      <c r="I15913" s="102"/>
      <c r="J15913" s="103"/>
    </row>
    <row r="15914" spans="3:10" x14ac:dyDescent="0.25">
      <c r="C15914" s="101"/>
      <c r="E15914" s="101"/>
      <c r="G15914" s="101"/>
      <c r="I15914" s="102"/>
      <c r="J15914" s="103"/>
    </row>
    <row r="15915" spans="3:10" x14ac:dyDescent="0.25">
      <c r="C15915" s="101"/>
      <c r="E15915" s="101"/>
      <c r="G15915" s="101"/>
      <c r="I15915" s="102"/>
      <c r="J15915" s="103"/>
    </row>
    <row r="15916" spans="3:10" x14ac:dyDescent="0.25">
      <c r="C15916" s="101"/>
      <c r="E15916" s="101"/>
      <c r="G15916" s="101"/>
      <c r="I15916" s="102"/>
      <c r="J15916" s="103"/>
    </row>
    <row r="15917" spans="3:10" x14ac:dyDescent="0.25">
      <c r="C15917" s="101"/>
      <c r="E15917" s="101"/>
      <c r="G15917" s="101"/>
      <c r="I15917" s="102"/>
      <c r="J15917" s="103"/>
    </row>
    <row r="15918" spans="3:10" x14ac:dyDescent="0.25">
      <c r="C15918" s="101"/>
      <c r="E15918" s="101"/>
      <c r="G15918" s="101"/>
      <c r="I15918" s="102"/>
      <c r="J15918" s="103"/>
    </row>
    <row r="15919" spans="3:10" x14ac:dyDescent="0.25">
      <c r="C15919" s="101"/>
      <c r="E15919" s="101"/>
      <c r="G15919" s="101"/>
      <c r="I15919" s="102"/>
      <c r="J15919" s="103"/>
    </row>
    <row r="15920" spans="3:10" x14ac:dyDescent="0.25">
      <c r="C15920" s="101"/>
      <c r="E15920" s="101"/>
      <c r="G15920" s="101"/>
      <c r="I15920" s="102"/>
      <c r="J15920" s="103"/>
    </row>
    <row r="15921" spans="3:10" x14ac:dyDescent="0.25">
      <c r="C15921" s="101"/>
      <c r="E15921" s="101"/>
      <c r="G15921" s="101"/>
      <c r="I15921" s="102"/>
      <c r="J15921" s="103"/>
    </row>
    <row r="15922" spans="3:10" x14ac:dyDescent="0.25">
      <c r="C15922" s="101"/>
      <c r="E15922" s="101"/>
      <c r="G15922" s="101"/>
      <c r="I15922" s="102"/>
      <c r="J15922" s="103"/>
    </row>
    <row r="15923" spans="3:10" x14ac:dyDescent="0.25">
      <c r="C15923" s="101"/>
      <c r="E15923" s="101"/>
      <c r="G15923" s="101"/>
      <c r="I15923" s="102"/>
      <c r="J15923" s="103"/>
    </row>
    <row r="15924" spans="3:10" x14ac:dyDescent="0.25">
      <c r="C15924" s="101"/>
      <c r="E15924" s="101"/>
      <c r="G15924" s="101"/>
      <c r="I15924" s="102"/>
      <c r="J15924" s="103"/>
    </row>
    <row r="15925" spans="3:10" x14ac:dyDescent="0.25">
      <c r="C15925" s="101"/>
      <c r="E15925" s="101"/>
      <c r="G15925" s="101"/>
      <c r="I15925" s="102"/>
      <c r="J15925" s="103"/>
    </row>
    <row r="15926" spans="3:10" x14ac:dyDescent="0.25">
      <c r="C15926" s="101"/>
      <c r="E15926" s="101"/>
      <c r="G15926" s="101"/>
      <c r="I15926" s="102"/>
      <c r="J15926" s="103"/>
    </row>
    <row r="15927" spans="3:10" x14ac:dyDescent="0.25">
      <c r="C15927" s="101"/>
      <c r="E15927" s="101"/>
      <c r="G15927" s="101"/>
      <c r="I15927" s="102"/>
      <c r="J15927" s="103"/>
    </row>
    <row r="15928" spans="3:10" x14ac:dyDescent="0.25">
      <c r="C15928" s="101"/>
      <c r="E15928" s="101"/>
      <c r="G15928" s="101"/>
      <c r="I15928" s="102"/>
      <c r="J15928" s="103"/>
    </row>
    <row r="15929" spans="3:10" x14ac:dyDescent="0.25">
      <c r="C15929" s="101"/>
      <c r="E15929" s="101"/>
      <c r="G15929" s="101"/>
      <c r="I15929" s="102"/>
      <c r="J15929" s="103"/>
    </row>
    <row r="15930" spans="3:10" x14ac:dyDescent="0.25">
      <c r="C15930" s="101"/>
      <c r="E15930" s="101"/>
      <c r="G15930" s="101"/>
      <c r="I15930" s="102"/>
      <c r="J15930" s="103"/>
    </row>
    <row r="15931" spans="3:10" x14ac:dyDescent="0.25">
      <c r="C15931" s="101"/>
      <c r="E15931" s="101"/>
      <c r="G15931" s="101"/>
      <c r="I15931" s="102"/>
      <c r="J15931" s="103"/>
    </row>
    <row r="15932" spans="3:10" x14ac:dyDescent="0.25">
      <c r="C15932" s="101"/>
      <c r="E15932" s="101"/>
      <c r="G15932" s="101"/>
      <c r="I15932" s="102"/>
      <c r="J15932" s="103"/>
    </row>
    <row r="15933" spans="3:10" x14ac:dyDescent="0.25">
      <c r="C15933" s="101"/>
      <c r="E15933" s="101"/>
      <c r="G15933" s="101"/>
      <c r="I15933" s="102"/>
      <c r="J15933" s="103"/>
    </row>
    <row r="15934" spans="3:10" x14ac:dyDescent="0.25">
      <c r="C15934" s="101"/>
      <c r="E15934" s="101"/>
      <c r="G15934" s="101"/>
      <c r="I15934" s="102"/>
      <c r="J15934" s="103"/>
    </row>
    <row r="15935" spans="3:10" x14ac:dyDescent="0.25">
      <c r="C15935" s="101"/>
      <c r="E15935" s="101"/>
      <c r="G15935" s="101"/>
      <c r="I15935" s="102"/>
      <c r="J15935" s="103"/>
    </row>
    <row r="15936" spans="3:10" x14ac:dyDescent="0.25">
      <c r="C15936" s="101"/>
      <c r="E15936" s="101"/>
      <c r="G15936" s="101"/>
      <c r="I15936" s="102"/>
      <c r="J15936" s="103"/>
    </row>
    <row r="15937" spans="3:10" x14ac:dyDescent="0.25">
      <c r="C15937" s="101"/>
      <c r="E15937" s="101"/>
      <c r="G15937" s="101"/>
      <c r="I15937" s="102"/>
      <c r="J15937" s="103"/>
    </row>
    <row r="15938" spans="3:10" x14ac:dyDescent="0.25">
      <c r="C15938" s="101"/>
      <c r="E15938" s="101"/>
      <c r="G15938" s="101"/>
      <c r="I15938" s="102"/>
      <c r="J15938" s="103"/>
    </row>
    <row r="15939" spans="3:10" x14ac:dyDescent="0.25">
      <c r="C15939" s="101"/>
      <c r="E15939" s="101"/>
      <c r="G15939" s="101"/>
      <c r="I15939" s="102"/>
      <c r="J15939" s="103"/>
    </row>
    <row r="15940" spans="3:10" x14ac:dyDescent="0.25">
      <c r="C15940" s="101"/>
      <c r="E15940" s="101"/>
      <c r="G15940" s="101"/>
      <c r="I15940" s="102"/>
      <c r="J15940" s="103"/>
    </row>
    <row r="15941" spans="3:10" x14ac:dyDescent="0.25">
      <c r="C15941" s="101"/>
      <c r="E15941" s="101"/>
      <c r="G15941" s="101"/>
      <c r="I15941" s="102"/>
      <c r="J15941" s="103"/>
    </row>
    <row r="15942" spans="3:10" x14ac:dyDescent="0.25">
      <c r="C15942" s="101"/>
      <c r="E15942" s="101"/>
      <c r="G15942" s="101"/>
      <c r="I15942" s="102"/>
      <c r="J15942" s="103"/>
    </row>
    <row r="15943" spans="3:10" x14ac:dyDescent="0.25">
      <c r="C15943" s="101"/>
      <c r="E15943" s="101"/>
      <c r="G15943" s="101"/>
      <c r="I15943" s="102"/>
      <c r="J15943" s="103"/>
    </row>
    <row r="15944" spans="3:10" x14ac:dyDescent="0.25">
      <c r="C15944" s="101"/>
      <c r="E15944" s="101"/>
      <c r="G15944" s="101"/>
      <c r="I15944" s="102"/>
      <c r="J15944" s="103"/>
    </row>
    <row r="15945" spans="3:10" x14ac:dyDescent="0.25">
      <c r="C15945" s="101"/>
      <c r="E15945" s="101"/>
      <c r="G15945" s="101"/>
      <c r="I15945" s="102"/>
      <c r="J15945" s="103"/>
    </row>
    <row r="15946" spans="3:10" x14ac:dyDescent="0.25">
      <c r="C15946" s="101"/>
      <c r="E15946" s="101"/>
      <c r="G15946" s="101"/>
      <c r="I15946" s="102"/>
      <c r="J15946" s="103"/>
    </row>
    <row r="15947" spans="3:10" x14ac:dyDescent="0.25">
      <c r="C15947" s="101"/>
      <c r="E15947" s="101"/>
      <c r="G15947" s="101"/>
      <c r="I15947" s="102"/>
      <c r="J15947" s="103"/>
    </row>
    <row r="15948" spans="3:10" x14ac:dyDescent="0.25">
      <c r="C15948" s="101"/>
      <c r="E15948" s="101"/>
      <c r="G15948" s="101"/>
      <c r="I15948" s="102"/>
      <c r="J15948" s="103"/>
    </row>
    <row r="15949" spans="3:10" x14ac:dyDescent="0.25">
      <c r="C15949" s="101"/>
      <c r="E15949" s="101"/>
      <c r="G15949" s="101"/>
      <c r="I15949" s="102"/>
      <c r="J15949" s="103"/>
    </row>
    <row r="15950" spans="3:10" x14ac:dyDescent="0.25">
      <c r="C15950" s="101"/>
      <c r="E15950" s="101"/>
      <c r="G15950" s="101"/>
      <c r="I15950" s="102"/>
      <c r="J15950" s="103"/>
    </row>
    <row r="15951" spans="3:10" x14ac:dyDescent="0.25">
      <c r="C15951" s="101"/>
      <c r="E15951" s="101"/>
      <c r="G15951" s="101"/>
      <c r="I15951" s="102"/>
      <c r="J15951" s="103"/>
    </row>
    <row r="15952" spans="3:10" x14ac:dyDescent="0.25">
      <c r="C15952" s="101"/>
      <c r="E15952" s="101"/>
      <c r="G15952" s="101"/>
      <c r="I15952" s="102"/>
      <c r="J15952" s="103"/>
    </row>
    <row r="15953" spans="3:10" x14ac:dyDescent="0.25">
      <c r="C15953" s="101"/>
      <c r="E15953" s="101"/>
      <c r="G15953" s="101"/>
      <c r="I15953" s="102"/>
      <c r="J15953" s="103"/>
    </row>
    <row r="15954" spans="3:10" x14ac:dyDescent="0.25">
      <c r="C15954" s="101"/>
      <c r="E15954" s="101"/>
      <c r="G15954" s="101"/>
      <c r="I15954" s="102"/>
      <c r="J15954" s="103"/>
    </row>
    <row r="15955" spans="3:10" x14ac:dyDescent="0.25">
      <c r="C15955" s="101"/>
      <c r="E15955" s="101"/>
      <c r="G15955" s="101"/>
      <c r="I15955" s="102"/>
      <c r="J15955" s="103"/>
    </row>
    <row r="15956" spans="3:10" x14ac:dyDescent="0.25">
      <c r="C15956" s="101"/>
      <c r="E15956" s="101"/>
      <c r="G15956" s="101"/>
      <c r="I15956" s="102"/>
      <c r="J15956" s="103"/>
    </row>
    <row r="15957" spans="3:10" x14ac:dyDescent="0.25">
      <c r="C15957" s="101"/>
      <c r="E15957" s="101"/>
      <c r="G15957" s="101"/>
      <c r="I15957" s="102"/>
      <c r="J15957" s="103"/>
    </row>
    <row r="15958" spans="3:10" x14ac:dyDescent="0.25">
      <c r="C15958" s="101"/>
      <c r="E15958" s="101"/>
      <c r="G15958" s="101"/>
      <c r="I15958" s="102"/>
      <c r="J15958" s="103"/>
    </row>
    <row r="15959" spans="3:10" x14ac:dyDescent="0.25">
      <c r="C15959" s="101"/>
      <c r="E15959" s="101"/>
      <c r="G15959" s="101"/>
      <c r="I15959" s="102"/>
      <c r="J15959" s="103"/>
    </row>
    <row r="15960" spans="3:10" x14ac:dyDescent="0.25">
      <c r="C15960" s="101"/>
      <c r="E15960" s="101"/>
      <c r="G15960" s="101"/>
      <c r="I15960" s="102"/>
      <c r="J15960" s="103"/>
    </row>
    <row r="15961" spans="3:10" x14ac:dyDescent="0.25">
      <c r="C15961" s="101"/>
      <c r="E15961" s="101"/>
      <c r="G15961" s="101"/>
      <c r="I15961" s="102"/>
      <c r="J15961" s="103"/>
    </row>
    <row r="15962" spans="3:10" x14ac:dyDescent="0.25">
      <c r="C15962" s="101"/>
      <c r="E15962" s="101"/>
      <c r="G15962" s="101"/>
      <c r="I15962" s="102"/>
      <c r="J15962" s="103"/>
    </row>
    <row r="15963" spans="3:10" x14ac:dyDescent="0.25">
      <c r="C15963" s="101"/>
      <c r="E15963" s="101"/>
      <c r="G15963" s="101"/>
      <c r="I15963" s="102"/>
      <c r="J15963" s="103"/>
    </row>
    <row r="15964" spans="3:10" x14ac:dyDescent="0.25">
      <c r="C15964" s="101"/>
      <c r="E15964" s="101"/>
      <c r="G15964" s="101"/>
      <c r="I15964" s="102"/>
      <c r="J15964" s="103"/>
    </row>
    <row r="15965" spans="3:10" x14ac:dyDescent="0.25">
      <c r="C15965" s="101"/>
      <c r="E15965" s="101"/>
      <c r="G15965" s="101"/>
      <c r="I15965" s="102"/>
      <c r="J15965" s="103"/>
    </row>
    <row r="15966" spans="3:10" x14ac:dyDescent="0.25">
      <c r="C15966" s="101"/>
      <c r="E15966" s="101"/>
      <c r="G15966" s="101"/>
      <c r="I15966" s="102"/>
      <c r="J15966" s="103"/>
    </row>
    <row r="15967" spans="3:10" x14ac:dyDescent="0.25">
      <c r="C15967" s="101"/>
      <c r="E15967" s="101"/>
      <c r="G15967" s="101"/>
      <c r="I15967" s="102"/>
      <c r="J15967" s="103"/>
    </row>
    <row r="15968" spans="3:10" x14ac:dyDescent="0.25">
      <c r="C15968" s="101"/>
      <c r="E15968" s="101"/>
      <c r="G15968" s="101"/>
      <c r="I15968" s="102"/>
      <c r="J15968" s="103"/>
    </row>
    <row r="15969" spans="3:10" x14ac:dyDescent="0.25">
      <c r="C15969" s="101"/>
      <c r="E15969" s="101"/>
      <c r="G15969" s="101"/>
      <c r="I15969" s="102"/>
      <c r="J15969" s="103"/>
    </row>
    <row r="15970" spans="3:10" x14ac:dyDescent="0.25">
      <c r="C15970" s="101"/>
      <c r="E15970" s="101"/>
      <c r="G15970" s="101"/>
      <c r="I15970" s="102"/>
      <c r="J15970" s="103"/>
    </row>
    <row r="15971" spans="3:10" x14ac:dyDescent="0.25">
      <c r="C15971" s="101"/>
      <c r="E15971" s="101"/>
      <c r="G15971" s="101"/>
      <c r="I15971" s="102"/>
      <c r="J15971" s="103"/>
    </row>
    <row r="15972" spans="3:10" x14ac:dyDescent="0.25">
      <c r="C15972" s="101"/>
      <c r="E15972" s="101"/>
      <c r="G15972" s="101"/>
      <c r="I15972" s="102"/>
      <c r="J15972" s="103"/>
    </row>
    <row r="15973" spans="3:10" x14ac:dyDescent="0.25">
      <c r="C15973" s="101"/>
      <c r="E15973" s="101"/>
      <c r="G15973" s="101"/>
      <c r="I15973" s="102"/>
      <c r="J15973" s="103"/>
    </row>
    <row r="15974" spans="3:10" x14ac:dyDescent="0.25">
      <c r="C15974" s="101"/>
      <c r="E15974" s="101"/>
      <c r="G15974" s="101"/>
      <c r="I15974" s="102"/>
      <c r="J15974" s="103"/>
    </row>
    <row r="15975" spans="3:10" x14ac:dyDescent="0.25">
      <c r="C15975" s="101"/>
      <c r="E15975" s="101"/>
      <c r="G15975" s="101"/>
      <c r="I15975" s="102"/>
      <c r="J15975" s="103"/>
    </row>
    <row r="15976" spans="3:10" x14ac:dyDescent="0.25">
      <c r="C15976" s="101"/>
      <c r="E15976" s="101"/>
      <c r="G15976" s="101"/>
      <c r="I15976" s="102"/>
      <c r="J15976" s="103"/>
    </row>
    <row r="15977" spans="3:10" x14ac:dyDescent="0.25">
      <c r="C15977" s="101"/>
      <c r="E15977" s="101"/>
      <c r="G15977" s="101"/>
      <c r="I15977" s="102"/>
      <c r="J15977" s="103"/>
    </row>
    <row r="15978" spans="3:10" x14ac:dyDescent="0.25">
      <c r="C15978" s="101"/>
      <c r="E15978" s="101"/>
      <c r="G15978" s="101"/>
      <c r="I15978" s="102"/>
      <c r="J15978" s="103"/>
    </row>
    <row r="15979" spans="3:10" x14ac:dyDescent="0.25">
      <c r="C15979" s="101"/>
      <c r="E15979" s="101"/>
      <c r="G15979" s="101"/>
      <c r="I15979" s="102"/>
      <c r="J15979" s="103"/>
    </row>
    <row r="15980" spans="3:10" x14ac:dyDescent="0.25">
      <c r="C15980" s="101"/>
      <c r="E15980" s="101"/>
      <c r="G15980" s="101"/>
      <c r="I15980" s="102"/>
      <c r="J15980" s="103"/>
    </row>
    <row r="15981" spans="3:10" x14ac:dyDescent="0.25">
      <c r="C15981" s="101"/>
      <c r="E15981" s="101"/>
      <c r="G15981" s="101"/>
      <c r="I15981" s="102"/>
      <c r="J15981" s="103"/>
    </row>
    <row r="15982" spans="3:10" x14ac:dyDescent="0.25">
      <c r="C15982" s="101"/>
      <c r="E15982" s="101"/>
      <c r="G15982" s="101"/>
      <c r="I15982" s="102"/>
      <c r="J15982" s="103"/>
    </row>
    <row r="15983" spans="3:10" x14ac:dyDescent="0.25">
      <c r="C15983" s="101"/>
      <c r="E15983" s="101"/>
      <c r="G15983" s="101"/>
      <c r="I15983" s="102"/>
      <c r="J15983" s="103"/>
    </row>
    <row r="15984" spans="3:10" x14ac:dyDescent="0.25">
      <c r="C15984" s="101"/>
      <c r="E15984" s="101"/>
      <c r="G15984" s="101"/>
      <c r="I15984" s="102"/>
      <c r="J15984" s="103"/>
    </row>
    <row r="15985" spans="3:10" x14ac:dyDescent="0.25">
      <c r="C15985" s="101"/>
      <c r="E15985" s="101"/>
      <c r="G15985" s="101"/>
      <c r="I15985" s="102"/>
      <c r="J15985" s="103"/>
    </row>
    <row r="15986" spans="3:10" x14ac:dyDescent="0.25">
      <c r="C15986" s="101"/>
      <c r="E15986" s="101"/>
      <c r="G15986" s="101"/>
      <c r="I15986" s="102"/>
      <c r="J15986" s="103"/>
    </row>
    <row r="15987" spans="3:10" x14ac:dyDescent="0.25">
      <c r="C15987" s="101"/>
      <c r="E15987" s="101"/>
      <c r="G15987" s="101"/>
      <c r="I15987" s="102"/>
      <c r="J15987" s="103"/>
    </row>
    <row r="15988" spans="3:10" x14ac:dyDescent="0.25">
      <c r="C15988" s="101"/>
      <c r="E15988" s="101"/>
      <c r="G15988" s="101"/>
      <c r="I15988" s="102"/>
      <c r="J15988" s="103"/>
    </row>
    <row r="15989" spans="3:10" x14ac:dyDescent="0.25">
      <c r="C15989" s="101"/>
      <c r="E15989" s="101"/>
      <c r="G15989" s="101"/>
      <c r="I15989" s="102"/>
      <c r="J15989" s="103"/>
    </row>
    <row r="15990" spans="3:10" x14ac:dyDescent="0.25">
      <c r="C15990" s="101"/>
      <c r="E15990" s="101"/>
      <c r="G15990" s="101"/>
      <c r="I15990" s="102"/>
      <c r="J15990" s="103"/>
    </row>
    <row r="15991" spans="3:10" x14ac:dyDescent="0.25">
      <c r="C15991" s="101"/>
      <c r="E15991" s="101"/>
      <c r="G15991" s="101"/>
      <c r="I15991" s="102"/>
      <c r="J15991" s="103"/>
    </row>
    <row r="15992" spans="3:10" x14ac:dyDescent="0.25">
      <c r="C15992" s="101"/>
      <c r="E15992" s="101"/>
      <c r="G15992" s="101"/>
      <c r="I15992" s="102"/>
      <c r="J15992" s="103"/>
    </row>
    <row r="15993" spans="3:10" x14ac:dyDescent="0.25">
      <c r="C15993" s="101"/>
      <c r="E15993" s="101"/>
      <c r="G15993" s="101"/>
      <c r="I15993" s="102"/>
      <c r="J15993" s="103"/>
    </row>
    <row r="15994" spans="3:10" x14ac:dyDescent="0.25">
      <c r="C15994" s="101"/>
      <c r="E15994" s="101"/>
      <c r="G15994" s="101"/>
      <c r="I15994" s="102"/>
      <c r="J15994" s="103"/>
    </row>
    <row r="15995" spans="3:10" x14ac:dyDescent="0.25">
      <c r="C15995" s="101"/>
      <c r="E15995" s="101"/>
      <c r="G15995" s="101"/>
      <c r="I15995" s="102"/>
      <c r="J15995" s="103"/>
    </row>
    <row r="15996" spans="3:10" x14ac:dyDescent="0.25">
      <c r="C15996" s="101"/>
      <c r="E15996" s="101"/>
      <c r="G15996" s="101"/>
      <c r="I15996" s="102"/>
      <c r="J15996" s="103"/>
    </row>
    <row r="15997" spans="3:10" x14ac:dyDescent="0.25">
      <c r="C15997" s="101"/>
      <c r="E15997" s="101"/>
      <c r="G15997" s="101"/>
      <c r="I15997" s="102"/>
      <c r="J15997" s="103"/>
    </row>
    <row r="15998" spans="3:10" x14ac:dyDescent="0.25">
      <c r="C15998" s="101"/>
      <c r="E15998" s="101"/>
      <c r="G15998" s="101"/>
      <c r="I15998" s="102"/>
      <c r="J15998" s="103"/>
    </row>
    <row r="15999" spans="3:10" x14ac:dyDescent="0.25">
      <c r="C15999" s="101"/>
      <c r="E15999" s="101"/>
      <c r="G15999" s="101"/>
      <c r="I15999" s="102"/>
      <c r="J15999" s="103"/>
    </row>
    <row r="16000" spans="3:10" x14ac:dyDescent="0.25">
      <c r="C16000" s="101"/>
      <c r="E16000" s="101"/>
      <c r="G16000" s="101"/>
      <c r="I16000" s="102"/>
      <c r="J16000" s="103"/>
    </row>
    <row r="16001" spans="3:10" x14ac:dyDescent="0.25">
      <c r="C16001" s="101"/>
      <c r="E16001" s="101"/>
      <c r="G16001" s="101"/>
      <c r="I16001" s="102"/>
      <c r="J16001" s="103"/>
    </row>
    <row r="16002" spans="3:10" x14ac:dyDescent="0.25">
      <c r="C16002" s="101"/>
      <c r="E16002" s="101"/>
      <c r="G16002" s="101"/>
      <c r="I16002" s="102"/>
      <c r="J16002" s="103"/>
    </row>
    <row r="16003" spans="3:10" x14ac:dyDescent="0.25">
      <c r="C16003" s="101"/>
      <c r="E16003" s="101"/>
      <c r="G16003" s="101"/>
      <c r="I16003" s="102"/>
      <c r="J16003" s="103"/>
    </row>
    <row r="16004" spans="3:10" x14ac:dyDescent="0.25">
      <c r="C16004" s="101"/>
      <c r="E16004" s="101"/>
      <c r="G16004" s="101"/>
      <c r="I16004" s="102"/>
      <c r="J16004" s="103"/>
    </row>
    <row r="16005" spans="3:10" x14ac:dyDescent="0.25">
      <c r="C16005" s="101"/>
      <c r="E16005" s="101"/>
      <c r="G16005" s="101"/>
      <c r="I16005" s="102"/>
      <c r="J16005" s="103"/>
    </row>
    <row r="16006" spans="3:10" x14ac:dyDescent="0.25">
      <c r="C16006" s="101"/>
      <c r="E16006" s="101"/>
      <c r="G16006" s="101"/>
      <c r="I16006" s="102"/>
      <c r="J16006" s="103"/>
    </row>
    <row r="16007" spans="3:10" x14ac:dyDescent="0.25">
      <c r="C16007" s="101"/>
      <c r="E16007" s="101"/>
      <c r="G16007" s="101"/>
      <c r="I16007" s="102"/>
      <c r="J16007" s="103"/>
    </row>
    <row r="16008" spans="3:10" x14ac:dyDescent="0.25">
      <c r="C16008" s="101"/>
      <c r="E16008" s="101"/>
      <c r="G16008" s="101"/>
      <c r="I16008" s="102"/>
      <c r="J16008" s="103"/>
    </row>
    <row r="16009" spans="3:10" x14ac:dyDescent="0.25">
      <c r="C16009" s="101"/>
      <c r="E16009" s="101"/>
      <c r="G16009" s="101"/>
      <c r="I16009" s="102"/>
      <c r="J16009" s="103"/>
    </row>
    <row r="16010" spans="3:10" x14ac:dyDescent="0.25">
      <c r="C16010" s="101"/>
      <c r="E16010" s="101"/>
      <c r="G16010" s="101"/>
      <c r="I16010" s="102"/>
      <c r="J16010" s="103"/>
    </row>
    <row r="16011" spans="3:10" x14ac:dyDescent="0.25">
      <c r="C16011" s="101"/>
      <c r="E16011" s="101"/>
      <c r="G16011" s="101"/>
      <c r="I16011" s="102"/>
      <c r="J16011" s="103"/>
    </row>
    <row r="16012" spans="3:10" x14ac:dyDescent="0.25">
      <c r="C16012" s="101"/>
      <c r="E16012" s="101"/>
      <c r="G16012" s="101"/>
      <c r="I16012" s="102"/>
      <c r="J16012" s="103"/>
    </row>
    <row r="16013" spans="3:10" x14ac:dyDescent="0.25">
      <c r="C16013" s="101"/>
      <c r="E16013" s="101"/>
      <c r="G16013" s="101"/>
      <c r="I16013" s="102"/>
      <c r="J16013" s="103"/>
    </row>
    <row r="16014" spans="3:10" x14ac:dyDescent="0.25">
      <c r="C16014" s="101"/>
      <c r="E16014" s="101"/>
      <c r="G16014" s="101"/>
      <c r="I16014" s="102"/>
      <c r="J16014" s="103"/>
    </row>
    <row r="16015" spans="3:10" x14ac:dyDescent="0.25">
      <c r="C16015" s="101"/>
      <c r="E16015" s="101"/>
      <c r="G16015" s="101"/>
      <c r="I16015" s="102"/>
      <c r="J16015" s="103"/>
    </row>
    <row r="16016" spans="3:10" x14ac:dyDescent="0.25">
      <c r="C16016" s="101"/>
      <c r="E16016" s="101"/>
      <c r="G16016" s="101"/>
      <c r="I16016" s="102"/>
      <c r="J16016" s="103"/>
    </row>
    <row r="16017" spans="3:10" x14ac:dyDescent="0.25">
      <c r="C16017" s="101"/>
      <c r="E16017" s="101"/>
      <c r="G16017" s="101"/>
      <c r="I16017" s="102"/>
      <c r="J16017" s="103"/>
    </row>
    <row r="16018" spans="3:10" x14ac:dyDescent="0.25">
      <c r="C16018" s="101"/>
      <c r="E16018" s="101"/>
      <c r="G16018" s="101"/>
      <c r="I16018" s="102"/>
      <c r="J16018" s="103"/>
    </row>
    <row r="16019" spans="3:10" x14ac:dyDescent="0.25">
      <c r="C16019" s="101"/>
      <c r="E16019" s="101"/>
      <c r="G16019" s="101"/>
      <c r="I16019" s="102"/>
      <c r="J16019" s="103"/>
    </row>
    <row r="16020" spans="3:10" x14ac:dyDescent="0.25">
      <c r="C16020" s="101"/>
      <c r="E16020" s="101"/>
      <c r="G16020" s="101"/>
      <c r="I16020" s="102"/>
      <c r="J16020" s="103"/>
    </row>
    <row r="16021" spans="3:10" x14ac:dyDescent="0.25">
      <c r="C16021" s="101"/>
      <c r="E16021" s="101"/>
      <c r="G16021" s="101"/>
      <c r="I16021" s="102"/>
      <c r="J16021" s="103"/>
    </row>
    <row r="16022" spans="3:10" x14ac:dyDescent="0.25">
      <c r="C16022" s="101"/>
      <c r="E16022" s="101"/>
      <c r="G16022" s="101"/>
      <c r="I16022" s="102"/>
      <c r="J16022" s="103"/>
    </row>
    <row r="16023" spans="3:10" x14ac:dyDescent="0.25">
      <c r="C16023" s="101"/>
      <c r="E16023" s="101"/>
      <c r="G16023" s="101"/>
      <c r="I16023" s="102"/>
      <c r="J16023" s="103"/>
    </row>
    <row r="16024" spans="3:10" x14ac:dyDescent="0.25">
      <c r="C16024" s="101"/>
      <c r="E16024" s="101"/>
      <c r="G16024" s="101"/>
      <c r="I16024" s="102"/>
      <c r="J16024" s="103"/>
    </row>
    <row r="16025" spans="3:10" x14ac:dyDescent="0.25">
      <c r="C16025" s="101"/>
      <c r="E16025" s="101"/>
      <c r="G16025" s="101"/>
      <c r="I16025" s="102"/>
      <c r="J16025" s="103"/>
    </row>
    <row r="16026" spans="3:10" x14ac:dyDescent="0.25">
      <c r="C16026" s="101"/>
      <c r="E16026" s="101"/>
      <c r="G16026" s="101"/>
      <c r="I16026" s="102"/>
      <c r="J16026" s="103"/>
    </row>
    <row r="16027" spans="3:10" x14ac:dyDescent="0.25">
      <c r="C16027" s="101"/>
      <c r="E16027" s="101"/>
      <c r="G16027" s="101"/>
      <c r="I16027" s="102"/>
      <c r="J16027" s="103"/>
    </row>
    <row r="16028" spans="3:10" x14ac:dyDescent="0.25">
      <c r="C16028" s="101"/>
      <c r="E16028" s="101"/>
      <c r="G16028" s="101"/>
      <c r="I16028" s="102"/>
      <c r="J16028" s="103"/>
    </row>
    <row r="16029" spans="3:10" x14ac:dyDescent="0.25">
      <c r="C16029" s="101"/>
      <c r="E16029" s="101"/>
      <c r="G16029" s="101"/>
      <c r="I16029" s="102"/>
      <c r="J16029" s="103"/>
    </row>
    <row r="16030" spans="3:10" x14ac:dyDescent="0.25">
      <c r="C16030" s="101"/>
      <c r="E16030" s="101"/>
      <c r="G16030" s="101"/>
      <c r="I16030" s="102"/>
      <c r="J16030" s="103"/>
    </row>
    <row r="16031" spans="3:10" x14ac:dyDescent="0.25">
      <c r="C16031" s="101"/>
      <c r="E16031" s="101"/>
      <c r="G16031" s="101"/>
      <c r="I16031" s="102"/>
      <c r="J16031" s="103"/>
    </row>
    <row r="16032" spans="3:10" x14ac:dyDescent="0.25">
      <c r="C16032" s="101"/>
      <c r="E16032" s="101"/>
      <c r="G16032" s="101"/>
      <c r="I16032" s="102"/>
      <c r="J16032" s="103"/>
    </row>
    <row r="16033" spans="3:10" x14ac:dyDescent="0.25">
      <c r="C16033" s="101"/>
      <c r="E16033" s="101"/>
      <c r="G16033" s="101"/>
      <c r="I16033" s="102"/>
      <c r="J16033" s="103"/>
    </row>
    <row r="16034" spans="3:10" x14ac:dyDescent="0.25">
      <c r="C16034" s="101"/>
      <c r="E16034" s="101"/>
      <c r="G16034" s="101"/>
      <c r="I16034" s="102"/>
      <c r="J16034" s="103"/>
    </row>
    <row r="16035" spans="3:10" x14ac:dyDescent="0.25">
      <c r="C16035" s="101"/>
      <c r="E16035" s="101"/>
      <c r="G16035" s="101"/>
      <c r="I16035" s="102"/>
      <c r="J16035" s="103"/>
    </row>
    <row r="16036" spans="3:10" x14ac:dyDescent="0.25">
      <c r="C16036" s="101"/>
      <c r="E16036" s="101"/>
      <c r="G16036" s="101"/>
      <c r="I16036" s="102"/>
      <c r="J16036" s="103"/>
    </row>
    <row r="16037" spans="3:10" x14ac:dyDescent="0.25">
      <c r="C16037" s="101"/>
      <c r="E16037" s="101"/>
      <c r="G16037" s="101"/>
      <c r="I16037" s="102"/>
      <c r="J16037" s="103"/>
    </row>
    <row r="16038" spans="3:10" x14ac:dyDescent="0.25">
      <c r="C16038" s="101"/>
      <c r="E16038" s="101"/>
      <c r="G16038" s="101"/>
      <c r="I16038" s="102"/>
      <c r="J16038" s="103"/>
    </row>
    <row r="16039" spans="3:10" x14ac:dyDescent="0.25">
      <c r="C16039" s="101"/>
      <c r="E16039" s="101"/>
      <c r="G16039" s="101"/>
      <c r="I16039" s="102"/>
      <c r="J16039" s="103"/>
    </row>
    <row r="16040" spans="3:10" x14ac:dyDescent="0.25">
      <c r="C16040" s="101"/>
      <c r="E16040" s="101"/>
      <c r="G16040" s="101"/>
      <c r="I16040" s="102"/>
      <c r="J16040" s="103"/>
    </row>
    <row r="16041" spans="3:10" x14ac:dyDescent="0.25">
      <c r="C16041" s="101"/>
      <c r="E16041" s="101"/>
      <c r="G16041" s="101"/>
      <c r="I16041" s="102"/>
      <c r="J16041" s="103"/>
    </row>
    <row r="16042" spans="3:10" x14ac:dyDescent="0.25">
      <c r="C16042" s="101"/>
      <c r="E16042" s="101"/>
      <c r="G16042" s="101"/>
      <c r="I16042" s="102"/>
      <c r="J16042" s="103"/>
    </row>
    <row r="16043" spans="3:10" x14ac:dyDescent="0.25">
      <c r="C16043" s="101"/>
      <c r="E16043" s="101"/>
      <c r="G16043" s="101"/>
      <c r="I16043" s="102"/>
      <c r="J16043" s="103"/>
    </row>
    <row r="16044" spans="3:10" x14ac:dyDescent="0.25">
      <c r="C16044" s="101"/>
      <c r="E16044" s="101"/>
      <c r="G16044" s="101"/>
      <c r="I16044" s="102"/>
      <c r="J16044" s="103"/>
    </row>
    <row r="16045" spans="3:10" x14ac:dyDescent="0.25">
      <c r="C16045" s="101"/>
      <c r="E16045" s="101"/>
      <c r="G16045" s="101"/>
      <c r="I16045" s="102"/>
      <c r="J16045" s="103"/>
    </row>
    <row r="16046" spans="3:10" x14ac:dyDescent="0.25">
      <c r="C16046" s="101"/>
      <c r="E16046" s="101"/>
      <c r="G16046" s="101"/>
      <c r="I16046" s="102"/>
      <c r="J16046" s="103"/>
    </row>
    <row r="16047" spans="3:10" x14ac:dyDescent="0.25">
      <c r="C16047" s="101"/>
      <c r="E16047" s="101"/>
      <c r="G16047" s="101"/>
      <c r="I16047" s="102"/>
      <c r="J16047" s="103"/>
    </row>
    <row r="16048" spans="3:10" x14ac:dyDescent="0.25">
      <c r="C16048" s="101"/>
      <c r="G16048" s="101"/>
      <c r="I16048" s="102"/>
      <c r="J16048" s="103"/>
    </row>
    <row r="16049" spans="3:10" x14ac:dyDescent="0.25">
      <c r="C16049" s="101"/>
      <c r="G16049" s="101"/>
      <c r="I16049" s="102"/>
      <c r="J16049" s="103"/>
    </row>
    <row r="16050" spans="3:10" x14ac:dyDescent="0.25">
      <c r="C16050" s="101"/>
      <c r="E16050" s="101"/>
      <c r="I16050" s="102"/>
      <c r="J16050" s="103"/>
    </row>
    <row r="16051" spans="3:10" x14ac:dyDescent="0.25">
      <c r="C16051" s="101"/>
      <c r="E16051" s="101"/>
      <c r="I16051" s="102"/>
      <c r="J16051" s="103"/>
    </row>
    <row r="16052" spans="3:10" x14ac:dyDescent="0.25">
      <c r="C16052" s="101"/>
      <c r="E16052" s="101"/>
      <c r="G16052" s="101"/>
      <c r="I16052" s="102"/>
      <c r="J16052" s="103"/>
    </row>
    <row r="16053" spans="3:10" x14ac:dyDescent="0.25">
      <c r="C16053" s="101"/>
      <c r="E16053" s="101"/>
      <c r="G16053" s="101"/>
      <c r="I16053" s="102"/>
      <c r="J16053" s="103"/>
    </row>
    <row r="16054" spans="3:10" x14ac:dyDescent="0.25">
      <c r="C16054" s="101"/>
      <c r="E16054" s="101"/>
      <c r="G16054" s="101"/>
      <c r="I16054" s="102"/>
      <c r="J16054" s="103"/>
    </row>
    <row r="16055" spans="3:10" x14ac:dyDescent="0.25">
      <c r="C16055" s="101"/>
      <c r="E16055" s="101"/>
      <c r="G16055" s="101"/>
      <c r="I16055" s="102"/>
      <c r="J16055" s="103"/>
    </row>
    <row r="16056" spans="3:10" x14ac:dyDescent="0.25">
      <c r="C16056" s="101"/>
      <c r="E16056" s="101"/>
      <c r="G16056" s="101"/>
      <c r="I16056" s="102"/>
      <c r="J16056" s="103"/>
    </row>
    <row r="16057" spans="3:10" x14ac:dyDescent="0.25">
      <c r="C16057" s="101"/>
      <c r="E16057" s="101"/>
      <c r="G16057" s="101"/>
      <c r="I16057" s="102"/>
      <c r="J16057" s="103"/>
    </row>
    <row r="16058" spans="3:10" x14ac:dyDescent="0.25">
      <c r="C16058" s="101"/>
      <c r="E16058" s="101"/>
      <c r="G16058" s="101"/>
      <c r="I16058" s="102"/>
      <c r="J16058" s="103"/>
    </row>
    <row r="16059" spans="3:10" x14ac:dyDescent="0.25">
      <c r="C16059" s="101"/>
      <c r="E16059" s="101"/>
      <c r="G16059" s="101"/>
      <c r="I16059" s="102"/>
      <c r="J16059" s="103"/>
    </row>
    <row r="16060" spans="3:10" x14ac:dyDescent="0.25">
      <c r="C16060" s="101"/>
      <c r="E16060" s="101"/>
      <c r="G16060" s="101"/>
      <c r="I16060" s="102"/>
      <c r="J16060" s="103"/>
    </row>
    <row r="16061" spans="3:10" x14ac:dyDescent="0.25">
      <c r="C16061" s="101"/>
      <c r="E16061" s="101"/>
      <c r="G16061" s="101"/>
      <c r="I16061" s="102"/>
      <c r="J16061" s="103"/>
    </row>
    <row r="16062" spans="3:10" x14ac:dyDescent="0.25">
      <c r="C16062" s="101"/>
      <c r="E16062" s="101"/>
      <c r="G16062" s="101"/>
      <c r="I16062" s="102"/>
      <c r="J16062" s="103"/>
    </row>
    <row r="16063" spans="3:10" x14ac:dyDescent="0.25">
      <c r="C16063" s="101"/>
      <c r="E16063" s="101"/>
      <c r="G16063" s="101"/>
      <c r="I16063" s="102"/>
      <c r="J16063" s="103"/>
    </row>
    <row r="16064" spans="3:10" x14ac:dyDescent="0.25">
      <c r="C16064" s="101"/>
      <c r="E16064" s="101"/>
      <c r="G16064" s="101"/>
      <c r="I16064" s="102"/>
      <c r="J16064" s="103"/>
    </row>
    <row r="16065" spans="3:10" x14ac:dyDescent="0.25">
      <c r="C16065" s="101"/>
      <c r="E16065" s="101"/>
      <c r="G16065" s="101"/>
      <c r="I16065" s="102"/>
      <c r="J16065" s="103"/>
    </row>
    <row r="16066" spans="3:10" x14ac:dyDescent="0.25">
      <c r="C16066" s="101"/>
      <c r="E16066" s="101"/>
      <c r="G16066" s="101"/>
      <c r="I16066" s="102"/>
      <c r="J16066" s="103"/>
    </row>
    <row r="16067" spans="3:10" x14ac:dyDescent="0.25">
      <c r="C16067" s="101"/>
      <c r="E16067" s="101"/>
      <c r="G16067" s="101"/>
      <c r="I16067" s="102"/>
      <c r="J16067" s="103"/>
    </row>
    <row r="16068" spans="3:10" x14ac:dyDescent="0.25">
      <c r="C16068" s="101"/>
      <c r="E16068" s="101"/>
      <c r="G16068" s="101"/>
      <c r="I16068" s="102"/>
      <c r="J16068" s="103"/>
    </row>
    <row r="16069" spans="3:10" x14ac:dyDescent="0.25">
      <c r="C16069" s="101"/>
      <c r="E16069" s="101"/>
      <c r="G16069" s="101"/>
      <c r="I16069" s="102"/>
      <c r="J16069" s="103"/>
    </row>
    <row r="16070" spans="3:10" x14ac:dyDescent="0.25">
      <c r="C16070" s="101"/>
      <c r="E16070" s="101"/>
      <c r="G16070" s="101"/>
      <c r="I16070" s="102"/>
      <c r="J16070" s="103"/>
    </row>
    <row r="16071" spans="3:10" x14ac:dyDescent="0.25">
      <c r="C16071" s="101"/>
      <c r="E16071" s="101"/>
      <c r="G16071" s="101"/>
      <c r="I16071" s="102"/>
      <c r="J16071" s="103"/>
    </row>
    <row r="16072" spans="3:10" x14ac:dyDescent="0.25">
      <c r="C16072" s="101"/>
      <c r="E16072" s="101"/>
      <c r="G16072" s="101"/>
      <c r="I16072" s="102"/>
      <c r="J16072" s="103"/>
    </row>
    <row r="16073" spans="3:10" x14ac:dyDescent="0.25">
      <c r="C16073" s="101"/>
      <c r="E16073" s="101"/>
      <c r="G16073" s="101"/>
      <c r="I16073" s="102"/>
      <c r="J16073" s="103"/>
    </row>
    <row r="16074" spans="3:10" x14ac:dyDescent="0.25">
      <c r="C16074" s="101"/>
      <c r="E16074" s="101"/>
      <c r="G16074" s="101"/>
      <c r="I16074" s="102"/>
      <c r="J16074" s="103"/>
    </row>
    <row r="16075" spans="3:10" x14ac:dyDescent="0.25">
      <c r="C16075" s="101"/>
      <c r="E16075" s="101"/>
      <c r="G16075" s="101"/>
      <c r="I16075" s="102"/>
      <c r="J16075" s="103"/>
    </row>
    <row r="16076" spans="3:10" x14ac:dyDescent="0.25">
      <c r="C16076" s="101"/>
      <c r="E16076" s="101"/>
      <c r="G16076" s="101"/>
      <c r="I16076" s="102"/>
      <c r="J16076" s="103"/>
    </row>
    <row r="16077" spans="3:10" x14ac:dyDescent="0.25">
      <c r="C16077" s="101"/>
      <c r="E16077" s="101"/>
      <c r="G16077" s="101"/>
      <c r="I16077" s="102"/>
      <c r="J16077" s="103"/>
    </row>
    <row r="16078" spans="3:10" x14ac:dyDescent="0.25">
      <c r="C16078" s="101"/>
      <c r="E16078" s="101"/>
      <c r="G16078" s="101"/>
      <c r="I16078" s="102"/>
      <c r="J16078" s="103"/>
    </row>
    <row r="16079" spans="3:10" x14ac:dyDescent="0.25">
      <c r="C16079" s="101"/>
      <c r="E16079" s="101"/>
      <c r="G16079" s="101"/>
      <c r="I16079" s="102"/>
      <c r="J16079" s="103"/>
    </row>
    <row r="16080" spans="3:10" x14ac:dyDescent="0.25">
      <c r="C16080" s="101"/>
      <c r="E16080" s="101"/>
      <c r="G16080" s="101"/>
      <c r="I16080" s="102"/>
      <c r="J16080" s="103"/>
    </row>
    <row r="16081" spans="3:10" x14ac:dyDescent="0.25">
      <c r="C16081" s="101"/>
      <c r="E16081" s="101"/>
      <c r="G16081" s="101"/>
      <c r="I16081" s="102"/>
      <c r="J16081" s="103"/>
    </row>
    <row r="16082" spans="3:10" x14ac:dyDescent="0.25">
      <c r="C16082" s="101"/>
      <c r="E16082" s="101"/>
      <c r="G16082" s="101"/>
      <c r="I16082" s="102"/>
      <c r="J16082" s="103"/>
    </row>
    <row r="16083" spans="3:10" x14ac:dyDescent="0.25">
      <c r="C16083" s="101"/>
      <c r="E16083" s="101"/>
      <c r="G16083" s="101"/>
      <c r="I16083" s="102"/>
      <c r="J16083" s="103"/>
    </row>
    <row r="16084" spans="3:10" x14ac:dyDescent="0.25">
      <c r="C16084" s="101"/>
      <c r="E16084" s="101"/>
      <c r="G16084" s="101"/>
      <c r="I16084" s="102"/>
      <c r="J16084" s="103"/>
    </row>
    <row r="16085" spans="3:10" x14ac:dyDescent="0.25">
      <c r="C16085" s="101"/>
      <c r="E16085" s="101"/>
      <c r="G16085" s="101"/>
      <c r="I16085" s="102"/>
      <c r="J16085" s="103"/>
    </row>
    <row r="16086" spans="3:10" x14ac:dyDescent="0.25">
      <c r="C16086" s="101"/>
      <c r="E16086" s="101"/>
      <c r="G16086" s="101"/>
      <c r="I16086" s="102"/>
      <c r="J16086" s="103"/>
    </row>
    <row r="16087" spans="3:10" x14ac:dyDescent="0.25">
      <c r="C16087" s="101"/>
      <c r="E16087" s="101"/>
      <c r="G16087" s="101"/>
      <c r="I16087" s="102"/>
      <c r="J16087" s="103"/>
    </row>
    <row r="16088" spans="3:10" x14ac:dyDescent="0.25">
      <c r="C16088" s="101"/>
      <c r="E16088" s="101"/>
      <c r="G16088" s="101"/>
      <c r="I16088" s="102"/>
      <c r="J16088" s="103"/>
    </row>
    <row r="16089" spans="3:10" x14ac:dyDescent="0.25">
      <c r="C16089" s="101"/>
      <c r="E16089" s="101"/>
      <c r="G16089" s="101"/>
      <c r="I16089" s="102"/>
      <c r="J16089" s="103"/>
    </row>
    <row r="16090" spans="3:10" x14ac:dyDescent="0.25">
      <c r="C16090" s="101"/>
      <c r="E16090" s="101"/>
      <c r="G16090" s="101"/>
      <c r="I16090" s="102"/>
      <c r="J16090" s="103"/>
    </row>
    <row r="16091" spans="3:10" x14ac:dyDescent="0.25">
      <c r="C16091" s="101"/>
      <c r="E16091" s="101"/>
      <c r="G16091" s="101"/>
      <c r="I16091" s="102"/>
      <c r="J16091" s="103"/>
    </row>
    <row r="16092" spans="3:10" x14ac:dyDescent="0.25">
      <c r="C16092" s="101"/>
      <c r="E16092" s="101"/>
      <c r="G16092" s="101"/>
      <c r="I16092" s="102"/>
      <c r="J16092" s="103"/>
    </row>
    <row r="16093" spans="3:10" x14ac:dyDescent="0.25">
      <c r="C16093" s="101"/>
      <c r="E16093" s="101"/>
      <c r="G16093" s="101"/>
      <c r="I16093" s="102"/>
      <c r="J16093" s="103"/>
    </row>
    <row r="16094" spans="3:10" x14ac:dyDescent="0.25">
      <c r="C16094" s="101"/>
      <c r="E16094" s="101"/>
      <c r="G16094" s="101"/>
      <c r="I16094" s="102"/>
      <c r="J16094" s="103"/>
    </row>
    <row r="16095" spans="3:10" x14ac:dyDescent="0.25">
      <c r="C16095" s="101"/>
      <c r="E16095" s="101"/>
      <c r="G16095" s="101"/>
      <c r="I16095" s="102"/>
      <c r="J16095" s="103"/>
    </row>
    <row r="16096" spans="3:10" x14ac:dyDescent="0.25">
      <c r="C16096" s="101"/>
      <c r="E16096" s="101"/>
      <c r="G16096" s="101"/>
      <c r="I16096" s="102"/>
      <c r="J16096" s="103"/>
    </row>
    <row r="16097" spans="3:10" x14ac:dyDescent="0.25">
      <c r="C16097" s="101"/>
      <c r="E16097" s="101"/>
      <c r="G16097" s="101"/>
      <c r="I16097" s="102"/>
      <c r="J16097" s="103"/>
    </row>
    <row r="16098" spans="3:10" x14ac:dyDescent="0.25">
      <c r="C16098" s="101"/>
      <c r="E16098" s="101"/>
      <c r="G16098" s="101"/>
      <c r="I16098" s="102"/>
      <c r="J16098" s="103"/>
    </row>
    <row r="16099" spans="3:10" x14ac:dyDescent="0.25">
      <c r="C16099" s="101"/>
      <c r="E16099" s="101"/>
      <c r="G16099" s="101"/>
      <c r="I16099" s="102"/>
      <c r="J16099" s="103"/>
    </row>
    <row r="16100" spans="3:10" x14ac:dyDescent="0.25">
      <c r="C16100" s="101"/>
      <c r="E16100" s="101"/>
      <c r="G16100" s="101"/>
      <c r="I16100" s="102"/>
      <c r="J16100" s="103"/>
    </row>
    <row r="16101" spans="3:10" x14ac:dyDescent="0.25">
      <c r="C16101" s="101"/>
      <c r="E16101" s="101"/>
      <c r="G16101" s="101"/>
      <c r="I16101" s="102"/>
      <c r="J16101" s="103"/>
    </row>
    <row r="16102" spans="3:10" x14ac:dyDescent="0.25">
      <c r="C16102" s="101"/>
      <c r="E16102" s="101"/>
      <c r="G16102" s="101"/>
      <c r="I16102" s="102"/>
      <c r="J16102" s="103"/>
    </row>
    <row r="16103" spans="3:10" x14ac:dyDescent="0.25">
      <c r="C16103" s="101"/>
      <c r="E16103" s="101"/>
      <c r="G16103" s="101"/>
      <c r="I16103" s="102"/>
      <c r="J16103" s="103"/>
    </row>
    <row r="16104" spans="3:10" x14ac:dyDescent="0.25">
      <c r="C16104" s="101"/>
      <c r="E16104" s="101"/>
      <c r="G16104" s="101"/>
      <c r="I16104" s="102"/>
      <c r="J16104" s="103"/>
    </row>
    <row r="16105" spans="3:10" x14ac:dyDescent="0.25">
      <c r="C16105" s="101"/>
      <c r="E16105" s="101"/>
      <c r="G16105" s="101"/>
      <c r="I16105" s="102"/>
      <c r="J16105" s="103"/>
    </row>
    <row r="16106" spans="3:10" x14ac:dyDescent="0.25">
      <c r="C16106" s="101"/>
      <c r="E16106" s="101"/>
      <c r="G16106" s="101"/>
      <c r="I16106" s="102"/>
      <c r="J16106" s="103"/>
    </row>
    <row r="16107" spans="3:10" x14ac:dyDescent="0.25">
      <c r="C16107" s="101"/>
      <c r="E16107" s="101"/>
      <c r="G16107" s="101"/>
      <c r="I16107" s="102"/>
      <c r="J16107" s="103"/>
    </row>
    <row r="16108" spans="3:10" x14ac:dyDescent="0.25">
      <c r="C16108" s="101"/>
      <c r="E16108" s="101"/>
      <c r="G16108" s="101"/>
      <c r="I16108" s="102"/>
      <c r="J16108" s="103"/>
    </row>
    <row r="16109" spans="3:10" x14ac:dyDescent="0.25">
      <c r="C16109" s="101"/>
      <c r="E16109" s="101"/>
      <c r="G16109" s="101"/>
      <c r="I16109" s="102"/>
      <c r="J16109" s="103"/>
    </row>
    <row r="16110" spans="3:10" x14ac:dyDescent="0.25">
      <c r="C16110" s="101"/>
      <c r="E16110" s="101"/>
      <c r="G16110" s="101"/>
      <c r="I16110" s="102"/>
      <c r="J16110" s="103"/>
    </row>
    <row r="16111" spans="3:10" x14ac:dyDescent="0.25">
      <c r="C16111" s="101"/>
      <c r="E16111" s="101"/>
      <c r="G16111" s="101"/>
      <c r="I16111" s="102"/>
      <c r="J16111" s="103"/>
    </row>
    <row r="16112" spans="3:10" x14ac:dyDescent="0.25">
      <c r="C16112" s="101"/>
      <c r="E16112" s="101"/>
      <c r="G16112" s="101"/>
      <c r="I16112" s="102"/>
      <c r="J16112" s="103"/>
    </row>
    <row r="16113" spans="3:10" x14ac:dyDescent="0.25">
      <c r="C16113" s="101"/>
      <c r="E16113" s="101"/>
      <c r="G16113" s="101"/>
      <c r="I16113" s="102"/>
      <c r="J16113" s="103"/>
    </row>
    <row r="16114" spans="3:10" x14ac:dyDescent="0.25">
      <c r="C16114" s="101"/>
      <c r="E16114" s="101"/>
      <c r="G16114" s="101"/>
      <c r="I16114" s="102"/>
      <c r="J16114" s="103"/>
    </row>
    <row r="16115" spans="3:10" x14ac:dyDescent="0.25">
      <c r="C16115" s="101"/>
      <c r="E16115" s="101"/>
      <c r="G16115" s="101"/>
      <c r="I16115" s="102"/>
      <c r="J16115" s="103"/>
    </row>
    <row r="16116" spans="3:10" x14ac:dyDescent="0.25">
      <c r="C16116" s="101"/>
      <c r="E16116" s="101"/>
      <c r="G16116" s="101"/>
      <c r="I16116" s="102"/>
      <c r="J16116" s="103"/>
    </row>
    <row r="16117" spans="3:10" x14ac:dyDescent="0.25">
      <c r="C16117" s="101"/>
      <c r="E16117" s="101"/>
      <c r="G16117" s="101"/>
      <c r="I16117" s="102"/>
      <c r="J16117" s="103"/>
    </row>
    <row r="16118" spans="3:10" x14ac:dyDescent="0.25">
      <c r="C16118" s="101"/>
      <c r="E16118" s="101"/>
      <c r="G16118" s="101"/>
      <c r="I16118" s="102"/>
      <c r="J16118" s="103"/>
    </row>
    <row r="16119" spans="3:10" x14ac:dyDescent="0.25">
      <c r="C16119" s="101"/>
      <c r="E16119" s="101"/>
      <c r="G16119" s="101"/>
      <c r="I16119" s="102"/>
      <c r="J16119" s="103"/>
    </row>
    <row r="16120" spans="3:10" x14ac:dyDescent="0.25">
      <c r="C16120" s="101"/>
      <c r="E16120" s="101"/>
      <c r="G16120" s="101"/>
      <c r="I16120" s="102"/>
      <c r="J16120" s="103"/>
    </row>
    <row r="16121" spans="3:10" x14ac:dyDescent="0.25">
      <c r="C16121" s="101"/>
      <c r="E16121" s="101"/>
      <c r="G16121" s="101"/>
      <c r="I16121" s="102"/>
      <c r="J16121" s="103"/>
    </row>
    <row r="16122" spans="3:10" x14ac:dyDescent="0.25">
      <c r="C16122" s="101"/>
      <c r="E16122" s="101"/>
      <c r="G16122" s="101"/>
      <c r="I16122" s="102"/>
      <c r="J16122" s="103"/>
    </row>
    <row r="16123" spans="3:10" x14ac:dyDescent="0.25">
      <c r="C16123" s="101"/>
      <c r="E16123" s="101"/>
      <c r="G16123" s="101"/>
      <c r="I16123" s="102"/>
      <c r="J16123" s="103"/>
    </row>
    <row r="16124" spans="3:10" x14ac:dyDescent="0.25">
      <c r="C16124" s="101"/>
      <c r="E16124" s="101"/>
      <c r="G16124" s="101"/>
      <c r="I16124" s="102"/>
      <c r="J16124" s="103"/>
    </row>
    <row r="16125" spans="3:10" x14ac:dyDescent="0.25">
      <c r="C16125" s="101"/>
      <c r="E16125" s="101"/>
      <c r="G16125" s="101"/>
      <c r="I16125" s="102"/>
      <c r="J16125" s="103"/>
    </row>
    <row r="16126" spans="3:10" x14ac:dyDescent="0.25">
      <c r="C16126" s="101"/>
      <c r="E16126" s="101"/>
      <c r="G16126" s="101"/>
      <c r="I16126" s="102"/>
      <c r="J16126" s="103"/>
    </row>
    <row r="16127" spans="3:10" x14ac:dyDescent="0.25">
      <c r="C16127" s="101"/>
      <c r="E16127" s="101"/>
      <c r="G16127" s="101"/>
      <c r="I16127" s="102"/>
      <c r="J16127" s="103"/>
    </row>
    <row r="16128" spans="3:10" x14ac:dyDescent="0.25">
      <c r="C16128" s="101"/>
      <c r="E16128" s="101"/>
      <c r="G16128" s="101"/>
      <c r="I16128" s="102"/>
      <c r="J16128" s="103"/>
    </row>
    <row r="16129" spans="3:10" x14ac:dyDescent="0.25">
      <c r="C16129" s="101"/>
      <c r="E16129" s="101"/>
      <c r="G16129" s="101"/>
      <c r="I16129" s="102"/>
      <c r="J16129" s="103"/>
    </row>
    <row r="16130" spans="3:10" x14ac:dyDescent="0.25">
      <c r="C16130" s="101"/>
      <c r="E16130" s="101"/>
      <c r="G16130" s="101"/>
      <c r="I16130" s="102"/>
      <c r="J16130" s="103"/>
    </row>
    <row r="16131" spans="3:10" x14ac:dyDescent="0.25">
      <c r="C16131" s="101"/>
      <c r="E16131" s="101"/>
      <c r="G16131" s="101"/>
      <c r="I16131" s="102"/>
      <c r="J16131" s="103"/>
    </row>
    <row r="16132" spans="3:10" x14ac:dyDescent="0.25">
      <c r="C16132" s="101"/>
      <c r="E16132" s="101"/>
      <c r="G16132" s="101"/>
      <c r="I16132" s="102"/>
      <c r="J16132" s="103"/>
    </row>
    <row r="16133" spans="3:10" x14ac:dyDescent="0.25">
      <c r="C16133" s="101"/>
      <c r="E16133" s="101"/>
      <c r="G16133" s="101"/>
      <c r="I16133" s="102"/>
      <c r="J16133" s="103"/>
    </row>
    <row r="16134" spans="3:10" x14ac:dyDescent="0.25">
      <c r="C16134" s="101"/>
      <c r="E16134" s="101"/>
      <c r="G16134" s="101"/>
      <c r="I16134" s="102"/>
      <c r="J16134" s="103"/>
    </row>
    <row r="16135" spans="3:10" x14ac:dyDescent="0.25">
      <c r="C16135" s="101"/>
      <c r="E16135" s="101"/>
      <c r="G16135" s="101"/>
      <c r="I16135" s="102"/>
      <c r="J16135" s="103"/>
    </row>
    <row r="16136" spans="3:10" x14ac:dyDescent="0.25">
      <c r="C16136" s="101"/>
      <c r="E16136" s="101"/>
      <c r="G16136" s="101"/>
      <c r="I16136" s="102"/>
      <c r="J16136" s="103"/>
    </row>
    <row r="16137" spans="3:10" x14ac:dyDescent="0.25">
      <c r="C16137" s="101"/>
      <c r="E16137" s="101"/>
      <c r="G16137" s="101"/>
      <c r="I16137" s="102"/>
      <c r="J16137" s="103"/>
    </row>
    <row r="16138" spans="3:10" x14ac:dyDescent="0.25">
      <c r="C16138" s="101"/>
      <c r="E16138" s="101"/>
      <c r="G16138" s="101"/>
      <c r="I16138" s="102"/>
      <c r="J16138" s="103"/>
    </row>
    <row r="16139" spans="3:10" x14ac:dyDescent="0.25">
      <c r="C16139" s="101"/>
      <c r="E16139" s="101"/>
      <c r="G16139" s="101"/>
      <c r="I16139" s="102"/>
      <c r="J16139" s="103"/>
    </row>
    <row r="16140" spans="3:10" x14ac:dyDescent="0.25">
      <c r="C16140" s="101"/>
      <c r="E16140" s="101"/>
      <c r="G16140" s="101"/>
      <c r="I16140" s="102"/>
      <c r="J16140" s="103"/>
    </row>
    <row r="16141" spans="3:10" x14ac:dyDescent="0.25">
      <c r="C16141" s="101"/>
      <c r="E16141" s="101"/>
      <c r="G16141" s="101"/>
      <c r="I16141" s="102"/>
      <c r="J16141" s="103"/>
    </row>
    <row r="16142" spans="3:10" x14ac:dyDescent="0.25">
      <c r="C16142" s="101"/>
      <c r="E16142" s="101"/>
      <c r="G16142" s="101"/>
      <c r="I16142" s="102"/>
      <c r="J16142" s="103"/>
    </row>
    <row r="16143" spans="3:10" x14ac:dyDescent="0.25">
      <c r="C16143" s="101"/>
      <c r="E16143" s="101"/>
      <c r="G16143" s="101"/>
      <c r="I16143" s="102"/>
      <c r="J16143" s="103"/>
    </row>
    <row r="16144" spans="3:10" x14ac:dyDescent="0.25">
      <c r="C16144" s="101"/>
      <c r="E16144" s="101"/>
      <c r="G16144" s="101"/>
      <c r="I16144" s="102"/>
      <c r="J16144" s="103"/>
    </row>
    <row r="16145" spans="3:10" x14ac:dyDescent="0.25">
      <c r="C16145" s="101"/>
      <c r="E16145" s="101"/>
      <c r="G16145" s="101"/>
      <c r="I16145" s="102"/>
      <c r="J16145" s="103"/>
    </row>
    <row r="16146" spans="3:10" x14ac:dyDescent="0.25">
      <c r="C16146" s="101"/>
      <c r="E16146" s="101"/>
      <c r="G16146" s="101"/>
      <c r="I16146" s="102"/>
      <c r="J16146" s="103"/>
    </row>
    <row r="16147" spans="3:10" x14ac:dyDescent="0.25">
      <c r="C16147" s="101"/>
      <c r="E16147" s="101"/>
      <c r="G16147" s="101"/>
      <c r="I16147" s="102"/>
      <c r="J16147" s="103"/>
    </row>
    <row r="16148" spans="3:10" x14ac:dyDescent="0.25">
      <c r="C16148" s="101"/>
      <c r="E16148" s="101"/>
      <c r="G16148" s="101"/>
      <c r="I16148" s="102"/>
      <c r="J16148" s="103"/>
    </row>
    <row r="16149" spans="3:10" x14ac:dyDescent="0.25">
      <c r="C16149" s="101"/>
      <c r="E16149" s="101"/>
      <c r="G16149" s="101"/>
      <c r="I16149" s="102"/>
      <c r="J16149" s="103"/>
    </row>
    <row r="16150" spans="3:10" x14ac:dyDescent="0.25">
      <c r="C16150" s="101"/>
      <c r="E16150" s="101"/>
      <c r="G16150" s="101"/>
      <c r="I16150" s="102"/>
      <c r="J16150" s="103"/>
    </row>
    <row r="16151" spans="3:10" x14ac:dyDescent="0.25">
      <c r="C16151" s="101"/>
      <c r="E16151" s="101"/>
      <c r="G16151" s="101"/>
      <c r="I16151" s="102"/>
      <c r="J16151" s="103"/>
    </row>
    <row r="16152" spans="3:10" x14ac:dyDescent="0.25">
      <c r="C16152" s="101"/>
      <c r="E16152" s="101"/>
      <c r="G16152" s="101"/>
      <c r="I16152" s="102"/>
      <c r="J16152" s="103"/>
    </row>
    <row r="16153" spans="3:10" x14ac:dyDescent="0.25">
      <c r="C16153" s="101"/>
      <c r="E16153" s="101"/>
      <c r="G16153" s="101"/>
      <c r="I16153" s="102"/>
      <c r="J16153" s="103"/>
    </row>
    <row r="16154" spans="3:10" x14ac:dyDescent="0.25">
      <c r="C16154" s="101"/>
      <c r="E16154" s="101"/>
      <c r="G16154" s="101"/>
      <c r="I16154" s="102"/>
      <c r="J16154" s="103"/>
    </row>
    <row r="16155" spans="3:10" x14ac:dyDescent="0.25">
      <c r="C16155" s="101"/>
      <c r="E16155" s="101"/>
      <c r="G16155" s="101"/>
      <c r="I16155" s="102"/>
      <c r="J16155" s="103"/>
    </row>
    <row r="16156" spans="3:10" x14ac:dyDescent="0.25">
      <c r="C16156" s="101"/>
      <c r="E16156" s="101"/>
      <c r="G16156" s="101"/>
      <c r="I16156" s="102"/>
      <c r="J16156" s="103"/>
    </row>
    <row r="16157" spans="3:10" x14ac:dyDescent="0.25">
      <c r="C16157" s="101"/>
      <c r="E16157" s="101"/>
      <c r="G16157" s="101"/>
      <c r="I16157" s="102"/>
      <c r="J16157" s="103"/>
    </row>
    <row r="16158" spans="3:10" x14ac:dyDescent="0.25">
      <c r="C16158" s="101"/>
      <c r="E16158" s="101"/>
      <c r="G16158" s="101"/>
      <c r="I16158" s="102"/>
      <c r="J16158" s="103"/>
    </row>
    <row r="16159" spans="3:10" x14ac:dyDescent="0.25">
      <c r="C16159" s="101"/>
      <c r="E16159" s="101"/>
      <c r="G16159" s="101"/>
      <c r="I16159" s="102"/>
      <c r="J16159" s="103"/>
    </row>
    <row r="16160" spans="3:10" x14ac:dyDescent="0.25">
      <c r="C16160" s="101"/>
      <c r="E16160" s="101"/>
      <c r="G16160" s="101"/>
      <c r="I16160" s="102"/>
      <c r="J16160" s="103"/>
    </row>
    <row r="16161" spans="3:10" x14ac:dyDescent="0.25">
      <c r="C16161" s="101"/>
      <c r="E16161" s="101"/>
      <c r="G16161" s="101"/>
      <c r="I16161" s="102"/>
      <c r="J16161" s="103"/>
    </row>
    <row r="16162" spans="3:10" x14ac:dyDescent="0.25">
      <c r="C16162" s="101"/>
      <c r="E16162" s="101"/>
      <c r="G16162" s="101"/>
      <c r="I16162" s="102"/>
      <c r="J16162" s="103"/>
    </row>
    <row r="16163" spans="3:10" x14ac:dyDescent="0.25">
      <c r="C16163" s="101"/>
      <c r="E16163" s="101"/>
      <c r="G16163" s="101"/>
      <c r="I16163" s="102"/>
      <c r="J16163" s="103"/>
    </row>
    <row r="16164" spans="3:10" x14ac:dyDescent="0.25">
      <c r="C16164" s="101"/>
      <c r="E16164" s="101"/>
      <c r="G16164" s="101"/>
      <c r="I16164" s="102"/>
      <c r="J16164" s="103"/>
    </row>
    <row r="16165" spans="3:10" x14ac:dyDescent="0.25">
      <c r="C16165" s="101"/>
      <c r="E16165" s="101"/>
      <c r="G16165" s="101"/>
      <c r="I16165" s="102"/>
      <c r="J16165" s="103"/>
    </row>
    <row r="16166" spans="3:10" x14ac:dyDescent="0.25">
      <c r="C16166" s="101"/>
      <c r="E16166" s="101"/>
      <c r="G16166" s="101"/>
      <c r="I16166" s="102"/>
      <c r="J16166" s="103"/>
    </row>
    <row r="16167" spans="3:10" x14ac:dyDescent="0.25">
      <c r="C16167" s="101"/>
      <c r="E16167" s="101"/>
      <c r="G16167" s="101"/>
      <c r="I16167" s="102"/>
      <c r="J16167" s="103"/>
    </row>
    <row r="16168" spans="3:10" x14ac:dyDescent="0.25">
      <c r="C16168" s="101"/>
      <c r="E16168" s="101"/>
      <c r="G16168" s="101"/>
      <c r="I16168" s="102"/>
      <c r="J16168" s="103"/>
    </row>
    <row r="16169" spans="3:10" x14ac:dyDescent="0.25">
      <c r="C16169" s="101"/>
      <c r="E16169" s="101"/>
      <c r="G16169" s="101"/>
      <c r="I16169" s="102"/>
      <c r="J16169" s="103"/>
    </row>
    <row r="16170" spans="3:10" x14ac:dyDescent="0.25">
      <c r="C16170" s="101"/>
      <c r="E16170" s="101"/>
      <c r="G16170" s="101"/>
      <c r="I16170" s="102"/>
      <c r="J16170" s="103"/>
    </row>
    <row r="16171" spans="3:10" x14ac:dyDescent="0.25">
      <c r="C16171" s="101"/>
      <c r="E16171" s="101"/>
      <c r="G16171" s="101"/>
      <c r="I16171" s="102"/>
      <c r="J16171" s="103"/>
    </row>
    <row r="16172" spans="3:10" x14ac:dyDescent="0.25">
      <c r="C16172" s="101"/>
      <c r="E16172" s="101"/>
      <c r="G16172" s="101"/>
      <c r="I16172" s="102"/>
      <c r="J16172" s="103"/>
    </row>
    <row r="16173" spans="3:10" x14ac:dyDescent="0.25">
      <c r="C16173" s="101"/>
      <c r="E16173" s="101"/>
      <c r="G16173" s="101"/>
      <c r="I16173" s="102"/>
      <c r="J16173" s="103"/>
    </row>
    <row r="16174" spans="3:10" x14ac:dyDescent="0.25">
      <c r="C16174" s="101"/>
      <c r="E16174" s="101"/>
      <c r="G16174" s="101"/>
      <c r="I16174" s="102"/>
      <c r="J16174" s="103"/>
    </row>
    <row r="16175" spans="3:10" x14ac:dyDescent="0.25">
      <c r="C16175" s="101"/>
      <c r="E16175" s="101"/>
      <c r="G16175" s="101"/>
      <c r="I16175" s="102"/>
      <c r="J16175" s="103"/>
    </row>
    <row r="16176" spans="3:10" x14ac:dyDescent="0.25">
      <c r="C16176" s="101"/>
      <c r="E16176" s="101"/>
      <c r="G16176" s="101"/>
      <c r="I16176" s="102"/>
      <c r="J16176" s="103"/>
    </row>
    <row r="16177" spans="3:10" x14ac:dyDescent="0.25">
      <c r="C16177" s="101"/>
      <c r="E16177" s="101"/>
      <c r="G16177" s="101"/>
      <c r="I16177" s="102"/>
      <c r="J16177" s="103"/>
    </row>
    <row r="16178" spans="3:10" x14ac:dyDescent="0.25">
      <c r="C16178" s="101"/>
      <c r="E16178" s="101"/>
      <c r="G16178" s="101"/>
      <c r="I16178" s="102"/>
      <c r="J16178" s="103"/>
    </row>
    <row r="16179" spans="3:10" x14ac:dyDescent="0.25">
      <c r="C16179" s="101"/>
      <c r="E16179" s="101"/>
      <c r="G16179" s="101"/>
      <c r="I16179" s="102"/>
      <c r="J16179" s="103"/>
    </row>
    <row r="16180" spans="3:10" x14ac:dyDescent="0.25">
      <c r="C16180" s="101"/>
      <c r="E16180" s="101"/>
      <c r="G16180" s="101"/>
      <c r="I16180" s="102"/>
      <c r="J16180" s="103"/>
    </row>
    <row r="16181" spans="3:10" x14ac:dyDescent="0.25">
      <c r="C16181" s="101"/>
      <c r="E16181" s="101"/>
      <c r="G16181" s="101"/>
      <c r="I16181" s="102"/>
      <c r="J16181" s="103"/>
    </row>
    <row r="16182" spans="3:10" x14ac:dyDescent="0.25">
      <c r="C16182" s="101"/>
      <c r="E16182" s="101"/>
      <c r="G16182" s="101"/>
      <c r="I16182" s="102"/>
      <c r="J16182" s="103"/>
    </row>
    <row r="16183" spans="3:10" x14ac:dyDescent="0.25">
      <c r="C16183" s="101"/>
      <c r="E16183" s="101"/>
      <c r="G16183" s="101"/>
      <c r="I16183" s="102"/>
      <c r="J16183" s="103"/>
    </row>
    <row r="16184" spans="3:10" x14ac:dyDescent="0.25">
      <c r="C16184" s="101"/>
      <c r="E16184" s="101"/>
      <c r="G16184" s="101"/>
      <c r="I16184" s="102"/>
      <c r="J16184" s="103"/>
    </row>
    <row r="16185" spans="3:10" x14ac:dyDescent="0.25">
      <c r="C16185" s="101"/>
      <c r="E16185" s="101"/>
      <c r="G16185" s="101"/>
      <c r="I16185" s="102"/>
      <c r="J16185" s="103"/>
    </row>
    <row r="16186" spans="3:10" x14ac:dyDescent="0.25">
      <c r="C16186" s="101"/>
      <c r="E16186" s="101"/>
      <c r="G16186" s="101"/>
      <c r="I16186" s="102"/>
      <c r="J16186" s="103"/>
    </row>
    <row r="16187" spans="3:10" x14ac:dyDescent="0.25">
      <c r="C16187" s="101"/>
      <c r="E16187" s="101"/>
      <c r="G16187" s="101"/>
      <c r="I16187" s="102"/>
      <c r="J16187" s="103"/>
    </row>
    <row r="16188" spans="3:10" x14ac:dyDescent="0.25">
      <c r="C16188" s="101"/>
      <c r="E16188" s="101"/>
      <c r="G16188" s="101"/>
      <c r="I16188" s="102"/>
      <c r="J16188" s="103"/>
    </row>
    <row r="16189" spans="3:10" x14ac:dyDescent="0.25">
      <c r="C16189" s="101"/>
      <c r="E16189" s="101"/>
      <c r="G16189" s="101"/>
      <c r="I16189" s="102"/>
      <c r="J16189" s="103"/>
    </row>
    <row r="16190" spans="3:10" x14ac:dyDescent="0.25">
      <c r="C16190" s="101"/>
      <c r="E16190" s="101"/>
      <c r="G16190" s="101"/>
      <c r="I16190" s="102"/>
      <c r="J16190" s="103"/>
    </row>
    <row r="16191" spans="3:10" x14ac:dyDescent="0.25">
      <c r="C16191" s="101"/>
      <c r="E16191" s="101"/>
      <c r="G16191" s="101"/>
      <c r="I16191" s="102"/>
      <c r="J16191" s="103"/>
    </row>
    <row r="16192" spans="3:10" x14ac:dyDescent="0.25">
      <c r="C16192" s="101"/>
      <c r="E16192" s="101"/>
      <c r="G16192" s="101"/>
      <c r="I16192" s="102"/>
      <c r="J16192" s="103"/>
    </row>
    <row r="16193" spans="3:10" x14ac:dyDescent="0.25">
      <c r="C16193" s="101"/>
      <c r="E16193" s="101"/>
      <c r="G16193" s="101"/>
      <c r="I16193" s="102"/>
      <c r="J16193" s="103"/>
    </row>
    <row r="16194" spans="3:10" x14ac:dyDescent="0.25">
      <c r="C16194" s="101"/>
      <c r="E16194" s="101"/>
      <c r="G16194" s="101"/>
      <c r="I16194" s="102"/>
      <c r="J16194" s="103"/>
    </row>
    <row r="16195" spans="3:10" x14ac:dyDescent="0.25">
      <c r="C16195" s="101"/>
      <c r="E16195" s="101"/>
      <c r="G16195" s="101"/>
      <c r="I16195" s="102"/>
      <c r="J16195" s="103"/>
    </row>
    <row r="16196" spans="3:10" x14ac:dyDescent="0.25">
      <c r="C16196" s="101"/>
      <c r="E16196" s="101"/>
      <c r="G16196" s="101"/>
      <c r="I16196" s="102"/>
      <c r="J16196" s="103"/>
    </row>
    <row r="16197" spans="3:10" x14ac:dyDescent="0.25">
      <c r="C16197" s="101"/>
      <c r="E16197" s="101"/>
      <c r="G16197" s="101"/>
      <c r="I16197" s="102"/>
      <c r="J16197" s="103"/>
    </row>
    <row r="16198" spans="3:10" x14ac:dyDescent="0.25">
      <c r="C16198" s="101"/>
      <c r="E16198" s="101"/>
      <c r="G16198" s="101"/>
      <c r="I16198" s="102"/>
      <c r="J16198" s="103"/>
    </row>
    <row r="16199" spans="3:10" x14ac:dyDescent="0.25">
      <c r="C16199" s="101"/>
      <c r="E16199" s="101"/>
      <c r="G16199" s="101"/>
      <c r="I16199" s="102"/>
      <c r="J16199" s="103"/>
    </row>
    <row r="16200" spans="3:10" x14ac:dyDescent="0.25">
      <c r="C16200" s="101"/>
      <c r="E16200" s="101"/>
      <c r="G16200" s="101"/>
      <c r="I16200" s="102"/>
      <c r="J16200" s="103"/>
    </row>
    <row r="16201" spans="3:10" x14ac:dyDescent="0.25">
      <c r="C16201" s="101"/>
      <c r="E16201" s="101"/>
      <c r="G16201" s="101"/>
      <c r="I16201" s="102"/>
      <c r="J16201" s="103"/>
    </row>
    <row r="16202" spans="3:10" x14ac:dyDescent="0.25">
      <c r="C16202" s="101"/>
      <c r="E16202" s="101"/>
      <c r="G16202" s="101"/>
      <c r="I16202" s="102"/>
      <c r="J16202" s="103"/>
    </row>
    <row r="16203" spans="3:10" x14ac:dyDescent="0.25">
      <c r="C16203" s="101"/>
      <c r="E16203" s="101"/>
      <c r="G16203" s="101"/>
      <c r="I16203" s="102"/>
      <c r="J16203" s="103"/>
    </row>
    <row r="16204" spans="3:10" x14ac:dyDescent="0.25">
      <c r="C16204" s="101"/>
      <c r="E16204" s="101"/>
      <c r="G16204" s="101"/>
      <c r="I16204" s="102"/>
      <c r="J16204" s="103"/>
    </row>
    <row r="16205" spans="3:10" x14ac:dyDescent="0.25">
      <c r="C16205" s="101"/>
      <c r="E16205" s="101"/>
      <c r="G16205" s="101"/>
      <c r="I16205" s="102"/>
      <c r="J16205" s="103"/>
    </row>
    <row r="16206" spans="3:10" x14ac:dyDescent="0.25">
      <c r="C16206" s="101"/>
      <c r="E16206" s="101"/>
      <c r="G16206" s="101"/>
      <c r="I16206" s="102"/>
      <c r="J16206" s="103"/>
    </row>
    <row r="16207" spans="3:10" x14ac:dyDescent="0.25">
      <c r="C16207" s="101"/>
      <c r="E16207" s="101"/>
      <c r="G16207" s="101"/>
      <c r="I16207" s="102"/>
      <c r="J16207" s="103"/>
    </row>
    <row r="16208" spans="3:10" x14ac:dyDescent="0.25">
      <c r="C16208" s="101"/>
      <c r="E16208" s="101"/>
      <c r="G16208" s="101"/>
      <c r="I16208" s="102"/>
      <c r="J16208" s="103"/>
    </row>
    <row r="16209" spans="3:10" x14ac:dyDescent="0.25">
      <c r="C16209" s="101"/>
      <c r="E16209" s="101"/>
      <c r="G16209" s="101"/>
      <c r="I16209" s="102"/>
      <c r="J16209" s="103"/>
    </row>
    <row r="16210" spans="3:10" x14ac:dyDescent="0.25">
      <c r="C16210" s="101"/>
      <c r="E16210" s="101"/>
      <c r="G16210" s="101"/>
      <c r="I16210" s="102"/>
      <c r="J16210" s="103"/>
    </row>
    <row r="16211" spans="3:10" x14ac:dyDescent="0.25">
      <c r="C16211" s="101"/>
      <c r="E16211" s="101"/>
      <c r="G16211" s="101"/>
      <c r="I16211" s="102"/>
      <c r="J16211" s="103"/>
    </row>
    <row r="16212" spans="3:10" x14ac:dyDescent="0.25">
      <c r="C16212" s="101"/>
      <c r="E16212" s="101"/>
      <c r="G16212" s="101"/>
      <c r="I16212" s="102"/>
      <c r="J16212" s="103"/>
    </row>
    <row r="16213" spans="3:10" x14ac:dyDescent="0.25">
      <c r="C16213" s="101"/>
      <c r="E16213" s="101"/>
      <c r="G16213" s="101"/>
      <c r="I16213" s="102"/>
      <c r="J16213" s="103"/>
    </row>
    <row r="16214" spans="3:10" x14ac:dyDescent="0.25">
      <c r="C16214" s="101"/>
      <c r="E16214" s="101"/>
      <c r="G16214" s="101"/>
      <c r="I16214" s="102"/>
      <c r="J16214" s="103"/>
    </row>
    <row r="16215" spans="3:10" x14ac:dyDescent="0.25">
      <c r="C16215" s="101"/>
      <c r="E16215" s="101"/>
      <c r="G16215" s="101"/>
      <c r="I16215" s="102"/>
      <c r="J16215" s="103"/>
    </row>
    <row r="16216" spans="3:10" x14ac:dyDescent="0.25">
      <c r="C16216" s="101"/>
      <c r="E16216" s="101"/>
      <c r="G16216" s="101"/>
      <c r="I16216" s="102"/>
      <c r="J16216" s="103"/>
    </row>
    <row r="16217" spans="3:10" x14ac:dyDescent="0.25">
      <c r="C16217" s="101"/>
      <c r="E16217" s="101"/>
      <c r="G16217" s="101"/>
      <c r="I16217" s="102"/>
      <c r="J16217" s="103"/>
    </row>
    <row r="16218" spans="3:10" x14ac:dyDescent="0.25">
      <c r="C16218" s="101"/>
      <c r="E16218" s="101"/>
      <c r="G16218" s="101"/>
      <c r="I16218" s="102"/>
      <c r="J16218" s="103"/>
    </row>
    <row r="16219" spans="3:10" x14ac:dyDescent="0.25">
      <c r="C16219" s="101"/>
      <c r="E16219" s="101"/>
      <c r="G16219" s="101"/>
      <c r="I16219" s="102"/>
      <c r="J16219" s="103"/>
    </row>
    <row r="16220" spans="3:10" x14ac:dyDescent="0.25">
      <c r="C16220" s="101"/>
      <c r="E16220" s="101"/>
      <c r="G16220" s="101"/>
      <c r="I16220" s="102"/>
      <c r="J16220" s="103"/>
    </row>
    <row r="16221" spans="3:10" x14ac:dyDescent="0.25">
      <c r="C16221" s="101"/>
      <c r="E16221" s="101"/>
      <c r="G16221" s="101"/>
      <c r="I16221" s="102"/>
      <c r="J16221" s="103"/>
    </row>
    <row r="16222" spans="3:10" x14ac:dyDescent="0.25">
      <c r="C16222" s="101"/>
      <c r="E16222" s="101"/>
      <c r="G16222" s="101"/>
      <c r="I16222" s="102"/>
      <c r="J16222" s="103"/>
    </row>
    <row r="16223" spans="3:10" x14ac:dyDescent="0.25">
      <c r="C16223" s="101"/>
      <c r="E16223" s="101"/>
      <c r="G16223" s="101"/>
      <c r="I16223" s="102"/>
      <c r="J16223" s="103"/>
    </row>
    <row r="16224" spans="3:10" x14ac:dyDescent="0.25">
      <c r="C16224" s="101"/>
      <c r="E16224" s="101"/>
      <c r="G16224" s="101"/>
      <c r="I16224" s="102"/>
      <c r="J16224" s="103"/>
    </row>
    <row r="16225" spans="3:10" x14ac:dyDescent="0.25">
      <c r="C16225" s="101"/>
      <c r="E16225" s="101"/>
      <c r="G16225" s="101"/>
      <c r="I16225" s="102"/>
      <c r="J16225" s="103"/>
    </row>
    <row r="16226" spans="3:10" x14ac:dyDescent="0.25">
      <c r="C16226" s="101"/>
      <c r="E16226" s="101"/>
      <c r="G16226" s="101"/>
      <c r="I16226" s="102"/>
      <c r="J16226" s="103"/>
    </row>
    <row r="16227" spans="3:10" x14ac:dyDescent="0.25">
      <c r="C16227" s="101"/>
      <c r="E16227" s="101"/>
      <c r="G16227" s="101"/>
      <c r="I16227" s="102"/>
      <c r="J16227" s="103"/>
    </row>
    <row r="16228" spans="3:10" x14ac:dyDescent="0.25">
      <c r="C16228" s="101"/>
      <c r="E16228" s="101"/>
      <c r="G16228" s="101"/>
      <c r="I16228" s="102"/>
      <c r="J16228" s="103"/>
    </row>
    <row r="16229" spans="3:10" x14ac:dyDescent="0.25">
      <c r="C16229" s="101"/>
      <c r="E16229" s="101"/>
      <c r="G16229" s="101"/>
      <c r="I16229" s="102"/>
      <c r="J16229" s="103"/>
    </row>
    <row r="16230" spans="3:10" x14ac:dyDescent="0.25">
      <c r="C16230" s="101"/>
      <c r="E16230" s="101"/>
      <c r="G16230" s="101"/>
      <c r="I16230" s="102"/>
      <c r="J16230" s="103"/>
    </row>
    <row r="16231" spans="3:10" x14ac:dyDescent="0.25">
      <c r="C16231" s="101"/>
      <c r="E16231" s="101"/>
      <c r="G16231" s="101"/>
      <c r="I16231" s="102"/>
      <c r="J16231" s="103"/>
    </row>
    <row r="16232" spans="3:10" x14ac:dyDescent="0.25">
      <c r="C16232" s="101"/>
      <c r="E16232" s="101"/>
      <c r="G16232" s="101"/>
      <c r="I16232" s="102"/>
      <c r="J16232" s="103"/>
    </row>
    <row r="16233" spans="3:10" x14ac:dyDescent="0.25">
      <c r="C16233" s="101"/>
      <c r="E16233" s="101"/>
      <c r="G16233" s="101"/>
      <c r="I16233" s="102"/>
      <c r="J16233" s="103"/>
    </row>
    <row r="16234" spans="3:10" x14ac:dyDescent="0.25">
      <c r="C16234" s="101"/>
      <c r="E16234" s="101"/>
      <c r="G16234" s="101"/>
      <c r="I16234" s="102"/>
      <c r="J16234" s="103"/>
    </row>
    <row r="16235" spans="3:10" x14ac:dyDescent="0.25">
      <c r="C16235" s="101"/>
      <c r="E16235" s="101"/>
      <c r="G16235" s="101"/>
      <c r="I16235" s="102"/>
      <c r="J16235" s="103"/>
    </row>
    <row r="16236" spans="3:10" x14ac:dyDescent="0.25">
      <c r="C16236" s="101"/>
      <c r="E16236" s="101"/>
      <c r="G16236" s="101"/>
      <c r="I16236" s="102"/>
      <c r="J16236" s="103"/>
    </row>
    <row r="16237" spans="3:10" x14ac:dyDescent="0.25">
      <c r="C16237" s="101"/>
      <c r="E16237" s="101"/>
      <c r="G16237" s="101"/>
      <c r="I16237" s="102"/>
      <c r="J16237" s="103"/>
    </row>
    <row r="16238" spans="3:10" x14ac:dyDescent="0.25">
      <c r="C16238" s="101"/>
      <c r="E16238" s="101"/>
      <c r="G16238" s="101"/>
      <c r="I16238" s="102"/>
      <c r="J16238" s="103"/>
    </row>
    <row r="16239" spans="3:10" x14ac:dyDescent="0.25">
      <c r="C16239" s="101"/>
      <c r="E16239" s="101"/>
      <c r="G16239" s="101"/>
      <c r="I16239" s="102"/>
      <c r="J16239" s="103"/>
    </row>
    <row r="16240" spans="3:10" x14ac:dyDescent="0.25">
      <c r="C16240" s="101"/>
      <c r="E16240" s="101"/>
      <c r="G16240" s="101"/>
      <c r="I16240" s="102"/>
      <c r="J16240" s="103"/>
    </row>
    <row r="16241" spans="3:10" x14ac:dyDescent="0.25">
      <c r="C16241" s="101"/>
      <c r="E16241" s="101"/>
      <c r="G16241" s="101"/>
      <c r="I16241" s="102"/>
      <c r="J16241" s="103"/>
    </row>
    <row r="16242" spans="3:10" x14ac:dyDescent="0.25">
      <c r="C16242" s="101"/>
      <c r="E16242" s="101"/>
      <c r="G16242" s="101"/>
      <c r="I16242" s="102"/>
      <c r="J16242" s="103"/>
    </row>
    <row r="16243" spans="3:10" x14ac:dyDescent="0.25">
      <c r="C16243" s="101"/>
      <c r="E16243" s="101"/>
      <c r="G16243" s="101"/>
      <c r="I16243" s="102"/>
      <c r="J16243" s="103"/>
    </row>
    <row r="16244" spans="3:10" x14ac:dyDescent="0.25">
      <c r="C16244" s="101"/>
      <c r="E16244" s="101"/>
      <c r="G16244" s="101"/>
      <c r="I16244" s="102"/>
      <c r="J16244" s="103"/>
    </row>
    <row r="16245" spans="3:10" x14ac:dyDescent="0.25">
      <c r="C16245" s="101"/>
      <c r="E16245" s="101"/>
      <c r="G16245" s="101"/>
      <c r="I16245" s="102"/>
      <c r="J16245" s="103"/>
    </row>
    <row r="16246" spans="3:10" x14ac:dyDescent="0.25">
      <c r="C16246" s="101"/>
      <c r="E16246" s="101"/>
      <c r="G16246" s="101"/>
      <c r="I16246" s="102"/>
      <c r="J16246" s="103"/>
    </row>
    <row r="16247" spans="3:10" x14ac:dyDescent="0.25">
      <c r="C16247" s="101"/>
      <c r="E16247" s="101"/>
      <c r="G16247" s="101"/>
      <c r="I16247" s="102"/>
      <c r="J16247" s="103"/>
    </row>
    <row r="16248" spans="3:10" x14ac:dyDescent="0.25">
      <c r="C16248" s="101"/>
      <c r="E16248" s="101"/>
      <c r="G16248" s="101"/>
      <c r="I16248" s="102"/>
      <c r="J16248" s="103"/>
    </row>
    <row r="16249" spans="3:10" x14ac:dyDescent="0.25">
      <c r="C16249" s="101"/>
      <c r="E16249" s="101"/>
      <c r="G16249" s="101"/>
      <c r="I16249" s="102"/>
      <c r="J16249" s="103"/>
    </row>
    <row r="16250" spans="3:10" x14ac:dyDescent="0.25">
      <c r="C16250" s="101"/>
      <c r="E16250" s="101"/>
      <c r="G16250" s="101"/>
      <c r="I16250" s="102"/>
      <c r="J16250" s="103"/>
    </row>
    <row r="16251" spans="3:10" x14ac:dyDescent="0.25">
      <c r="C16251" s="101"/>
      <c r="E16251" s="101"/>
      <c r="G16251" s="101"/>
      <c r="I16251" s="102"/>
      <c r="J16251" s="103"/>
    </row>
    <row r="16252" spans="3:10" x14ac:dyDescent="0.25">
      <c r="C16252" s="101"/>
      <c r="E16252" s="101"/>
      <c r="G16252" s="101"/>
      <c r="I16252" s="102"/>
      <c r="J16252" s="103"/>
    </row>
    <row r="16253" spans="3:10" x14ac:dyDescent="0.25">
      <c r="C16253" s="101"/>
      <c r="E16253" s="101"/>
      <c r="G16253" s="101"/>
      <c r="I16253" s="102"/>
      <c r="J16253" s="103"/>
    </row>
    <row r="16254" spans="3:10" x14ac:dyDescent="0.25">
      <c r="C16254" s="101"/>
      <c r="E16254" s="101"/>
      <c r="G16254" s="101"/>
      <c r="I16254" s="102"/>
      <c r="J16254" s="103"/>
    </row>
    <row r="16255" spans="3:10" x14ac:dyDescent="0.25">
      <c r="C16255" s="101"/>
      <c r="E16255" s="101"/>
      <c r="G16255" s="101"/>
      <c r="I16255" s="102"/>
      <c r="J16255" s="103"/>
    </row>
    <row r="16256" spans="3:10" x14ac:dyDescent="0.25">
      <c r="C16256" s="101"/>
      <c r="E16256" s="101"/>
      <c r="G16256" s="101"/>
      <c r="I16256" s="102"/>
      <c r="J16256" s="103"/>
    </row>
    <row r="16257" spans="3:10" x14ac:dyDescent="0.25">
      <c r="C16257" s="101"/>
      <c r="E16257" s="101"/>
      <c r="G16257" s="101"/>
      <c r="I16257" s="102"/>
      <c r="J16257" s="103"/>
    </row>
    <row r="16258" spans="3:10" x14ac:dyDescent="0.25">
      <c r="C16258" s="101"/>
      <c r="E16258" s="101"/>
      <c r="G16258" s="101"/>
      <c r="I16258" s="102"/>
      <c r="J16258" s="103"/>
    </row>
    <row r="16259" spans="3:10" x14ac:dyDescent="0.25">
      <c r="C16259" s="101"/>
      <c r="E16259" s="101"/>
      <c r="G16259" s="101"/>
      <c r="I16259" s="102"/>
      <c r="J16259" s="103"/>
    </row>
    <row r="16260" spans="3:10" x14ac:dyDescent="0.25">
      <c r="C16260" s="101"/>
      <c r="E16260" s="101"/>
      <c r="G16260" s="101"/>
      <c r="I16260" s="102"/>
      <c r="J16260" s="103"/>
    </row>
    <row r="16261" spans="3:10" x14ac:dyDescent="0.25">
      <c r="C16261" s="101"/>
      <c r="E16261" s="101"/>
      <c r="G16261" s="101"/>
      <c r="I16261" s="102"/>
      <c r="J16261" s="103"/>
    </row>
    <row r="16262" spans="3:10" x14ac:dyDescent="0.25">
      <c r="C16262" s="101"/>
      <c r="E16262" s="101"/>
      <c r="G16262" s="101"/>
      <c r="I16262" s="102"/>
      <c r="J16262" s="103"/>
    </row>
    <row r="16263" spans="3:10" x14ac:dyDescent="0.25">
      <c r="C16263" s="101"/>
      <c r="E16263" s="101"/>
      <c r="G16263" s="101"/>
      <c r="I16263" s="102"/>
      <c r="J16263" s="103"/>
    </row>
    <row r="16264" spans="3:10" x14ac:dyDescent="0.25">
      <c r="C16264" s="101"/>
      <c r="E16264" s="101"/>
      <c r="G16264" s="101"/>
      <c r="I16264" s="102"/>
      <c r="J16264" s="103"/>
    </row>
    <row r="16265" spans="3:10" x14ac:dyDescent="0.25">
      <c r="C16265" s="101"/>
      <c r="E16265" s="101"/>
      <c r="G16265" s="101"/>
      <c r="I16265" s="102"/>
      <c r="J16265" s="103"/>
    </row>
    <row r="16266" spans="3:10" x14ac:dyDescent="0.25">
      <c r="C16266" s="101"/>
      <c r="E16266" s="101"/>
      <c r="G16266" s="101"/>
      <c r="I16266" s="102"/>
      <c r="J16266" s="103"/>
    </row>
    <row r="16267" spans="3:10" x14ac:dyDescent="0.25">
      <c r="C16267" s="101"/>
      <c r="E16267" s="101"/>
      <c r="G16267" s="101"/>
      <c r="I16267" s="102"/>
      <c r="J16267" s="103"/>
    </row>
    <row r="16268" spans="3:10" x14ac:dyDescent="0.25">
      <c r="C16268" s="101"/>
      <c r="E16268" s="101"/>
      <c r="G16268" s="101"/>
      <c r="I16268" s="102"/>
      <c r="J16268" s="103"/>
    </row>
    <row r="16269" spans="3:10" x14ac:dyDescent="0.25">
      <c r="C16269" s="101"/>
      <c r="E16269" s="101"/>
      <c r="G16269" s="101"/>
      <c r="I16269" s="102"/>
      <c r="J16269" s="103"/>
    </row>
    <row r="16270" spans="3:10" x14ac:dyDescent="0.25">
      <c r="C16270" s="101"/>
      <c r="E16270" s="101"/>
      <c r="G16270" s="101"/>
      <c r="I16270" s="102"/>
      <c r="J16270" s="103"/>
    </row>
    <row r="16271" spans="3:10" x14ac:dyDescent="0.25">
      <c r="C16271" s="101"/>
      <c r="E16271" s="101"/>
      <c r="G16271" s="101"/>
      <c r="I16271" s="102"/>
      <c r="J16271" s="103"/>
    </row>
    <row r="16272" spans="3:10" x14ac:dyDescent="0.25">
      <c r="C16272" s="101"/>
      <c r="E16272" s="101"/>
      <c r="G16272" s="101"/>
      <c r="I16272" s="102"/>
      <c r="J16272" s="103"/>
    </row>
    <row r="16273" spans="3:10" x14ac:dyDescent="0.25">
      <c r="C16273" s="101"/>
      <c r="E16273" s="101"/>
      <c r="G16273" s="101"/>
      <c r="I16273" s="102"/>
      <c r="J16273" s="103"/>
    </row>
    <row r="16274" spans="3:10" x14ac:dyDescent="0.25">
      <c r="C16274" s="101"/>
      <c r="E16274" s="101"/>
      <c r="G16274" s="101"/>
      <c r="I16274" s="102"/>
      <c r="J16274" s="103"/>
    </row>
    <row r="16275" spans="3:10" x14ac:dyDescent="0.25">
      <c r="C16275" s="101"/>
      <c r="E16275" s="101"/>
      <c r="G16275" s="101"/>
      <c r="I16275" s="102"/>
      <c r="J16275" s="103"/>
    </row>
    <row r="16276" spans="3:10" x14ac:dyDescent="0.25">
      <c r="C16276" s="101"/>
      <c r="E16276" s="101"/>
      <c r="G16276" s="101"/>
      <c r="I16276" s="102"/>
      <c r="J16276" s="103"/>
    </row>
    <row r="16277" spans="3:10" x14ac:dyDescent="0.25">
      <c r="C16277" s="101"/>
      <c r="E16277" s="101"/>
      <c r="G16277" s="101"/>
      <c r="I16277" s="102"/>
      <c r="J16277" s="103"/>
    </row>
    <row r="16278" spans="3:10" x14ac:dyDescent="0.25">
      <c r="C16278" s="101"/>
      <c r="E16278" s="101"/>
      <c r="G16278" s="101"/>
      <c r="I16278" s="102"/>
      <c r="J16278" s="103"/>
    </row>
    <row r="16279" spans="3:10" x14ac:dyDescent="0.25">
      <c r="C16279" s="101"/>
      <c r="E16279" s="101"/>
      <c r="G16279" s="101"/>
      <c r="I16279" s="102"/>
      <c r="J16279" s="103"/>
    </row>
    <row r="16280" spans="3:10" x14ac:dyDescent="0.25">
      <c r="C16280" s="101"/>
      <c r="E16280" s="101"/>
      <c r="G16280" s="101"/>
      <c r="I16280" s="102"/>
      <c r="J16280" s="103"/>
    </row>
    <row r="16281" spans="3:10" x14ac:dyDescent="0.25">
      <c r="C16281" s="101"/>
      <c r="E16281" s="101"/>
      <c r="G16281" s="101"/>
      <c r="I16281" s="102"/>
      <c r="J16281" s="103"/>
    </row>
    <row r="16282" spans="3:10" x14ac:dyDescent="0.25">
      <c r="C16282" s="101"/>
      <c r="E16282" s="101"/>
      <c r="G16282" s="101"/>
      <c r="I16282" s="102"/>
      <c r="J16282" s="103"/>
    </row>
    <row r="16283" spans="3:10" x14ac:dyDescent="0.25">
      <c r="C16283" s="101"/>
      <c r="E16283" s="101"/>
      <c r="G16283" s="101"/>
      <c r="I16283" s="102"/>
      <c r="J16283" s="103"/>
    </row>
    <row r="16284" spans="3:10" x14ac:dyDescent="0.25">
      <c r="C16284" s="101"/>
      <c r="E16284" s="101"/>
      <c r="G16284" s="101"/>
      <c r="I16284" s="102"/>
      <c r="J16284" s="103"/>
    </row>
    <row r="16285" spans="3:10" x14ac:dyDescent="0.25">
      <c r="C16285" s="101"/>
      <c r="E16285" s="101"/>
      <c r="G16285" s="101"/>
      <c r="I16285" s="102"/>
      <c r="J16285" s="103"/>
    </row>
    <row r="16286" spans="3:10" x14ac:dyDescent="0.25">
      <c r="C16286" s="101"/>
      <c r="E16286" s="101"/>
      <c r="G16286" s="101"/>
      <c r="I16286" s="102"/>
      <c r="J16286" s="103"/>
    </row>
    <row r="16287" spans="3:10" x14ac:dyDescent="0.25">
      <c r="C16287" s="101"/>
      <c r="E16287" s="101"/>
      <c r="G16287" s="101"/>
      <c r="I16287" s="102"/>
      <c r="J16287" s="103"/>
    </row>
    <row r="16288" spans="3:10" x14ac:dyDescent="0.25">
      <c r="C16288" s="101"/>
      <c r="E16288" s="101"/>
      <c r="G16288" s="101"/>
      <c r="I16288" s="102"/>
      <c r="J16288" s="103"/>
    </row>
    <row r="16289" spans="3:10" x14ac:dyDescent="0.25">
      <c r="C16289" s="101"/>
      <c r="E16289" s="101"/>
      <c r="G16289" s="101"/>
      <c r="I16289" s="102"/>
      <c r="J16289" s="103"/>
    </row>
    <row r="16290" spans="3:10" x14ac:dyDescent="0.25">
      <c r="C16290" s="101"/>
      <c r="E16290" s="101"/>
      <c r="G16290" s="101"/>
      <c r="I16290" s="102"/>
      <c r="J16290" s="103"/>
    </row>
    <row r="16291" spans="3:10" x14ac:dyDescent="0.25">
      <c r="C16291" s="101"/>
      <c r="E16291" s="101"/>
      <c r="G16291" s="101"/>
      <c r="I16291" s="102"/>
      <c r="J16291" s="103"/>
    </row>
    <row r="16292" spans="3:10" x14ac:dyDescent="0.25">
      <c r="C16292" s="101"/>
      <c r="E16292" s="101"/>
      <c r="G16292" s="101"/>
      <c r="I16292" s="102"/>
      <c r="J16292" s="103"/>
    </row>
    <row r="16293" spans="3:10" x14ac:dyDescent="0.25">
      <c r="C16293" s="101"/>
      <c r="E16293" s="101"/>
      <c r="G16293" s="101"/>
      <c r="I16293" s="102"/>
      <c r="J16293" s="103"/>
    </row>
    <row r="16294" spans="3:10" x14ac:dyDescent="0.25">
      <c r="C16294" s="101"/>
      <c r="E16294" s="101"/>
      <c r="G16294" s="101"/>
      <c r="I16294" s="102"/>
      <c r="J16294" s="103"/>
    </row>
    <row r="16295" spans="3:10" x14ac:dyDescent="0.25">
      <c r="C16295" s="101"/>
      <c r="E16295" s="101"/>
      <c r="G16295" s="101"/>
      <c r="I16295" s="102"/>
      <c r="J16295" s="103"/>
    </row>
    <row r="16296" spans="3:10" x14ac:dyDescent="0.25">
      <c r="C16296" s="101"/>
      <c r="E16296" s="101"/>
      <c r="G16296" s="101"/>
      <c r="I16296" s="102"/>
      <c r="J16296" s="103"/>
    </row>
    <row r="16297" spans="3:10" x14ac:dyDescent="0.25">
      <c r="C16297" s="101"/>
      <c r="E16297" s="101"/>
      <c r="G16297" s="101"/>
      <c r="I16297" s="102"/>
      <c r="J16297" s="103"/>
    </row>
    <row r="16298" spans="3:10" x14ac:dyDescent="0.25">
      <c r="C16298" s="101"/>
      <c r="E16298" s="101"/>
      <c r="G16298" s="101"/>
      <c r="I16298" s="102"/>
      <c r="J16298" s="103"/>
    </row>
    <row r="16299" spans="3:10" x14ac:dyDescent="0.25">
      <c r="C16299" s="101"/>
      <c r="E16299" s="101"/>
      <c r="G16299" s="101"/>
      <c r="I16299" s="102"/>
      <c r="J16299" s="103"/>
    </row>
    <row r="16300" spans="3:10" x14ac:dyDescent="0.25">
      <c r="C16300" s="101"/>
      <c r="E16300" s="101"/>
      <c r="G16300" s="101"/>
      <c r="I16300" s="102"/>
      <c r="J16300" s="103"/>
    </row>
    <row r="16301" spans="3:10" x14ac:dyDescent="0.25">
      <c r="C16301" s="101"/>
      <c r="E16301" s="101"/>
      <c r="G16301" s="101"/>
      <c r="I16301" s="102"/>
      <c r="J16301" s="103"/>
    </row>
    <row r="16302" spans="3:10" x14ac:dyDescent="0.25">
      <c r="C16302" s="101"/>
      <c r="E16302" s="101"/>
      <c r="G16302" s="101"/>
      <c r="I16302" s="102"/>
      <c r="J16302" s="103"/>
    </row>
    <row r="16303" spans="3:10" x14ac:dyDescent="0.25">
      <c r="C16303" s="101"/>
      <c r="E16303" s="101"/>
      <c r="G16303" s="101"/>
      <c r="I16303" s="102"/>
      <c r="J16303" s="103"/>
    </row>
    <row r="16304" spans="3:10" x14ac:dyDescent="0.25">
      <c r="C16304" s="101"/>
      <c r="E16304" s="101"/>
      <c r="G16304" s="101"/>
      <c r="I16304" s="102"/>
      <c r="J16304" s="103"/>
    </row>
    <row r="16305" spans="3:10" x14ac:dyDescent="0.25">
      <c r="C16305" s="101"/>
      <c r="E16305" s="101"/>
      <c r="G16305" s="101"/>
      <c r="I16305" s="102"/>
      <c r="J16305" s="103"/>
    </row>
    <row r="16306" spans="3:10" x14ac:dyDescent="0.25">
      <c r="C16306" s="101"/>
      <c r="E16306" s="101"/>
      <c r="G16306" s="101"/>
      <c r="I16306" s="102"/>
      <c r="J16306" s="103"/>
    </row>
    <row r="16307" spans="3:10" x14ac:dyDescent="0.25">
      <c r="C16307" s="101"/>
      <c r="E16307" s="101"/>
      <c r="G16307" s="101"/>
      <c r="I16307" s="102"/>
      <c r="J16307" s="103"/>
    </row>
    <row r="16308" spans="3:10" x14ac:dyDescent="0.25">
      <c r="C16308" s="101"/>
      <c r="E16308" s="101"/>
      <c r="G16308" s="101"/>
      <c r="I16308" s="102"/>
      <c r="J16308" s="103"/>
    </row>
    <row r="16309" spans="3:10" x14ac:dyDescent="0.25">
      <c r="C16309" s="101"/>
      <c r="E16309" s="101"/>
      <c r="G16309" s="101"/>
      <c r="I16309" s="102"/>
      <c r="J16309" s="103"/>
    </row>
    <row r="16310" spans="3:10" x14ac:dyDescent="0.25">
      <c r="C16310" s="101"/>
      <c r="E16310" s="101"/>
      <c r="G16310" s="101"/>
      <c r="I16310" s="102"/>
      <c r="J16310" s="103"/>
    </row>
    <row r="16311" spans="3:10" x14ac:dyDescent="0.25">
      <c r="C16311" s="101"/>
      <c r="E16311" s="101"/>
      <c r="G16311" s="101"/>
      <c r="I16311" s="102"/>
      <c r="J16311" s="103"/>
    </row>
    <row r="16312" spans="3:10" x14ac:dyDescent="0.25">
      <c r="C16312" s="101"/>
      <c r="E16312" s="101"/>
      <c r="G16312" s="101"/>
      <c r="I16312" s="102"/>
      <c r="J16312" s="103"/>
    </row>
    <row r="16313" spans="3:10" x14ac:dyDescent="0.25">
      <c r="C16313" s="101"/>
      <c r="E16313" s="101"/>
      <c r="G16313" s="101"/>
      <c r="I16313" s="102"/>
      <c r="J16313" s="103"/>
    </row>
    <row r="16314" spans="3:10" x14ac:dyDescent="0.25">
      <c r="C16314" s="101"/>
      <c r="E16314" s="101"/>
      <c r="G16314" s="101"/>
      <c r="I16314" s="102"/>
      <c r="J16314" s="103"/>
    </row>
    <row r="16315" spans="3:10" x14ac:dyDescent="0.25">
      <c r="C16315" s="101"/>
      <c r="E16315" s="101"/>
      <c r="G16315" s="101"/>
      <c r="I16315" s="102"/>
      <c r="J16315" s="103"/>
    </row>
    <row r="16316" spans="3:10" x14ac:dyDescent="0.25">
      <c r="C16316" s="101"/>
      <c r="E16316" s="101"/>
      <c r="G16316" s="101"/>
      <c r="I16316" s="102"/>
      <c r="J16316" s="103"/>
    </row>
    <row r="16317" spans="3:10" x14ac:dyDescent="0.25">
      <c r="C16317" s="101"/>
      <c r="E16317" s="101"/>
      <c r="G16317" s="101"/>
      <c r="I16317" s="102"/>
      <c r="J16317" s="103"/>
    </row>
    <row r="16318" spans="3:10" x14ac:dyDescent="0.25">
      <c r="C16318" s="101"/>
      <c r="E16318" s="101"/>
      <c r="G16318" s="101"/>
      <c r="I16318" s="102"/>
      <c r="J16318" s="103"/>
    </row>
    <row r="16319" spans="3:10" x14ac:dyDescent="0.25">
      <c r="C16319" s="101"/>
      <c r="E16319" s="101"/>
      <c r="G16319" s="101"/>
      <c r="I16319" s="102"/>
      <c r="J16319" s="103"/>
    </row>
    <row r="16320" spans="3:10" x14ac:dyDescent="0.25">
      <c r="C16320" s="101"/>
      <c r="E16320" s="101"/>
      <c r="G16320" s="101"/>
      <c r="I16320" s="102"/>
      <c r="J16320" s="103"/>
    </row>
    <row r="16321" spans="3:10" x14ac:dyDescent="0.25">
      <c r="C16321" s="101"/>
      <c r="E16321" s="101"/>
      <c r="G16321" s="101"/>
      <c r="I16321" s="102"/>
      <c r="J16321" s="103"/>
    </row>
    <row r="16322" spans="3:10" x14ac:dyDescent="0.25">
      <c r="C16322" s="101"/>
      <c r="E16322" s="101"/>
      <c r="G16322" s="101"/>
      <c r="I16322" s="102"/>
      <c r="J16322" s="103"/>
    </row>
    <row r="16323" spans="3:10" x14ac:dyDescent="0.25">
      <c r="C16323" s="101"/>
      <c r="E16323" s="101"/>
      <c r="G16323" s="101"/>
      <c r="I16323" s="102"/>
      <c r="J16323" s="103"/>
    </row>
    <row r="16324" spans="3:10" x14ac:dyDescent="0.25">
      <c r="C16324" s="101"/>
      <c r="E16324" s="101"/>
      <c r="G16324" s="101"/>
      <c r="I16324" s="102"/>
      <c r="J16324" s="103"/>
    </row>
    <row r="16325" spans="3:10" x14ac:dyDescent="0.25">
      <c r="C16325" s="101"/>
      <c r="E16325" s="101"/>
      <c r="G16325" s="101"/>
      <c r="I16325" s="102"/>
      <c r="J16325" s="103"/>
    </row>
    <row r="16326" spans="3:10" x14ac:dyDescent="0.25">
      <c r="C16326" s="101"/>
      <c r="E16326" s="101"/>
      <c r="G16326" s="101"/>
      <c r="I16326" s="102"/>
      <c r="J16326" s="103"/>
    </row>
    <row r="16327" spans="3:10" x14ac:dyDescent="0.25">
      <c r="C16327" s="101"/>
      <c r="E16327" s="101"/>
      <c r="G16327" s="101"/>
      <c r="I16327" s="102"/>
      <c r="J16327" s="103"/>
    </row>
    <row r="16328" spans="3:10" x14ac:dyDescent="0.25">
      <c r="C16328" s="101"/>
      <c r="E16328" s="101"/>
      <c r="G16328" s="101"/>
      <c r="I16328" s="102"/>
      <c r="J16328" s="103"/>
    </row>
    <row r="16329" spans="3:10" x14ac:dyDescent="0.25">
      <c r="C16329" s="101"/>
      <c r="E16329" s="101"/>
      <c r="G16329" s="101"/>
      <c r="I16329" s="102"/>
      <c r="J16329" s="103"/>
    </row>
    <row r="16330" spans="3:10" x14ac:dyDescent="0.25">
      <c r="C16330" s="101"/>
      <c r="E16330" s="101"/>
      <c r="G16330" s="101"/>
      <c r="I16330" s="102"/>
      <c r="J16330" s="103"/>
    </row>
    <row r="16331" spans="3:10" x14ac:dyDescent="0.25">
      <c r="C16331" s="101"/>
      <c r="E16331" s="101"/>
      <c r="G16331" s="101"/>
      <c r="I16331" s="102"/>
      <c r="J16331" s="103"/>
    </row>
    <row r="16332" spans="3:10" x14ac:dyDescent="0.25">
      <c r="C16332" s="101"/>
      <c r="E16332" s="101"/>
      <c r="G16332" s="101"/>
      <c r="I16332" s="102"/>
      <c r="J16332" s="103"/>
    </row>
    <row r="16333" spans="3:10" x14ac:dyDescent="0.25">
      <c r="C16333" s="101"/>
      <c r="E16333" s="101"/>
      <c r="G16333" s="101"/>
      <c r="I16333" s="102"/>
      <c r="J16333" s="103"/>
    </row>
    <row r="16334" spans="3:10" x14ac:dyDescent="0.25">
      <c r="C16334" s="101"/>
      <c r="E16334" s="101"/>
      <c r="G16334" s="101"/>
      <c r="I16334" s="102"/>
      <c r="J16334" s="103"/>
    </row>
    <row r="16335" spans="3:10" x14ac:dyDescent="0.25">
      <c r="C16335" s="101"/>
      <c r="E16335" s="101"/>
      <c r="G16335" s="101"/>
      <c r="I16335" s="102"/>
      <c r="J16335" s="103"/>
    </row>
    <row r="16336" spans="3:10" x14ac:dyDescent="0.25">
      <c r="C16336" s="101"/>
      <c r="E16336" s="101"/>
      <c r="G16336" s="101"/>
      <c r="I16336" s="102"/>
      <c r="J16336" s="103"/>
    </row>
    <row r="16337" spans="3:10" x14ac:dyDescent="0.25">
      <c r="C16337" s="101"/>
      <c r="E16337" s="101"/>
      <c r="G16337" s="101"/>
      <c r="I16337" s="102"/>
      <c r="J16337" s="103"/>
    </row>
    <row r="16338" spans="3:10" x14ac:dyDescent="0.25">
      <c r="C16338" s="101"/>
      <c r="E16338" s="101"/>
      <c r="G16338" s="101"/>
      <c r="I16338" s="102"/>
      <c r="J16338" s="103"/>
    </row>
    <row r="16339" spans="3:10" x14ac:dyDescent="0.25">
      <c r="C16339" s="101"/>
      <c r="E16339" s="101"/>
      <c r="G16339" s="101"/>
      <c r="I16339" s="102"/>
      <c r="J16339" s="103"/>
    </row>
    <row r="16340" spans="3:10" x14ac:dyDescent="0.25">
      <c r="C16340" s="101"/>
      <c r="E16340" s="101"/>
      <c r="G16340" s="101"/>
      <c r="I16340" s="102"/>
      <c r="J16340" s="103"/>
    </row>
    <row r="16341" spans="3:10" x14ac:dyDescent="0.25">
      <c r="C16341" s="101"/>
      <c r="E16341" s="101"/>
      <c r="G16341" s="101"/>
      <c r="I16341" s="102"/>
      <c r="J16341" s="103"/>
    </row>
    <row r="16342" spans="3:10" x14ac:dyDescent="0.25">
      <c r="C16342" s="101"/>
      <c r="E16342" s="101"/>
      <c r="G16342" s="101"/>
      <c r="I16342" s="102"/>
      <c r="J16342" s="103"/>
    </row>
    <row r="16343" spans="3:10" x14ac:dyDescent="0.25">
      <c r="C16343" s="101"/>
      <c r="E16343" s="101"/>
      <c r="G16343" s="101"/>
      <c r="I16343" s="102"/>
      <c r="J16343" s="103"/>
    </row>
    <row r="16344" spans="3:10" x14ac:dyDescent="0.25">
      <c r="C16344" s="101"/>
      <c r="E16344" s="101"/>
      <c r="G16344" s="101"/>
      <c r="I16344" s="102"/>
      <c r="J16344" s="103"/>
    </row>
    <row r="16345" spans="3:10" x14ac:dyDescent="0.25">
      <c r="C16345" s="101"/>
      <c r="E16345" s="101"/>
      <c r="G16345" s="101"/>
      <c r="I16345" s="102"/>
      <c r="J16345" s="103"/>
    </row>
    <row r="16346" spans="3:10" x14ac:dyDescent="0.25">
      <c r="C16346" s="101"/>
      <c r="E16346" s="101"/>
      <c r="G16346" s="101"/>
      <c r="I16346" s="102"/>
      <c r="J16346" s="103"/>
    </row>
    <row r="16347" spans="3:10" x14ac:dyDescent="0.25">
      <c r="C16347" s="101"/>
      <c r="E16347" s="101"/>
      <c r="G16347" s="101"/>
      <c r="I16347" s="102"/>
      <c r="J16347" s="103"/>
    </row>
    <row r="16348" spans="3:10" x14ac:dyDescent="0.25">
      <c r="C16348" s="101"/>
      <c r="E16348" s="101"/>
      <c r="G16348" s="101"/>
      <c r="I16348" s="102"/>
      <c r="J16348" s="103"/>
    </row>
    <row r="16349" spans="3:10" x14ac:dyDescent="0.25">
      <c r="C16349" s="101"/>
      <c r="E16349" s="101"/>
      <c r="G16349" s="101"/>
      <c r="I16349" s="102"/>
      <c r="J16349" s="103"/>
    </row>
    <row r="16350" spans="3:10" x14ac:dyDescent="0.25">
      <c r="C16350" s="101"/>
      <c r="E16350" s="101"/>
      <c r="G16350" s="101"/>
      <c r="I16350" s="102"/>
      <c r="J16350" s="103"/>
    </row>
    <row r="16351" spans="3:10" x14ac:dyDescent="0.25">
      <c r="C16351" s="101"/>
      <c r="E16351" s="101"/>
      <c r="G16351" s="101"/>
      <c r="I16351" s="102"/>
      <c r="J16351" s="103"/>
    </row>
    <row r="16352" spans="3:10" x14ac:dyDescent="0.25">
      <c r="C16352" s="101"/>
      <c r="E16352" s="101"/>
      <c r="G16352" s="101"/>
      <c r="I16352" s="102"/>
      <c r="J16352" s="103"/>
    </row>
    <row r="16353" spans="3:10" x14ac:dyDescent="0.25">
      <c r="C16353" s="101"/>
      <c r="E16353" s="101"/>
      <c r="G16353" s="101"/>
      <c r="I16353" s="102"/>
      <c r="J16353" s="103"/>
    </row>
    <row r="16354" spans="3:10" x14ac:dyDescent="0.25">
      <c r="C16354" s="101"/>
      <c r="E16354" s="101"/>
      <c r="G16354" s="101"/>
      <c r="I16354" s="102"/>
      <c r="J16354" s="103"/>
    </row>
    <row r="16355" spans="3:10" x14ac:dyDescent="0.25">
      <c r="C16355" s="101"/>
      <c r="E16355" s="101"/>
      <c r="G16355" s="101"/>
      <c r="I16355" s="102"/>
      <c r="J16355" s="103"/>
    </row>
    <row r="16356" spans="3:10" x14ac:dyDescent="0.25">
      <c r="C16356" s="101"/>
      <c r="E16356" s="101"/>
      <c r="G16356" s="101"/>
      <c r="I16356" s="102"/>
      <c r="J16356" s="103"/>
    </row>
    <row r="16357" spans="3:10" x14ac:dyDescent="0.25">
      <c r="C16357" s="101"/>
      <c r="E16357" s="101"/>
      <c r="G16357" s="101"/>
      <c r="I16357" s="102"/>
      <c r="J16357" s="103"/>
    </row>
    <row r="16358" spans="3:10" x14ac:dyDescent="0.25">
      <c r="C16358" s="101"/>
      <c r="E16358" s="101"/>
      <c r="G16358" s="101"/>
      <c r="I16358" s="102"/>
      <c r="J16358" s="103"/>
    </row>
    <row r="16359" spans="3:10" x14ac:dyDescent="0.25">
      <c r="C16359" s="101"/>
      <c r="E16359" s="101"/>
      <c r="G16359" s="101"/>
      <c r="I16359" s="102"/>
      <c r="J16359" s="103"/>
    </row>
    <row r="16360" spans="3:10" x14ac:dyDescent="0.25">
      <c r="C16360" s="101"/>
      <c r="E16360" s="101"/>
      <c r="G16360" s="101"/>
      <c r="I16360" s="102"/>
      <c r="J16360" s="103"/>
    </row>
    <row r="16361" spans="3:10" x14ac:dyDescent="0.25">
      <c r="C16361" s="101"/>
      <c r="E16361" s="101"/>
      <c r="G16361" s="101"/>
      <c r="I16361" s="102"/>
      <c r="J16361" s="103"/>
    </row>
    <row r="16362" spans="3:10" x14ac:dyDescent="0.25">
      <c r="C16362" s="101"/>
      <c r="E16362" s="101"/>
      <c r="G16362" s="101"/>
      <c r="I16362" s="102"/>
      <c r="J16362" s="103"/>
    </row>
    <row r="16363" spans="3:10" x14ac:dyDescent="0.25">
      <c r="C16363" s="101"/>
      <c r="E16363" s="101"/>
      <c r="G16363" s="101"/>
      <c r="I16363" s="102"/>
      <c r="J16363" s="103"/>
    </row>
    <row r="16364" spans="3:10" x14ac:dyDescent="0.25">
      <c r="C16364" s="101"/>
      <c r="E16364" s="101"/>
      <c r="G16364" s="101"/>
      <c r="I16364" s="102"/>
      <c r="J16364" s="103"/>
    </row>
    <row r="16365" spans="3:10" x14ac:dyDescent="0.25">
      <c r="C16365" s="101"/>
      <c r="E16365" s="101"/>
      <c r="G16365" s="101"/>
      <c r="I16365" s="102"/>
      <c r="J16365" s="103"/>
    </row>
    <row r="16366" spans="3:10" x14ac:dyDescent="0.25">
      <c r="C16366" s="101"/>
      <c r="E16366" s="101"/>
      <c r="G16366" s="101"/>
      <c r="I16366" s="102"/>
      <c r="J16366" s="103"/>
    </row>
    <row r="16367" spans="3:10" x14ac:dyDescent="0.25">
      <c r="C16367" s="101"/>
      <c r="E16367" s="101"/>
      <c r="G16367" s="101"/>
      <c r="I16367" s="102"/>
      <c r="J16367" s="103"/>
    </row>
    <row r="16368" spans="3:10" x14ac:dyDescent="0.25">
      <c r="C16368" s="101"/>
      <c r="E16368" s="101"/>
      <c r="G16368" s="101"/>
      <c r="I16368" s="102"/>
      <c r="J16368" s="103"/>
    </row>
    <row r="16369" spans="3:10" x14ac:dyDescent="0.25">
      <c r="C16369" s="101"/>
      <c r="E16369" s="101"/>
      <c r="G16369" s="101"/>
      <c r="I16369" s="102"/>
      <c r="J16369" s="103"/>
    </row>
    <row r="16370" spans="3:10" x14ac:dyDescent="0.25">
      <c r="C16370" s="101"/>
      <c r="E16370" s="101"/>
      <c r="G16370" s="101"/>
      <c r="I16370" s="102"/>
      <c r="J16370" s="103"/>
    </row>
    <row r="16371" spans="3:10" x14ac:dyDescent="0.25">
      <c r="C16371" s="101"/>
      <c r="E16371" s="101"/>
      <c r="G16371" s="101"/>
      <c r="I16371" s="102"/>
      <c r="J16371" s="103"/>
    </row>
    <row r="16372" spans="3:10" x14ac:dyDescent="0.25">
      <c r="C16372" s="101"/>
      <c r="E16372" s="101"/>
      <c r="G16372" s="101"/>
      <c r="I16372" s="102"/>
      <c r="J16372" s="103"/>
    </row>
    <row r="16373" spans="3:10" x14ac:dyDescent="0.25">
      <c r="C16373" s="101"/>
      <c r="E16373" s="101"/>
      <c r="G16373" s="101"/>
      <c r="I16373" s="102"/>
      <c r="J16373" s="103"/>
    </row>
    <row r="16374" spans="3:10" x14ac:dyDescent="0.25">
      <c r="C16374" s="101"/>
      <c r="E16374" s="101"/>
      <c r="G16374" s="101"/>
      <c r="I16374" s="102"/>
      <c r="J16374" s="103"/>
    </row>
    <row r="16375" spans="3:10" x14ac:dyDescent="0.25">
      <c r="C16375" s="101"/>
      <c r="E16375" s="101"/>
      <c r="G16375" s="101"/>
      <c r="I16375" s="102"/>
      <c r="J16375" s="103"/>
    </row>
    <row r="16376" spans="3:10" x14ac:dyDescent="0.25">
      <c r="C16376" s="101"/>
      <c r="E16376" s="101"/>
      <c r="G16376" s="101"/>
      <c r="I16376" s="102"/>
      <c r="J16376" s="103"/>
    </row>
    <row r="16377" spans="3:10" x14ac:dyDescent="0.25">
      <c r="C16377" s="101"/>
      <c r="E16377" s="101"/>
      <c r="G16377" s="101"/>
      <c r="I16377" s="102"/>
      <c r="J16377" s="103"/>
    </row>
    <row r="16378" spans="3:10" x14ac:dyDescent="0.25">
      <c r="C16378" s="101"/>
      <c r="E16378" s="101"/>
      <c r="G16378" s="101"/>
      <c r="I16378" s="102"/>
      <c r="J16378" s="103"/>
    </row>
    <row r="16379" spans="3:10" x14ac:dyDescent="0.25">
      <c r="C16379" s="101"/>
      <c r="E16379" s="101"/>
      <c r="G16379" s="101"/>
      <c r="I16379" s="102"/>
      <c r="J16379" s="103"/>
    </row>
    <row r="16380" spans="3:10" x14ac:dyDescent="0.25">
      <c r="C16380" s="101"/>
      <c r="E16380" s="101"/>
      <c r="G16380" s="101"/>
      <c r="I16380" s="102"/>
      <c r="J16380" s="103"/>
    </row>
    <row r="16381" spans="3:10" x14ac:dyDescent="0.25">
      <c r="C16381" s="101"/>
      <c r="E16381" s="101"/>
      <c r="G16381" s="101"/>
      <c r="I16381" s="102"/>
      <c r="J16381" s="103"/>
    </row>
    <row r="16382" spans="3:10" x14ac:dyDescent="0.25">
      <c r="C16382" s="101"/>
      <c r="E16382" s="101"/>
      <c r="G16382" s="101"/>
      <c r="I16382" s="102"/>
      <c r="J16382" s="103"/>
    </row>
    <row r="16383" spans="3:10" x14ac:dyDescent="0.25">
      <c r="C16383" s="101"/>
      <c r="E16383" s="101"/>
      <c r="G16383" s="101"/>
      <c r="I16383" s="102"/>
      <c r="J16383" s="103"/>
    </row>
    <row r="16384" spans="3:10" x14ac:dyDescent="0.25">
      <c r="C16384" s="101"/>
      <c r="E16384" s="101"/>
      <c r="G16384" s="101"/>
      <c r="I16384" s="102"/>
      <c r="J16384" s="103"/>
    </row>
    <row r="16385" spans="3:10" x14ac:dyDescent="0.25">
      <c r="C16385" s="101"/>
      <c r="E16385" s="101"/>
      <c r="G16385" s="101"/>
      <c r="I16385" s="102"/>
      <c r="J16385" s="103"/>
    </row>
    <row r="16386" spans="3:10" x14ac:dyDescent="0.25">
      <c r="C16386" s="101"/>
      <c r="E16386" s="101"/>
      <c r="G16386" s="101"/>
      <c r="I16386" s="102"/>
      <c r="J16386" s="103"/>
    </row>
    <row r="16387" spans="3:10" x14ac:dyDescent="0.25">
      <c r="C16387" s="101"/>
      <c r="E16387" s="101"/>
      <c r="G16387" s="101"/>
      <c r="I16387" s="102"/>
      <c r="J16387" s="103"/>
    </row>
    <row r="16388" spans="3:10" x14ac:dyDescent="0.25">
      <c r="C16388" s="101"/>
      <c r="E16388" s="101"/>
      <c r="G16388" s="101"/>
      <c r="I16388" s="102"/>
      <c r="J16388" s="103"/>
    </row>
    <row r="16389" spans="3:10" x14ac:dyDescent="0.25">
      <c r="C16389" s="101"/>
      <c r="E16389" s="101"/>
      <c r="G16389" s="101"/>
      <c r="I16389" s="102"/>
      <c r="J16389" s="103"/>
    </row>
    <row r="16390" spans="3:10" x14ac:dyDescent="0.25">
      <c r="C16390" s="101"/>
      <c r="E16390" s="101"/>
      <c r="G16390" s="101"/>
      <c r="I16390" s="102"/>
      <c r="J16390" s="103"/>
    </row>
    <row r="16391" spans="3:10" x14ac:dyDescent="0.25">
      <c r="C16391" s="101"/>
      <c r="E16391" s="101"/>
      <c r="G16391" s="101"/>
      <c r="I16391" s="102"/>
      <c r="J16391" s="103"/>
    </row>
    <row r="16392" spans="3:10" x14ac:dyDescent="0.25">
      <c r="C16392" s="101"/>
      <c r="E16392" s="101"/>
      <c r="G16392" s="101"/>
      <c r="I16392" s="102"/>
      <c r="J16392" s="103"/>
    </row>
    <row r="16393" spans="3:10" x14ac:dyDescent="0.25">
      <c r="C16393" s="101"/>
      <c r="E16393" s="101"/>
      <c r="G16393" s="101"/>
      <c r="I16393" s="102"/>
      <c r="J16393" s="103"/>
    </row>
    <row r="16394" spans="3:10" x14ac:dyDescent="0.25">
      <c r="C16394" s="101"/>
      <c r="E16394" s="101"/>
      <c r="G16394" s="101"/>
      <c r="I16394" s="102"/>
      <c r="J16394" s="103"/>
    </row>
    <row r="16395" spans="3:10" x14ac:dyDescent="0.25">
      <c r="C16395" s="101"/>
      <c r="E16395" s="101"/>
      <c r="G16395" s="101"/>
      <c r="I16395" s="102"/>
      <c r="J16395" s="103"/>
    </row>
    <row r="16396" spans="3:10" x14ac:dyDescent="0.25">
      <c r="C16396" s="101"/>
      <c r="E16396" s="101"/>
      <c r="G16396" s="101"/>
      <c r="I16396" s="102"/>
      <c r="J16396" s="103"/>
    </row>
    <row r="16397" spans="3:10" x14ac:dyDescent="0.25">
      <c r="C16397" s="101"/>
      <c r="E16397" s="101"/>
      <c r="G16397" s="101"/>
      <c r="I16397" s="102"/>
      <c r="J16397" s="103"/>
    </row>
    <row r="16398" spans="3:10" x14ac:dyDescent="0.25">
      <c r="C16398" s="101"/>
      <c r="E16398" s="101"/>
      <c r="G16398" s="101"/>
      <c r="I16398" s="102"/>
      <c r="J16398" s="103"/>
    </row>
    <row r="16399" spans="3:10" x14ac:dyDescent="0.25">
      <c r="C16399" s="101"/>
      <c r="E16399" s="101"/>
      <c r="G16399" s="101"/>
      <c r="I16399" s="102"/>
      <c r="J16399" s="103"/>
    </row>
    <row r="16400" spans="3:10" x14ac:dyDescent="0.25">
      <c r="C16400" s="101"/>
      <c r="E16400" s="101"/>
      <c r="G16400" s="101"/>
      <c r="I16400" s="102"/>
      <c r="J16400" s="103"/>
    </row>
    <row r="16401" spans="3:10" x14ac:dyDescent="0.25">
      <c r="C16401" s="101"/>
      <c r="E16401" s="101"/>
      <c r="G16401" s="101"/>
      <c r="I16401" s="102"/>
      <c r="J16401" s="103"/>
    </row>
    <row r="16402" spans="3:10" x14ac:dyDescent="0.25">
      <c r="C16402" s="101"/>
      <c r="E16402" s="101"/>
      <c r="G16402" s="101"/>
      <c r="I16402" s="102"/>
      <c r="J16402" s="103"/>
    </row>
    <row r="16403" spans="3:10" x14ac:dyDescent="0.25">
      <c r="C16403" s="101"/>
      <c r="E16403" s="101"/>
      <c r="G16403" s="101"/>
      <c r="I16403" s="102"/>
      <c r="J16403" s="103"/>
    </row>
    <row r="16404" spans="3:10" x14ac:dyDescent="0.25">
      <c r="C16404" s="101"/>
      <c r="E16404" s="101"/>
      <c r="G16404" s="101"/>
      <c r="I16404" s="102"/>
      <c r="J16404" s="103"/>
    </row>
    <row r="16405" spans="3:10" x14ac:dyDescent="0.25">
      <c r="C16405" s="101"/>
      <c r="E16405" s="101"/>
      <c r="G16405" s="101"/>
      <c r="I16405" s="102"/>
      <c r="J16405" s="103"/>
    </row>
    <row r="16406" spans="3:10" x14ac:dyDescent="0.25">
      <c r="C16406" s="101"/>
      <c r="E16406" s="101"/>
      <c r="G16406" s="101"/>
      <c r="I16406" s="102"/>
      <c r="J16406" s="103"/>
    </row>
    <row r="16407" spans="3:10" x14ac:dyDescent="0.25">
      <c r="C16407" s="101"/>
      <c r="E16407" s="101"/>
      <c r="G16407" s="101"/>
      <c r="I16407" s="102"/>
      <c r="J16407" s="103"/>
    </row>
    <row r="16408" spans="3:10" x14ac:dyDescent="0.25">
      <c r="C16408" s="101"/>
      <c r="E16408" s="101"/>
      <c r="G16408" s="101"/>
      <c r="I16408" s="102"/>
      <c r="J16408" s="103"/>
    </row>
    <row r="16409" spans="3:10" x14ac:dyDescent="0.25">
      <c r="C16409" s="101"/>
      <c r="E16409" s="101"/>
      <c r="G16409" s="101"/>
      <c r="I16409" s="102"/>
      <c r="J16409" s="103"/>
    </row>
    <row r="16410" spans="3:10" x14ac:dyDescent="0.25">
      <c r="C16410" s="101"/>
      <c r="E16410" s="101"/>
      <c r="G16410" s="101"/>
      <c r="I16410" s="102"/>
      <c r="J16410" s="103"/>
    </row>
    <row r="16411" spans="3:10" x14ac:dyDescent="0.25">
      <c r="C16411" s="101"/>
      <c r="E16411" s="101"/>
      <c r="G16411" s="101"/>
      <c r="I16411" s="102"/>
      <c r="J16411" s="103"/>
    </row>
    <row r="16412" spans="3:10" x14ac:dyDescent="0.25">
      <c r="C16412" s="101"/>
      <c r="E16412" s="101"/>
      <c r="G16412" s="101"/>
      <c r="I16412" s="102"/>
      <c r="J16412" s="103"/>
    </row>
    <row r="16413" spans="3:10" x14ac:dyDescent="0.25">
      <c r="C16413" s="101"/>
      <c r="E16413" s="101"/>
      <c r="G16413" s="101"/>
      <c r="I16413" s="102"/>
      <c r="J16413" s="103"/>
    </row>
    <row r="16414" spans="3:10" x14ac:dyDescent="0.25">
      <c r="C16414" s="101"/>
      <c r="E16414" s="101"/>
      <c r="G16414" s="101"/>
      <c r="I16414" s="102"/>
      <c r="J16414" s="103"/>
    </row>
    <row r="16415" spans="3:10" x14ac:dyDescent="0.25">
      <c r="C16415" s="101"/>
      <c r="E16415" s="101"/>
      <c r="G16415" s="101"/>
      <c r="I16415" s="102"/>
      <c r="J16415" s="103"/>
    </row>
    <row r="16416" spans="3:10" x14ac:dyDescent="0.25">
      <c r="C16416" s="101"/>
      <c r="E16416" s="101"/>
      <c r="G16416" s="101"/>
      <c r="I16416" s="102"/>
      <c r="J16416" s="103"/>
    </row>
    <row r="16417" spans="3:10" x14ac:dyDescent="0.25">
      <c r="C16417" s="101"/>
      <c r="E16417" s="101"/>
      <c r="G16417" s="101"/>
      <c r="I16417" s="102"/>
      <c r="J16417" s="103"/>
    </row>
    <row r="16418" spans="3:10" x14ac:dyDescent="0.25">
      <c r="C16418" s="101"/>
      <c r="E16418" s="101"/>
      <c r="G16418" s="101"/>
      <c r="I16418" s="102"/>
      <c r="J16418" s="103"/>
    </row>
    <row r="16419" spans="3:10" x14ac:dyDescent="0.25">
      <c r="C16419" s="101"/>
      <c r="E16419" s="101"/>
      <c r="G16419" s="101"/>
      <c r="I16419" s="102"/>
      <c r="J16419" s="103"/>
    </row>
    <row r="16420" spans="3:10" x14ac:dyDescent="0.25">
      <c r="C16420" s="101"/>
      <c r="E16420" s="101"/>
      <c r="G16420" s="101"/>
      <c r="I16420" s="102"/>
      <c r="J16420" s="103"/>
    </row>
    <row r="16421" spans="3:10" x14ac:dyDescent="0.25">
      <c r="C16421" s="101"/>
      <c r="E16421" s="101"/>
      <c r="G16421" s="101"/>
      <c r="I16421" s="102"/>
      <c r="J16421" s="103"/>
    </row>
    <row r="16422" spans="3:10" x14ac:dyDescent="0.25">
      <c r="C16422" s="101"/>
      <c r="E16422" s="101"/>
      <c r="G16422" s="101"/>
      <c r="I16422" s="102"/>
      <c r="J16422" s="103"/>
    </row>
    <row r="16423" spans="3:10" x14ac:dyDescent="0.25">
      <c r="C16423" s="101"/>
      <c r="E16423" s="101"/>
      <c r="G16423" s="101"/>
      <c r="I16423" s="102"/>
      <c r="J16423" s="103"/>
    </row>
    <row r="16424" spans="3:10" x14ac:dyDescent="0.25">
      <c r="C16424" s="101"/>
      <c r="E16424" s="101"/>
      <c r="G16424" s="101"/>
      <c r="I16424" s="102"/>
      <c r="J16424" s="103"/>
    </row>
    <row r="16425" spans="3:10" x14ac:dyDescent="0.25">
      <c r="C16425" s="101"/>
      <c r="E16425" s="101"/>
      <c r="G16425" s="101"/>
      <c r="I16425" s="102"/>
      <c r="J16425" s="103"/>
    </row>
    <row r="16426" spans="3:10" x14ac:dyDescent="0.25">
      <c r="C16426" s="101"/>
      <c r="E16426" s="101"/>
      <c r="G16426" s="101"/>
      <c r="I16426" s="102"/>
      <c r="J16426" s="103"/>
    </row>
    <row r="16427" spans="3:10" x14ac:dyDescent="0.25">
      <c r="C16427" s="101"/>
      <c r="E16427" s="101"/>
      <c r="G16427" s="101"/>
      <c r="I16427" s="102"/>
      <c r="J16427" s="103"/>
    </row>
    <row r="16428" spans="3:10" x14ac:dyDescent="0.25">
      <c r="C16428" s="101"/>
      <c r="E16428" s="101"/>
      <c r="G16428" s="101"/>
      <c r="I16428" s="102"/>
      <c r="J16428" s="103"/>
    </row>
    <row r="16429" spans="3:10" x14ac:dyDescent="0.25">
      <c r="C16429" s="101"/>
      <c r="E16429" s="101"/>
      <c r="G16429" s="101"/>
      <c r="I16429" s="102"/>
      <c r="J16429" s="103"/>
    </row>
    <row r="16430" spans="3:10" x14ac:dyDescent="0.25">
      <c r="C16430" s="101"/>
      <c r="E16430" s="101"/>
      <c r="G16430" s="101"/>
      <c r="I16430" s="102"/>
      <c r="J16430" s="103"/>
    </row>
    <row r="16431" spans="3:10" x14ac:dyDescent="0.25">
      <c r="C16431" s="101"/>
      <c r="E16431" s="101"/>
      <c r="G16431" s="101"/>
      <c r="I16431" s="102"/>
      <c r="J16431" s="103"/>
    </row>
    <row r="16432" spans="3:10" x14ac:dyDescent="0.25">
      <c r="C16432" s="101"/>
      <c r="E16432" s="101"/>
      <c r="G16432" s="101"/>
      <c r="I16432" s="102"/>
      <c r="J16432" s="103"/>
    </row>
    <row r="16433" spans="3:10" x14ac:dyDescent="0.25">
      <c r="C16433" s="101"/>
      <c r="E16433" s="101"/>
      <c r="G16433" s="101"/>
      <c r="I16433" s="102"/>
      <c r="J16433" s="103"/>
    </row>
    <row r="16434" spans="3:10" x14ac:dyDescent="0.25">
      <c r="C16434" s="101"/>
      <c r="E16434" s="101"/>
      <c r="G16434" s="101"/>
      <c r="I16434" s="102"/>
      <c r="J16434" s="103"/>
    </row>
    <row r="16435" spans="3:10" x14ac:dyDescent="0.25">
      <c r="C16435" s="101"/>
      <c r="E16435" s="101"/>
      <c r="G16435" s="101"/>
      <c r="I16435" s="102"/>
      <c r="J16435" s="103"/>
    </row>
    <row r="16436" spans="3:10" x14ac:dyDescent="0.25">
      <c r="C16436" s="101"/>
      <c r="E16436" s="101"/>
      <c r="G16436" s="101"/>
      <c r="I16436" s="102"/>
      <c r="J16436" s="103"/>
    </row>
    <row r="16437" spans="3:10" x14ac:dyDescent="0.25">
      <c r="C16437" s="101"/>
      <c r="E16437" s="101"/>
      <c r="G16437" s="101"/>
      <c r="I16437" s="102"/>
      <c r="J16437" s="103"/>
    </row>
    <row r="16438" spans="3:10" x14ac:dyDescent="0.25">
      <c r="C16438" s="101"/>
      <c r="E16438" s="101"/>
      <c r="G16438" s="101"/>
      <c r="I16438" s="102"/>
      <c r="J16438" s="103"/>
    </row>
    <row r="16439" spans="3:10" x14ac:dyDescent="0.25">
      <c r="C16439" s="101"/>
      <c r="E16439" s="101"/>
      <c r="G16439" s="101"/>
      <c r="I16439" s="102"/>
      <c r="J16439" s="103"/>
    </row>
    <row r="16440" spans="3:10" x14ac:dyDescent="0.25">
      <c r="C16440" s="101"/>
      <c r="E16440" s="101"/>
      <c r="G16440" s="101"/>
      <c r="I16440" s="102"/>
      <c r="J16440" s="103"/>
    </row>
    <row r="16441" spans="3:10" x14ac:dyDescent="0.25">
      <c r="C16441" s="101"/>
      <c r="E16441" s="101"/>
      <c r="G16441" s="101"/>
      <c r="I16441" s="102"/>
      <c r="J16441" s="103"/>
    </row>
    <row r="16442" spans="3:10" x14ac:dyDescent="0.25">
      <c r="C16442" s="101"/>
      <c r="E16442" s="101"/>
      <c r="G16442" s="101"/>
      <c r="I16442" s="102"/>
      <c r="J16442" s="103"/>
    </row>
    <row r="16443" spans="3:10" x14ac:dyDescent="0.25">
      <c r="C16443" s="101"/>
      <c r="E16443" s="101"/>
      <c r="G16443" s="101"/>
      <c r="I16443" s="102"/>
      <c r="J16443" s="103"/>
    </row>
    <row r="16444" spans="3:10" x14ac:dyDescent="0.25">
      <c r="C16444" s="101"/>
      <c r="E16444" s="101"/>
      <c r="G16444" s="101"/>
      <c r="I16444" s="102"/>
      <c r="J16444" s="103"/>
    </row>
    <row r="16445" spans="3:10" x14ac:dyDescent="0.25">
      <c r="C16445" s="101"/>
      <c r="E16445" s="101"/>
      <c r="G16445" s="101"/>
      <c r="I16445" s="102"/>
      <c r="J16445" s="103"/>
    </row>
    <row r="16446" spans="3:10" x14ac:dyDescent="0.25">
      <c r="C16446" s="101"/>
      <c r="E16446" s="101"/>
      <c r="G16446" s="101"/>
      <c r="I16446" s="102"/>
      <c r="J16446" s="103"/>
    </row>
    <row r="16447" spans="3:10" x14ac:dyDescent="0.25">
      <c r="C16447" s="101"/>
      <c r="E16447" s="101"/>
      <c r="G16447" s="101"/>
      <c r="I16447" s="102"/>
      <c r="J16447" s="103"/>
    </row>
    <row r="16448" spans="3:10" x14ac:dyDescent="0.25">
      <c r="C16448" s="101"/>
      <c r="E16448" s="101"/>
      <c r="G16448" s="101"/>
      <c r="I16448" s="102"/>
      <c r="J16448" s="103"/>
    </row>
    <row r="16449" spans="3:10" x14ac:dyDescent="0.25">
      <c r="C16449" s="101"/>
      <c r="E16449" s="101"/>
      <c r="G16449" s="101"/>
      <c r="I16449" s="102"/>
      <c r="J16449" s="103"/>
    </row>
    <row r="16450" spans="3:10" x14ac:dyDescent="0.25">
      <c r="C16450" s="101"/>
      <c r="E16450" s="101"/>
      <c r="G16450" s="101"/>
      <c r="I16450" s="102"/>
      <c r="J16450" s="103"/>
    </row>
    <row r="16451" spans="3:10" x14ac:dyDescent="0.25">
      <c r="C16451" s="101"/>
      <c r="E16451" s="101"/>
      <c r="G16451" s="101"/>
      <c r="I16451" s="102"/>
      <c r="J16451" s="103"/>
    </row>
    <row r="16452" spans="3:10" x14ac:dyDescent="0.25">
      <c r="C16452" s="101"/>
      <c r="E16452" s="101"/>
      <c r="G16452" s="101"/>
      <c r="I16452" s="102"/>
      <c r="J16452" s="103"/>
    </row>
    <row r="16453" spans="3:10" x14ac:dyDescent="0.25">
      <c r="C16453" s="101"/>
      <c r="E16453" s="101"/>
      <c r="G16453" s="101"/>
      <c r="I16453" s="102"/>
      <c r="J16453" s="103"/>
    </row>
    <row r="16454" spans="3:10" x14ac:dyDescent="0.25">
      <c r="C16454" s="101"/>
      <c r="E16454" s="101"/>
      <c r="G16454" s="101"/>
      <c r="I16454" s="102"/>
      <c r="J16454" s="103"/>
    </row>
    <row r="16455" spans="3:10" x14ac:dyDescent="0.25">
      <c r="C16455" s="101"/>
      <c r="E16455" s="101"/>
      <c r="G16455" s="101"/>
      <c r="I16455" s="102"/>
      <c r="J16455" s="103"/>
    </row>
    <row r="16456" spans="3:10" x14ac:dyDescent="0.25">
      <c r="C16456" s="101"/>
      <c r="E16456" s="101"/>
      <c r="G16456" s="101"/>
      <c r="I16456" s="102"/>
      <c r="J16456" s="103"/>
    </row>
    <row r="16457" spans="3:10" x14ac:dyDescent="0.25">
      <c r="C16457" s="101"/>
      <c r="E16457" s="101"/>
      <c r="G16457" s="101"/>
      <c r="I16457" s="102"/>
      <c r="J16457" s="103"/>
    </row>
    <row r="16458" spans="3:10" x14ac:dyDescent="0.25">
      <c r="C16458" s="101"/>
      <c r="E16458" s="101"/>
      <c r="G16458" s="101"/>
      <c r="I16458" s="102"/>
      <c r="J16458" s="103"/>
    </row>
    <row r="16459" spans="3:10" x14ac:dyDescent="0.25">
      <c r="C16459" s="101"/>
      <c r="E16459" s="101"/>
      <c r="G16459" s="101"/>
      <c r="I16459" s="102"/>
      <c r="J16459" s="103"/>
    </row>
    <row r="16460" spans="3:10" x14ac:dyDescent="0.25">
      <c r="C16460" s="101"/>
      <c r="E16460" s="101"/>
      <c r="G16460" s="101"/>
      <c r="I16460" s="102"/>
      <c r="J16460" s="103"/>
    </row>
    <row r="16461" spans="3:10" x14ac:dyDescent="0.25">
      <c r="C16461" s="101"/>
      <c r="E16461" s="101"/>
      <c r="G16461" s="101"/>
      <c r="I16461" s="102"/>
      <c r="J16461" s="103"/>
    </row>
    <row r="16462" spans="3:10" x14ac:dyDescent="0.25">
      <c r="C16462" s="101"/>
      <c r="E16462" s="101"/>
      <c r="G16462" s="101"/>
      <c r="I16462" s="102"/>
      <c r="J16462" s="103"/>
    </row>
    <row r="16463" spans="3:10" x14ac:dyDescent="0.25">
      <c r="C16463" s="101"/>
      <c r="E16463" s="101"/>
      <c r="G16463" s="101"/>
      <c r="I16463" s="102"/>
      <c r="J16463" s="103"/>
    </row>
    <row r="16464" spans="3:10" x14ac:dyDescent="0.25">
      <c r="C16464" s="101"/>
      <c r="E16464" s="101"/>
      <c r="G16464" s="101"/>
      <c r="I16464" s="102"/>
      <c r="J16464" s="103"/>
    </row>
    <row r="16465" spans="3:10" x14ac:dyDescent="0.25">
      <c r="C16465" s="101"/>
      <c r="E16465" s="101"/>
      <c r="G16465" s="101"/>
      <c r="I16465" s="102"/>
      <c r="J16465" s="103"/>
    </row>
    <row r="16466" spans="3:10" x14ac:dyDescent="0.25">
      <c r="C16466" s="101"/>
      <c r="E16466" s="101"/>
      <c r="G16466" s="101"/>
      <c r="I16466" s="102"/>
      <c r="J16466" s="103"/>
    </row>
    <row r="16467" spans="3:10" x14ac:dyDescent="0.25">
      <c r="C16467" s="101"/>
      <c r="E16467" s="101"/>
      <c r="G16467" s="101"/>
      <c r="I16467" s="102"/>
      <c r="J16467" s="103"/>
    </row>
    <row r="16468" spans="3:10" x14ac:dyDescent="0.25">
      <c r="C16468" s="101"/>
      <c r="E16468" s="101"/>
      <c r="G16468" s="101"/>
      <c r="I16468" s="102"/>
      <c r="J16468" s="103"/>
    </row>
    <row r="16469" spans="3:10" x14ac:dyDescent="0.25">
      <c r="C16469" s="101"/>
      <c r="E16469" s="101"/>
      <c r="G16469" s="101"/>
      <c r="I16469" s="102"/>
      <c r="J16469" s="103"/>
    </row>
    <row r="16470" spans="3:10" x14ac:dyDescent="0.25">
      <c r="C16470" s="101"/>
      <c r="E16470" s="101"/>
      <c r="G16470" s="101"/>
      <c r="I16470" s="102"/>
      <c r="J16470" s="103"/>
    </row>
    <row r="16471" spans="3:10" x14ac:dyDescent="0.25">
      <c r="C16471" s="101"/>
      <c r="E16471" s="101"/>
      <c r="G16471" s="101"/>
      <c r="I16471" s="102"/>
      <c r="J16471" s="103"/>
    </row>
    <row r="16472" spans="3:10" x14ac:dyDescent="0.25">
      <c r="C16472" s="101"/>
      <c r="E16472" s="101"/>
      <c r="G16472" s="101"/>
      <c r="I16472" s="102"/>
      <c r="J16472" s="103"/>
    </row>
    <row r="16473" spans="3:10" x14ac:dyDescent="0.25">
      <c r="C16473" s="101"/>
      <c r="E16473" s="101"/>
      <c r="G16473" s="101"/>
      <c r="I16473" s="102"/>
      <c r="J16473" s="103"/>
    </row>
    <row r="16474" spans="3:10" x14ac:dyDescent="0.25">
      <c r="C16474" s="101"/>
      <c r="E16474" s="101"/>
      <c r="G16474" s="101"/>
      <c r="I16474" s="102"/>
      <c r="J16474" s="103"/>
    </row>
    <row r="16475" spans="3:10" x14ac:dyDescent="0.25">
      <c r="C16475" s="101"/>
      <c r="E16475" s="101"/>
      <c r="G16475" s="101"/>
      <c r="I16475" s="102"/>
      <c r="J16475" s="103"/>
    </row>
    <row r="16476" spans="3:10" x14ac:dyDescent="0.25">
      <c r="C16476" s="101"/>
      <c r="E16476" s="101"/>
      <c r="G16476" s="101"/>
      <c r="I16476" s="102"/>
      <c r="J16476" s="103"/>
    </row>
    <row r="16477" spans="3:10" x14ac:dyDescent="0.25">
      <c r="C16477" s="101"/>
      <c r="E16477" s="101"/>
      <c r="G16477" s="101"/>
      <c r="I16477" s="102"/>
      <c r="J16477" s="103"/>
    </row>
    <row r="16478" spans="3:10" x14ac:dyDescent="0.25">
      <c r="C16478" s="101"/>
      <c r="E16478" s="101"/>
      <c r="G16478" s="101"/>
      <c r="I16478" s="102"/>
      <c r="J16478" s="103"/>
    </row>
    <row r="16479" spans="3:10" x14ac:dyDescent="0.25">
      <c r="C16479" s="101"/>
      <c r="E16479" s="101"/>
      <c r="G16479" s="101"/>
      <c r="I16479" s="102"/>
      <c r="J16479" s="103"/>
    </row>
    <row r="16480" spans="3:10" x14ac:dyDescent="0.25">
      <c r="C16480" s="101"/>
      <c r="E16480" s="101"/>
      <c r="G16480" s="101"/>
      <c r="I16480" s="102"/>
      <c r="J16480" s="103"/>
    </row>
    <row r="16481" spans="3:10" x14ac:dyDescent="0.25">
      <c r="C16481" s="101"/>
      <c r="E16481" s="101"/>
      <c r="G16481" s="101"/>
      <c r="I16481" s="102"/>
      <c r="J16481" s="103"/>
    </row>
    <row r="16482" spans="3:10" x14ac:dyDescent="0.25">
      <c r="C16482" s="101"/>
      <c r="E16482" s="101"/>
      <c r="G16482" s="101"/>
      <c r="I16482" s="102"/>
      <c r="J16482" s="103"/>
    </row>
    <row r="16483" spans="3:10" x14ac:dyDescent="0.25">
      <c r="C16483" s="101"/>
      <c r="E16483" s="101"/>
      <c r="G16483" s="101"/>
      <c r="I16483" s="102"/>
      <c r="J16483" s="103"/>
    </row>
    <row r="16484" spans="3:10" x14ac:dyDescent="0.25">
      <c r="C16484" s="101"/>
      <c r="E16484" s="101"/>
      <c r="G16484" s="101"/>
      <c r="I16484" s="102"/>
      <c r="J16484" s="103"/>
    </row>
    <row r="16485" spans="3:10" x14ac:dyDescent="0.25">
      <c r="C16485" s="101"/>
      <c r="E16485" s="101"/>
      <c r="G16485" s="101"/>
      <c r="I16485" s="102"/>
      <c r="J16485" s="103"/>
    </row>
    <row r="16486" spans="3:10" x14ac:dyDescent="0.25">
      <c r="C16486" s="101"/>
      <c r="E16486" s="101"/>
      <c r="G16486" s="101"/>
      <c r="I16486" s="102"/>
      <c r="J16486" s="103"/>
    </row>
    <row r="16487" spans="3:10" x14ac:dyDescent="0.25">
      <c r="C16487" s="101"/>
      <c r="E16487" s="101"/>
      <c r="G16487" s="101"/>
      <c r="I16487" s="102"/>
      <c r="J16487" s="103"/>
    </row>
    <row r="16488" spans="3:10" x14ac:dyDescent="0.25">
      <c r="C16488" s="101"/>
      <c r="E16488" s="101"/>
      <c r="G16488" s="101"/>
      <c r="I16488" s="102"/>
      <c r="J16488" s="103"/>
    </row>
    <row r="16489" spans="3:10" x14ac:dyDescent="0.25">
      <c r="C16489" s="101"/>
      <c r="E16489" s="101"/>
      <c r="G16489" s="101"/>
      <c r="I16489" s="102"/>
      <c r="J16489" s="103"/>
    </row>
    <row r="16490" spans="3:10" x14ac:dyDescent="0.25">
      <c r="C16490" s="101"/>
      <c r="E16490" s="101"/>
      <c r="G16490" s="101"/>
      <c r="I16490" s="102"/>
      <c r="J16490" s="103"/>
    </row>
    <row r="16491" spans="3:10" x14ac:dyDescent="0.25">
      <c r="C16491" s="101"/>
      <c r="E16491" s="101"/>
      <c r="G16491" s="101"/>
      <c r="I16491" s="102"/>
      <c r="J16491" s="103"/>
    </row>
    <row r="16492" spans="3:10" x14ac:dyDescent="0.25">
      <c r="C16492" s="101"/>
      <c r="E16492" s="101"/>
      <c r="G16492" s="101"/>
      <c r="I16492" s="102"/>
      <c r="J16492" s="103"/>
    </row>
    <row r="16493" spans="3:10" x14ac:dyDescent="0.25">
      <c r="C16493" s="101"/>
      <c r="E16493" s="101"/>
      <c r="G16493" s="101"/>
      <c r="I16493" s="102"/>
      <c r="J16493" s="103"/>
    </row>
    <row r="16494" spans="3:10" x14ac:dyDescent="0.25">
      <c r="C16494" s="101"/>
      <c r="E16494" s="101"/>
      <c r="G16494" s="101"/>
      <c r="I16494" s="102"/>
      <c r="J16494" s="103"/>
    </row>
    <row r="16495" spans="3:10" x14ac:dyDescent="0.25">
      <c r="C16495" s="101"/>
      <c r="E16495" s="101"/>
      <c r="G16495" s="101"/>
      <c r="I16495" s="102"/>
      <c r="J16495" s="103"/>
    </row>
    <row r="16496" spans="3:10" x14ac:dyDescent="0.25">
      <c r="C16496" s="101"/>
      <c r="E16496" s="101"/>
      <c r="G16496" s="101"/>
      <c r="I16496" s="102"/>
      <c r="J16496" s="103"/>
    </row>
    <row r="16497" spans="3:10" x14ac:dyDescent="0.25">
      <c r="C16497" s="101"/>
      <c r="E16497" s="101"/>
      <c r="G16497" s="101"/>
      <c r="I16497" s="102"/>
      <c r="J16497" s="103"/>
    </row>
    <row r="16498" spans="3:10" x14ac:dyDescent="0.25">
      <c r="C16498" s="101"/>
      <c r="E16498" s="101"/>
      <c r="G16498" s="101"/>
      <c r="I16498" s="102"/>
      <c r="J16498" s="103"/>
    </row>
    <row r="16499" spans="3:10" x14ac:dyDescent="0.25">
      <c r="C16499" s="101"/>
      <c r="E16499" s="101"/>
      <c r="G16499" s="101"/>
      <c r="I16499" s="102"/>
      <c r="J16499" s="103"/>
    </row>
    <row r="16500" spans="3:10" x14ac:dyDescent="0.25">
      <c r="C16500" s="101"/>
      <c r="E16500" s="101"/>
      <c r="G16500" s="101"/>
      <c r="I16500" s="102"/>
      <c r="J16500" s="103"/>
    </row>
    <row r="16501" spans="3:10" x14ac:dyDescent="0.25">
      <c r="C16501" s="101"/>
      <c r="E16501" s="101"/>
      <c r="G16501" s="101"/>
      <c r="I16501" s="102"/>
      <c r="J16501" s="103"/>
    </row>
    <row r="16502" spans="3:10" x14ac:dyDescent="0.25">
      <c r="C16502" s="101"/>
      <c r="E16502" s="101"/>
      <c r="G16502" s="101"/>
      <c r="I16502" s="102"/>
      <c r="J16502" s="103"/>
    </row>
    <row r="16503" spans="3:10" x14ac:dyDescent="0.25">
      <c r="C16503" s="101"/>
      <c r="E16503" s="101"/>
      <c r="G16503" s="101"/>
      <c r="I16503" s="102"/>
      <c r="J16503" s="103"/>
    </row>
    <row r="16504" spans="3:10" x14ac:dyDescent="0.25">
      <c r="C16504" s="101"/>
      <c r="E16504" s="101"/>
      <c r="G16504" s="101"/>
      <c r="I16504" s="102"/>
      <c r="J16504" s="103"/>
    </row>
    <row r="16505" spans="3:10" x14ac:dyDescent="0.25">
      <c r="C16505" s="101"/>
      <c r="E16505" s="101"/>
      <c r="G16505" s="101"/>
      <c r="I16505" s="102"/>
      <c r="J16505" s="103"/>
    </row>
    <row r="16506" spans="3:10" x14ac:dyDescent="0.25">
      <c r="C16506" s="101"/>
      <c r="E16506" s="101"/>
      <c r="G16506" s="101"/>
      <c r="I16506" s="102"/>
      <c r="J16506" s="103"/>
    </row>
    <row r="16507" spans="3:10" x14ac:dyDescent="0.25">
      <c r="C16507" s="101"/>
      <c r="E16507" s="101"/>
      <c r="G16507" s="101"/>
      <c r="I16507" s="102"/>
      <c r="J16507" s="103"/>
    </row>
    <row r="16508" spans="3:10" x14ac:dyDescent="0.25">
      <c r="C16508" s="101"/>
      <c r="E16508" s="101"/>
      <c r="G16508" s="101"/>
      <c r="I16508" s="102"/>
      <c r="J16508" s="103"/>
    </row>
    <row r="16509" spans="3:10" x14ac:dyDescent="0.25">
      <c r="C16509" s="101"/>
      <c r="E16509" s="101"/>
      <c r="G16509" s="101"/>
      <c r="I16509" s="102"/>
      <c r="J16509" s="103"/>
    </row>
    <row r="16510" spans="3:10" x14ac:dyDescent="0.25">
      <c r="C16510" s="101"/>
      <c r="E16510" s="101"/>
      <c r="G16510" s="101"/>
      <c r="I16510" s="102"/>
      <c r="J16510" s="103"/>
    </row>
    <row r="16511" spans="3:10" x14ac:dyDescent="0.25">
      <c r="C16511" s="101"/>
      <c r="E16511" s="101"/>
      <c r="G16511" s="101"/>
      <c r="I16511" s="102"/>
      <c r="J16511" s="103"/>
    </row>
    <row r="16512" spans="3:10" x14ac:dyDescent="0.25">
      <c r="C16512" s="101"/>
      <c r="E16512" s="101"/>
      <c r="G16512" s="101"/>
      <c r="I16512" s="102"/>
      <c r="J16512" s="103"/>
    </row>
    <row r="16513" spans="3:10" x14ac:dyDescent="0.25">
      <c r="C16513" s="101"/>
      <c r="E16513" s="101"/>
      <c r="G16513" s="101"/>
      <c r="I16513" s="102"/>
      <c r="J16513" s="103"/>
    </row>
    <row r="16514" spans="3:10" x14ac:dyDescent="0.25">
      <c r="C16514" s="101"/>
      <c r="E16514" s="101"/>
      <c r="G16514" s="101"/>
      <c r="I16514" s="102"/>
      <c r="J16514" s="103"/>
    </row>
    <row r="16515" spans="3:10" x14ac:dyDescent="0.25">
      <c r="C16515" s="101"/>
      <c r="E16515" s="101"/>
      <c r="G16515" s="101"/>
      <c r="I16515" s="102"/>
      <c r="J16515" s="103"/>
    </row>
    <row r="16516" spans="3:10" x14ac:dyDescent="0.25">
      <c r="C16516" s="101"/>
      <c r="E16516" s="101"/>
      <c r="G16516" s="101"/>
      <c r="I16516" s="102"/>
      <c r="J16516" s="103"/>
    </row>
    <row r="16517" spans="3:10" x14ac:dyDescent="0.25">
      <c r="C16517" s="101"/>
      <c r="E16517" s="101"/>
      <c r="G16517" s="101"/>
      <c r="I16517" s="102"/>
      <c r="J16517" s="103"/>
    </row>
    <row r="16518" spans="3:10" x14ac:dyDescent="0.25">
      <c r="C16518" s="101"/>
      <c r="E16518" s="101"/>
      <c r="G16518" s="101"/>
      <c r="I16518" s="102"/>
      <c r="J16518" s="103"/>
    </row>
    <row r="16519" spans="3:10" x14ac:dyDescent="0.25">
      <c r="C16519" s="101"/>
      <c r="E16519" s="101"/>
      <c r="G16519" s="101"/>
      <c r="I16519" s="102"/>
      <c r="J16519" s="103"/>
    </row>
    <row r="16520" spans="3:10" x14ac:dyDescent="0.25">
      <c r="C16520" s="101"/>
      <c r="E16520" s="101"/>
      <c r="G16520" s="101"/>
      <c r="I16520" s="102"/>
      <c r="J16520" s="103"/>
    </row>
    <row r="16521" spans="3:10" x14ac:dyDescent="0.25">
      <c r="C16521" s="101"/>
      <c r="E16521" s="101"/>
      <c r="G16521" s="101"/>
      <c r="I16521" s="102"/>
      <c r="J16521" s="103"/>
    </row>
    <row r="16522" spans="3:10" x14ac:dyDescent="0.25">
      <c r="C16522" s="101"/>
      <c r="E16522" s="101"/>
      <c r="G16522" s="101"/>
      <c r="I16522" s="102"/>
      <c r="J16522" s="103"/>
    </row>
    <row r="16523" spans="3:10" x14ac:dyDescent="0.25">
      <c r="C16523" s="101"/>
      <c r="E16523" s="101"/>
      <c r="G16523" s="101"/>
      <c r="I16523" s="102"/>
      <c r="J16523" s="103"/>
    </row>
    <row r="16524" spans="3:10" x14ac:dyDescent="0.25">
      <c r="C16524" s="101"/>
      <c r="E16524" s="101"/>
      <c r="G16524" s="101"/>
      <c r="I16524" s="102"/>
      <c r="J16524" s="103"/>
    </row>
    <row r="16525" spans="3:10" x14ac:dyDescent="0.25">
      <c r="C16525" s="101"/>
      <c r="E16525" s="101"/>
      <c r="G16525" s="101"/>
      <c r="I16525" s="102"/>
      <c r="J16525" s="103"/>
    </row>
    <row r="16526" spans="3:10" x14ac:dyDescent="0.25">
      <c r="C16526" s="101"/>
      <c r="E16526" s="101"/>
      <c r="G16526" s="101"/>
      <c r="I16526" s="102"/>
      <c r="J16526" s="103"/>
    </row>
    <row r="16527" spans="3:10" x14ac:dyDescent="0.25">
      <c r="C16527" s="101"/>
      <c r="E16527" s="101"/>
      <c r="G16527" s="101"/>
      <c r="I16527" s="102"/>
      <c r="J16527" s="103"/>
    </row>
    <row r="16528" spans="3:10" x14ac:dyDescent="0.25">
      <c r="C16528" s="101"/>
      <c r="E16528" s="101"/>
      <c r="G16528" s="101"/>
      <c r="I16528" s="102"/>
      <c r="J16528" s="103"/>
    </row>
    <row r="16529" spans="3:10" x14ac:dyDescent="0.25">
      <c r="C16529" s="101"/>
      <c r="E16529" s="101"/>
      <c r="G16529" s="101"/>
      <c r="I16529" s="102"/>
      <c r="J16529" s="103"/>
    </row>
    <row r="16530" spans="3:10" x14ac:dyDescent="0.25">
      <c r="C16530" s="101"/>
      <c r="E16530" s="101"/>
      <c r="G16530" s="101"/>
      <c r="I16530" s="102"/>
      <c r="J16530" s="103"/>
    </row>
    <row r="16531" spans="3:10" x14ac:dyDescent="0.25">
      <c r="C16531" s="101"/>
      <c r="E16531" s="101"/>
      <c r="G16531" s="101"/>
      <c r="I16531" s="102"/>
      <c r="J16531" s="103"/>
    </row>
    <row r="16532" spans="3:10" x14ac:dyDescent="0.25">
      <c r="C16532" s="101"/>
      <c r="E16532" s="101"/>
      <c r="G16532" s="101"/>
      <c r="I16532" s="102"/>
      <c r="J16532" s="103"/>
    </row>
    <row r="16533" spans="3:10" x14ac:dyDescent="0.25">
      <c r="C16533" s="101"/>
      <c r="E16533" s="101"/>
      <c r="G16533" s="101"/>
      <c r="I16533" s="102"/>
      <c r="J16533" s="103"/>
    </row>
    <row r="16534" spans="3:10" x14ac:dyDescent="0.25">
      <c r="C16534" s="101"/>
      <c r="E16534" s="101"/>
      <c r="G16534" s="101"/>
      <c r="I16534" s="102"/>
      <c r="J16534" s="103"/>
    </row>
    <row r="16535" spans="3:10" x14ac:dyDescent="0.25">
      <c r="C16535" s="101"/>
      <c r="E16535" s="101"/>
      <c r="G16535" s="101"/>
      <c r="I16535" s="102"/>
      <c r="J16535" s="103"/>
    </row>
    <row r="16536" spans="3:10" x14ac:dyDescent="0.25">
      <c r="C16536" s="101"/>
      <c r="E16536" s="101"/>
      <c r="G16536" s="101"/>
      <c r="I16536" s="102"/>
      <c r="J16536" s="103"/>
    </row>
    <row r="16537" spans="3:10" x14ac:dyDescent="0.25">
      <c r="C16537" s="101"/>
      <c r="E16537" s="101"/>
      <c r="G16537" s="101"/>
      <c r="I16537" s="102"/>
      <c r="J16537" s="103"/>
    </row>
    <row r="16538" spans="3:10" x14ac:dyDescent="0.25">
      <c r="C16538" s="101"/>
      <c r="E16538" s="101"/>
      <c r="G16538" s="101"/>
      <c r="I16538" s="102"/>
      <c r="J16538" s="103"/>
    </row>
    <row r="16539" spans="3:10" x14ac:dyDescent="0.25">
      <c r="C16539" s="101"/>
      <c r="E16539" s="101"/>
      <c r="G16539" s="101"/>
      <c r="I16539" s="102"/>
      <c r="J16539" s="103"/>
    </row>
    <row r="16540" spans="3:10" x14ac:dyDescent="0.25">
      <c r="C16540" s="101"/>
      <c r="E16540" s="101"/>
      <c r="G16540" s="101"/>
      <c r="I16540" s="102"/>
      <c r="J16540" s="103"/>
    </row>
    <row r="16541" spans="3:10" x14ac:dyDescent="0.25">
      <c r="C16541" s="101"/>
      <c r="E16541" s="101"/>
      <c r="G16541" s="101"/>
      <c r="I16541" s="102"/>
      <c r="J16541" s="103"/>
    </row>
    <row r="16542" spans="3:10" x14ac:dyDescent="0.25">
      <c r="C16542" s="101"/>
      <c r="E16542" s="101"/>
      <c r="G16542" s="101"/>
      <c r="I16542" s="102"/>
      <c r="J16542" s="103"/>
    </row>
    <row r="16543" spans="3:10" x14ac:dyDescent="0.25">
      <c r="C16543" s="101"/>
      <c r="E16543" s="101"/>
      <c r="G16543" s="101"/>
      <c r="I16543" s="102"/>
      <c r="J16543" s="103"/>
    </row>
    <row r="16544" spans="3:10" x14ac:dyDescent="0.25">
      <c r="C16544" s="101"/>
      <c r="E16544" s="101"/>
      <c r="G16544" s="101"/>
      <c r="I16544" s="102"/>
      <c r="J16544" s="103"/>
    </row>
    <row r="16545" spans="3:10" x14ac:dyDescent="0.25">
      <c r="C16545" s="101"/>
      <c r="E16545" s="101"/>
      <c r="G16545" s="101"/>
      <c r="I16545" s="102"/>
      <c r="J16545" s="103"/>
    </row>
    <row r="16546" spans="3:10" x14ac:dyDescent="0.25">
      <c r="C16546" s="101"/>
      <c r="E16546" s="101"/>
      <c r="G16546" s="101"/>
      <c r="I16546" s="102"/>
      <c r="J16546" s="103"/>
    </row>
    <row r="16547" spans="3:10" x14ac:dyDescent="0.25">
      <c r="C16547" s="101"/>
      <c r="E16547" s="101"/>
      <c r="G16547" s="101"/>
      <c r="I16547" s="102"/>
      <c r="J16547" s="103"/>
    </row>
    <row r="16548" spans="3:10" x14ac:dyDescent="0.25">
      <c r="C16548" s="101"/>
      <c r="E16548" s="101"/>
      <c r="G16548" s="101"/>
      <c r="I16548" s="102"/>
      <c r="J16548" s="103"/>
    </row>
    <row r="16549" spans="3:10" x14ac:dyDescent="0.25">
      <c r="C16549" s="101"/>
      <c r="E16549" s="101"/>
      <c r="G16549" s="101"/>
      <c r="I16549" s="102"/>
      <c r="J16549" s="103"/>
    </row>
    <row r="16550" spans="3:10" x14ac:dyDescent="0.25">
      <c r="C16550" s="101"/>
      <c r="E16550" s="101"/>
      <c r="G16550" s="101"/>
      <c r="I16550" s="102"/>
      <c r="J16550" s="103"/>
    </row>
    <row r="16551" spans="3:10" x14ac:dyDescent="0.25">
      <c r="C16551" s="101"/>
      <c r="E16551" s="101"/>
      <c r="G16551" s="101"/>
      <c r="I16551" s="102"/>
      <c r="J16551" s="103"/>
    </row>
    <row r="16552" spans="3:10" x14ac:dyDescent="0.25">
      <c r="C16552" s="101"/>
      <c r="E16552" s="101"/>
      <c r="G16552" s="101"/>
      <c r="I16552" s="102"/>
      <c r="J16552" s="103"/>
    </row>
    <row r="16553" spans="3:10" x14ac:dyDescent="0.25">
      <c r="C16553" s="101"/>
      <c r="E16553" s="101"/>
      <c r="G16553" s="101"/>
      <c r="I16553" s="102"/>
      <c r="J16553" s="103"/>
    </row>
    <row r="16554" spans="3:10" x14ac:dyDescent="0.25">
      <c r="C16554" s="101"/>
      <c r="E16554" s="101"/>
      <c r="G16554" s="101"/>
      <c r="I16554" s="102"/>
      <c r="J16554" s="103"/>
    </row>
    <row r="16555" spans="3:10" x14ac:dyDescent="0.25">
      <c r="C16555" s="101"/>
      <c r="E16555" s="101"/>
      <c r="G16555" s="101"/>
      <c r="I16555" s="102"/>
      <c r="J16555" s="103"/>
    </row>
    <row r="16556" spans="3:10" x14ac:dyDescent="0.25">
      <c r="C16556" s="101"/>
      <c r="E16556" s="101"/>
      <c r="G16556" s="101"/>
      <c r="I16556" s="102"/>
      <c r="J16556" s="103"/>
    </row>
    <row r="16557" spans="3:10" x14ac:dyDescent="0.25">
      <c r="C16557" s="101"/>
      <c r="E16557" s="101"/>
      <c r="G16557" s="101"/>
      <c r="I16557" s="102"/>
      <c r="J16557" s="103"/>
    </row>
    <row r="16558" spans="3:10" x14ac:dyDescent="0.25">
      <c r="C16558" s="101"/>
      <c r="E16558" s="101"/>
      <c r="G16558" s="101"/>
      <c r="I16558" s="102"/>
      <c r="J16558" s="103"/>
    </row>
    <row r="16559" spans="3:10" x14ac:dyDescent="0.25">
      <c r="C16559" s="101"/>
      <c r="E16559" s="101"/>
      <c r="G16559" s="101"/>
      <c r="I16559" s="102"/>
      <c r="J16559" s="103"/>
    </row>
    <row r="16560" spans="3:10" x14ac:dyDescent="0.25">
      <c r="C16560" s="101"/>
      <c r="E16560" s="101"/>
      <c r="G16560" s="101"/>
      <c r="I16560" s="102"/>
      <c r="J16560" s="103"/>
    </row>
    <row r="16561" spans="3:10" x14ac:dyDescent="0.25">
      <c r="C16561" s="101"/>
      <c r="E16561" s="101"/>
      <c r="G16561" s="101"/>
      <c r="I16561" s="102"/>
      <c r="J16561" s="103"/>
    </row>
    <row r="16562" spans="3:10" x14ac:dyDescent="0.25">
      <c r="C16562" s="101"/>
      <c r="E16562" s="101"/>
      <c r="G16562" s="101"/>
      <c r="I16562" s="102"/>
      <c r="J16562" s="103"/>
    </row>
    <row r="16563" spans="3:10" x14ac:dyDescent="0.25">
      <c r="C16563" s="101"/>
      <c r="E16563" s="101"/>
      <c r="G16563" s="101"/>
      <c r="I16563" s="102"/>
      <c r="J16563" s="103"/>
    </row>
    <row r="16564" spans="3:10" x14ac:dyDescent="0.25">
      <c r="C16564" s="101"/>
      <c r="E16564" s="101"/>
      <c r="G16564" s="101"/>
      <c r="I16564" s="102"/>
      <c r="J16564" s="103"/>
    </row>
    <row r="16565" spans="3:10" x14ac:dyDescent="0.25">
      <c r="C16565" s="101"/>
      <c r="E16565" s="101"/>
      <c r="G16565" s="101"/>
      <c r="I16565" s="102"/>
      <c r="J16565" s="103"/>
    </row>
    <row r="16566" spans="3:10" x14ac:dyDescent="0.25">
      <c r="C16566" s="101"/>
      <c r="E16566" s="101"/>
      <c r="G16566" s="101"/>
      <c r="I16566" s="102"/>
      <c r="J16566" s="103"/>
    </row>
    <row r="16567" spans="3:10" x14ac:dyDescent="0.25">
      <c r="C16567" s="101"/>
      <c r="E16567" s="101"/>
      <c r="G16567" s="101"/>
      <c r="I16567" s="102"/>
      <c r="J16567" s="103"/>
    </row>
    <row r="16568" spans="3:10" x14ac:dyDescent="0.25">
      <c r="C16568" s="101"/>
      <c r="E16568" s="101"/>
      <c r="G16568" s="101"/>
      <c r="I16568" s="102"/>
      <c r="J16568" s="103"/>
    </row>
    <row r="16569" spans="3:10" x14ac:dyDescent="0.25">
      <c r="C16569" s="101"/>
      <c r="E16569" s="101"/>
      <c r="G16569" s="101"/>
      <c r="I16569" s="102"/>
      <c r="J16569" s="103"/>
    </row>
    <row r="16570" spans="3:10" x14ac:dyDescent="0.25">
      <c r="C16570" s="101"/>
      <c r="E16570" s="101"/>
      <c r="G16570" s="101"/>
      <c r="I16570" s="102"/>
      <c r="J16570" s="103"/>
    </row>
    <row r="16571" spans="3:10" x14ac:dyDescent="0.25">
      <c r="C16571" s="101"/>
      <c r="E16571" s="101"/>
      <c r="G16571" s="101"/>
      <c r="I16571" s="102"/>
      <c r="J16571" s="103"/>
    </row>
    <row r="16572" spans="3:10" x14ac:dyDescent="0.25">
      <c r="C16572" s="101"/>
      <c r="E16572" s="101"/>
      <c r="G16572" s="101"/>
      <c r="I16572" s="102"/>
      <c r="J16572" s="103"/>
    </row>
    <row r="16573" spans="3:10" x14ac:dyDescent="0.25">
      <c r="C16573" s="101"/>
      <c r="E16573" s="101"/>
      <c r="G16573" s="101"/>
      <c r="I16573" s="102"/>
      <c r="J16573" s="103"/>
    </row>
    <row r="16574" spans="3:10" x14ac:dyDescent="0.25">
      <c r="C16574" s="101"/>
      <c r="E16574" s="101"/>
      <c r="G16574" s="101"/>
      <c r="I16574" s="102"/>
      <c r="J16574" s="103"/>
    </row>
    <row r="16575" spans="3:10" x14ac:dyDescent="0.25">
      <c r="C16575" s="101"/>
      <c r="E16575" s="101"/>
      <c r="G16575" s="101"/>
      <c r="I16575" s="102"/>
      <c r="J16575" s="103"/>
    </row>
    <row r="16576" spans="3:10" x14ac:dyDescent="0.25">
      <c r="C16576" s="101"/>
      <c r="E16576" s="101"/>
      <c r="G16576" s="101"/>
      <c r="I16576" s="102"/>
      <c r="J16576" s="103"/>
    </row>
    <row r="16577" spans="3:10" x14ac:dyDescent="0.25">
      <c r="C16577" s="101"/>
      <c r="E16577" s="101"/>
      <c r="G16577" s="101"/>
      <c r="I16577" s="102"/>
      <c r="J16577" s="103"/>
    </row>
    <row r="16578" spans="3:10" x14ac:dyDescent="0.25">
      <c r="C16578" s="101"/>
      <c r="E16578" s="101"/>
      <c r="G16578" s="101"/>
      <c r="I16578" s="102"/>
      <c r="J16578" s="103"/>
    </row>
    <row r="16579" spans="3:10" x14ac:dyDescent="0.25">
      <c r="C16579" s="101"/>
      <c r="E16579" s="101"/>
      <c r="G16579" s="101"/>
      <c r="I16579" s="102"/>
      <c r="J16579" s="103"/>
    </row>
    <row r="16580" spans="3:10" x14ac:dyDescent="0.25">
      <c r="C16580" s="101"/>
      <c r="E16580" s="101"/>
      <c r="G16580" s="101"/>
      <c r="I16580" s="102"/>
      <c r="J16580" s="103"/>
    </row>
    <row r="16581" spans="3:10" x14ac:dyDescent="0.25">
      <c r="C16581" s="101"/>
      <c r="E16581" s="101"/>
      <c r="G16581" s="101"/>
      <c r="I16581" s="102"/>
      <c r="J16581" s="103"/>
    </row>
    <row r="16582" spans="3:10" x14ac:dyDescent="0.25">
      <c r="C16582" s="101"/>
      <c r="E16582" s="101"/>
      <c r="G16582" s="101"/>
      <c r="I16582" s="102"/>
      <c r="J16582" s="103"/>
    </row>
    <row r="16583" spans="3:10" x14ac:dyDescent="0.25">
      <c r="C16583" s="101"/>
      <c r="E16583" s="101"/>
      <c r="G16583" s="101"/>
      <c r="I16583" s="102"/>
      <c r="J16583" s="103"/>
    </row>
    <row r="16584" spans="3:10" x14ac:dyDescent="0.25">
      <c r="C16584" s="101"/>
      <c r="E16584" s="101"/>
      <c r="G16584" s="101"/>
      <c r="I16584" s="102"/>
      <c r="J16584" s="103"/>
    </row>
    <row r="16585" spans="3:10" x14ac:dyDescent="0.25">
      <c r="C16585" s="101"/>
      <c r="E16585" s="101"/>
      <c r="G16585" s="101"/>
      <c r="I16585" s="102"/>
      <c r="J16585" s="103"/>
    </row>
    <row r="16586" spans="3:10" x14ac:dyDescent="0.25">
      <c r="C16586" s="101"/>
      <c r="E16586" s="101"/>
      <c r="G16586" s="101"/>
      <c r="I16586" s="102"/>
      <c r="J16586" s="103"/>
    </row>
    <row r="16587" spans="3:10" x14ac:dyDescent="0.25">
      <c r="C16587" s="101"/>
      <c r="E16587" s="101"/>
      <c r="G16587" s="101"/>
      <c r="I16587" s="102"/>
      <c r="J16587" s="103"/>
    </row>
    <row r="16588" spans="3:10" x14ac:dyDescent="0.25">
      <c r="C16588" s="101"/>
      <c r="E16588" s="101"/>
      <c r="G16588" s="101"/>
      <c r="I16588" s="102"/>
      <c r="J16588" s="103"/>
    </row>
    <row r="16589" spans="3:10" x14ac:dyDescent="0.25">
      <c r="C16589" s="101"/>
      <c r="E16589" s="101"/>
      <c r="G16589" s="101"/>
      <c r="I16589" s="102"/>
      <c r="J16589" s="103"/>
    </row>
    <row r="16590" spans="3:10" x14ac:dyDescent="0.25">
      <c r="C16590" s="101"/>
      <c r="E16590" s="101"/>
      <c r="G16590" s="101"/>
      <c r="I16590" s="102"/>
      <c r="J16590" s="103"/>
    </row>
    <row r="16591" spans="3:10" x14ac:dyDescent="0.25">
      <c r="C16591" s="101"/>
      <c r="E16591" s="101"/>
      <c r="G16591" s="101"/>
      <c r="I16591" s="102"/>
      <c r="J16591" s="103"/>
    </row>
    <row r="16592" spans="3:10" x14ac:dyDescent="0.25">
      <c r="C16592" s="101"/>
      <c r="E16592" s="101"/>
      <c r="G16592" s="101"/>
      <c r="I16592" s="102"/>
      <c r="J16592" s="103"/>
    </row>
    <row r="16593" spans="3:10" x14ac:dyDescent="0.25">
      <c r="C16593" s="101"/>
      <c r="E16593" s="101"/>
      <c r="G16593" s="101"/>
      <c r="I16593" s="102"/>
      <c r="J16593" s="103"/>
    </row>
    <row r="16594" spans="3:10" x14ac:dyDescent="0.25">
      <c r="C16594" s="101"/>
      <c r="E16594" s="101"/>
      <c r="G16594" s="101"/>
      <c r="I16594" s="102"/>
      <c r="J16594" s="103"/>
    </row>
    <row r="16595" spans="3:10" x14ac:dyDescent="0.25">
      <c r="C16595" s="101"/>
      <c r="E16595" s="101"/>
      <c r="G16595" s="101"/>
      <c r="I16595" s="102"/>
      <c r="J16595" s="103"/>
    </row>
    <row r="16596" spans="3:10" x14ac:dyDescent="0.25">
      <c r="C16596" s="101"/>
      <c r="E16596" s="101"/>
      <c r="G16596" s="101"/>
      <c r="I16596" s="102"/>
      <c r="J16596" s="103"/>
    </row>
    <row r="16597" spans="3:10" x14ac:dyDescent="0.25">
      <c r="C16597" s="101"/>
      <c r="E16597" s="101"/>
      <c r="G16597" s="101"/>
      <c r="I16597" s="102"/>
      <c r="J16597" s="103"/>
    </row>
    <row r="16598" spans="3:10" x14ac:dyDescent="0.25">
      <c r="C16598" s="101"/>
      <c r="E16598" s="101"/>
      <c r="G16598" s="101"/>
      <c r="I16598" s="102"/>
      <c r="J16598" s="103"/>
    </row>
    <row r="16599" spans="3:10" x14ac:dyDescent="0.25">
      <c r="C16599" s="101"/>
      <c r="E16599" s="101"/>
      <c r="G16599" s="101"/>
      <c r="I16599" s="102"/>
      <c r="J16599" s="103"/>
    </row>
    <row r="16600" spans="3:10" x14ac:dyDescent="0.25">
      <c r="C16600" s="101"/>
      <c r="E16600" s="101"/>
      <c r="G16600" s="101"/>
      <c r="I16600" s="102"/>
      <c r="J16600" s="103"/>
    </row>
    <row r="16601" spans="3:10" x14ac:dyDescent="0.25">
      <c r="C16601" s="101"/>
      <c r="E16601" s="101"/>
      <c r="G16601" s="101"/>
      <c r="I16601" s="102"/>
      <c r="J16601" s="103"/>
    </row>
    <row r="16602" spans="3:10" x14ac:dyDescent="0.25">
      <c r="C16602" s="101"/>
      <c r="E16602" s="101"/>
      <c r="G16602" s="101"/>
      <c r="I16602" s="102"/>
      <c r="J16602" s="103"/>
    </row>
    <row r="16603" spans="3:10" x14ac:dyDescent="0.25">
      <c r="C16603" s="101"/>
      <c r="E16603" s="101"/>
      <c r="G16603" s="101"/>
      <c r="I16603" s="102"/>
      <c r="J16603" s="103"/>
    </row>
    <row r="16604" spans="3:10" x14ac:dyDescent="0.25">
      <c r="C16604" s="101"/>
      <c r="E16604" s="101"/>
      <c r="G16604" s="101"/>
      <c r="I16604" s="102"/>
      <c r="J16604" s="103"/>
    </row>
    <row r="16605" spans="3:10" x14ac:dyDescent="0.25">
      <c r="C16605" s="101"/>
      <c r="E16605" s="101"/>
      <c r="G16605" s="101"/>
      <c r="I16605" s="102"/>
      <c r="J16605" s="103"/>
    </row>
    <row r="16606" spans="3:10" x14ac:dyDescent="0.25">
      <c r="C16606" s="101"/>
      <c r="E16606" s="101"/>
      <c r="G16606" s="101"/>
      <c r="I16606" s="102"/>
      <c r="J16606" s="103"/>
    </row>
    <row r="16607" spans="3:10" x14ac:dyDescent="0.25">
      <c r="C16607" s="101"/>
      <c r="E16607" s="101"/>
      <c r="G16607" s="101"/>
      <c r="I16607" s="102"/>
      <c r="J16607" s="103"/>
    </row>
    <row r="16608" spans="3:10" x14ac:dyDescent="0.25">
      <c r="C16608" s="101"/>
      <c r="E16608" s="101"/>
      <c r="G16608" s="101"/>
      <c r="I16608" s="102"/>
      <c r="J16608" s="103"/>
    </row>
    <row r="16609" spans="3:10" x14ac:dyDescent="0.25">
      <c r="C16609" s="101"/>
      <c r="E16609" s="101"/>
      <c r="G16609" s="101"/>
      <c r="I16609" s="102"/>
      <c r="J16609" s="103"/>
    </row>
    <row r="16610" spans="3:10" x14ac:dyDescent="0.25">
      <c r="C16610" s="101"/>
      <c r="E16610" s="101"/>
      <c r="G16610" s="101"/>
      <c r="I16610" s="102"/>
      <c r="J16610" s="103"/>
    </row>
    <row r="16611" spans="3:10" x14ac:dyDescent="0.25">
      <c r="C16611" s="101"/>
      <c r="E16611" s="101"/>
      <c r="G16611" s="101"/>
      <c r="I16611" s="102"/>
      <c r="J16611" s="103"/>
    </row>
    <row r="16612" spans="3:10" x14ac:dyDescent="0.25">
      <c r="C16612" s="101"/>
      <c r="E16612" s="101"/>
      <c r="G16612" s="101"/>
      <c r="I16612" s="102"/>
      <c r="J16612" s="103"/>
    </row>
    <row r="16613" spans="3:10" x14ac:dyDescent="0.25">
      <c r="C16613" s="101"/>
      <c r="E16613" s="101"/>
      <c r="G16613" s="101"/>
      <c r="I16613" s="102"/>
      <c r="J16613" s="103"/>
    </row>
    <row r="16614" spans="3:10" x14ac:dyDescent="0.25">
      <c r="C16614" s="101"/>
      <c r="E16614" s="101"/>
      <c r="G16614" s="101"/>
      <c r="I16614" s="102"/>
      <c r="J16614" s="103"/>
    </row>
    <row r="16615" spans="3:10" x14ac:dyDescent="0.25">
      <c r="C16615" s="101"/>
      <c r="E16615" s="101"/>
      <c r="G16615" s="101"/>
      <c r="I16615" s="102"/>
      <c r="J16615" s="103"/>
    </row>
    <row r="16616" spans="3:10" x14ac:dyDescent="0.25">
      <c r="C16616" s="101"/>
      <c r="E16616" s="101"/>
      <c r="G16616" s="101"/>
      <c r="I16616" s="102"/>
      <c r="J16616" s="103"/>
    </row>
    <row r="16617" spans="3:10" x14ac:dyDescent="0.25">
      <c r="C16617" s="101"/>
      <c r="E16617" s="101"/>
      <c r="G16617" s="101"/>
      <c r="I16617" s="102"/>
      <c r="J16617" s="103"/>
    </row>
    <row r="16618" spans="3:10" x14ac:dyDescent="0.25">
      <c r="C16618" s="101"/>
      <c r="E16618" s="101"/>
      <c r="G16618" s="101"/>
      <c r="I16618" s="102"/>
      <c r="J16618" s="103"/>
    </row>
    <row r="16619" spans="3:10" x14ac:dyDescent="0.25">
      <c r="C16619" s="101"/>
      <c r="E16619" s="101"/>
      <c r="G16619" s="101"/>
      <c r="I16619" s="102"/>
      <c r="J16619" s="103"/>
    </row>
    <row r="16620" spans="3:10" x14ac:dyDescent="0.25">
      <c r="C16620" s="101"/>
      <c r="E16620" s="101"/>
      <c r="G16620" s="101"/>
      <c r="I16620" s="102"/>
      <c r="J16620" s="103"/>
    </row>
    <row r="16621" spans="3:10" x14ac:dyDescent="0.25">
      <c r="C16621" s="101"/>
      <c r="E16621" s="101"/>
      <c r="G16621" s="101"/>
      <c r="I16621" s="102"/>
      <c r="J16621" s="103"/>
    </row>
    <row r="16622" spans="3:10" x14ac:dyDescent="0.25">
      <c r="C16622" s="101"/>
      <c r="E16622" s="101"/>
      <c r="G16622" s="101"/>
      <c r="I16622" s="102"/>
      <c r="J16622" s="103"/>
    </row>
    <row r="16623" spans="3:10" x14ac:dyDescent="0.25">
      <c r="C16623" s="101"/>
      <c r="E16623" s="101"/>
      <c r="G16623" s="101"/>
      <c r="I16623" s="102"/>
      <c r="J16623" s="103"/>
    </row>
    <row r="16624" spans="3:10" x14ac:dyDescent="0.25">
      <c r="C16624" s="101"/>
      <c r="E16624" s="101"/>
      <c r="G16624" s="101"/>
      <c r="I16624" s="102"/>
      <c r="J16624" s="103"/>
    </row>
    <row r="16625" spans="3:10" x14ac:dyDescent="0.25">
      <c r="C16625" s="101"/>
      <c r="E16625" s="101"/>
      <c r="G16625" s="101"/>
      <c r="I16625" s="102"/>
      <c r="J16625" s="103"/>
    </row>
    <row r="16626" spans="3:10" x14ac:dyDescent="0.25">
      <c r="C16626" s="101"/>
      <c r="E16626" s="101"/>
      <c r="G16626" s="101"/>
      <c r="I16626" s="102"/>
      <c r="J16626" s="103"/>
    </row>
    <row r="16627" spans="3:10" x14ac:dyDescent="0.25">
      <c r="C16627" s="101"/>
      <c r="E16627" s="101"/>
      <c r="G16627" s="101"/>
      <c r="I16627" s="102"/>
      <c r="J16627" s="103"/>
    </row>
    <row r="16628" spans="3:10" x14ac:dyDescent="0.25">
      <c r="C16628" s="101"/>
      <c r="E16628" s="101"/>
      <c r="G16628" s="101"/>
      <c r="I16628" s="102"/>
      <c r="J16628" s="103"/>
    </row>
    <row r="16629" spans="3:10" x14ac:dyDescent="0.25">
      <c r="C16629" s="101"/>
      <c r="E16629" s="101"/>
      <c r="G16629" s="101"/>
      <c r="I16629" s="102"/>
      <c r="J16629" s="103"/>
    </row>
    <row r="16630" spans="3:10" x14ac:dyDescent="0.25">
      <c r="C16630" s="101"/>
      <c r="E16630" s="101"/>
      <c r="G16630" s="101"/>
      <c r="I16630" s="102"/>
      <c r="J16630" s="103"/>
    </row>
    <row r="16631" spans="3:10" x14ac:dyDescent="0.25">
      <c r="C16631" s="101"/>
      <c r="E16631" s="101"/>
      <c r="G16631" s="101"/>
      <c r="I16631" s="102"/>
      <c r="J16631" s="103"/>
    </row>
    <row r="16632" spans="3:10" x14ac:dyDescent="0.25">
      <c r="C16632" s="101"/>
      <c r="E16632" s="101"/>
      <c r="G16632" s="101"/>
      <c r="I16632" s="102"/>
      <c r="J16632" s="103"/>
    </row>
    <row r="16633" spans="3:10" x14ac:dyDescent="0.25">
      <c r="C16633" s="101"/>
      <c r="E16633" s="101"/>
      <c r="G16633" s="101"/>
      <c r="I16633" s="102"/>
      <c r="J16633" s="103"/>
    </row>
    <row r="16634" spans="3:10" x14ac:dyDescent="0.25">
      <c r="C16634" s="101"/>
      <c r="E16634" s="101"/>
      <c r="G16634" s="101"/>
      <c r="I16634" s="102"/>
      <c r="J16634" s="103"/>
    </row>
    <row r="16635" spans="3:10" x14ac:dyDescent="0.25">
      <c r="C16635" s="101"/>
      <c r="E16635" s="101"/>
      <c r="G16635" s="101"/>
      <c r="I16635" s="102"/>
      <c r="J16635" s="103"/>
    </row>
    <row r="16636" spans="3:10" x14ac:dyDescent="0.25">
      <c r="C16636" s="101"/>
      <c r="E16636" s="101"/>
      <c r="G16636" s="101"/>
      <c r="I16636" s="102"/>
      <c r="J16636" s="103"/>
    </row>
    <row r="16637" spans="3:10" x14ac:dyDescent="0.25">
      <c r="C16637" s="101"/>
      <c r="E16637" s="101"/>
      <c r="G16637" s="101"/>
      <c r="I16637" s="102"/>
      <c r="J16637" s="103"/>
    </row>
    <row r="16638" spans="3:10" x14ac:dyDescent="0.25">
      <c r="C16638" s="101"/>
      <c r="E16638" s="101"/>
      <c r="G16638" s="101"/>
      <c r="I16638" s="102"/>
      <c r="J16638" s="103"/>
    </row>
    <row r="16639" spans="3:10" x14ac:dyDescent="0.25">
      <c r="C16639" s="101"/>
      <c r="E16639" s="101"/>
      <c r="G16639" s="101"/>
      <c r="I16639" s="102"/>
      <c r="J16639" s="103"/>
    </row>
    <row r="16640" spans="3:10" x14ac:dyDescent="0.25">
      <c r="C16640" s="101"/>
      <c r="E16640" s="101"/>
      <c r="G16640" s="101"/>
      <c r="I16640" s="102"/>
      <c r="J16640" s="103"/>
    </row>
    <row r="16641" spans="3:10" x14ac:dyDescent="0.25">
      <c r="C16641" s="101"/>
      <c r="E16641" s="101"/>
      <c r="G16641" s="101"/>
      <c r="I16641" s="102"/>
      <c r="J16641" s="103"/>
    </row>
    <row r="16642" spans="3:10" x14ac:dyDescent="0.25">
      <c r="C16642" s="101"/>
      <c r="E16642" s="101"/>
      <c r="G16642" s="101"/>
      <c r="I16642" s="102"/>
      <c r="J16642" s="103"/>
    </row>
    <row r="16643" spans="3:10" x14ac:dyDescent="0.25">
      <c r="C16643" s="101"/>
      <c r="E16643" s="101"/>
      <c r="G16643" s="101"/>
      <c r="I16643" s="102"/>
      <c r="J16643" s="103"/>
    </row>
    <row r="16644" spans="3:10" x14ac:dyDescent="0.25">
      <c r="C16644" s="101"/>
      <c r="E16644" s="101"/>
      <c r="G16644" s="101"/>
      <c r="I16644" s="102"/>
      <c r="J16644" s="103"/>
    </row>
    <row r="16645" spans="3:10" x14ac:dyDescent="0.25">
      <c r="C16645" s="101"/>
      <c r="E16645" s="101"/>
      <c r="G16645" s="101"/>
      <c r="I16645" s="102"/>
      <c r="J16645" s="103"/>
    </row>
    <row r="16646" spans="3:10" x14ac:dyDescent="0.25">
      <c r="C16646" s="101"/>
      <c r="E16646" s="101"/>
      <c r="G16646" s="101"/>
      <c r="I16646" s="102"/>
      <c r="J16646" s="103"/>
    </row>
    <row r="16647" spans="3:10" x14ac:dyDescent="0.25">
      <c r="C16647" s="101"/>
      <c r="E16647" s="101"/>
      <c r="G16647" s="101"/>
      <c r="I16647" s="102"/>
      <c r="J16647" s="103"/>
    </row>
    <row r="16648" spans="3:10" x14ac:dyDescent="0.25">
      <c r="C16648" s="101"/>
      <c r="E16648" s="101"/>
      <c r="G16648" s="101"/>
      <c r="I16648" s="102"/>
      <c r="J16648" s="103"/>
    </row>
    <row r="16649" spans="3:10" x14ac:dyDescent="0.25">
      <c r="C16649" s="101"/>
      <c r="E16649" s="101"/>
      <c r="G16649" s="101"/>
      <c r="I16649" s="102"/>
      <c r="J16649" s="103"/>
    </row>
    <row r="16650" spans="3:10" x14ac:dyDescent="0.25">
      <c r="C16650" s="101"/>
      <c r="E16650" s="101"/>
      <c r="G16650" s="101"/>
      <c r="I16650" s="102"/>
      <c r="J16650" s="103"/>
    </row>
    <row r="16651" spans="3:10" x14ac:dyDescent="0.25">
      <c r="C16651" s="101"/>
      <c r="E16651" s="101"/>
      <c r="G16651" s="101"/>
      <c r="I16651" s="102"/>
      <c r="J16651" s="103"/>
    </row>
    <row r="16652" spans="3:10" x14ac:dyDescent="0.25">
      <c r="C16652" s="101"/>
      <c r="E16652" s="101"/>
      <c r="G16652" s="101"/>
      <c r="I16652" s="102"/>
      <c r="J16652" s="103"/>
    </row>
    <row r="16653" spans="3:10" x14ac:dyDescent="0.25">
      <c r="C16653" s="101"/>
      <c r="E16653" s="101"/>
      <c r="G16653" s="101"/>
      <c r="I16653" s="102"/>
      <c r="J16653" s="103"/>
    </row>
    <row r="16654" spans="3:10" x14ac:dyDescent="0.25">
      <c r="C16654" s="101"/>
      <c r="E16654" s="101"/>
      <c r="G16654" s="101"/>
      <c r="I16654" s="102"/>
      <c r="J16654" s="103"/>
    </row>
    <row r="16655" spans="3:10" x14ac:dyDescent="0.25">
      <c r="C16655" s="101"/>
      <c r="E16655" s="101"/>
      <c r="G16655" s="101"/>
      <c r="I16655" s="102"/>
      <c r="J16655" s="103"/>
    </row>
    <row r="16656" spans="3:10" x14ac:dyDescent="0.25">
      <c r="C16656" s="101"/>
      <c r="E16656" s="101"/>
      <c r="G16656" s="101"/>
      <c r="I16656" s="102"/>
      <c r="J16656" s="103"/>
    </row>
    <row r="16657" spans="3:10" x14ac:dyDescent="0.25">
      <c r="C16657" s="101"/>
      <c r="E16657" s="101"/>
      <c r="G16657" s="101"/>
      <c r="I16657" s="102"/>
      <c r="J16657" s="103"/>
    </row>
    <row r="16658" spans="3:10" x14ac:dyDescent="0.25">
      <c r="C16658" s="101"/>
      <c r="E16658" s="101"/>
      <c r="G16658" s="101"/>
      <c r="I16658" s="102"/>
      <c r="J16658" s="103"/>
    </row>
    <row r="16659" spans="3:10" x14ac:dyDescent="0.25">
      <c r="C16659" s="101"/>
      <c r="E16659" s="101"/>
      <c r="G16659" s="101"/>
      <c r="I16659" s="102"/>
      <c r="J16659" s="103"/>
    </row>
    <row r="16660" spans="3:10" x14ac:dyDescent="0.25">
      <c r="C16660" s="101"/>
      <c r="E16660" s="101"/>
      <c r="G16660" s="101"/>
      <c r="I16660" s="102"/>
      <c r="J16660" s="103"/>
    </row>
    <row r="16661" spans="3:10" x14ac:dyDescent="0.25">
      <c r="C16661" s="101"/>
      <c r="E16661" s="101"/>
      <c r="G16661" s="101"/>
      <c r="I16661" s="102"/>
      <c r="J16661" s="103"/>
    </row>
    <row r="16662" spans="3:10" x14ac:dyDescent="0.25">
      <c r="C16662" s="101"/>
      <c r="E16662" s="101"/>
      <c r="G16662" s="101"/>
      <c r="I16662" s="102"/>
      <c r="J16662" s="103"/>
    </row>
    <row r="16663" spans="3:10" x14ac:dyDescent="0.25">
      <c r="C16663" s="101"/>
      <c r="E16663" s="101"/>
      <c r="G16663" s="101"/>
      <c r="I16663" s="102"/>
      <c r="J16663" s="103"/>
    </row>
    <row r="16664" spans="3:10" x14ac:dyDescent="0.25">
      <c r="C16664" s="101"/>
      <c r="E16664" s="101"/>
      <c r="G16664" s="101"/>
      <c r="I16664" s="102"/>
      <c r="J16664" s="103"/>
    </row>
    <row r="16665" spans="3:10" x14ac:dyDescent="0.25">
      <c r="C16665" s="101"/>
      <c r="E16665" s="101"/>
      <c r="G16665" s="101"/>
      <c r="I16665" s="102"/>
      <c r="J16665" s="103"/>
    </row>
    <row r="16666" spans="3:10" x14ac:dyDescent="0.25">
      <c r="C16666" s="101"/>
      <c r="E16666" s="101"/>
      <c r="G16666" s="101"/>
      <c r="I16666" s="102"/>
      <c r="J16666" s="103"/>
    </row>
    <row r="16667" spans="3:10" x14ac:dyDescent="0.25">
      <c r="C16667" s="101"/>
      <c r="E16667" s="101"/>
      <c r="G16667" s="101"/>
      <c r="I16667" s="102"/>
      <c r="J16667" s="103"/>
    </row>
    <row r="16668" spans="3:10" x14ac:dyDescent="0.25">
      <c r="C16668" s="101"/>
      <c r="E16668" s="101"/>
      <c r="G16668" s="101"/>
      <c r="I16668" s="102"/>
      <c r="J16668" s="103"/>
    </row>
    <row r="16669" spans="3:10" x14ac:dyDescent="0.25">
      <c r="C16669" s="101"/>
      <c r="E16669" s="101"/>
      <c r="G16669" s="101"/>
      <c r="I16669" s="102"/>
      <c r="J16669" s="103"/>
    </row>
    <row r="16670" spans="3:10" x14ac:dyDescent="0.25">
      <c r="C16670" s="101"/>
      <c r="E16670" s="101"/>
      <c r="G16670" s="101"/>
      <c r="I16670" s="102"/>
      <c r="J16670" s="103"/>
    </row>
    <row r="16671" spans="3:10" x14ac:dyDescent="0.25">
      <c r="C16671" s="101"/>
      <c r="E16671" s="101"/>
      <c r="G16671" s="101"/>
      <c r="I16671" s="102"/>
      <c r="J16671" s="103"/>
    </row>
    <row r="16672" spans="3:10" x14ac:dyDescent="0.25">
      <c r="C16672" s="101"/>
      <c r="E16672" s="101"/>
      <c r="G16672" s="101"/>
      <c r="I16672" s="102"/>
      <c r="J16672" s="103"/>
    </row>
    <row r="16673" spans="3:10" x14ac:dyDescent="0.25">
      <c r="C16673" s="101"/>
      <c r="E16673" s="101"/>
      <c r="G16673" s="101"/>
      <c r="I16673" s="102"/>
      <c r="J16673" s="103"/>
    </row>
    <row r="16674" spans="3:10" x14ac:dyDescent="0.25">
      <c r="C16674" s="101"/>
      <c r="E16674" s="101"/>
      <c r="G16674" s="101"/>
      <c r="I16674" s="102"/>
      <c r="J16674" s="103"/>
    </row>
    <row r="16675" spans="3:10" x14ac:dyDescent="0.25">
      <c r="C16675" s="101"/>
      <c r="E16675" s="101"/>
      <c r="G16675" s="101"/>
      <c r="I16675" s="102"/>
      <c r="J16675" s="103"/>
    </row>
    <row r="16676" spans="3:10" x14ac:dyDescent="0.25">
      <c r="C16676" s="101"/>
      <c r="E16676" s="101"/>
      <c r="G16676" s="101"/>
      <c r="I16676" s="102"/>
      <c r="J16676" s="103"/>
    </row>
    <row r="16677" spans="3:10" x14ac:dyDescent="0.25">
      <c r="C16677" s="101"/>
      <c r="E16677" s="101"/>
      <c r="G16677" s="101"/>
      <c r="I16677" s="102"/>
      <c r="J16677" s="103"/>
    </row>
    <row r="16678" spans="3:10" x14ac:dyDescent="0.25">
      <c r="C16678" s="101"/>
      <c r="E16678" s="101"/>
      <c r="G16678" s="101"/>
      <c r="I16678" s="102"/>
      <c r="J16678" s="103"/>
    </row>
    <row r="16679" spans="3:10" x14ac:dyDescent="0.25">
      <c r="C16679" s="101"/>
      <c r="E16679" s="101"/>
      <c r="G16679" s="101"/>
      <c r="I16679" s="102"/>
      <c r="J16679" s="103"/>
    </row>
    <row r="16680" spans="3:10" x14ac:dyDescent="0.25">
      <c r="C16680" s="101"/>
      <c r="E16680" s="101"/>
      <c r="G16680" s="101"/>
      <c r="I16680" s="102"/>
      <c r="J16680" s="103"/>
    </row>
    <row r="16681" spans="3:10" x14ac:dyDescent="0.25">
      <c r="C16681" s="101"/>
      <c r="E16681" s="101"/>
      <c r="G16681" s="101"/>
      <c r="I16681" s="102"/>
      <c r="J16681" s="103"/>
    </row>
    <row r="16682" spans="3:10" x14ac:dyDescent="0.25">
      <c r="C16682" s="101"/>
      <c r="E16682" s="101"/>
      <c r="G16682" s="101"/>
      <c r="I16682" s="102"/>
      <c r="J16682" s="103"/>
    </row>
    <row r="16683" spans="3:10" x14ac:dyDescent="0.25">
      <c r="C16683" s="101"/>
      <c r="E16683" s="101"/>
      <c r="G16683" s="101"/>
      <c r="I16683" s="102"/>
      <c r="J16683" s="103"/>
    </row>
    <row r="16684" spans="3:10" x14ac:dyDescent="0.25">
      <c r="C16684" s="101"/>
      <c r="E16684" s="101"/>
      <c r="G16684" s="101"/>
      <c r="I16684" s="102"/>
      <c r="J16684" s="103"/>
    </row>
    <row r="16685" spans="3:10" x14ac:dyDescent="0.25">
      <c r="C16685" s="101"/>
      <c r="E16685" s="101"/>
      <c r="G16685" s="101"/>
      <c r="I16685" s="102"/>
      <c r="J16685" s="103"/>
    </row>
    <row r="16686" spans="3:10" x14ac:dyDescent="0.25">
      <c r="C16686" s="101"/>
      <c r="E16686" s="101"/>
      <c r="G16686" s="101"/>
      <c r="I16686" s="102"/>
      <c r="J16686" s="103"/>
    </row>
    <row r="16687" spans="3:10" x14ac:dyDescent="0.25">
      <c r="C16687" s="101"/>
      <c r="E16687" s="101"/>
      <c r="G16687" s="101"/>
      <c r="I16687" s="102"/>
      <c r="J16687" s="103"/>
    </row>
    <row r="16688" spans="3:10" x14ac:dyDescent="0.25">
      <c r="C16688" s="101"/>
      <c r="E16688" s="101"/>
      <c r="G16688" s="101"/>
      <c r="I16688" s="102"/>
      <c r="J16688" s="103"/>
    </row>
    <row r="16689" spans="3:10" x14ac:dyDescent="0.25">
      <c r="C16689" s="101"/>
      <c r="E16689" s="101"/>
      <c r="G16689" s="101"/>
      <c r="I16689" s="102"/>
      <c r="J16689" s="103"/>
    </row>
    <row r="16690" spans="3:10" x14ac:dyDescent="0.25">
      <c r="C16690" s="101"/>
      <c r="E16690" s="101"/>
      <c r="G16690" s="101"/>
      <c r="I16690" s="102"/>
      <c r="J16690" s="103"/>
    </row>
    <row r="16691" spans="3:10" x14ac:dyDescent="0.25">
      <c r="C16691" s="101"/>
      <c r="E16691" s="101"/>
      <c r="G16691" s="101"/>
      <c r="I16691" s="102"/>
      <c r="J16691" s="103"/>
    </row>
    <row r="16692" spans="3:10" x14ac:dyDescent="0.25">
      <c r="C16692" s="101"/>
      <c r="E16692" s="101"/>
      <c r="G16692" s="101"/>
      <c r="I16692" s="102"/>
      <c r="J16692" s="103"/>
    </row>
    <row r="16693" spans="3:10" x14ac:dyDescent="0.25">
      <c r="C16693" s="101"/>
      <c r="E16693" s="101"/>
      <c r="G16693" s="101"/>
      <c r="I16693" s="102"/>
      <c r="J16693" s="103"/>
    </row>
    <row r="16694" spans="3:10" x14ac:dyDescent="0.25">
      <c r="C16694" s="101"/>
      <c r="E16694" s="101"/>
      <c r="G16694" s="101"/>
      <c r="I16694" s="102"/>
      <c r="J16694" s="103"/>
    </row>
    <row r="16695" spans="3:10" x14ac:dyDescent="0.25">
      <c r="C16695" s="101"/>
      <c r="E16695" s="101"/>
      <c r="G16695" s="101"/>
      <c r="I16695" s="102"/>
      <c r="J16695" s="103"/>
    </row>
    <row r="16696" spans="3:10" x14ac:dyDescent="0.25">
      <c r="C16696" s="101"/>
      <c r="E16696" s="101"/>
      <c r="G16696" s="101"/>
      <c r="I16696" s="102"/>
      <c r="J16696" s="103"/>
    </row>
    <row r="16697" spans="3:10" x14ac:dyDescent="0.25">
      <c r="C16697" s="101"/>
      <c r="E16697" s="101"/>
      <c r="G16697" s="101"/>
      <c r="I16697" s="102"/>
      <c r="J16697" s="103"/>
    </row>
    <row r="16698" spans="3:10" x14ac:dyDescent="0.25">
      <c r="C16698" s="101"/>
      <c r="E16698" s="101"/>
      <c r="G16698" s="101"/>
      <c r="I16698" s="102"/>
      <c r="J16698" s="103"/>
    </row>
    <row r="16699" spans="3:10" x14ac:dyDescent="0.25">
      <c r="C16699" s="101"/>
      <c r="E16699" s="101"/>
      <c r="G16699" s="101"/>
      <c r="I16699" s="102"/>
      <c r="J16699" s="103"/>
    </row>
    <row r="16700" spans="3:10" x14ac:dyDescent="0.25">
      <c r="C16700" s="101"/>
      <c r="E16700" s="101"/>
      <c r="G16700" s="101"/>
      <c r="I16700" s="102"/>
      <c r="J16700" s="103"/>
    </row>
    <row r="16701" spans="3:10" x14ac:dyDescent="0.25">
      <c r="C16701" s="101"/>
      <c r="E16701" s="101"/>
      <c r="G16701" s="101"/>
      <c r="I16701" s="102"/>
      <c r="J16701" s="103"/>
    </row>
    <row r="16702" spans="3:10" x14ac:dyDescent="0.25">
      <c r="C16702" s="101"/>
      <c r="E16702" s="101"/>
      <c r="G16702" s="101"/>
      <c r="I16702" s="102"/>
      <c r="J16702" s="103"/>
    </row>
    <row r="16703" spans="3:10" x14ac:dyDescent="0.25">
      <c r="C16703" s="101"/>
      <c r="E16703" s="101"/>
      <c r="G16703" s="101"/>
      <c r="I16703" s="102"/>
      <c r="J16703" s="103"/>
    </row>
    <row r="16704" spans="3:10" x14ac:dyDescent="0.25">
      <c r="C16704" s="101"/>
      <c r="E16704" s="101"/>
      <c r="G16704" s="101"/>
      <c r="I16704" s="102"/>
      <c r="J16704" s="103"/>
    </row>
    <row r="16705" spans="3:10" x14ac:dyDescent="0.25">
      <c r="C16705" s="101"/>
      <c r="E16705" s="101"/>
      <c r="G16705" s="101"/>
      <c r="I16705" s="102"/>
      <c r="J16705" s="103"/>
    </row>
    <row r="16706" spans="3:10" x14ac:dyDescent="0.25">
      <c r="C16706" s="101"/>
      <c r="E16706" s="101"/>
      <c r="G16706" s="101"/>
      <c r="I16706" s="102"/>
      <c r="J16706" s="103"/>
    </row>
    <row r="16707" spans="3:10" x14ac:dyDescent="0.25">
      <c r="C16707" s="101"/>
      <c r="E16707" s="101"/>
      <c r="G16707" s="101"/>
      <c r="I16707" s="102"/>
      <c r="J16707" s="103"/>
    </row>
    <row r="16708" spans="3:10" x14ac:dyDescent="0.25">
      <c r="C16708" s="101"/>
      <c r="E16708" s="101"/>
      <c r="G16708" s="101"/>
      <c r="I16708" s="102"/>
      <c r="J16708" s="103"/>
    </row>
    <row r="16709" spans="3:10" x14ac:dyDescent="0.25">
      <c r="C16709" s="101"/>
      <c r="E16709" s="101"/>
      <c r="G16709" s="101"/>
      <c r="I16709" s="102"/>
      <c r="J16709" s="103"/>
    </row>
    <row r="16710" spans="3:10" x14ac:dyDescent="0.25">
      <c r="C16710" s="101"/>
      <c r="E16710" s="101"/>
      <c r="G16710" s="101"/>
      <c r="I16710" s="102"/>
      <c r="J16710" s="103"/>
    </row>
    <row r="16711" spans="3:10" x14ac:dyDescent="0.25">
      <c r="C16711" s="101"/>
      <c r="E16711" s="101"/>
      <c r="G16711" s="101"/>
      <c r="I16711" s="102"/>
      <c r="J16711" s="103"/>
    </row>
    <row r="16712" spans="3:10" x14ac:dyDescent="0.25">
      <c r="C16712" s="101"/>
      <c r="E16712" s="101"/>
      <c r="G16712" s="101"/>
      <c r="I16712" s="102"/>
      <c r="J16712" s="103"/>
    </row>
    <row r="16713" spans="3:10" x14ac:dyDescent="0.25">
      <c r="C16713" s="101"/>
      <c r="E16713" s="101"/>
      <c r="G16713" s="101"/>
      <c r="I16713" s="102"/>
      <c r="J16713" s="103"/>
    </row>
    <row r="16714" spans="3:10" x14ac:dyDescent="0.25">
      <c r="C16714" s="101"/>
      <c r="E16714" s="101"/>
      <c r="G16714" s="101"/>
      <c r="I16714" s="102"/>
      <c r="J16714" s="103"/>
    </row>
    <row r="16715" spans="3:10" x14ac:dyDescent="0.25">
      <c r="C16715" s="101"/>
      <c r="E16715" s="101"/>
      <c r="G16715" s="101"/>
      <c r="I16715" s="102"/>
      <c r="J16715" s="103"/>
    </row>
    <row r="16716" spans="3:10" x14ac:dyDescent="0.25">
      <c r="C16716" s="101"/>
      <c r="E16716" s="101"/>
      <c r="G16716" s="101"/>
      <c r="I16716" s="102"/>
      <c r="J16716" s="103"/>
    </row>
    <row r="16717" spans="3:10" x14ac:dyDescent="0.25">
      <c r="C16717" s="101"/>
      <c r="E16717" s="101"/>
      <c r="G16717" s="101"/>
      <c r="I16717" s="102"/>
      <c r="J16717" s="103"/>
    </row>
    <row r="16718" spans="3:10" x14ac:dyDescent="0.25">
      <c r="C16718" s="101"/>
      <c r="E16718" s="101"/>
      <c r="G16718" s="101"/>
      <c r="I16718" s="102"/>
      <c r="J16718" s="103"/>
    </row>
    <row r="16719" spans="3:10" x14ac:dyDescent="0.25">
      <c r="C16719" s="101"/>
      <c r="E16719" s="101"/>
      <c r="G16719" s="101"/>
      <c r="I16719" s="102"/>
      <c r="J16719" s="103"/>
    </row>
    <row r="16720" spans="3:10" x14ac:dyDescent="0.25">
      <c r="C16720" s="101"/>
      <c r="E16720" s="101"/>
      <c r="G16720" s="101"/>
      <c r="I16720" s="102"/>
      <c r="J16720" s="103"/>
    </row>
    <row r="16721" spans="3:10" x14ac:dyDescent="0.25">
      <c r="C16721" s="101"/>
      <c r="E16721" s="101"/>
      <c r="G16721" s="101"/>
      <c r="I16721" s="102"/>
      <c r="J16721" s="103"/>
    </row>
    <row r="16722" spans="3:10" x14ac:dyDescent="0.25">
      <c r="C16722" s="101"/>
      <c r="E16722" s="101"/>
      <c r="G16722" s="101"/>
      <c r="I16722" s="102"/>
      <c r="J16722" s="103"/>
    </row>
    <row r="16723" spans="3:10" x14ac:dyDescent="0.25">
      <c r="C16723" s="101"/>
      <c r="E16723" s="101"/>
      <c r="G16723" s="101"/>
      <c r="I16723" s="102"/>
      <c r="J16723" s="103"/>
    </row>
    <row r="16724" spans="3:10" x14ac:dyDescent="0.25">
      <c r="C16724" s="101"/>
      <c r="E16724" s="101"/>
      <c r="G16724" s="101"/>
      <c r="I16724" s="102"/>
      <c r="J16724" s="103"/>
    </row>
    <row r="16725" spans="3:10" x14ac:dyDescent="0.25">
      <c r="C16725" s="101"/>
      <c r="E16725" s="101"/>
      <c r="G16725" s="101"/>
      <c r="I16725" s="102"/>
      <c r="J16725" s="103"/>
    </row>
    <row r="16726" spans="3:10" x14ac:dyDescent="0.25">
      <c r="C16726" s="101"/>
      <c r="E16726" s="101"/>
      <c r="G16726" s="101"/>
      <c r="I16726" s="102"/>
      <c r="J16726" s="103"/>
    </row>
    <row r="16727" spans="3:10" x14ac:dyDescent="0.25">
      <c r="C16727" s="101"/>
      <c r="E16727" s="101"/>
      <c r="G16727" s="101"/>
      <c r="I16727" s="102"/>
      <c r="J16727" s="103"/>
    </row>
    <row r="16728" spans="3:10" x14ac:dyDescent="0.25">
      <c r="C16728" s="101"/>
      <c r="E16728" s="101"/>
      <c r="G16728" s="101"/>
      <c r="I16728" s="102"/>
      <c r="J16728" s="103"/>
    </row>
    <row r="16729" spans="3:10" x14ac:dyDescent="0.25">
      <c r="C16729" s="101"/>
      <c r="E16729" s="101"/>
      <c r="G16729" s="101"/>
      <c r="I16729" s="102"/>
      <c r="J16729" s="103"/>
    </row>
    <row r="16730" spans="3:10" x14ac:dyDescent="0.25">
      <c r="C16730" s="101"/>
      <c r="E16730" s="101"/>
      <c r="G16730" s="101"/>
      <c r="I16730" s="102"/>
      <c r="J16730" s="103"/>
    </row>
    <row r="16731" spans="3:10" x14ac:dyDescent="0.25">
      <c r="C16731" s="101"/>
      <c r="E16731" s="101"/>
      <c r="G16731" s="101"/>
      <c r="I16731" s="102"/>
      <c r="J16731" s="103"/>
    </row>
    <row r="16732" spans="3:10" x14ac:dyDescent="0.25">
      <c r="C16732" s="101"/>
      <c r="E16732" s="101"/>
      <c r="G16732" s="101"/>
      <c r="I16732" s="102"/>
      <c r="J16732" s="103"/>
    </row>
    <row r="16733" spans="3:10" x14ac:dyDescent="0.25">
      <c r="C16733" s="101"/>
      <c r="E16733" s="101"/>
      <c r="G16733" s="101"/>
      <c r="I16733" s="102"/>
      <c r="J16733" s="103"/>
    </row>
    <row r="16734" spans="3:10" x14ac:dyDescent="0.25">
      <c r="C16734" s="101"/>
      <c r="E16734" s="101"/>
      <c r="G16734" s="101"/>
      <c r="I16734" s="102"/>
      <c r="J16734" s="103"/>
    </row>
    <row r="16735" spans="3:10" x14ac:dyDescent="0.25">
      <c r="C16735" s="101"/>
      <c r="E16735" s="101"/>
      <c r="G16735" s="101"/>
      <c r="I16735" s="102"/>
      <c r="J16735" s="103"/>
    </row>
    <row r="16736" spans="3:10" x14ac:dyDescent="0.25">
      <c r="C16736" s="101"/>
      <c r="E16736" s="101"/>
      <c r="G16736" s="101"/>
      <c r="I16736" s="102"/>
      <c r="J16736" s="103"/>
    </row>
    <row r="16737" spans="3:10" x14ac:dyDescent="0.25">
      <c r="C16737" s="101"/>
      <c r="E16737" s="101"/>
      <c r="G16737" s="101"/>
      <c r="I16737" s="102"/>
      <c r="J16737" s="103"/>
    </row>
    <row r="16738" spans="3:10" x14ac:dyDescent="0.25">
      <c r="C16738" s="101"/>
      <c r="E16738" s="101"/>
      <c r="G16738" s="101"/>
      <c r="I16738" s="102"/>
      <c r="J16738" s="103"/>
    </row>
    <row r="16739" spans="3:10" x14ac:dyDescent="0.25">
      <c r="C16739" s="101"/>
      <c r="E16739" s="101"/>
      <c r="G16739" s="101"/>
      <c r="I16739" s="102"/>
      <c r="J16739" s="103"/>
    </row>
    <row r="16740" spans="3:10" x14ac:dyDescent="0.25">
      <c r="C16740" s="101"/>
      <c r="E16740" s="101"/>
      <c r="G16740" s="101"/>
      <c r="I16740" s="102"/>
      <c r="J16740" s="103"/>
    </row>
    <row r="16741" spans="3:10" x14ac:dyDescent="0.25">
      <c r="C16741" s="101"/>
      <c r="E16741" s="101"/>
      <c r="G16741" s="101"/>
      <c r="I16741" s="102"/>
      <c r="J16741" s="103"/>
    </row>
    <row r="16742" spans="3:10" x14ac:dyDescent="0.25">
      <c r="C16742" s="101"/>
      <c r="E16742" s="101"/>
      <c r="G16742" s="101"/>
      <c r="I16742" s="102"/>
      <c r="J16742" s="103"/>
    </row>
    <row r="16743" spans="3:10" x14ac:dyDescent="0.25">
      <c r="C16743" s="101"/>
      <c r="E16743" s="101"/>
      <c r="G16743" s="101"/>
      <c r="I16743" s="102"/>
      <c r="J16743" s="103"/>
    </row>
    <row r="16744" spans="3:10" x14ac:dyDescent="0.25">
      <c r="C16744" s="101"/>
      <c r="E16744" s="101"/>
      <c r="G16744" s="101"/>
      <c r="I16744" s="102"/>
      <c r="J16744" s="103"/>
    </row>
    <row r="16745" spans="3:10" x14ac:dyDescent="0.25">
      <c r="C16745" s="101"/>
      <c r="E16745" s="101"/>
      <c r="G16745" s="101"/>
      <c r="I16745" s="102"/>
      <c r="J16745" s="103"/>
    </row>
    <row r="16746" spans="3:10" x14ac:dyDescent="0.25">
      <c r="C16746" s="101"/>
      <c r="E16746" s="101"/>
      <c r="G16746" s="101"/>
      <c r="I16746" s="102"/>
      <c r="J16746" s="103"/>
    </row>
    <row r="16747" spans="3:10" x14ac:dyDescent="0.25">
      <c r="C16747" s="101"/>
      <c r="E16747" s="101"/>
      <c r="G16747" s="101"/>
      <c r="I16747" s="102"/>
      <c r="J16747" s="103"/>
    </row>
    <row r="16748" spans="3:10" x14ac:dyDescent="0.25">
      <c r="C16748" s="101"/>
      <c r="E16748" s="101"/>
      <c r="G16748" s="101"/>
      <c r="I16748" s="102"/>
      <c r="J16748" s="103"/>
    </row>
    <row r="16749" spans="3:10" x14ac:dyDescent="0.25">
      <c r="C16749" s="101"/>
      <c r="E16749" s="101"/>
      <c r="G16749" s="101"/>
      <c r="I16749" s="102"/>
      <c r="J16749" s="103"/>
    </row>
    <row r="16750" spans="3:10" x14ac:dyDescent="0.25">
      <c r="C16750" s="101"/>
      <c r="E16750" s="101"/>
      <c r="G16750" s="101"/>
      <c r="I16750" s="102"/>
      <c r="J16750" s="103"/>
    </row>
    <row r="16751" spans="3:10" x14ac:dyDescent="0.25">
      <c r="C16751" s="101"/>
      <c r="E16751" s="101"/>
      <c r="G16751" s="101"/>
      <c r="I16751" s="102"/>
      <c r="J16751" s="103"/>
    </row>
    <row r="16752" spans="3:10" x14ac:dyDescent="0.25">
      <c r="C16752" s="101"/>
      <c r="E16752" s="101"/>
      <c r="G16752" s="101"/>
      <c r="I16752" s="102"/>
      <c r="J16752" s="103"/>
    </row>
    <row r="16753" spans="3:10" x14ac:dyDescent="0.25">
      <c r="C16753" s="101"/>
      <c r="E16753" s="101"/>
      <c r="G16753" s="101"/>
      <c r="I16753" s="102"/>
      <c r="J16753" s="103"/>
    </row>
    <row r="16754" spans="3:10" x14ac:dyDescent="0.25">
      <c r="C16754" s="101"/>
      <c r="E16754" s="101"/>
      <c r="G16754" s="101"/>
      <c r="I16754" s="102"/>
      <c r="J16754" s="103"/>
    </row>
    <row r="16755" spans="3:10" x14ac:dyDescent="0.25">
      <c r="C16755" s="101"/>
      <c r="E16755" s="101"/>
      <c r="G16755" s="101"/>
      <c r="I16755" s="102"/>
      <c r="J16755" s="103"/>
    </row>
    <row r="16756" spans="3:10" x14ac:dyDescent="0.25">
      <c r="C16756" s="101"/>
      <c r="E16756" s="101"/>
      <c r="G16756" s="101"/>
      <c r="I16756" s="102"/>
      <c r="J16756" s="103"/>
    </row>
    <row r="16757" spans="3:10" x14ac:dyDescent="0.25">
      <c r="C16757" s="101"/>
      <c r="E16757" s="101"/>
      <c r="G16757" s="101"/>
      <c r="I16757" s="102"/>
      <c r="J16757" s="103"/>
    </row>
    <row r="16758" spans="3:10" x14ac:dyDescent="0.25">
      <c r="C16758" s="101"/>
      <c r="E16758" s="101"/>
      <c r="G16758" s="101"/>
      <c r="I16758" s="102"/>
      <c r="J16758" s="103"/>
    </row>
    <row r="16759" spans="3:10" x14ac:dyDescent="0.25">
      <c r="C16759" s="101"/>
      <c r="E16759" s="101"/>
      <c r="G16759" s="101"/>
      <c r="I16759" s="102"/>
      <c r="J16759" s="103"/>
    </row>
    <row r="16760" spans="3:10" x14ac:dyDescent="0.25">
      <c r="C16760" s="101"/>
      <c r="E16760" s="101"/>
      <c r="G16760" s="101"/>
      <c r="I16760" s="102"/>
      <c r="J16760" s="103"/>
    </row>
    <row r="16761" spans="3:10" x14ac:dyDescent="0.25">
      <c r="C16761" s="101"/>
      <c r="E16761" s="101"/>
      <c r="G16761" s="101"/>
      <c r="I16761" s="102"/>
      <c r="J16761" s="103"/>
    </row>
    <row r="16762" spans="3:10" x14ac:dyDescent="0.25">
      <c r="C16762" s="101"/>
      <c r="E16762" s="101"/>
      <c r="G16762" s="101"/>
      <c r="I16762" s="102"/>
      <c r="J16762" s="103"/>
    </row>
    <row r="16763" spans="3:10" x14ac:dyDescent="0.25">
      <c r="C16763" s="101"/>
      <c r="E16763" s="101"/>
      <c r="G16763" s="101"/>
      <c r="I16763" s="102"/>
      <c r="J16763" s="103"/>
    </row>
    <row r="16764" spans="3:10" x14ac:dyDescent="0.25">
      <c r="C16764" s="101"/>
      <c r="E16764" s="101"/>
      <c r="G16764" s="101"/>
      <c r="I16764" s="102"/>
      <c r="J16764" s="103"/>
    </row>
    <row r="16765" spans="3:10" x14ac:dyDescent="0.25">
      <c r="C16765" s="101"/>
      <c r="E16765" s="101"/>
      <c r="G16765" s="101"/>
      <c r="I16765" s="102"/>
      <c r="J16765" s="103"/>
    </row>
    <row r="16766" spans="3:10" x14ac:dyDescent="0.25">
      <c r="C16766" s="101"/>
      <c r="E16766" s="101"/>
      <c r="G16766" s="101"/>
      <c r="I16766" s="102"/>
      <c r="J16766" s="103"/>
    </row>
    <row r="16767" spans="3:10" x14ac:dyDescent="0.25">
      <c r="C16767" s="101"/>
      <c r="E16767" s="101"/>
      <c r="G16767" s="101"/>
      <c r="I16767" s="102"/>
      <c r="J16767" s="103"/>
    </row>
    <row r="16768" spans="3:10" x14ac:dyDescent="0.25">
      <c r="C16768" s="101"/>
      <c r="E16768" s="101"/>
      <c r="G16768" s="101"/>
      <c r="I16768" s="102"/>
      <c r="J16768" s="103"/>
    </row>
    <row r="16769" spans="3:10" x14ac:dyDescent="0.25">
      <c r="C16769" s="101"/>
      <c r="E16769" s="101"/>
      <c r="G16769" s="101"/>
      <c r="I16769" s="102"/>
      <c r="J16769" s="103"/>
    </row>
    <row r="16770" spans="3:10" x14ac:dyDescent="0.25">
      <c r="C16770" s="101"/>
      <c r="E16770" s="101"/>
      <c r="G16770" s="101"/>
      <c r="I16770" s="102"/>
      <c r="J16770" s="103"/>
    </row>
    <row r="16771" spans="3:10" x14ac:dyDescent="0.25">
      <c r="C16771" s="101"/>
      <c r="E16771" s="101"/>
      <c r="G16771" s="101"/>
      <c r="I16771" s="102"/>
      <c r="J16771" s="103"/>
    </row>
    <row r="16772" spans="3:10" x14ac:dyDescent="0.25">
      <c r="C16772" s="101"/>
      <c r="E16772" s="101"/>
      <c r="G16772" s="101"/>
      <c r="I16772" s="102"/>
      <c r="J16772" s="103"/>
    </row>
    <row r="16773" spans="3:10" x14ac:dyDescent="0.25">
      <c r="C16773" s="101"/>
      <c r="E16773" s="101"/>
      <c r="G16773" s="101"/>
      <c r="I16773" s="102"/>
      <c r="J16773" s="103"/>
    </row>
    <row r="16774" spans="3:10" x14ac:dyDescent="0.25">
      <c r="C16774" s="101"/>
      <c r="E16774" s="101"/>
      <c r="G16774" s="101"/>
      <c r="I16774" s="102"/>
      <c r="J16774" s="103"/>
    </row>
    <row r="16775" spans="3:10" x14ac:dyDescent="0.25">
      <c r="C16775" s="101"/>
      <c r="E16775" s="101"/>
      <c r="G16775" s="101"/>
      <c r="I16775" s="102"/>
      <c r="J16775" s="103"/>
    </row>
    <row r="16776" spans="3:10" x14ac:dyDescent="0.25">
      <c r="C16776" s="101"/>
      <c r="E16776" s="101"/>
      <c r="G16776" s="101"/>
      <c r="I16776" s="102"/>
      <c r="J16776" s="103"/>
    </row>
    <row r="16777" spans="3:10" x14ac:dyDescent="0.25">
      <c r="C16777" s="101"/>
      <c r="E16777" s="101"/>
      <c r="G16777" s="101"/>
      <c r="I16777" s="102"/>
      <c r="J16777" s="103"/>
    </row>
    <row r="16778" spans="3:10" x14ac:dyDescent="0.25">
      <c r="C16778" s="101"/>
      <c r="E16778" s="101"/>
      <c r="G16778" s="101"/>
      <c r="I16778" s="102"/>
      <c r="J16778" s="103"/>
    </row>
    <row r="16779" spans="3:10" x14ac:dyDescent="0.25">
      <c r="C16779" s="101"/>
      <c r="E16779" s="101"/>
      <c r="G16779" s="101"/>
      <c r="I16779" s="102"/>
      <c r="J16779" s="103"/>
    </row>
    <row r="16780" spans="3:10" x14ac:dyDescent="0.25">
      <c r="C16780" s="101"/>
      <c r="E16780" s="101"/>
      <c r="G16780" s="101"/>
      <c r="I16780" s="102"/>
      <c r="J16780" s="103"/>
    </row>
    <row r="16781" spans="3:10" x14ac:dyDescent="0.25">
      <c r="C16781" s="101"/>
      <c r="E16781" s="101"/>
      <c r="G16781" s="101"/>
      <c r="I16781" s="102"/>
      <c r="J16781" s="103"/>
    </row>
    <row r="16782" spans="3:10" x14ac:dyDescent="0.25">
      <c r="C16782" s="101"/>
      <c r="E16782" s="101"/>
      <c r="G16782" s="101"/>
      <c r="I16782" s="102"/>
      <c r="J16782" s="103"/>
    </row>
    <row r="16783" spans="3:10" x14ac:dyDescent="0.25">
      <c r="C16783" s="101"/>
      <c r="E16783" s="101"/>
      <c r="G16783" s="101"/>
      <c r="I16783" s="102"/>
      <c r="J16783" s="103"/>
    </row>
    <row r="16784" spans="3:10" x14ac:dyDescent="0.25">
      <c r="C16784" s="101"/>
      <c r="E16784" s="101"/>
      <c r="G16784" s="101"/>
      <c r="I16784" s="102"/>
      <c r="J16784" s="103"/>
    </row>
    <row r="16785" spans="3:10" x14ac:dyDescent="0.25">
      <c r="C16785" s="101"/>
      <c r="E16785" s="101"/>
      <c r="G16785" s="101"/>
      <c r="I16785" s="102"/>
      <c r="J16785" s="103"/>
    </row>
    <row r="16786" spans="3:10" x14ac:dyDescent="0.25">
      <c r="C16786" s="101"/>
      <c r="E16786" s="101"/>
      <c r="G16786" s="101"/>
      <c r="I16786" s="102"/>
      <c r="J16786" s="103"/>
    </row>
    <row r="16787" spans="3:10" x14ac:dyDescent="0.25">
      <c r="C16787" s="101"/>
      <c r="E16787" s="101"/>
      <c r="G16787" s="101"/>
      <c r="I16787" s="102"/>
      <c r="J16787" s="103"/>
    </row>
    <row r="16788" spans="3:10" x14ac:dyDescent="0.25">
      <c r="C16788" s="101"/>
      <c r="E16788" s="101"/>
      <c r="G16788" s="101"/>
      <c r="I16788" s="102"/>
      <c r="J16788" s="103"/>
    </row>
    <row r="16789" spans="3:10" x14ac:dyDescent="0.25">
      <c r="C16789" s="101"/>
      <c r="E16789" s="101"/>
      <c r="G16789" s="101"/>
      <c r="I16789" s="102"/>
      <c r="J16789" s="103"/>
    </row>
    <row r="16790" spans="3:10" x14ac:dyDescent="0.25">
      <c r="C16790" s="101"/>
      <c r="E16790" s="101"/>
      <c r="G16790" s="101"/>
      <c r="I16790" s="102"/>
      <c r="J16790" s="103"/>
    </row>
    <row r="16791" spans="3:10" x14ac:dyDescent="0.25">
      <c r="C16791" s="101"/>
      <c r="E16791" s="101"/>
      <c r="G16791" s="101"/>
      <c r="I16791" s="102"/>
      <c r="J16791" s="103"/>
    </row>
    <row r="16792" spans="3:10" x14ac:dyDescent="0.25">
      <c r="C16792" s="101"/>
      <c r="E16792" s="101"/>
      <c r="G16792" s="101"/>
      <c r="I16792" s="102"/>
      <c r="J16792" s="103"/>
    </row>
    <row r="16793" spans="3:10" x14ac:dyDescent="0.25">
      <c r="C16793" s="101"/>
      <c r="E16793" s="101"/>
      <c r="G16793" s="101"/>
      <c r="I16793" s="102"/>
      <c r="J16793" s="103"/>
    </row>
    <row r="16794" spans="3:10" x14ac:dyDescent="0.25">
      <c r="C16794" s="101"/>
      <c r="E16794" s="101"/>
      <c r="G16794" s="101"/>
      <c r="I16794" s="102"/>
      <c r="J16794" s="103"/>
    </row>
    <row r="16795" spans="3:10" x14ac:dyDescent="0.25">
      <c r="C16795" s="101"/>
      <c r="E16795" s="101"/>
      <c r="G16795" s="101"/>
      <c r="I16795" s="102"/>
      <c r="J16795" s="103"/>
    </row>
    <row r="16796" spans="3:10" x14ac:dyDescent="0.25">
      <c r="C16796" s="101"/>
      <c r="E16796" s="101"/>
      <c r="G16796" s="101"/>
      <c r="I16796" s="102"/>
      <c r="J16796" s="103"/>
    </row>
    <row r="16797" spans="3:10" x14ac:dyDescent="0.25">
      <c r="C16797" s="101"/>
      <c r="E16797" s="101"/>
      <c r="G16797" s="101"/>
      <c r="I16797" s="102"/>
      <c r="J16797" s="103"/>
    </row>
    <row r="16798" spans="3:10" x14ac:dyDescent="0.25">
      <c r="C16798" s="101"/>
      <c r="E16798" s="101"/>
      <c r="G16798" s="101"/>
      <c r="I16798" s="102"/>
      <c r="J16798" s="103"/>
    </row>
    <row r="16799" spans="3:10" x14ac:dyDescent="0.25">
      <c r="C16799" s="101"/>
      <c r="E16799" s="101"/>
      <c r="G16799" s="101"/>
      <c r="I16799" s="102"/>
      <c r="J16799" s="103"/>
    </row>
    <row r="16800" spans="3:10" x14ac:dyDescent="0.25">
      <c r="C16800" s="101"/>
      <c r="E16800" s="101"/>
      <c r="G16800" s="101"/>
      <c r="I16800" s="102"/>
      <c r="J16800" s="103"/>
    </row>
    <row r="16801" spans="3:10" x14ac:dyDescent="0.25">
      <c r="C16801" s="101"/>
      <c r="E16801" s="101"/>
      <c r="G16801" s="101"/>
      <c r="I16801" s="102"/>
      <c r="J16801" s="103"/>
    </row>
    <row r="16802" spans="3:10" x14ac:dyDescent="0.25">
      <c r="C16802" s="101"/>
      <c r="E16802" s="101"/>
      <c r="G16802" s="101"/>
      <c r="I16802" s="102"/>
      <c r="J16802" s="103"/>
    </row>
    <row r="16803" spans="3:10" x14ac:dyDescent="0.25">
      <c r="C16803" s="101"/>
      <c r="E16803" s="101"/>
      <c r="G16803" s="101"/>
      <c r="I16803" s="102"/>
      <c r="J16803" s="103"/>
    </row>
    <row r="16804" spans="3:10" x14ac:dyDescent="0.25">
      <c r="C16804" s="101"/>
      <c r="E16804" s="101"/>
      <c r="G16804" s="101"/>
      <c r="I16804" s="102"/>
      <c r="J16804" s="103"/>
    </row>
    <row r="16805" spans="3:10" x14ac:dyDescent="0.25">
      <c r="C16805" s="101"/>
      <c r="E16805" s="101"/>
      <c r="G16805" s="101"/>
      <c r="I16805" s="102"/>
      <c r="J16805" s="103"/>
    </row>
    <row r="16806" spans="3:10" x14ac:dyDescent="0.25">
      <c r="C16806" s="101"/>
      <c r="E16806" s="101"/>
      <c r="G16806" s="101"/>
      <c r="I16806" s="102"/>
      <c r="J16806" s="103"/>
    </row>
    <row r="16807" spans="3:10" x14ac:dyDescent="0.25">
      <c r="C16807" s="101"/>
      <c r="E16807" s="101"/>
      <c r="G16807" s="101"/>
      <c r="I16807" s="102"/>
      <c r="J16807" s="103"/>
    </row>
    <row r="16808" spans="3:10" x14ac:dyDescent="0.25">
      <c r="C16808" s="101"/>
      <c r="E16808" s="101"/>
      <c r="G16808" s="101"/>
      <c r="I16808" s="102"/>
      <c r="J16808" s="103"/>
    </row>
    <row r="16809" spans="3:10" x14ac:dyDescent="0.25">
      <c r="C16809" s="101"/>
      <c r="E16809" s="101"/>
      <c r="G16809" s="101"/>
      <c r="I16809" s="102"/>
      <c r="J16809" s="103"/>
    </row>
    <row r="16810" spans="3:10" x14ac:dyDescent="0.25">
      <c r="C16810" s="101"/>
      <c r="E16810" s="101"/>
      <c r="G16810" s="101"/>
      <c r="I16810" s="102"/>
      <c r="J16810" s="103"/>
    </row>
    <row r="16811" spans="3:10" x14ac:dyDescent="0.25">
      <c r="C16811" s="101"/>
      <c r="E16811" s="101"/>
      <c r="G16811" s="101"/>
      <c r="I16811" s="102"/>
      <c r="J16811" s="103"/>
    </row>
    <row r="16812" spans="3:10" x14ac:dyDescent="0.25">
      <c r="C16812" s="101"/>
      <c r="E16812" s="101"/>
      <c r="G16812" s="101"/>
      <c r="I16812" s="102"/>
      <c r="J16812" s="103"/>
    </row>
    <row r="16813" spans="3:10" x14ac:dyDescent="0.25">
      <c r="C16813" s="101"/>
      <c r="E16813" s="101"/>
      <c r="G16813" s="101"/>
      <c r="I16813" s="102"/>
      <c r="J16813" s="103"/>
    </row>
    <row r="16814" spans="3:10" x14ac:dyDescent="0.25">
      <c r="C16814" s="101"/>
      <c r="E16814" s="101"/>
      <c r="G16814" s="101"/>
      <c r="I16814" s="102"/>
      <c r="J16814" s="103"/>
    </row>
    <row r="16815" spans="3:10" x14ac:dyDescent="0.25">
      <c r="C16815" s="101"/>
      <c r="E16815" s="101"/>
      <c r="G16815" s="101"/>
      <c r="I16815" s="102"/>
      <c r="J16815" s="103"/>
    </row>
    <row r="16816" spans="3:10" x14ac:dyDescent="0.25">
      <c r="C16816" s="101"/>
      <c r="E16816" s="101"/>
      <c r="G16816" s="101"/>
      <c r="I16816" s="102"/>
      <c r="J16816" s="103"/>
    </row>
    <row r="16817" spans="3:10" x14ac:dyDescent="0.25">
      <c r="C16817" s="101"/>
      <c r="E16817" s="101"/>
      <c r="G16817" s="101"/>
      <c r="I16817" s="102"/>
      <c r="J16817" s="103"/>
    </row>
    <row r="16818" spans="3:10" x14ac:dyDescent="0.25">
      <c r="C16818" s="101"/>
      <c r="E16818" s="101"/>
      <c r="G16818" s="101"/>
      <c r="I16818" s="102"/>
      <c r="J16818" s="103"/>
    </row>
    <row r="16819" spans="3:10" x14ac:dyDescent="0.25">
      <c r="C16819" s="101"/>
      <c r="E16819" s="101"/>
      <c r="G16819" s="101"/>
      <c r="I16819" s="102"/>
      <c r="J16819" s="103"/>
    </row>
    <row r="16820" spans="3:10" x14ac:dyDescent="0.25">
      <c r="C16820" s="101"/>
      <c r="E16820" s="101"/>
      <c r="G16820" s="101"/>
      <c r="I16820" s="102"/>
      <c r="J16820" s="103"/>
    </row>
    <row r="16821" spans="3:10" x14ac:dyDescent="0.25">
      <c r="C16821" s="101"/>
      <c r="E16821" s="101"/>
      <c r="G16821" s="101"/>
      <c r="I16821" s="102"/>
      <c r="J16821" s="103"/>
    </row>
    <row r="16822" spans="3:10" x14ac:dyDescent="0.25">
      <c r="C16822" s="101"/>
      <c r="E16822" s="101"/>
      <c r="G16822" s="101"/>
      <c r="I16822" s="102"/>
      <c r="J16822" s="103"/>
    </row>
    <row r="16823" spans="3:10" x14ac:dyDescent="0.25">
      <c r="C16823" s="101"/>
      <c r="E16823" s="101"/>
      <c r="G16823" s="101"/>
      <c r="I16823" s="102"/>
      <c r="J16823" s="103"/>
    </row>
    <row r="16824" spans="3:10" x14ac:dyDescent="0.25">
      <c r="C16824" s="101"/>
      <c r="E16824" s="101"/>
      <c r="G16824" s="101"/>
      <c r="I16824" s="102"/>
      <c r="J16824" s="103"/>
    </row>
    <row r="16825" spans="3:10" x14ac:dyDescent="0.25">
      <c r="C16825" s="101"/>
      <c r="E16825" s="101"/>
      <c r="G16825" s="101"/>
      <c r="I16825" s="102"/>
      <c r="J16825" s="103"/>
    </row>
    <row r="16826" spans="3:10" x14ac:dyDescent="0.25">
      <c r="C16826" s="101"/>
      <c r="E16826" s="101"/>
      <c r="G16826" s="101"/>
      <c r="I16826" s="102"/>
      <c r="J16826" s="103"/>
    </row>
    <row r="16827" spans="3:10" x14ac:dyDescent="0.25">
      <c r="C16827" s="101"/>
      <c r="E16827" s="101"/>
      <c r="G16827" s="101"/>
      <c r="I16827" s="102"/>
      <c r="J16827" s="103"/>
    </row>
    <row r="16828" spans="3:10" x14ac:dyDescent="0.25">
      <c r="C16828" s="101"/>
      <c r="E16828" s="101"/>
      <c r="G16828" s="101"/>
      <c r="I16828" s="102"/>
      <c r="J16828" s="103"/>
    </row>
    <row r="16829" spans="3:10" x14ac:dyDescent="0.25">
      <c r="C16829" s="101"/>
      <c r="E16829" s="101"/>
      <c r="G16829" s="101"/>
      <c r="I16829" s="102"/>
      <c r="J16829" s="103"/>
    </row>
    <row r="16830" spans="3:10" x14ac:dyDescent="0.25">
      <c r="C16830" s="101"/>
      <c r="E16830" s="101"/>
      <c r="G16830" s="101"/>
      <c r="I16830" s="102"/>
      <c r="J16830" s="103"/>
    </row>
    <row r="16831" spans="3:10" x14ac:dyDescent="0.25">
      <c r="C16831" s="101"/>
      <c r="E16831" s="101"/>
      <c r="G16831" s="101"/>
      <c r="I16831" s="102"/>
      <c r="J16831" s="103"/>
    </row>
    <row r="16832" spans="3:10" x14ac:dyDescent="0.25">
      <c r="C16832" s="101"/>
      <c r="E16832" s="101"/>
      <c r="G16832" s="101"/>
      <c r="I16832" s="102"/>
      <c r="J16832" s="103"/>
    </row>
    <row r="16833" spans="3:10" x14ac:dyDescent="0.25">
      <c r="C16833" s="101"/>
      <c r="E16833" s="101"/>
      <c r="G16833" s="101"/>
      <c r="I16833" s="102"/>
      <c r="J16833" s="103"/>
    </row>
    <row r="16834" spans="3:10" x14ac:dyDescent="0.25">
      <c r="C16834" s="101"/>
      <c r="E16834" s="101"/>
      <c r="G16834" s="101"/>
      <c r="I16834" s="102"/>
      <c r="J16834" s="103"/>
    </row>
    <row r="16835" spans="3:10" x14ac:dyDescent="0.25">
      <c r="C16835" s="101"/>
      <c r="E16835" s="101"/>
      <c r="G16835" s="101"/>
      <c r="I16835" s="102"/>
      <c r="J16835" s="103"/>
    </row>
    <row r="16836" spans="3:10" x14ac:dyDescent="0.25">
      <c r="C16836" s="101"/>
      <c r="E16836" s="101"/>
      <c r="G16836" s="101"/>
      <c r="I16836" s="102"/>
      <c r="J16836" s="103"/>
    </row>
    <row r="16837" spans="3:10" x14ac:dyDescent="0.25">
      <c r="C16837" s="101"/>
      <c r="E16837" s="101"/>
      <c r="G16837" s="101"/>
      <c r="I16837" s="102"/>
      <c r="J16837" s="103"/>
    </row>
    <row r="16838" spans="3:10" x14ac:dyDescent="0.25">
      <c r="C16838" s="101"/>
      <c r="E16838" s="101"/>
      <c r="G16838" s="101"/>
      <c r="I16838" s="102"/>
      <c r="J16838" s="103"/>
    </row>
    <row r="16839" spans="3:10" x14ac:dyDescent="0.25">
      <c r="C16839" s="101"/>
      <c r="E16839" s="101"/>
      <c r="G16839" s="101"/>
      <c r="I16839" s="102"/>
      <c r="J16839" s="103"/>
    </row>
    <row r="16840" spans="3:10" x14ac:dyDescent="0.25">
      <c r="C16840" s="101"/>
      <c r="E16840" s="101"/>
      <c r="G16840" s="101"/>
      <c r="I16840" s="102"/>
      <c r="J16840" s="103"/>
    </row>
    <row r="16841" spans="3:10" x14ac:dyDescent="0.25">
      <c r="C16841" s="101"/>
      <c r="E16841" s="101"/>
      <c r="G16841" s="101"/>
      <c r="I16841" s="102"/>
      <c r="J16841" s="103"/>
    </row>
    <row r="16842" spans="3:10" x14ac:dyDescent="0.25">
      <c r="C16842" s="101"/>
      <c r="E16842" s="101"/>
      <c r="G16842" s="101"/>
      <c r="I16842" s="102"/>
      <c r="J16842" s="103"/>
    </row>
    <row r="16843" spans="3:10" x14ac:dyDescent="0.25">
      <c r="C16843" s="101"/>
      <c r="E16843" s="101"/>
      <c r="G16843" s="101"/>
      <c r="I16843" s="102"/>
      <c r="J16843" s="103"/>
    </row>
    <row r="16844" spans="3:10" x14ac:dyDescent="0.25">
      <c r="C16844" s="101"/>
      <c r="E16844" s="101"/>
      <c r="G16844" s="101"/>
      <c r="I16844" s="102"/>
      <c r="J16844" s="103"/>
    </row>
    <row r="16845" spans="3:10" x14ac:dyDescent="0.25">
      <c r="C16845" s="101"/>
      <c r="E16845" s="101"/>
      <c r="G16845" s="101"/>
      <c r="I16845" s="102"/>
      <c r="J16845" s="103"/>
    </row>
    <row r="16846" spans="3:10" x14ac:dyDescent="0.25">
      <c r="C16846" s="101"/>
      <c r="E16846" s="101"/>
      <c r="G16846" s="101"/>
      <c r="I16846" s="102"/>
      <c r="J16846" s="103"/>
    </row>
    <row r="16847" spans="3:10" x14ac:dyDescent="0.25">
      <c r="C16847" s="101"/>
      <c r="E16847" s="101"/>
      <c r="G16847" s="101"/>
      <c r="I16847" s="102"/>
      <c r="J16847" s="103"/>
    </row>
    <row r="16848" spans="3:10" x14ac:dyDescent="0.25">
      <c r="C16848" s="101"/>
      <c r="E16848" s="101"/>
      <c r="G16848" s="101"/>
      <c r="I16848" s="102"/>
      <c r="J16848" s="103"/>
    </row>
    <row r="16849" spans="3:10" x14ac:dyDescent="0.25">
      <c r="C16849" s="101"/>
      <c r="E16849" s="101"/>
      <c r="G16849" s="101"/>
      <c r="I16849" s="102"/>
      <c r="J16849" s="103"/>
    </row>
    <row r="16850" spans="3:10" x14ac:dyDescent="0.25">
      <c r="C16850" s="101"/>
      <c r="E16850" s="101"/>
      <c r="G16850" s="101"/>
      <c r="I16850" s="102"/>
      <c r="J16850" s="103"/>
    </row>
    <row r="16851" spans="3:10" x14ac:dyDescent="0.25">
      <c r="C16851" s="101"/>
      <c r="E16851" s="101"/>
      <c r="G16851" s="101"/>
      <c r="I16851" s="102"/>
      <c r="J16851" s="103"/>
    </row>
    <row r="16852" spans="3:10" x14ac:dyDescent="0.25">
      <c r="C16852" s="101"/>
      <c r="E16852" s="101"/>
      <c r="G16852" s="101"/>
      <c r="I16852" s="102"/>
      <c r="J16852" s="103"/>
    </row>
    <row r="16853" spans="3:10" x14ac:dyDescent="0.25">
      <c r="C16853" s="101"/>
      <c r="E16853" s="101"/>
      <c r="G16853" s="101"/>
      <c r="I16853" s="102"/>
      <c r="J16853" s="103"/>
    </row>
    <row r="16854" spans="3:10" x14ac:dyDescent="0.25">
      <c r="C16854" s="101"/>
      <c r="E16854" s="101"/>
      <c r="G16854" s="101"/>
      <c r="I16854" s="102"/>
      <c r="J16854" s="103"/>
    </row>
    <row r="16855" spans="3:10" x14ac:dyDescent="0.25">
      <c r="C16855" s="101"/>
      <c r="E16855" s="101"/>
      <c r="G16855" s="101"/>
      <c r="I16855" s="102"/>
      <c r="J16855" s="103"/>
    </row>
    <row r="16856" spans="3:10" x14ac:dyDescent="0.25">
      <c r="C16856" s="101"/>
      <c r="E16856" s="101"/>
      <c r="G16856" s="101"/>
      <c r="I16856" s="102"/>
      <c r="J16856" s="103"/>
    </row>
    <row r="16857" spans="3:10" x14ac:dyDescent="0.25">
      <c r="C16857" s="101"/>
      <c r="E16857" s="101"/>
      <c r="G16857" s="101"/>
      <c r="I16857" s="102"/>
      <c r="J16857" s="103"/>
    </row>
    <row r="16858" spans="3:10" x14ac:dyDescent="0.25">
      <c r="C16858" s="101"/>
      <c r="E16858" s="101"/>
      <c r="G16858" s="101"/>
      <c r="I16858" s="102"/>
      <c r="J16858" s="103"/>
    </row>
    <row r="16859" spans="3:10" x14ac:dyDescent="0.25">
      <c r="C16859" s="101"/>
      <c r="E16859" s="101"/>
      <c r="G16859" s="101"/>
      <c r="I16859" s="102"/>
      <c r="J16859" s="103"/>
    </row>
    <row r="16860" spans="3:10" x14ac:dyDescent="0.25">
      <c r="C16860" s="101"/>
      <c r="E16860" s="101"/>
      <c r="G16860" s="101"/>
      <c r="I16860" s="102"/>
      <c r="J16860" s="103"/>
    </row>
    <row r="16861" spans="3:10" x14ac:dyDescent="0.25">
      <c r="C16861" s="101"/>
      <c r="E16861" s="101"/>
      <c r="G16861" s="101"/>
      <c r="I16861" s="102"/>
      <c r="J16861" s="103"/>
    </row>
    <row r="16862" spans="3:10" x14ac:dyDescent="0.25">
      <c r="C16862" s="101"/>
      <c r="E16862" s="101"/>
      <c r="G16862" s="101"/>
      <c r="I16862" s="102"/>
      <c r="J16862" s="103"/>
    </row>
    <row r="16863" spans="3:10" x14ac:dyDescent="0.25">
      <c r="C16863" s="101"/>
      <c r="E16863" s="101"/>
      <c r="G16863" s="101"/>
      <c r="I16863" s="102"/>
      <c r="J16863" s="103"/>
    </row>
    <row r="16864" spans="3:10" x14ac:dyDescent="0.25">
      <c r="C16864" s="101"/>
      <c r="E16864" s="101"/>
      <c r="G16864" s="101"/>
      <c r="I16864" s="102"/>
      <c r="J16864" s="103"/>
    </row>
    <row r="16865" spans="3:10" x14ac:dyDescent="0.25">
      <c r="C16865" s="101"/>
      <c r="E16865" s="101"/>
      <c r="G16865" s="101"/>
      <c r="I16865" s="102"/>
      <c r="J16865" s="103"/>
    </row>
    <row r="16866" spans="3:10" x14ac:dyDescent="0.25">
      <c r="C16866" s="101"/>
      <c r="E16866" s="101"/>
      <c r="G16866" s="101"/>
      <c r="I16866" s="102"/>
      <c r="J16866" s="103"/>
    </row>
    <row r="16867" spans="3:10" x14ac:dyDescent="0.25">
      <c r="C16867" s="101"/>
      <c r="E16867" s="101"/>
      <c r="G16867" s="101"/>
      <c r="I16867" s="102"/>
      <c r="J16867" s="103"/>
    </row>
    <row r="16868" spans="3:10" x14ac:dyDescent="0.25">
      <c r="C16868" s="101"/>
      <c r="E16868" s="101"/>
      <c r="G16868" s="101"/>
      <c r="I16868" s="102"/>
      <c r="J16868" s="103"/>
    </row>
    <row r="16869" spans="3:10" x14ac:dyDescent="0.25">
      <c r="C16869" s="101"/>
      <c r="E16869" s="101"/>
      <c r="G16869" s="101"/>
      <c r="I16869" s="102"/>
      <c r="J16869" s="103"/>
    </row>
    <row r="16870" spans="3:10" x14ac:dyDescent="0.25">
      <c r="C16870" s="101"/>
      <c r="E16870" s="101"/>
      <c r="G16870" s="101"/>
      <c r="I16870" s="102"/>
      <c r="J16870" s="103"/>
    </row>
    <row r="16871" spans="3:10" x14ac:dyDescent="0.25">
      <c r="C16871" s="101"/>
      <c r="E16871" s="101"/>
      <c r="G16871" s="101"/>
      <c r="I16871" s="102"/>
      <c r="J16871" s="103"/>
    </row>
    <row r="16872" spans="3:10" x14ac:dyDescent="0.25">
      <c r="C16872" s="101"/>
      <c r="E16872" s="101"/>
      <c r="G16872" s="101"/>
      <c r="I16872" s="102"/>
      <c r="J16872" s="103"/>
    </row>
    <row r="16873" spans="3:10" x14ac:dyDescent="0.25">
      <c r="C16873" s="101"/>
      <c r="E16873" s="101"/>
      <c r="G16873" s="101"/>
      <c r="I16873" s="102"/>
      <c r="J16873" s="103"/>
    </row>
    <row r="16874" spans="3:10" x14ac:dyDescent="0.25">
      <c r="C16874" s="101"/>
      <c r="E16874" s="101"/>
      <c r="G16874" s="101"/>
      <c r="I16874" s="102"/>
      <c r="J16874" s="103"/>
    </row>
    <row r="16875" spans="3:10" x14ac:dyDescent="0.25">
      <c r="C16875" s="101"/>
      <c r="E16875" s="101"/>
      <c r="G16875" s="101"/>
      <c r="I16875" s="102"/>
      <c r="J16875" s="103"/>
    </row>
    <row r="16876" spans="3:10" x14ac:dyDescent="0.25">
      <c r="C16876" s="101"/>
      <c r="E16876" s="101"/>
      <c r="G16876" s="101"/>
      <c r="I16876" s="102"/>
      <c r="J16876" s="103"/>
    </row>
    <row r="16877" spans="3:10" x14ac:dyDescent="0.25">
      <c r="C16877" s="101"/>
      <c r="E16877" s="101"/>
      <c r="G16877" s="101"/>
      <c r="I16877" s="102"/>
      <c r="J16877" s="103"/>
    </row>
    <row r="16878" spans="3:10" x14ac:dyDescent="0.25">
      <c r="C16878" s="101"/>
      <c r="E16878" s="101"/>
      <c r="G16878" s="101"/>
      <c r="I16878" s="102"/>
      <c r="J16878" s="103"/>
    </row>
    <row r="16879" spans="3:10" x14ac:dyDescent="0.25">
      <c r="C16879" s="101"/>
      <c r="E16879" s="101"/>
      <c r="G16879" s="101"/>
      <c r="I16879" s="102"/>
      <c r="J16879" s="103"/>
    </row>
    <row r="16880" spans="3:10" x14ac:dyDescent="0.25">
      <c r="C16880" s="101"/>
      <c r="E16880" s="101"/>
      <c r="G16880" s="101"/>
      <c r="I16880" s="102"/>
      <c r="J16880" s="103"/>
    </row>
    <row r="16881" spans="3:10" x14ac:dyDescent="0.25">
      <c r="C16881" s="101"/>
      <c r="E16881" s="101"/>
      <c r="G16881" s="101"/>
      <c r="I16881" s="102"/>
      <c r="J16881" s="103"/>
    </row>
    <row r="16882" spans="3:10" x14ac:dyDescent="0.25">
      <c r="C16882" s="101"/>
      <c r="E16882" s="101"/>
      <c r="G16882" s="101"/>
      <c r="I16882" s="102"/>
      <c r="J16882" s="103"/>
    </row>
    <row r="16883" spans="3:10" x14ac:dyDescent="0.25">
      <c r="C16883" s="101"/>
      <c r="E16883" s="101"/>
      <c r="G16883" s="101"/>
      <c r="I16883" s="102"/>
      <c r="J16883" s="103"/>
    </row>
    <row r="16884" spans="3:10" x14ac:dyDescent="0.25">
      <c r="C16884" s="101"/>
      <c r="E16884" s="101"/>
      <c r="G16884" s="101"/>
      <c r="I16884" s="102"/>
      <c r="J16884" s="103"/>
    </row>
    <row r="16885" spans="3:10" x14ac:dyDescent="0.25">
      <c r="C16885" s="101"/>
      <c r="E16885" s="101"/>
      <c r="G16885" s="101"/>
      <c r="I16885" s="102"/>
      <c r="J16885" s="103"/>
    </row>
    <row r="16886" spans="3:10" x14ac:dyDescent="0.25">
      <c r="C16886" s="101"/>
      <c r="E16886" s="101"/>
      <c r="G16886" s="101"/>
      <c r="I16886" s="102"/>
      <c r="J16886" s="103"/>
    </row>
    <row r="16887" spans="3:10" x14ac:dyDescent="0.25">
      <c r="C16887" s="101"/>
      <c r="E16887" s="101"/>
      <c r="G16887" s="101"/>
      <c r="I16887" s="102"/>
      <c r="J16887" s="103"/>
    </row>
    <row r="16888" spans="3:10" x14ac:dyDescent="0.25">
      <c r="C16888" s="101"/>
      <c r="E16888" s="101"/>
      <c r="G16888" s="101"/>
      <c r="I16888" s="102"/>
      <c r="J16888" s="103"/>
    </row>
    <row r="16889" spans="3:10" x14ac:dyDescent="0.25">
      <c r="C16889" s="101"/>
      <c r="E16889" s="101"/>
      <c r="G16889" s="101"/>
      <c r="I16889" s="102"/>
      <c r="J16889" s="103"/>
    </row>
    <row r="16890" spans="3:10" x14ac:dyDescent="0.25">
      <c r="C16890" s="101"/>
      <c r="E16890" s="101"/>
      <c r="G16890" s="101"/>
      <c r="I16890" s="102"/>
      <c r="J16890" s="103"/>
    </row>
    <row r="16891" spans="3:10" x14ac:dyDescent="0.25">
      <c r="C16891" s="101"/>
      <c r="E16891" s="101"/>
      <c r="G16891" s="101"/>
      <c r="I16891" s="102"/>
      <c r="J16891" s="103"/>
    </row>
  </sheetData>
  <mergeCells count="1">
    <mergeCell ref="G2:J2"/>
  </mergeCells>
  <dataValidations count="2">
    <dataValidation type="list" allowBlank="1" showInputMessage="1" showErrorMessage="1" sqref="C5">
      <formula1>"2020,2021,2022,2023,2024,2025,2026,2027,2028,2029,2030,2031,2032,2033,2034,2035,2036"</formula1>
    </dataValidation>
    <dataValidation allowBlank="1" sqref="C6"/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564"/>
  <sheetViews>
    <sheetView showGridLines="0" workbookViewId="0">
      <selection activeCell="A5" sqref="A5"/>
    </sheetView>
  </sheetViews>
  <sheetFormatPr defaultRowHeight="15" x14ac:dyDescent="0.25"/>
  <cols>
    <col min="1" max="1" width="12" customWidth="1"/>
    <col min="2" max="2" width="10" customWidth="1"/>
    <col min="3" max="3" width="30.42578125" bestFit="1" customWidth="1"/>
    <col min="4" max="4" width="19.42578125" customWidth="1"/>
    <col min="5" max="5" width="10.42578125" customWidth="1"/>
    <col min="6" max="6" width="8.42578125" customWidth="1"/>
    <col min="7" max="7" width="29.28515625" bestFit="1" customWidth="1"/>
    <col min="8" max="8" width="20.42578125" customWidth="1"/>
    <col min="9" max="11" width="14.42578125" customWidth="1"/>
    <col min="12" max="23" width="18.42578125" customWidth="1"/>
  </cols>
  <sheetData>
    <row r="1" spans="1:24" ht="51.75" customHeight="1" x14ac:dyDescent="0.25">
      <c r="A1" s="41" t="s">
        <v>0</v>
      </c>
      <c r="B1" s="41" t="s">
        <v>1</v>
      </c>
      <c r="C1" s="41" t="s">
        <v>2</v>
      </c>
      <c r="D1" s="41" t="s">
        <v>3</v>
      </c>
      <c r="E1" s="41" t="s">
        <v>4</v>
      </c>
      <c r="F1" s="41" t="s">
        <v>5</v>
      </c>
      <c r="G1" s="41" t="s">
        <v>6</v>
      </c>
      <c r="H1" s="41" t="s">
        <v>7</v>
      </c>
      <c r="I1" s="42" t="s">
        <v>4711</v>
      </c>
      <c r="J1" s="43" t="s">
        <v>4708</v>
      </c>
      <c r="K1" s="44" t="s">
        <v>4990</v>
      </c>
      <c r="L1" s="45" t="s">
        <v>4706</v>
      </c>
      <c r="M1" s="46" t="s">
        <v>4991</v>
      </c>
      <c r="N1" s="50" t="s">
        <v>4710</v>
      </c>
      <c r="O1" s="50" t="s">
        <v>4709</v>
      </c>
      <c r="P1" s="50" t="s">
        <v>4977</v>
      </c>
      <c r="Q1" s="47" t="s">
        <v>4707</v>
      </c>
      <c r="R1" s="48" t="s">
        <v>4747</v>
      </c>
      <c r="S1" s="49" t="s">
        <v>4996</v>
      </c>
      <c r="T1" s="48" t="s">
        <v>4748</v>
      </c>
      <c r="U1" s="48" t="s">
        <v>4749</v>
      </c>
      <c r="V1" s="48" t="s">
        <v>4978</v>
      </c>
      <c r="W1" s="83" t="s">
        <v>5026</v>
      </c>
    </row>
    <row r="2" spans="1:24" x14ac:dyDescent="0.25">
      <c r="A2" s="10">
        <v>290020</v>
      </c>
      <c r="B2" s="10" t="s">
        <v>8</v>
      </c>
      <c r="C2" s="10" t="s">
        <v>11</v>
      </c>
      <c r="D2" s="10" t="s">
        <v>12</v>
      </c>
      <c r="E2" s="10">
        <v>260160</v>
      </c>
      <c r="F2" s="10" t="s">
        <v>13</v>
      </c>
      <c r="G2" s="10" t="s">
        <v>1254</v>
      </c>
      <c r="H2" s="10" t="s">
        <v>1255</v>
      </c>
      <c r="I2" s="10">
        <v>1</v>
      </c>
      <c r="J2" s="11">
        <v>33.703000000000003</v>
      </c>
      <c r="K2" s="11">
        <f>IF(Tabela1[[#This Row],[distância '[km']]]&gt;100,TRUNC(Tabela1[[#This Row],[distância '[km']]]/'Custos Unitários'!$C$7,0),0)</f>
        <v>0</v>
      </c>
      <c r="L2" s="1">
        <f>Tabela1[[#This Row],[distância '[km']]]*(1+'Custos Unitários'!$C$8)*(('Custos Unitários'!$C$21*'Custos Unitários'!$C$4)+('Custos Unitários'!$C$22*'Custos Unitários'!$C$5))</f>
        <v>1289742.3715817046</v>
      </c>
      <c r="M2" s="1">
        <f>Tabela1[[#This Row],[Qtdade Amplificação]]*('Custos Unitários'!C$20)+IF(Tabela1[[#This Row],[Qtdade Amplificação]]&gt;4,TRUNC(Tabela1[[#This Row],[Qtdade Amplificação]]/4)*'Custos Unitários'!C$17,0)</f>
        <v>0</v>
      </c>
      <c r="N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" s="1">
        <f>'Custos Unitários'!$C$23*'Custos Unitários'!$C$6</f>
        <v>302692.44182889489</v>
      </c>
      <c r="Q2" s="4">
        <f>SUM(Tabela2[[#This Row],[custo duto e fibra]:[custo infra estação]])</f>
        <v>1958906.6111319356</v>
      </c>
      <c r="R2" s="2">
        <f>Tabela1[[#This Row],[distância '[km']]]*(1+'Custos Unitários'!$C$8)*('Custos Unitários'!$C$21*'Custos Unitários'!$C$4*'Custos Unitários'!$E$21+'Custos Unitários'!$C$22*'Custos Unitários'!$C$5*'Custos Unitários'!$E$22)</f>
        <v>15476.908458980457</v>
      </c>
      <c r="S2" s="2">
        <f>Tabela1[[#This Row],[Qtdade Amplificação]]*('Custos Unitários'!D$20)+IF(Tabela1[[#This Row],[Qtdade Amplificação]]&gt;4,TRUNC(Tabela1[[#This Row],[Qtdade Amplificação]]/4)*'Custos Unitários'!D$17,0)</f>
        <v>0</v>
      </c>
      <c r="T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" s="2">
        <f>'Custos Unitários'!$C$23*'Custos Unitários'!$E$23*'Custos Unitários'!$C$6</f>
        <v>24215.39534631159</v>
      </c>
      <c r="W2" s="4">
        <f>SUM(Tabela3[[#This Row],[opex duto e fibra]:[opex infra estação]])</f>
        <v>72679.548962463188</v>
      </c>
      <c r="X2" s="9"/>
    </row>
    <row r="3" spans="1:24" x14ac:dyDescent="0.25">
      <c r="A3" s="10">
        <v>150013</v>
      </c>
      <c r="B3" s="10" t="s">
        <v>14</v>
      </c>
      <c r="C3" s="10" t="s">
        <v>15</v>
      </c>
      <c r="D3" s="10" t="s">
        <v>16</v>
      </c>
      <c r="E3" s="10">
        <v>211153</v>
      </c>
      <c r="F3" s="10" t="s">
        <v>17</v>
      </c>
      <c r="G3" s="10" t="s">
        <v>18</v>
      </c>
      <c r="H3" s="10" t="s">
        <v>19</v>
      </c>
      <c r="I3" s="10">
        <v>1</v>
      </c>
      <c r="J3" s="11">
        <v>24.658000000000001</v>
      </c>
      <c r="K3" s="11">
        <f>IF(Tabela1[[#This Row],[distância '[km']]]&gt;100,TRUNC(Tabela1[[#This Row],[distância '[km']]]/'Custos Unitários'!$C$7,0),0)</f>
        <v>0</v>
      </c>
      <c r="L3" s="1">
        <f>Tabela1[[#This Row],[distância '[km']]]*(1+'Custos Unitários'!$C$8)*(('Custos Unitários'!$C$21*'Custos Unitários'!$C$4)+('Custos Unitários'!$C$22*'Custos Unitários'!$C$5))</f>
        <v>943609.39377686463</v>
      </c>
      <c r="M3" s="1">
        <f>Tabela1[[#This Row],[Qtdade Amplificação]]*('Custos Unitários'!C$20)+IF(Tabela1[[#This Row],[Qtdade Amplificação]]&gt;4,TRUNC(Tabela1[[#This Row],[Qtdade Amplificação]]/4)*'Custos Unitários'!C$17,0)</f>
        <v>0</v>
      </c>
      <c r="N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" s="1">
        <f>'Custos Unitários'!$C$23*'Custos Unitários'!$C$6</f>
        <v>302692.44182889489</v>
      </c>
      <c r="Q3" s="5">
        <f>SUM(Tabela2[[#This Row],[custo duto e fibra]:[custo infra estação]])</f>
        <v>1612773.6333270958</v>
      </c>
      <c r="R3" s="2">
        <f>Tabela1[[#This Row],[distância '[km']]]*(1+'Custos Unitários'!$C$8)*('Custos Unitários'!$C$21*'Custos Unitários'!$C$4*'Custos Unitários'!$E$21+'Custos Unitários'!$C$22*'Custos Unitários'!$C$5*'Custos Unitários'!$E$22)</f>
        <v>11323.312725322377</v>
      </c>
      <c r="S3" s="2">
        <f>Tabela1[[#This Row],[Qtdade Amplificação]]*('Custos Unitários'!D$20)+IF(Tabela1[[#This Row],[Qtdade Amplificação]]&gt;4,TRUNC(Tabela1[[#This Row],[Qtdade Amplificação]]/4)*'Custos Unitários'!D$17,0)</f>
        <v>0</v>
      </c>
      <c r="T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" s="2">
        <f>'Custos Unitários'!$C$23*'Custos Unitários'!$E$23*'Custos Unitários'!$C$6</f>
        <v>24215.39534631159</v>
      </c>
      <c r="W3" s="5">
        <f>SUM(Tabela3[[#This Row],[opex duto e fibra]:[opex infra estação]])</f>
        <v>68525.953228805098</v>
      </c>
    </row>
    <row r="4" spans="1:24" x14ac:dyDescent="0.25">
      <c r="A4" s="10">
        <v>170025</v>
      </c>
      <c r="B4" s="10" t="s">
        <v>20</v>
      </c>
      <c r="C4" s="10" t="s">
        <v>21</v>
      </c>
      <c r="D4" s="10" t="s">
        <v>22</v>
      </c>
      <c r="E4" s="10">
        <v>171370</v>
      </c>
      <c r="F4" s="10" t="s">
        <v>20</v>
      </c>
      <c r="G4" s="10" t="s">
        <v>23</v>
      </c>
      <c r="H4" s="10" t="s">
        <v>24</v>
      </c>
      <c r="I4" s="10">
        <v>1</v>
      </c>
      <c r="J4" s="11">
        <v>57.819000000000003</v>
      </c>
      <c r="K4" s="11">
        <f>IF(Tabela1[[#This Row],[distância '[km']]]&gt;100,TRUNC(Tabela1[[#This Row],[distância '[km']]]/'Custos Unitários'!$C$7,0),0)</f>
        <v>0</v>
      </c>
      <c r="L4" s="1">
        <f>Tabela1[[#This Row],[distância '[km']]]*(1+'Custos Unitários'!$C$8)*(('Custos Unitários'!$C$21*'Custos Unitários'!$C$4)+('Custos Unitários'!$C$22*'Custos Unitários'!$C$5))</f>
        <v>2212610.5742065269</v>
      </c>
      <c r="M4" s="1">
        <f>Tabela1[[#This Row],[Qtdade Amplificação]]*('Custos Unitários'!C$20)+IF(Tabela1[[#This Row],[Qtdade Amplificação]]&gt;4,TRUNC(Tabela1[[#This Row],[Qtdade Amplificação]]/4)*'Custos Unitários'!C$17,0)</f>
        <v>0</v>
      </c>
      <c r="N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4" s="1">
        <f>'Custos Unitários'!$C$23*'Custos Unitários'!$C$6</f>
        <v>302692.44182889489</v>
      </c>
      <c r="Q4" s="5">
        <f>SUM(Tabela2[[#This Row],[custo duto e fibra]:[custo infra estação]])</f>
        <v>2887184.5017074002</v>
      </c>
      <c r="R4" s="2">
        <f>Tabela1[[#This Row],[distância '[km']]]*(1+'Custos Unitários'!$C$8)*('Custos Unitários'!$C$21*'Custos Unitários'!$C$4*'Custos Unitários'!$E$21+'Custos Unitários'!$C$22*'Custos Unitários'!$C$5*'Custos Unitários'!$E$22)</f>
        <v>26551.326890478325</v>
      </c>
      <c r="S4" s="2">
        <f>Tabela1[[#This Row],[Qtdade Amplificação]]*('Custos Unitários'!D$20)+IF(Tabela1[[#This Row],[Qtdade Amplificação]]&gt;4,TRUNC(Tabela1[[#This Row],[Qtdade Amplificação]]/4)*'Custos Unitários'!D$17,0)</f>
        <v>0</v>
      </c>
      <c r="T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4" s="2">
        <f>'Custos Unitários'!$C$23*'Custos Unitários'!$E$23*'Custos Unitários'!$C$6</f>
        <v>24215.39534631159</v>
      </c>
      <c r="W4" s="5">
        <f>SUM(Tabela3[[#This Row],[opex duto e fibra]:[opex infra estação]])</f>
        <v>84294.936189025262</v>
      </c>
    </row>
    <row r="5" spans="1:24" x14ac:dyDescent="0.25">
      <c r="A5" s="10">
        <v>150020</v>
      </c>
      <c r="B5" s="10" t="s">
        <v>14</v>
      </c>
      <c r="C5" s="10" t="s">
        <v>4751</v>
      </c>
      <c r="D5" s="10" t="s">
        <v>4752</v>
      </c>
      <c r="E5" s="10">
        <v>150275</v>
      </c>
      <c r="F5" s="10" t="s">
        <v>14</v>
      </c>
      <c r="G5" s="10" t="s">
        <v>4753</v>
      </c>
      <c r="H5" s="10" t="s">
        <v>4754</v>
      </c>
      <c r="I5" s="10">
        <v>1</v>
      </c>
      <c r="J5" s="11">
        <v>31.463000000000001</v>
      </c>
      <c r="K5" s="11">
        <f>IF(Tabela1[[#This Row],[distância '[km']]]&gt;100,TRUNC(Tabela1[[#This Row],[distância '[km']]]/'Custos Unitários'!$C$7,0),0)</f>
        <v>0</v>
      </c>
      <c r="L5" s="1">
        <f>Tabela1[[#This Row],[distância '[km']]]*(1+'Custos Unitários'!$C$8)*(('Custos Unitários'!$C$21*'Custos Unitários'!$C$4)+('Custos Unitários'!$C$22*'Custos Unitários'!$C$5))</f>
        <v>1204022.3195880239</v>
      </c>
      <c r="M5" s="1">
        <f>Tabela1[[#This Row],[Qtdade Amplificação]]*('Custos Unitários'!C$20)+IF(Tabela1[[#This Row],[Qtdade Amplificação]]&gt;4,TRUNC(Tabela1[[#This Row],[Qtdade Amplificação]]/4)*'Custos Unitários'!C$17,0)</f>
        <v>0</v>
      </c>
      <c r="N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" s="1">
        <f>'Custos Unitários'!$C$23*'Custos Unitários'!$C$6</f>
        <v>302692.44182889489</v>
      </c>
      <c r="Q5" s="5">
        <f>SUM(Tabela2[[#This Row],[custo duto e fibra]:[custo infra estação]])</f>
        <v>1873186.559138255</v>
      </c>
      <c r="R5" s="2">
        <f>Tabela1[[#This Row],[distância '[km']]]*(1+'Custos Unitários'!$C$8)*('Custos Unitários'!$C$21*'Custos Unitários'!$C$4*'Custos Unitários'!$E$21+'Custos Unitários'!$C$22*'Custos Unitários'!$C$5*'Custos Unitários'!$E$22)</f>
        <v>14448.267835056287</v>
      </c>
      <c r="S5" s="2">
        <f>Tabela1[[#This Row],[Qtdade Amplificação]]*('Custos Unitários'!D$20)+IF(Tabela1[[#This Row],[Qtdade Amplificação]]&gt;4,TRUNC(Tabela1[[#This Row],[Qtdade Amplificação]]/4)*'Custos Unitários'!D$17,0)</f>
        <v>0</v>
      </c>
      <c r="T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" s="2">
        <f>'Custos Unitários'!$C$23*'Custos Unitários'!$E$23*'Custos Unitários'!$C$6</f>
        <v>24215.39534631159</v>
      </c>
      <c r="W5" s="5">
        <f>SUM(Tabela3[[#This Row],[opex duto e fibra]:[opex infra estação]])</f>
        <v>71650.908338539011</v>
      </c>
    </row>
    <row r="6" spans="1:24" x14ac:dyDescent="0.25">
      <c r="A6" s="10">
        <v>220005</v>
      </c>
      <c r="B6" s="10" t="s">
        <v>27</v>
      </c>
      <c r="C6" s="10" t="s">
        <v>28</v>
      </c>
      <c r="D6" s="10" t="s">
        <v>29</v>
      </c>
      <c r="E6" s="10">
        <v>220780</v>
      </c>
      <c r="F6" s="10" t="s">
        <v>27</v>
      </c>
      <c r="G6" s="10" t="s">
        <v>30</v>
      </c>
      <c r="H6" s="10" t="s">
        <v>31</v>
      </c>
      <c r="I6" s="10">
        <v>1</v>
      </c>
      <c r="J6" s="11">
        <v>13.375</v>
      </c>
      <c r="K6" s="11">
        <f>IF(Tabela1[[#This Row],[distância '[km']]]&gt;100,TRUNC(Tabela1[[#This Row],[distância '[km']]]/'Custos Unitários'!$C$7,0),0)</f>
        <v>0</v>
      </c>
      <c r="L6" s="1">
        <f>Tabela1[[#This Row],[distância '[km']]]*(1+'Custos Unitários'!$C$8)*(('Custos Unitários'!$C$21*'Custos Unitários'!$C$4)+('Custos Unitários'!$C$22*'Custos Unitários'!$C$5))</f>
        <v>511832.89973905287</v>
      </c>
      <c r="M6" s="1">
        <f>Tabela1[[#This Row],[Qtdade Amplificação]]*('Custos Unitários'!C$20)+IF(Tabela1[[#This Row],[Qtdade Amplificação]]&gt;4,TRUNC(Tabela1[[#This Row],[Qtdade Amplificação]]/4)*'Custos Unitários'!C$17,0)</f>
        <v>0</v>
      </c>
      <c r="N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" s="1">
        <f>'Custos Unitários'!$C$23*'Custos Unitários'!$C$6</f>
        <v>302692.44182889489</v>
      </c>
      <c r="Q6" s="5">
        <f>SUM(Tabela2[[#This Row],[custo duto e fibra]:[custo infra estação]])</f>
        <v>1180997.1392892841</v>
      </c>
      <c r="R6" s="2">
        <f>Tabela1[[#This Row],[distância '[km']]]*(1+'Custos Unitários'!$C$8)*('Custos Unitários'!$C$21*'Custos Unitários'!$C$4*'Custos Unitários'!$E$21+'Custos Unitários'!$C$22*'Custos Unitários'!$C$5*'Custos Unitários'!$E$22)</f>
        <v>6141.9947968686347</v>
      </c>
      <c r="S6" s="2">
        <f>Tabela1[[#This Row],[Qtdade Amplificação]]*('Custos Unitários'!D$20)+IF(Tabela1[[#This Row],[Qtdade Amplificação]]&gt;4,TRUNC(Tabela1[[#This Row],[Qtdade Amplificação]]/4)*'Custos Unitários'!D$17,0)</f>
        <v>0</v>
      </c>
      <c r="T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" s="2">
        <f>'Custos Unitários'!$C$23*'Custos Unitários'!$E$23*'Custos Unitários'!$C$6</f>
        <v>24215.39534631159</v>
      </c>
      <c r="W6" s="5">
        <f>SUM(Tabela3[[#This Row],[opex duto e fibra]:[opex infra estação]])</f>
        <v>63344.635300351365</v>
      </c>
    </row>
    <row r="7" spans="1:24" x14ac:dyDescent="0.25">
      <c r="A7" s="10">
        <v>430003</v>
      </c>
      <c r="B7" s="10" t="s">
        <v>32</v>
      </c>
      <c r="C7" s="10" t="s">
        <v>33</v>
      </c>
      <c r="D7" s="10" t="s">
        <v>34</v>
      </c>
      <c r="E7" s="10">
        <v>430160</v>
      </c>
      <c r="F7" s="10" t="s">
        <v>32</v>
      </c>
      <c r="G7" s="10" t="s">
        <v>35</v>
      </c>
      <c r="H7" s="10" t="s">
        <v>36</v>
      </c>
      <c r="I7" s="10">
        <v>1</v>
      </c>
      <c r="J7" s="11">
        <v>62.197000000000003</v>
      </c>
      <c r="K7" s="11">
        <f>IF(Tabela1[[#This Row],[distância '[km']]]&gt;100,TRUNC(Tabela1[[#This Row],[distância '[km']]]/'Custos Unitários'!$C$7,0),0)</f>
        <v>0</v>
      </c>
      <c r="L7" s="1">
        <f>Tabela1[[#This Row],[distância '[km']]]*(1+'Custos Unitários'!$C$8)*(('Custos Unitários'!$C$21*'Custos Unitários'!$C$4)+('Custos Unitários'!$C$22*'Custos Unitários'!$C$5))</f>
        <v>2380147.3543977472</v>
      </c>
      <c r="M7" s="1">
        <f>Tabela1[[#This Row],[Qtdade Amplificação]]*('Custos Unitários'!C$20)+IF(Tabela1[[#This Row],[Qtdade Amplificação]]&gt;4,TRUNC(Tabela1[[#This Row],[Qtdade Amplificação]]/4)*'Custos Unitários'!C$17,0)</f>
        <v>0</v>
      </c>
      <c r="N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7" s="1">
        <f>'Custos Unitários'!$C$23*'Custos Unitários'!$C$6</f>
        <v>302692.44182889489</v>
      </c>
      <c r="Q7" s="5">
        <f>SUM(Tabela2[[#This Row],[custo duto e fibra]:[custo infra estação]])</f>
        <v>3054721.2818986205</v>
      </c>
      <c r="R7" s="2">
        <f>Tabela1[[#This Row],[distância '[km']]]*(1+'Custos Unitários'!$C$8)*('Custos Unitários'!$C$21*'Custos Unitários'!$C$4*'Custos Unitários'!$E$21+'Custos Unitários'!$C$22*'Custos Unitários'!$C$5*'Custos Unitários'!$E$22)</f>
        <v>28561.768252772967</v>
      </c>
      <c r="S7" s="2">
        <f>Tabela1[[#This Row],[Qtdade Amplificação]]*('Custos Unitários'!D$20)+IF(Tabela1[[#This Row],[Qtdade Amplificação]]&gt;4,TRUNC(Tabela1[[#This Row],[Qtdade Amplificação]]/4)*'Custos Unitários'!D$17,0)</f>
        <v>0</v>
      </c>
      <c r="T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7" s="2">
        <f>'Custos Unitários'!$C$23*'Custos Unitários'!$E$23*'Custos Unitários'!$C$6</f>
        <v>24215.39534631159</v>
      </c>
      <c r="W7" s="5">
        <f>SUM(Tabela3[[#This Row],[opex duto e fibra]:[opex infra estação]])</f>
        <v>86305.377551319907</v>
      </c>
    </row>
    <row r="8" spans="1:24" x14ac:dyDescent="0.25">
      <c r="A8" s="10">
        <v>310050</v>
      </c>
      <c r="B8" s="10" t="s">
        <v>37</v>
      </c>
      <c r="C8" s="10" t="s">
        <v>38</v>
      </c>
      <c r="D8" s="10" t="s">
        <v>39</v>
      </c>
      <c r="E8" s="10">
        <v>310630</v>
      </c>
      <c r="F8" s="10" t="s">
        <v>37</v>
      </c>
      <c r="G8" s="10" t="s">
        <v>40</v>
      </c>
      <c r="H8" s="10" t="s">
        <v>41</v>
      </c>
      <c r="I8" s="10">
        <v>1</v>
      </c>
      <c r="J8" s="11">
        <v>25.972999999999999</v>
      </c>
      <c r="K8" s="11">
        <f>IF(Tabela1[[#This Row],[distância '[km']]]&gt;100,TRUNC(Tabela1[[#This Row],[distância '[km']]]/'Custos Unitários'!$C$7,0),0)</f>
        <v>0</v>
      </c>
      <c r="L8" s="1">
        <f>Tabela1[[#This Row],[distância '[km']]]*(1+'Custos Unitários'!$C$8)*(('Custos Unitários'!$C$21*'Custos Unitários'!$C$4)+('Custos Unitários'!$C$22*'Custos Unitários'!$C$5))</f>
        <v>993931.65644279763</v>
      </c>
      <c r="M8" s="1">
        <f>Tabela1[[#This Row],[Qtdade Amplificação]]*('Custos Unitários'!C$20)+IF(Tabela1[[#This Row],[Qtdade Amplificação]]&gt;4,TRUNC(Tabela1[[#This Row],[Qtdade Amplificação]]/4)*'Custos Unitários'!C$17,0)</f>
        <v>0</v>
      </c>
      <c r="N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" s="1">
        <f>'Custos Unitários'!$C$23*'Custos Unitários'!$C$6</f>
        <v>302692.44182889489</v>
      </c>
      <c r="Q8" s="5">
        <f>SUM(Tabela2[[#This Row],[custo duto e fibra]:[custo infra estação]])</f>
        <v>1663095.8959930288</v>
      </c>
      <c r="R8" s="2">
        <f>Tabela1[[#This Row],[distância '[km']]]*(1+'Custos Unitários'!$C$8)*('Custos Unitários'!$C$21*'Custos Unitários'!$C$4*'Custos Unitários'!$E$21+'Custos Unitários'!$C$22*'Custos Unitários'!$C$5*'Custos Unitários'!$E$22)</f>
        <v>11927.179877313572</v>
      </c>
      <c r="S8" s="2">
        <f>Tabela1[[#This Row],[Qtdade Amplificação]]*('Custos Unitários'!D$20)+IF(Tabela1[[#This Row],[Qtdade Amplificação]]&gt;4,TRUNC(Tabela1[[#This Row],[Qtdade Amplificação]]/4)*'Custos Unitários'!D$17,0)</f>
        <v>0</v>
      </c>
      <c r="T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" s="2">
        <f>'Custos Unitários'!$C$23*'Custos Unitários'!$E$23*'Custos Unitários'!$C$6</f>
        <v>24215.39534631159</v>
      </c>
      <c r="W8" s="5">
        <f>SUM(Tabela3[[#This Row],[opex duto e fibra]:[opex infra estação]])</f>
        <v>69129.8203807963</v>
      </c>
    </row>
    <row r="9" spans="1:24" x14ac:dyDescent="0.25">
      <c r="A9" s="10">
        <v>210010</v>
      </c>
      <c r="B9" s="10" t="s">
        <v>17</v>
      </c>
      <c r="C9" s="10" t="s">
        <v>45</v>
      </c>
      <c r="D9" s="10" t="s">
        <v>46</v>
      </c>
      <c r="E9" s="10">
        <v>210320</v>
      </c>
      <c r="F9" s="10" t="s">
        <v>17</v>
      </c>
      <c r="G9" s="10" t="s">
        <v>47</v>
      </c>
      <c r="H9" s="10" t="s">
        <v>48</v>
      </c>
      <c r="I9" s="10">
        <v>1</v>
      </c>
      <c r="J9" s="11">
        <v>51.37</v>
      </c>
      <c r="K9" s="11">
        <f>IF(Tabela1[[#This Row],[distância '[km']]]&gt;100,TRUNC(Tabela1[[#This Row],[distância '[km']]]/'Custos Unitários'!$C$7,0),0)</f>
        <v>0</v>
      </c>
      <c r="L9" s="1">
        <f>Tabela1[[#This Row],[distância '[km']]]*(1+'Custos Unitários'!$C$8)*(('Custos Unitários'!$C$21*'Custos Unitários'!$C$4)+('Custos Unitários'!$C$22*'Custos Unitários'!$C$5))</f>
        <v>1965821.0138015058</v>
      </c>
      <c r="M9" s="1">
        <f>Tabela1[[#This Row],[Qtdade Amplificação]]*('Custos Unitários'!C$20)+IF(Tabela1[[#This Row],[Qtdade Amplificação]]&gt;4,TRUNC(Tabela1[[#This Row],[Qtdade Amplificação]]/4)*'Custos Unitários'!C$17,0)</f>
        <v>0</v>
      </c>
      <c r="N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9" s="1">
        <f>'Custos Unitários'!$C$23*'Custos Unitários'!$C$6</f>
        <v>302692.44182889489</v>
      </c>
      <c r="Q9" s="5">
        <f>SUM(Tabela2[[#This Row],[custo duto e fibra]:[custo infra estação]])</f>
        <v>2640394.9413023791</v>
      </c>
      <c r="R9" s="2">
        <f>Tabela1[[#This Row],[distância '[km']]]*(1+'Custos Unitários'!$C$8)*('Custos Unitários'!$C$21*'Custos Unitários'!$C$4*'Custos Unitários'!$E$21+'Custos Unitários'!$C$22*'Custos Unitários'!$C$5*'Custos Unitários'!$E$22)</f>
        <v>23589.852165618071</v>
      </c>
      <c r="S9" s="2">
        <f>Tabela1[[#This Row],[Qtdade Amplificação]]*('Custos Unitários'!D$20)+IF(Tabela1[[#This Row],[Qtdade Amplificação]]&gt;4,TRUNC(Tabela1[[#This Row],[Qtdade Amplificação]]/4)*'Custos Unitários'!D$17,0)</f>
        <v>0</v>
      </c>
      <c r="T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9" s="2">
        <f>'Custos Unitários'!$C$23*'Custos Unitários'!$E$23*'Custos Unitários'!$C$6</f>
        <v>24215.39534631159</v>
      </c>
      <c r="W9" s="5">
        <f>SUM(Tabela3[[#This Row],[opex duto e fibra]:[opex infra estação]])</f>
        <v>81333.461464165011</v>
      </c>
    </row>
    <row r="10" spans="1:24" x14ac:dyDescent="0.25">
      <c r="A10" s="10">
        <v>220010</v>
      </c>
      <c r="B10" s="10" t="s">
        <v>27</v>
      </c>
      <c r="C10" s="10" t="s">
        <v>53</v>
      </c>
      <c r="D10" s="10" t="s">
        <v>54</v>
      </c>
      <c r="E10" s="10">
        <v>220020</v>
      </c>
      <c r="F10" s="10" t="s">
        <v>27</v>
      </c>
      <c r="G10" s="10" t="s">
        <v>55</v>
      </c>
      <c r="H10" s="10" t="s">
        <v>56</v>
      </c>
      <c r="I10" s="10">
        <v>1</v>
      </c>
      <c r="J10" s="11">
        <v>14.465</v>
      </c>
      <c r="K10" s="11">
        <f>IF(Tabela1[[#This Row],[distância '[km']]]&gt;100,TRUNC(Tabela1[[#This Row],[distância '[km']]]/'Custos Unitários'!$C$7,0),0)</f>
        <v>0</v>
      </c>
      <c r="L10" s="1">
        <f>Tabela1[[#This Row],[distância '[km']]]*(1+'Custos Unitários'!$C$8)*(('Custos Unitários'!$C$21*'Custos Unitários'!$C$4)+('Custos Unitários'!$C$22*'Custos Unitários'!$C$5))</f>
        <v>553544.88932526356</v>
      </c>
      <c r="M10" s="1">
        <f>Tabela1[[#This Row],[Qtdade Amplificação]]*('Custos Unitários'!C$20)+IF(Tabela1[[#This Row],[Qtdade Amplificação]]&gt;4,TRUNC(Tabela1[[#This Row],[Qtdade Amplificação]]/4)*'Custos Unitários'!C$17,0)</f>
        <v>0</v>
      </c>
      <c r="N1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" s="1">
        <f>'Custos Unitários'!$C$23*'Custos Unitários'!$C$6</f>
        <v>302692.44182889489</v>
      </c>
      <c r="Q10" s="5">
        <f>SUM(Tabela2[[#This Row],[custo duto e fibra]:[custo infra estação]])</f>
        <v>1222709.1288754949</v>
      </c>
      <c r="R10" s="2">
        <f>Tabela1[[#This Row],[distância '[km']]]*(1+'Custos Unitários'!$C$8)*('Custos Unitários'!$C$21*'Custos Unitários'!$C$4*'Custos Unitários'!$E$21+'Custos Unitários'!$C$22*'Custos Unitários'!$C$5*'Custos Unitários'!$E$22)</f>
        <v>6642.538671903163</v>
      </c>
      <c r="S10" s="2">
        <f>Tabela1[[#This Row],[Qtdade Amplificação]]*('Custos Unitários'!D$20)+IF(Tabela1[[#This Row],[Qtdade Amplificação]]&gt;4,TRUNC(Tabela1[[#This Row],[Qtdade Amplificação]]/4)*'Custos Unitários'!D$17,0)</f>
        <v>0</v>
      </c>
      <c r="T1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" s="2">
        <f>'Custos Unitários'!$C$23*'Custos Unitários'!$E$23*'Custos Unitários'!$C$6</f>
        <v>24215.39534631159</v>
      </c>
      <c r="W10" s="5">
        <f>SUM(Tabela3[[#This Row],[opex duto e fibra]:[opex infra estação]])</f>
        <v>63845.179175385885</v>
      </c>
    </row>
    <row r="11" spans="1:24" x14ac:dyDescent="0.25">
      <c r="A11" s="10">
        <v>310060</v>
      </c>
      <c r="B11" s="10" t="s">
        <v>37</v>
      </c>
      <c r="C11" s="10" t="s">
        <v>57</v>
      </c>
      <c r="D11" s="10" t="s">
        <v>58</v>
      </c>
      <c r="E11" s="10">
        <v>313270</v>
      </c>
      <c r="F11" s="10" t="s">
        <v>37</v>
      </c>
      <c r="G11" s="10" t="s">
        <v>1789</v>
      </c>
      <c r="H11" s="10" t="s">
        <v>1790</v>
      </c>
      <c r="I11" s="10">
        <v>1</v>
      </c>
      <c r="J11" s="11">
        <v>164.49</v>
      </c>
      <c r="K11" s="11">
        <f>IF(Tabela1[[#This Row],[distância '[km']]]&gt;100,TRUNC(Tabela1[[#This Row],[distância '[km']]]/'Custos Unitários'!$C$7,0),0)</f>
        <v>2</v>
      </c>
      <c r="L11" s="1">
        <f>Tabela1[[#This Row],[distância '[km']]]*(1+'Custos Unitários'!$C$8)*(('Custos Unitários'!$C$21*'Custos Unitários'!$C$4)+('Custos Unitários'!$C$22*'Custos Unitários'!$C$5))</f>
        <v>6294683.639482378</v>
      </c>
      <c r="M11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1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1" s="1">
        <f>'Custos Unitários'!$C$23*'Custos Unitários'!$C$6</f>
        <v>302692.44182889489</v>
      </c>
      <c r="Q11" s="5">
        <f>SUM(Tabela2[[#This Row],[custo duto e fibra]:[custo infra estação]])</f>
        <v>7481174.7637488823</v>
      </c>
      <c r="R11" s="2">
        <f>Tabela1[[#This Row],[distância '[km']]]*(1+'Custos Unitários'!$C$8)*('Custos Unitários'!$C$21*'Custos Unitários'!$C$4*'Custos Unitários'!$E$21+'Custos Unitários'!$C$22*'Custos Unitários'!$C$5*'Custos Unitários'!$E$22)</f>
        <v>75536.203673788536</v>
      </c>
      <c r="S11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1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1" s="2">
        <f>'Custos Unitários'!$C$23*'Custos Unitários'!$E$23*'Custos Unitários'!$C$6</f>
        <v>24215.39534631159</v>
      </c>
      <c r="W11" s="5">
        <f>SUM(Tabela3[[#This Row],[opex duto e fibra]:[opex infra estação]])</f>
        <v>173694.66836478826</v>
      </c>
    </row>
    <row r="12" spans="1:24" x14ac:dyDescent="0.25">
      <c r="A12" s="10">
        <v>250010</v>
      </c>
      <c r="B12" s="10" t="s">
        <v>61</v>
      </c>
      <c r="C12" s="10" t="s">
        <v>55</v>
      </c>
      <c r="D12" s="10" t="s">
        <v>62</v>
      </c>
      <c r="E12" s="10">
        <v>261460</v>
      </c>
      <c r="F12" s="10" t="s">
        <v>13</v>
      </c>
      <c r="G12" s="10" t="s">
        <v>4397</v>
      </c>
      <c r="H12" s="10" t="s">
        <v>4398</v>
      </c>
      <c r="I12" s="10">
        <v>1</v>
      </c>
      <c r="J12" s="11">
        <v>17.023</v>
      </c>
      <c r="K12" s="11">
        <f>IF(Tabela1[[#This Row],[distância '[km']]]&gt;100,TRUNC(Tabela1[[#This Row],[distância '[km']]]/'Custos Unitários'!$C$7,0),0)</f>
        <v>0</v>
      </c>
      <c r="L12" s="1">
        <f>Tabela1[[#This Row],[distância '[km']]]*(1+'Custos Unitários'!$C$8)*(('Custos Unitários'!$C$21*'Custos Unitários'!$C$4)+('Custos Unitários'!$C$22*'Custos Unitários'!$C$5))</f>
        <v>651434.12727161834</v>
      </c>
      <c r="M12" s="1">
        <f>Tabela1[[#This Row],[Qtdade Amplificação]]*('Custos Unitários'!C$20)+IF(Tabela1[[#This Row],[Qtdade Amplificação]]&gt;4,TRUNC(Tabela1[[#This Row],[Qtdade Amplificação]]/4)*'Custos Unitários'!C$17,0)</f>
        <v>0</v>
      </c>
      <c r="N1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" s="1">
        <f>'Custos Unitários'!$C$23*'Custos Unitários'!$C$6</f>
        <v>302692.44182889489</v>
      </c>
      <c r="Q12" s="5">
        <f>SUM(Tabela2[[#This Row],[custo duto e fibra]:[custo infra estação]])</f>
        <v>1320598.3668218497</v>
      </c>
      <c r="R12" s="2">
        <f>Tabela1[[#This Row],[distância '[km']]]*(1+'Custos Unitários'!$C$8)*('Custos Unitários'!$C$21*'Custos Unitários'!$C$4*'Custos Unitários'!$E$21+'Custos Unitários'!$C$22*'Custos Unitários'!$C$5*'Custos Unitários'!$E$22)</f>
        <v>7817.2095272594206</v>
      </c>
      <c r="S12" s="2">
        <f>Tabela1[[#This Row],[Qtdade Amplificação]]*('Custos Unitários'!D$20)+IF(Tabela1[[#This Row],[Qtdade Amplificação]]&gt;4,TRUNC(Tabela1[[#This Row],[Qtdade Amplificação]]/4)*'Custos Unitários'!D$17,0)</f>
        <v>0</v>
      </c>
      <c r="T1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" s="2">
        <f>'Custos Unitários'!$C$23*'Custos Unitários'!$E$23*'Custos Unitários'!$C$6</f>
        <v>24215.39534631159</v>
      </c>
      <c r="W12" s="5">
        <f>SUM(Tabela3[[#This Row],[opex duto e fibra]:[opex infra estação]])</f>
        <v>65019.850030742149</v>
      </c>
    </row>
    <row r="13" spans="1:24" x14ac:dyDescent="0.25">
      <c r="A13" s="10">
        <v>310070</v>
      </c>
      <c r="B13" s="10" t="s">
        <v>37</v>
      </c>
      <c r="C13" s="10" t="s">
        <v>65</v>
      </c>
      <c r="D13" s="10" t="s">
        <v>66</v>
      </c>
      <c r="E13" s="10">
        <v>311730</v>
      </c>
      <c r="F13" s="10" t="s">
        <v>37</v>
      </c>
      <c r="G13" s="10" t="s">
        <v>1001</v>
      </c>
      <c r="H13" s="10" t="s">
        <v>1002</v>
      </c>
      <c r="I13" s="10">
        <v>1</v>
      </c>
      <c r="J13" s="11">
        <v>50.768999999999998</v>
      </c>
      <c r="K13" s="11">
        <f>IF(Tabela1[[#This Row],[distância '[km']]]&gt;100,TRUNC(Tabela1[[#This Row],[distância '[km']]]/'Custos Unitários'!$C$7,0),0)</f>
        <v>0</v>
      </c>
      <c r="L13" s="1">
        <f>Tabela1[[#This Row],[distância '[km']]]*(1+'Custos Unitários'!$C$8)*(('Custos Unitários'!$C$21*'Custos Unitários'!$C$4)+('Custos Unitários'!$C$22*'Custos Unitários'!$C$5))</f>
        <v>1942822.0177085586</v>
      </c>
      <c r="M13" s="1">
        <f>Tabela1[[#This Row],[Qtdade Amplificação]]*('Custos Unitários'!C$20)+IF(Tabela1[[#This Row],[Qtdade Amplificação]]&gt;4,TRUNC(Tabela1[[#This Row],[Qtdade Amplificação]]/4)*'Custos Unitários'!C$17,0)</f>
        <v>0</v>
      </c>
      <c r="N1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3" s="1">
        <f>'Custos Unitários'!$C$23*'Custos Unitários'!$C$6</f>
        <v>302692.44182889489</v>
      </c>
      <c r="Q13" s="5">
        <f>SUM(Tabela2[[#This Row],[custo duto e fibra]:[custo infra estação]])</f>
        <v>2617395.9452094319</v>
      </c>
      <c r="R13" s="2">
        <f>Tabela1[[#This Row],[distância '[km']]]*(1+'Custos Unitários'!$C$8)*('Custos Unitários'!$C$21*'Custos Unitários'!$C$4*'Custos Unitários'!$E$21+'Custos Unitários'!$C$22*'Custos Unitários'!$C$5*'Custos Unitários'!$E$22)</f>
        <v>23313.864212502704</v>
      </c>
      <c r="S13" s="2">
        <f>Tabela1[[#This Row],[Qtdade Amplificação]]*('Custos Unitários'!D$20)+IF(Tabela1[[#This Row],[Qtdade Amplificação]]&gt;4,TRUNC(Tabela1[[#This Row],[Qtdade Amplificação]]/4)*'Custos Unitários'!D$17,0)</f>
        <v>0</v>
      </c>
      <c r="T1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3" s="2">
        <f>'Custos Unitários'!$C$23*'Custos Unitários'!$E$23*'Custos Unitários'!$C$6</f>
        <v>24215.39534631159</v>
      </c>
      <c r="W13" s="5">
        <f>SUM(Tabela3[[#This Row],[opex duto e fibra]:[opex infra estação]])</f>
        <v>81057.47351104964</v>
      </c>
    </row>
    <row r="14" spans="1:24" x14ac:dyDescent="0.25">
      <c r="A14" s="10">
        <v>320016</v>
      </c>
      <c r="B14" s="10" t="s">
        <v>67</v>
      </c>
      <c r="C14" s="10" t="s">
        <v>68</v>
      </c>
      <c r="D14" s="10" t="s">
        <v>69</v>
      </c>
      <c r="E14" s="10">
        <v>320090</v>
      </c>
      <c r="F14" s="10" t="s">
        <v>67</v>
      </c>
      <c r="G14" s="10" t="s">
        <v>70</v>
      </c>
      <c r="H14" s="10" t="s">
        <v>71</v>
      </c>
      <c r="I14" s="10">
        <v>1</v>
      </c>
      <c r="J14" s="11">
        <v>33.445999999999998</v>
      </c>
      <c r="K14" s="11">
        <f>IF(Tabela1[[#This Row],[distância '[km']]]&gt;100,TRUNC(Tabela1[[#This Row],[distância '[km']]]/'Custos Unitários'!$C$7,0),0)</f>
        <v>0</v>
      </c>
      <c r="L14" s="1">
        <f>Tabela1[[#This Row],[distância '[km']]]*(1+'Custos Unitários'!$C$8)*(('Custos Unitários'!$C$21*'Custos Unitários'!$C$4)+('Custos Unitários'!$C$22*'Custos Unitários'!$C$5))</f>
        <v>1279907.5263306438</v>
      </c>
      <c r="M14" s="1">
        <f>Tabela1[[#This Row],[Qtdade Amplificação]]*('Custos Unitários'!C$20)+IF(Tabela1[[#This Row],[Qtdade Amplificação]]&gt;4,TRUNC(Tabela1[[#This Row],[Qtdade Amplificação]]/4)*'Custos Unitários'!C$17,0)</f>
        <v>0</v>
      </c>
      <c r="N1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" s="1">
        <f>'Custos Unitários'!$C$23*'Custos Unitários'!$C$6</f>
        <v>302692.44182889489</v>
      </c>
      <c r="Q14" s="5">
        <f>SUM(Tabela2[[#This Row],[custo duto e fibra]:[custo infra estação]])</f>
        <v>1949071.7658808748</v>
      </c>
      <c r="R14" s="2">
        <f>Tabela1[[#This Row],[distância '[km']]]*(1+'Custos Unitários'!$C$8)*('Custos Unitários'!$C$21*'Custos Unitários'!$C$4*'Custos Unitários'!$E$21+'Custos Unitários'!$C$22*'Custos Unitários'!$C$5*'Custos Unitários'!$E$22)</f>
        <v>15358.890315967727</v>
      </c>
      <c r="S14" s="2">
        <f>Tabela1[[#This Row],[Qtdade Amplificação]]*('Custos Unitários'!D$20)+IF(Tabela1[[#This Row],[Qtdade Amplificação]]&gt;4,TRUNC(Tabela1[[#This Row],[Qtdade Amplificação]]/4)*'Custos Unitários'!D$17,0)</f>
        <v>0</v>
      </c>
      <c r="T1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" s="2">
        <f>'Custos Unitários'!$C$23*'Custos Unitários'!$E$23*'Custos Unitários'!$C$6</f>
        <v>24215.39534631159</v>
      </c>
      <c r="W14" s="5">
        <f>SUM(Tabela3[[#This Row],[opex duto e fibra]:[opex infra estação]])</f>
        <v>72561.530819450447</v>
      </c>
    </row>
    <row r="15" spans="1:24" x14ac:dyDescent="0.25">
      <c r="A15" s="10">
        <v>520017</v>
      </c>
      <c r="B15" s="10" t="s">
        <v>42</v>
      </c>
      <c r="C15" s="10" t="s">
        <v>72</v>
      </c>
      <c r="D15" s="10" t="s">
        <v>73</v>
      </c>
      <c r="E15" s="10">
        <v>521305</v>
      </c>
      <c r="F15" s="10" t="s">
        <v>42</v>
      </c>
      <c r="G15" s="10" t="s">
        <v>74</v>
      </c>
      <c r="H15" s="10" t="s">
        <v>75</v>
      </c>
      <c r="I15" s="10">
        <v>1</v>
      </c>
      <c r="J15" s="11">
        <v>54.000999999999998</v>
      </c>
      <c r="K15" s="11">
        <f>IF(Tabela1[[#This Row],[distância '[km']]]&gt;100,TRUNC(Tabela1[[#This Row],[distância '[km']]]/'Custos Unitários'!$C$7,0),0)</f>
        <v>0</v>
      </c>
      <c r="L15" s="1">
        <f>Tabela1[[#This Row],[distância '[km']]]*(1+'Custos Unitários'!$C$8)*(('Custos Unitários'!$C$21*'Custos Unitários'!$C$4)+('Custos Unitários'!$C$22*'Custos Unitários'!$C$5))</f>
        <v>2066503.8070137263</v>
      </c>
      <c r="M15" s="1">
        <f>Tabela1[[#This Row],[Qtdade Amplificação]]*('Custos Unitários'!C$20)+IF(Tabela1[[#This Row],[Qtdade Amplificação]]&gt;4,TRUNC(Tabela1[[#This Row],[Qtdade Amplificação]]/4)*'Custos Unitários'!C$17,0)</f>
        <v>0</v>
      </c>
      <c r="N1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5" s="1">
        <f>'Custos Unitários'!$C$23*'Custos Unitários'!$C$6</f>
        <v>302692.44182889489</v>
      </c>
      <c r="Q15" s="5">
        <f>SUM(Tabela2[[#This Row],[custo duto e fibra]:[custo infra estação]])</f>
        <v>2741077.7345145997</v>
      </c>
      <c r="R15" s="2">
        <f>Tabela1[[#This Row],[distância '[km']]]*(1+'Custos Unitários'!$C$8)*('Custos Unitários'!$C$21*'Custos Unitários'!$C$4*'Custos Unitários'!$E$21+'Custos Unitários'!$C$22*'Custos Unitários'!$C$5*'Custos Unitários'!$E$22)</f>
        <v>24798.045684164717</v>
      </c>
      <c r="S15" s="2">
        <f>Tabela1[[#This Row],[Qtdade Amplificação]]*('Custos Unitários'!D$20)+IF(Tabela1[[#This Row],[Qtdade Amplificação]]&gt;4,TRUNC(Tabela1[[#This Row],[Qtdade Amplificação]]/4)*'Custos Unitários'!D$17,0)</f>
        <v>0</v>
      </c>
      <c r="T1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5" s="2">
        <f>'Custos Unitários'!$C$23*'Custos Unitários'!$E$23*'Custos Unitários'!$C$6</f>
        <v>24215.39534631159</v>
      </c>
      <c r="W15" s="5">
        <f>SUM(Tabela3[[#This Row],[opex duto e fibra]:[opex infra estação]])</f>
        <v>82541.654982711654</v>
      </c>
    </row>
    <row r="16" spans="1:24" x14ac:dyDescent="0.25">
      <c r="A16" s="10">
        <v>520020</v>
      </c>
      <c r="B16" s="10" t="s">
        <v>42</v>
      </c>
      <c r="C16" s="10" t="s">
        <v>76</v>
      </c>
      <c r="D16" s="10" t="s">
        <v>77</v>
      </c>
      <c r="E16" s="10">
        <v>521290</v>
      </c>
      <c r="F16" s="10" t="s">
        <v>42</v>
      </c>
      <c r="G16" s="10" t="s">
        <v>78</v>
      </c>
      <c r="H16" s="10" t="s">
        <v>79</v>
      </c>
      <c r="I16" s="10">
        <v>1</v>
      </c>
      <c r="J16" s="11">
        <v>21.640999999999998</v>
      </c>
      <c r="K16" s="11">
        <f>IF(Tabela1[[#This Row],[distância '[km']]]&gt;100,TRUNC(Tabela1[[#This Row],[distância '[km']]]/'Custos Unitários'!$C$7,0),0)</f>
        <v>0</v>
      </c>
      <c r="L16" s="1">
        <f>Tabela1[[#This Row],[distância '[km']]]*(1+'Custos Unitários'!$C$8)*(('Custos Unitários'!$C$21*'Custos Unitários'!$C$4)+('Custos Unitários'!$C$22*'Custos Unitários'!$C$5))</f>
        <v>828155.19874787598</v>
      </c>
      <c r="M16" s="1">
        <f>Tabela1[[#This Row],[Qtdade Amplificação]]*('Custos Unitários'!C$20)+IF(Tabela1[[#This Row],[Qtdade Amplificação]]&gt;4,TRUNC(Tabela1[[#This Row],[Qtdade Amplificação]]/4)*'Custos Unitários'!C$17,0)</f>
        <v>0</v>
      </c>
      <c r="N1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6" s="1">
        <f>'Custos Unitários'!$C$23*'Custos Unitários'!$C$6</f>
        <v>302692.44182889489</v>
      </c>
      <c r="Q16" s="5">
        <f>SUM(Tabela2[[#This Row],[custo duto e fibra]:[custo infra estação]])</f>
        <v>1497319.4382981071</v>
      </c>
      <c r="R16" s="2">
        <f>Tabela1[[#This Row],[distância '[km']]]*(1+'Custos Unitários'!$C$8)*('Custos Unitários'!$C$21*'Custos Unitários'!$C$4*'Custos Unitários'!$E$21+'Custos Unitários'!$C$22*'Custos Unitários'!$C$5*'Custos Unitários'!$E$22)</f>
        <v>9937.8623849745127</v>
      </c>
      <c r="S16" s="2">
        <f>Tabela1[[#This Row],[Qtdade Amplificação]]*('Custos Unitários'!D$20)+IF(Tabela1[[#This Row],[Qtdade Amplificação]]&gt;4,TRUNC(Tabela1[[#This Row],[Qtdade Amplificação]]/4)*'Custos Unitários'!D$17,0)</f>
        <v>0</v>
      </c>
      <c r="T1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6" s="2">
        <f>'Custos Unitários'!$C$23*'Custos Unitários'!$E$23*'Custos Unitários'!$C$6</f>
        <v>24215.39534631159</v>
      </c>
      <c r="W16" s="5">
        <f>SUM(Tabela3[[#This Row],[opex duto e fibra]:[opex infra estação]])</f>
        <v>67140.502888457238</v>
      </c>
    </row>
    <row r="17" spans="1:23" x14ac:dyDescent="0.25">
      <c r="A17" s="10">
        <v>240040</v>
      </c>
      <c r="B17" s="10" t="s">
        <v>80</v>
      </c>
      <c r="C17" s="10" t="s">
        <v>81</v>
      </c>
      <c r="D17" s="10" t="s">
        <v>82</v>
      </c>
      <c r="E17" s="10">
        <v>241080</v>
      </c>
      <c r="F17" s="10" t="s">
        <v>80</v>
      </c>
      <c r="G17" s="10" t="s">
        <v>83</v>
      </c>
      <c r="H17" s="10" t="s">
        <v>84</v>
      </c>
      <c r="I17" s="10">
        <v>1</v>
      </c>
      <c r="J17" s="11">
        <v>7.5869999999999997</v>
      </c>
      <c r="K17" s="11">
        <f>IF(Tabela1[[#This Row],[distância '[km']]]&gt;100,TRUNC(Tabela1[[#This Row],[distância '[km']]]/'Custos Unitários'!$C$7,0),0)</f>
        <v>0</v>
      </c>
      <c r="L17" s="1">
        <f>Tabela1[[#This Row],[distância '[km']]]*(1+'Custos Unitários'!$C$8)*(('Custos Unitários'!$C$21*'Custos Unitários'!$C$4)+('Custos Unitários'!$C$22*'Custos Unitários'!$C$5))</f>
        <v>290338.40824823879</v>
      </c>
      <c r="M17" s="1">
        <f>Tabela1[[#This Row],[Qtdade Amplificação]]*('Custos Unitários'!C$20)+IF(Tabela1[[#This Row],[Qtdade Amplificação]]&gt;4,TRUNC(Tabela1[[#This Row],[Qtdade Amplificação]]/4)*'Custos Unitários'!C$17,0)</f>
        <v>0</v>
      </c>
      <c r="N1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7" s="1">
        <f>'Custos Unitários'!$C$23*'Custos Unitários'!$C$6</f>
        <v>302692.44182889489</v>
      </c>
      <c r="Q17" s="5">
        <f>SUM(Tabela2[[#This Row],[custo duto e fibra]:[custo infra estação]])</f>
        <v>959502.64779846999</v>
      </c>
      <c r="R17" s="2">
        <f>Tabela1[[#This Row],[distância '[km']]]*(1+'Custos Unitários'!$C$8)*('Custos Unitários'!$C$21*'Custos Unitários'!$C$4*'Custos Unitários'!$E$21+'Custos Unitários'!$C$22*'Custos Unitários'!$C$5*'Custos Unitários'!$E$22)</f>
        <v>3484.0608989788657</v>
      </c>
      <c r="S17" s="2">
        <f>Tabela1[[#This Row],[Qtdade Amplificação]]*('Custos Unitários'!D$20)+IF(Tabela1[[#This Row],[Qtdade Amplificação]]&gt;4,TRUNC(Tabela1[[#This Row],[Qtdade Amplificação]]/4)*'Custos Unitários'!D$17,0)</f>
        <v>0</v>
      </c>
      <c r="T1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7" s="2">
        <f>'Custos Unitários'!$C$23*'Custos Unitários'!$E$23*'Custos Unitários'!$C$6</f>
        <v>24215.39534631159</v>
      </c>
      <c r="W17" s="5">
        <f>SUM(Tabela3[[#This Row],[opex duto e fibra]:[opex infra estação]])</f>
        <v>60686.701402461593</v>
      </c>
    </row>
    <row r="18" spans="1:23" x14ac:dyDescent="0.25">
      <c r="A18" s="10">
        <v>310090</v>
      </c>
      <c r="B18" s="10" t="s">
        <v>37</v>
      </c>
      <c r="C18" s="10" t="s">
        <v>85</v>
      </c>
      <c r="D18" s="10" t="s">
        <v>86</v>
      </c>
      <c r="E18" s="10">
        <v>314630</v>
      </c>
      <c r="F18" s="10" t="s">
        <v>37</v>
      </c>
      <c r="G18" s="10" t="s">
        <v>87</v>
      </c>
      <c r="H18" s="10" t="s">
        <v>88</v>
      </c>
      <c r="I18" s="10">
        <v>1</v>
      </c>
      <c r="J18" s="11">
        <v>85.683999999999997</v>
      </c>
      <c r="K18" s="11">
        <f>IF(Tabela1[[#This Row],[distância '[km']]]&gt;100,TRUNC(Tabela1[[#This Row],[distância '[km']]]/'Custos Unitários'!$C$7,0),0)</f>
        <v>0</v>
      </c>
      <c r="L18" s="1">
        <f>Tabela1[[#This Row],[distância '[km']]]*(1+'Custos Unitários'!$C$8)*(('Custos Unitários'!$C$21*'Custos Unitários'!$C$4)+('Custos Unitários'!$C$22*'Custos Unitários'!$C$5))</f>
        <v>3278945.0602797009</v>
      </c>
      <c r="M18" s="1">
        <f>Tabela1[[#This Row],[Qtdade Amplificação]]*('Custos Unitários'!C$20)+IF(Tabela1[[#This Row],[Qtdade Amplificação]]&gt;4,TRUNC(Tabela1[[#This Row],[Qtdade Amplificação]]/4)*'Custos Unitários'!C$17,0)</f>
        <v>0</v>
      </c>
      <c r="N1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8" s="1">
        <f>'Custos Unitários'!$C$23*'Custos Unitários'!$C$6</f>
        <v>302692.44182889489</v>
      </c>
      <c r="Q18" s="5">
        <f>SUM(Tabela2[[#This Row],[custo duto e fibra]:[custo infra estação]])</f>
        <v>3999420.6409214013</v>
      </c>
      <c r="R18" s="2">
        <f>Tabela1[[#This Row],[distância '[km']]]*(1+'Custos Unitários'!$C$8)*('Custos Unitários'!$C$21*'Custos Unitários'!$C$4*'Custos Unitários'!$E$21+'Custos Unitários'!$C$22*'Custos Unitários'!$C$5*'Custos Unitários'!$E$22)</f>
        <v>39347.340723356414</v>
      </c>
      <c r="S18" s="2">
        <f>Tabela1[[#This Row],[Qtdade Amplificação]]*('Custos Unitários'!D$20)+IF(Tabela1[[#This Row],[Qtdade Amplificação]]&gt;4,TRUNC(Tabela1[[#This Row],[Qtdade Amplificação]]/4)*'Custos Unitários'!D$17,0)</f>
        <v>0</v>
      </c>
      <c r="T1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8" s="2">
        <f>'Custos Unitários'!$C$23*'Custos Unitários'!$E$23*'Custos Unitários'!$C$6</f>
        <v>24215.39534631159</v>
      </c>
      <c r="W18" s="5">
        <f>SUM(Tabela3[[#This Row],[opex duto e fibra]:[opex infra estação]])</f>
        <v>101681.11533598608</v>
      </c>
    </row>
    <row r="19" spans="1:23" x14ac:dyDescent="0.25">
      <c r="A19" s="10">
        <v>250020</v>
      </c>
      <c r="B19" s="10" t="s">
        <v>61</v>
      </c>
      <c r="C19" s="10" t="s">
        <v>89</v>
      </c>
      <c r="D19" s="10" t="s">
        <v>90</v>
      </c>
      <c r="E19" s="10">
        <v>251420</v>
      </c>
      <c r="F19" s="10" t="s">
        <v>61</v>
      </c>
      <c r="G19" s="10" t="s">
        <v>4107</v>
      </c>
      <c r="H19" s="10" t="s">
        <v>4108</v>
      </c>
      <c r="I19" s="10">
        <v>1</v>
      </c>
      <c r="J19" s="11">
        <v>37.357999999999997</v>
      </c>
      <c r="K19" s="11">
        <f>IF(Tabela1[[#This Row],[distância '[km']]]&gt;100,TRUNC(Tabela1[[#This Row],[distância '[km']]]/'Custos Unitários'!$C$7,0),0)</f>
        <v>0</v>
      </c>
      <c r="L19" s="1">
        <f>Tabela1[[#This Row],[distância '[km']]]*(1+'Custos Unitários'!$C$8)*(('Custos Unitários'!$C$21*'Custos Unitários'!$C$4)+('Custos Unitários'!$C$22*'Custos Unitários'!$C$5))</f>
        <v>1429611.4742767501</v>
      </c>
      <c r="M19" s="1">
        <f>Tabela1[[#This Row],[Qtdade Amplificação]]*('Custos Unitários'!C$20)+IF(Tabela1[[#This Row],[Qtdade Amplificação]]&gt;4,TRUNC(Tabela1[[#This Row],[Qtdade Amplificação]]/4)*'Custos Unitários'!C$17,0)</f>
        <v>0</v>
      </c>
      <c r="N1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9" s="1">
        <f>'Custos Unitários'!$C$23*'Custos Unitários'!$C$6</f>
        <v>302692.44182889489</v>
      </c>
      <c r="Q19" s="5">
        <f>SUM(Tabela2[[#This Row],[custo duto e fibra]:[custo infra estação]])</f>
        <v>2098775.7138269814</v>
      </c>
      <c r="R19" s="2">
        <f>Tabela1[[#This Row],[distância '[km']]]*(1+'Custos Unitários'!$C$8)*('Custos Unitários'!$C$21*'Custos Unitários'!$C$4*'Custos Unitários'!$E$21+'Custos Unitários'!$C$22*'Custos Unitários'!$C$5*'Custos Unitários'!$E$22)</f>
        <v>17155.337691321001</v>
      </c>
      <c r="S19" s="2">
        <f>Tabela1[[#This Row],[Qtdade Amplificação]]*('Custos Unitários'!D$20)+IF(Tabela1[[#This Row],[Qtdade Amplificação]]&gt;4,TRUNC(Tabela1[[#This Row],[Qtdade Amplificação]]/4)*'Custos Unitários'!D$17,0)</f>
        <v>0</v>
      </c>
      <c r="T1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9" s="2">
        <f>'Custos Unitários'!$C$23*'Custos Unitários'!$E$23*'Custos Unitários'!$C$6</f>
        <v>24215.39534631159</v>
      </c>
      <c r="W19" s="5">
        <f>SUM(Tabela3[[#This Row],[opex duto e fibra]:[opex infra estação]])</f>
        <v>74357.978194803727</v>
      </c>
    </row>
    <row r="20" spans="1:23" x14ac:dyDescent="0.25">
      <c r="A20" s="10">
        <v>290060</v>
      </c>
      <c r="B20" s="10" t="s">
        <v>8</v>
      </c>
      <c r="C20" s="10" t="s">
        <v>93</v>
      </c>
      <c r="D20" s="10" t="s">
        <v>94</v>
      </c>
      <c r="E20" s="10">
        <v>291390</v>
      </c>
      <c r="F20" s="10" t="s">
        <v>8</v>
      </c>
      <c r="G20" s="10" t="s">
        <v>95</v>
      </c>
      <c r="H20" s="10" t="s">
        <v>96</v>
      </c>
      <c r="I20" s="10">
        <v>1</v>
      </c>
      <c r="J20" s="11">
        <v>22.039000000000001</v>
      </c>
      <c r="K20" s="11">
        <f>IF(Tabela1[[#This Row],[distância '[km']]]&gt;100,TRUNC(Tabela1[[#This Row],[distância '[km']]]/'Custos Unitários'!$C$7,0),0)</f>
        <v>0</v>
      </c>
      <c r="L20" s="1">
        <f>Tabela1[[#This Row],[distância '[km']]]*(1+'Custos Unitários'!$C$8)*(('Custos Unitários'!$C$21*'Custos Unitários'!$C$4)+('Custos Unitários'!$C$22*'Custos Unitários'!$C$5))</f>
        <v>843385.81512889615</v>
      </c>
      <c r="M20" s="1">
        <f>Tabela1[[#This Row],[Qtdade Amplificação]]*('Custos Unitários'!C$20)+IF(Tabela1[[#This Row],[Qtdade Amplificação]]&gt;4,TRUNC(Tabela1[[#This Row],[Qtdade Amplificação]]/4)*'Custos Unitários'!C$17,0)</f>
        <v>0</v>
      </c>
      <c r="N2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0" s="1">
        <f>'Custos Unitários'!$C$23*'Custos Unitários'!$C$6</f>
        <v>302692.44182889489</v>
      </c>
      <c r="Q20" s="5">
        <f>SUM(Tabela2[[#This Row],[custo duto e fibra]:[custo infra estação]])</f>
        <v>1512550.0546791274</v>
      </c>
      <c r="R20" s="2">
        <f>Tabela1[[#This Row],[distância '[km']]]*(1+'Custos Unitários'!$C$8)*('Custos Unitários'!$C$21*'Custos Unitários'!$C$4*'Custos Unitários'!$E$21+'Custos Unitários'!$C$22*'Custos Unitários'!$C$5*'Custos Unitários'!$E$22)</f>
        <v>10120.629781546753</v>
      </c>
      <c r="S20" s="2">
        <f>Tabela1[[#This Row],[Qtdade Amplificação]]*('Custos Unitários'!D$20)+IF(Tabela1[[#This Row],[Qtdade Amplificação]]&gt;4,TRUNC(Tabela1[[#This Row],[Qtdade Amplificação]]/4)*'Custos Unitários'!D$17,0)</f>
        <v>0</v>
      </c>
      <c r="T2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0" s="2">
        <f>'Custos Unitários'!$C$23*'Custos Unitários'!$E$23*'Custos Unitários'!$C$6</f>
        <v>24215.39534631159</v>
      </c>
      <c r="W20" s="5">
        <f>SUM(Tabela3[[#This Row],[opex duto e fibra]:[opex infra estação]])</f>
        <v>67323.270285029474</v>
      </c>
    </row>
    <row r="21" spans="1:23" x14ac:dyDescent="0.25">
      <c r="A21" s="10">
        <v>310130</v>
      </c>
      <c r="B21" s="10" t="s">
        <v>37</v>
      </c>
      <c r="C21" s="10" t="s">
        <v>97</v>
      </c>
      <c r="D21" s="10" t="s">
        <v>98</v>
      </c>
      <c r="E21" s="10">
        <v>310120</v>
      </c>
      <c r="F21" s="10" t="s">
        <v>37</v>
      </c>
      <c r="G21" s="10" t="s">
        <v>99</v>
      </c>
      <c r="H21" s="10" t="s">
        <v>100</v>
      </c>
      <c r="I21" s="10">
        <v>1</v>
      </c>
      <c r="J21" s="11">
        <v>30.823</v>
      </c>
      <c r="K21" s="11">
        <f>IF(Tabela1[[#This Row],[distância '[km']]]&gt;100,TRUNC(Tabela1[[#This Row],[distância '[km']]]/'Custos Unitários'!$C$7,0),0)</f>
        <v>0</v>
      </c>
      <c r="L21" s="1">
        <f>Tabela1[[#This Row],[distância '[km']]]*(1+'Custos Unitários'!$C$8)*(('Custos Unitários'!$C$21*'Custos Unitários'!$C$4)+('Custos Unitários'!$C$22*'Custos Unitários'!$C$5))</f>
        <v>1179530.876161258</v>
      </c>
      <c r="M21" s="1">
        <f>Tabela1[[#This Row],[Qtdade Amplificação]]*('Custos Unitários'!C$20)+IF(Tabela1[[#This Row],[Qtdade Amplificação]]&gt;4,TRUNC(Tabela1[[#This Row],[Qtdade Amplificação]]/4)*'Custos Unitários'!C$17,0)</f>
        <v>0</v>
      </c>
      <c r="N2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1" s="1">
        <f>'Custos Unitários'!$C$23*'Custos Unitários'!$C$6</f>
        <v>302692.44182889489</v>
      </c>
      <c r="Q21" s="5">
        <f>SUM(Tabela2[[#This Row],[custo duto e fibra]:[custo infra estação]])</f>
        <v>1848695.115711489</v>
      </c>
      <c r="R21" s="2">
        <f>Tabela1[[#This Row],[distância '[km']]]*(1+'Custos Unitários'!$C$8)*('Custos Unitários'!$C$21*'Custos Unitários'!$C$4*'Custos Unitários'!$E$21+'Custos Unitários'!$C$22*'Custos Unitários'!$C$5*'Custos Unitários'!$E$22)</f>
        <v>14154.370513935097</v>
      </c>
      <c r="S21" s="2">
        <f>Tabela1[[#This Row],[Qtdade Amplificação]]*('Custos Unitários'!D$20)+IF(Tabela1[[#This Row],[Qtdade Amplificação]]&gt;4,TRUNC(Tabela1[[#This Row],[Qtdade Amplificação]]/4)*'Custos Unitários'!D$17,0)</f>
        <v>0</v>
      </c>
      <c r="T2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1" s="2">
        <f>'Custos Unitários'!$C$23*'Custos Unitários'!$E$23*'Custos Unitários'!$C$6</f>
        <v>24215.39534631159</v>
      </c>
      <c r="W21" s="5">
        <f>SUM(Tabela3[[#This Row],[opex duto e fibra]:[opex infra estação]])</f>
        <v>71357.011017417826</v>
      </c>
    </row>
    <row r="22" spans="1:23" x14ac:dyDescent="0.25">
      <c r="A22" s="10">
        <v>250030</v>
      </c>
      <c r="B22" s="10" t="s">
        <v>61</v>
      </c>
      <c r="C22" s="10" t="s">
        <v>101</v>
      </c>
      <c r="D22" s="10" t="s">
        <v>102</v>
      </c>
      <c r="E22" s="10">
        <v>250050</v>
      </c>
      <c r="F22" s="10" t="s">
        <v>61</v>
      </c>
      <c r="G22" s="10" t="s">
        <v>103</v>
      </c>
      <c r="H22" s="10" t="s">
        <v>104</v>
      </c>
      <c r="I22" s="10">
        <v>1</v>
      </c>
      <c r="J22" s="11">
        <v>17.024999999999999</v>
      </c>
      <c r="K22" s="11">
        <f>IF(Tabela1[[#This Row],[distância '[km']]]&gt;100,TRUNC(Tabela1[[#This Row],[distância '[km']]]/'Custos Unitários'!$C$7,0),0)</f>
        <v>0</v>
      </c>
      <c r="L22" s="1">
        <f>Tabela1[[#This Row],[distância '[km']]]*(1+'Custos Unitários'!$C$8)*(('Custos Unitários'!$C$21*'Custos Unitários'!$C$4)+('Custos Unitários'!$C$22*'Custos Unitários'!$C$5))</f>
        <v>651510.66303232696</v>
      </c>
      <c r="M22" s="1">
        <f>Tabela1[[#This Row],[Qtdade Amplificação]]*('Custos Unitários'!C$20)+IF(Tabela1[[#This Row],[Qtdade Amplificação]]&gt;4,TRUNC(Tabela1[[#This Row],[Qtdade Amplificação]]/4)*'Custos Unitários'!C$17,0)</f>
        <v>0</v>
      </c>
      <c r="N2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2" s="1">
        <f>'Custos Unitários'!$C$23*'Custos Unitários'!$C$6</f>
        <v>302692.44182889489</v>
      </c>
      <c r="Q22" s="5">
        <f>SUM(Tabela2[[#This Row],[custo duto e fibra]:[custo infra estação]])</f>
        <v>1320674.9025825583</v>
      </c>
      <c r="R22" s="2">
        <f>Tabela1[[#This Row],[distância '[km']]]*(1+'Custos Unitários'!$C$8)*('Custos Unitários'!$C$21*'Custos Unitários'!$C$4*'Custos Unitários'!$E$21+'Custos Unitários'!$C$22*'Custos Unitários'!$C$5*'Custos Unitários'!$E$22)</f>
        <v>7818.1279563879243</v>
      </c>
      <c r="S22" s="2">
        <f>Tabela1[[#This Row],[Qtdade Amplificação]]*('Custos Unitários'!D$20)+IF(Tabela1[[#This Row],[Qtdade Amplificação]]&gt;4,TRUNC(Tabela1[[#This Row],[Qtdade Amplificação]]/4)*'Custos Unitários'!D$17,0)</f>
        <v>0</v>
      </c>
      <c r="T2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2" s="2">
        <f>'Custos Unitários'!$C$23*'Custos Unitários'!$E$23*'Custos Unitários'!$C$6</f>
        <v>24215.39534631159</v>
      </c>
      <c r="W22" s="5">
        <f>SUM(Tabela3[[#This Row],[opex duto e fibra]:[opex infra estação]])</f>
        <v>65020.768459870655</v>
      </c>
    </row>
    <row r="23" spans="1:23" x14ac:dyDescent="0.25">
      <c r="A23" s="10">
        <v>260060</v>
      </c>
      <c r="B23" s="10" t="s">
        <v>13</v>
      </c>
      <c r="C23" s="10" t="s">
        <v>103</v>
      </c>
      <c r="D23" s="10" t="s">
        <v>4755</v>
      </c>
      <c r="E23" s="10">
        <v>261090</v>
      </c>
      <c r="F23" s="10" t="s">
        <v>13</v>
      </c>
      <c r="G23" s="10" t="s">
        <v>4756</v>
      </c>
      <c r="H23" s="10" t="s">
        <v>4757</v>
      </c>
      <c r="I23" s="10">
        <v>1</v>
      </c>
      <c r="J23" s="11">
        <v>16.917000000000002</v>
      </c>
      <c r="K23" s="11">
        <f>IF(Tabela1[[#This Row],[distância '[km']]]&gt;100,TRUNC(Tabela1[[#This Row],[distância '[km']]]/'Custos Unitários'!$C$7,0),0)</f>
        <v>0</v>
      </c>
      <c r="L23" s="1">
        <f>Tabela1[[#This Row],[distância '[km']]]*(1+'Custos Unitários'!$C$8)*(('Custos Unitários'!$C$21*'Custos Unitários'!$C$4)+('Custos Unitários'!$C$22*'Custos Unitários'!$C$5))</f>
        <v>647377.73195406026</v>
      </c>
      <c r="M23" s="1">
        <f>Tabela1[[#This Row],[Qtdade Amplificação]]*('Custos Unitários'!C$20)+IF(Tabela1[[#This Row],[Qtdade Amplificação]]&gt;4,TRUNC(Tabela1[[#This Row],[Qtdade Amplificação]]/4)*'Custos Unitários'!C$17,0)</f>
        <v>0</v>
      </c>
      <c r="N2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3" s="1">
        <f>'Custos Unitários'!$C$23*'Custos Unitários'!$C$6</f>
        <v>302692.44182889489</v>
      </c>
      <c r="Q23" s="5">
        <f>SUM(Tabela2[[#This Row],[custo duto e fibra]:[custo infra estação]])</f>
        <v>1316541.9715042915</v>
      </c>
      <c r="R23" s="2">
        <f>Tabela1[[#This Row],[distância '[km']]]*(1+'Custos Unitários'!$C$8)*('Custos Unitários'!$C$21*'Custos Unitários'!$C$4*'Custos Unitários'!$E$21+'Custos Unitários'!$C$22*'Custos Unitários'!$C$5*'Custos Unitários'!$E$22)</f>
        <v>7768.5327834487243</v>
      </c>
      <c r="S23" s="2">
        <f>Tabela1[[#This Row],[Qtdade Amplificação]]*('Custos Unitários'!D$20)+IF(Tabela1[[#This Row],[Qtdade Amplificação]]&gt;4,TRUNC(Tabela1[[#This Row],[Qtdade Amplificação]]/4)*'Custos Unitários'!D$17,0)</f>
        <v>0</v>
      </c>
      <c r="T2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3" s="2">
        <f>'Custos Unitários'!$C$23*'Custos Unitários'!$E$23*'Custos Unitários'!$C$6</f>
        <v>24215.39534631159</v>
      </c>
      <c r="W23" s="5">
        <f>SUM(Tabela3[[#This Row],[opex duto e fibra]:[opex infra estação]])</f>
        <v>64971.173286931451</v>
      </c>
    </row>
    <row r="24" spans="1:23" x14ac:dyDescent="0.25">
      <c r="A24" s="10">
        <v>220025</v>
      </c>
      <c r="B24" s="10" t="s">
        <v>27</v>
      </c>
      <c r="C24" s="10" t="s">
        <v>107</v>
      </c>
      <c r="D24" s="10" t="s">
        <v>108</v>
      </c>
      <c r="E24" s="10">
        <v>221160</v>
      </c>
      <c r="F24" s="10" t="s">
        <v>27</v>
      </c>
      <c r="G24" s="10" t="s">
        <v>109</v>
      </c>
      <c r="H24" s="10" t="s">
        <v>110</v>
      </c>
      <c r="I24" s="10">
        <v>1</v>
      </c>
      <c r="J24" s="11">
        <v>26.713999999999999</v>
      </c>
      <c r="K24" s="11">
        <f>IF(Tabela1[[#This Row],[distância '[km']]]&gt;100,TRUNC(Tabela1[[#This Row],[distância '[km']]]/'Custos Unitários'!$C$7,0),0)</f>
        <v>0</v>
      </c>
      <c r="L24" s="1">
        <f>Tabela1[[#This Row],[distância '[km']]]*(1+'Custos Unitários'!$C$8)*(('Custos Unitários'!$C$21*'Custos Unitários'!$C$4)+('Custos Unitários'!$C$22*'Custos Unitários'!$C$5))</f>
        <v>1022288.1557853499</v>
      </c>
      <c r="M24" s="1">
        <f>Tabela1[[#This Row],[Qtdade Amplificação]]*('Custos Unitários'!C$20)+IF(Tabela1[[#This Row],[Qtdade Amplificação]]&gt;4,TRUNC(Tabela1[[#This Row],[Qtdade Amplificação]]/4)*'Custos Unitários'!C$17,0)</f>
        <v>0</v>
      </c>
      <c r="N2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4" s="1">
        <f>'Custos Unitários'!$C$23*'Custos Unitários'!$C$6</f>
        <v>302692.44182889489</v>
      </c>
      <c r="Q24" s="5">
        <f>SUM(Tabela2[[#This Row],[custo duto e fibra]:[custo infra estação]])</f>
        <v>1691452.3953355809</v>
      </c>
      <c r="R24" s="2">
        <f>Tabela1[[#This Row],[distância '[km']]]*(1+'Custos Unitários'!$C$8)*('Custos Unitários'!$C$21*'Custos Unitários'!$C$4*'Custos Unitários'!$E$21+'Custos Unitários'!$C$22*'Custos Unitários'!$C$5*'Custos Unitários'!$E$22)</f>
        <v>12267.457869424201</v>
      </c>
      <c r="S24" s="2">
        <f>Tabela1[[#This Row],[Qtdade Amplificação]]*('Custos Unitários'!D$20)+IF(Tabela1[[#This Row],[Qtdade Amplificação]]&gt;4,TRUNC(Tabela1[[#This Row],[Qtdade Amplificação]]/4)*'Custos Unitários'!D$17,0)</f>
        <v>0</v>
      </c>
      <c r="T2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4" s="2">
        <f>'Custos Unitários'!$C$23*'Custos Unitários'!$E$23*'Custos Unitários'!$C$6</f>
        <v>24215.39534631159</v>
      </c>
      <c r="W24" s="5">
        <f>SUM(Tabela3[[#This Row],[opex duto e fibra]:[opex infra estação]])</f>
        <v>69470.098372906927</v>
      </c>
    </row>
    <row r="25" spans="1:23" x14ac:dyDescent="0.25">
      <c r="A25" s="10">
        <v>310140</v>
      </c>
      <c r="B25" s="10" t="s">
        <v>37</v>
      </c>
      <c r="C25" s="10" t="s">
        <v>111</v>
      </c>
      <c r="D25" s="10" t="s">
        <v>112</v>
      </c>
      <c r="E25" s="10">
        <v>313490</v>
      </c>
      <c r="F25" s="10" t="s">
        <v>37</v>
      </c>
      <c r="G25" s="10" t="s">
        <v>113</v>
      </c>
      <c r="H25" s="10" t="s">
        <v>114</v>
      </c>
      <c r="I25" s="10">
        <v>1</v>
      </c>
      <c r="J25" s="11">
        <v>14.635</v>
      </c>
      <c r="K25" s="11">
        <f>IF(Tabela1[[#This Row],[distância '[km']]]&gt;100,TRUNC(Tabela1[[#This Row],[distância '[km']]]/'Custos Unitários'!$C$7,0),0)</f>
        <v>0</v>
      </c>
      <c r="L25" s="1">
        <f>Tabela1[[#This Row],[distância '[km']]]*(1+'Custos Unitários'!$C$8)*(('Custos Unitários'!$C$21*'Custos Unitários'!$C$4)+('Custos Unitários'!$C$22*'Custos Unitários'!$C$5))</f>
        <v>560050.42898549815</v>
      </c>
      <c r="M25" s="1">
        <f>Tabela1[[#This Row],[Qtdade Amplificação]]*('Custos Unitários'!C$20)+IF(Tabela1[[#This Row],[Qtdade Amplificação]]&gt;4,TRUNC(Tabela1[[#This Row],[Qtdade Amplificação]]/4)*'Custos Unitários'!C$17,0)</f>
        <v>0</v>
      </c>
      <c r="N2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5" s="1">
        <f>'Custos Unitários'!$C$23*'Custos Unitários'!$C$6</f>
        <v>302692.44182889489</v>
      </c>
      <c r="Q25" s="5">
        <f>SUM(Tabela2[[#This Row],[custo duto e fibra]:[custo infra estação]])</f>
        <v>1229214.6685357294</v>
      </c>
      <c r="R25" s="2">
        <f>Tabela1[[#This Row],[distância '[km']]]*(1+'Custos Unitários'!$C$8)*('Custos Unitários'!$C$21*'Custos Unitários'!$C$4*'Custos Unitários'!$E$21+'Custos Unitários'!$C$22*'Custos Unitários'!$C$5*'Custos Unitários'!$E$22)</f>
        <v>6720.6051478259778</v>
      </c>
      <c r="S25" s="2">
        <f>Tabela1[[#This Row],[Qtdade Amplificação]]*('Custos Unitários'!D$20)+IF(Tabela1[[#This Row],[Qtdade Amplificação]]&gt;4,TRUNC(Tabela1[[#This Row],[Qtdade Amplificação]]/4)*'Custos Unitários'!D$17,0)</f>
        <v>0</v>
      </c>
      <c r="T2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5" s="2">
        <f>'Custos Unitários'!$C$23*'Custos Unitários'!$E$23*'Custos Unitários'!$C$6</f>
        <v>24215.39534631159</v>
      </c>
      <c r="W25" s="5">
        <f>SUM(Tabela3[[#This Row],[opex duto e fibra]:[opex infra estação]])</f>
        <v>63923.245651308709</v>
      </c>
    </row>
    <row r="26" spans="1:23" x14ac:dyDescent="0.25">
      <c r="A26" s="10">
        <v>210020</v>
      </c>
      <c r="B26" s="10" t="s">
        <v>17</v>
      </c>
      <c r="C26" s="10" t="s">
        <v>115</v>
      </c>
      <c r="D26" s="10" t="s">
        <v>116</v>
      </c>
      <c r="E26" s="10">
        <v>211130</v>
      </c>
      <c r="F26" s="10" t="s">
        <v>17</v>
      </c>
      <c r="G26" s="10" t="s">
        <v>117</v>
      </c>
      <c r="H26" s="10" t="s">
        <v>118</v>
      </c>
      <c r="I26" s="10">
        <v>1</v>
      </c>
      <c r="J26" s="11">
        <v>89.352999999999994</v>
      </c>
      <c r="K26" s="11">
        <f>IF(Tabela1[[#This Row],[distância '[km']]]&gt;100,TRUNC(Tabela1[[#This Row],[distância '[km']]]/'Custos Unitários'!$C$7,0),0)</f>
        <v>0</v>
      </c>
      <c r="L26" s="1">
        <f>Tabela1[[#This Row],[distância '[km']]]*(1+'Custos Unitários'!$C$8)*(('Custos Unitários'!$C$21*'Custos Unitários'!$C$4)+('Custos Unitários'!$C$22*'Custos Unitários'!$C$5))</f>
        <v>3419349.9132997072</v>
      </c>
      <c r="M26" s="1">
        <f>Tabela1[[#This Row],[Qtdade Amplificação]]*('Custos Unitários'!C$20)+IF(Tabela1[[#This Row],[Qtdade Amplificação]]&gt;4,TRUNC(Tabela1[[#This Row],[Qtdade Amplificação]]/4)*'Custos Unitários'!C$17,0)</f>
        <v>0</v>
      </c>
      <c r="N2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2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26" s="1">
        <f>'Custos Unitários'!$C$23*'Custos Unitários'!$C$6</f>
        <v>302692.44182889489</v>
      </c>
      <c r="Q26" s="5">
        <f>SUM(Tabela2[[#This Row],[custo duto e fibra]:[custo infra estação]])</f>
        <v>4139825.4939414077</v>
      </c>
      <c r="R26" s="2">
        <f>Tabela1[[#This Row],[distância '[km']]]*(1+'Custos Unitários'!$C$8)*('Custos Unitários'!$C$21*'Custos Unitários'!$C$4*'Custos Unitários'!$E$21+'Custos Unitários'!$C$22*'Custos Unitários'!$C$5*'Custos Unitários'!$E$22)</f>
        <v>41032.198959596491</v>
      </c>
      <c r="S26" s="2">
        <f>Tabela1[[#This Row],[Qtdade Amplificação]]*('Custos Unitários'!D$20)+IF(Tabela1[[#This Row],[Qtdade Amplificação]]&gt;4,TRUNC(Tabela1[[#This Row],[Qtdade Amplificação]]/4)*'Custos Unitários'!D$17,0)</f>
        <v>0</v>
      </c>
      <c r="T2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2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26" s="2">
        <f>'Custos Unitários'!$C$23*'Custos Unitários'!$E$23*'Custos Unitários'!$C$6</f>
        <v>24215.39534631159</v>
      </c>
      <c r="W26" s="5">
        <f>SUM(Tabela3[[#This Row],[opex duto e fibra]:[opex infra estação]])</f>
        <v>103365.97357222615</v>
      </c>
    </row>
    <row r="27" spans="1:23" x14ac:dyDescent="0.25">
      <c r="A27" s="10">
        <v>500025</v>
      </c>
      <c r="B27" s="10" t="s">
        <v>121</v>
      </c>
      <c r="C27" s="10" t="s">
        <v>122</v>
      </c>
      <c r="D27" s="10" t="s">
        <v>123</v>
      </c>
      <c r="E27" s="10">
        <v>500325</v>
      </c>
      <c r="F27" s="10" t="s">
        <v>121</v>
      </c>
      <c r="G27" s="10" t="s">
        <v>124</v>
      </c>
      <c r="H27" s="10" t="s">
        <v>125</v>
      </c>
      <c r="I27" s="10">
        <v>1</v>
      </c>
      <c r="J27" s="11">
        <v>90.561999999999998</v>
      </c>
      <c r="K27" s="11">
        <f>IF(Tabela1[[#This Row],[distância '[km']]]&gt;100,TRUNC(Tabela1[[#This Row],[distância '[km']]]/'Custos Unitários'!$C$7,0),0)</f>
        <v>0</v>
      </c>
      <c r="L27" s="1">
        <f>Tabela1[[#This Row],[distância '[km']]]*(1+'Custos Unitários'!$C$8)*(('Custos Unitários'!$C$21*'Custos Unitários'!$C$4)+('Custos Unitários'!$C$22*'Custos Unitários'!$C$5))</f>
        <v>3465615.780648082</v>
      </c>
      <c r="M27" s="1">
        <f>Tabela1[[#This Row],[Qtdade Amplificação]]*('Custos Unitários'!C$20)+IF(Tabela1[[#This Row],[Qtdade Amplificação]]&gt;4,TRUNC(Tabela1[[#This Row],[Qtdade Amplificação]]/4)*'Custos Unitários'!C$17,0)</f>
        <v>0</v>
      </c>
      <c r="N2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2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27" s="1">
        <f>'Custos Unitários'!$C$23*'Custos Unitários'!$C$6</f>
        <v>302692.44182889489</v>
      </c>
      <c r="Q27" s="5">
        <f>SUM(Tabela2[[#This Row],[custo duto e fibra]:[custo infra estação]])</f>
        <v>4186091.3612897824</v>
      </c>
      <c r="R27" s="2">
        <f>Tabela1[[#This Row],[distância '[km']]]*(1+'Custos Unitários'!$C$8)*('Custos Unitários'!$C$21*'Custos Unitários'!$C$4*'Custos Unitários'!$E$21+'Custos Unitários'!$C$22*'Custos Unitários'!$C$5*'Custos Unitários'!$E$22)</f>
        <v>41587.389367776988</v>
      </c>
      <c r="S27" s="2">
        <f>Tabela1[[#This Row],[Qtdade Amplificação]]*('Custos Unitários'!D$20)+IF(Tabela1[[#This Row],[Qtdade Amplificação]]&gt;4,TRUNC(Tabela1[[#This Row],[Qtdade Amplificação]]/4)*'Custos Unitários'!D$17,0)</f>
        <v>0</v>
      </c>
      <c r="T2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2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27" s="2">
        <f>'Custos Unitários'!$C$23*'Custos Unitários'!$E$23*'Custos Unitários'!$C$6</f>
        <v>24215.39534631159</v>
      </c>
      <c r="W27" s="5">
        <f>SUM(Tabela3[[#This Row],[opex duto e fibra]:[opex infra estação]])</f>
        <v>103921.16398040665</v>
      </c>
    </row>
    <row r="28" spans="1:23" x14ac:dyDescent="0.25">
      <c r="A28" s="10">
        <v>290080</v>
      </c>
      <c r="B28" s="10" t="s">
        <v>8</v>
      </c>
      <c r="C28" s="10" t="s">
        <v>126</v>
      </c>
      <c r="D28" s="10" t="s">
        <v>127</v>
      </c>
      <c r="E28" s="10">
        <v>293135</v>
      </c>
      <c r="F28" s="10" t="s">
        <v>8</v>
      </c>
      <c r="G28" s="10" t="s">
        <v>128</v>
      </c>
      <c r="H28" s="10" t="s">
        <v>129</v>
      </c>
      <c r="I28" s="10">
        <v>1</v>
      </c>
      <c r="J28" s="11">
        <v>63.151000000000003</v>
      </c>
      <c r="K28" s="11">
        <f>IF(Tabela1[[#This Row],[distância '[km']]]&gt;100,TRUNC(Tabela1[[#This Row],[distância '[km']]]/'Custos Unitários'!$C$7,0),0)</f>
        <v>0</v>
      </c>
      <c r="L28" s="1">
        <f>Tabela1[[#This Row],[distância '[km']]]*(1+'Custos Unitários'!$C$8)*(('Custos Unitários'!$C$21*'Custos Unitários'!$C$4)+('Custos Unitários'!$C$22*'Custos Unitários'!$C$5))</f>
        <v>2416654.9122557701</v>
      </c>
      <c r="M28" s="1">
        <f>Tabela1[[#This Row],[Qtdade Amplificação]]*('Custos Unitários'!C$20)+IF(Tabela1[[#This Row],[Qtdade Amplificação]]&gt;4,TRUNC(Tabela1[[#This Row],[Qtdade Amplificação]]/4)*'Custos Unitários'!C$17,0)</f>
        <v>0</v>
      </c>
      <c r="N2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2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28" s="1">
        <f>'Custos Unitários'!$C$23*'Custos Unitários'!$C$6</f>
        <v>302692.44182889489</v>
      </c>
      <c r="Q28" s="5">
        <f>SUM(Tabela2[[#This Row],[custo duto e fibra]:[custo infra estação]])</f>
        <v>3091228.8397566434</v>
      </c>
      <c r="R28" s="2">
        <f>Tabela1[[#This Row],[distância '[km']]]*(1+'Custos Unitários'!$C$8)*('Custos Unitários'!$C$21*'Custos Unitários'!$C$4*'Custos Unitários'!$E$21+'Custos Unitários'!$C$22*'Custos Unitários'!$C$5*'Custos Unitários'!$E$22)</f>
        <v>28999.858947069242</v>
      </c>
      <c r="S28" s="2">
        <f>Tabela1[[#This Row],[Qtdade Amplificação]]*('Custos Unitários'!D$20)+IF(Tabela1[[#This Row],[Qtdade Amplificação]]&gt;4,TRUNC(Tabela1[[#This Row],[Qtdade Amplificação]]/4)*'Custos Unitários'!D$17,0)</f>
        <v>0</v>
      </c>
      <c r="T2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2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28" s="2">
        <f>'Custos Unitários'!$C$23*'Custos Unitários'!$E$23*'Custos Unitários'!$C$6</f>
        <v>24215.39534631159</v>
      </c>
      <c r="W28" s="5">
        <f>SUM(Tabela3[[#This Row],[opex duto e fibra]:[opex infra estação]])</f>
        <v>86743.468245616183</v>
      </c>
    </row>
    <row r="29" spans="1:23" x14ac:dyDescent="0.25">
      <c r="A29" s="10">
        <v>210030</v>
      </c>
      <c r="B29" s="10" t="s">
        <v>17</v>
      </c>
      <c r="C29" s="10" t="s">
        <v>130</v>
      </c>
      <c r="D29" s="10" t="s">
        <v>131</v>
      </c>
      <c r="E29" s="10">
        <v>210300</v>
      </c>
      <c r="F29" s="10" t="s">
        <v>17</v>
      </c>
      <c r="G29" s="10" t="s">
        <v>132</v>
      </c>
      <c r="H29" s="10" t="s">
        <v>133</v>
      </c>
      <c r="I29" s="10">
        <v>1</v>
      </c>
      <c r="J29" s="11">
        <v>37.369999999999997</v>
      </c>
      <c r="K29" s="11">
        <f>IF(Tabela1[[#This Row],[distância '[km']]]&gt;100,TRUNC(Tabela1[[#This Row],[distância '[km']]]/'Custos Unitários'!$C$7,0),0)</f>
        <v>0</v>
      </c>
      <c r="L29" s="1">
        <f>Tabela1[[#This Row],[distância '[km']]]*(1+'Custos Unitários'!$C$8)*(('Custos Unitários'!$C$21*'Custos Unitários'!$C$4)+('Custos Unitários'!$C$22*'Custos Unitários'!$C$5))</f>
        <v>1430070.6888410021</v>
      </c>
      <c r="M29" s="1">
        <f>Tabela1[[#This Row],[Qtdade Amplificação]]*('Custos Unitários'!C$20)+IF(Tabela1[[#This Row],[Qtdade Amplificação]]&gt;4,TRUNC(Tabela1[[#This Row],[Qtdade Amplificação]]/4)*'Custos Unitários'!C$17,0)</f>
        <v>0</v>
      </c>
      <c r="N2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9" s="1">
        <f>'Custos Unitários'!$C$23*'Custos Unitários'!$C$6</f>
        <v>302692.44182889489</v>
      </c>
      <c r="Q29" s="5">
        <f>SUM(Tabela2[[#This Row],[custo duto e fibra]:[custo infra estação]])</f>
        <v>2099234.9283912331</v>
      </c>
      <c r="R29" s="2">
        <f>Tabela1[[#This Row],[distância '[km']]]*(1+'Custos Unitários'!$C$8)*('Custos Unitários'!$C$21*'Custos Unitários'!$C$4*'Custos Unitários'!$E$21+'Custos Unitários'!$C$22*'Custos Unitários'!$C$5*'Custos Unitários'!$E$22)</f>
        <v>17160.848266092027</v>
      </c>
      <c r="S29" s="2">
        <f>Tabela1[[#This Row],[Qtdade Amplificação]]*('Custos Unitários'!D$20)+IF(Tabela1[[#This Row],[Qtdade Amplificação]]&gt;4,TRUNC(Tabela1[[#This Row],[Qtdade Amplificação]]/4)*'Custos Unitários'!D$17,0)</f>
        <v>0</v>
      </c>
      <c r="T2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9" s="2">
        <f>'Custos Unitários'!$C$23*'Custos Unitários'!$E$23*'Custos Unitários'!$C$6</f>
        <v>24215.39534631159</v>
      </c>
      <c r="W29" s="5">
        <f>SUM(Tabela3[[#This Row],[opex duto e fibra]:[opex infra estação]])</f>
        <v>74363.488769574746</v>
      </c>
    </row>
    <row r="30" spans="1:23" x14ac:dyDescent="0.25">
      <c r="A30" s="10">
        <v>430045</v>
      </c>
      <c r="B30" s="10" t="s">
        <v>32</v>
      </c>
      <c r="C30" s="10" t="s">
        <v>136</v>
      </c>
      <c r="D30" s="10" t="s">
        <v>137</v>
      </c>
      <c r="E30" s="10">
        <v>430540</v>
      </c>
      <c r="F30" s="10" t="s">
        <v>32</v>
      </c>
      <c r="G30" s="10" t="s">
        <v>2090</v>
      </c>
      <c r="H30" s="10" t="s">
        <v>2091</v>
      </c>
      <c r="I30" s="10">
        <v>1</v>
      </c>
      <c r="J30" s="11">
        <v>18.041</v>
      </c>
      <c r="K30" s="11">
        <f>IF(Tabela1[[#This Row],[distância '[km']]]&gt;100,TRUNC(Tabela1[[#This Row],[distância '[km']]]/'Custos Unitários'!$C$7,0),0)</f>
        <v>0</v>
      </c>
      <c r="L30" s="1">
        <f>Tabela1[[#This Row],[distância '[km']]]*(1+'Custos Unitários'!$C$8)*(('Custos Unitários'!$C$21*'Custos Unitários'!$C$4)+('Custos Unitários'!$C$22*'Custos Unitários'!$C$5))</f>
        <v>690390.82947231794</v>
      </c>
      <c r="M30" s="1">
        <f>Tabela1[[#This Row],[Qtdade Amplificação]]*('Custos Unitários'!C$20)+IF(Tabela1[[#This Row],[Qtdade Amplificação]]&gt;4,TRUNC(Tabela1[[#This Row],[Qtdade Amplificação]]/4)*'Custos Unitários'!C$17,0)</f>
        <v>0</v>
      </c>
      <c r="N3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0" s="1">
        <f>'Custos Unitários'!$C$23*'Custos Unitários'!$C$6</f>
        <v>302692.44182889489</v>
      </c>
      <c r="Q30" s="5">
        <f>SUM(Tabela2[[#This Row],[custo duto e fibra]:[custo infra estação]])</f>
        <v>1359555.0690225491</v>
      </c>
      <c r="R30" s="2">
        <f>Tabela1[[#This Row],[distância '[km']]]*(1+'Custos Unitários'!$C$8)*('Custos Unitários'!$C$21*'Custos Unitários'!$C$4*'Custos Unitários'!$E$21+'Custos Unitários'!$C$22*'Custos Unitários'!$C$5*'Custos Unitários'!$E$22)</f>
        <v>8284.6899536678156</v>
      </c>
      <c r="S30" s="2">
        <f>Tabela1[[#This Row],[Qtdade Amplificação]]*('Custos Unitários'!D$20)+IF(Tabela1[[#This Row],[Qtdade Amplificação]]&gt;4,TRUNC(Tabela1[[#This Row],[Qtdade Amplificação]]/4)*'Custos Unitários'!D$17,0)</f>
        <v>0</v>
      </c>
      <c r="T3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0" s="2">
        <f>'Custos Unitários'!$C$23*'Custos Unitários'!$E$23*'Custos Unitários'!$C$6</f>
        <v>24215.39534631159</v>
      </c>
      <c r="W30" s="5">
        <f>SUM(Tabela3[[#This Row],[opex duto e fibra]:[opex infra estação]])</f>
        <v>65487.330457150543</v>
      </c>
    </row>
    <row r="31" spans="1:23" x14ac:dyDescent="0.25">
      <c r="A31" s="10">
        <v>250057</v>
      </c>
      <c r="B31" s="10" t="s">
        <v>61</v>
      </c>
      <c r="C31" s="10" t="s">
        <v>142</v>
      </c>
      <c r="D31" s="10" t="s">
        <v>143</v>
      </c>
      <c r="E31" s="10">
        <v>251270</v>
      </c>
      <c r="F31" s="10" t="s">
        <v>61</v>
      </c>
      <c r="G31" s="10" t="s">
        <v>105</v>
      </c>
      <c r="H31" s="10" t="s">
        <v>106</v>
      </c>
      <c r="I31" s="10">
        <v>1</v>
      </c>
      <c r="J31" s="11">
        <v>31.591000000000001</v>
      </c>
      <c r="K31" s="11">
        <f>IF(Tabela1[[#This Row],[distância '[km']]]&gt;100,TRUNC(Tabela1[[#This Row],[distância '[km']]]/'Custos Unitários'!$C$7,0),0)</f>
        <v>0</v>
      </c>
      <c r="L31" s="1">
        <f>Tabela1[[#This Row],[distância '[km']]]*(1+'Custos Unitários'!$C$8)*(('Custos Unitários'!$C$21*'Custos Unitários'!$C$4)+('Custos Unitários'!$C$22*'Custos Unitários'!$C$5))</f>
        <v>1208920.6082733769</v>
      </c>
      <c r="M31" s="1">
        <f>Tabela1[[#This Row],[Qtdade Amplificação]]*('Custos Unitários'!C$20)+IF(Tabela1[[#This Row],[Qtdade Amplificação]]&gt;4,TRUNC(Tabela1[[#This Row],[Qtdade Amplificação]]/4)*'Custos Unitários'!C$17,0)</f>
        <v>0</v>
      </c>
      <c r="N3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1" s="1">
        <f>'Custos Unitários'!$C$23*'Custos Unitários'!$C$6</f>
        <v>302692.44182889489</v>
      </c>
      <c r="Q31" s="5">
        <f>SUM(Tabela2[[#This Row],[custo duto e fibra]:[custo infra estação]])</f>
        <v>1878084.847823608</v>
      </c>
      <c r="R31" s="2">
        <f>Tabela1[[#This Row],[distância '[km']]]*(1+'Custos Unitários'!$C$8)*('Custos Unitários'!$C$21*'Custos Unitários'!$C$4*'Custos Unitários'!$E$21+'Custos Unitários'!$C$22*'Custos Unitários'!$C$5*'Custos Unitários'!$E$22)</f>
        <v>14507.047299280524</v>
      </c>
      <c r="S31" s="2">
        <f>Tabela1[[#This Row],[Qtdade Amplificação]]*('Custos Unitários'!D$20)+IF(Tabela1[[#This Row],[Qtdade Amplificação]]&gt;4,TRUNC(Tabela1[[#This Row],[Qtdade Amplificação]]/4)*'Custos Unitários'!D$17,0)</f>
        <v>0</v>
      </c>
      <c r="T3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1" s="2">
        <f>'Custos Unitários'!$C$23*'Custos Unitários'!$E$23*'Custos Unitários'!$C$6</f>
        <v>24215.39534631159</v>
      </c>
      <c r="W31" s="5">
        <f>SUM(Tabela3[[#This Row],[opex duto e fibra]:[opex infra estação]])</f>
        <v>71709.687802763248</v>
      </c>
    </row>
    <row r="32" spans="1:23" x14ac:dyDescent="0.25">
      <c r="A32" s="10">
        <v>240060</v>
      </c>
      <c r="B32" s="10" t="s">
        <v>80</v>
      </c>
      <c r="C32" s="10" t="s">
        <v>148</v>
      </c>
      <c r="D32" s="10" t="s">
        <v>149</v>
      </c>
      <c r="E32" s="10">
        <v>240930</v>
      </c>
      <c r="F32" s="10" t="s">
        <v>80</v>
      </c>
      <c r="G32" s="10" t="s">
        <v>150</v>
      </c>
      <c r="H32" s="10" t="s">
        <v>151</v>
      </c>
      <c r="I32" s="10">
        <v>1</v>
      </c>
      <c r="J32" s="11">
        <v>15.46</v>
      </c>
      <c r="K32" s="11">
        <f>IF(Tabela1[[#This Row],[distância '[km']]]&gt;100,TRUNC(Tabela1[[#This Row],[distância '[km']]]/'Custos Unitários'!$C$7,0),0)</f>
        <v>0</v>
      </c>
      <c r="L32" s="1">
        <f>Tabela1[[#This Row],[distância '[km']]]*(1+'Custos Unitários'!$C$8)*(('Custos Unitários'!$C$21*'Custos Unitários'!$C$4)+('Custos Unitários'!$C$22*'Custos Unitários'!$C$5))</f>
        <v>591621.43027781358</v>
      </c>
      <c r="M32" s="1">
        <f>Tabela1[[#This Row],[Qtdade Amplificação]]*('Custos Unitários'!C$20)+IF(Tabela1[[#This Row],[Qtdade Amplificação]]&gt;4,TRUNC(Tabela1[[#This Row],[Qtdade Amplificação]]/4)*'Custos Unitários'!C$17,0)</f>
        <v>0</v>
      </c>
      <c r="N3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2" s="1">
        <f>'Custos Unitários'!$C$23*'Custos Unitários'!$C$6</f>
        <v>302692.44182889489</v>
      </c>
      <c r="Q32" s="5">
        <f>SUM(Tabela2[[#This Row],[custo duto e fibra]:[custo infra estação]])</f>
        <v>1260785.6698280447</v>
      </c>
      <c r="R32" s="2">
        <f>Tabela1[[#This Row],[distância '[km']]]*(1+'Custos Unitários'!$C$8)*('Custos Unitários'!$C$21*'Custos Unitários'!$C$4*'Custos Unitários'!$E$21+'Custos Unitários'!$C$22*'Custos Unitários'!$C$5*'Custos Unitários'!$E$22)</f>
        <v>7099.4571633337637</v>
      </c>
      <c r="S32" s="2">
        <f>Tabela1[[#This Row],[Qtdade Amplificação]]*('Custos Unitários'!D$20)+IF(Tabela1[[#This Row],[Qtdade Amplificação]]&gt;4,TRUNC(Tabela1[[#This Row],[Qtdade Amplificação]]/4)*'Custos Unitários'!D$17,0)</f>
        <v>0</v>
      </c>
      <c r="T3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2" s="2">
        <f>'Custos Unitários'!$C$23*'Custos Unitários'!$E$23*'Custos Unitários'!$C$6</f>
        <v>24215.39534631159</v>
      </c>
      <c r="W32" s="5">
        <f>SUM(Tabela3[[#This Row],[opex duto e fibra]:[opex infra estação]])</f>
        <v>64302.097666816495</v>
      </c>
    </row>
    <row r="33" spans="1:23" x14ac:dyDescent="0.25">
      <c r="A33" s="10">
        <v>430047</v>
      </c>
      <c r="B33" s="10" t="s">
        <v>32</v>
      </c>
      <c r="C33" s="10" t="s">
        <v>152</v>
      </c>
      <c r="D33" s="10" t="s">
        <v>153</v>
      </c>
      <c r="E33" s="10">
        <v>431295</v>
      </c>
      <c r="F33" s="10" t="s">
        <v>32</v>
      </c>
      <c r="G33" s="10" t="s">
        <v>2964</v>
      </c>
      <c r="H33" s="10" t="s">
        <v>2965</v>
      </c>
      <c r="I33" s="10">
        <v>1</v>
      </c>
      <c r="J33" s="11">
        <v>17.677</v>
      </c>
      <c r="K33" s="11">
        <f>IF(Tabela1[[#This Row],[distância '[km']]]&gt;100,TRUNC(Tabela1[[#This Row],[distância '[km']]]/'Custos Unitários'!$C$7,0),0)</f>
        <v>0</v>
      </c>
      <c r="L33" s="1">
        <f>Tabela1[[#This Row],[distância '[km']]]*(1+'Custos Unitários'!$C$8)*(('Custos Unitários'!$C$21*'Custos Unitários'!$C$4)+('Custos Unitários'!$C$22*'Custos Unitários'!$C$5))</f>
        <v>676461.32102334476</v>
      </c>
      <c r="M33" s="1">
        <f>Tabela1[[#This Row],[Qtdade Amplificação]]*('Custos Unitários'!C$20)+IF(Tabela1[[#This Row],[Qtdade Amplificação]]&gt;4,TRUNC(Tabela1[[#This Row],[Qtdade Amplificação]]/4)*'Custos Unitários'!C$17,0)</f>
        <v>0</v>
      </c>
      <c r="N3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3" s="1">
        <f>'Custos Unitários'!$C$23*'Custos Unitários'!$C$6</f>
        <v>302692.44182889489</v>
      </c>
      <c r="Q33" s="5">
        <f>SUM(Tabela2[[#This Row],[custo duto e fibra]:[custo infra estação]])</f>
        <v>1345625.560573576</v>
      </c>
      <c r="R33" s="2">
        <f>Tabela1[[#This Row],[distância '[km']]]*(1+'Custos Unitários'!$C$8)*('Custos Unitários'!$C$21*'Custos Unitários'!$C$4*'Custos Unitários'!$E$21+'Custos Unitários'!$C$22*'Custos Unitários'!$C$5*'Custos Unitários'!$E$22)</f>
        <v>8117.535852280138</v>
      </c>
      <c r="S33" s="2">
        <f>Tabela1[[#This Row],[Qtdade Amplificação]]*('Custos Unitários'!D$20)+IF(Tabela1[[#This Row],[Qtdade Amplificação]]&gt;4,TRUNC(Tabela1[[#This Row],[Qtdade Amplificação]]/4)*'Custos Unitários'!D$17,0)</f>
        <v>0</v>
      </c>
      <c r="T3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3" s="2">
        <f>'Custos Unitários'!$C$23*'Custos Unitários'!$E$23*'Custos Unitários'!$C$6</f>
        <v>24215.39534631159</v>
      </c>
      <c r="W33" s="5">
        <f>SUM(Tabela3[[#This Row],[opex duto e fibra]:[opex infra estação]])</f>
        <v>65320.176355762858</v>
      </c>
    </row>
    <row r="34" spans="1:23" x14ac:dyDescent="0.25">
      <c r="A34" s="10">
        <v>520050</v>
      </c>
      <c r="B34" s="10" t="s">
        <v>42</v>
      </c>
      <c r="C34" s="10" t="s">
        <v>154</v>
      </c>
      <c r="D34" s="10" t="s">
        <v>155</v>
      </c>
      <c r="E34" s="10">
        <v>520910</v>
      </c>
      <c r="F34" s="10" t="s">
        <v>42</v>
      </c>
      <c r="G34" s="10" t="s">
        <v>156</v>
      </c>
      <c r="H34" s="10" t="s">
        <v>157</v>
      </c>
      <c r="I34" s="10">
        <v>1</v>
      </c>
      <c r="J34" s="11">
        <v>44.901000000000003</v>
      </c>
      <c r="K34" s="11">
        <f>IF(Tabela1[[#This Row],[distância '[km']]]&gt;100,TRUNC(Tabela1[[#This Row],[distância '[km']]]/'Custos Unitários'!$C$7,0),0)</f>
        <v>0</v>
      </c>
      <c r="L34" s="1">
        <f>Tabela1[[#This Row],[distância '[km']]]*(1+'Custos Unitários'!$C$8)*(('Custos Unitários'!$C$21*'Custos Unitários'!$C$4)+('Custos Unitários'!$C$22*'Custos Unitários'!$C$5))</f>
        <v>1718266.095789399</v>
      </c>
      <c r="M34" s="1">
        <f>Tabela1[[#This Row],[Qtdade Amplificação]]*('Custos Unitários'!C$20)+IF(Tabela1[[#This Row],[Qtdade Amplificação]]&gt;4,TRUNC(Tabela1[[#This Row],[Qtdade Amplificação]]/4)*'Custos Unitários'!C$17,0)</f>
        <v>0</v>
      </c>
      <c r="N3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4" s="1">
        <f>'Custos Unitários'!$C$23*'Custos Unitários'!$C$6</f>
        <v>302692.44182889489</v>
      </c>
      <c r="Q34" s="5">
        <f>SUM(Tabela2[[#This Row],[custo duto e fibra]:[custo infra estação]])</f>
        <v>2387430.33533963</v>
      </c>
      <c r="R34" s="2">
        <f>Tabela1[[#This Row],[distância '[km']]]*(1+'Custos Unitários'!$C$8)*('Custos Unitários'!$C$21*'Custos Unitários'!$C$4*'Custos Unitários'!$E$21+'Custos Unitários'!$C$22*'Custos Unitários'!$C$5*'Custos Unitários'!$E$22)</f>
        <v>20619.193149472791</v>
      </c>
      <c r="S34" s="2">
        <f>Tabela1[[#This Row],[Qtdade Amplificação]]*('Custos Unitários'!D$20)+IF(Tabela1[[#This Row],[Qtdade Amplificação]]&gt;4,TRUNC(Tabela1[[#This Row],[Qtdade Amplificação]]/4)*'Custos Unitários'!D$17,0)</f>
        <v>0</v>
      </c>
      <c r="T3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4" s="2">
        <f>'Custos Unitários'!$C$23*'Custos Unitários'!$E$23*'Custos Unitários'!$C$6</f>
        <v>24215.39534631159</v>
      </c>
      <c r="W34" s="5">
        <f>SUM(Tabela3[[#This Row],[opex duto e fibra]:[opex infra estação]])</f>
        <v>77821.833652955509</v>
      </c>
    </row>
    <row r="35" spans="1:23" x14ac:dyDescent="0.25">
      <c r="A35" s="10">
        <v>350090</v>
      </c>
      <c r="B35" s="10" t="s">
        <v>158</v>
      </c>
      <c r="C35" s="10" t="s">
        <v>159</v>
      </c>
      <c r="D35" s="10" t="s">
        <v>160</v>
      </c>
      <c r="E35" s="10">
        <v>351790</v>
      </c>
      <c r="F35" s="10" t="s">
        <v>158</v>
      </c>
      <c r="G35" s="10" t="s">
        <v>161</v>
      </c>
      <c r="H35" s="10" t="s">
        <v>162</v>
      </c>
      <c r="I35" s="10">
        <v>1</v>
      </c>
      <c r="J35" s="11">
        <v>15.077</v>
      </c>
      <c r="K35" s="11">
        <f>IF(Tabela1[[#This Row],[distância '[km']]]&gt;100,TRUNC(Tabela1[[#This Row],[distância '[km']]]/'Custos Unitários'!$C$7,0),0)</f>
        <v>0</v>
      </c>
      <c r="L35" s="1">
        <f>Tabela1[[#This Row],[distância '[km']]]*(1+'Custos Unitários'!$C$8)*(('Custos Unitários'!$C$21*'Custos Unitários'!$C$4)+('Custos Unitários'!$C$22*'Custos Unitários'!$C$5))</f>
        <v>576964.83210210828</v>
      </c>
      <c r="M35" s="1">
        <f>Tabela1[[#This Row],[Qtdade Amplificação]]*('Custos Unitários'!C$20)+IF(Tabela1[[#This Row],[Qtdade Amplificação]]&gt;4,TRUNC(Tabela1[[#This Row],[Qtdade Amplificação]]/4)*'Custos Unitários'!C$17,0)</f>
        <v>0</v>
      </c>
      <c r="N3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5" s="1">
        <f>'Custos Unitários'!$C$23*'Custos Unitários'!$C$6</f>
        <v>302692.44182889489</v>
      </c>
      <c r="Q35" s="5">
        <f>SUM(Tabela2[[#This Row],[custo duto e fibra]:[custo infra estação]])</f>
        <v>1246129.0716523395</v>
      </c>
      <c r="R35" s="2">
        <f>Tabela1[[#This Row],[distância '[km']]]*(1+'Custos Unitários'!$C$8)*('Custos Unitários'!$C$21*'Custos Unitários'!$C$4*'Custos Unitários'!$E$21+'Custos Unitários'!$C$22*'Custos Unitários'!$C$5*'Custos Unitários'!$E$22)</f>
        <v>6923.5779852252999</v>
      </c>
      <c r="S35" s="2">
        <f>Tabela1[[#This Row],[Qtdade Amplificação]]*('Custos Unitários'!D$20)+IF(Tabela1[[#This Row],[Qtdade Amplificação]]&gt;4,TRUNC(Tabela1[[#This Row],[Qtdade Amplificação]]/4)*'Custos Unitários'!D$17,0)</f>
        <v>0</v>
      </c>
      <c r="T3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5" s="2">
        <f>'Custos Unitários'!$C$23*'Custos Unitários'!$E$23*'Custos Unitários'!$C$6</f>
        <v>24215.39534631159</v>
      </c>
      <c r="W35" s="5">
        <f>SUM(Tabela3[[#This Row],[opex duto e fibra]:[opex infra estação]])</f>
        <v>64126.218488708022</v>
      </c>
    </row>
    <row r="36" spans="1:23" x14ac:dyDescent="0.25">
      <c r="A36" s="10">
        <v>210040</v>
      </c>
      <c r="B36" s="10" t="s">
        <v>17</v>
      </c>
      <c r="C36" s="10" t="s">
        <v>163</v>
      </c>
      <c r="D36" s="10" t="s">
        <v>164</v>
      </c>
      <c r="E36" s="10">
        <v>211300</v>
      </c>
      <c r="F36" s="10" t="s">
        <v>17</v>
      </c>
      <c r="G36" s="10" t="s">
        <v>165</v>
      </c>
      <c r="H36" s="10" t="s">
        <v>166</v>
      </c>
      <c r="I36" s="10">
        <v>1</v>
      </c>
      <c r="J36" s="11">
        <v>30.923999999999999</v>
      </c>
      <c r="K36" s="11">
        <f>IF(Tabela1[[#This Row],[distância '[km']]]&gt;100,TRUNC(Tabela1[[#This Row],[distância '[km']]]/'Custos Unitários'!$C$7,0),0)</f>
        <v>0</v>
      </c>
      <c r="L36" s="1">
        <f>Tabela1[[#This Row],[distância '[km']]]*(1+'Custos Unitários'!$C$8)*(('Custos Unitários'!$C$21*'Custos Unitários'!$C$4)+('Custos Unitários'!$C$22*'Custos Unitários'!$C$5))</f>
        <v>1183395.9320770444</v>
      </c>
      <c r="M36" s="1">
        <f>Tabela1[[#This Row],[Qtdade Amplificação]]*('Custos Unitários'!C$20)+IF(Tabela1[[#This Row],[Qtdade Amplificação]]&gt;4,TRUNC(Tabela1[[#This Row],[Qtdade Amplificação]]/4)*'Custos Unitários'!C$17,0)</f>
        <v>0</v>
      </c>
      <c r="N3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6" s="1">
        <f>'Custos Unitários'!$C$23*'Custos Unitários'!$C$6</f>
        <v>302692.44182889489</v>
      </c>
      <c r="Q36" s="5">
        <f>SUM(Tabela2[[#This Row],[custo duto e fibra]:[custo infra estação]])</f>
        <v>1852560.1716272754</v>
      </c>
      <c r="R36" s="2">
        <f>Tabela1[[#This Row],[distância '[km']]]*(1+'Custos Unitários'!$C$8)*('Custos Unitários'!$C$21*'Custos Unitários'!$C$4*'Custos Unitários'!$E$21+'Custos Unitários'!$C$22*'Custos Unitários'!$C$5*'Custos Unitários'!$E$22)</f>
        <v>14200.751184924533</v>
      </c>
      <c r="S36" s="2">
        <f>Tabela1[[#This Row],[Qtdade Amplificação]]*('Custos Unitários'!D$20)+IF(Tabela1[[#This Row],[Qtdade Amplificação]]&gt;4,TRUNC(Tabela1[[#This Row],[Qtdade Amplificação]]/4)*'Custos Unitários'!D$17,0)</f>
        <v>0</v>
      </c>
      <c r="T3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6" s="2">
        <f>'Custos Unitários'!$C$23*'Custos Unitários'!$E$23*'Custos Unitários'!$C$6</f>
        <v>24215.39534631159</v>
      </c>
      <c r="W36" s="5">
        <f>SUM(Tabela3[[#This Row],[opex duto e fibra]:[opex infra estação]])</f>
        <v>71403.391688407253</v>
      </c>
    </row>
    <row r="37" spans="1:23" x14ac:dyDescent="0.25">
      <c r="A37" s="10">
        <v>310200</v>
      </c>
      <c r="B37" s="10" t="s">
        <v>37</v>
      </c>
      <c r="C37" s="10" t="s">
        <v>167</v>
      </c>
      <c r="D37" s="10" t="s">
        <v>168</v>
      </c>
      <c r="E37" s="10">
        <v>310430</v>
      </c>
      <c r="F37" s="10" t="s">
        <v>37</v>
      </c>
      <c r="G37" s="10" t="s">
        <v>169</v>
      </c>
      <c r="H37" s="10" t="s">
        <v>170</v>
      </c>
      <c r="I37" s="10">
        <v>1</v>
      </c>
      <c r="J37" s="11">
        <v>14.557</v>
      </c>
      <c r="K37" s="11">
        <f>IF(Tabela1[[#This Row],[distância '[km']]]&gt;100,TRUNC(Tabela1[[#This Row],[distância '[km']]]/'Custos Unitários'!$C$7,0),0)</f>
        <v>0</v>
      </c>
      <c r="L37" s="1">
        <f>Tabela1[[#This Row],[distância '[km']]]*(1+'Custos Unitários'!$C$8)*(('Custos Unitários'!$C$21*'Custos Unitários'!$C$4)+('Custos Unitários'!$C$22*'Custos Unitários'!$C$5))</f>
        <v>557065.53431786108</v>
      </c>
      <c r="M37" s="1">
        <f>Tabela1[[#This Row],[Qtdade Amplificação]]*('Custos Unitários'!C$20)+IF(Tabela1[[#This Row],[Qtdade Amplificação]]&gt;4,TRUNC(Tabela1[[#This Row],[Qtdade Amplificação]]/4)*'Custos Unitários'!C$17,0)</f>
        <v>0</v>
      </c>
      <c r="N3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7" s="1">
        <f>'Custos Unitários'!$C$23*'Custos Unitários'!$C$6</f>
        <v>302692.44182889489</v>
      </c>
      <c r="Q37" s="5">
        <f>SUM(Tabela2[[#This Row],[custo duto e fibra]:[custo infra estação]])</f>
        <v>1226229.7738680923</v>
      </c>
      <c r="R37" s="2">
        <f>Tabela1[[#This Row],[distância '[km']]]*(1+'Custos Unitários'!$C$8)*('Custos Unitários'!$C$21*'Custos Unitários'!$C$4*'Custos Unitários'!$E$21+'Custos Unitários'!$C$22*'Custos Unitários'!$C$5*'Custos Unitários'!$E$22)</f>
        <v>6684.7864118143334</v>
      </c>
      <c r="S37" s="2">
        <f>Tabela1[[#This Row],[Qtdade Amplificação]]*('Custos Unitários'!D$20)+IF(Tabela1[[#This Row],[Qtdade Amplificação]]&gt;4,TRUNC(Tabela1[[#This Row],[Qtdade Amplificação]]/4)*'Custos Unitários'!D$17,0)</f>
        <v>0</v>
      </c>
      <c r="T3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7" s="2">
        <f>'Custos Unitários'!$C$23*'Custos Unitários'!$E$23*'Custos Unitários'!$C$6</f>
        <v>24215.39534631159</v>
      </c>
      <c r="W37" s="5">
        <f>SUM(Tabela3[[#This Row],[opex duto e fibra]:[opex infra estação]])</f>
        <v>63887.426915297059</v>
      </c>
    </row>
    <row r="38" spans="1:23" x14ac:dyDescent="0.25">
      <c r="A38" s="10">
        <v>260080</v>
      </c>
      <c r="B38" s="10" t="s">
        <v>13</v>
      </c>
      <c r="C38" s="10" t="s">
        <v>171</v>
      </c>
      <c r="D38" s="10" t="s">
        <v>172</v>
      </c>
      <c r="E38" s="10">
        <v>260030</v>
      </c>
      <c r="F38" s="10" t="s">
        <v>13</v>
      </c>
      <c r="G38" s="10" t="s">
        <v>173</v>
      </c>
      <c r="H38" s="10" t="s">
        <v>174</v>
      </c>
      <c r="I38" s="10">
        <v>1</v>
      </c>
      <c r="J38" s="11">
        <v>16.338000000000001</v>
      </c>
      <c r="K38" s="11">
        <f>IF(Tabela1[[#This Row],[distância '[km']]]&gt;100,TRUNC(Tabela1[[#This Row],[distância '[km']]]/'Custos Unitários'!$C$7,0),0)</f>
        <v>0</v>
      </c>
      <c r="L38" s="1">
        <f>Tabela1[[#This Row],[distância '[km']]]*(1+'Custos Unitários'!$C$8)*(('Custos Unitários'!$C$21*'Custos Unitários'!$C$4)+('Custos Unitários'!$C$22*'Custos Unitários'!$C$5))</f>
        <v>625220.62922890799</v>
      </c>
      <c r="M38" s="1">
        <f>Tabela1[[#This Row],[Qtdade Amplificação]]*('Custos Unitários'!C$20)+IF(Tabela1[[#This Row],[Qtdade Amplificação]]&gt;4,TRUNC(Tabela1[[#This Row],[Qtdade Amplificação]]/4)*'Custos Unitários'!C$17,0)</f>
        <v>0</v>
      </c>
      <c r="N3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8" s="1">
        <f>'Custos Unitários'!$C$23*'Custos Unitários'!$C$6</f>
        <v>302692.44182889489</v>
      </c>
      <c r="Q38" s="5">
        <f>SUM(Tabela2[[#This Row],[custo duto e fibra]:[custo infra estação]])</f>
        <v>1294384.8687791391</v>
      </c>
      <c r="R38" s="2">
        <f>Tabela1[[#This Row],[distância '[km']]]*(1+'Custos Unitários'!$C$8)*('Custos Unitários'!$C$21*'Custos Unitários'!$C$4*'Custos Unitários'!$E$21+'Custos Unitários'!$C$22*'Custos Unitários'!$C$5*'Custos Unitários'!$E$22)</f>
        <v>7502.6475507468967</v>
      </c>
      <c r="S38" s="2">
        <f>Tabela1[[#This Row],[Qtdade Amplificação]]*('Custos Unitários'!D$20)+IF(Tabela1[[#This Row],[Qtdade Amplificação]]&gt;4,TRUNC(Tabela1[[#This Row],[Qtdade Amplificação]]/4)*'Custos Unitários'!D$17,0)</f>
        <v>0</v>
      </c>
      <c r="T3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8" s="2">
        <f>'Custos Unitários'!$C$23*'Custos Unitários'!$E$23*'Custos Unitários'!$C$6</f>
        <v>24215.39534631159</v>
      </c>
      <c r="W38" s="5">
        <f>SUM(Tabela3[[#This Row],[opex duto e fibra]:[opex infra estação]])</f>
        <v>64705.288054229619</v>
      </c>
    </row>
    <row r="39" spans="1:23" x14ac:dyDescent="0.25">
      <c r="A39" s="10">
        <v>140005</v>
      </c>
      <c r="B39" s="10" t="s">
        <v>175</v>
      </c>
      <c r="C39" s="10" t="s">
        <v>176</v>
      </c>
      <c r="D39" s="10" t="s">
        <v>177</v>
      </c>
      <c r="E39" s="10">
        <v>140010</v>
      </c>
      <c r="F39" s="10" t="s">
        <v>175</v>
      </c>
      <c r="G39" s="10" t="s">
        <v>178</v>
      </c>
      <c r="H39" s="10" t="s">
        <v>179</v>
      </c>
      <c r="I39" s="10">
        <v>1</v>
      </c>
      <c r="J39" s="11">
        <v>84.966999999999999</v>
      </c>
      <c r="K39" s="11">
        <f>IF(Tabela1[[#This Row],[distância '[km']]]&gt;100,TRUNC(Tabela1[[#This Row],[distância '[km']]]/'Custos Unitários'!$C$7,0),0)</f>
        <v>0</v>
      </c>
      <c r="L39" s="1">
        <f>Tabela1[[#This Row],[distância '[km']]]*(1+'Custos Unitários'!$C$8)*(('Custos Unitários'!$C$21*'Custos Unitários'!$C$4)+('Custos Unitários'!$C$22*'Custos Unitários'!$C$5))</f>
        <v>3251506.9900656524</v>
      </c>
      <c r="M39" s="1">
        <f>Tabela1[[#This Row],[Qtdade Amplificação]]*('Custos Unitários'!C$20)+IF(Tabela1[[#This Row],[Qtdade Amplificação]]&gt;4,TRUNC(Tabela1[[#This Row],[Qtdade Amplificação]]/4)*'Custos Unitários'!C$17,0)</f>
        <v>0</v>
      </c>
      <c r="N3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3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39" s="1">
        <f>'Custos Unitários'!$C$23*'Custos Unitários'!$C$6</f>
        <v>302692.44182889489</v>
      </c>
      <c r="Q39" s="5">
        <f>SUM(Tabela2[[#This Row],[custo duto e fibra]:[custo infra estação]])</f>
        <v>3971982.5707073528</v>
      </c>
      <c r="R39" s="2">
        <f>Tabela1[[#This Row],[distância '[km']]]*(1+'Custos Unitários'!$C$8)*('Custos Unitários'!$C$21*'Custos Unitários'!$C$4*'Custos Unitários'!$E$21+'Custos Unitários'!$C$22*'Custos Unitários'!$C$5*'Custos Unitários'!$E$22)</f>
        <v>39018.083880787832</v>
      </c>
      <c r="S39" s="2">
        <f>Tabela1[[#This Row],[Qtdade Amplificação]]*('Custos Unitários'!D$20)+IF(Tabela1[[#This Row],[Qtdade Amplificação]]&gt;4,TRUNC(Tabela1[[#This Row],[Qtdade Amplificação]]/4)*'Custos Unitários'!D$17,0)</f>
        <v>0</v>
      </c>
      <c r="T3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3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39" s="2">
        <f>'Custos Unitários'!$C$23*'Custos Unitários'!$E$23*'Custos Unitários'!$C$6</f>
        <v>24215.39534631159</v>
      </c>
      <c r="W39" s="5">
        <f>SUM(Tabela3[[#This Row],[opex duto e fibra]:[opex infra estação]])</f>
        <v>101351.8584934175</v>
      </c>
    </row>
    <row r="40" spans="1:23" x14ac:dyDescent="0.25">
      <c r="A40" s="10">
        <v>110037</v>
      </c>
      <c r="B40" s="10" t="s">
        <v>180</v>
      </c>
      <c r="C40" s="10" t="s">
        <v>181</v>
      </c>
      <c r="D40" s="10" t="s">
        <v>182</v>
      </c>
      <c r="E40" s="10">
        <v>110029</v>
      </c>
      <c r="F40" s="10" t="s">
        <v>180</v>
      </c>
      <c r="G40" s="10" t="s">
        <v>183</v>
      </c>
      <c r="H40" s="10" t="s">
        <v>184</v>
      </c>
      <c r="I40" s="10">
        <v>1</v>
      </c>
      <c r="J40" s="11">
        <v>35.959000000000003</v>
      </c>
      <c r="K40" s="11">
        <f>IF(Tabela1[[#This Row],[distância '[km']]]&gt;100,TRUNC(Tabela1[[#This Row],[distância '[km']]]/'Custos Unitários'!$C$7,0),0)</f>
        <v>0</v>
      </c>
      <c r="L40" s="1">
        <f>Tabela1[[#This Row],[distância '[km']]]*(1+'Custos Unitários'!$C$8)*(('Custos Unitários'!$C$21*'Custos Unitários'!$C$4)+('Custos Unitários'!$C$22*'Custos Unitários'!$C$5))</f>
        <v>1376074.7096610544</v>
      </c>
      <c r="M40" s="1">
        <f>Tabela1[[#This Row],[Qtdade Amplificação]]*('Custos Unitários'!C$20)+IF(Tabela1[[#This Row],[Qtdade Amplificação]]&gt;4,TRUNC(Tabela1[[#This Row],[Qtdade Amplificação]]/4)*'Custos Unitários'!C$17,0)</f>
        <v>0</v>
      </c>
      <c r="N4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0" s="1">
        <f>'Custos Unitários'!$C$23*'Custos Unitários'!$C$6</f>
        <v>302692.44182889489</v>
      </c>
      <c r="Q40" s="5">
        <f>SUM(Tabela2[[#This Row],[custo duto e fibra]:[custo infra estação]])</f>
        <v>2045238.9492112854</v>
      </c>
      <c r="R40" s="2">
        <f>Tabela1[[#This Row],[distância '[km']]]*(1+'Custos Unitários'!$C$8)*('Custos Unitários'!$C$21*'Custos Unitários'!$C$4*'Custos Unitários'!$E$21+'Custos Unitários'!$C$22*'Custos Unitários'!$C$5*'Custos Unitários'!$E$22)</f>
        <v>16512.896515932654</v>
      </c>
      <c r="S40" s="2">
        <f>Tabela1[[#This Row],[Qtdade Amplificação]]*('Custos Unitários'!D$20)+IF(Tabela1[[#This Row],[Qtdade Amplificação]]&gt;4,TRUNC(Tabela1[[#This Row],[Qtdade Amplificação]]/4)*'Custos Unitários'!D$17,0)</f>
        <v>0</v>
      </c>
      <c r="T4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0" s="2">
        <f>'Custos Unitários'!$C$23*'Custos Unitários'!$E$23*'Custos Unitários'!$C$6</f>
        <v>24215.39534631159</v>
      </c>
      <c r="W40" s="5">
        <f>SUM(Tabela3[[#This Row],[opex duto e fibra]:[opex infra estação]])</f>
        <v>73715.53701941538</v>
      </c>
    </row>
    <row r="41" spans="1:23" x14ac:dyDescent="0.25">
      <c r="A41" s="10">
        <v>520055</v>
      </c>
      <c r="B41" s="10" t="s">
        <v>42</v>
      </c>
      <c r="C41" s="10" t="s">
        <v>185</v>
      </c>
      <c r="D41" s="10" t="s">
        <v>186</v>
      </c>
      <c r="E41" s="10">
        <v>520470</v>
      </c>
      <c r="F41" s="10" t="s">
        <v>42</v>
      </c>
      <c r="G41" s="10" t="s">
        <v>187</v>
      </c>
      <c r="H41" s="10" t="s">
        <v>188</v>
      </c>
      <c r="I41" s="10">
        <v>1</v>
      </c>
      <c r="J41" s="11">
        <v>30.062000000000001</v>
      </c>
      <c r="K41" s="11">
        <f>IF(Tabela1[[#This Row],[distância '[km']]]&gt;100,TRUNC(Tabela1[[#This Row],[distância '[km']]]/'Custos Unitários'!$C$7,0),0)</f>
        <v>0</v>
      </c>
      <c r="L41" s="1">
        <f>Tabela1[[#This Row],[distância '[km']]]*(1+'Custos Unitários'!$C$8)*(('Custos Unitários'!$C$21*'Custos Unitários'!$C$4)+('Custos Unitários'!$C$22*'Custos Unitários'!$C$5))</f>
        <v>1150409.0192116192</v>
      </c>
      <c r="M41" s="1">
        <f>Tabela1[[#This Row],[Qtdade Amplificação]]*('Custos Unitários'!C$20)+IF(Tabela1[[#This Row],[Qtdade Amplificação]]&gt;4,TRUNC(Tabela1[[#This Row],[Qtdade Amplificação]]/4)*'Custos Unitários'!C$17,0)</f>
        <v>0</v>
      </c>
      <c r="N4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1" s="1">
        <f>'Custos Unitários'!$C$23*'Custos Unitários'!$C$6</f>
        <v>302692.44182889489</v>
      </c>
      <c r="Q41" s="5">
        <f>SUM(Tabela2[[#This Row],[custo duto e fibra]:[custo infra estação]])</f>
        <v>1819573.2587618502</v>
      </c>
      <c r="R41" s="2">
        <f>Tabela1[[#This Row],[distância '[km']]]*(1+'Custos Unitários'!$C$8)*('Custos Unitários'!$C$21*'Custos Unitários'!$C$4*'Custos Unitários'!$E$21+'Custos Unitários'!$C$22*'Custos Unitários'!$C$5*'Custos Unitários'!$E$22)</f>
        <v>13804.908230539429</v>
      </c>
      <c r="S41" s="2">
        <f>Tabela1[[#This Row],[Qtdade Amplificação]]*('Custos Unitários'!D$20)+IF(Tabela1[[#This Row],[Qtdade Amplificação]]&gt;4,TRUNC(Tabela1[[#This Row],[Qtdade Amplificação]]/4)*'Custos Unitários'!D$17,0)</f>
        <v>0</v>
      </c>
      <c r="T4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1" s="2">
        <f>'Custos Unitários'!$C$23*'Custos Unitários'!$E$23*'Custos Unitários'!$C$6</f>
        <v>24215.39534631159</v>
      </c>
      <c r="W41" s="5">
        <f>SUM(Tabela3[[#This Row],[opex duto e fibra]:[opex infra estação]])</f>
        <v>71007.548734022159</v>
      </c>
    </row>
    <row r="42" spans="1:23" x14ac:dyDescent="0.25">
      <c r="A42" s="10">
        <v>220030</v>
      </c>
      <c r="B42" s="10" t="s">
        <v>27</v>
      </c>
      <c r="C42" s="10" t="s">
        <v>189</v>
      </c>
      <c r="D42" s="10" t="s">
        <v>190</v>
      </c>
      <c r="E42" s="10">
        <v>220040</v>
      </c>
      <c r="F42" s="10" t="s">
        <v>27</v>
      </c>
      <c r="G42" s="10" t="s">
        <v>191</v>
      </c>
      <c r="H42" s="10" t="s">
        <v>192</v>
      </c>
      <c r="I42" s="10">
        <v>1</v>
      </c>
      <c r="J42" s="11">
        <v>40.831000000000003</v>
      </c>
      <c r="K42" s="11">
        <f>IF(Tabela1[[#This Row],[distância '[km']]]&gt;100,TRUNC(Tabela1[[#This Row],[distância '[km']]]/'Custos Unitários'!$C$7,0),0)</f>
        <v>0</v>
      </c>
      <c r="L42" s="1">
        <f>Tabela1[[#This Row],[distância '[km']]]*(1+'Custos Unitários'!$C$8)*(('Custos Unitários'!$C$21*'Custos Unitários'!$C$4)+('Custos Unitários'!$C$22*'Custos Unitários'!$C$5))</f>
        <v>1562515.8227473097</v>
      </c>
      <c r="M42" s="1">
        <f>Tabela1[[#This Row],[Qtdade Amplificação]]*('Custos Unitários'!C$20)+IF(Tabela1[[#This Row],[Qtdade Amplificação]]&gt;4,TRUNC(Tabela1[[#This Row],[Qtdade Amplificação]]/4)*'Custos Unitários'!C$17,0)</f>
        <v>0</v>
      </c>
      <c r="N4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2" s="1">
        <f>'Custos Unitários'!$C$23*'Custos Unitários'!$C$6</f>
        <v>302692.44182889489</v>
      </c>
      <c r="Q42" s="5">
        <f>SUM(Tabela2[[#This Row],[custo duto e fibra]:[custo infra estação]])</f>
        <v>2231680.0622975407</v>
      </c>
      <c r="R42" s="2">
        <f>Tabela1[[#This Row],[distância '[km']]]*(1+'Custos Unitários'!$C$8)*('Custos Unitários'!$C$21*'Custos Unitários'!$C$4*'Custos Unitários'!$E$21+'Custos Unitários'!$C$22*'Custos Unitários'!$C$5*'Custos Unitários'!$E$22)</f>
        <v>18750.189872967716</v>
      </c>
      <c r="S42" s="2">
        <f>Tabela1[[#This Row],[Qtdade Amplificação]]*('Custos Unitários'!D$20)+IF(Tabela1[[#This Row],[Qtdade Amplificação]]&gt;4,TRUNC(Tabela1[[#This Row],[Qtdade Amplificação]]/4)*'Custos Unitários'!D$17,0)</f>
        <v>0</v>
      </c>
      <c r="T4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2" s="2">
        <f>'Custos Unitários'!$C$23*'Custos Unitários'!$E$23*'Custos Unitários'!$C$6</f>
        <v>24215.39534631159</v>
      </c>
      <c r="W42" s="5">
        <f>SUM(Tabela3[[#This Row],[opex duto e fibra]:[opex infra estação]])</f>
        <v>75952.830376450438</v>
      </c>
    </row>
    <row r="43" spans="1:23" x14ac:dyDescent="0.25">
      <c r="A43" s="10">
        <v>210050</v>
      </c>
      <c r="B43" s="10" t="s">
        <v>17</v>
      </c>
      <c r="C43" s="10" t="s">
        <v>193</v>
      </c>
      <c r="D43" s="10" t="s">
        <v>194</v>
      </c>
      <c r="E43" s="10">
        <v>210140</v>
      </c>
      <c r="F43" s="10" t="s">
        <v>17</v>
      </c>
      <c r="G43" s="10" t="s">
        <v>195</v>
      </c>
      <c r="H43" s="10" t="s">
        <v>196</v>
      </c>
      <c r="I43" s="10">
        <v>1</v>
      </c>
      <c r="J43" s="11">
        <v>232.786</v>
      </c>
      <c r="K43" s="11">
        <f>IF(Tabela1[[#This Row],[distância '[km']]]&gt;100,TRUNC(Tabela1[[#This Row],[distância '[km']]]/'Custos Unitários'!$C$7,0),0)</f>
        <v>3</v>
      </c>
      <c r="L43" s="1">
        <f>Tabela1[[#This Row],[distância '[km']]]*(1+'Custos Unitários'!$C$8)*(('Custos Unitários'!$C$21*'Custos Unitários'!$C$4)+('Custos Unitários'!$C$22*'Custos Unitários'!$C$5))</f>
        <v>8908226.7961611319</v>
      </c>
      <c r="M43" s="1">
        <f>Tabela1[[#This Row],[Qtdade Amplificação]]*('Custos Unitários'!C$20)+IF(Tabela1[[#This Row],[Qtdade Amplificação]]&gt;4,TRUNC(Tabela1[[#This Row],[Qtdade Amplificação]]/4)*'Custos Unitários'!C$17,0)</f>
        <v>699023.31543720409</v>
      </c>
      <c r="N4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4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43" s="1">
        <f>'Custos Unitários'!$C$23*'Custos Unitários'!$C$6</f>
        <v>302692.44182889489</v>
      </c>
      <c r="Q43" s="5">
        <f>SUM(Tabela2[[#This Row],[custo duto e fibra]:[custo infra estação]])</f>
        <v>10327725.692240037</v>
      </c>
      <c r="R43" s="2">
        <f>Tabela1[[#This Row],[distância '[km']]]*(1+'Custos Unitários'!$C$8)*('Custos Unitários'!$C$21*'Custos Unitários'!$C$4*'Custos Unitários'!$E$21+'Custos Unitários'!$C$22*'Custos Unitários'!$C$5*'Custos Unitários'!$E$22)</f>
        <v>106898.72155393359</v>
      </c>
      <c r="S43" s="2">
        <f>Tabela1[[#This Row],[Qtdade Amplificação]]*('Custos Unitários'!D$20)+IF(Tabela1[[#This Row],[Qtdade Amplificação]]&gt;4,TRUNC(Tabela1[[#This Row],[Qtdade Amplificação]]/4)*'Custos Unitários'!D$17,0)</f>
        <v>53737.035117555082</v>
      </c>
      <c r="T4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4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43" s="2">
        <f>'Custos Unitários'!$C$23*'Custos Unitários'!$E$23*'Custos Unitários'!$C$6</f>
        <v>24215.39534631159</v>
      </c>
      <c r="W43" s="5">
        <f>SUM(Tabela3[[#This Row],[opex duto e fibra]:[opex infra estação]])</f>
        <v>222969.5312841183</v>
      </c>
    </row>
    <row r="44" spans="1:23" x14ac:dyDescent="0.25">
      <c r="A44" s="10">
        <v>310210</v>
      </c>
      <c r="B44" s="10" t="s">
        <v>37</v>
      </c>
      <c r="C44" s="10" t="s">
        <v>197</v>
      </c>
      <c r="D44" s="10" t="s">
        <v>198</v>
      </c>
      <c r="E44" s="10">
        <v>311630</v>
      </c>
      <c r="F44" s="10" t="s">
        <v>37</v>
      </c>
      <c r="G44" s="10" t="s">
        <v>1262</v>
      </c>
      <c r="H44" s="10" t="s">
        <v>1263</v>
      </c>
      <c r="I44" s="10">
        <v>1</v>
      </c>
      <c r="J44" s="11">
        <v>21.619</v>
      </c>
      <c r="K44" s="11">
        <f>IF(Tabela1[[#This Row],[distância '[km']]]&gt;100,TRUNC(Tabela1[[#This Row],[distância '[km']]]/'Custos Unitários'!$C$7,0),0)</f>
        <v>0</v>
      </c>
      <c r="L44" s="1">
        <f>Tabela1[[#This Row],[distância '[km']]]*(1+'Custos Unitários'!$C$8)*(('Custos Unitários'!$C$21*'Custos Unitários'!$C$4)+('Custos Unitários'!$C$22*'Custos Unitários'!$C$5))</f>
        <v>827313.30538008094</v>
      </c>
      <c r="M44" s="1">
        <f>Tabela1[[#This Row],[Qtdade Amplificação]]*('Custos Unitários'!C$20)+IF(Tabela1[[#This Row],[Qtdade Amplificação]]&gt;4,TRUNC(Tabela1[[#This Row],[Qtdade Amplificação]]/4)*'Custos Unitários'!C$17,0)</f>
        <v>0</v>
      </c>
      <c r="N4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4" s="1">
        <f>'Custos Unitários'!$C$23*'Custos Unitários'!$C$6</f>
        <v>302692.44182889489</v>
      </c>
      <c r="Q44" s="5">
        <f>SUM(Tabela2[[#This Row],[custo duto e fibra]:[custo infra estação]])</f>
        <v>1496477.5449303121</v>
      </c>
      <c r="R44" s="2">
        <f>Tabela1[[#This Row],[distância '[km']]]*(1+'Custos Unitários'!$C$8)*('Custos Unitários'!$C$21*'Custos Unitários'!$C$4*'Custos Unitários'!$E$21+'Custos Unitários'!$C$22*'Custos Unitários'!$C$5*'Custos Unitários'!$E$22)</f>
        <v>9927.7596645609719</v>
      </c>
      <c r="S44" s="2">
        <f>Tabela1[[#This Row],[Qtdade Amplificação]]*('Custos Unitários'!D$20)+IF(Tabela1[[#This Row],[Qtdade Amplificação]]&gt;4,TRUNC(Tabela1[[#This Row],[Qtdade Amplificação]]/4)*'Custos Unitários'!D$17,0)</f>
        <v>0</v>
      </c>
      <c r="T4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4" s="2">
        <f>'Custos Unitários'!$C$23*'Custos Unitários'!$E$23*'Custos Unitários'!$C$6</f>
        <v>24215.39534631159</v>
      </c>
      <c r="W44" s="5">
        <f>SUM(Tabela3[[#This Row],[opex duto e fibra]:[opex infra estação]])</f>
        <v>67130.400168043692</v>
      </c>
    </row>
    <row r="45" spans="1:23" x14ac:dyDescent="0.25">
      <c r="A45" s="10">
        <v>230070</v>
      </c>
      <c r="B45" s="10" t="s">
        <v>203</v>
      </c>
      <c r="C45" s="10" t="s">
        <v>204</v>
      </c>
      <c r="D45" s="10" t="s">
        <v>205</v>
      </c>
      <c r="E45" s="10">
        <v>230600</v>
      </c>
      <c r="F45" s="10" t="s">
        <v>203</v>
      </c>
      <c r="G45" s="10" t="s">
        <v>206</v>
      </c>
      <c r="H45" s="10" t="s">
        <v>207</v>
      </c>
      <c r="I45" s="10">
        <v>1</v>
      </c>
      <c r="J45" s="11">
        <v>49.13</v>
      </c>
      <c r="K45" s="11">
        <f>IF(Tabela1[[#This Row],[distância '[km']]]&gt;100,TRUNC(Tabela1[[#This Row],[distância '[km']]]/'Custos Unitários'!$C$7,0),0)</f>
        <v>0</v>
      </c>
      <c r="L45" s="1">
        <f>Tabela1[[#This Row],[distância '[km']]]*(1+'Custos Unitários'!$C$8)*(('Custos Unitários'!$C$21*'Custos Unitários'!$C$4)+('Custos Unitários'!$C$22*'Custos Unitários'!$C$5))</f>
        <v>1880100.9618078256</v>
      </c>
      <c r="M45" s="1">
        <f>Tabela1[[#This Row],[Qtdade Amplificação]]*('Custos Unitários'!C$20)+IF(Tabela1[[#This Row],[Qtdade Amplificação]]&gt;4,TRUNC(Tabela1[[#This Row],[Qtdade Amplificação]]/4)*'Custos Unitários'!C$17,0)</f>
        <v>0</v>
      </c>
      <c r="N4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5" s="1">
        <f>'Custos Unitários'!$C$23*'Custos Unitários'!$C$6</f>
        <v>302692.44182889489</v>
      </c>
      <c r="Q45" s="5">
        <f>SUM(Tabela2[[#This Row],[custo duto e fibra]:[custo infra estação]])</f>
        <v>2549265.2013580566</v>
      </c>
      <c r="R45" s="2">
        <f>Tabela1[[#This Row],[distância '[km']]]*(1+'Custos Unitários'!$C$8)*('Custos Unitários'!$C$21*'Custos Unitários'!$C$4*'Custos Unitários'!$E$21+'Custos Unitários'!$C$22*'Custos Unitários'!$C$5*'Custos Unitários'!$E$22)</f>
        <v>22561.211541693909</v>
      </c>
      <c r="S45" s="2">
        <f>Tabela1[[#This Row],[Qtdade Amplificação]]*('Custos Unitários'!D$20)+IF(Tabela1[[#This Row],[Qtdade Amplificação]]&gt;4,TRUNC(Tabela1[[#This Row],[Qtdade Amplificação]]/4)*'Custos Unitários'!D$17,0)</f>
        <v>0</v>
      </c>
      <c r="T4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5" s="2">
        <f>'Custos Unitários'!$C$23*'Custos Unitários'!$E$23*'Custos Unitários'!$C$6</f>
        <v>24215.39534631159</v>
      </c>
      <c r="W45" s="5">
        <f>SUM(Tabela3[[#This Row],[opex duto e fibra]:[opex infra estação]])</f>
        <v>79763.852045176638</v>
      </c>
    </row>
    <row r="46" spans="1:23" x14ac:dyDescent="0.25">
      <c r="A46" s="10">
        <v>510060</v>
      </c>
      <c r="B46" s="10" t="s">
        <v>208</v>
      </c>
      <c r="C46" s="10" t="s">
        <v>209</v>
      </c>
      <c r="D46" s="10" t="s">
        <v>210</v>
      </c>
      <c r="E46" s="10">
        <v>510030</v>
      </c>
      <c r="F46" s="10" t="s">
        <v>208</v>
      </c>
      <c r="G46" s="10" t="s">
        <v>211</v>
      </c>
      <c r="H46" s="10" t="s">
        <v>212</v>
      </c>
      <c r="I46" s="10">
        <v>1</v>
      </c>
      <c r="J46" s="11">
        <v>64.114999999999995</v>
      </c>
      <c r="K46" s="11">
        <f>IF(Tabela1[[#This Row],[distância '[km']]]&gt;100,TRUNC(Tabela1[[#This Row],[distância '[km']]]/'Custos Unitários'!$C$7,0),0)</f>
        <v>0</v>
      </c>
      <c r="L46" s="1">
        <f>Tabela1[[#This Row],[distância '[km']]]*(1+'Custos Unitários'!$C$8)*(('Custos Unitários'!$C$21*'Custos Unitários'!$C$4)+('Custos Unitários'!$C$22*'Custos Unitários'!$C$5))</f>
        <v>2453545.148917336</v>
      </c>
      <c r="M46" s="1">
        <f>Tabela1[[#This Row],[Qtdade Amplificação]]*('Custos Unitários'!C$20)+IF(Tabela1[[#This Row],[Qtdade Amplificação]]&gt;4,TRUNC(Tabela1[[#This Row],[Qtdade Amplificação]]/4)*'Custos Unitários'!C$17,0)</f>
        <v>0</v>
      </c>
      <c r="N4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4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46" s="1">
        <f>'Custos Unitários'!$C$23*'Custos Unitários'!$C$6</f>
        <v>302692.44182889489</v>
      </c>
      <c r="Q46" s="5">
        <f>SUM(Tabela2[[#This Row],[custo duto e fibra]:[custo infra estação]])</f>
        <v>3128119.0764182094</v>
      </c>
      <c r="R46" s="2">
        <f>Tabela1[[#This Row],[distância '[km']]]*(1+'Custos Unitários'!$C$8)*('Custos Unitários'!$C$21*'Custos Unitários'!$C$4*'Custos Unitários'!$E$21+'Custos Unitários'!$C$22*'Custos Unitários'!$C$5*'Custos Unitários'!$E$22)</f>
        <v>29442.541787008031</v>
      </c>
      <c r="S46" s="2">
        <f>Tabela1[[#This Row],[Qtdade Amplificação]]*('Custos Unitários'!D$20)+IF(Tabela1[[#This Row],[Qtdade Amplificação]]&gt;4,TRUNC(Tabela1[[#This Row],[Qtdade Amplificação]]/4)*'Custos Unitários'!D$17,0)</f>
        <v>0</v>
      </c>
      <c r="T4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4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46" s="2">
        <f>'Custos Unitários'!$C$23*'Custos Unitários'!$E$23*'Custos Unitários'!$C$6</f>
        <v>24215.39534631159</v>
      </c>
      <c r="W46" s="5">
        <f>SUM(Tabela3[[#This Row],[opex duto e fibra]:[opex infra estação]])</f>
        <v>87186.151085554971</v>
      </c>
    </row>
    <row r="47" spans="1:23" x14ac:dyDescent="0.25">
      <c r="A47" s="10">
        <v>130002</v>
      </c>
      <c r="B47" s="10" t="s">
        <v>213</v>
      </c>
      <c r="C47" s="10" t="s">
        <v>214</v>
      </c>
      <c r="D47" s="10" t="s">
        <v>215</v>
      </c>
      <c r="E47" s="10">
        <v>130420</v>
      </c>
      <c r="F47" s="10" t="s">
        <v>213</v>
      </c>
      <c r="G47" s="10" t="s">
        <v>4712</v>
      </c>
      <c r="H47" s="10" t="s">
        <v>4728</v>
      </c>
      <c r="I47" s="10">
        <v>0</v>
      </c>
      <c r="J47" s="11">
        <v>18.02113674358591</v>
      </c>
      <c r="K47" s="11">
        <f>IF(Tabela1[[#This Row],[distância '[km']]]&gt;100,TRUNC(Tabela1[[#This Row],[distância '[km']]]/'Custos Unitários'!$C$7,0),0)</f>
        <v>0</v>
      </c>
      <c r="L47" s="1">
        <f>Tabela1[[#This Row],[distância '[km']]]*(1+'Custos Unitários'!$C$8)*(('Custos Unitários'!$C$21*'Custos Unitários'!$C$4)+('Custos Unitários'!$C$22*'Custos Unitários'!$C$5))</f>
        <v>689630.70475241623</v>
      </c>
      <c r="M47" s="1">
        <f>Tabela1[[#This Row],[Qtdade Amplificação]]*('Custos Unitários'!C$20)+IF(Tabela1[[#This Row],[Qtdade Amplificação]]&gt;4,TRUNC(Tabela1[[#This Row],[Qtdade Amplificação]]/4)*'Custos Unitários'!C$17,0)</f>
        <v>0</v>
      </c>
      <c r="N4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7" s="1">
        <f>'Custos Unitários'!$C$23*'Custos Unitários'!$C$6</f>
        <v>302692.44182889489</v>
      </c>
      <c r="Q47" s="5">
        <f>SUM(Tabela2[[#This Row],[custo duto e fibra]:[custo infra estação]])</f>
        <v>1358794.9443026474</v>
      </c>
      <c r="R47" s="2">
        <f>Tabela1[[#This Row],[distância '[km']]]*(1+'Custos Unitários'!$C$8)*('Custos Unitários'!$C$21*'Custos Unitários'!$C$4*'Custos Unitários'!$E$21+'Custos Unitários'!$C$22*'Custos Unitários'!$C$5*'Custos Unitários'!$E$22)</f>
        <v>8275.5684570289959</v>
      </c>
      <c r="S47" s="2">
        <f>Tabela1[[#This Row],[Qtdade Amplificação]]*('Custos Unitários'!D$20)+IF(Tabela1[[#This Row],[Qtdade Amplificação]]&gt;4,TRUNC(Tabela1[[#This Row],[Qtdade Amplificação]]/4)*'Custos Unitários'!D$17,0)</f>
        <v>0</v>
      </c>
      <c r="T4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7" s="2">
        <f>'Custos Unitários'!$C$23*'Custos Unitários'!$E$23*'Custos Unitários'!$C$6</f>
        <v>24215.39534631159</v>
      </c>
      <c r="W47" s="5">
        <f>SUM(Tabela3[[#This Row],[opex duto e fibra]:[opex infra estação]])</f>
        <v>65478.208960511722</v>
      </c>
    </row>
    <row r="48" spans="1:23" x14ac:dyDescent="0.25">
      <c r="A48" s="10">
        <v>310220</v>
      </c>
      <c r="B48" s="10" t="s">
        <v>37</v>
      </c>
      <c r="C48" s="10" t="s">
        <v>216</v>
      </c>
      <c r="D48" s="10" t="s">
        <v>217</v>
      </c>
      <c r="E48" s="10">
        <v>315190</v>
      </c>
      <c r="F48" s="10" t="s">
        <v>37</v>
      </c>
      <c r="G48" s="10" t="s">
        <v>3461</v>
      </c>
      <c r="H48" s="10" t="s">
        <v>3462</v>
      </c>
      <c r="I48" s="10">
        <v>1</v>
      </c>
      <c r="J48" s="11">
        <v>35.593000000000004</v>
      </c>
      <c r="K48" s="11">
        <f>IF(Tabela1[[#This Row],[distância '[km']]]&gt;100,TRUNC(Tabela1[[#This Row],[distância '[km']]]/'Custos Unitários'!$C$7,0),0)</f>
        <v>0</v>
      </c>
      <c r="L48" s="1">
        <f>Tabela1[[#This Row],[distância '[km']]]*(1+'Custos Unitários'!$C$8)*(('Custos Unitários'!$C$21*'Custos Unitários'!$C$4)+('Custos Unitários'!$C$22*'Custos Unitários'!$C$5))</f>
        <v>1362068.6654513727</v>
      </c>
      <c r="M48" s="1">
        <f>Tabela1[[#This Row],[Qtdade Amplificação]]*('Custos Unitários'!C$20)+IF(Tabela1[[#This Row],[Qtdade Amplificação]]&gt;4,TRUNC(Tabela1[[#This Row],[Qtdade Amplificação]]/4)*'Custos Unitários'!C$17,0)</f>
        <v>0</v>
      </c>
      <c r="N4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8" s="1">
        <f>'Custos Unitários'!$C$23*'Custos Unitários'!$C$6</f>
        <v>302692.44182889489</v>
      </c>
      <c r="Q48" s="5">
        <f>SUM(Tabela2[[#This Row],[custo duto e fibra]:[custo infra estação]])</f>
        <v>2031232.9050016038</v>
      </c>
      <c r="R48" s="2">
        <f>Tabela1[[#This Row],[distância '[km']]]*(1+'Custos Unitários'!$C$8)*('Custos Unitários'!$C$21*'Custos Unitários'!$C$4*'Custos Unitários'!$E$21+'Custos Unitários'!$C$22*'Custos Unitários'!$C$5*'Custos Unitários'!$E$22)</f>
        <v>16344.823985416473</v>
      </c>
      <c r="S48" s="2">
        <f>Tabela1[[#This Row],[Qtdade Amplificação]]*('Custos Unitários'!D$20)+IF(Tabela1[[#This Row],[Qtdade Amplificação]]&gt;4,TRUNC(Tabela1[[#This Row],[Qtdade Amplificação]]/4)*'Custos Unitários'!D$17,0)</f>
        <v>0</v>
      </c>
      <c r="T4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8" s="2">
        <f>'Custos Unitários'!$C$23*'Custos Unitários'!$E$23*'Custos Unitários'!$C$6</f>
        <v>24215.39534631159</v>
      </c>
      <c r="W48" s="5">
        <f>SUM(Tabela3[[#This Row],[opex duto e fibra]:[opex infra estação]])</f>
        <v>73547.464488899204</v>
      </c>
    </row>
    <row r="49" spans="1:23" x14ac:dyDescent="0.25">
      <c r="A49" s="10">
        <v>350120</v>
      </c>
      <c r="B49" s="10" t="s">
        <v>158</v>
      </c>
      <c r="C49" s="10" t="s">
        <v>218</v>
      </c>
      <c r="D49" s="10" t="s">
        <v>219</v>
      </c>
      <c r="E49" s="10">
        <v>353625</v>
      </c>
      <c r="F49" s="10" t="s">
        <v>158</v>
      </c>
      <c r="G49" s="10" t="s">
        <v>220</v>
      </c>
      <c r="H49" s="10" t="s">
        <v>221</v>
      </c>
      <c r="I49" s="10">
        <v>1</v>
      </c>
      <c r="J49" s="11">
        <v>11.269</v>
      </c>
      <c r="K49" s="11">
        <f>IF(Tabela1[[#This Row],[distância '[km']]]&gt;100,TRUNC(Tabela1[[#This Row],[distância '[km']]]/'Custos Unitários'!$C$7,0),0)</f>
        <v>0</v>
      </c>
      <c r="L49" s="1">
        <f>Tabela1[[#This Row],[distância '[km']]]*(1+'Custos Unitários'!$C$8)*(('Custos Unitários'!$C$21*'Custos Unitários'!$C$4)+('Custos Unitários'!$C$22*'Custos Unitários'!$C$5))</f>
        <v>431240.74371285131</v>
      </c>
      <c r="M49" s="1">
        <f>Tabela1[[#This Row],[Qtdade Amplificação]]*('Custos Unitários'!C$20)+IF(Tabela1[[#This Row],[Qtdade Amplificação]]&gt;4,TRUNC(Tabela1[[#This Row],[Qtdade Amplificação]]/4)*'Custos Unitários'!C$17,0)</f>
        <v>0</v>
      </c>
      <c r="N4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9" s="1">
        <f>'Custos Unitários'!$C$23*'Custos Unitários'!$C$6</f>
        <v>302692.44182889489</v>
      </c>
      <c r="Q49" s="5">
        <f>SUM(Tabela2[[#This Row],[custo duto e fibra]:[custo infra estação]])</f>
        <v>1100404.9832630826</v>
      </c>
      <c r="R49" s="2">
        <f>Tabela1[[#This Row],[distância '[km']]]*(1+'Custos Unitários'!$C$8)*('Custos Unitários'!$C$21*'Custos Unitários'!$C$4*'Custos Unitários'!$E$21+'Custos Unitários'!$C$22*'Custos Unitários'!$C$5*'Custos Unitários'!$E$22)</f>
        <v>5174.8889245542159</v>
      </c>
      <c r="S49" s="2">
        <f>Tabela1[[#This Row],[Qtdade Amplificação]]*('Custos Unitários'!D$20)+IF(Tabela1[[#This Row],[Qtdade Amplificação]]&gt;4,TRUNC(Tabela1[[#This Row],[Qtdade Amplificação]]/4)*'Custos Unitários'!D$17,0)</f>
        <v>0</v>
      </c>
      <c r="T4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9" s="2">
        <f>'Custos Unitários'!$C$23*'Custos Unitários'!$E$23*'Custos Unitários'!$C$6</f>
        <v>24215.39534631159</v>
      </c>
      <c r="W49" s="5">
        <f>SUM(Tabela3[[#This Row],[opex duto e fibra]:[opex infra estação]])</f>
        <v>62377.529428036942</v>
      </c>
    </row>
    <row r="50" spans="1:23" x14ac:dyDescent="0.25">
      <c r="A50" s="10">
        <v>310240</v>
      </c>
      <c r="B50" s="10" t="s">
        <v>37</v>
      </c>
      <c r="C50" s="10" t="s">
        <v>222</v>
      </c>
      <c r="D50" s="10" t="s">
        <v>223</v>
      </c>
      <c r="E50" s="10">
        <v>311750</v>
      </c>
      <c r="F50" s="10" t="s">
        <v>37</v>
      </c>
      <c r="G50" s="10" t="s">
        <v>224</v>
      </c>
      <c r="H50" s="10" t="s">
        <v>225</v>
      </c>
      <c r="I50" s="10">
        <v>1</v>
      </c>
      <c r="J50" s="11">
        <v>47.832999999999998</v>
      </c>
      <c r="K50" s="11">
        <f>IF(Tabela1[[#This Row],[distância '[km']]]&gt;100,TRUNC(Tabela1[[#This Row],[distância '[km']]]/'Custos Unitários'!$C$7,0),0)</f>
        <v>0</v>
      </c>
      <c r="L50" s="1">
        <f>Tabela1[[#This Row],[distância '[km']]]*(1+'Custos Unitários'!$C$8)*(('Custos Unitários'!$C$21*'Custos Unitários'!$C$4)+('Custos Unitários'!$C$22*'Custos Unitários'!$C$5))</f>
        <v>1830467.5209882702</v>
      </c>
      <c r="M50" s="1">
        <f>Tabela1[[#This Row],[Qtdade Amplificação]]*('Custos Unitários'!C$20)+IF(Tabela1[[#This Row],[Qtdade Amplificação]]&gt;4,TRUNC(Tabela1[[#This Row],[Qtdade Amplificação]]/4)*'Custos Unitários'!C$17,0)</f>
        <v>0</v>
      </c>
      <c r="N5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0" s="1">
        <f>'Custos Unitários'!$C$23*'Custos Unitários'!$C$6</f>
        <v>302692.44182889489</v>
      </c>
      <c r="Q50" s="5">
        <f>SUM(Tabela2[[#This Row],[custo duto e fibra]:[custo infra estação]])</f>
        <v>2499631.7605385012</v>
      </c>
      <c r="R50" s="2">
        <f>Tabela1[[#This Row],[distância '[km']]]*(1+'Custos Unitários'!$C$8)*('Custos Unitários'!$C$21*'Custos Unitários'!$C$4*'Custos Unitários'!$E$21+'Custos Unitários'!$C$22*'Custos Unitários'!$C$5*'Custos Unitários'!$E$22)</f>
        <v>21965.610251859245</v>
      </c>
      <c r="S50" s="2">
        <f>Tabela1[[#This Row],[Qtdade Amplificação]]*('Custos Unitários'!D$20)+IF(Tabela1[[#This Row],[Qtdade Amplificação]]&gt;4,TRUNC(Tabela1[[#This Row],[Qtdade Amplificação]]/4)*'Custos Unitários'!D$17,0)</f>
        <v>0</v>
      </c>
      <c r="T5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0" s="2">
        <f>'Custos Unitários'!$C$23*'Custos Unitários'!$E$23*'Custos Unitários'!$C$6</f>
        <v>24215.39534631159</v>
      </c>
      <c r="W50" s="5">
        <f>SUM(Tabela3[[#This Row],[opex duto e fibra]:[opex infra estação]])</f>
        <v>79168.250755341971</v>
      </c>
    </row>
    <row r="51" spans="1:23" x14ac:dyDescent="0.25">
      <c r="A51" s="10">
        <v>220045</v>
      </c>
      <c r="B51" s="10" t="s">
        <v>27</v>
      </c>
      <c r="C51" s="10" t="s">
        <v>226</v>
      </c>
      <c r="D51" s="10" t="s">
        <v>227</v>
      </c>
      <c r="E51" s="10">
        <v>220310</v>
      </c>
      <c r="F51" s="10" t="s">
        <v>27</v>
      </c>
      <c r="G51" s="10" t="s">
        <v>1450</v>
      </c>
      <c r="H51" s="10" t="s">
        <v>1451</v>
      </c>
      <c r="I51" s="10">
        <v>0</v>
      </c>
      <c r="J51" s="11">
        <v>65.976470708424259</v>
      </c>
      <c r="K51" s="11">
        <f>IF(Tabela1[[#This Row],[distância '[km']]]&gt;100,TRUNC(Tabela1[[#This Row],[distância '[km']]]/'Custos Unitários'!$C$7,0),0)</f>
        <v>0</v>
      </c>
      <c r="L51" s="1">
        <f>Tabela1[[#This Row],[distância '[km']]]*(1+'Custos Unitários'!$C$8)*(('Custos Unitários'!$C$21*'Custos Unitários'!$C$4)+('Custos Unitários'!$C$22*'Custos Unitários'!$C$5))</f>
        <v>2524779.6872703903</v>
      </c>
      <c r="M51" s="1">
        <f>Tabela1[[#This Row],[Qtdade Amplificação]]*('Custos Unitários'!C$20)+IF(Tabela1[[#This Row],[Qtdade Amplificação]]&gt;4,TRUNC(Tabela1[[#This Row],[Qtdade Amplificação]]/4)*'Custos Unitários'!C$17,0)</f>
        <v>0</v>
      </c>
      <c r="N5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5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51" s="1">
        <f>'Custos Unitários'!$C$23*'Custos Unitários'!$C$6</f>
        <v>302692.44182889489</v>
      </c>
      <c r="Q51" s="5">
        <f>SUM(Tabela2[[#This Row],[custo duto e fibra]:[custo infra estação]])</f>
        <v>3199353.6147712637</v>
      </c>
      <c r="R51" s="2">
        <f>Tabela1[[#This Row],[distância '[km']]]*(1+'Custos Unitários'!$C$8)*('Custos Unitários'!$C$21*'Custos Unitários'!$C$4*'Custos Unitários'!$E$21+'Custos Unitários'!$C$22*'Custos Unitários'!$C$5*'Custos Unitários'!$E$22)</f>
        <v>30297.356247244687</v>
      </c>
      <c r="S51" s="2">
        <f>Tabela1[[#This Row],[Qtdade Amplificação]]*('Custos Unitários'!D$20)+IF(Tabela1[[#This Row],[Qtdade Amplificação]]&gt;4,TRUNC(Tabela1[[#This Row],[Qtdade Amplificação]]/4)*'Custos Unitários'!D$17,0)</f>
        <v>0</v>
      </c>
      <c r="T5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5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51" s="2">
        <f>'Custos Unitários'!$C$23*'Custos Unitários'!$E$23*'Custos Unitários'!$C$6</f>
        <v>24215.39534631159</v>
      </c>
      <c r="W51" s="5">
        <f>SUM(Tabela3[[#This Row],[opex duto e fibra]:[opex infra estação]])</f>
        <v>88040.965545791638</v>
      </c>
    </row>
    <row r="52" spans="1:23" x14ac:dyDescent="0.25">
      <c r="A52" s="10">
        <v>140002</v>
      </c>
      <c r="B52" s="10" t="s">
        <v>175</v>
      </c>
      <c r="C52" s="10" t="s">
        <v>228</v>
      </c>
      <c r="D52" s="10" t="s">
        <v>229</v>
      </c>
      <c r="E52" s="10">
        <v>140010</v>
      </c>
      <c r="F52" s="10" t="s">
        <v>175</v>
      </c>
      <c r="G52" s="10" t="s">
        <v>178</v>
      </c>
      <c r="H52" s="10" t="s">
        <v>179</v>
      </c>
      <c r="I52" s="10">
        <v>1</v>
      </c>
      <c r="J52" s="11">
        <v>150.18299999999999</v>
      </c>
      <c r="K52" s="11">
        <f>IF(Tabela1[[#This Row],[distância '[km']]]&gt;100,TRUNC(Tabela1[[#This Row],[distância '[km']]]/'Custos Unitários'!$C$7,0),0)</f>
        <v>2</v>
      </c>
      <c r="L52" s="1">
        <f>Tabela1[[#This Row],[distância '[km']]]*(1+'Custos Unitários'!$C$8)*(('Custos Unitários'!$C$21*'Custos Unitários'!$C$4)+('Custos Unitários'!$C$22*'Custos Unitários'!$C$5))</f>
        <v>5747185.0752530964</v>
      </c>
      <c r="M52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5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5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52" s="1">
        <f>'Custos Unitários'!$C$23*'Custos Unitários'!$C$6</f>
        <v>302692.44182889489</v>
      </c>
      <c r="Q52" s="5">
        <f>SUM(Tabela2[[#This Row],[custo duto e fibra]:[custo infra estação]])</f>
        <v>6933676.1995196007</v>
      </c>
      <c r="R52" s="2">
        <f>Tabela1[[#This Row],[distância '[km']]]*(1+'Custos Unitários'!$C$8)*('Custos Unitários'!$C$21*'Custos Unitários'!$C$4*'Custos Unitários'!$E$21+'Custos Unitários'!$C$22*'Custos Unitários'!$C$5*'Custos Unitários'!$E$22)</f>
        <v>68966.22090303716</v>
      </c>
      <c r="S52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5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5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52" s="2">
        <f>'Custos Unitários'!$C$23*'Custos Unitários'!$E$23*'Custos Unitários'!$C$6</f>
        <v>24215.39534631159</v>
      </c>
      <c r="W52" s="5">
        <f>SUM(Tabela3[[#This Row],[opex duto e fibra]:[opex infra estação]])</f>
        <v>167124.68559403688</v>
      </c>
    </row>
    <row r="53" spans="1:23" x14ac:dyDescent="0.25">
      <c r="A53" s="10">
        <v>210055</v>
      </c>
      <c r="B53" s="10" t="s">
        <v>17</v>
      </c>
      <c r="C53" s="10" t="s">
        <v>230</v>
      </c>
      <c r="D53" s="10" t="s">
        <v>231</v>
      </c>
      <c r="E53" s="10">
        <v>210565</v>
      </c>
      <c r="F53" s="10" t="s">
        <v>17</v>
      </c>
      <c r="G53" s="10" t="s">
        <v>232</v>
      </c>
      <c r="H53" s="10" t="s">
        <v>233</v>
      </c>
      <c r="I53" s="10">
        <v>1</v>
      </c>
      <c r="J53" s="11">
        <v>24.285</v>
      </c>
      <c r="K53" s="11">
        <f>IF(Tabela1[[#This Row],[distância '[km']]]&gt;100,TRUNC(Tabela1[[#This Row],[distância '[km']]]/'Custos Unitários'!$C$7,0),0)</f>
        <v>0</v>
      </c>
      <c r="L53" s="1">
        <f>Tabela1[[#This Row],[distância '[km']]]*(1+'Custos Unitários'!$C$8)*(('Custos Unitários'!$C$21*'Custos Unitários'!$C$4)+('Custos Unitários'!$C$22*'Custos Unitários'!$C$5))</f>
        <v>929335.47440470266</v>
      </c>
      <c r="M53" s="1">
        <f>Tabela1[[#This Row],[Qtdade Amplificação]]*('Custos Unitários'!C$20)+IF(Tabela1[[#This Row],[Qtdade Amplificação]]&gt;4,TRUNC(Tabela1[[#This Row],[Qtdade Amplificação]]/4)*'Custos Unitários'!C$17,0)</f>
        <v>0</v>
      </c>
      <c r="N5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3" s="1">
        <f>'Custos Unitários'!$C$23*'Custos Unitários'!$C$6</f>
        <v>302692.44182889489</v>
      </c>
      <c r="Q53" s="5">
        <f>SUM(Tabela2[[#This Row],[custo duto e fibra]:[custo infra estação]])</f>
        <v>1598499.7139549337</v>
      </c>
      <c r="R53" s="2">
        <f>Tabela1[[#This Row],[distância '[km']]]*(1+'Custos Unitários'!$C$8)*('Custos Unitários'!$C$21*'Custos Unitários'!$C$4*'Custos Unitários'!$E$21+'Custos Unitários'!$C$22*'Custos Unitários'!$C$5*'Custos Unitários'!$E$22)</f>
        <v>11152.025692856432</v>
      </c>
      <c r="S53" s="2">
        <f>Tabela1[[#This Row],[Qtdade Amplificação]]*('Custos Unitários'!D$20)+IF(Tabela1[[#This Row],[Qtdade Amplificação]]&gt;4,TRUNC(Tabela1[[#This Row],[Qtdade Amplificação]]/4)*'Custos Unitários'!D$17,0)</f>
        <v>0</v>
      </c>
      <c r="T5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3" s="2">
        <f>'Custos Unitários'!$C$23*'Custos Unitários'!$E$23*'Custos Unitários'!$C$6</f>
        <v>24215.39534631159</v>
      </c>
      <c r="W53" s="5">
        <f>SUM(Tabela3[[#This Row],[opex duto e fibra]:[opex infra estação]])</f>
        <v>68354.666196339153</v>
      </c>
    </row>
    <row r="54" spans="1:23" x14ac:dyDescent="0.25">
      <c r="A54" s="10">
        <v>520082</v>
      </c>
      <c r="B54" s="10" t="s">
        <v>42</v>
      </c>
      <c r="C54" s="10" t="s">
        <v>234</v>
      </c>
      <c r="D54" s="10" t="s">
        <v>235</v>
      </c>
      <c r="E54" s="10">
        <v>521280</v>
      </c>
      <c r="F54" s="10" t="s">
        <v>42</v>
      </c>
      <c r="G54" s="10" t="s">
        <v>236</v>
      </c>
      <c r="H54" s="10" t="s">
        <v>237</v>
      </c>
      <c r="I54" s="10">
        <v>1</v>
      </c>
      <c r="J54" s="11">
        <v>17.564</v>
      </c>
      <c r="K54" s="11">
        <f>IF(Tabela1[[#This Row],[distância '[km']]]&gt;100,TRUNC(Tabela1[[#This Row],[distância '[km']]]/'Custos Unitários'!$C$7,0),0)</f>
        <v>0</v>
      </c>
      <c r="L54" s="1">
        <f>Tabela1[[#This Row],[distância '[km']]]*(1+'Custos Unitários'!$C$8)*(('Custos Unitários'!$C$21*'Custos Unitários'!$C$4)+('Custos Unitários'!$C$22*'Custos Unitários'!$C$5))</f>
        <v>672137.0505433064</v>
      </c>
      <c r="M54" s="1">
        <f>Tabela1[[#This Row],[Qtdade Amplificação]]*('Custos Unitários'!C$20)+IF(Tabela1[[#This Row],[Qtdade Amplificação]]&gt;4,TRUNC(Tabela1[[#This Row],[Qtdade Amplificação]]/4)*'Custos Unitários'!C$17,0)</f>
        <v>0</v>
      </c>
      <c r="N5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4" s="1">
        <f>'Custos Unitários'!$C$23*'Custos Unitários'!$C$6</f>
        <v>302692.44182889489</v>
      </c>
      <c r="Q54" s="5">
        <f>SUM(Tabela2[[#This Row],[custo duto e fibra]:[custo infra estação]])</f>
        <v>1341301.2900935377</v>
      </c>
      <c r="R54" s="2">
        <f>Tabela1[[#This Row],[distância '[km']]]*(1+'Custos Unitários'!$C$8)*('Custos Unitários'!$C$21*'Custos Unitários'!$C$4*'Custos Unitários'!$E$21+'Custos Unitários'!$C$22*'Custos Unitários'!$C$5*'Custos Unitários'!$E$22)</f>
        <v>8065.6446065196778</v>
      </c>
      <c r="S54" s="2">
        <f>Tabela1[[#This Row],[Qtdade Amplificação]]*('Custos Unitários'!D$20)+IF(Tabela1[[#This Row],[Qtdade Amplificação]]&gt;4,TRUNC(Tabela1[[#This Row],[Qtdade Amplificação]]/4)*'Custos Unitários'!D$17,0)</f>
        <v>0</v>
      </c>
      <c r="T5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4" s="2">
        <f>'Custos Unitários'!$C$23*'Custos Unitários'!$E$23*'Custos Unitários'!$C$6</f>
        <v>24215.39534631159</v>
      </c>
      <c r="W54" s="5">
        <f>SUM(Tabela3[[#This Row],[opex duto e fibra]:[opex infra estação]])</f>
        <v>65268.285110002398</v>
      </c>
    </row>
    <row r="55" spans="1:23" x14ac:dyDescent="0.25">
      <c r="A55" s="10">
        <v>290100</v>
      </c>
      <c r="B55" s="10" t="s">
        <v>8</v>
      </c>
      <c r="C55" s="10" t="s">
        <v>823</v>
      </c>
      <c r="D55" s="10" t="s">
        <v>824</v>
      </c>
      <c r="E55" s="10">
        <v>291030</v>
      </c>
      <c r="F55" s="10" t="s">
        <v>8</v>
      </c>
      <c r="G55" s="10" t="s">
        <v>4167</v>
      </c>
      <c r="H55" s="10" t="s">
        <v>4168</v>
      </c>
      <c r="I55" s="10">
        <v>1</v>
      </c>
      <c r="J55" s="11">
        <v>24.835000000000001</v>
      </c>
      <c r="K55" s="11">
        <f>IF(Tabela1[[#This Row],[distância '[km']]]&gt;100,TRUNC(Tabela1[[#This Row],[distância '[km']]]/'Custos Unitários'!$C$7,0),0)</f>
        <v>0</v>
      </c>
      <c r="L55" s="1">
        <f>Tabela1[[#This Row],[distância '[km']]]*(1+'Custos Unitários'!$C$8)*(('Custos Unitários'!$C$21*'Custos Unitários'!$C$4)+('Custos Unitários'!$C$22*'Custos Unitários'!$C$5))</f>
        <v>950382.80859957961</v>
      </c>
      <c r="M55" s="1">
        <f>Tabela1[[#This Row],[Qtdade Amplificação]]*('Custos Unitários'!C$20)+IF(Tabela1[[#This Row],[Qtdade Amplificação]]&gt;4,TRUNC(Tabela1[[#This Row],[Qtdade Amplificação]]/4)*'Custos Unitários'!C$17,0)</f>
        <v>0</v>
      </c>
      <c r="N5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5" s="1">
        <f>'Custos Unitários'!$C$23*'Custos Unitários'!$C$6</f>
        <v>302692.44182889489</v>
      </c>
      <c r="Q55" s="5">
        <f>SUM(Tabela2[[#This Row],[custo duto e fibra]:[custo infra estação]])</f>
        <v>1619547.0481498106</v>
      </c>
      <c r="R55" s="2">
        <f>Tabela1[[#This Row],[distância '[km']]]*(1+'Custos Unitários'!$C$8)*('Custos Unitários'!$C$21*'Custos Unitários'!$C$4*'Custos Unitários'!$E$21+'Custos Unitários'!$C$22*'Custos Unitários'!$C$5*'Custos Unitários'!$E$22)</f>
        <v>11404.593703194956</v>
      </c>
      <c r="S55" s="2">
        <f>Tabela1[[#This Row],[Qtdade Amplificação]]*('Custos Unitários'!D$20)+IF(Tabela1[[#This Row],[Qtdade Amplificação]]&gt;4,TRUNC(Tabela1[[#This Row],[Qtdade Amplificação]]/4)*'Custos Unitários'!D$17,0)</f>
        <v>0</v>
      </c>
      <c r="T5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5" s="2">
        <f>'Custos Unitários'!$C$23*'Custos Unitários'!$E$23*'Custos Unitários'!$C$6</f>
        <v>24215.39534631159</v>
      </c>
      <c r="W55" s="5">
        <f>SUM(Tabela3[[#This Row],[opex duto e fibra]:[opex infra estação]])</f>
        <v>68607.234206677676</v>
      </c>
    </row>
    <row r="56" spans="1:23" x14ac:dyDescent="0.25">
      <c r="A56" s="10">
        <v>130006</v>
      </c>
      <c r="B56" s="10" t="s">
        <v>213</v>
      </c>
      <c r="C56" s="10" t="s">
        <v>238</v>
      </c>
      <c r="D56" s="10" t="s">
        <v>239</v>
      </c>
      <c r="E56" s="10">
        <v>130420</v>
      </c>
      <c r="F56" s="10" t="s">
        <v>213</v>
      </c>
      <c r="G56" s="10" t="s">
        <v>4712</v>
      </c>
      <c r="H56" s="10" t="s">
        <v>4728</v>
      </c>
      <c r="I56" s="10">
        <v>0</v>
      </c>
      <c r="J56" s="11">
        <v>386.8596352608368</v>
      </c>
      <c r="K56" s="11">
        <f>IF(Tabela1[[#This Row],[distância '[km']]]&gt;100,TRUNC(Tabela1[[#This Row],[distância '[km']]]/'Custos Unitários'!$C$7,0),0)</f>
        <v>5</v>
      </c>
      <c r="L56" s="1">
        <f>Tabela1[[#This Row],[distância '[km']]]*(1+'Custos Unitários'!$C$8)*(('Custos Unitários'!$C$21*'Custos Unitários'!$C$4)+('Custos Unitários'!$C$22*'Custos Unitários'!$C$5))</f>
        <v>14804298.236078236</v>
      </c>
      <c r="M56" s="1">
        <f>Tabela1[[#This Row],[Qtdade Amplificação]]*('Custos Unitários'!C$20)+IF(Tabela1[[#This Row],[Qtdade Amplificação]]&gt;4,TRUNC(Tabela1[[#This Row],[Qtdade Amplificação]]/4)*'Custos Unitários'!C$17,0)</f>
        <v>1223575.1770411171</v>
      </c>
      <c r="N5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5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56" s="1">
        <f>'Custos Unitários'!$C$23*'Custos Unitários'!$C$6</f>
        <v>302692.44182889489</v>
      </c>
      <c r="Q56" s="5">
        <f>SUM(Tabela2[[#This Row],[custo duto e fibra]:[custo infra estação]])</f>
        <v>16748348.993761055</v>
      </c>
      <c r="R56" s="2">
        <f>Tabela1[[#This Row],[distância '[km']]]*(1+'Custos Unitários'!$C$8)*('Custos Unitários'!$C$21*'Custos Unitários'!$C$4*'Custos Unitários'!$E$21+'Custos Unitários'!$C$22*'Custos Unitários'!$C$5*'Custos Unitários'!$E$22)</f>
        <v>177651.57883293886</v>
      </c>
      <c r="S56" s="2">
        <f>Tabela1[[#This Row],[Qtdade Amplificação]]*('Custos Unitários'!D$20)+IF(Tabela1[[#This Row],[Qtdade Amplificação]]&gt;4,TRUNC(Tabela1[[#This Row],[Qtdade Amplificação]]/4)*'Custos Unitários'!D$17,0)</f>
        <v>95415.356993836176</v>
      </c>
      <c r="T5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5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56" s="2">
        <f>'Custos Unitários'!$C$23*'Custos Unitários'!$E$23*'Custos Unitários'!$C$6</f>
        <v>24215.39534631159</v>
      </c>
      <c r="W56" s="5">
        <f>SUM(Tabela3[[#This Row],[opex duto e fibra]:[opex infra estação]])</f>
        <v>335400.71043940471</v>
      </c>
    </row>
    <row r="57" spans="1:23" x14ac:dyDescent="0.25">
      <c r="A57" s="10">
        <v>520085</v>
      </c>
      <c r="B57" s="10" t="s">
        <v>42</v>
      </c>
      <c r="C57" s="10" t="s">
        <v>240</v>
      </c>
      <c r="D57" s="10" t="s">
        <v>241</v>
      </c>
      <c r="E57" s="10">
        <v>520130</v>
      </c>
      <c r="F57" s="10" t="s">
        <v>42</v>
      </c>
      <c r="G57" s="10" t="s">
        <v>43</v>
      </c>
      <c r="H57" s="10" t="s">
        <v>44</v>
      </c>
      <c r="I57" s="10">
        <v>1</v>
      </c>
      <c r="J57" s="11">
        <v>26.725000000000001</v>
      </c>
      <c r="K57" s="11">
        <f>IF(Tabela1[[#This Row],[distância '[km']]]&gt;100,TRUNC(Tabela1[[#This Row],[distância '[km']]]/'Custos Unitários'!$C$7,0),0)</f>
        <v>0</v>
      </c>
      <c r="L57" s="1">
        <f>Tabela1[[#This Row],[distância '[km']]]*(1+'Custos Unitários'!$C$8)*(('Custos Unitários'!$C$21*'Custos Unitários'!$C$4)+('Custos Unitários'!$C$22*'Custos Unitários'!$C$5))</f>
        <v>1022709.1024692476</v>
      </c>
      <c r="M57" s="1">
        <f>Tabela1[[#This Row],[Qtdade Amplificação]]*('Custos Unitários'!C$20)+IF(Tabela1[[#This Row],[Qtdade Amplificação]]&gt;4,TRUNC(Tabela1[[#This Row],[Qtdade Amplificação]]/4)*'Custos Unitários'!C$17,0)</f>
        <v>0</v>
      </c>
      <c r="N5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7" s="1">
        <f>'Custos Unitários'!$C$23*'Custos Unitários'!$C$6</f>
        <v>302692.44182889489</v>
      </c>
      <c r="Q57" s="5">
        <f>SUM(Tabela2[[#This Row],[custo duto e fibra]:[custo infra estação]])</f>
        <v>1691873.3420194788</v>
      </c>
      <c r="R57" s="2">
        <f>Tabela1[[#This Row],[distância '[km']]]*(1+'Custos Unitários'!$C$8)*('Custos Unitários'!$C$21*'Custos Unitários'!$C$4*'Custos Unitários'!$E$21+'Custos Unitários'!$C$22*'Custos Unitários'!$C$5*'Custos Unitários'!$E$22)</f>
        <v>12272.509229630972</v>
      </c>
      <c r="S57" s="2">
        <f>Tabela1[[#This Row],[Qtdade Amplificação]]*('Custos Unitários'!D$20)+IF(Tabela1[[#This Row],[Qtdade Amplificação]]&gt;4,TRUNC(Tabela1[[#This Row],[Qtdade Amplificação]]/4)*'Custos Unitários'!D$17,0)</f>
        <v>0</v>
      </c>
      <c r="T5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7" s="2">
        <f>'Custos Unitários'!$C$23*'Custos Unitários'!$E$23*'Custos Unitários'!$C$6</f>
        <v>24215.39534631159</v>
      </c>
      <c r="W57" s="5">
        <f>SUM(Tabela3[[#This Row],[opex duto e fibra]:[opex infra estação]])</f>
        <v>69475.149733113692</v>
      </c>
    </row>
    <row r="58" spans="1:23" x14ac:dyDescent="0.25">
      <c r="A58" s="10">
        <v>520090</v>
      </c>
      <c r="B58" s="10" t="s">
        <v>42</v>
      </c>
      <c r="C58" s="10" t="s">
        <v>242</v>
      </c>
      <c r="D58" s="10" t="s">
        <v>243</v>
      </c>
      <c r="E58" s="10">
        <v>521020</v>
      </c>
      <c r="F58" s="10" t="s">
        <v>42</v>
      </c>
      <c r="G58" s="10" t="s">
        <v>244</v>
      </c>
      <c r="H58" s="10" t="s">
        <v>245</v>
      </c>
      <c r="I58" s="10">
        <v>1</v>
      </c>
      <c r="J58" s="11">
        <v>22.344999999999999</v>
      </c>
      <c r="K58" s="11">
        <f>IF(Tabela1[[#This Row],[distância '[km']]]&gt;100,TRUNC(Tabela1[[#This Row],[distância '[km']]]/'Custos Unitários'!$C$7,0),0)</f>
        <v>0</v>
      </c>
      <c r="L58" s="1">
        <f>Tabela1[[#This Row],[distância '[km']]]*(1+'Custos Unitários'!$C$8)*(('Custos Unitários'!$C$21*'Custos Unitários'!$C$4)+('Custos Unitários'!$C$22*'Custos Unitários'!$C$5))</f>
        <v>855095.78651731845</v>
      </c>
      <c r="M58" s="1">
        <f>Tabela1[[#This Row],[Qtdade Amplificação]]*('Custos Unitários'!C$20)+IF(Tabela1[[#This Row],[Qtdade Amplificação]]&gt;4,TRUNC(Tabela1[[#This Row],[Qtdade Amplificação]]/4)*'Custos Unitários'!C$17,0)</f>
        <v>0</v>
      </c>
      <c r="N5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8" s="1">
        <f>'Custos Unitários'!$C$23*'Custos Unitários'!$C$6</f>
        <v>302692.44182889489</v>
      </c>
      <c r="Q58" s="5">
        <f>SUM(Tabela2[[#This Row],[custo duto e fibra]:[custo infra estação]])</f>
        <v>1524260.0260675496</v>
      </c>
      <c r="R58" s="2">
        <f>Tabela1[[#This Row],[distância '[km']]]*(1+'Custos Unitários'!$C$8)*('Custos Unitários'!$C$21*'Custos Unitários'!$C$4*'Custos Unitários'!$E$21+'Custos Unitários'!$C$22*'Custos Unitários'!$C$5*'Custos Unitários'!$E$22)</f>
        <v>10261.149438207822</v>
      </c>
      <c r="S58" s="2">
        <f>Tabela1[[#This Row],[Qtdade Amplificação]]*('Custos Unitários'!D$20)+IF(Tabela1[[#This Row],[Qtdade Amplificação]]&gt;4,TRUNC(Tabela1[[#This Row],[Qtdade Amplificação]]/4)*'Custos Unitários'!D$17,0)</f>
        <v>0</v>
      </c>
      <c r="T5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8" s="2">
        <f>'Custos Unitários'!$C$23*'Custos Unitários'!$E$23*'Custos Unitários'!$C$6</f>
        <v>24215.39534631159</v>
      </c>
      <c r="W58" s="5">
        <f>SUM(Tabela3[[#This Row],[opex duto e fibra]:[opex infra estação]])</f>
        <v>67463.789941690542</v>
      </c>
    </row>
    <row r="59" spans="1:23" x14ac:dyDescent="0.25">
      <c r="A59" s="10">
        <v>250073</v>
      </c>
      <c r="B59" s="10" t="s">
        <v>61</v>
      </c>
      <c r="C59" s="10" t="s">
        <v>246</v>
      </c>
      <c r="D59" s="10" t="s">
        <v>247</v>
      </c>
      <c r="E59" s="10">
        <v>251630</v>
      </c>
      <c r="F59" s="10" t="s">
        <v>61</v>
      </c>
      <c r="G59" s="10" t="s">
        <v>4389</v>
      </c>
      <c r="H59" s="10" t="s">
        <v>4390</v>
      </c>
      <c r="I59" s="10">
        <v>1</v>
      </c>
      <c r="J59" s="11">
        <v>31.527000000000001</v>
      </c>
      <c r="K59" s="11">
        <f>IF(Tabela1[[#This Row],[distância '[km']]]&gt;100,TRUNC(Tabela1[[#This Row],[distância '[km']]]/'Custos Unitários'!$C$7,0),0)</f>
        <v>0</v>
      </c>
      <c r="L59" s="1">
        <f>Tabela1[[#This Row],[distância '[km']]]*(1+'Custos Unitários'!$C$8)*(('Custos Unitários'!$C$21*'Custos Unitários'!$C$4)+('Custos Unitários'!$C$22*'Custos Unitários'!$C$5))</f>
        <v>1206471.4639307004</v>
      </c>
      <c r="M59" s="1">
        <f>Tabela1[[#This Row],[Qtdade Amplificação]]*('Custos Unitários'!C$20)+IF(Tabela1[[#This Row],[Qtdade Amplificação]]&gt;4,TRUNC(Tabela1[[#This Row],[Qtdade Amplificação]]/4)*'Custos Unitários'!C$17,0)</f>
        <v>0</v>
      </c>
      <c r="N5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9" s="1">
        <f>'Custos Unitários'!$C$23*'Custos Unitários'!$C$6</f>
        <v>302692.44182889489</v>
      </c>
      <c r="Q59" s="5">
        <f>SUM(Tabela2[[#This Row],[custo duto e fibra]:[custo infra estação]])</f>
        <v>1875635.7034809315</v>
      </c>
      <c r="R59" s="2">
        <f>Tabela1[[#This Row],[distância '[km']]]*(1+'Custos Unitários'!$C$8)*('Custos Unitários'!$C$21*'Custos Unitários'!$C$4*'Custos Unitários'!$E$21+'Custos Unitários'!$C$22*'Custos Unitários'!$C$5*'Custos Unitários'!$E$22)</f>
        <v>14477.657567168406</v>
      </c>
      <c r="S59" s="2">
        <f>Tabela1[[#This Row],[Qtdade Amplificação]]*('Custos Unitários'!D$20)+IF(Tabela1[[#This Row],[Qtdade Amplificação]]&gt;4,TRUNC(Tabela1[[#This Row],[Qtdade Amplificação]]/4)*'Custos Unitários'!D$17,0)</f>
        <v>0</v>
      </c>
      <c r="T5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9" s="2">
        <f>'Custos Unitários'!$C$23*'Custos Unitários'!$E$23*'Custos Unitários'!$C$6</f>
        <v>24215.39534631159</v>
      </c>
      <c r="W59" s="5">
        <f>SUM(Tabela3[[#This Row],[opex duto e fibra]:[opex infra estação]])</f>
        <v>71680.29807065113</v>
      </c>
    </row>
    <row r="60" spans="1:23" x14ac:dyDescent="0.25">
      <c r="A60" s="10">
        <v>310250</v>
      </c>
      <c r="B60" s="10" t="s">
        <v>37</v>
      </c>
      <c r="C60" s="10" t="s">
        <v>250</v>
      </c>
      <c r="D60" s="10" t="s">
        <v>251</v>
      </c>
      <c r="E60" s="10">
        <v>315210</v>
      </c>
      <c r="F60" s="10" t="s">
        <v>37</v>
      </c>
      <c r="G60" s="10" t="s">
        <v>252</v>
      </c>
      <c r="H60" s="10" t="s">
        <v>253</v>
      </c>
      <c r="I60" s="10">
        <v>1</v>
      </c>
      <c r="J60" s="11">
        <v>22.585000000000001</v>
      </c>
      <c r="K60" s="11">
        <f>IF(Tabela1[[#This Row],[distância '[km']]]&gt;100,TRUNC(Tabela1[[#This Row],[distância '[km']]]/'Custos Unitários'!$C$7,0),0)</f>
        <v>0</v>
      </c>
      <c r="L60" s="1">
        <f>Tabela1[[#This Row],[distância '[km']]]*(1+'Custos Unitários'!$C$8)*(('Custos Unitários'!$C$21*'Custos Unitários'!$C$4)+('Custos Unitários'!$C$22*'Custos Unitários'!$C$5))</f>
        <v>864280.07780235575</v>
      </c>
      <c r="M60" s="1">
        <f>Tabela1[[#This Row],[Qtdade Amplificação]]*('Custos Unitários'!C$20)+IF(Tabela1[[#This Row],[Qtdade Amplificação]]&gt;4,TRUNC(Tabela1[[#This Row],[Qtdade Amplificação]]/4)*'Custos Unitários'!C$17,0)</f>
        <v>0</v>
      </c>
      <c r="N6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0" s="1">
        <f>'Custos Unitários'!$C$23*'Custos Unitários'!$C$6</f>
        <v>302692.44182889489</v>
      </c>
      <c r="Q60" s="5">
        <f>SUM(Tabela2[[#This Row],[custo duto e fibra]:[custo infra estação]])</f>
        <v>1533444.3173525869</v>
      </c>
      <c r="R60" s="2">
        <f>Tabela1[[#This Row],[distância '[km']]]*(1+'Custos Unitários'!$C$8)*('Custos Unitários'!$C$21*'Custos Unitários'!$C$4*'Custos Unitários'!$E$21+'Custos Unitários'!$C$22*'Custos Unitários'!$C$5*'Custos Unitários'!$E$22)</f>
        <v>10371.36093362827</v>
      </c>
      <c r="S60" s="2">
        <f>Tabela1[[#This Row],[Qtdade Amplificação]]*('Custos Unitários'!D$20)+IF(Tabela1[[#This Row],[Qtdade Amplificação]]&gt;4,TRUNC(Tabela1[[#This Row],[Qtdade Amplificação]]/4)*'Custos Unitários'!D$17,0)</f>
        <v>0</v>
      </c>
      <c r="T6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0" s="2">
        <f>'Custos Unitários'!$C$23*'Custos Unitários'!$E$23*'Custos Unitários'!$C$6</f>
        <v>24215.39534631159</v>
      </c>
      <c r="W60" s="5">
        <f>SUM(Tabela3[[#This Row],[opex duto e fibra]:[opex infra estação]])</f>
        <v>67574.001437111001</v>
      </c>
    </row>
    <row r="61" spans="1:23" x14ac:dyDescent="0.25">
      <c r="A61" s="10">
        <v>150070</v>
      </c>
      <c r="B61" s="10" t="s">
        <v>14</v>
      </c>
      <c r="C61" s="10" t="s">
        <v>254</v>
      </c>
      <c r="D61" s="10" t="s">
        <v>255</v>
      </c>
      <c r="E61" s="10">
        <v>150280</v>
      </c>
      <c r="F61" s="10" t="s">
        <v>14</v>
      </c>
      <c r="G61" s="10" t="s">
        <v>1498</v>
      </c>
      <c r="H61" s="10" t="s">
        <v>1499</v>
      </c>
      <c r="I61" s="10">
        <v>0</v>
      </c>
      <c r="J61" s="11">
        <v>91.456936321795155</v>
      </c>
      <c r="K61" s="11">
        <f>IF(Tabela1[[#This Row],[distância '[km']]]&gt;100,TRUNC(Tabela1[[#This Row],[distância '[km']]]/'Custos Unitários'!$C$7,0),0)</f>
        <v>0</v>
      </c>
      <c r="L61" s="1">
        <f>Tabela1[[#This Row],[distância '[km']]]*(1+'Custos Unitários'!$C$8)*(('Custos Unitários'!$C$21*'Custos Unitários'!$C$4)+('Custos Unitários'!$C$22*'Custos Unitários'!$C$5))</f>
        <v>3499863.0967352763</v>
      </c>
      <c r="M61" s="1">
        <f>Tabela1[[#This Row],[Qtdade Amplificação]]*('Custos Unitários'!C$20)+IF(Tabela1[[#This Row],[Qtdade Amplificação]]&gt;4,TRUNC(Tabela1[[#This Row],[Qtdade Amplificação]]/4)*'Custos Unitários'!C$17,0)</f>
        <v>0</v>
      </c>
      <c r="N6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6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61" s="1">
        <f>'Custos Unitários'!$C$23*'Custos Unitários'!$C$6</f>
        <v>302692.44182889489</v>
      </c>
      <c r="Q61" s="5">
        <f>SUM(Tabela2[[#This Row],[custo duto e fibra]:[custo infra estação]])</f>
        <v>4220338.6773769762</v>
      </c>
      <c r="R61" s="2">
        <f>Tabela1[[#This Row],[distância '[km']]]*(1+'Custos Unitários'!$C$8)*('Custos Unitários'!$C$21*'Custos Unitários'!$C$4*'Custos Unitários'!$E$21+'Custos Unitários'!$C$22*'Custos Unitários'!$C$5*'Custos Unitários'!$E$22)</f>
        <v>41998.357160823318</v>
      </c>
      <c r="S61" s="2">
        <f>Tabela1[[#This Row],[Qtdade Amplificação]]*('Custos Unitários'!D$20)+IF(Tabela1[[#This Row],[Qtdade Amplificação]]&gt;4,TRUNC(Tabela1[[#This Row],[Qtdade Amplificação]]/4)*'Custos Unitários'!D$17,0)</f>
        <v>0</v>
      </c>
      <c r="T6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6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61" s="2">
        <f>'Custos Unitários'!$C$23*'Custos Unitários'!$E$23*'Custos Unitários'!$C$6</f>
        <v>24215.39534631159</v>
      </c>
      <c r="W61" s="5">
        <f>SUM(Tabela3[[#This Row],[opex duto e fibra]:[opex infra estação]])</f>
        <v>104332.13177345299</v>
      </c>
    </row>
    <row r="62" spans="1:23" x14ac:dyDescent="0.25">
      <c r="A62" s="10">
        <v>290130</v>
      </c>
      <c r="B62" s="10" t="s">
        <v>8</v>
      </c>
      <c r="C62" s="10" t="s">
        <v>256</v>
      </c>
      <c r="D62" s="10" t="s">
        <v>257</v>
      </c>
      <c r="E62" s="10">
        <v>292190</v>
      </c>
      <c r="F62" s="10" t="s">
        <v>8</v>
      </c>
      <c r="G62" s="10" t="s">
        <v>2899</v>
      </c>
      <c r="H62" s="10" t="s">
        <v>2900</v>
      </c>
      <c r="I62" s="10">
        <v>1</v>
      </c>
      <c r="J62" s="11">
        <v>48.448999999999998</v>
      </c>
      <c r="K62" s="11">
        <f>IF(Tabela1[[#This Row],[distância '[km']]]&gt;100,TRUNC(Tabela1[[#This Row],[distância '[km']]]/'Custos Unitários'!$C$7,0),0)</f>
        <v>0</v>
      </c>
      <c r="L62" s="1">
        <f>Tabela1[[#This Row],[distância '[km']]]*(1+'Custos Unitários'!$C$8)*(('Custos Unitários'!$C$21*'Custos Unitários'!$C$4)+('Custos Unitários'!$C$22*'Custos Unitários'!$C$5))</f>
        <v>1854040.5352865322</v>
      </c>
      <c r="M62" s="1">
        <f>Tabela1[[#This Row],[Qtdade Amplificação]]*('Custos Unitários'!C$20)+IF(Tabela1[[#This Row],[Qtdade Amplificação]]&gt;4,TRUNC(Tabela1[[#This Row],[Qtdade Amplificação]]/4)*'Custos Unitários'!C$17,0)</f>
        <v>0</v>
      </c>
      <c r="N6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2" s="1">
        <f>'Custos Unitários'!$C$23*'Custos Unitários'!$C$6</f>
        <v>302692.44182889489</v>
      </c>
      <c r="Q62" s="5">
        <f>SUM(Tabela2[[#This Row],[custo duto e fibra]:[custo infra estação]])</f>
        <v>2523204.7748367633</v>
      </c>
      <c r="R62" s="2">
        <f>Tabela1[[#This Row],[distância '[km']]]*(1+'Custos Unitários'!$C$8)*('Custos Unitários'!$C$21*'Custos Unitários'!$C$4*'Custos Unitários'!$E$21+'Custos Unitários'!$C$22*'Custos Unitários'!$C$5*'Custos Unitários'!$E$22)</f>
        <v>22248.486423438389</v>
      </c>
      <c r="S62" s="2">
        <f>Tabela1[[#This Row],[Qtdade Amplificação]]*('Custos Unitários'!D$20)+IF(Tabela1[[#This Row],[Qtdade Amplificação]]&gt;4,TRUNC(Tabela1[[#This Row],[Qtdade Amplificação]]/4)*'Custos Unitários'!D$17,0)</f>
        <v>0</v>
      </c>
      <c r="T6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2" s="2">
        <f>'Custos Unitários'!$C$23*'Custos Unitários'!$E$23*'Custos Unitários'!$C$6</f>
        <v>24215.39534631159</v>
      </c>
      <c r="W62" s="5">
        <f>SUM(Tabela3[[#This Row],[opex duto e fibra]:[opex infra estação]])</f>
        <v>79451.126926921119</v>
      </c>
    </row>
    <row r="63" spans="1:23" x14ac:dyDescent="0.25">
      <c r="A63" s="10">
        <v>290135</v>
      </c>
      <c r="B63" s="10" t="s">
        <v>8</v>
      </c>
      <c r="C63" s="10" t="s">
        <v>260</v>
      </c>
      <c r="D63" s="10" t="s">
        <v>261</v>
      </c>
      <c r="E63" s="10">
        <v>293010</v>
      </c>
      <c r="F63" s="10" t="s">
        <v>8</v>
      </c>
      <c r="G63" s="10" t="s">
        <v>262</v>
      </c>
      <c r="H63" s="10" t="s">
        <v>263</v>
      </c>
      <c r="I63" s="10">
        <v>1</v>
      </c>
      <c r="J63" s="11">
        <v>44.329000000000001</v>
      </c>
      <c r="K63" s="11">
        <f>IF(Tabela1[[#This Row],[distância '[km']]]&gt;100,TRUNC(Tabela1[[#This Row],[distância '[km']]]/'Custos Unitários'!$C$7,0),0)</f>
        <v>0</v>
      </c>
      <c r="L63" s="1">
        <f>Tabela1[[#This Row],[distância '[km']]]*(1+'Custos Unitários'!$C$8)*(('Custos Unitários'!$C$21*'Custos Unitários'!$C$4)+('Custos Unitários'!$C$22*'Custos Unitários'!$C$5))</f>
        <v>1696376.868226727</v>
      </c>
      <c r="M63" s="1">
        <f>Tabela1[[#This Row],[Qtdade Amplificação]]*('Custos Unitários'!C$20)+IF(Tabela1[[#This Row],[Qtdade Amplificação]]&gt;4,TRUNC(Tabela1[[#This Row],[Qtdade Amplificação]]/4)*'Custos Unitários'!C$17,0)</f>
        <v>0</v>
      </c>
      <c r="N6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3" s="1">
        <f>'Custos Unitários'!$C$23*'Custos Unitários'!$C$6</f>
        <v>302692.44182889489</v>
      </c>
      <c r="Q63" s="5">
        <f>SUM(Tabela2[[#This Row],[custo duto e fibra]:[custo infra estação]])</f>
        <v>2365541.107776958</v>
      </c>
      <c r="R63" s="2">
        <f>Tabela1[[#This Row],[distância '[km']]]*(1+'Custos Unitários'!$C$8)*('Custos Unitários'!$C$21*'Custos Unitários'!$C$4*'Custos Unitários'!$E$21+'Custos Unitários'!$C$22*'Custos Unitários'!$C$5*'Custos Unitários'!$E$22)</f>
        <v>20356.522418720724</v>
      </c>
      <c r="S63" s="2">
        <f>Tabela1[[#This Row],[Qtdade Amplificação]]*('Custos Unitários'!D$20)+IF(Tabela1[[#This Row],[Qtdade Amplificação]]&gt;4,TRUNC(Tabela1[[#This Row],[Qtdade Amplificação]]/4)*'Custos Unitários'!D$17,0)</f>
        <v>0</v>
      </c>
      <c r="T6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3" s="2">
        <f>'Custos Unitários'!$C$23*'Custos Unitários'!$E$23*'Custos Unitários'!$C$6</f>
        <v>24215.39534631159</v>
      </c>
      <c r="W63" s="5">
        <f>SUM(Tabela3[[#This Row],[opex duto e fibra]:[opex infra estação]])</f>
        <v>77559.162922203453</v>
      </c>
    </row>
    <row r="64" spans="1:23" x14ac:dyDescent="0.25">
      <c r="A64" s="10">
        <v>310260</v>
      </c>
      <c r="B64" s="10" t="s">
        <v>37</v>
      </c>
      <c r="C64" s="10" t="s">
        <v>264</v>
      </c>
      <c r="D64" s="10" t="s">
        <v>265</v>
      </c>
      <c r="E64" s="10">
        <v>351518</v>
      </c>
      <c r="F64" s="10" t="s">
        <v>158</v>
      </c>
      <c r="G64" s="10" t="s">
        <v>4758</v>
      </c>
      <c r="H64" s="10" t="s">
        <v>4759</v>
      </c>
      <c r="I64" s="10">
        <v>1</v>
      </c>
      <c r="J64" s="11">
        <v>25.263000000000002</v>
      </c>
      <c r="K64" s="11">
        <f>IF(Tabela1[[#This Row],[distância '[km']]]&gt;100,TRUNC(Tabela1[[#This Row],[distância '[km']]]/'Custos Unitários'!$C$7,0),0)</f>
        <v>0</v>
      </c>
      <c r="L64" s="1">
        <f>Tabela1[[#This Row],[distância '[km']]]*(1+'Custos Unitários'!$C$8)*(('Custos Unitários'!$C$21*'Custos Unitários'!$C$4)+('Custos Unitários'!$C$22*'Custos Unitários'!$C$5))</f>
        <v>966761.4613912293</v>
      </c>
      <c r="M64" s="1">
        <f>Tabela1[[#This Row],[Qtdade Amplificação]]*('Custos Unitários'!C$20)+IF(Tabela1[[#This Row],[Qtdade Amplificação]]&gt;4,TRUNC(Tabela1[[#This Row],[Qtdade Amplificação]]/4)*'Custos Unitários'!C$17,0)</f>
        <v>0</v>
      </c>
      <c r="N6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4" s="1">
        <f>'Custos Unitários'!$C$23*'Custos Unitários'!$C$6</f>
        <v>302692.44182889489</v>
      </c>
      <c r="Q64" s="5">
        <f>SUM(Tabela2[[#This Row],[custo duto e fibra]:[custo infra estação]])</f>
        <v>1635925.7009414604</v>
      </c>
      <c r="R64" s="2">
        <f>Tabela1[[#This Row],[distância '[km']]]*(1+'Custos Unitários'!$C$8)*('Custos Unitários'!$C$21*'Custos Unitários'!$C$4*'Custos Unitários'!$E$21+'Custos Unitários'!$C$22*'Custos Unitários'!$C$5*'Custos Unitários'!$E$22)</f>
        <v>11601.137536694752</v>
      </c>
      <c r="S64" s="2">
        <f>Tabela1[[#This Row],[Qtdade Amplificação]]*('Custos Unitários'!D$20)+IF(Tabela1[[#This Row],[Qtdade Amplificação]]&gt;4,TRUNC(Tabela1[[#This Row],[Qtdade Amplificação]]/4)*'Custos Unitários'!D$17,0)</f>
        <v>0</v>
      </c>
      <c r="T6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4" s="2">
        <f>'Custos Unitários'!$C$23*'Custos Unitários'!$E$23*'Custos Unitários'!$C$6</f>
        <v>24215.39534631159</v>
      </c>
      <c r="W64" s="5">
        <f>SUM(Tabela3[[#This Row],[opex duto e fibra]:[opex infra estação]])</f>
        <v>68803.77804017748</v>
      </c>
    </row>
    <row r="65" spans="1:23" x14ac:dyDescent="0.25">
      <c r="A65" s="10">
        <v>310280</v>
      </c>
      <c r="B65" s="10" t="s">
        <v>37</v>
      </c>
      <c r="C65" s="10" t="s">
        <v>268</v>
      </c>
      <c r="D65" s="10" t="s">
        <v>269</v>
      </c>
      <c r="E65" s="10">
        <v>310360</v>
      </c>
      <c r="F65" s="10" t="s">
        <v>37</v>
      </c>
      <c r="G65" s="10" t="s">
        <v>270</v>
      </c>
      <c r="H65" s="10" t="s">
        <v>271</v>
      </c>
      <c r="I65" s="10">
        <v>1</v>
      </c>
      <c r="J65" s="11">
        <v>26.06</v>
      </c>
      <c r="K65" s="11">
        <f>IF(Tabela1[[#This Row],[distância '[km']]]&gt;100,TRUNC(Tabela1[[#This Row],[distância '[km']]]/'Custos Unitários'!$C$7,0),0)</f>
        <v>0</v>
      </c>
      <c r="L65" s="1">
        <f>Tabela1[[#This Row],[distância '[km']]]*(1+'Custos Unitários'!$C$8)*(('Custos Unitários'!$C$21*'Custos Unitários'!$C$4)+('Custos Unitários'!$C$22*'Custos Unitários'!$C$5))</f>
        <v>997260.9620336236</v>
      </c>
      <c r="M65" s="1">
        <f>Tabela1[[#This Row],[Qtdade Amplificação]]*('Custos Unitários'!C$20)+IF(Tabela1[[#This Row],[Qtdade Amplificação]]&gt;4,TRUNC(Tabela1[[#This Row],[Qtdade Amplificação]]/4)*'Custos Unitários'!C$17,0)</f>
        <v>0</v>
      </c>
      <c r="N6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5" s="1">
        <f>'Custos Unitários'!$C$23*'Custos Unitários'!$C$6</f>
        <v>302692.44182889489</v>
      </c>
      <c r="Q65" s="5">
        <f>SUM(Tabela2[[#This Row],[custo duto e fibra]:[custo infra estação]])</f>
        <v>1666425.2015838546</v>
      </c>
      <c r="R65" s="2">
        <f>Tabela1[[#This Row],[distância '[km']]]*(1+'Custos Unitários'!$C$8)*('Custos Unitários'!$C$21*'Custos Unitários'!$C$4*'Custos Unitários'!$E$21+'Custos Unitários'!$C$22*'Custos Unitários'!$C$5*'Custos Unitários'!$E$22)</f>
        <v>11967.131544403484</v>
      </c>
      <c r="S65" s="2">
        <f>Tabela1[[#This Row],[Qtdade Amplificação]]*('Custos Unitários'!D$20)+IF(Tabela1[[#This Row],[Qtdade Amplificação]]&gt;4,TRUNC(Tabela1[[#This Row],[Qtdade Amplificação]]/4)*'Custos Unitários'!D$17,0)</f>
        <v>0</v>
      </c>
      <c r="T6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5" s="2">
        <f>'Custos Unitários'!$C$23*'Custos Unitários'!$E$23*'Custos Unitários'!$C$6</f>
        <v>24215.39534631159</v>
      </c>
      <c r="W65" s="5">
        <f>SUM(Tabela3[[#This Row],[opex duto e fibra]:[opex infra estação]])</f>
        <v>69169.772047886217</v>
      </c>
    </row>
    <row r="66" spans="1:23" x14ac:dyDescent="0.25">
      <c r="A66" s="10">
        <v>310285</v>
      </c>
      <c r="B66" s="10" t="s">
        <v>37</v>
      </c>
      <c r="C66" s="10" t="s">
        <v>272</v>
      </c>
      <c r="D66" s="10" t="s">
        <v>273</v>
      </c>
      <c r="E66" s="10">
        <v>316860</v>
      </c>
      <c r="F66" s="10" t="s">
        <v>37</v>
      </c>
      <c r="G66" s="10" t="s">
        <v>59</v>
      </c>
      <c r="H66" s="10" t="s">
        <v>60</v>
      </c>
      <c r="I66" s="10">
        <v>1</v>
      </c>
      <c r="J66" s="11">
        <v>122.83799999999999</v>
      </c>
      <c r="K66" s="11">
        <f>IF(Tabela1[[#This Row],[distância '[km']]]&gt;100,TRUNC(Tabela1[[#This Row],[distância '[km']]]/'Custos Unitários'!$C$7,0),0)</f>
        <v>1</v>
      </c>
      <c r="L66" s="1">
        <f>Tabela1[[#This Row],[distância '[km']]]*(1+'Custos Unitários'!$C$8)*(('Custos Unitários'!$C$21*'Custos Unitários'!$C$4)+('Custos Unitários'!$C$22*'Custos Unitários'!$C$5))</f>
        <v>4700749.8869641693</v>
      </c>
      <c r="M66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6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6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66" s="1">
        <f>'Custos Unitários'!$C$23*'Custos Unitários'!$C$6</f>
        <v>302692.44182889489</v>
      </c>
      <c r="Q66" s="5">
        <f>SUM(Tabela2[[#This Row],[custo duto e fibra]:[custo infra estação]])</f>
        <v>5654233.2394182719</v>
      </c>
      <c r="R66" s="2">
        <f>Tabela1[[#This Row],[distância '[km']]]*(1+'Custos Unitários'!$C$8)*('Custos Unitários'!$C$21*'Custos Unitários'!$C$4*'Custos Unitários'!$E$21+'Custos Unitários'!$C$22*'Custos Unitários'!$C$5*'Custos Unitários'!$E$22)</f>
        <v>56408.998643570041</v>
      </c>
      <c r="S66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6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6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66" s="2">
        <f>'Custos Unitários'!$C$23*'Custos Unitários'!$E$23*'Custos Unitários'!$C$6</f>
        <v>24215.39534631159</v>
      </c>
      <c r="W66" s="5">
        <f>SUM(Tabela3[[#This Row],[opex duto e fibra]:[opex infra estação]])</f>
        <v>136655.11829538475</v>
      </c>
    </row>
    <row r="67" spans="1:23" x14ac:dyDescent="0.25">
      <c r="A67" s="10">
        <v>290140</v>
      </c>
      <c r="B67" s="10" t="s">
        <v>8</v>
      </c>
      <c r="C67" s="10" t="s">
        <v>274</v>
      </c>
      <c r="D67" s="10" t="s">
        <v>275</v>
      </c>
      <c r="E67" s="10">
        <v>290320</v>
      </c>
      <c r="F67" s="10" t="s">
        <v>8</v>
      </c>
      <c r="G67" s="10" t="s">
        <v>276</v>
      </c>
      <c r="H67" s="10" t="s">
        <v>277</v>
      </c>
      <c r="I67" s="10">
        <v>1</v>
      </c>
      <c r="J67" s="11">
        <v>42.180999999999997</v>
      </c>
      <c r="K67" s="11">
        <f>IF(Tabela1[[#This Row],[distância '[km']]]&gt;100,TRUNC(Tabela1[[#This Row],[distância '[km']]]/'Custos Unitários'!$C$7,0),0)</f>
        <v>0</v>
      </c>
      <c r="L67" s="1">
        <f>Tabela1[[#This Row],[distância '[km']]]*(1+'Custos Unitários'!$C$8)*(('Custos Unitários'!$C$21*'Custos Unitários'!$C$4)+('Custos Unitários'!$C$22*'Custos Unitários'!$C$5))</f>
        <v>1614177.4612256438</v>
      </c>
      <c r="M67" s="1">
        <f>Tabela1[[#This Row],[Qtdade Amplificação]]*('Custos Unitários'!C$20)+IF(Tabela1[[#This Row],[Qtdade Amplificação]]&gt;4,TRUNC(Tabela1[[#This Row],[Qtdade Amplificação]]/4)*'Custos Unitários'!C$17,0)</f>
        <v>0</v>
      </c>
      <c r="N6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7" s="1">
        <f>'Custos Unitários'!$C$23*'Custos Unitários'!$C$6</f>
        <v>302692.44182889489</v>
      </c>
      <c r="Q67" s="5">
        <f>SUM(Tabela2[[#This Row],[custo duto e fibra]:[custo infra estação]])</f>
        <v>2283341.7007758748</v>
      </c>
      <c r="R67" s="2">
        <f>Tabela1[[#This Row],[distância '[km']]]*(1+'Custos Unitários'!$C$8)*('Custos Unitários'!$C$21*'Custos Unitários'!$C$4*'Custos Unitários'!$E$21+'Custos Unitários'!$C$22*'Custos Unitários'!$C$5*'Custos Unitários'!$E$22)</f>
        <v>19370.129534707728</v>
      </c>
      <c r="S67" s="2">
        <f>Tabela1[[#This Row],[Qtdade Amplificação]]*('Custos Unitários'!D$20)+IF(Tabela1[[#This Row],[Qtdade Amplificação]]&gt;4,TRUNC(Tabela1[[#This Row],[Qtdade Amplificação]]/4)*'Custos Unitários'!D$17,0)</f>
        <v>0</v>
      </c>
      <c r="T6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7" s="2">
        <f>'Custos Unitários'!$C$23*'Custos Unitários'!$E$23*'Custos Unitários'!$C$6</f>
        <v>24215.39534631159</v>
      </c>
      <c r="W67" s="5">
        <f>SUM(Tabela3[[#This Row],[opex duto e fibra]:[opex infra estação]])</f>
        <v>76572.770038190458</v>
      </c>
    </row>
    <row r="68" spans="1:23" x14ac:dyDescent="0.25">
      <c r="A68" s="10">
        <v>520120</v>
      </c>
      <c r="B68" s="10" t="s">
        <v>42</v>
      </c>
      <c r="C68" s="10" t="s">
        <v>278</v>
      </c>
      <c r="D68" s="10" t="s">
        <v>279</v>
      </c>
      <c r="E68" s="10">
        <v>520660</v>
      </c>
      <c r="F68" s="10" t="s">
        <v>42</v>
      </c>
      <c r="G68" s="10" t="s">
        <v>280</v>
      </c>
      <c r="H68" s="10" t="s">
        <v>281</v>
      </c>
      <c r="I68" s="10">
        <v>1</v>
      </c>
      <c r="J68" s="11">
        <v>11.849</v>
      </c>
      <c r="K68" s="11">
        <f>IF(Tabela1[[#This Row],[distância '[km']]]&gt;100,TRUNC(Tabela1[[#This Row],[distância '[km']]]/'Custos Unitários'!$C$7,0),0)</f>
        <v>0</v>
      </c>
      <c r="L68" s="1">
        <f>Tabela1[[#This Row],[distância '[km']]]*(1+'Custos Unitários'!$C$8)*(('Custos Unitários'!$C$21*'Custos Unitários'!$C$4)+('Custos Unitários'!$C$22*'Custos Unitários'!$C$5))</f>
        <v>453436.1143183579</v>
      </c>
      <c r="M68" s="1">
        <f>Tabela1[[#This Row],[Qtdade Amplificação]]*('Custos Unitários'!C$20)+IF(Tabela1[[#This Row],[Qtdade Amplificação]]&gt;4,TRUNC(Tabela1[[#This Row],[Qtdade Amplificação]]/4)*'Custos Unitários'!C$17,0)</f>
        <v>0</v>
      </c>
      <c r="N6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8" s="1">
        <f>'Custos Unitários'!$C$23*'Custos Unitários'!$C$6</f>
        <v>302692.44182889489</v>
      </c>
      <c r="Q68" s="5">
        <f>SUM(Tabela2[[#This Row],[custo duto e fibra]:[custo infra estação]])</f>
        <v>1122600.3538685893</v>
      </c>
      <c r="R68" s="2">
        <f>Tabela1[[#This Row],[distância '[km']]]*(1+'Custos Unitários'!$C$8)*('Custos Unitários'!$C$21*'Custos Unitários'!$C$4*'Custos Unitários'!$E$21+'Custos Unitários'!$C$22*'Custos Unitários'!$C$5*'Custos Unitários'!$E$22)</f>
        <v>5441.2333718202954</v>
      </c>
      <c r="S68" s="2">
        <f>Tabela1[[#This Row],[Qtdade Amplificação]]*('Custos Unitários'!D$20)+IF(Tabela1[[#This Row],[Qtdade Amplificação]]&gt;4,TRUNC(Tabela1[[#This Row],[Qtdade Amplificação]]/4)*'Custos Unitários'!D$17,0)</f>
        <v>0</v>
      </c>
      <c r="T6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8" s="2">
        <f>'Custos Unitários'!$C$23*'Custos Unitários'!$E$23*'Custos Unitários'!$C$6</f>
        <v>24215.39534631159</v>
      </c>
      <c r="W68" s="5">
        <f>SUM(Tabela3[[#This Row],[opex duto e fibra]:[opex infra estação]])</f>
        <v>62643.873875303019</v>
      </c>
    </row>
    <row r="69" spans="1:23" x14ac:dyDescent="0.25">
      <c r="A69" s="10">
        <v>220070</v>
      </c>
      <c r="B69" s="10" t="s">
        <v>27</v>
      </c>
      <c r="C69" s="10" t="s">
        <v>282</v>
      </c>
      <c r="D69" s="10" t="s">
        <v>283</v>
      </c>
      <c r="E69" s="10">
        <v>221060</v>
      </c>
      <c r="F69" s="10" t="s">
        <v>27</v>
      </c>
      <c r="G69" s="10" t="s">
        <v>284</v>
      </c>
      <c r="H69" s="10" t="s">
        <v>285</v>
      </c>
      <c r="I69" s="10">
        <v>1</v>
      </c>
      <c r="J69" s="11">
        <v>51.817</v>
      </c>
      <c r="K69" s="11">
        <f>IF(Tabela1[[#This Row],[distância '[km']]]&gt;100,TRUNC(Tabela1[[#This Row],[distância '[km']]]/'Custos Unitários'!$C$7,0),0)</f>
        <v>0</v>
      </c>
      <c r="L69" s="1">
        <f>Tabela1[[#This Row],[distância '[km']]]*(1+'Custos Unitários'!$C$8)*(('Custos Unitários'!$C$21*'Custos Unitários'!$C$4)+('Custos Unitários'!$C$22*'Custos Unitários'!$C$5))</f>
        <v>1982926.7563198879</v>
      </c>
      <c r="M69" s="1">
        <f>Tabela1[[#This Row],[Qtdade Amplificação]]*('Custos Unitários'!C$20)+IF(Tabela1[[#This Row],[Qtdade Amplificação]]&gt;4,TRUNC(Tabela1[[#This Row],[Qtdade Amplificação]]/4)*'Custos Unitários'!C$17,0)</f>
        <v>0</v>
      </c>
      <c r="N6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6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69" s="1">
        <f>'Custos Unitários'!$C$23*'Custos Unitários'!$C$6</f>
        <v>302692.44182889489</v>
      </c>
      <c r="Q69" s="5">
        <f>SUM(Tabela2[[#This Row],[custo duto e fibra]:[custo infra estação]])</f>
        <v>2657500.6838207613</v>
      </c>
      <c r="R69" s="2">
        <f>Tabela1[[#This Row],[distância '[km']]]*(1+'Custos Unitários'!$C$8)*('Custos Unitários'!$C$21*'Custos Unitários'!$C$4*'Custos Unitários'!$E$21+'Custos Unitários'!$C$22*'Custos Unitários'!$C$5*'Custos Unitários'!$E$22)</f>
        <v>23795.121075838655</v>
      </c>
      <c r="S69" s="2">
        <f>Tabela1[[#This Row],[Qtdade Amplificação]]*('Custos Unitários'!D$20)+IF(Tabela1[[#This Row],[Qtdade Amplificação]]&gt;4,TRUNC(Tabela1[[#This Row],[Qtdade Amplificação]]/4)*'Custos Unitários'!D$17,0)</f>
        <v>0</v>
      </c>
      <c r="T6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6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69" s="2">
        <f>'Custos Unitários'!$C$23*'Custos Unitários'!$E$23*'Custos Unitários'!$C$6</f>
        <v>24215.39534631159</v>
      </c>
      <c r="W69" s="5">
        <f>SUM(Tabela3[[#This Row],[opex duto e fibra]:[opex infra estação]])</f>
        <v>81538.730374385603</v>
      </c>
    </row>
    <row r="70" spans="1:23" x14ac:dyDescent="0.25">
      <c r="A70" s="10">
        <v>430070</v>
      </c>
      <c r="B70" s="10" t="s">
        <v>32</v>
      </c>
      <c r="C70" s="10" t="s">
        <v>286</v>
      </c>
      <c r="D70" s="10" t="s">
        <v>287</v>
      </c>
      <c r="E70" s="10">
        <v>431030</v>
      </c>
      <c r="F70" s="10" t="s">
        <v>32</v>
      </c>
      <c r="G70" s="10" t="s">
        <v>288</v>
      </c>
      <c r="H70" s="10" t="s">
        <v>289</v>
      </c>
      <c r="I70" s="10">
        <v>1</v>
      </c>
      <c r="J70" s="11">
        <v>14.641</v>
      </c>
      <c r="K70" s="11">
        <f>IF(Tabela1[[#This Row],[distância '[km']]]&gt;100,TRUNC(Tabela1[[#This Row],[distância '[km']]]/'Custos Unitários'!$C$7,0),0)</f>
        <v>0</v>
      </c>
      <c r="L70" s="1">
        <f>Tabela1[[#This Row],[distância '[km']]]*(1+'Custos Unitários'!$C$8)*(('Custos Unitários'!$C$21*'Custos Unitários'!$C$4)+('Custos Unitários'!$C$22*'Custos Unitários'!$C$5))</f>
        <v>560280.03626762412</v>
      </c>
      <c r="M70" s="1">
        <f>Tabela1[[#This Row],[Qtdade Amplificação]]*('Custos Unitários'!C$20)+IF(Tabela1[[#This Row],[Qtdade Amplificação]]&gt;4,TRUNC(Tabela1[[#This Row],[Qtdade Amplificação]]/4)*'Custos Unitários'!C$17,0)</f>
        <v>0</v>
      </c>
      <c r="N7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0" s="1">
        <f>'Custos Unitários'!$C$23*'Custos Unitários'!$C$6</f>
        <v>302692.44182889489</v>
      </c>
      <c r="Q70" s="5">
        <f>SUM(Tabela2[[#This Row],[custo duto e fibra]:[custo infra estação]])</f>
        <v>1229444.2758178553</v>
      </c>
      <c r="R70" s="2">
        <f>Tabela1[[#This Row],[distância '[km']]]*(1+'Custos Unitários'!$C$8)*('Custos Unitários'!$C$21*'Custos Unitários'!$C$4*'Custos Unitários'!$E$21+'Custos Unitários'!$C$22*'Custos Unitários'!$C$5*'Custos Unitários'!$E$22)</f>
        <v>6723.3604352114889</v>
      </c>
      <c r="S70" s="2">
        <f>Tabela1[[#This Row],[Qtdade Amplificação]]*('Custos Unitários'!D$20)+IF(Tabela1[[#This Row],[Qtdade Amplificação]]&gt;4,TRUNC(Tabela1[[#This Row],[Qtdade Amplificação]]/4)*'Custos Unitários'!D$17,0)</f>
        <v>0</v>
      </c>
      <c r="T7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0" s="2">
        <f>'Custos Unitários'!$C$23*'Custos Unitários'!$E$23*'Custos Unitários'!$C$6</f>
        <v>24215.39534631159</v>
      </c>
      <c r="W70" s="5">
        <f>SUM(Tabela3[[#This Row],[opex duto e fibra]:[opex infra estação]])</f>
        <v>63926.000938694211</v>
      </c>
    </row>
    <row r="71" spans="1:23" x14ac:dyDescent="0.25">
      <c r="A71" s="10">
        <v>220080</v>
      </c>
      <c r="B71" s="10" t="s">
        <v>27</v>
      </c>
      <c r="C71" s="10" t="s">
        <v>290</v>
      </c>
      <c r="D71" s="10" t="s">
        <v>291</v>
      </c>
      <c r="E71" s="10">
        <v>220530</v>
      </c>
      <c r="F71" s="10" t="s">
        <v>27</v>
      </c>
      <c r="G71" s="10" t="s">
        <v>2341</v>
      </c>
      <c r="H71" s="10" t="s">
        <v>2342</v>
      </c>
      <c r="I71" s="10">
        <v>1</v>
      </c>
      <c r="J71" s="11">
        <v>90.015000000000001</v>
      </c>
      <c r="K71" s="11">
        <f>IF(Tabela1[[#This Row],[distância '[km']]]&gt;100,TRUNC(Tabela1[[#This Row],[distância '[km']]]/'Custos Unitários'!$C$7,0),0)</f>
        <v>0</v>
      </c>
      <c r="L71" s="1">
        <f>Tabela1[[#This Row],[distância '[km']]]*(1+'Custos Unitários'!$C$8)*(('Custos Unitários'!$C$21*'Custos Unitários'!$C$4)+('Custos Unitários'!$C$22*'Custos Unitários'!$C$5))</f>
        <v>3444683.2500942685</v>
      </c>
      <c r="M71" s="1">
        <f>Tabela1[[#This Row],[Qtdade Amplificação]]*('Custos Unitários'!C$20)+IF(Tabela1[[#This Row],[Qtdade Amplificação]]&gt;4,TRUNC(Tabela1[[#This Row],[Qtdade Amplificação]]/4)*'Custos Unitários'!C$17,0)</f>
        <v>0</v>
      </c>
      <c r="N7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7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71" s="1">
        <f>'Custos Unitários'!$C$23*'Custos Unitários'!$C$6</f>
        <v>302692.44182889489</v>
      </c>
      <c r="Q71" s="5">
        <f>SUM(Tabela2[[#This Row],[custo duto e fibra]:[custo infra estação]])</f>
        <v>4165158.8307359689</v>
      </c>
      <c r="R71" s="2">
        <f>Tabela1[[#This Row],[distância '[km']]]*(1+'Custos Unitários'!$C$8)*('Custos Unitários'!$C$21*'Custos Unitários'!$C$4*'Custos Unitários'!$E$21+'Custos Unitários'!$C$22*'Custos Unitários'!$C$5*'Custos Unitários'!$E$22)</f>
        <v>41336.199001131223</v>
      </c>
      <c r="S71" s="2">
        <f>Tabela1[[#This Row],[Qtdade Amplificação]]*('Custos Unitários'!D$20)+IF(Tabela1[[#This Row],[Qtdade Amplificação]]&gt;4,TRUNC(Tabela1[[#This Row],[Qtdade Amplificação]]/4)*'Custos Unitários'!D$17,0)</f>
        <v>0</v>
      </c>
      <c r="T7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7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71" s="2">
        <f>'Custos Unitários'!$C$23*'Custos Unitários'!$E$23*'Custos Unitários'!$C$6</f>
        <v>24215.39534631159</v>
      </c>
      <c r="W71" s="5">
        <f>SUM(Tabela3[[#This Row],[opex duto e fibra]:[opex infra estação]])</f>
        <v>103669.97361376089</v>
      </c>
    </row>
    <row r="72" spans="1:23" x14ac:dyDescent="0.25">
      <c r="A72" s="10">
        <v>290170</v>
      </c>
      <c r="B72" s="10" t="s">
        <v>8</v>
      </c>
      <c r="C72" s="10" t="s">
        <v>294</v>
      </c>
      <c r="D72" s="10" t="s">
        <v>295</v>
      </c>
      <c r="E72" s="10">
        <v>292880</v>
      </c>
      <c r="F72" s="10" t="s">
        <v>8</v>
      </c>
      <c r="G72" s="10" t="s">
        <v>296</v>
      </c>
      <c r="H72" s="10" t="s">
        <v>297</v>
      </c>
      <c r="I72" s="10">
        <v>1</v>
      </c>
      <c r="J72" s="11">
        <v>20.475000000000001</v>
      </c>
      <c r="K72" s="11">
        <f>IF(Tabela1[[#This Row],[distância '[km']]]&gt;100,TRUNC(Tabela1[[#This Row],[distância '[km']]]/'Custos Unitários'!$C$7,0),0)</f>
        <v>0</v>
      </c>
      <c r="L72" s="1">
        <f>Tabela1[[#This Row],[distância '[km']]]*(1+'Custos Unitários'!$C$8)*(('Custos Unitários'!$C$21*'Custos Unitários'!$C$4)+('Custos Unitários'!$C$22*'Custos Unitários'!$C$5))</f>
        <v>783534.85025473696</v>
      </c>
      <c r="M72" s="1">
        <f>Tabela1[[#This Row],[Qtdade Amplificação]]*('Custos Unitários'!C$20)+IF(Tabela1[[#This Row],[Qtdade Amplificação]]&gt;4,TRUNC(Tabela1[[#This Row],[Qtdade Amplificação]]/4)*'Custos Unitários'!C$17,0)</f>
        <v>0</v>
      </c>
      <c r="N7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2" s="1">
        <f>'Custos Unitários'!$C$23*'Custos Unitários'!$C$6</f>
        <v>302692.44182889489</v>
      </c>
      <c r="Q72" s="5">
        <f>SUM(Tabela2[[#This Row],[custo duto e fibra]:[custo infra estação]])</f>
        <v>1452699.0898049681</v>
      </c>
      <c r="R72" s="2">
        <f>Tabela1[[#This Row],[distância '[km']]]*(1+'Custos Unitários'!$C$8)*('Custos Unitários'!$C$21*'Custos Unitários'!$C$4*'Custos Unitários'!$E$21+'Custos Unitários'!$C$22*'Custos Unitários'!$C$5*'Custos Unitários'!$E$22)</f>
        <v>9402.4182030568445</v>
      </c>
      <c r="S72" s="2">
        <f>Tabela1[[#This Row],[Qtdade Amplificação]]*('Custos Unitários'!D$20)+IF(Tabela1[[#This Row],[Qtdade Amplificação]]&gt;4,TRUNC(Tabela1[[#This Row],[Qtdade Amplificação]]/4)*'Custos Unitários'!D$17,0)</f>
        <v>0</v>
      </c>
      <c r="T7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2" s="2">
        <f>'Custos Unitários'!$C$23*'Custos Unitários'!$E$23*'Custos Unitários'!$C$6</f>
        <v>24215.39534631159</v>
      </c>
      <c r="W72" s="5">
        <f>SUM(Tabela3[[#This Row],[opex duto e fibra]:[opex infra estação]])</f>
        <v>66605.058706539567</v>
      </c>
    </row>
    <row r="73" spans="1:23" x14ac:dyDescent="0.25">
      <c r="A73" s="10">
        <v>310290</v>
      </c>
      <c r="B73" s="10" t="s">
        <v>37</v>
      </c>
      <c r="C73" s="10" t="s">
        <v>298</v>
      </c>
      <c r="D73" s="10" t="s">
        <v>299</v>
      </c>
      <c r="E73" s="10">
        <v>310560</v>
      </c>
      <c r="F73" s="10" t="s">
        <v>37</v>
      </c>
      <c r="G73" s="10" t="s">
        <v>300</v>
      </c>
      <c r="H73" s="10" t="s">
        <v>301</v>
      </c>
      <c r="I73" s="10">
        <v>1</v>
      </c>
      <c r="J73" s="11">
        <v>14.478999999999999</v>
      </c>
      <c r="K73" s="11">
        <f>IF(Tabela1[[#This Row],[distância '[km']]]&gt;100,TRUNC(Tabela1[[#This Row],[distância '[km']]]/'Custos Unitários'!$C$7,0),0)</f>
        <v>0</v>
      </c>
      <c r="L73" s="1">
        <f>Tabela1[[#This Row],[distância '[km']]]*(1+'Custos Unitários'!$C$8)*(('Custos Unitários'!$C$21*'Custos Unitários'!$C$4)+('Custos Unitários'!$C$22*'Custos Unitários'!$C$5))</f>
        <v>554080.63965022389</v>
      </c>
      <c r="M73" s="1">
        <f>Tabela1[[#This Row],[Qtdade Amplificação]]*('Custos Unitários'!C$20)+IF(Tabela1[[#This Row],[Qtdade Amplificação]]&gt;4,TRUNC(Tabela1[[#This Row],[Qtdade Amplificação]]/4)*'Custos Unitários'!C$17,0)</f>
        <v>0</v>
      </c>
      <c r="N7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3" s="1">
        <f>'Custos Unitários'!$C$23*'Custos Unitários'!$C$6</f>
        <v>302692.44182889489</v>
      </c>
      <c r="Q73" s="5">
        <f>SUM(Tabela2[[#This Row],[custo duto e fibra]:[custo infra estação]])</f>
        <v>1223244.8792004553</v>
      </c>
      <c r="R73" s="2">
        <f>Tabela1[[#This Row],[distância '[km']]]*(1+'Custos Unitários'!$C$8)*('Custos Unitários'!$C$21*'Custos Unitários'!$C$4*'Custos Unitários'!$E$21+'Custos Unitários'!$C$22*'Custos Unitários'!$C$5*'Custos Unitários'!$E$22)</f>
        <v>6648.9676758026872</v>
      </c>
      <c r="S73" s="2">
        <f>Tabela1[[#This Row],[Qtdade Amplificação]]*('Custos Unitários'!D$20)+IF(Tabela1[[#This Row],[Qtdade Amplificação]]&gt;4,TRUNC(Tabela1[[#This Row],[Qtdade Amplificação]]/4)*'Custos Unitários'!D$17,0)</f>
        <v>0</v>
      </c>
      <c r="T7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3" s="2">
        <f>'Custos Unitários'!$C$23*'Custos Unitários'!$E$23*'Custos Unitários'!$C$6</f>
        <v>24215.39534631159</v>
      </c>
      <c r="W73" s="5">
        <f>SUM(Tabela3[[#This Row],[opex duto e fibra]:[opex infra estação]])</f>
        <v>63851.608179285409</v>
      </c>
    </row>
    <row r="74" spans="1:23" x14ac:dyDescent="0.25">
      <c r="A74" s="10">
        <v>240090</v>
      </c>
      <c r="B74" s="10" t="s">
        <v>80</v>
      </c>
      <c r="C74" s="10" t="s">
        <v>302</v>
      </c>
      <c r="D74" s="10" t="s">
        <v>303</v>
      </c>
      <c r="E74" s="10">
        <v>240590</v>
      </c>
      <c r="F74" s="10" t="s">
        <v>80</v>
      </c>
      <c r="G74" s="10" t="s">
        <v>304</v>
      </c>
      <c r="H74" s="10" t="s">
        <v>305</v>
      </c>
      <c r="I74" s="10">
        <v>1</v>
      </c>
      <c r="J74" s="11">
        <v>15.548</v>
      </c>
      <c r="K74" s="11">
        <f>IF(Tabela1[[#This Row],[distância '[km']]]&gt;100,TRUNC(Tabela1[[#This Row],[distância '[km']]]/'Custos Unitários'!$C$7,0),0)</f>
        <v>0</v>
      </c>
      <c r="L74" s="1">
        <f>Tabela1[[#This Row],[distância '[km']]]*(1+'Custos Unitários'!$C$8)*(('Custos Unitários'!$C$21*'Custos Unitários'!$C$4)+('Custos Unitários'!$C$22*'Custos Unitários'!$C$5))</f>
        <v>594989.00374899385</v>
      </c>
      <c r="M74" s="1">
        <f>Tabela1[[#This Row],[Qtdade Amplificação]]*('Custos Unitários'!C$20)+IF(Tabela1[[#This Row],[Qtdade Amplificação]]&gt;4,TRUNC(Tabela1[[#This Row],[Qtdade Amplificação]]/4)*'Custos Unitários'!C$17,0)</f>
        <v>0</v>
      </c>
      <c r="N7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4" s="1">
        <f>'Custos Unitários'!$C$23*'Custos Unitários'!$C$6</f>
        <v>302692.44182889489</v>
      </c>
      <c r="Q74" s="5">
        <f>SUM(Tabela2[[#This Row],[custo duto e fibra]:[custo infra estação]])</f>
        <v>1264153.2432992251</v>
      </c>
      <c r="R74" s="2">
        <f>Tabela1[[#This Row],[distância '[km']]]*(1+'Custos Unitários'!$C$8)*('Custos Unitários'!$C$21*'Custos Unitários'!$C$4*'Custos Unitários'!$E$21+'Custos Unitários'!$C$22*'Custos Unitários'!$C$5*'Custos Unitários'!$E$22)</f>
        <v>7139.8680449879266</v>
      </c>
      <c r="S74" s="2">
        <f>Tabela1[[#This Row],[Qtdade Amplificação]]*('Custos Unitários'!D$20)+IF(Tabela1[[#This Row],[Qtdade Amplificação]]&gt;4,TRUNC(Tabela1[[#This Row],[Qtdade Amplificação]]/4)*'Custos Unitários'!D$17,0)</f>
        <v>0</v>
      </c>
      <c r="T7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4" s="2">
        <f>'Custos Unitários'!$C$23*'Custos Unitários'!$E$23*'Custos Unitários'!$C$6</f>
        <v>24215.39534631159</v>
      </c>
      <c r="W74" s="5">
        <f>SUM(Tabela3[[#This Row],[opex duto e fibra]:[opex infra estação]])</f>
        <v>64342.508548470651</v>
      </c>
    </row>
    <row r="75" spans="1:23" x14ac:dyDescent="0.25">
      <c r="A75" s="10">
        <v>310310</v>
      </c>
      <c r="B75" s="10" t="s">
        <v>37</v>
      </c>
      <c r="C75" s="10" t="s">
        <v>306</v>
      </c>
      <c r="D75" s="10" t="s">
        <v>307</v>
      </c>
      <c r="E75" s="10">
        <v>330410</v>
      </c>
      <c r="F75" s="10" t="s">
        <v>308</v>
      </c>
      <c r="G75" s="10" t="s">
        <v>309</v>
      </c>
      <c r="H75" s="10" t="s">
        <v>310</v>
      </c>
      <c r="I75" s="10">
        <v>1</v>
      </c>
      <c r="J75" s="11">
        <v>12.069000000000001</v>
      </c>
      <c r="K75" s="11">
        <f>IF(Tabela1[[#This Row],[distância '[km']]]&gt;100,TRUNC(Tabela1[[#This Row],[distância '[km']]]/'Custos Unitários'!$C$7,0),0)</f>
        <v>0</v>
      </c>
      <c r="L75" s="1">
        <f>Tabela1[[#This Row],[distância '[km']]]*(1+'Custos Unitários'!$C$8)*(('Custos Unitários'!$C$21*'Custos Unitários'!$C$4)+('Custos Unitários'!$C$22*'Custos Unitários'!$C$5))</f>
        <v>461855.04799630871</v>
      </c>
      <c r="M75" s="1">
        <f>Tabela1[[#This Row],[Qtdade Amplificação]]*('Custos Unitários'!C$20)+IF(Tabela1[[#This Row],[Qtdade Amplificação]]&gt;4,TRUNC(Tabela1[[#This Row],[Qtdade Amplificação]]/4)*'Custos Unitários'!C$17,0)</f>
        <v>0</v>
      </c>
      <c r="N7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5" s="1">
        <f>'Custos Unitários'!$C$23*'Custos Unitários'!$C$6</f>
        <v>302692.44182889489</v>
      </c>
      <c r="Q75" s="5">
        <f>SUM(Tabela2[[#This Row],[custo duto e fibra]:[custo infra estação]])</f>
        <v>1131019.2875465399</v>
      </c>
      <c r="R75" s="2">
        <f>Tabela1[[#This Row],[distância '[km']]]*(1+'Custos Unitários'!$C$8)*('Custos Unitários'!$C$21*'Custos Unitários'!$C$4*'Custos Unitários'!$E$21+'Custos Unitários'!$C$22*'Custos Unitários'!$C$5*'Custos Unitários'!$E$22)</f>
        <v>5542.2605759557046</v>
      </c>
      <c r="S75" s="2">
        <f>Tabela1[[#This Row],[Qtdade Amplificação]]*('Custos Unitários'!D$20)+IF(Tabela1[[#This Row],[Qtdade Amplificação]]&gt;4,TRUNC(Tabela1[[#This Row],[Qtdade Amplificação]]/4)*'Custos Unitários'!D$17,0)</f>
        <v>0</v>
      </c>
      <c r="T7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5" s="2">
        <f>'Custos Unitários'!$C$23*'Custos Unitários'!$E$23*'Custos Unitários'!$C$6</f>
        <v>24215.39534631159</v>
      </c>
      <c r="W75" s="5">
        <f>SUM(Tabela3[[#This Row],[opex duto e fibra]:[opex infra estação]])</f>
        <v>62744.90107943843</v>
      </c>
    </row>
    <row r="76" spans="1:23" x14ac:dyDescent="0.25">
      <c r="A76" s="10">
        <v>320050</v>
      </c>
      <c r="B76" s="10" t="s">
        <v>67</v>
      </c>
      <c r="C76" s="10" t="s">
        <v>317</v>
      </c>
      <c r="D76" s="10" t="s">
        <v>318</v>
      </c>
      <c r="E76" s="10">
        <v>320110</v>
      </c>
      <c r="F76" s="10" t="s">
        <v>67</v>
      </c>
      <c r="G76" s="10" t="s">
        <v>319</v>
      </c>
      <c r="H76" s="10" t="s">
        <v>320</v>
      </c>
      <c r="I76" s="10">
        <v>1</v>
      </c>
      <c r="J76" s="11">
        <v>14.113</v>
      </c>
      <c r="K76" s="11">
        <f>IF(Tabela1[[#This Row],[distância '[km']]]&gt;100,TRUNC(Tabela1[[#This Row],[distância '[km']]]/'Custos Unitários'!$C$7,0),0)</f>
        <v>0</v>
      </c>
      <c r="L76" s="1">
        <f>Tabela1[[#This Row],[distância '[km']]]*(1+'Custos Unitários'!$C$8)*(('Custos Unitários'!$C$21*'Custos Unitários'!$C$4)+('Custos Unitários'!$C$22*'Custos Unitários'!$C$5))</f>
        <v>540074.59544054221</v>
      </c>
      <c r="M76" s="1">
        <f>Tabela1[[#This Row],[Qtdade Amplificação]]*('Custos Unitários'!C$20)+IF(Tabela1[[#This Row],[Qtdade Amplificação]]&gt;4,TRUNC(Tabela1[[#This Row],[Qtdade Amplificação]]/4)*'Custos Unitários'!C$17,0)</f>
        <v>0</v>
      </c>
      <c r="N7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6" s="1">
        <f>'Custos Unitários'!$C$23*'Custos Unitários'!$C$6</f>
        <v>302692.44182889489</v>
      </c>
      <c r="Q76" s="5">
        <f>SUM(Tabela2[[#This Row],[custo duto e fibra]:[custo infra estação]])</f>
        <v>1209238.8349907734</v>
      </c>
      <c r="R76" s="2">
        <f>Tabela1[[#This Row],[distância '[km']]]*(1+'Custos Unitários'!$C$8)*('Custos Unitários'!$C$21*'Custos Unitários'!$C$4*'Custos Unitários'!$E$21+'Custos Unitários'!$C$22*'Custos Unitários'!$C$5*'Custos Unitários'!$E$22)</f>
        <v>6480.8951452865067</v>
      </c>
      <c r="S76" s="2">
        <f>Tabela1[[#This Row],[Qtdade Amplificação]]*('Custos Unitários'!D$20)+IF(Tabela1[[#This Row],[Qtdade Amplificação]]&gt;4,TRUNC(Tabela1[[#This Row],[Qtdade Amplificação]]/4)*'Custos Unitários'!D$17,0)</f>
        <v>0</v>
      </c>
      <c r="T7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6" s="2">
        <f>'Custos Unitários'!$C$23*'Custos Unitários'!$E$23*'Custos Unitários'!$C$6</f>
        <v>24215.39534631159</v>
      </c>
      <c r="W76" s="5">
        <f>SUM(Tabela3[[#This Row],[opex duto e fibra]:[opex infra estação]])</f>
        <v>63683.535648769233</v>
      </c>
    </row>
    <row r="77" spans="1:23" x14ac:dyDescent="0.25">
      <c r="A77" s="10">
        <v>510080</v>
      </c>
      <c r="B77" s="10" t="s">
        <v>208</v>
      </c>
      <c r="C77" s="10" t="s">
        <v>321</v>
      </c>
      <c r="D77" s="10" t="s">
        <v>322</v>
      </c>
      <c r="E77" s="10">
        <v>510895</v>
      </c>
      <c r="F77" s="10" t="s">
        <v>208</v>
      </c>
      <c r="G77" s="10" t="s">
        <v>323</v>
      </c>
      <c r="H77" s="10" t="s">
        <v>324</v>
      </c>
      <c r="I77" s="10">
        <v>1</v>
      </c>
      <c r="J77" s="11">
        <v>87.366</v>
      </c>
      <c r="K77" s="11">
        <f>IF(Tabela1[[#This Row],[distância '[km']]]&gt;100,TRUNC(Tabela1[[#This Row],[distância '[km']]]/'Custos Unitários'!$C$7,0),0)</f>
        <v>0</v>
      </c>
      <c r="L77" s="1">
        <f>Tabela1[[#This Row],[distância '[km']]]*(1+'Custos Unitários'!$C$8)*(('Custos Unitários'!$C$21*'Custos Unitários'!$C$4)+('Custos Unitários'!$C$22*'Custos Unitários'!$C$5))</f>
        <v>3343311.6350356699</v>
      </c>
      <c r="M77" s="1">
        <f>Tabela1[[#This Row],[Qtdade Amplificação]]*('Custos Unitários'!C$20)+IF(Tabela1[[#This Row],[Qtdade Amplificação]]&gt;4,TRUNC(Tabela1[[#This Row],[Qtdade Amplificação]]/4)*'Custos Unitários'!C$17,0)</f>
        <v>0</v>
      </c>
      <c r="N7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7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77" s="1">
        <f>'Custos Unitários'!$C$23*'Custos Unitários'!$C$6</f>
        <v>302692.44182889489</v>
      </c>
      <c r="Q77" s="5">
        <f>SUM(Tabela2[[#This Row],[custo duto e fibra]:[custo infra estação]])</f>
        <v>4063787.2156773703</v>
      </c>
      <c r="R77" s="2">
        <f>Tabela1[[#This Row],[distância '[km']]]*(1+'Custos Unitários'!$C$8)*('Custos Unitários'!$C$21*'Custos Unitários'!$C$4*'Custos Unitários'!$E$21+'Custos Unitários'!$C$22*'Custos Unitários'!$C$5*'Custos Unitários'!$E$22)</f>
        <v>40119.739620428045</v>
      </c>
      <c r="S77" s="2">
        <f>Tabela1[[#This Row],[Qtdade Amplificação]]*('Custos Unitários'!D$20)+IF(Tabela1[[#This Row],[Qtdade Amplificação]]&gt;4,TRUNC(Tabela1[[#This Row],[Qtdade Amplificação]]/4)*'Custos Unitários'!D$17,0)</f>
        <v>0</v>
      </c>
      <c r="T7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7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77" s="2">
        <f>'Custos Unitários'!$C$23*'Custos Unitários'!$E$23*'Custos Unitários'!$C$6</f>
        <v>24215.39534631159</v>
      </c>
      <c r="W77" s="5">
        <f>SUM(Tabela3[[#This Row],[opex duto e fibra]:[opex infra estação]])</f>
        <v>102453.51423305771</v>
      </c>
    </row>
    <row r="78" spans="1:23" x14ac:dyDescent="0.25">
      <c r="A78" s="10">
        <v>210083</v>
      </c>
      <c r="B78" s="10" t="s">
        <v>17</v>
      </c>
      <c r="C78" s="10" t="s">
        <v>325</v>
      </c>
      <c r="D78" s="10" t="s">
        <v>326</v>
      </c>
      <c r="E78" s="10">
        <v>211245</v>
      </c>
      <c r="F78" s="10" t="s">
        <v>17</v>
      </c>
      <c r="G78" s="10" t="s">
        <v>4550</v>
      </c>
      <c r="H78" s="10" t="s">
        <v>4551</v>
      </c>
      <c r="I78" s="10">
        <v>0</v>
      </c>
      <c r="J78" s="11">
        <v>87.229654669180562</v>
      </c>
      <c r="K78" s="11">
        <f>IF(Tabela1[[#This Row],[distância '[km']]]&gt;100,TRUNC(Tabela1[[#This Row],[distância '[km']]]/'Custos Unitários'!$C$7,0),0)</f>
        <v>0</v>
      </c>
      <c r="L78" s="1">
        <f>Tabela1[[#This Row],[distância '[km']]]*(1+'Custos Unitários'!$C$8)*(('Custos Unitários'!$C$21*'Custos Unitários'!$C$4)+('Custos Unitários'!$C$22*'Custos Unitários'!$C$5))</f>
        <v>3338093.9882290014</v>
      </c>
      <c r="M78" s="1">
        <f>Tabela1[[#This Row],[Qtdade Amplificação]]*('Custos Unitários'!C$20)+IF(Tabela1[[#This Row],[Qtdade Amplificação]]&gt;4,TRUNC(Tabela1[[#This Row],[Qtdade Amplificação]]/4)*'Custos Unitários'!C$17,0)</f>
        <v>0</v>
      </c>
      <c r="N7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7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78" s="1">
        <f>'Custos Unitários'!$C$23*'Custos Unitários'!$C$6</f>
        <v>302692.44182889489</v>
      </c>
      <c r="Q78" s="5">
        <f>SUM(Tabela2[[#This Row],[custo duto e fibra]:[custo infra estação]])</f>
        <v>4058569.5688707018</v>
      </c>
      <c r="R78" s="2">
        <f>Tabela1[[#This Row],[distância '[km']]]*(1+'Custos Unitários'!$C$8)*('Custos Unitários'!$C$21*'Custos Unitários'!$C$4*'Custos Unitários'!$E$21+'Custos Unitários'!$C$22*'Custos Unitários'!$C$5*'Custos Unitários'!$E$22)</f>
        <v>40057.127858748019</v>
      </c>
      <c r="S78" s="2">
        <f>Tabela1[[#This Row],[Qtdade Amplificação]]*('Custos Unitários'!D$20)+IF(Tabela1[[#This Row],[Qtdade Amplificação]]&gt;4,TRUNC(Tabela1[[#This Row],[Qtdade Amplificação]]/4)*'Custos Unitários'!D$17,0)</f>
        <v>0</v>
      </c>
      <c r="T7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7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78" s="2">
        <f>'Custos Unitários'!$C$23*'Custos Unitários'!$E$23*'Custos Unitários'!$C$6</f>
        <v>24215.39534631159</v>
      </c>
      <c r="W78" s="5">
        <f>SUM(Tabela3[[#This Row],[opex duto e fibra]:[opex infra estação]])</f>
        <v>102390.90247137769</v>
      </c>
    </row>
    <row r="79" spans="1:23" x14ac:dyDescent="0.25">
      <c r="A79" s="10">
        <v>290190</v>
      </c>
      <c r="B79" s="10" t="s">
        <v>8</v>
      </c>
      <c r="C79" s="10" t="s">
        <v>329</v>
      </c>
      <c r="D79" s="10" t="s">
        <v>330</v>
      </c>
      <c r="E79" s="10">
        <v>290030</v>
      </c>
      <c r="F79" s="10" t="s">
        <v>8</v>
      </c>
      <c r="G79" s="10" t="s">
        <v>25</v>
      </c>
      <c r="H79" s="10" t="s">
        <v>26</v>
      </c>
      <c r="I79" s="10">
        <v>1</v>
      </c>
      <c r="J79" s="11">
        <v>7.6120000000000001</v>
      </c>
      <c r="K79" s="11">
        <f>IF(Tabela1[[#This Row],[distância '[km']]]&gt;100,TRUNC(Tabela1[[#This Row],[distância '[km']]]/'Custos Unitários'!$C$7,0),0)</f>
        <v>0</v>
      </c>
      <c r="L79" s="1">
        <f>Tabela1[[#This Row],[distância '[km']]]*(1+'Custos Unitários'!$C$8)*(('Custos Unitários'!$C$21*'Custos Unitários'!$C$4)+('Custos Unitários'!$C$22*'Custos Unitários'!$C$5))</f>
        <v>291295.10525709682</v>
      </c>
      <c r="M79" s="1">
        <f>Tabela1[[#This Row],[Qtdade Amplificação]]*('Custos Unitários'!C$20)+IF(Tabela1[[#This Row],[Qtdade Amplificação]]&gt;4,TRUNC(Tabela1[[#This Row],[Qtdade Amplificação]]/4)*'Custos Unitários'!C$17,0)</f>
        <v>0</v>
      </c>
      <c r="N7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9" s="1">
        <f>'Custos Unitários'!$C$23*'Custos Unitários'!$C$6</f>
        <v>302692.44182889489</v>
      </c>
      <c r="Q79" s="5">
        <f>SUM(Tabela2[[#This Row],[custo duto e fibra]:[custo infra estação]])</f>
        <v>960459.34480732807</v>
      </c>
      <c r="R79" s="2">
        <f>Tabela1[[#This Row],[distância '[km']]]*(1+'Custos Unitários'!$C$8)*('Custos Unitários'!$C$21*'Custos Unitários'!$C$4*'Custos Unitários'!$E$21+'Custos Unitários'!$C$22*'Custos Unitários'!$C$5*'Custos Unitários'!$E$22)</f>
        <v>3495.541263085162</v>
      </c>
      <c r="S79" s="2">
        <f>Tabela1[[#This Row],[Qtdade Amplificação]]*('Custos Unitários'!D$20)+IF(Tabela1[[#This Row],[Qtdade Amplificação]]&gt;4,TRUNC(Tabela1[[#This Row],[Qtdade Amplificação]]/4)*'Custos Unitários'!D$17,0)</f>
        <v>0</v>
      </c>
      <c r="T7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9" s="2">
        <f>'Custos Unitários'!$C$23*'Custos Unitários'!$E$23*'Custos Unitários'!$C$6</f>
        <v>24215.39534631159</v>
      </c>
      <c r="W79" s="5">
        <f>SUM(Tabela3[[#This Row],[opex duto e fibra]:[opex infra estação]])</f>
        <v>60698.181766567883</v>
      </c>
    </row>
    <row r="80" spans="1:23" x14ac:dyDescent="0.25">
      <c r="A80" s="10">
        <v>520150</v>
      </c>
      <c r="B80" s="10" t="s">
        <v>42</v>
      </c>
      <c r="C80" s="10" t="s">
        <v>331</v>
      </c>
      <c r="D80" s="10" t="s">
        <v>332</v>
      </c>
      <c r="E80" s="10">
        <v>500290</v>
      </c>
      <c r="F80" s="10" t="s">
        <v>121</v>
      </c>
      <c r="G80" s="10" t="s">
        <v>333</v>
      </c>
      <c r="H80" s="10" t="s">
        <v>334</v>
      </c>
      <c r="I80" s="10">
        <v>1</v>
      </c>
      <c r="J80" s="11">
        <v>29.728999999999999</v>
      </c>
      <c r="K80" s="11">
        <f>IF(Tabela1[[#This Row],[distância '[km']]]&gt;100,TRUNC(Tabela1[[#This Row],[distância '[km']]]/'Custos Unitários'!$C$7,0),0)</f>
        <v>0</v>
      </c>
      <c r="L80" s="1">
        <f>Tabela1[[#This Row],[distância '[km']]]*(1+'Custos Unitários'!$C$8)*(('Custos Unitários'!$C$21*'Custos Unitários'!$C$4)+('Custos Unitários'!$C$22*'Custos Unitários'!$C$5))</f>
        <v>1137665.8150536299</v>
      </c>
      <c r="M80" s="1">
        <f>Tabela1[[#This Row],[Qtdade Amplificação]]*('Custos Unitários'!C$20)+IF(Tabela1[[#This Row],[Qtdade Amplificação]]&gt;4,TRUNC(Tabela1[[#This Row],[Qtdade Amplificação]]/4)*'Custos Unitários'!C$17,0)</f>
        <v>0</v>
      </c>
      <c r="N8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0" s="1">
        <f>'Custos Unitários'!$C$23*'Custos Unitários'!$C$6</f>
        <v>302692.44182889489</v>
      </c>
      <c r="Q80" s="5">
        <f>SUM(Tabela2[[#This Row],[custo duto e fibra]:[custo infra estação]])</f>
        <v>1806830.0546038609</v>
      </c>
      <c r="R80" s="2">
        <f>Tabela1[[#This Row],[distância '[km']]]*(1+'Custos Unitários'!$C$8)*('Custos Unitários'!$C$21*'Custos Unitários'!$C$4*'Custos Unitários'!$E$21+'Custos Unitários'!$C$22*'Custos Unitários'!$C$5*'Custos Unitários'!$E$22)</f>
        <v>13651.98978064356</v>
      </c>
      <c r="S80" s="2">
        <f>Tabela1[[#This Row],[Qtdade Amplificação]]*('Custos Unitários'!D$20)+IF(Tabela1[[#This Row],[Qtdade Amplificação]]&gt;4,TRUNC(Tabela1[[#This Row],[Qtdade Amplificação]]/4)*'Custos Unitários'!D$17,0)</f>
        <v>0</v>
      </c>
      <c r="T8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0" s="2">
        <f>'Custos Unitários'!$C$23*'Custos Unitários'!$E$23*'Custos Unitários'!$C$6</f>
        <v>24215.39534631159</v>
      </c>
      <c r="W80" s="5">
        <f>SUM(Tabela3[[#This Row],[opex duto e fibra]:[opex infra estação]])</f>
        <v>70854.63028412628</v>
      </c>
    </row>
    <row r="81" spans="1:23" x14ac:dyDescent="0.25">
      <c r="A81" s="10">
        <v>130014</v>
      </c>
      <c r="B81" s="10" t="s">
        <v>213</v>
      </c>
      <c r="C81" s="10" t="s">
        <v>337</v>
      </c>
      <c r="D81" s="10" t="s">
        <v>338</v>
      </c>
      <c r="E81" s="10">
        <v>110013</v>
      </c>
      <c r="F81" s="10" t="s">
        <v>180</v>
      </c>
      <c r="G81" s="10" t="s">
        <v>4760</v>
      </c>
      <c r="H81" s="10" t="s">
        <v>4761</v>
      </c>
      <c r="I81" s="10">
        <v>1</v>
      </c>
      <c r="J81" s="11">
        <v>534.20600000000002</v>
      </c>
      <c r="K81" s="11">
        <f>IF(Tabela1[[#This Row],[distância '[km']]]&gt;100,TRUNC(Tabela1[[#This Row],[distância '[km']]]/'Custos Unitários'!$C$7,0),0)</f>
        <v>7</v>
      </c>
      <c r="L81" s="1">
        <f>Tabela1[[#This Row],[distância '[km']]]*(1+'Custos Unitários'!$C$8)*(('Custos Unitários'!$C$21*'Custos Unitários'!$C$4)+('Custos Unitários'!$C$22*'Custos Unitários'!$C$5))</f>
        <v>20442931.292560782</v>
      </c>
      <c r="M81" s="1">
        <f>Tabela1[[#This Row],[Qtdade Amplificação]]*('Custos Unitários'!C$20)+IF(Tabela1[[#This Row],[Qtdade Amplificação]]&gt;4,TRUNC(Tabela1[[#This Row],[Qtdade Amplificação]]/4)*'Custos Unitários'!C$17,0)</f>
        <v>1689590.7206659201</v>
      </c>
      <c r="N8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8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81" s="1">
        <f>'Custos Unitários'!$C$23*'Custos Unitários'!$C$6</f>
        <v>302692.44182889489</v>
      </c>
      <c r="Q81" s="5">
        <f>SUM(Tabela2[[#This Row],[custo duto e fibra]:[custo infra estação]])</f>
        <v>22852997.593868401</v>
      </c>
      <c r="R81" s="2">
        <f>Tabela1[[#This Row],[distância '[km']]]*(1+'Custos Unitários'!$C$8)*('Custos Unitários'!$C$21*'Custos Unitários'!$C$4*'Custos Unitários'!$E$21+'Custos Unitários'!$C$22*'Custos Unitários'!$C$5*'Custos Unitários'!$E$22)</f>
        <v>245315.1755107294</v>
      </c>
      <c r="S81" s="2">
        <f>Tabela1[[#This Row],[Qtdade Amplificação]]*('Custos Unitários'!D$20)+IF(Tabela1[[#This Row],[Qtdade Amplificação]]&gt;4,TRUNC(Tabela1[[#This Row],[Qtdade Amplificação]]/4)*'Custos Unitários'!D$17,0)</f>
        <v>131240.04707220625</v>
      </c>
      <c r="T8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8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81" s="2">
        <f>'Custos Unitários'!$C$23*'Custos Unitários'!$E$23*'Custos Unitários'!$C$6</f>
        <v>24215.39534631159</v>
      </c>
      <c r="W81" s="5">
        <f>SUM(Tabela3[[#This Row],[opex duto e fibra]:[opex infra estação]])</f>
        <v>438888.99719556526</v>
      </c>
    </row>
    <row r="82" spans="1:23" x14ac:dyDescent="0.25">
      <c r="A82" s="10">
        <v>230090</v>
      </c>
      <c r="B82" s="10" t="s">
        <v>203</v>
      </c>
      <c r="C82" s="10" t="s">
        <v>341</v>
      </c>
      <c r="D82" s="10" t="s">
        <v>342</v>
      </c>
      <c r="E82" s="10">
        <v>231335</v>
      </c>
      <c r="F82" s="10" t="s">
        <v>203</v>
      </c>
      <c r="G82" s="10" t="s">
        <v>343</v>
      </c>
      <c r="H82" s="10" t="s">
        <v>344</v>
      </c>
      <c r="I82" s="10">
        <v>1</v>
      </c>
      <c r="J82" s="11">
        <v>29.713000000000001</v>
      </c>
      <c r="K82" s="11">
        <f>IF(Tabela1[[#This Row],[distância '[km']]]&gt;100,TRUNC(Tabela1[[#This Row],[distância '[km']]]/'Custos Unitários'!$C$7,0),0)</f>
        <v>0</v>
      </c>
      <c r="L82" s="1">
        <f>Tabela1[[#This Row],[distância '[km']]]*(1+'Custos Unitários'!$C$8)*(('Custos Unitários'!$C$21*'Custos Unitários'!$C$4)+('Custos Unitários'!$C$22*'Custos Unitários'!$C$5))</f>
        <v>1137053.528967961</v>
      </c>
      <c r="M82" s="1">
        <f>Tabela1[[#This Row],[Qtdade Amplificação]]*('Custos Unitários'!C$20)+IF(Tabela1[[#This Row],[Qtdade Amplificação]]&gt;4,TRUNC(Tabela1[[#This Row],[Qtdade Amplificação]]/4)*'Custos Unitários'!C$17,0)</f>
        <v>0</v>
      </c>
      <c r="N8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2" s="1">
        <f>'Custos Unitários'!$C$23*'Custos Unitários'!$C$6</f>
        <v>302692.44182889489</v>
      </c>
      <c r="Q82" s="5">
        <f>SUM(Tabela2[[#This Row],[custo duto e fibra]:[custo infra estação]])</f>
        <v>1806217.768518192</v>
      </c>
      <c r="R82" s="2">
        <f>Tabela1[[#This Row],[distância '[km']]]*(1+'Custos Unitários'!$C$8)*('Custos Unitários'!$C$21*'Custos Unitários'!$C$4*'Custos Unitários'!$E$21+'Custos Unitários'!$C$22*'Custos Unitários'!$C$5*'Custos Unitários'!$E$22)</f>
        <v>13644.642347615532</v>
      </c>
      <c r="S82" s="2">
        <f>Tabela1[[#This Row],[Qtdade Amplificação]]*('Custos Unitários'!D$20)+IF(Tabela1[[#This Row],[Qtdade Amplificação]]&gt;4,TRUNC(Tabela1[[#This Row],[Qtdade Amplificação]]/4)*'Custos Unitários'!D$17,0)</f>
        <v>0</v>
      </c>
      <c r="T8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2" s="2">
        <f>'Custos Unitários'!$C$23*'Custos Unitários'!$E$23*'Custos Unitários'!$C$6</f>
        <v>24215.39534631159</v>
      </c>
      <c r="W82" s="5">
        <f>SUM(Tabela3[[#This Row],[opex duto e fibra]:[opex infra estação]])</f>
        <v>70847.282851098251</v>
      </c>
    </row>
    <row r="83" spans="1:23" x14ac:dyDescent="0.25">
      <c r="A83" s="10">
        <v>290205</v>
      </c>
      <c r="B83" s="10" t="s">
        <v>8</v>
      </c>
      <c r="C83" s="10" t="s">
        <v>345</v>
      </c>
      <c r="D83" s="10" t="s">
        <v>346</v>
      </c>
      <c r="E83" s="10">
        <v>291590</v>
      </c>
      <c r="F83" s="10" t="s">
        <v>8</v>
      </c>
      <c r="G83" s="10" t="s">
        <v>2202</v>
      </c>
      <c r="H83" s="10" t="s">
        <v>2203</v>
      </c>
      <c r="I83" s="10">
        <v>1</v>
      </c>
      <c r="J83" s="11">
        <v>25.960999999999999</v>
      </c>
      <c r="K83" s="11">
        <f>IF(Tabela1[[#This Row],[distância '[km']]]&gt;100,TRUNC(Tabela1[[#This Row],[distância '[km']]]/'Custos Unitários'!$C$7,0),0)</f>
        <v>0</v>
      </c>
      <c r="L83" s="1">
        <f>Tabela1[[#This Row],[distância '[km']]]*(1+'Custos Unitários'!$C$8)*(('Custos Unitários'!$C$21*'Custos Unitários'!$C$4)+('Custos Unitários'!$C$22*'Custos Unitários'!$C$5))</f>
        <v>993472.4418785458</v>
      </c>
      <c r="M83" s="1">
        <f>Tabela1[[#This Row],[Qtdade Amplificação]]*('Custos Unitários'!C$20)+IF(Tabela1[[#This Row],[Qtdade Amplificação]]&gt;4,TRUNC(Tabela1[[#This Row],[Qtdade Amplificação]]/4)*'Custos Unitários'!C$17,0)</f>
        <v>0</v>
      </c>
      <c r="N8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3" s="1">
        <f>'Custos Unitários'!$C$23*'Custos Unitários'!$C$6</f>
        <v>302692.44182889489</v>
      </c>
      <c r="Q83" s="5">
        <f>SUM(Tabela2[[#This Row],[custo duto e fibra]:[custo infra estação]])</f>
        <v>1662636.6814287768</v>
      </c>
      <c r="R83" s="2">
        <f>Tabela1[[#This Row],[distância '[km']]]*(1+'Custos Unitários'!$C$8)*('Custos Unitários'!$C$21*'Custos Unitários'!$C$4*'Custos Unitários'!$E$21+'Custos Unitários'!$C$22*'Custos Unitários'!$C$5*'Custos Unitários'!$E$22)</f>
        <v>11921.66930254255</v>
      </c>
      <c r="S83" s="2">
        <f>Tabela1[[#This Row],[Qtdade Amplificação]]*('Custos Unitários'!D$20)+IF(Tabela1[[#This Row],[Qtdade Amplificação]]&gt;4,TRUNC(Tabela1[[#This Row],[Qtdade Amplificação]]/4)*'Custos Unitários'!D$17,0)</f>
        <v>0</v>
      </c>
      <c r="T8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3" s="2">
        <f>'Custos Unitários'!$C$23*'Custos Unitários'!$E$23*'Custos Unitários'!$C$6</f>
        <v>24215.39534631159</v>
      </c>
      <c r="W83" s="5">
        <f>SUM(Tabela3[[#This Row],[opex duto e fibra]:[opex infra estação]])</f>
        <v>69124.309806025281</v>
      </c>
    </row>
    <row r="84" spans="1:23" x14ac:dyDescent="0.25">
      <c r="A84" s="10">
        <v>310330</v>
      </c>
      <c r="B84" s="10" t="s">
        <v>37</v>
      </c>
      <c r="C84" s="10" t="s">
        <v>347</v>
      </c>
      <c r="D84" s="10" t="s">
        <v>348</v>
      </c>
      <c r="E84" s="10">
        <v>316070</v>
      </c>
      <c r="F84" s="10" t="s">
        <v>37</v>
      </c>
      <c r="G84" s="10" t="s">
        <v>349</v>
      </c>
      <c r="H84" s="10" t="s">
        <v>350</v>
      </c>
      <c r="I84" s="10">
        <v>1</v>
      </c>
      <c r="J84" s="11">
        <v>42.264000000000003</v>
      </c>
      <c r="K84" s="11">
        <f>IF(Tabela1[[#This Row],[distância '[km']]]&gt;100,TRUNC(Tabela1[[#This Row],[distância '[km']]]/'Custos Unitários'!$C$7,0),0)</f>
        <v>0</v>
      </c>
      <c r="L84" s="1">
        <f>Tabela1[[#This Row],[distância '[km']]]*(1+'Custos Unitários'!$C$8)*(('Custos Unitários'!$C$21*'Custos Unitários'!$C$4)+('Custos Unitários'!$C$22*'Custos Unitários'!$C$5))</f>
        <v>1617353.6952950526</v>
      </c>
      <c r="M84" s="1">
        <f>Tabela1[[#This Row],[Qtdade Amplificação]]*('Custos Unitários'!C$20)+IF(Tabela1[[#This Row],[Qtdade Amplificação]]&gt;4,TRUNC(Tabela1[[#This Row],[Qtdade Amplificação]]/4)*'Custos Unitários'!C$17,0)</f>
        <v>0</v>
      </c>
      <c r="N8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4" s="1">
        <f>'Custos Unitários'!$C$23*'Custos Unitários'!$C$6</f>
        <v>302692.44182889489</v>
      </c>
      <c r="Q84" s="5">
        <f>SUM(Tabela2[[#This Row],[custo duto e fibra]:[custo infra estação]])</f>
        <v>2286517.9348452836</v>
      </c>
      <c r="R84" s="2">
        <f>Tabela1[[#This Row],[distância '[km']]]*(1+'Custos Unitários'!$C$8)*('Custos Unitários'!$C$21*'Custos Unitários'!$C$4*'Custos Unitários'!$E$21+'Custos Unitários'!$C$22*'Custos Unitários'!$C$5*'Custos Unitários'!$E$22)</f>
        <v>19408.244343540631</v>
      </c>
      <c r="S84" s="2">
        <f>Tabela1[[#This Row],[Qtdade Amplificação]]*('Custos Unitários'!D$20)+IF(Tabela1[[#This Row],[Qtdade Amplificação]]&gt;4,TRUNC(Tabela1[[#This Row],[Qtdade Amplificação]]/4)*'Custos Unitários'!D$17,0)</f>
        <v>0</v>
      </c>
      <c r="T8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4" s="2">
        <f>'Custos Unitários'!$C$23*'Custos Unitários'!$E$23*'Custos Unitários'!$C$6</f>
        <v>24215.39534631159</v>
      </c>
      <c r="W84" s="5">
        <f>SUM(Tabela3[[#This Row],[opex duto e fibra]:[opex infra estação]])</f>
        <v>76610.88484702335</v>
      </c>
    </row>
    <row r="85" spans="1:23" x14ac:dyDescent="0.25">
      <c r="A85" s="10">
        <v>520160</v>
      </c>
      <c r="B85" s="10" t="s">
        <v>42</v>
      </c>
      <c r="C85" s="10" t="s">
        <v>351</v>
      </c>
      <c r="D85" s="10" t="s">
        <v>352</v>
      </c>
      <c r="E85" s="10">
        <v>520520</v>
      </c>
      <c r="F85" s="10" t="s">
        <v>42</v>
      </c>
      <c r="G85" s="10" t="s">
        <v>4762</v>
      </c>
      <c r="H85" s="10" t="s">
        <v>4763</v>
      </c>
      <c r="I85" s="10">
        <v>1</v>
      </c>
      <c r="J85" s="11">
        <v>25.83</v>
      </c>
      <c r="K85" s="11">
        <f>IF(Tabela1[[#This Row],[distância '[km']]]&gt;100,TRUNC(Tabela1[[#This Row],[distância '[km']]]/'Custos Unitários'!$C$7,0),0)</f>
        <v>0</v>
      </c>
      <c r="L85" s="1">
        <f>Tabela1[[#This Row],[distância '[km']]]*(1+'Custos Unitários'!$C$8)*(('Custos Unitários'!$C$21*'Custos Unitários'!$C$4)+('Custos Unitários'!$C$22*'Custos Unitários'!$C$5))</f>
        <v>988459.34955212951</v>
      </c>
      <c r="M85" s="1">
        <f>Tabela1[[#This Row],[Qtdade Amplificação]]*('Custos Unitários'!C$20)+IF(Tabela1[[#This Row],[Qtdade Amplificação]]&gt;4,TRUNC(Tabela1[[#This Row],[Qtdade Amplificação]]/4)*'Custos Unitários'!C$17,0)</f>
        <v>0</v>
      </c>
      <c r="N8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5" s="1">
        <f>'Custos Unitários'!$C$23*'Custos Unitários'!$C$6</f>
        <v>302692.44182889489</v>
      </c>
      <c r="Q85" s="5">
        <f>SUM(Tabela2[[#This Row],[custo duto e fibra]:[custo infra estação]])</f>
        <v>1657623.5891023607</v>
      </c>
      <c r="R85" s="2">
        <f>Tabela1[[#This Row],[distância '[km']]]*(1+'Custos Unitários'!$C$8)*('Custos Unitários'!$C$21*'Custos Unitários'!$C$4*'Custos Unitários'!$E$21+'Custos Unitários'!$C$22*'Custos Unitários'!$C$5*'Custos Unitários'!$E$22)</f>
        <v>11861.512194625555</v>
      </c>
      <c r="S85" s="2">
        <f>Tabela1[[#This Row],[Qtdade Amplificação]]*('Custos Unitários'!D$20)+IF(Tabela1[[#This Row],[Qtdade Amplificação]]&gt;4,TRUNC(Tabela1[[#This Row],[Qtdade Amplificação]]/4)*'Custos Unitários'!D$17,0)</f>
        <v>0</v>
      </c>
      <c r="T8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5" s="2">
        <f>'Custos Unitários'!$C$23*'Custos Unitários'!$E$23*'Custos Unitários'!$C$6</f>
        <v>24215.39534631159</v>
      </c>
      <c r="W85" s="5">
        <f>SUM(Tabela3[[#This Row],[opex duto e fibra]:[opex infra estação]])</f>
        <v>69064.152698108286</v>
      </c>
    </row>
    <row r="86" spans="1:23" x14ac:dyDescent="0.25">
      <c r="A86" s="10">
        <v>310340</v>
      </c>
      <c r="B86" s="10" t="s">
        <v>37</v>
      </c>
      <c r="C86" s="10" t="s">
        <v>353</v>
      </c>
      <c r="D86" s="10" t="s">
        <v>354</v>
      </c>
      <c r="E86" s="10">
        <v>313330</v>
      </c>
      <c r="F86" s="10" t="s">
        <v>37</v>
      </c>
      <c r="G86" s="10" t="s">
        <v>355</v>
      </c>
      <c r="H86" s="10" t="s">
        <v>356</v>
      </c>
      <c r="I86" s="10">
        <v>1</v>
      </c>
      <c r="J86" s="11">
        <v>75.988</v>
      </c>
      <c r="K86" s="11">
        <f>IF(Tabela1[[#This Row],[distância '[km']]]&gt;100,TRUNC(Tabela1[[#This Row],[distância '[km']]]/'Custos Unitários'!$C$7,0),0)</f>
        <v>0</v>
      </c>
      <c r="L86" s="1">
        <f>Tabela1[[#This Row],[distância '[km']]]*(1+'Custos Unitários'!$C$8)*(('Custos Unitários'!$C$21*'Custos Unitários'!$C$4)+('Custos Unitários'!$C$22*'Custos Unitários'!$C$5))</f>
        <v>2907899.6923641977</v>
      </c>
      <c r="M86" s="1">
        <f>Tabela1[[#This Row],[Qtdade Amplificação]]*('Custos Unitários'!C$20)+IF(Tabela1[[#This Row],[Qtdade Amplificação]]&gt;4,TRUNC(Tabela1[[#This Row],[Qtdade Amplificação]]/4)*'Custos Unitários'!C$17,0)</f>
        <v>0</v>
      </c>
      <c r="N8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8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86" s="1">
        <f>'Custos Unitários'!$C$23*'Custos Unitários'!$C$6</f>
        <v>302692.44182889489</v>
      </c>
      <c r="Q86" s="5">
        <f>SUM(Tabela2[[#This Row],[custo duto e fibra]:[custo infra estação]])</f>
        <v>3582473.619865071</v>
      </c>
      <c r="R86" s="2">
        <f>Tabela1[[#This Row],[distância '[km']]]*(1+'Custos Unitários'!$C$8)*('Custos Unitários'!$C$21*'Custos Unitários'!$C$4*'Custos Unitários'!$E$21+'Custos Unitários'!$C$22*'Custos Unitários'!$C$5*'Custos Unitários'!$E$22)</f>
        <v>34894.796308370373</v>
      </c>
      <c r="S86" s="2">
        <f>Tabela1[[#This Row],[Qtdade Amplificação]]*('Custos Unitários'!D$20)+IF(Tabela1[[#This Row],[Qtdade Amplificação]]&gt;4,TRUNC(Tabela1[[#This Row],[Qtdade Amplificação]]/4)*'Custos Unitários'!D$17,0)</f>
        <v>0</v>
      </c>
      <c r="T8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8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86" s="2">
        <f>'Custos Unitários'!$C$23*'Custos Unitários'!$E$23*'Custos Unitários'!$C$6</f>
        <v>24215.39534631159</v>
      </c>
      <c r="W86" s="5">
        <f>SUM(Tabela3[[#This Row],[opex duto e fibra]:[opex infra estação]])</f>
        <v>92638.405606917309</v>
      </c>
    </row>
    <row r="87" spans="1:23" x14ac:dyDescent="0.25">
      <c r="A87" s="10">
        <v>520180</v>
      </c>
      <c r="B87" s="10" t="s">
        <v>42</v>
      </c>
      <c r="C87" s="10" t="s">
        <v>357</v>
      </c>
      <c r="D87" s="10" t="s">
        <v>358</v>
      </c>
      <c r="E87" s="10">
        <v>520920</v>
      </c>
      <c r="F87" s="10" t="s">
        <v>42</v>
      </c>
      <c r="G87" s="10" t="s">
        <v>359</v>
      </c>
      <c r="H87" s="10" t="s">
        <v>360</v>
      </c>
      <c r="I87" s="10">
        <v>1</v>
      </c>
      <c r="J87" s="11">
        <v>17.905999999999999</v>
      </c>
      <c r="K87" s="11">
        <f>IF(Tabela1[[#This Row],[distância '[km']]]&gt;100,TRUNC(Tabela1[[#This Row],[distância '[km']]]/'Custos Unitários'!$C$7,0),0)</f>
        <v>0</v>
      </c>
      <c r="L87" s="1">
        <f>Tabela1[[#This Row],[distância '[km']]]*(1+'Custos Unitários'!$C$8)*(('Custos Unitários'!$C$21*'Custos Unitários'!$C$4)+('Custos Unitários'!$C$22*'Custos Unitários'!$C$5))</f>
        <v>685224.66562448442</v>
      </c>
      <c r="M87" s="1">
        <f>Tabela1[[#This Row],[Qtdade Amplificação]]*('Custos Unitários'!C$20)+IF(Tabela1[[#This Row],[Qtdade Amplificação]]&gt;4,TRUNC(Tabela1[[#This Row],[Qtdade Amplificação]]/4)*'Custos Unitários'!C$17,0)</f>
        <v>0</v>
      </c>
      <c r="N8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7" s="1">
        <f>'Custos Unitários'!$C$23*'Custos Unitários'!$C$6</f>
        <v>302692.44182889489</v>
      </c>
      <c r="Q87" s="5">
        <f>SUM(Tabela2[[#This Row],[custo duto e fibra]:[custo infra estação]])</f>
        <v>1354388.9051747157</v>
      </c>
      <c r="R87" s="2">
        <f>Tabela1[[#This Row],[distância '[km']]]*(1+'Custos Unitários'!$C$8)*('Custos Unitários'!$C$21*'Custos Unitários'!$C$4*'Custos Unitários'!$E$21+'Custos Unitários'!$C$22*'Custos Unitários'!$C$5*'Custos Unitários'!$E$22)</f>
        <v>8222.6959874938129</v>
      </c>
      <c r="S87" s="2">
        <f>Tabela1[[#This Row],[Qtdade Amplificação]]*('Custos Unitários'!D$20)+IF(Tabela1[[#This Row],[Qtdade Amplificação]]&gt;4,TRUNC(Tabela1[[#This Row],[Qtdade Amplificação]]/4)*'Custos Unitários'!D$17,0)</f>
        <v>0</v>
      </c>
      <c r="T8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7" s="2">
        <f>'Custos Unitários'!$C$23*'Custos Unitários'!$E$23*'Custos Unitários'!$C$6</f>
        <v>24215.39534631159</v>
      </c>
      <c r="W87" s="5">
        <f>SUM(Tabela3[[#This Row],[opex duto e fibra]:[opex infra estação]])</f>
        <v>65425.336490976537</v>
      </c>
    </row>
    <row r="88" spans="1:23" x14ac:dyDescent="0.25">
      <c r="A88" s="10">
        <v>170190</v>
      </c>
      <c r="B88" s="10" t="s">
        <v>20</v>
      </c>
      <c r="C88" s="10" t="s">
        <v>361</v>
      </c>
      <c r="D88" s="10" t="s">
        <v>362</v>
      </c>
      <c r="E88" s="10">
        <v>150658</v>
      </c>
      <c r="F88" s="10" t="s">
        <v>14</v>
      </c>
      <c r="G88" s="10" t="s">
        <v>363</v>
      </c>
      <c r="H88" s="10" t="s">
        <v>364</v>
      </c>
      <c r="I88" s="10">
        <v>1</v>
      </c>
      <c r="J88" s="11">
        <v>25.776</v>
      </c>
      <c r="K88" s="11">
        <f>IF(Tabela1[[#This Row],[distância '[km']]]&gt;100,TRUNC(Tabela1[[#This Row],[distância '[km']]]/'Custos Unitários'!$C$7,0),0)</f>
        <v>0</v>
      </c>
      <c r="L88" s="1">
        <f>Tabela1[[#This Row],[distância '[km']]]*(1+'Custos Unitários'!$C$8)*(('Custos Unitários'!$C$21*'Custos Unitários'!$C$4)+('Custos Unitários'!$C$22*'Custos Unitários'!$C$5))</f>
        <v>986392.88401299622</v>
      </c>
      <c r="M88" s="1">
        <f>Tabela1[[#This Row],[Qtdade Amplificação]]*('Custos Unitários'!C$20)+IF(Tabela1[[#This Row],[Qtdade Amplificação]]&gt;4,TRUNC(Tabela1[[#This Row],[Qtdade Amplificação]]/4)*'Custos Unitários'!C$17,0)</f>
        <v>0</v>
      </c>
      <c r="N8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8" s="1">
        <f>'Custos Unitários'!$C$23*'Custos Unitários'!$C$6</f>
        <v>302692.44182889489</v>
      </c>
      <c r="Q88" s="5">
        <f>SUM(Tabela2[[#This Row],[custo duto e fibra]:[custo infra estação]])</f>
        <v>1655557.1235632272</v>
      </c>
      <c r="R88" s="2">
        <f>Tabela1[[#This Row],[distância '[km']]]*(1+'Custos Unitários'!$C$8)*('Custos Unitários'!$C$21*'Custos Unitários'!$C$4*'Custos Unitários'!$E$21+'Custos Unitários'!$C$22*'Custos Unitários'!$C$5*'Custos Unitários'!$E$22)</f>
        <v>11836.714608155955</v>
      </c>
      <c r="S88" s="2">
        <f>Tabela1[[#This Row],[Qtdade Amplificação]]*('Custos Unitários'!D$20)+IF(Tabela1[[#This Row],[Qtdade Amplificação]]&gt;4,TRUNC(Tabela1[[#This Row],[Qtdade Amplificação]]/4)*'Custos Unitários'!D$17,0)</f>
        <v>0</v>
      </c>
      <c r="T8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8" s="2">
        <f>'Custos Unitários'!$C$23*'Custos Unitários'!$E$23*'Custos Unitários'!$C$6</f>
        <v>24215.39534631159</v>
      </c>
      <c r="W88" s="5">
        <f>SUM(Tabela3[[#This Row],[opex duto e fibra]:[opex infra estação]])</f>
        <v>69039.355111638681</v>
      </c>
    </row>
    <row r="89" spans="1:23" x14ac:dyDescent="0.25">
      <c r="A89" s="10">
        <v>510100</v>
      </c>
      <c r="B89" s="10" t="s">
        <v>208</v>
      </c>
      <c r="C89" s="10" t="s">
        <v>369</v>
      </c>
      <c r="D89" s="10" t="s">
        <v>370</v>
      </c>
      <c r="E89" s="10">
        <v>510180</v>
      </c>
      <c r="F89" s="10" t="s">
        <v>208</v>
      </c>
      <c r="G89" s="10" t="s">
        <v>371</v>
      </c>
      <c r="H89" s="10" t="s">
        <v>372</v>
      </c>
      <c r="I89" s="10">
        <v>1</v>
      </c>
      <c r="J89" s="11">
        <v>53.555999999999997</v>
      </c>
      <c r="K89" s="11">
        <f>IF(Tabela1[[#This Row],[distância '[km']]]&gt;100,TRUNC(Tabela1[[#This Row],[distância '[km']]]/'Custos Unitários'!$C$7,0),0)</f>
        <v>0</v>
      </c>
      <c r="L89" s="1">
        <f>Tabela1[[#This Row],[distância '[km']]]*(1+'Custos Unitários'!$C$8)*(('Custos Unitários'!$C$21*'Custos Unitários'!$C$4)+('Custos Unitários'!$C$22*'Custos Unitários'!$C$5))</f>
        <v>2049474.600256053</v>
      </c>
      <c r="M89" s="1">
        <f>Tabela1[[#This Row],[Qtdade Amplificação]]*('Custos Unitários'!C$20)+IF(Tabela1[[#This Row],[Qtdade Amplificação]]&gt;4,TRUNC(Tabela1[[#This Row],[Qtdade Amplificação]]/4)*'Custos Unitários'!C$17,0)</f>
        <v>0</v>
      </c>
      <c r="N8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8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89" s="1">
        <f>'Custos Unitários'!$C$23*'Custos Unitários'!$C$6</f>
        <v>302692.44182889489</v>
      </c>
      <c r="Q89" s="5">
        <f>SUM(Tabela2[[#This Row],[custo duto e fibra]:[custo infra estação]])</f>
        <v>2724048.5277569266</v>
      </c>
      <c r="R89" s="2">
        <f>Tabela1[[#This Row],[distância '[km']]]*(1+'Custos Unitários'!$C$8)*('Custos Unitários'!$C$21*'Custos Unitários'!$C$4*'Custos Unitários'!$E$21+'Custos Unitários'!$C$22*'Custos Unitários'!$C$5*'Custos Unitários'!$E$22)</f>
        <v>24593.695203072639</v>
      </c>
      <c r="S89" s="2">
        <f>Tabela1[[#This Row],[Qtdade Amplificação]]*('Custos Unitários'!D$20)+IF(Tabela1[[#This Row],[Qtdade Amplificação]]&gt;4,TRUNC(Tabela1[[#This Row],[Qtdade Amplificação]]/4)*'Custos Unitários'!D$17,0)</f>
        <v>0</v>
      </c>
      <c r="T8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8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89" s="2">
        <f>'Custos Unitários'!$C$23*'Custos Unitários'!$E$23*'Custos Unitários'!$C$6</f>
        <v>24215.39534631159</v>
      </c>
      <c r="W89" s="5">
        <f>SUM(Tabela3[[#This Row],[opex duto e fibra]:[opex infra estação]])</f>
        <v>82337.304501619583</v>
      </c>
    </row>
    <row r="90" spans="1:23" x14ac:dyDescent="0.25">
      <c r="A90" s="10">
        <v>510120</v>
      </c>
      <c r="B90" s="10" t="s">
        <v>208</v>
      </c>
      <c r="C90" s="10" t="s">
        <v>373</v>
      </c>
      <c r="D90" s="10" t="s">
        <v>374</v>
      </c>
      <c r="E90" s="10">
        <v>510719</v>
      </c>
      <c r="F90" s="10" t="s">
        <v>208</v>
      </c>
      <c r="G90" s="10" t="s">
        <v>375</v>
      </c>
      <c r="H90" s="10" t="s">
        <v>376</v>
      </c>
      <c r="I90" s="10">
        <v>1</v>
      </c>
      <c r="J90" s="11">
        <v>76.117999999999995</v>
      </c>
      <c r="K90" s="11">
        <f>IF(Tabela1[[#This Row],[distância '[km']]]&gt;100,TRUNC(Tabela1[[#This Row],[distância '[km']]]/'Custos Unitários'!$C$7,0),0)</f>
        <v>0</v>
      </c>
      <c r="L90" s="1">
        <f>Tabela1[[#This Row],[distância '[km']]]*(1+'Custos Unitários'!$C$8)*(('Custos Unitários'!$C$21*'Custos Unitários'!$C$4)+('Custos Unitários'!$C$22*'Custos Unitários'!$C$5))</f>
        <v>2912874.5168102593</v>
      </c>
      <c r="M90" s="1">
        <f>Tabela1[[#This Row],[Qtdade Amplificação]]*('Custos Unitários'!C$20)+IF(Tabela1[[#This Row],[Qtdade Amplificação]]&gt;4,TRUNC(Tabela1[[#This Row],[Qtdade Amplificação]]/4)*'Custos Unitários'!C$17,0)</f>
        <v>0</v>
      </c>
      <c r="N9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9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90" s="1">
        <f>'Custos Unitários'!$C$23*'Custos Unitários'!$C$6</f>
        <v>302692.44182889489</v>
      </c>
      <c r="Q90" s="5">
        <f>SUM(Tabela2[[#This Row],[custo duto e fibra]:[custo infra estação]])</f>
        <v>3587448.4443111327</v>
      </c>
      <c r="R90" s="2">
        <f>Tabela1[[#This Row],[distância '[km']]]*(1+'Custos Unitários'!$C$8)*('Custos Unitários'!$C$21*'Custos Unitários'!$C$4*'Custos Unitários'!$E$21+'Custos Unitários'!$C$22*'Custos Unitários'!$C$5*'Custos Unitários'!$E$22)</f>
        <v>34954.494201723115</v>
      </c>
      <c r="S90" s="2">
        <f>Tabela1[[#This Row],[Qtdade Amplificação]]*('Custos Unitários'!D$20)+IF(Tabela1[[#This Row],[Qtdade Amplificação]]&gt;4,TRUNC(Tabela1[[#This Row],[Qtdade Amplificação]]/4)*'Custos Unitários'!D$17,0)</f>
        <v>0</v>
      </c>
      <c r="T9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9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90" s="2">
        <f>'Custos Unitários'!$C$23*'Custos Unitários'!$E$23*'Custos Unitários'!$C$6</f>
        <v>24215.39534631159</v>
      </c>
      <c r="W90" s="5">
        <f>SUM(Tabela3[[#This Row],[opex duto e fibra]:[opex infra estação]])</f>
        <v>92698.103500270052</v>
      </c>
    </row>
    <row r="91" spans="1:23" x14ac:dyDescent="0.25">
      <c r="A91" s="10">
        <v>170215</v>
      </c>
      <c r="B91" s="10" t="s">
        <v>20</v>
      </c>
      <c r="C91" s="10" t="s">
        <v>377</v>
      </c>
      <c r="D91" s="10" t="s">
        <v>378</v>
      </c>
      <c r="E91" s="10">
        <v>170388</v>
      </c>
      <c r="F91" s="10" t="s">
        <v>20</v>
      </c>
      <c r="G91" s="10" t="s">
        <v>379</v>
      </c>
      <c r="H91" s="10" t="s">
        <v>380</v>
      </c>
      <c r="I91" s="10">
        <v>1</v>
      </c>
      <c r="J91" s="11">
        <v>61.987000000000002</v>
      </c>
      <c r="K91" s="11">
        <f>IF(Tabela1[[#This Row],[distância '[km']]]&gt;100,TRUNC(Tabela1[[#This Row],[distância '[km']]]/'Custos Unitários'!$C$7,0),0)</f>
        <v>0</v>
      </c>
      <c r="L91" s="1">
        <f>Tabela1[[#This Row],[distância '[km']]]*(1+'Custos Unitários'!$C$8)*(('Custos Unitários'!$C$21*'Custos Unitários'!$C$4)+('Custos Unitários'!$C$22*'Custos Unitários'!$C$5))</f>
        <v>2372111.0995233394</v>
      </c>
      <c r="M91" s="1">
        <f>Tabela1[[#This Row],[Qtdade Amplificação]]*('Custos Unitários'!C$20)+IF(Tabela1[[#This Row],[Qtdade Amplificação]]&gt;4,TRUNC(Tabela1[[#This Row],[Qtdade Amplificação]]/4)*'Custos Unitários'!C$17,0)</f>
        <v>0</v>
      </c>
      <c r="N9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9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91" s="1">
        <f>'Custos Unitários'!$C$23*'Custos Unitários'!$C$6</f>
        <v>302692.44182889489</v>
      </c>
      <c r="Q91" s="5">
        <f>SUM(Tabela2[[#This Row],[custo duto e fibra]:[custo infra estação]])</f>
        <v>3046685.0270242128</v>
      </c>
      <c r="R91" s="2">
        <f>Tabela1[[#This Row],[distância '[km']]]*(1+'Custos Unitários'!$C$8)*('Custos Unitários'!$C$21*'Custos Unitários'!$C$4*'Custos Unitários'!$E$21+'Custos Unitários'!$C$22*'Custos Unitários'!$C$5*'Custos Unitários'!$E$22)</f>
        <v>28465.33319428008</v>
      </c>
      <c r="S91" s="2">
        <f>Tabela1[[#This Row],[Qtdade Amplificação]]*('Custos Unitários'!D$20)+IF(Tabela1[[#This Row],[Qtdade Amplificação]]&gt;4,TRUNC(Tabela1[[#This Row],[Qtdade Amplificação]]/4)*'Custos Unitários'!D$17,0)</f>
        <v>0</v>
      </c>
      <c r="T9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9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91" s="2">
        <f>'Custos Unitários'!$C$23*'Custos Unitários'!$E$23*'Custos Unitários'!$C$6</f>
        <v>24215.39534631159</v>
      </c>
      <c r="W91" s="5">
        <f>SUM(Tabela3[[#This Row],[opex duto e fibra]:[opex infra estação]])</f>
        <v>86208.942492827016</v>
      </c>
    </row>
    <row r="92" spans="1:23" x14ac:dyDescent="0.25">
      <c r="A92" s="10">
        <v>500124</v>
      </c>
      <c r="B92" s="10" t="s">
        <v>121</v>
      </c>
      <c r="C92" s="10" t="s">
        <v>381</v>
      </c>
      <c r="D92" s="10" t="s">
        <v>382</v>
      </c>
      <c r="E92" s="10">
        <v>500060</v>
      </c>
      <c r="F92" s="10" t="s">
        <v>121</v>
      </c>
      <c r="G92" s="10" t="s">
        <v>383</v>
      </c>
      <c r="H92" s="10" t="s">
        <v>384</v>
      </c>
      <c r="I92" s="10">
        <v>1</v>
      </c>
      <c r="J92" s="11">
        <v>57.04</v>
      </c>
      <c r="K92" s="11">
        <f>IF(Tabela1[[#This Row],[distância '[km']]]&gt;100,TRUNC(Tabela1[[#This Row],[distância '[km']]]/'Custos Unitários'!$C$7,0),0)</f>
        <v>0</v>
      </c>
      <c r="L92" s="1">
        <f>Tabela1[[#This Row],[distância '[km']]]*(1+'Custos Unitários'!$C$8)*(('Custos Unitários'!$C$21*'Custos Unitários'!$C$4)+('Custos Unitários'!$C$22*'Custos Unitários'!$C$5))</f>
        <v>2182799.8954105098</v>
      </c>
      <c r="M92" s="1">
        <f>Tabela1[[#This Row],[Qtdade Amplificação]]*('Custos Unitários'!C$20)+IF(Tabela1[[#This Row],[Qtdade Amplificação]]&gt;4,TRUNC(Tabela1[[#This Row],[Qtdade Amplificação]]/4)*'Custos Unitários'!C$17,0)</f>
        <v>0</v>
      </c>
      <c r="N9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9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92" s="1">
        <f>'Custos Unitários'!$C$23*'Custos Unitários'!$C$6</f>
        <v>302692.44182889489</v>
      </c>
      <c r="Q92" s="5">
        <f>SUM(Tabela2[[#This Row],[custo duto e fibra]:[custo infra estação]])</f>
        <v>2857373.8229113831</v>
      </c>
      <c r="R92" s="2">
        <f>Tabela1[[#This Row],[distância '[km']]]*(1+'Custos Unitários'!$C$8)*('Custos Unitários'!$C$21*'Custos Unitários'!$C$4*'Custos Unitários'!$E$21+'Custos Unitários'!$C$22*'Custos Unitários'!$C$5*'Custos Unitários'!$E$22)</f>
        <v>26193.598744926123</v>
      </c>
      <c r="S92" s="2">
        <f>Tabela1[[#This Row],[Qtdade Amplificação]]*('Custos Unitários'!D$20)+IF(Tabela1[[#This Row],[Qtdade Amplificação]]&gt;4,TRUNC(Tabela1[[#This Row],[Qtdade Amplificação]]/4)*'Custos Unitários'!D$17,0)</f>
        <v>0</v>
      </c>
      <c r="T9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9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92" s="2">
        <f>'Custos Unitários'!$C$23*'Custos Unitários'!$E$23*'Custos Unitários'!$C$6</f>
        <v>24215.39534631159</v>
      </c>
      <c r="W92" s="5">
        <f>SUM(Tabela3[[#This Row],[opex duto e fibra]:[opex infra estação]])</f>
        <v>83937.208043473074</v>
      </c>
    </row>
    <row r="93" spans="1:23" x14ac:dyDescent="0.25">
      <c r="A93" s="10">
        <v>430085</v>
      </c>
      <c r="B93" s="10" t="s">
        <v>32</v>
      </c>
      <c r="C93" s="10" t="s">
        <v>385</v>
      </c>
      <c r="D93" s="10" t="s">
        <v>386</v>
      </c>
      <c r="E93" s="10">
        <v>430350</v>
      </c>
      <c r="F93" s="10" t="s">
        <v>32</v>
      </c>
      <c r="G93" s="10" t="s">
        <v>387</v>
      </c>
      <c r="H93" s="10" t="s">
        <v>388</v>
      </c>
      <c r="I93" s="10">
        <v>1</v>
      </c>
      <c r="J93" s="11">
        <v>32.950000000000003</v>
      </c>
      <c r="K93" s="11">
        <f>IF(Tabela1[[#This Row],[distância '[km']]]&gt;100,TRUNC(Tabela1[[#This Row],[distância '[km']]]/'Custos Unitários'!$C$7,0),0)</f>
        <v>0</v>
      </c>
      <c r="L93" s="1">
        <f>Tabela1[[#This Row],[distância '[km']]]*(1+'Custos Unitários'!$C$8)*(('Custos Unitários'!$C$21*'Custos Unitários'!$C$4)+('Custos Unitários'!$C$22*'Custos Unitários'!$C$5))</f>
        <v>1260926.6576749003</v>
      </c>
      <c r="M93" s="1">
        <f>Tabela1[[#This Row],[Qtdade Amplificação]]*('Custos Unitários'!C$20)+IF(Tabela1[[#This Row],[Qtdade Amplificação]]&gt;4,TRUNC(Tabela1[[#This Row],[Qtdade Amplificação]]/4)*'Custos Unitários'!C$17,0)</f>
        <v>0</v>
      </c>
      <c r="N9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3" s="1">
        <f>'Custos Unitários'!$C$23*'Custos Unitários'!$C$6</f>
        <v>302692.44182889489</v>
      </c>
      <c r="Q93" s="5">
        <f>SUM(Tabela2[[#This Row],[custo duto e fibra]:[custo infra estação]])</f>
        <v>1930090.8972251313</v>
      </c>
      <c r="R93" s="2">
        <f>Tabela1[[#This Row],[distância '[km']]]*(1+'Custos Unitários'!$C$8)*('Custos Unitários'!$C$21*'Custos Unitários'!$C$4*'Custos Unitários'!$E$21+'Custos Unitários'!$C$22*'Custos Unitários'!$C$5*'Custos Unitários'!$E$22)</f>
        <v>15131.119892098804</v>
      </c>
      <c r="S93" s="2">
        <f>Tabela1[[#This Row],[Qtdade Amplificação]]*('Custos Unitários'!D$20)+IF(Tabela1[[#This Row],[Qtdade Amplificação]]&gt;4,TRUNC(Tabela1[[#This Row],[Qtdade Amplificação]]/4)*'Custos Unitários'!D$17,0)</f>
        <v>0</v>
      </c>
      <c r="T9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3" s="2">
        <f>'Custos Unitários'!$C$23*'Custos Unitários'!$E$23*'Custos Unitários'!$C$6</f>
        <v>24215.39534631159</v>
      </c>
      <c r="W93" s="5">
        <f>SUM(Tabela3[[#This Row],[opex duto e fibra]:[opex infra estação]])</f>
        <v>72333.760395581528</v>
      </c>
    </row>
    <row r="94" spans="1:23" x14ac:dyDescent="0.25">
      <c r="A94" s="10">
        <v>210095</v>
      </c>
      <c r="B94" s="10" t="s">
        <v>17</v>
      </c>
      <c r="C94" s="10" t="s">
        <v>389</v>
      </c>
      <c r="D94" s="10" t="s">
        <v>390</v>
      </c>
      <c r="E94" s="10">
        <v>210232</v>
      </c>
      <c r="F94" s="10" t="s">
        <v>17</v>
      </c>
      <c r="G94" s="10" t="s">
        <v>391</v>
      </c>
      <c r="H94" s="10" t="s">
        <v>392</v>
      </c>
      <c r="I94" s="10">
        <v>1</v>
      </c>
      <c r="J94" s="11">
        <v>113.682</v>
      </c>
      <c r="K94" s="11">
        <f>IF(Tabela1[[#This Row],[distância '[km']]]&gt;100,TRUNC(Tabela1[[#This Row],[distância '[km']]]/'Custos Unitários'!$C$7,0),0)</f>
        <v>1</v>
      </c>
      <c r="L94" s="1">
        <f>Tabela1[[#This Row],[distância '[km']]]*(1+'Custos Unitários'!$C$8)*(('Custos Unitários'!$C$21*'Custos Unitários'!$C$4)+('Custos Unitários'!$C$22*'Custos Unitários'!$C$5))</f>
        <v>4350369.1744400002</v>
      </c>
      <c r="M94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9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9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94" s="1">
        <f>'Custos Unitários'!$C$23*'Custos Unitários'!$C$6</f>
        <v>302692.44182889489</v>
      </c>
      <c r="Q94" s="5">
        <f>SUM(Tabela2[[#This Row],[custo duto e fibra]:[custo infra estação]])</f>
        <v>5303852.5268941037</v>
      </c>
      <c r="R94" s="2">
        <f>Tabela1[[#This Row],[distância '[km']]]*(1+'Custos Unitários'!$C$8)*('Custos Unitários'!$C$21*'Custos Unitários'!$C$4*'Custos Unitários'!$E$21+'Custos Unitários'!$C$22*'Custos Unitários'!$C$5*'Custos Unitários'!$E$22)</f>
        <v>52204.430093280003</v>
      </c>
      <c r="S94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9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9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94" s="2">
        <f>'Custos Unitários'!$C$23*'Custos Unitários'!$E$23*'Custos Unitários'!$C$6</f>
        <v>24215.39534631159</v>
      </c>
      <c r="W94" s="5">
        <f>SUM(Tabela3[[#This Row],[opex duto e fibra]:[opex infra estação]])</f>
        <v>132450.5497450947</v>
      </c>
    </row>
    <row r="95" spans="1:23" x14ac:dyDescent="0.25">
      <c r="A95" s="10">
        <v>310370</v>
      </c>
      <c r="B95" s="10" t="s">
        <v>37</v>
      </c>
      <c r="C95" s="10" t="s">
        <v>395</v>
      </c>
      <c r="D95" s="10" t="s">
        <v>396</v>
      </c>
      <c r="E95" s="10">
        <v>311020</v>
      </c>
      <c r="F95" s="10" t="s">
        <v>37</v>
      </c>
      <c r="G95" s="10" t="s">
        <v>397</v>
      </c>
      <c r="H95" s="10" t="s">
        <v>398</v>
      </c>
      <c r="I95" s="10">
        <v>1</v>
      </c>
      <c r="J95" s="11">
        <v>43.960999999999999</v>
      </c>
      <c r="K95" s="11">
        <f>IF(Tabela1[[#This Row],[distância '[km']]]&gt;100,TRUNC(Tabela1[[#This Row],[distância '[km']]]/'Custos Unitários'!$C$7,0),0)</f>
        <v>0</v>
      </c>
      <c r="L95" s="1">
        <f>Tabela1[[#This Row],[distância '[km']]]*(1+'Custos Unitários'!$C$8)*(('Custos Unitários'!$C$21*'Custos Unitários'!$C$4)+('Custos Unitários'!$C$22*'Custos Unitários'!$C$5))</f>
        <v>1682294.2882563365</v>
      </c>
      <c r="M95" s="1">
        <f>Tabela1[[#This Row],[Qtdade Amplificação]]*('Custos Unitários'!C$20)+IF(Tabela1[[#This Row],[Qtdade Amplificação]]&gt;4,TRUNC(Tabela1[[#This Row],[Qtdade Amplificação]]/4)*'Custos Unitários'!C$17,0)</f>
        <v>0</v>
      </c>
      <c r="N9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5" s="1">
        <f>'Custos Unitários'!$C$23*'Custos Unitários'!$C$6</f>
        <v>302692.44182889489</v>
      </c>
      <c r="Q95" s="5">
        <f>SUM(Tabela2[[#This Row],[custo duto e fibra]:[custo infra estação]])</f>
        <v>2351458.5278065675</v>
      </c>
      <c r="R95" s="2">
        <f>Tabela1[[#This Row],[distância '[km']]]*(1+'Custos Unitários'!$C$8)*('Custos Unitários'!$C$21*'Custos Unitários'!$C$4*'Custos Unitários'!$E$21+'Custos Unitários'!$C$22*'Custos Unitários'!$C$5*'Custos Unitários'!$E$22)</f>
        <v>20187.531459076039</v>
      </c>
      <c r="S95" s="2">
        <f>Tabela1[[#This Row],[Qtdade Amplificação]]*('Custos Unitários'!D$20)+IF(Tabela1[[#This Row],[Qtdade Amplificação]]&gt;4,TRUNC(Tabela1[[#This Row],[Qtdade Amplificação]]/4)*'Custos Unitários'!D$17,0)</f>
        <v>0</v>
      </c>
      <c r="T9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5" s="2">
        <f>'Custos Unitários'!$C$23*'Custos Unitários'!$E$23*'Custos Unitários'!$C$6</f>
        <v>24215.39534631159</v>
      </c>
      <c r="W95" s="5">
        <f>SUM(Tabela3[[#This Row],[opex duto e fibra]:[opex infra estação]])</f>
        <v>77390.171962558758</v>
      </c>
    </row>
    <row r="96" spans="1:23" x14ac:dyDescent="0.25">
      <c r="A96" s="10">
        <v>310380</v>
      </c>
      <c r="B96" s="10" t="s">
        <v>37</v>
      </c>
      <c r="C96" s="10" t="s">
        <v>399</v>
      </c>
      <c r="D96" s="10" t="s">
        <v>400</v>
      </c>
      <c r="E96" s="10">
        <v>311430</v>
      </c>
      <c r="F96" s="10" t="s">
        <v>37</v>
      </c>
      <c r="G96" s="10" t="s">
        <v>401</v>
      </c>
      <c r="H96" s="10" t="s">
        <v>402</v>
      </c>
      <c r="I96" s="10">
        <v>1</v>
      </c>
      <c r="J96" s="11">
        <v>36.103999999999999</v>
      </c>
      <c r="K96" s="11">
        <f>IF(Tabela1[[#This Row],[distância '[km']]]&gt;100,TRUNC(Tabela1[[#This Row],[distância '[km']]]/'Custos Unitários'!$C$7,0),0)</f>
        <v>0</v>
      </c>
      <c r="L96" s="1">
        <f>Tabela1[[#This Row],[distância '[km']]]*(1+'Custos Unitários'!$C$8)*(('Custos Unitários'!$C$21*'Custos Unitários'!$C$4)+('Custos Unitários'!$C$22*'Custos Unitários'!$C$5))</f>
        <v>1381623.5523124307</v>
      </c>
      <c r="M96" s="1">
        <f>Tabela1[[#This Row],[Qtdade Amplificação]]*('Custos Unitários'!C$20)+IF(Tabela1[[#This Row],[Qtdade Amplificação]]&gt;4,TRUNC(Tabela1[[#This Row],[Qtdade Amplificação]]/4)*'Custos Unitários'!C$17,0)</f>
        <v>0</v>
      </c>
      <c r="N9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6" s="1">
        <f>'Custos Unitários'!$C$23*'Custos Unitários'!$C$6</f>
        <v>302692.44182889489</v>
      </c>
      <c r="Q96" s="5">
        <f>SUM(Tabela2[[#This Row],[custo duto e fibra]:[custo infra estação]])</f>
        <v>2050787.7918626617</v>
      </c>
      <c r="R96" s="2">
        <f>Tabela1[[#This Row],[distância '[km']]]*(1+'Custos Unitários'!$C$8)*('Custos Unitários'!$C$21*'Custos Unitários'!$C$4*'Custos Unitários'!$E$21+'Custos Unitários'!$C$22*'Custos Unitários'!$C$5*'Custos Unitários'!$E$22)</f>
        <v>16579.48262774917</v>
      </c>
      <c r="S96" s="2">
        <f>Tabela1[[#This Row],[Qtdade Amplificação]]*('Custos Unitários'!D$20)+IF(Tabela1[[#This Row],[Qtdade Amplificação]]&gt;4,TRUNC(Tabela1[[#This Row],[Qtdade Amplificação]]/4)*'Custos Unitários'!D$17,0)</f>
        <v>0</v>
      </c>
      <c r="T9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6" s="2">
        <f>'Custos Unitários'!$C$23*'Custos Unitários'!$E$23*'Custos Unitários'!$C$6</f>
        <v>24215.39534631159</v>
      </c>
      <c r="W96" s="5">
        <f>SUM(Tabela3[[#This Row],[opex duto e fibra]:[opex infra estação]])</f>
        <v>73782.1231312319</v>
      </c>
    </row>
    <row r="97" spans="1:23" x14ac:dyDescent="0.25">
      <c r="A97" s="10">
        <v>350335</v>
      </c>
      <c r="B97" s="10" t="s">
        <v>158</v>
      </c>
      <c r="C97" s="10" t="s">
        <v>410</v>
      </c>
      <c r="D97" s="10" t="s">
        <v>411</v>
      </c>
      <c r="E97" s="10">
        <v>355500</v>
      </c>
      <c r="F97" s="10" t="s">
        <v>158</v>
      </c>
      <c r="G97" s="10" t="s">
        <v>412</v>
      </c>
      <c r="H97" s="10" t="s">
        <v>413</v>
      </c>
      <c r="I97" s="10">
        <v>1</v>
      </c>
      <c r="J97" s="11">
        <v>21.105</v>
      </c>
      <c r="K97" s="11">
        <f>IF(Tabela1[[#This Row],[distância '[km']]]&gt;100,TRUNC(Tabela1[[#This Row],[distância '[km']]]/'Custos Unitários'!$C$7,0),0)</f>
        <v>0</v>
      </c>
      <c r="L97" s="1">
        <f>Tabela1[[#This Row],[distância '[km']]]*(1+'Custos Unitários'!$C$8)*(('Custos Unitários'!$C$21*'Custos Unitários'!$C$4)+('Custos Unitários'!$C$22*'Custos Unitários'!$C$5))</f>
        <v>807643.6148779596</v>
      </c>
      <c r="M97" s="1">
        <f>Tabela1[[#This Row],[Qtdade Amplificação]]*('Custos Unitários'!C$20)+IF(Tabela1[[#This Row],[Qtdade Amplificação]]&gt;4,TRUNC(Tabela1[[#This Row],[Qtdade Amplificação]]/4)*'Custos Unitários'!C$17,0)</f>
        <v>0</v>
      </c>
      <c r="N9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7" s="1">
        <f>'Custos Unitários'!$C$23*'Custos Unitários'!$C$6</f>
        <v>302692.44182889489</v>
      </c>
      <c r="Q97" s="5">
        <f>SUM(Tabela2[[#This Row],[custo duto e fibra]:[custo infra estação]])</f>
        <v>1476807.8544281907</v>
      </c>
      <c r="R97" s="2">
        <f>Tabela1[[#This Row],[distância '[km']]]*(1+'Custos Unitários'!$C$8)*('Custos Unitários'!$C$21*'Custos Unitários'!$C$4*'Custos Unitários'!$E$21+'Custos Unitários'!$C$22*'Custos Unitários'!$C$5*'Custos Unitários'!$E$22)</f>
        <v>9691.7233785355165</v>
      </c>
      <c r="S97" s="2">
        <f>Tabela1[[#This Row],[Qtdade Amplificação]]*('Custos Unitários'!D$20)+IF(Tabela1[[#This Row],[Qtdade Amplificação]]&gt;4,TRUNC(Tabela1[[#This Row],[Qtdade Amplificação]]/4)*'Custos Unitários'!D$17,0)</f>
        <v>0</v>
      </c>
      <c r="T9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7" s="2">
        <f>'Custos Unitários'!$C$23*'Custos Unitários'!$E$23*'Custos Unitários'!$C$6</f>
        <v>24215.39534631159</v>
      </c>
      <c r="W97" s="5">
        <f>SUM(Tabela3[[#This Row],[opex duto e fibra]:[opex infra estação]])</f>
        <v>66894.363882018239</v>
      </c>
    </row>
    <row r="98" spans="1:23" x14ac:dyDescent="0.25">
      <c r="A98" s="10">
        <v>250115</v>
      </c>
      <c r="B98" s="10" t="s">
        <v>61</v>
      </c>
      <c r="C98" s="10" t="s">
        <v>414</v>
      </c>
      <c r="D98" s="10" t="s">
        <v>415</v>
      </c>
      <c r="E98" s="10">
        <v>250135</v>
      </c>
      <c r="F98" s="10" t="s">
        <v>61</v>
      </c>
      <c r="G98" s="10" t="s">
        <v>438</v>
      </c>
      <c r="H98" s="10" t="s">
        <v>439</v>
      </c>
      <c r="I98" s="10">
        <v>1</v>
      </c>
      <c r="J98" s="11">
        <v>26.646999999999998</v>
      </c>
      <c r="K98" s="11">
        <f>IF(Tabela1[[#This Row],[distância '[km']]]&gt;100,TRUNC(Tabela1[[#This Row],[distância '[km']]]/'Custos Unitários'!$C$7,0),0)</f>
        <v>0</v>
      </c>
      <c r="L98" s="1">
        <f>Tabela1[[#This Row],[distância '[km']]]*(1+'Custos Unitários'!$C$8)*(('Custos Unitários'!$C$21*'Custos Unitários'!$C$4)+('Custos Unitários'!$C$22*'Custos Unitários'!$C$5))</f>
        <v>1019724.2078016105</v>
      </c>
      <c r="M98" s="1">
        <f>Tabela1[[#This Row],[Qtdade Amplificação]]*('Custos Unitários'!C$20)+IF(Tabela1[[#This Row],[Qtdade Amplificação]]&gt;4,TRUNC(Tabela1[[#This Row],[Qtdade Amplificação]]/4)*'Custos Unitários'!C$17,0)</f>
        <v>0</v>
      </c>
      <c r="N9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8" s="1">
        <f>'Custos Unitários'!$C$23*'Custos Unitários'!$C$6</f>
        <v>302692.44182889489</v>
      </c>
      <c r="Q98" s="5">
        <f>SUM(Tabela2[[#This Row],[custo duto e fibra]:[custo infra estação]])</f>
        <v>1688888.4473518415</v>
      </c>
      <c r="R98" s="2">
        <f>Tabela1[[#This Row],[distância '[km']]]*(1+'Custos Unitários'!$C$8)*('Custos Unitários'!$C$21*'Custos Unitários'!$C$4*'Custos Unitários'!$E$21+'Custos Unitários'!$C$22*'Custos Unitários'!$C$5*'Custos Unitários'!$E$22)</f>
        <v>12236.690493619326</v>
      </c>
      <c r="S98" s="2">
        <f>Tabela1[[#This Row],[Qtdade Amplificação]]*('Custos Unitários'!D$20)+IF(Tabela1[[#This Row],[Qtdade Amplificação]]&gt;4,TRUNC(Tabela1[[#This Row],[Qtdade Amplificação]]/4)*'Custos Unitários'!D$17,0)</f>
        <v>0</v>
      </c>
      <c r="T9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8" s="2">
        <f>'Custos Unitários'!$C$23*'Custos Unitários'!$E$23*'Custos Unitários'!$C$6</f>
        <v>24215.39534631159</v>
      </c>
      <c r="W98" s="5">
        <f>SUM(Tabela3[[#This Row],[opex duto e fibra]:[opex infra estação]])</f>
        <v>69439.33099710205</v>
      </c>
    </row>
    <row r="99" spans="1:23" x14ac:dyDescent="0.25">
      <c r="A99" s="10">
        <v>350350</v>
      </c>
      <c r="B99" s="10" t="s">
        <v>158</v>
      </c>
      <c r="C99" s="10" t="s">
        <v>4764</v>
      </c>
      <c r="D99" s="10" t="s">
        <v>4765</v>
      </c>
      <c r="E99" s="10">
        <v>354190</v>
      </c>
      <c r="F99" s="10" t="s">
        <v>158</v>
      </c>
      <c r="G99" s="10" t="s">
        <v>4766</v>
      </c>
      <c r="H99" s="10" t="s">
        <v>4767</v>
      </c>
      <c r="I99" s="10">
        <v>1</v>
      </c>
      <c r="J99" s="11">
        <v>15.656000000000001</v>
      </c>
      <c r="K99" s="11">
        <f>IF(Tabela1[[#This Row],[distância '[km']]]&gt;100,TRUNC(Tabela1[[#This Row],[distância '[km']]]/'Custos Unitários'!$C$7,0),0)</f>
        <v>0</v>
      </c>
      <c r="L99" s="1">
        <f>Tabela1[[#This Row],[distância '[km']]]*(1+'Custos Unitários'!$C$8)*(('Custos Unitários'!$C$21*'Custos Unitários'!$C$4)+('Custos Unitários'!$C$22*'Custos Unitários'!$C$5))</f>
        <v>599121.93482726056</v>
      </c>
      <c r="M99" s="1">
        <f>Tabela1[[#This Row],[Qtdade Amplificação]]*('Custos Unitários'!C$20)+IF(Tabela1[[#This Row],[Qtdade Amplificação]]&gt;4,TRUNC(Tabela1[[#This Row],[Qtdade Amplificação]]/4)*'Custos Unitários'!C$17,0)</f>
        <v>0</v>
      </c>
      <c r="N9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9" s="1">
        <f>'Custos Unitários'!$C$23*'Custos Unitários'!$C$6</f>
        <v>302692.44182889489</v>
      </c>
      <c r="Q99" s="5">
        <f>SUM(Tabela2[[#This Row],[custo duto e fibra]:[custo infra estação]])</f>
        <v>1268286.1743774917</v>
      </c>
      <c r="R99" s="2">
        <f>Tabela1[[#This Row],[distância '[km']]]*(1+'Custos Unitários'!$C$8)*('Custos Unitários'!$C$21*'Custos Unitários'!$C$4*'Custos Unitários'!$E$21+'Custos Unitários'!$C$22*'Custos Unitários'!$C$5*'Custos Unitários'!$E$22)</f>
        <v>7189.4632179271275</v>
      </c>
      <c r="S99" s="2">
        <f>Tabela1[[#This Row],[Qtdade Amplificação]]*('Custos Unitários'!D$20)+IF(Tabela1[[#This Row],[Qtdade Amplificação]]&gt;4,TRUNC(Tabela1[[#This Row],[Qtdade Amplificação]]/4)*'Custos Unitários'!D$17,0)</f>
        <v>0</v>
      </c>
      <c r="T9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9" s="2">
        <f>'Custos Unitários'!$C$23*'Custos Unitários'!$E$23*'Custos Unitários'!$C$6</f>
        <v>24215.39534631159</v>
      </c>
      <c r="W99" s="5">
        <f>SUM(Tabela3[[#This Row],[opex duto e fibra]:[opex infra estação]])</f>
        <v>64392.103721409854</v>
      </c>
    </row>
    <row r="100" spans="1:23" x14ac:dyDescent="0.25">
      <c r="A100" s="10">
        <v>310445</v>
      </c>
      <c r="B100" s="10" t="s">
        <v>37</v>
      </c>
      <c r="C100" s="10" t="s">
        <v>420</v>
      </c>
      <c r="D100" s="10" t="s">
        <v>421</v>
      </c>
      <c r="E100" s="10">
        <v>313270</v>
      </c>
      <c r="F100" s="10" t="s">
        <v>37</v>
      </c>
      <c r="G100" s="10" t="s">
        <v>1789</v>
      </c>
      <c r="H100" s="10" t="s">
        <v>1790</v>
      </c>
      <c r="I100" s="10">
        <v>1</v>
      </c>
      <c r="J100" s="11">
        <v>239.06299999999999</v>
      </c>
      <c r="K100" s="11">
        <f>IF(Tabela1[[#This Row],[distância '[km']]]&gt;100,TRUNC(Tabela1[[#This Row],[distância '[km']]]/'Custos Unitários'!$C$7,0),0)</f>
        <v>3</v>
      </c>
      <c r="L100" s="1">
        <f>Tabela1[[#This Row],[distância '[km']]]*(1+'Custos Unitários'!$C$8)*(('Custos Unitários'!$C$21*'Custos Unitários'!$C$4)+('Custos Unitários'!$C$22*'Custos Unitários'!$C$5))</f>
        <v>9148434.2811452094</v>
      </c>
      <c r="M100" s="1">
        <f>Tabela1[[#This Row],[Qtdade Amplificação]]*('Custos Unitários'!C$20)+IF(Tabela1[[#This Row],[Qtdade Amplificação]]&gt;4,TRUNC(Tabela1[[#This Row],[Qtdade Amplificação]]/4)*'Custos Unitários'!C$17,0)</f>
        <v>699023.31543720409</v>
      </c>
      <c r="N10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0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00" s="1">
        <f>'Custos Unitários'!$C$23*'Custos Unitários'!$C$6</f>
        <v>302692.44182889489</v>
      </c>
      <c r="Q100" s="5">
        <f>SUM(Tabela2[[#This Row],[custo duto e fibra]:[custo infra estação]])</f>
        <v>10567933.177224115</v>
      </c>
      <c r="R100" s="2">
        <f>Tabela1[[#This Row],[distância '[km']]]*(1+'Custos Unitários'!$C$8)*('Custos Unitários'!$C$21*'Custos Unitários'!$C$4*'Custos Unitários'!$E$21+'Custos Unitários'!$C$22*'Custos Unitários'!$C$5*'Custos Unitários'!$E$22)</f>
        <v>109781.21137374252</v>
      </c>
      <c r="S100" s="2">
        <f>Tabela1[[#This Row],[Qtdade Amplificação]]*('Custos Unitários'!D$20)+IF(Tabela1[[#This Row],[Qtdade Amplificação]]&gt;4,TRUNC(Tabela1[[#This Row],[Qtdade Amplificação]]/4)*'Custos Unitários'!D$17,0)</f>
        <v>53737.035117555082</v>
      </c>
      <c r="T10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0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00" s="2">
        <f>'Custos Unitários'!$C$23*'Custos Unitários'!$E$23*'Custos Unitários'!$C$6</f>
        <v>24215.39534631159</v>
      </c>
      <c r="W100" s="5">
        <f>SUM(Tabela3[[#This Row],[opex duto e fibra]:[opex infra estação]])</f>
        <v>225852.02110392725</v>
      </c>
    </row>
    <row r="101" spans="1:23" x14ac:dyDescent="0.25">
      <c r="A101" s="10">
        <v>220090</v>
      </c>
      <c r="B101" s="10" t="s">
        <v>27</v>
      </c>
      <c r="C101" s="10" t="s">
        <v>424</v>
      </c>
      <c r="D101" s="10" t="s">
        <v>425</v>
      </c>
      <c r="E101" s="10">
        <v>221130</v>
      </c>
      <c r="F101" s="10" t="s">
        <v>27</v>
      </c>
      <c r="G101" s="10" t="s">
        <v>426</v>
      </c>
      <c r="H101" s="10" t="s">
        <v>427</v>
      </c>
      <c r="I101" s="10">
        <v>1</v>
      </c>
      <c r="J101" s="11">
        <v>43.249000000000002</v>
      </c>
      <c r="K101" s="11">
        <f>IF(Tabela1[[#This Row],[distância '[km']]]&gt;100,TRUNC(Tabela1[[#This Row],[distância '[km']]]/'Custos Unitários'!$C$7,0),0)</f>
        <v>0</v>
      </c>
      <c r="L101" s="1">
        <f>Tabela1[[#This Row],[distância '[km']]]*(1+'Custos Unitários'!$C$8)*(('Custos Unitários'!$C$21*'Custos Unitários'!$C$4)+('Custos Unitários'!$C$22*'Custos Unitários'!$C$5))</f>
        <v>1655047.5574440595</v>
      </c>
      <c r="M101" s="1">
        <f>Tabela1[[#This Row],[Qtdade Amplificação]]*('Custos Unitários'!C$20)+IF(Tabela1[[#This Row],[Qtdade Amplificação]]&gt;4,TRUNC(Tabela1[[#This Row],[Qtdade Amplificação]]/4)*'Custos Unitários'!C$17,0)</f>
        <v>0</v>
      </c>
      <c r="N10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1" s="1">
        <f>'Custos Unitários'!$C$23*'Custos Unitários'!$C$6</f>
        <v>302692.44182889489</v>
      </c>
      <c r="Q101" s="5">
        <f>SUM(Tabela2[[#This Row],[custo duto e fibra]:[custo infra estação]])</f>
        <v>2324211.7969942903</v>
      </c>
      <c r="R101" s="2">
        <f>Tabela1[[#This Row],[distância '[km']]]*(1+'Custos Unitários'!$C$8)*('Custos Unitários'!$C$21*'Custos Unitários'!$C$4*'Custos Unitários'!$E$21+'Custos Unitários'!$C$22*'Custos Unitários'!$C$5*'Custos Unitários'!$E$22)</f>
        <v>19860.570689328717</v>
      </c>
      <c r="S101" s="2">
        <f>Tabela1[[#This Row],[Qtdade Amplificação]]*('Custos Unitários'!D$20)+IF(Tabela1[[#This Row],[Qtdade Amplificação]]&gt;4,TRUNC(Tabela1[[#This Row],[Qtdade Amplificação]]/4)*'Custos Unitários'!D$17,0)</f>
        <v>0</v>
      </c>
      <c r="T10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1" s="2">
        <f>'Custos Unitários'!$C$23*'Custos Unitários'!$E$23*'Custos Unitários'!$C$6</f>
        <v>24215.39534631159</v>
      </c>
      <c r="W101" s="5">
        <f>SUM(Tabela3[[#This Row],[opex duto e fibra]:[opex infra estação]])</f>
        <v>77063.211192811446</v>
      </c>
    </row>
    <row r="102" spans="1:23" x14ac:dyDescent="0.25">
      <c r="A102" s="10">
        <v>250130</v>
      </c>
      <c r="B102" s="10" t="s">
        <v>61</v>
      </c>
      <c r="C102" s="10" t="s">
        <v>428</v>
      </c>
      <c r="D102" s="10" t="s">
        <v>429</v>
      </c>
      <c r="E102" s="10">
        <v>251700</v>
      </c>
      <c r="F102" s="10" t="s">
        <v>61</v>
      </c>
      <c r="G102" s="10" t="s">
        <v>4585</v>
      </c>
      <c r="H102" s="10" t="s">
        <v>4586</v>
      </c>
      <c r="I102" s="10">
        <v>1</v>
      </c>
      <c r="J102" s="11">
        <v>40.637999999999998</v>
      </c>
      <c r="K102" s="11">
        <f>IF(Tabela1[[#This Row],[distância '[km']]]&gt;100,TRUNC(Tabela1[[#This Row],[distância '[km']]]/'Custos Unitários'!$C$7,0),0)</f>
        <v>0</v>
      </c>
      <c r="L102" s="1">
        <f>Tabela1[[#This Row],[distância '[km']]]*(1+'Custos Unitários'!$C$8)*(('Custos Unitários'!$C$21*'Custos Unitários'!$C$4)+('Custos Unitários'!$C$22*'Custos Unitários'!$C$5))</f>
        <v>1555130.1218389254</v>
      </c>
      <c r="M102" s="1">
        <f>Tabela1[[#This Row],[Qtdade Amplificação]]*('Custos Unitários'!C$20)+IF(Tabela1[[#This Row],[Qtdade Amplificação]]&gt;4,TRUNC(Tabela1[[#This Row],[Qtdade Amplificação]]/4)*'Custos Unitários'!C$17,0)</f>
        <v>0</v>
      </c>
      <c r="N10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2" s="1">
        <f>'Custos Unitários'!$C$23*'Custos Unitários'!$C$6</f>
        <v>302692.44182889489</v>
      </c>
      <c r="Q102" s="5">
        <f>SUM(Tabela2[[#This Row],[custo duto e fibra]:[custo infra estação]])</f>
        <v>2224294.3613891564</v>
      </c>
      <c r="R102" s="2">
        <f>Tabela1[[#This Row],[distância '[km']]]*(1+'Custos Unitários'!$C$8)*('Custos Unitários'!$C$21*'Custos Unitários'!$C$4*'Custos Unitários'!$E$21+'Custos Unitários'!$C$22*'Custos Unitários'!$C$5*'Custos Unitários'!$E$22)</f>
        <v>18661.561462067108</v>
      </c>
      <c r="S102" s="2">
        <f>Tabela1[[#This Row],[Qtdade Amplificação]]*('Custos Unitários'!D$20)+IF(Tabela1[[#This Row],[Qtdade Amplificação]]&gt;4,TRUNC(Tabela1[[#This Row],[Qtdade Amplificação]]/4)*'Custos Unitários'!D$17,0)</f>
        <v>0</v>
      </c>
      <c r="T10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2" s="2">
        <f>'Custos Unitários'!$C$23*'Custos Unitários'!$E$23*'Custos Unitários'!$C$6</f>
        <v>24215.39534631159</v>
      </c>
      <c r="W102" s="5">
        <f>SUM(Tabela3[[#This Row],[opex duto e fibra]:[opex infra estação]])</f>
        <v>75864.20196554983</v>
      </c>
    </row>
    <row r="103" spans="1:23" x14ac:dyDescent="0.25">
      <c r="A103" s="10">
        <v>220095</v>
      </c>
      <c r="B103" s="10" t="s">
        <v>27</v>
      </c>
      <c r="C103" s="10" t="s">
        <v>430</v>
      </c>
      <c r="D103" s="10" t="s">
        <v>431</v>
      </c>
      <c r="E103" s="10">
        <v>220800</v>
      </c>
      <c r="F103" s="10" t="s">
        <v>27</v>
      </c>
      <c r="G103" s="10" t="s">
        <v>432</v>
      </c>
      <c r="H103" s="10" t="s">
        <v>433</v>
      </c>
      <c r="I103" s="10">
        <v>1</v>
      </c>
      <c r="J103" s="11">
        <v>24.564</v>
      </c>
      <c r="K103" s="11">
        <f>IF(Tabela1[[#This Row],[distância '[km']]]&gt;100,TRUNC(Tabela1[[#This Row],[distância '[km']]]/'Custos Unitários'!$C$7,0),0)</f>
        <v>0</v>
      </c>
      <c r="L103" s="1">
        <f>Tabela1[[#This Row],[distância '[km']]]*(1+'Custos Unitários'!$C$8)*(('Custos Unitários'!$C$21*'Custos Unitários'!$C$4)+('Custos Unitários'!$C$22*'Custos Unitários'!$C$5))</f>
        <v>940012.21302355838</v>
      </c>
      <c r="M103" s="1">
        <f>Tabela1[[#This Row],[Qtdade Amplificação]]*('Custos Unitários'!C$20)+IF(Tabela1[[#This Row],[Qtdade Amplificação]]&gt;4,TRUNC(Tabela1[[#This Row],[Qtdade Amplificação]]/4)*'Custos Unitários'!C$17,0)</f>
        <v>0</v>
      </c>
      <c r="N10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3" s="1">
        <f>'Custos Unitários'!$C$23*'Custos Unitários'!$C$6</f>
        <v>302692.44182889489</v>
      </c>
      <c r="Q103" s="5">
        <f>SUM(Tabela2[[#This Row],[custo duto e fibra]:[custo infra estação]])</f>
        <v>1609176.4525737895</v>
      </c>
      <c r="R103" s="2">
        <f>Tabela1[[#This Row],[distância '[km']]]*(1+'Custos Unitários'!$C$8)*('Custos Unitários'!$C$21*'Custos Unitários'!$C$4*'Custos Unitários'!$E$21+'Custos Unitários'!$C$22*'Custos Unitários'!$C$5*'Custos Unitários'!$E$22)</f>
        <v>11280.146556282702</v>
      </c>
      <c r="S103" s="2">
        <f>Tabela1[[#This Row],[Qtdade Amplificação]]*('Custos Unitários'!D$20)+IF(Tabela1[[#This Row],[Qtdade Amplificação]]&gt;4,TRUNC(Tabela1[[#This Row],[Qtdade Amplificação]]/4)*'Custos Unitários'!D$17,0)</f>
        <v>0</v>
      </c>
      <c r="T10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3" s="2">
        <f>'Custos Unitários'!$C$23*'Custos Unitários'!$E$23*'Custos Unitários'!$C$6</f>
        <v>24215.39534631159</v>
      </c>
      <c r="W103" s="5">
        <f>SUM(Tabela3[[#This Row],[opex duto e fibra]:[opex infra estação]])</f>
        <v>68482.787059765426</v>
      </c>
    </row>
    <row r="104" spans="1:23" x14ac:dyDescent="0.25">
      <c r="A104" s="10">
        <v>430107</v>
      </c>
      <c r="B104" s="10" t="s">
        <v>32</v>
      </c>
      <c r="C104" s="10" t="s">
        <v>434</v>
      </c>
      <c r="D104" s="10" t="s">
        <v>435</v>
      </c>
      <c r="E104" s="10">
        <v>432232</v>
      </c>
      <c r="F104" s="10" t="s">
        <v>32</v>
      </c>
      <c r="G104" s="10" t="s">
        <v>436</v>
      </c>
      <c r="H104" s="10" t="s">
        <v>437</v>
      </c>
      <c r="I104" s="10">
        <v>1</v>
      </c>
      <c r="J104" s="11">
        <v>29.331</v>
      </c>
      <c r="K104" s="11">
        <f>IF(Tabela1[[#This Row],[distância '[km']]]&gt;100,TRUNC(Tabela1[[#This Row],[distância '[km']]]/'Custos Unitários'!$C$7,0),0)</f>
        <v>0</v>
      </c>
      <c r="L104" s="1">
        <f>Tabela1[[#This Row],[distância '[km']]]*(1+'Custos Unitários'!$C$8)*(('Custos Unitários'!$C$21*'Custos Unitários'!$C$4)+('Custos Unitários'!$C$22*'Custos Unitários'!$C$5))</f>
        <v>1122435.1986726099</v>
      </c>
      <c r="M104" s="1">
        <f>Tabela1[[#This Row],[Qtdade Amplificação]]*('Custos Unitários'!C$20)+IF(Tabela1[[#This Row],[Qtdade Amplificação]]&gt;4,TRUNC(Tabela1[[#This Row],[Qtdade Amplificação]]/4)*'Custos Unitários'!C$17,0)</f>
        <v>0</v>
      </c>
      <c r="N10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4" s="1">
        <f>'Custos Unitários'!$C$23*'Custos Unitários'!$C$6</f>
        <v>302692.44182889489</v>
      </c>
      <c r="Q104" s="5">
        <f>SUM(Tabela2[[#This Row],[custo duto e fibra]:[custo infra estação]])</f>
        <v>1791599.4382228409</v>
      </c>
      <c r="R104" s="2">
        <f>Tabela1[[#This Row],[distância '[km']]]*(1+'Custos Unitários'!$C$8)*('Custos Unitários'!$C$21*'Custos Unitários'!$C$4*'Custos Unitários'!$E$21+'Custos Unitários'!$C$22*'Custos Unitários'!$C$5*'Custos Unitários'!$E$22)</f>
        <v>13469.22238407132</v>
      </c>
      <c r="S104" s="2">
        <f>Tabela1[[#This Row],[Qtdade Amplificação]]*('Custos Unitários'!D$20)+IF(Tabela1[[#This Row],[Qtdade Amplificação]]&gt;4,TRUNC(Tabela1[[#This Row],[Qtdade Amplificação]]/4)*'Custos Unitários'!D$17,0)</f>
        <v>0</v>
      </c>
      <c r="T10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4" s="2">
        <f>'Custos Unitários'!$C$23*'Custos Unitários'!$E$23*'Custos Unitários'!$C$6</f>
        <v>24215.39534631159</v>
      </c>
      <c r="W104" s="5">
        <f>SUM(Tabela3[[#This Row],[opex duto e fibra]:[opex infra estação]])</f>
        <v>70671.862887554045</v>
      </c>
    </row>
    <row r="105" spans="1:23" x14ac:dyDescent="0.25">
      <c r="A105" s="10">
        <v>430130</v>
      </c>
      <c r="B105" s="10" t="s">
        <v>32</v>
      </c>
      <c r="C105" s="10" t="s">
        <v>1964</v>
      </c>
      <c r="D105" s="10" t="s">
        <v>1965</v>
      </c>
      <c r="E105" s="10">
        <v>431100</v>
      </c>
      <c r="F105" s="10" t="s">
        <v>32</v>
      </c>
      <c r="G105" s="10" t="s">
        <v>2288</v>
      </c>
      <c r="H105" s="10" t="s">
        <v>2289</v>
      </c>
      <c r="I105" s="10">
        <v>1</v>
      </c>
      <c r="J105" s="11">
        <v>47.246000000000002</v>
      </c>
      <c r="K105" s="11">
        <f>IF(Tabela1[[#This Row],[distância '[km']]]&gt;100,TRUNC(Tabela1[[#This Row],[distância '[km']]]/'Custos Unitários'!$C$7,0),0)</f>
        <v>0</v>
      </c>
      <c r="L105" s="1">
        <f>Tabela1[[#This Row],[distância '[km']]]*(1+'Custos Unitários'!$C$8)*(('Custos Unitários'!$C$21*'Custos Unitários'!$C$4)+('Custos Unitários'!$C$22*'Custos Unitários'!$C$5))</f>
        <v>1808004.2752202833</v>
      </c>
      <c r="M105" s="1">
        <f>Tabela1[[#This Row],[Qtdade Amplificação]]*('Custos Unitários'!C$20)+IF(Tabela1[[#This Row],[Qtdade Amplificação]]&gt;4,TRUNC(Tabela1[[#This Row],[Qtdade Amplificação]]/4)*'Custos Unitários'!C$17,0)</f>
        <v>0</v>
      </c>
      <c r="N10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5" s="1">
        <f>'Custos Unitários'!$C$23*'Custos Unitários'!$C$6</f>
        <v>302692.44182889489</v>
      </c>
      <c r="Q105" s="5">
        <f>SUM(Tabela2[[#This Row],[custo duto e fibra]:[custo infra estação]])</f>
        <v>2477168.5147705143</v>
      </c>
      <c r="R105" s="2">
        <f>Tabela1[[#This Row],[distância '[km']]]*(1+'Custos Unitários'!$C$8)*('Custos Unitários'!$C$21*'Custos Unitários'!$C$4*'Custos Unitários'!$E$21+'Custos Unitários'!$C$22*'Custos Unitários'!$C$5*'Custos Unitários'!$E$22)</f>
        <v>21696.051302643402</v>
      </c>
      <c r="S105" s="2">
        <f>Tabela1[[#This Row],[Qtdade Amplificação]]*('Custos Unitários'!D$20)+IF(Tabela1[[#This Row],[Qtdade Amplificação]]&gt;4,TRUNC(Tabela1[[#This Row],[Qtdade Amplificação]]/4)*'Custos Unitários'!D$17,0)</f>
        <v>0</v>
      </c>
      <c r="T10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5" s="2">
        <f>'Custos Unitários'!$C$23*'Custos Unitários'!$E$23*'Custos Unitários'!$C$6</f>
        <v>24215.39534631159</v>
      </c>
      <c r="W105" s="5">
        <f>SUM(Tabela3[[#This Row],[opex duto e fibra]:[opex infra estação]])</f>
        <v>78898.691806126124</v>
      </c>
    </row>
    <row r="106" spans="1:23" x14ac:dyDescent="0.25">
      <c r="A106" s="10">
        <v>220105</v>
      </c>
      <c r="B106" s="10" t="s">
        <v>27</v>
      </c>
      <c r="C106" s="10" t="s">
        <v>440</v>
      </c>
      <c r="D106" s="10" t="s">
        <v>441</v>
      </c>
      <c r="E106" s="10">
        <v>231126</v>
      </c>
      <c r="F106" s="10" t="s">
        <v>203</v>
      </c>
      <c r="G106" s="10" t="s">
        <v>442</v>
      </c>
      <c r="H106" s="10" t="s">
        <v>443</v>
      </c>
      <c r="I106" s="10">
        <v>1</v>
      </c>
      <c r="J106" s="11">
        <v>50.524000000000001</v>
      </c>
      <c r="K106" s="11">
        <f>IF(Tabela1[[#This Row],[distância '[km']]]&gt;100,TRUNC(Tabela1[[#This Row],[distância '[km']]]/'Custos Unitários'!$C$7,0),0)</f>
        <v>0</v>
      </c>
      <c r="L106" s="1">
        <f>Tabela1[[#This Row],[distância '[km']]]*(1+'Custos Unitários'!$C$8)*(('Custos Unitários'!$C$21*'Custos Unitários'!$C$4)+('Custos Unitários'!$C$22*'Custos Unitários'!$C$5))</f>
        <v>1933446.38702175</v>
      </c>
      <c r="M106" s="1">
        <f>Tabela1[[#This Row],[Qtdade Amplificação]]*('Custos Unitários'!C$20)+IF(Tabela1[[#This Row],[Qtdade Amplificação]]&gt;4,TRUNC(Tabela1[[#This Row],[Qtdade Amplificação]]/4)*'Custos Unitários'!C$17,0)</f>
        <v>0</v>
      </c>
      <c r="N10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0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06" s="1">
        <f>'Custos Unitários'!$C$23*'Custos Unitários'!$C$6</f>
        <v>302692.44182889489</v>
      </c>
      <c r="Q106" s="5">
        <f>SUM(Tabela2[[#This Row],[custo duto e fibra]:[custo infra estação]])</f>
        <v>2608020.3145226236</v>
      </c>
      <c r="R106" s="2">
        <f>Tabela1[[#This Row],[distância '[km']]]*(1+'Custos Unitários'!$C$8)*('Custos Unitários'!$C$21*'Custos Unitários'!$C$4*'Custos Unitários'!$E$21+'Custos Unitários'!$C$22*'Custos Unitários'!$C$5*'Custos Unitários'!$E$22)</f>
        <v>23201.356644260999</v>
      </c>
      <c r="S106" s="2">
        <f>Tabela1[[#This Row],[Qtdade Amplificação]]*('Custos Unitários'!D$20)+IF(Tabela1[[#This Row],[Qtdade Amplificação]]&gt;4,TRUNC(Tabela1[[#This Row],[Qtdade Amplificação]]/4)*'Custos Unitários'!D$17,0)</f>
        <v>0</v>
      </c>
      <c r="T10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0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06" s="2">
        <f>'Custos Unitários'!$C$23*'Custos Unitários'!$E$23*'Custos Unitários'!$C$6</f>
        <v>24215.39534631159</v>
      </c>
      <c r="W106" s="5">
        <f>SUM(Tabela3[[#This Row],[opex duto e fibra]:[opex infra estação]])</f>
        <v>80944.965942807947</v>
      </c>
    </row>
    <row r="107" spans="1:23" x14ac:dyDescent="0.25">
      <c r="A107" s="10">
        <v>130020</v>
      </c>
      <c r="B107" s="10" t="s">
        <v>213</v>
      </c>
      <c r="C107" s="10" t="s">
        <v>444</v>
      </c>
      <c r="D107" s="10" t="s">
        <v>445</v>
      </c>
      <c r="E107" s="10">
        <v>120030</v>
      </c>
      <c r="F107" s="10" t="s">
        <v>691</v>
      </c>
      <c r="G107" s="10" t="s">
        <v>4713</v>
      </c>
      <c r="H107" s="10" t="s">
        <v>4729</v>
      </c>
      <c r="I107" s="10">
        <v>0</v>
      </c>
      <c r="J107" s="11">
        <v>420.5795965655409</v>
      </c>
      <c r="K107" s="11">
        <f>IF(Tabela1[[#This Row],[distância '[km']]]&gt;100,TRUNC(Tabela1[[#This Row],[distância '[km']]]/'Custos Unitários'!$C$7,0),0)</f>
        <v>6</v>
      </c>
      <c r="L107" s="1">
        <f>Tabela1[[#This Row],[distância '[km']]]*(1+'Custos Unitários'!$C$8)*(('Custos Unitários'!$C$21*'Custos Unitários'!$C$4)+('Custos Unitários'!$C$22*'Custos Unitários'!$C$5))</f>
        <v>16094689.680839011</v>
      </c>
      <c r="M107" s="1">
        <f>Tabela1[[#This Row],[Qtdade Amplificação]]*('Custos Unitários'!C$20)+IF(Tabela1[[#This Row],[Qtdade Amplificação]]&gt;4,TRUNC(Tabela1[[#This Row],[Qtdade Amplificação]]/4)*'Custos Unitários'!C$17,0)</f>
        <v>1456582.9488535186</v>
      </c>
      <c r="N10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0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07" s="1">
        <f>'Custos Unitários'!$C$23*'Custos Unitários'!$C$6</f>
        <v>302692.44182889489</v>
      </c>
      <c r="Q107" s="5">
        <f>SUM(Tabela2[[#This Row],[custo duto e fibra]:[custo infra estação]])</f>
        <v>18271748.210334226</v>
      </c>
      <c r="R107" s="2">
        <f>Tabela1[[#This Row],[distância '[km']]]*(1+'Custos Unitários'!$C$8)*('Custos Unitários'!$C$21*'Custos Unitários'!$C$4*'Custos Unitários'!$E$21+'Custos Unitários'!$C$22*'Custos Unitários'!$C$5*'Custos Unitários'!$E$22)</f>
        <v>193136.27617006816</v>
      </c>
      <c r="S107" s="2">
        <f>Tabela1[[#This Row],[Qtdade Amplificação]]*('Custos Unitários'!D$20)+IF(Tabela1[[#This Row],[Qtdade Amplificação]]&gt;4,TRUNC(Tabela1[[#This Row],[Qtdade Amplificação]]/4)*'Custos Unitários'!D$17,0)</f>
        <v>113327.70203302121</v>
      </c>
      <c r="T10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0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07" s="2">
        <f>'Custos Unitários'!$C$23*'Custos Unitários'!$E$23*'Custos Unitários'!$C$6</f>
        <v>24215.39534631159</v>
      </c>
      <c r="W107" s="5">
        <f>SUM(Tabela3[[#This Row],[opex duto e fibra]:[opex infra estação]])</f>
        <v>368797.752815719</v>
      </c>
    </row>
    <row r="108" spans="1:23" x14ac:dyDescent="0.25">
      <c r="A108" s="10">
        <v>310470</v>
      </c>
      <c r="B108" s="10" t="s">
        <v>37</v>
      </c>
      <c r="C108" s="10" t="s">
        <v>446</v>
      </c>
      <c r="D108" s="10" t="s">
        <v>447</v>
      </c>
      <c r="E108" s="10">
        <v>316860</v>
      </c>
      <c r="F108" s="10" t="s">
        <v>37</v>
      </c>
      <c r="G108" s="10" t="s">
        <v>59</v>
      </c>
      <c r="H108" s="10" t="s">
        <v>60</v>
      </c>
      <c r="I108" s="10">
        <v>1</v>
      </c>
      <c r="J108" s="11">
        <v>70.768000000000001</v>
      </c>
      <c r="K108" s="11">
        <f>IF(Tabela1[[#This Row],[distância '[km']]]&gt;100,TRUNC(Tabela1[[#This Row],[distância '[km']]]/'Custos Unitários'!$C$7,0),0)</f>
        <v>0</v>
      </c>
      <c r="L108" s="1">
        <f>Tabela1[[#This Row],[distância '[km']]]*(1+'Custos Unitários'!$C$8)*(('Custos Unitários'!$C$21*'Custos Unitários'!$C$4)+('Custos Unitários'!$C$22*'Custos Unitários'!$C$5))</f>
        <v>2708141.3569146385</v>
      </c>
      <c r="M108" s="1">
        <f>Tabela1[[#This Row],[Qtdade Amplificação]]*('Custos Unitários'!C$20)+IF(Tabela1[[#This Row],[Qtdade Amplificação]]&gt;4,TRUNC(Tabela1[[#This Row],[Qtdade Amplificação]]/4)*'Custos Unitários'!C$17,0)</f>
        <v>0</v>
      </c>
      <c r="N10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0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08" s="1">
        <f>'Custos Unitários'!$C$23*'Custos Unitários'!$C$6</f>
        <v>302692.44182889489</v>
      </c>
      <c r="Q108" s="5">
        <f>SUM(Tabela2[[#This Row],[custo duto e fibra]:[custo infra estação]])</f>
        <v>3382715.2844155119</v>
      </c>
      <c r="R108" s="2">
        <f>Tabela1[[#This Row],[distância '[km']]]*(1+'Custos Unitários'!$C$8)*('Custos Unitários'!$C$21*'Custos Unitários'!$C$4*'Custos Unitários'!$E$21+'Custos Unitários'!$C$22*'Custos Unitários'!$C$5*'Custos Unitários'!$E$22)</f>
        <v>32497.696282975663</v>
      </c>
      <c r="S108" s="2">
        <f>Tabela1[[#This Row],[Qtdade Amplificação]]*('Custos Unitários'!D$20)+IF(Tabela1[[#This Row],[Qtdade Amplificação]]&gt;4,TRUNC(Tabela1[[#This Row],[Qtdade Amplificação]]/4)*'Custos Unitários'!D$17,0)</f>
        <v>0</v>
      </c>
      <c r="T10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0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08" s="2">
        <f>'Custos Unitários'!$C$23*'Custos Unitários'!$E$23*'Custos Unitários'!$C$6</f>
        <v>24215.39534631159</v>
      </c>
      <c r="W108" s="5">
        <f>SUM(Tabela3[[#This Row],[opex duto e fibra]:[opex infra estação]])</f>
        <v>90241.305581522611</v>
      </c>
    </row>
    <row r="109" spans="1:23" x14ac:dyDescent="0.25">
      <c r="A109" s="10">
        <v>150090</v>
      </c>
      <c r="B109" s="10" t="s">
        <v>14</v>
      </c>
      <c r="C109" s="10" t="s">
        <v>448</v>
      </c>
      <c r="D109" s="10" t="s">
        <v>449</v>
      </c>
      <c r="E109" s="10">
        <v>150170</v>
      </c>
      <c r="F109" s="10" t="s">
        <v>14</v>
      </c>
      <c r="G109" s="10" t="s">
        <v>450</v>
      </c>
      <c r="H109" s="10" t="s">
        <v>451</v>
      </c>
      <c r="I109" s="10">
        <v>1</v>
      </c>
      <c r="J109" s="11">
        <v>36.905999999999999</v>
      </c>
      <c r="K109" s="11">
        <f>IF(Tabela1[[#This Row],[distância '[km']]]&gt;100,TRUNC(Tabela1[[#This Row],[distância '[km']]]/'Custos Unitários'!$C$7,0),0)</f>
        <v>0</v>
      </c>
      <c r="L109" s="1">
        <f>Tabela1[[#This Row],[distância '[km']]]*(1+'Custos Unitários'!$C$8)*(('Custos Unitários'!$C$21*'Custos Unitários'!$C$4)+('Custos Unitários'!$C$22*'Custos Unitários'!$C$5))</f>
        <v>1412314.3923565969</v>
      </c>
      <c r="M109" s="1">
        <f>Tabela1[[#This Row],[Qtdade Amplificação]]*('Custos Unitários'!C$20)+IF(Tabela1[[#This Row],[Qtdade Amplificação]]&gt;4,TRUNC(Tabela1[[#This Row],[Qtdade Amplificação]]/4)*'Custos Unitários'!C$17,0)</f>
        <v>0</v>
      </c>
      <c r="N10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9" s="1">
        <f>'Custos Unitários'!$C$23*'Custos Unitários'!$C$6</f>
        <v>302692.44182889489</v>
      </c>
      <c r="Q109" s="5">
        <f>SUM(Tabela2[[#This Row],[custo duto e fibra]:[custo infra estação]])</f>
        <v>2081478.6319068279</v>
      </c>
      <c r="R109" s="2">
        <f>Tabela1[[#This Row],[distância '[km']]]*(1+'Custos Unitários'!$C$8)*('Custos Unitários'!$C$21*'Custos Unitários'!$C$4*'Custos Unitários'!$E$21+'Custos Unitários'!$C$22*'Custos Unitários'!$C$5*'Custos Unitários'!$E$22)</f>
        <v>16947.772708279164</v>
      </c>
      <c r="S109" s="2">
        <f>Tabela1[[#This Row],[Qtdade Amplificação]]*('Custos Unitários'!D$20)+IF(Tabela1[[#This Row],[Qtdade Amplificação]]&gt;4,TRUNC(Tabela1[[#This Row],[Qtdade Amplificação]]/4)*'Custos Unitários'!D$17,0)</f>
        <v>0</v>
      </c>
      <c r="T10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9" s="2">
        <f>'Custos Unitários'!$C$23*'Custos Unitários'!$E$23*'Custos Unitários'!$C$6</f>
        <v>24215.39534631159</v>
      </c>
      <c r="W109" s="5">
        <f>SUM(Tabela3[[#This Row],[opex duto e fibra]:[opex infra estação]])</f>
        <v>74150.413211761886</v>
      </c>
    </row>
    <row r="110" spans="1:23" x14ac:dyDescent="0.25">
      <c r="A110" s="10">
        <v>240130</v>
      </c>
      <c r="B110" s="10" t="s">
        <v>80</v>
      </c>
      <c r="C110" s="10" t="s">
        <v>452</v>
      </c>
      <c r="D110" s="10" t="s">
        <v>453</v>
      </c>
      <c r="E110" s="10">
        <v>241445</v>
      </c>
      <c r="F110" s="10" t="s">
        <v>80</v>
      </c>
      <c r="G110" s="10" t="s">
        <v>454</v>
      </c>
      <c r="H110" s="10" t="s">
        <v>455</v>
      </c>
      <c r="I110" s="10">
        <v>1</v>
      </c>
      <c r="J110" s="11">
        <v>18.725999999999999</v>
      </c>
      <c r="K110" s="11">
        <f>IF(Tabela1[[#This Row],[distância '[km']]]&gt;100,TRUNC(Tabela1[[#This Row],[distância '[km']]]/'Custos Unitários'!$C$7,0),0)</f>
        <v>0</v>
      </c>
      <c r="L110" s="1">
        <f>Tabela1[[#This Row],[distância '[km']]]*(1+'Custos Unitários'!$C$8)*(('Custos Unitários'!$C$21*'Custos Unitários'!$C$4)+('Custos Unitários'!$C$22*'Custos Unitários'!$C$5))</f>
        <v>716604.3275150283</v>
      </c>
      <c r="M110" s="1">
        <f>Tabela1[[#This Row],[Qtdade Amplificação]]*('Custos Unitários'!C$20)+IF(Tabela1[[#This Row],[Qtdade Amplificação]]&gt;4,TRUNC(Tabela1[[#This Row],[Qtdade Amplificação]]/4)*'Custos Unitários'!C$17,0)</f>
        <v>0</v>
      </c>
      <c r="N11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0" s="1">
        <f>'Custos Unitários'!$C$23*'Custos Unitários'!$C$6</f>
        <v>302692.44182889489</v>
      </c>
      <c r="Q110" s="5">
        <f>SUM(Tabela2[[#This Row],[custo duto e fibra]:[custo infra estação]])</f>
        <v>1385768.5670652594</v>
      </c>
      <c r="R110" s="2">
        <f>Tabela1[[#This Row],[distância '[km']]]*(1+'Custos Unitários'!$C$8)*('Custos Unitários'!$C$21*'Custos Unitários'!$C$4*'Custos Unitários'!$E$21+'Custos Unitários'!$C$22*'Custos Unitários'!$C$5*'Custos Unitários'!$E$22)</f>
        <v>8599.2519301803404</v>
      </c>
      <c r="S110" s="2">
        <f>Tabela1[[#This Row],[Qtdade Amplificação]]*('Custos Unitários'!D$20)+IF(Tabela1[[#This Row],[Qtdade Amplificação]]&gt;4,TRUNC(Tabela1[[#This Row],[Qtdade Amplificação]]/4)*'Custos Unitários'!D$17,0)</f>
        <v>0</v>
      </c>
      <c r="T11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0" s="2">
        <f>'Custos Unitários'!$C$23*'Custos Unitários'!$E$23*'Custos Unitários'!$C$6</f>
        <v>24215.39534631159</v>
      </c>
      <c r="W110" s="5">
        <f>SUM(Tabela3[[#This Row],[opex duto e fibra]:[opex infra estação]])</f>
        <v>65801.892433663073</v>
      </c>
    </row>
    <row r="111" spans="1:23" x14ac:dyDescent="0.25">
      <c r="A111" s="10">
        <v>230170</v>
      </c>
      <c r="B111" s="10" t="s">
        <v>203</v>
      </c>
      <c r="C111" s="10" t="s">
        <v>456</v>
      </c>
      <c r="D111" s="10" t="s">
        <v>457</v>
      </c>
      <c r="E111" s="10">
        <v>230320</v>
      </c>
      <c r="F111" s="10" t="s">
        <v>203</v>
      </c>
      <c r="G111" s="10" t="s">
        <v>4768</v>
      </c>
      <c r="H111" s="10" t="s">
        <v>4769</v>
      </c>
      <c r="I111" s="10">
        <v>1</v>
      </c>
      <c r="J111" s="11">
        <v>45.345999999999997</v>
      </c>
      <c r="K111" s="11">
        <f>IF(Tabela1[[#This Row],[distância '[km']]]&gt;100,TRUNC(Tabela1[[#This Row],[distância '[km']]]/'Custos Unitários'!$C$7,0),0)</f>
        <v>0</v>
      </c>
      <c r="L111" s="1">
        <f>Tabela1[[#This Row],[distância '[km']]]*(1+'Custos Unitários'!$C$8)*(('Custos Unitários'!$C$21*'Custos Unitários'!$C$4)+('Custos Unitários'!$C$22*'Custos Unitários'!$C$5))</f>
        <v>1735295.3025470718</v>
      </c>
      <c r="M111" s="1">
        <f>Tabela1[[#This Row],[Qtdade Amplificação]]*('Custos Unitários'!C$20)+IF(Tabela1[[#This Row],[Qtdade Amplificação]]&gt;4,TRUNC(Tabela1[[#This Row],[Qtdade Amplificação]]/4)*'Custos Unitários'!C$17,0)</f>
        <v>0</v>
      </c>
      <c r="N11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1" s="1">
        <f>'Custos Unitários'!$C$23*'Custos Unitários'!$C$6</f>
        <v>302692.44182889489</v>
      </c>
      <c r="Q111" s="5">
        <f>SUM(Tabela2[[#This Row],[custo duto e fibra]:[custo infra estação]])</f>
        <v>2404459.5420973031</v>
      </c>
      <c r="R111" s="2">
        <f>Tabela1[[#This Row],[distância '[km']]]*(1+'Custos Unitários'!$C$8)*('Custos Unitários'!$C$21*'Custos Unitários'!$C$4*'Custos Unitários'!$E$21+'Custos Unitários'!$C$22*'Custos Unitários'!$C$5*'Custos Unitários'!$E$22)</f>
        <v>20823.543630564865</v>
      </c>
      <c r="S111" s="2">
        <f>Tabela1[[#This Row],[Qtdade Amplificação]]*('Custos Unitários'!D$20)+IF(Tabela1[[#This Row],[Qtdade Amplificação]]&gt;4,TRUNC(Tabela1[[#This Row],[Qtdade Amplificação]]/4)*'Custos Unitários'!D$17,0)</f>
        <v>0</v>
      </c>
      <c r="T11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1" s="2">
        <f>'Custos Unitários'!$C$23*'Custos Unitários'!$E$23*'Custos Unitários'!$C$6</f>
        <v>24215.39534631159</v>
      </c>
      <c r="W111" s="5">
        <f>SUM(Tabela3[[#This Row],[opex duto e fibra]:[opex infra estação]])</f>
        <v>78026.184134047595</v>
      </c>
    </row>
    <row r="112" spans="1:23" x14ac:dyDescent="0.25">
      <c r="A112" s="10">
        <v>130030</v>
      </c>
      <c r="B112" s="10" t="s">
        <v>213</v>
      </c>
      <c r="C112" s="10" t="s">
        <v>458</v>
      </c>
      <c r="D112" s="10" t="s">
        <v>459</v>
      </c>
      <c r="E112" s="10">
        <v>130115</v>
      </c>
      <c r="F112" s="10" t="s">
        <v>213</v>
      </c>
      <c r="G112" s="10" t="s">
        <v>4714</v>
      </c>
      <c r="H112" s="10" t="s">
        <v>4730</v>
      </c>
      <c r="I112" s="10">
        <v>0</v>
      </c>
      <c r="J112" s="11">
        <v>56.453675419913544</v>
      </c>
      <c r="K112" s="11">
        <f>IF(Tabela1[[#This Row],[distância '[km']]]&gt;100,TRUNC(Tabela1[[#This Row],[distância '[km']]]/'Custos Unitários'!$C$7,0),0)</f>
        <v>0</v>
      </c>
      <c r="L112" s="1">
        <f>Tabela1[[#This Row],[distância '[km']]]*(1+'Custos Unitários'!$C$8)*(('Custos Unitários'!$C$21*'Custos Unitários'!$C$4)+('Custos Unitários'!$C$22*'Custos Unitários'!$C$5))</f>
        <v>2160362.4965309636</v>
      </c>
      <c r="M112" s="1">
        <f>Tabela1[[#This Row],[Qtdade Amplificação]]*('Custos Unitários'!C$20)+IF(Tabela1[[#This Row],[Qtdade Amplificação]]&gt;4,TRUNC(Tabela1[[#This Row],[Qtdade Amplificação]]/4)*'Custos Unitários'!C$17,0)</f>
        <v>0</v>
      </c>
      <c r="N11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1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12" s="1">
        <f>'Custos Unitários'!$C$23*'Custos Unitários'!$C$6</f>
        <v>302692.44182889489</v>
      </c>
      <c r="Q112" s="5">
        <f>SUM(Tabela2[[#This Row],[custo duto e fibra]:[custo infra estação]])</f>
        <v>2834936.4240318369</v>
      </c>
      <c r="R112" s="2">
        <f>Tabela1[[#This Row],[distância '[km']]]*(1+'Custos Unitários'!$C$8)*('Custos Unitários'!$C$21*'Custos Unitários'!$C$4*'Custos Unitários'!$E$21+'Custos Unitários'!$C$22*'Custos Unitários'!$C$5*'Custos Unitários'!$E$22)</f>
        <v>25924.349958371564</v>
      </c>
      <c r="S112" s="2">
        <f>Tabela1[[#This Row],[Qtdade Amplificação]]*('Custos Unitários'!D$20)+IF(Tabela1[[#This Row],[Qtdade Amplificação]]&gt;4,TRUNC(Tabela1[[#This Row],[Qtdade Amplificação]]/4)*'Custos Unitários'!D$17,0)</f>
        <v>0</v>
      </c>
      <c r="T11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1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12" s="2">
        <f>'Custos Unitários'!$C$23*'Custos Unitários'!$E$23*'Custos Unitários'!$C$6</f>
        <v>24215.39534631159</v>
      </c>
      <c r="W112" s="5">
        <f>SUM(Tabela3[[#This Row],[opex duto e fibra]:[opex infra estação]])</f>
        <v>83667.959256918504</v>
      </c>
    </row>
    <row r="113" spans="1:23" x14ac:dyDescent="0.25">
      <c r="A113" s="10">
        <v>150100</v>
      </c>
      <c r="B113" s="10" t="s">
        <v>14</v>
      </c>
      <c r="C113" s="10" t="s">
        <v>460</v>
      </c>
      <c r="D113" s="10" t="s">
        <v>461</v>
      </c>
      <c r="E113" s="10">
        <v>150619</v>
      </c>
      <c r="F113" s="10" t="s">
        <v>14</v>
      </c>
      <c r="G113" s="10" t="s">
        <v>3725</v>
      </c>
      <c r="H113" s="10" t="s">
        <v>3726</v>
      </c>
      <c r="I113" s="10">
        <v>0</v>
      </c>
      <c r="J113" s="11">
        <v>70.987084475060058</v>
      </c>
      <c r="K113" s="11">
        <f>IF(Tabela1[[#This Row],[distância '[km']]]&gt;100,TRUNC(Tabela1[[#This Row],[distância '[km']]]/'Custos Unitários'!$C$7,0),0)</f>
        <v>0</v>
      </c>
      <c r="L113" s="1">
        <f>Tabela1[[#This Row],[distância '[km']]]*(1+'Custos Unitários'!$C$8)*(('Custos Unitários'!$C$21*'Custos Unitários'!$C$4)+('Custos Unitários'!$C$22*'Custos Unitários'!$C$5))</f>
        <v>2716525.2553937263</v>
      </c>
      <c r="M113" s="1">
        <f>Tabela1[[#This Row],[Qtdade Amplificação]]*('Custos Unitários'!C$20)+IF(Tabela1[[#This Row],[Qtdade Amplificação]]&gt;4,TRUNC(Tabela1[[#This Row],[Qtdade Amplificação]]/4)*'Custos Unitários'!C$17,0)</f>
        <v>0</v>
      </c>
      <c r="N11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1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13" s="1">
        <f>'Custos Unitários'!$C$23*'Custos Unitários'!$C$6</f>
        <v>302692.44182889489</v>
      </c>
      <c r="Q113" s="5">
        <f>SUM(Tabela2[[#This Row],[custo duto e fibra]:[custo infra estação]])</f>
        <v>3391099.1828945996</v>
      </c>
      <c r="R113" s="2">
        <f>Tabela1[[#This Row],[distância '[km']]]*(1+'Custos Unitários'!$C$8)*('Custos Unitários'!$C$21*'Custos Unitários'!$C$4*'Custos Unitários'!$E$21+'Custos Unitários'!$C$22*'Custos Unitários'!$C$5*'Custos Unitários'!$E$22)</f>
        <v>32598.303064724718</v>
      </c>
      <c r="S113" s="2">
        <f>Tabela1[[#This Row],[Qtdade Amplificação]]*('Custos Unitários'!D$20)+IF(Tabela1[[#This Row],[Qtdade Amplificação]]&gt;4,TRUNC(Tabela1[[#This Row],[Qtdade Amplificação]]/4)*'Custos Unitários'!D$17,0)</f>
        <v>0</v>
      </c>
      <c r="T11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1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13" s="2">
        <f>'Custos Unitários'!$C$23*'Custos Unitários'!$E$23*'Custos Unitários'!$C$6</f>
        <v>24215.39534631159</v>
      </c>
      <c r="W113" s="5">
        <f>SUM(Tabela3[[#This Row],[opex duto e fibra]:[opex infra estação]])</f>
        <v>90341.912363271666</v>
      </c>
    </row>
    <row r="114" spans="1:23" x14ac:dyDescent="0.25">
      <c r="A114" s="10">
        <v>220110</v>
      </c>
      <c r="B114" s="10" t="s">
        <v>27</v>
      </c>
      <c r="C114" s="10" t="s">
        <v>462</v>
      </c>
      <c r="D114" s="10" t="s">
        <v>463</v>
      </c>
      <c r="E114" s="10">
        <v>220320</v>
      </c>
      <c r="F114" s="10" t="s">
        <v>27</v>
      </c>
      <c r="G114" s="10" t="s">
        <v>1486</v>
      </c>
      <c r="H114" s="10" t="s">
        <v>1487</v>
      </c>
      <c r="I114" s="10">
        <v>1</v>
      </c>
      <c r="J114" s="11">
        <v>43.698999999999998</v>
      </c>
      <c r="K114" s="11">
        <f>IF(Tabela1[[#This Row],[distância '[km']]]&gt;100,TRUNC(Tabela1[[#This Row],[distância '[km']]]/'Custos Unitários'!$C$7,0),0)</f>
        <v>0</v>
      </c>
      <c r="L114" s="1">
        <f>Tabela1[[#This Row],[distância '[km']]]*(1+'Custos Unitários'!$C$8)*(('Custos Unitários'!$C$21*'Custos Unitários'!$C$4)+('Custos Unitários'!$C$22*'Custos Unitários'!$C$5))</f>
        <v>1672268.1036035041</v>
      </c>
      <c r="M114" s="1">
        <f>Tabela1[[#This Row],[Qtdade Amplificação]]*('Custos Unitários'!C$20)+IF(Tabela1[[#This Row],[Qtdade Amplificação]]&gt;4,TRUNC(Tabela1[[#This Row],[Qtdade Amplificação]]/4)*'Custos Unitários'!C$17,0)</f>
        <v>0</v>
      </c>
      <c r="N11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4" s="1">
        <f>'Custos Unitários'!$C$23*'Custos Unitários'!$C$6</f>
        <v>302692.44182889489</v>
      </c>
      <c r="Q114" s="5">
        <f>SUM(Tabela2[[#This Row],[custo duto e fibra]:[custo infra estação]])</f>
        <v>2341432.3431537352</v>
      </c>
      <c r="R114" s="2">
        <f>Tabela1[[#This Row],[distância '[km']]]*(1+'Custos Unitários'!$C$8)*('Custos Unitários'!$C$21*'Custos Unitários'!$C$4*'Custos Unitários'!$E$21+'Custos Unitários'!$C$22*'Custos Unitários'!$C$5*'Custos Unitários'!$E$22)</f>
        <v>20067.217243242052</v>
      </c>
      <c r="S114" s="2">
        <f>Tabela1[[#This Row],[Qtdade Amplificação]]*('Custos Unitários'!D$20)+IF(Tabela1[[#This Row],[Qtdade Amplificação]]&gt;4,TRUNC(Tabela1[[#This Row],[Qtdade Amplificação]]/4)*'Custos Unitários'!D$17,0)</f>
        <v>0</v>
      </c>
      <c r="T11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4" s="2">
        <f>'Custos Unitários'!$C$23*'Custos Unitários'!$E$23*'Custos Unitários'!$C$6</f>
        <v>24215.39534631159</v>
      </c>
      <c r="W114" s="5">
        <f>SUM(Tabela3[[#This Row],[opex duto e fibra]:[opex infra estação]])</f>
        <v>77269.857746724781</v>
      </c>
    </row>
    <row r="115" spans="1:23" x14ac:dyDescent="0.25">
      <c r="A115" s="10">
        <v>520280</v>
      </c>
      <c r="B115" s="10" t="s">
        <v>42</v>
      </c>
      <c r="C115" s="10" t="s">
        <v>466</v>
      </c>
      <c r="D115" s="10" t="s">
        <v>467</v>
      </c>
      <c r="E115" s="10">
        <v>520130</v>
      </c>
      <c r="F115" s="10" t="s">
        <v>42</v>
      </c>
      <c r="G115" s="10" t="s">
        <v>43</v>
      </c>
      <c r="H115" s="10" t="s">
        <v>44</v>
      </c>
      <c r="I115" s="10">
        <v>1</v>
      </c>
      <c r="J115" s="11">
        <v>26.331</v>
      </c>
      <c r="K115" s="11">
        <f>IF(Tabela1[[#This Row],[distância '[km']]]&gt;100,TRUNC(Tabela1[[#This Row],[distância '[km']]]/'Custos Unitários'!$C$7,0),0)</f>
        <v>0</v>
      </c>
      <c r="L115" s="1">
        <f>Tabela1[[#This Row],[distância '[km']]]*(1+'Custos Unitários'!$C$8)*(('Custos Unitários'!$C$21*'Custos Unitários'!$C$4)+('Custos Unitários'!$C$22*'Custos Unitários'!$C$5))</f>
        <v>1007631.5576096448</v>
      </c>
      <c r="M115" s="1">
        <f>Tabela1[[#This Row],[Qtdade Amplificação]]*('Custos Unitários'!C$20)+IF(Tabela1[[#This Row],[Qtdade Amplificação]]&gt;4,TRUNC(Tabela1[[#This Row],[Qtdade Amplificação]]/4)*'Custos Unitários'!C$17,0)</f>
        <v>0</v>
      </c>
      <c r="N11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5" s="1">
        <f>'Custos Unitários'!$C$23*'Custos Unitários'!$C$6</f>
        <v>302692.44182889489</v>
      </c>
      <c r="Q115" s="5">
        <f>SUM(Tabela2[[#This Row],[custo duto e fibra]:[custo infra estação]])</f>
        <v>1676795.797159876</v>
      </c>
      <c r="R115" s="2">
        <f>Tabela1[[#This Row],[distância '[km']]]*(1+'Custos Unitários'!$C$8)*('Custos Unitários'!$C$21*'Custos Unitários'!$C$4*'Custos Unitários'!$E$21+'Custos Unitários'!$C$22*'Custos Unitários'!$C$5*'Custos Unitários'!$E$22)</f>
        <v>12091.578691315739</v>
      </c>
      <c r="S115" s="2">
        <f>Tabela1[[#This Row],[Qtdade Amplificação]]*('Custos Unitários'!D$20)+IF(Tabela1[[#This Row],[Qtdade Amplificação]]&gt;4,TRUNC(Tabela1[[#This Row],[Qtdade Amplificação]]/4)*'Custos Unitários'!D$17,0)</f>
        <v>0</v>
      </c>
      <c r="T11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5" s="2">
        <f>'Custos Unitários'!$C$23*'Custos Unitários'!$E$23*'Custos Unitários'!$C$6</f>
        <v>24215.39534631159</v>
      </c>
      <c r="W115" s="5">
        <f>SUM(Tabela3[[#This Row],[opex duto e fibra]:[opex infra estação]])</f>
        <v>69294.219194798468</v>
      </c>
    </row>
    <row r="116" spans="1:23" x14ac:dyDescent="0.25">
      <c r="A116" s="10">
        <v>170290</v>
      </c>
      <c r="B116" s="10" t="s">
        <v>20</v>
      </c>
      <c r="C116" s="10" t="s">
        <v>468</v>
      </c>
      <c r="D116" s="10" t="s">
        <v>469</v>
      </c>
      <c r="E116" s="10">
        <v>172080</v>
      </c>
      <c r="F116" s="10" t="s">
        <v>20</v>
      </c>
      <c r="G116" s="10" t="s">
        <v>470</v>
      </c>
      <c r="H116" s="10" t="s">
        <v>471</v>
      </c>
      <c r="I116" s="10">
        <v>1</v>
      </c>
      <c r="J116" s="11">
        <v>15.95</v>
      </c>
      <c r="K116" s="11">
        <f>IF(Tabela1[[#This Row],[distância '[km']]]&gt;100,TRUNC(Tabela1[[#This Row],[distância '[km']]]/'Custos Unitários'!$C$7,0),0)</f>
        <v>0</v>
      </c>
      <c r="L116" s="1">
        <f>Tabela1[[#This Row],[distância '[km']]]*(1+'Custos Unitários'!$C$8)*(('Custos Unitários'!$C$21*'Custos Unitários'!$C$4)+('Custos Unitários'!$C$22*'Custos Unitários'!$C$5))</f>
        <v>610372.69165143115</v>
      </c>
      <c r="M116" s="1">
        <f>Tabela1[[#This Row],[Qtdade Amplificação]]*('Custos Unitários'!C$20)+IF(Tabela1[[#This Row],[Qtdade Amplificação]]&gt;4,TRUNC(Tabela1[[#This Row],[Qtdade Amplificação]]/4)*'Custos Unitários'!C$17,0)</f>
        <v>0</v>
      </c>
      <c r="N11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6" s="1">
        <f>'Custos Unitários'!$C$23*'Custos Unitários'!$C$6</f>
        <v>302692.44182889489</v>
      </c>
      <c r="Q116" s="5">
        <f>SUM(Tabela2[[#This Row],[custo duto e fibra]:[custo infra estação]])</f>
        <v>1279536.9312016624</v>
      </c>
      <c r="R116" s="2">
        <f>Tabela1[[#This Row],[distância '[km']]]*(1+'Custos Unitários'!$C$8)*('Custos Unitários'!$C$21*'Custos Unitários'!$C$4*'Custos Unitários'!$E$21+'Custos Unitários'!$C$22*'Custos Unitários'!$C$5*'Custos Unitários'!$E$22)</f>
        <v>7324.4722998171737</v>
      </c>
      <c r="S116" s="2">
        <f>Tabela1[[#This Row],[Qtdade Amplificação]]*('Custos Unitários'!D$20)+IF(Tabela1[[#This Row],[Qtdade Amplificação]]&gt;4,TRUNC(Tabela1[[#This Row],[Qtdade Amplificação]]/4)*'Custos Unitários'!D$17,0)</f>
        <v>0</v>
      </c>
      <c r="T11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6" s="2">
        <f>'Custos Unitários'!$C$23*'Custos Unitários'!$E$23*'Custos Unitários'!$C$6</f>
        <v>24215.39534631159</v>
      </c>
      <c r="W116" s="5">
        <f>SUM(Tabela3[[#This Row],[opex duto e fibra]:[opex infra estação]])</f>
        <v>64527.112803299897</v>
      </c>
    </row>
    <row r="117" spans="1:23" x14ac:dyDescent="0.25">
      <c r="A117" s="10">
        <v>210130</v>
      </c>
      <c r="B117" s="10" t="s">
        <v>17</v>
      </c>
      <c r="C117" s="10" t="s">
        <v>474</v>
      </c>
      <c r="D117" s="10" t="s">
        <v>475</v>
      </c>
      <c r="E117" s="10">
        <v>210860</v>
      </c>
      <c r="F117" s="10" t="s">
        <v>17</v>
      </c>
      <c r="G117" s="10" t="s">
        <v>327</v>
      </c>
      <c r="H117" s="10" t="s">
        <v>328</v>
      </c>
      <c r="I117" s="10">
        <v>1</v>
      </c>
      <c r="J117" s="11">
        <v>159.739</v>
      </c>
      <c r="K117" s="11">
        <f>IF(Tabela1[[#This Row],[distância '[km']]]&gt;100,TRUNC(Tabela1[[#This Row],[distância '[km']]]/'Custos Unitários'!$C$7,0),0)</f>
        <v>2</v>
      </c>
      <c r="L117" s="1">
        <f>Tabela1[[#This Row],[distância '[km']]]*(1+'Custos Unitários'!$C$8)*(('Custos Unitários'!$C$21*'Custos Unitários'!$C$4)+('Custos Unitários'!$C$22*'Custos Unitários'!$C$5))</f>
        <v>6112872.9399189949</v>
      </c>
      <c r="M117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11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1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17" s="1">
        <f>'Custos Unitários'!$C$23*'Custos Unitários'!$C$6</f>
        <v>302692.44182889489</v>
      </c>
      <c r="Q117" s="5">
        <f>SUM(Tabela2[[#This Row],[custo duto e fibra]:[custo infra estação]])</f>
        <v>7299364.0641854983</v>
      </c>
      <c r="R117" s="2">
        <f>Tabela1[[#This Row],[distância '[km']]]*(1+'Custos Unitários'!$C$8)*('Custos Unitários'!$C$21*'Custos Unitários'!$C$4*'Custos Unitários'!$E$21+'Custos Unitários'!$C$22*'Custos Unitários'!$C$5*'Custos Unitários'!$E$22)</f>
        <v>73354.475279027945</v>
      </c>
      <c r="S117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11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1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17" s="2">
        <f>'Custos Unitários'!$C$23*'Custos Unitários'!$E$23*'Custos Unitários'!$C$6</f>
        <v>24215.39534631159</v>
      </c>
      <c r="W117" s="5">
        <f>SUM(Tabela3[[#This Row],[opex duto e fibra]:[opex infra estação]])</f>
        <v>171512.93997002766</v>
      </c>
    </row>
    <row r="118" spans="1:23" x14ac:dyDescent="0.25">
      <c r="A118" s="10">
        <v>210135</v>
      </c>
      <c r="B118" s="10" t="s">
        <v>17</v>
      </c>
      <c r="C118" s="10" t="s">
        <v>476</v>
      </c>
      <c r="D118" s="10" t="s">
        <v>477</v>
      </c>
      <c r="E118" s="10">
        <v>211050</v>
      </c>
      <c r="F118" s="10" t="s">
        <v>17</v>
      </c>
      <c r="G118" s="10" t="s">
        <v>3961</v>
      </c>
      <c r="H118" s="10" t="s">
        <v>3962</v>
      </c>
      <c r="I118" s="10">
        <v>1</v>
      </c>
      <c r="J118" s="11">
        <v>11.638</v>
      </c>
      <c r="K118" s="11">
        <f>IF(Tabela1[[#This Row],[distância '[km']]]&gt;100,TRUNC(Tabela1[[#This Row],[distância '[km']]]/'Custos Unitários'!$C$7,0),0)</f>
        <v>0</v>
      </c>
      <c r="L118" s="1">
        <f>Tabela1[[#This Row],[distância '[km']]]*(1+'Custos Unitários'!$C$8)*(('Custos Unitários'!$C$21*'Custos Unitários'!$C$4)+('Custos Unitários'!$C$22*'Custos Unitários'!$C$5))</f>
        <v>445361.59156359604</v>
      </c>
      <c r="M118" s="1">
        <f>Tabela1[[#This Row],[Qtdade Amplificação]]*('Custos Unitários'!C$20)+IF(Tabela1[[#This Row],[Qtdade Amplificação]]&gt;4,TRUNC(Tabela1[[#This Row],[Qtdade Amplificação]]/4)*'Custos Unitários'!C$17,0)</f>
        <v>0</v>
      </c>
      <c r="N11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8" s="1">
        <f>'Custos Unitários'!$C$23*'Custos Unitários'!$C$6</f>
        <v>302692.44182889489</v>
      </c>
      <c r="Q118" s="5">
        <f>SUM(Tabela2[[#This Row],[custo duto e fibra]:[custo infra estação]])</f>
        <v>1114525.8311138274</v>
      </c>
      <c r="R118" s="2">
        <f>Tabela1[[#This Row],[distância '[km']]]*(1+'Custos Unitários'!$C$8)*('Custos Unitários'!$C$21*'Custos Unitários'!$C$4*'Custos Unitários'!$E$21+'Custos Unitários'!$C$22*'Custos Unitários'!$C$5*'Custos Unitários'!$E$22)</f>
        <v>5344.3390987631528</v>
      </c>
      <c r="S118" s="2">
        <f>Tabela1[[#This Row],[Qtdade Amplificação]]*('Custos Unitários'!D$20)+IF(Tabela1[[#This Row],[Qtdade Amplificação]]&gt;4,TRUNC(Tabela1[[#This Row],[Qtdade Amplificação]]/4)*'Custos Unitários'!D$17,0)</f>
        <v>0</v>
      </c>
      <c r="T11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8" s="2">
        <f>'Custos Unitários'!$C$23*'Custos Unitários'!$E$23*'Custos Unitários'!$C$6</f>
        <v>24215.39534631159</v>
      </c>
      <c r="W118" s="5">
        <f>SUM(Tabela3[[#This Row],[opex duto e fibra]:[opex infra estação]])</f>
        <v>62546.979602245876</v>
      </c>
    </row>
    <row r="119" spans="1:23" x14ac:dyDescent="0.25">
      <c r="A119" s="10">
        <v>250140</v>
      </c>
      <c r="B119" s="10" t="s">
        <v>61</v>
      </c>
      <c r="C119" s="10" t="s">
        <v>478</v>
      </c>
      <c r="D119" s="10" t="s">
        <v>479</v>
      </c>
      <c r="E119" s="10">
        <v>251290</v>
      </c>
      <c r="F119" s="10" t="s">
        <v>61</v>
      </c>
      <c r="G119" s="10" t="s">
        <v>480</v>
      </c>
      <c r="H119" s="10" t="s">
        <v>481</v>
      </c>
      <c r="I119" s="10">
        <v>1</v>
      </c>
      <c r="J119" s="11">
        <v>22.835999999999999</v>
      </c>
      <c r="K119" s="11">
        <f>IF(Tabela1[[#This Row],[distância '[km']]]&gt;100,TRUNC(Tabela1[[#This Row],[distância '[km']]]/'Custos Unitários'!$C$7,0),0)</f>
        <v>0</v>
      </c>
      <c r="L119" s="1">
        <f>Tabela1[[#This Row],[distância '[km']]]*(1+'Custos Unitários'!$C$8)*(('Custos Unitários'!$C$21*'Custos Unitários'!$C$4)+('Custos Unitários'!$C$22*'Custos Unitários'!$C$5))</f>
        <v>873885.31577129045</v>
      </c>
      <c r="M119" s="1">
        <f>Tabela1[[#This Row],[Qtdade Amplificação]]*('Custos Unitários'!C$20)+IF(Tabela1[[#This Row],[Qtdade Amplificação]]&gt;4,TRUNC(Tabela1[[#This Row],[Qtdade Amplificação]]/4)*'Custos Unitários'!C$17,0)</f>
        <v>0</v>
      </c>
      <c r="N11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9" s="1">
        <f>'Custos Unitários'!$C$23*'Custos Unitários'!$C$6</f>
        <v>302692.44182889489</v>
      </c>
      <c r="Q119" s="5">
        <f>SUM(Tabela2[[#This Row],[custo duto e fibra]:[custo infra estação]])</f>
        <v>1543049.5553215216</v>
      </c>
      <c r="R119" s="2">
        <f>Tabela1[[#This Row],[distância '[km']]]*(1+'Custos Unitários'!$C$8)*('Custos Unitários'!$C$21*'Custos Unitários'!$C$4*'Custos Unitários'!$E$21+'Custos Unitários'!$C$22*'Custos Unitários'!$C$5*'Custos Unitários'!$E$22)</f>
        <v>10486.623789255485</v>
      </c>
      <c r="S119" s="2">
        <f>Tabela1[[#This Row],[Qtdade Amplificação]]*('Custos Unitários'!D$20)+IF(Tabela1[[#This Row],[Qtdade Amplificação]]&gt;4,TRUNC(Tabela1[[#This Row],[Qtdade Amplificação]]/4)*'Custos Unitários'!D$17,0)</f>
        <v>0</v>
      </c>
      <c r="T11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9" s="2">
        <f>'Custos Unitários'!$C$23*'Custos Unitários'!$E$23*'Custos Unitários'!$C$6</f>
        <v>24215.39534631159</v>
      </c>
      <c r="W119" s="5">
        <f>SUM(Tabela3[[#This Row],[opex duto e fibra]:[opex infra estação]])</f>
        <v>67689.264292738211</v>
      </c>
    </row>
    <row r="120" spans="1:23" x14ac:dyDescent="0.25">
      <c r="A120" s="10">
        <v>240140</v>
      </c>
      <c r="B120" s="10" t="s">
        <v>80</v>
      </c>
      <c r="C120" s="10" t="s">
        <v>482</v>
      </c>
      <c r="D120" s="10" t="s">
        <v>483</v>
      </c>
      <c r="E120" s="10">
        <v>240220</v>
      </c>
      <c r="F120" s="10" t="s">
        <v>80</v>
      </c>
      <c r="G120" s="10" t="s">
        <v>484</v>
      </c>
      <c r="H120" s="10" t="s">
        <v>485</v>
      </c>
      <c r="I120" s="10">
        <v>1</v>
      </c>
      <c r="J120" s="11">
        <v>25.542000000000002</v>
      </c>
      <c r="K120" s="11">
        <f>IF(Tabela1[[#This Row],[distância '[km']]]&gt;100,TRUNC(Tabela1[[#This Row],[distância '[km']]]/'Custos Unitários'!$C$7,0),0)</f>
        <v>0</v>
      </c>
      <c r="L120" s="1">
        <f>Tabela1[[#This Row],[distância '[km']]]*(1+'Custos Unitários'!$C$8)*(('Custos Unitários'!$C$21*'Custos Unitários'!$C$4)+('Custos Unitários'!$C$22*'Custos Unitários'!$C$5))</f>
        <v>977438.20001008513</v>
      </c>
      <c r="M120" s="1">
        <f>Tabela1[[#This Row],[Qtdade Amplificação]]*('Custos Unitários'!C$20)+IF(Tabela1[[#This Row],[Qtdade Amplificação]]&gt;4,TRUNC(Tabela1[[#This Row],[Qtdade Amplificação]]/4)*'Custos Unitários'!C$17,0)</f>
        <v>0</v>
      </c>
      <c r="N12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0" s="1">
        <f>'Custos Unitários'!$C$23*'Custos Unitários'!$C$6</f>
        <v>302692.44182889489</v>
      </c>
      <c r="Q120" s="5">
        <f>SUM(Tabela2[[#This Row],[custo duto e fibra]:[custo infra estação]])</f>
        <v>1646602.4395603163</v>
      </c>
      <c r="R120" s="2">
        <f>Tabela1[[#This Row],[distância '[km']]]*(1+'Custos Unitários'!$C$8)*('Custos Unitários'!$C$21*'Custos Unitários'!$C$4*'Custos Unitários'!$E$21+'Custos Unitários'!$C$22*'Custos Unitários'!$C$5*'Custos Unitários'!$E$22)</f>
        <v>11729.258400121022</v>
      </c>
      <c r="S120" s="2">
        <f>Tabela1[[#This Row],[Qtdade Amplificação]]*('Custos Unitários'!D$20)+IF(Tabela1[[#This Row],[Qtdade Amplificação]]&gt;4,TRUNC(Tabela1[[#This Row],[Qtdade Amplificação]]/4)*'Custos Unitários'!D$17,0)</f>
        <v>0</v>
      </c>
      <c r="T12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0" s="2">
        <f>'Custos Unitários'!$C$23*'Custos Unitários'!$E$23*'Custos Unitários'!$C$6</f>
        <v>24215.39534631159</v>
      </c>
      <c r="W120" s="5">
        <f>SUM(Tabela3[[#This Row],[opex duto e fibra]:[opex infra estação]])</f>
        <v>68931.898903603753</v>
      </c>
    </row>
    <row r="121" spans="1:23" x14ac:dyDescent="0.25">
      <c r="A121" s="10">
        <v>150120</v>
      </c>
      <c r="B121" s="10" t="s">
        <v>14</v>
      </c>
      <c r="C121" s="10" t="s">
        <v>488</v>
      </c>
      <c r="D121" s="10" t="s">
        <v>489</v>
      </c>
      <c r="E121" s="10">
        <v>150210</v>
      </c>
      <c r="F121" s="10" t="s">
        <v>14</v>
      </c>
      <c r="G121" s="10" t="s">
        <v>973</v>
      </c>
      <c r="H121" s="10" t="s">
        <v>974</v>
      </c>
      <c r="I121" s="10">
        <v>1</v>
      </c>
      <c r="J121" s="11">
        <v>105.45399999999999</v>
      </c>
      <c r="K121" s="11">
        <f>IF(Tabela1[[#This Row],[distância '[km']]]&gt;100,TRUNC(Tabela1[[#This Row],[distância '[km']]]/'Custos Unitários'!$C$7,0),0)</f>
        <v>1</v>
      </c>
      <c r="L121" s="1">
        <f>Tabela1[[#This Row],[distância '[km']]]*(1+'Custos Unitários'!$C$8)*(('Custos Unitários'!$C$21*'Custos Unitários'!$C$4)+('Custos Unitários'!$C$22*'Custos Unitários'!$C$5))</f>
        <v>4035501.0548846405</v>
      </c>
      <c r="M121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12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2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21" s="1">
        <f>'Custos Unitários'!$C$23*'Custos Unitários'!$C$6</f>
        <v>302692.44182889489</v>
      </c>
      <c r="Q121" s="5">
        <f>SUM(Tabela2[[#This Row],[custo duto e fibra]:[custo infra estação]])</f>
        <v>4988984.407338744</v>
      </c>
      <c r="R121" s="2">
        <f>Tabela1[[#This Row],[distância '[km']]]*(1+'Custos Unitários'!$C$8)*('Custos Unitários'!$C$21*'Custos Unitários'!$C$4*'Custos Unitários'!$E$21+'Custos Unitários'!$C$22*'Custos Unitários'!$C$5*'Custos Unitários'!$E$22)</f>
        <v>48426.012658615691</v>
      </c>
      <c r="S121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12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2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21" s="2">
        <f>'Custos Unitários'!$C$23*'Custos Unitários'!$E$23*'Custos Unitários'!$C$6</f>
        <v>24215.39534631159</v>
      </c>
      <c r="W121" s="5">
        <f>SUM(Tabela3[[#This Row],[opex duto e fibra]:[opex infra estação]])</f>
        <v>128672.13231043039</v>
      </c>
    </row>
    <row r="122" spans="1:23" x14ac:dyDescent="0.25">
      <c r="A122" s="10">
        <v>220115</v>
      </c>
      <c r="B122" s="10" t="s">
        <v>27</v>
      </c>
      <c r="C122" s="10" t="s">
        <v>490</v>
      </c>
      <c r="D122" s="10" t="s">
        <v>491</v>
      </c>
      <c r="E122" s="10">
        <v>210140</v>
      </c>
      <c r="F122" s="10" t="s">
        <v>17</v>
      </c>
      <c r="G122" s="10" t="s">
        <v>195</v>
      </c>
      <c r="H122" s="10" t="s">
        <v>196</v>
      </c>
      <c r="I122" s="10">
        <v>1</v>
      </c>
      <c r="J122" s="11">
        <v>152.864</v>
      </c>
      <c r="K122" s="11">
        <f>IF(Tabela1[[#This Row],[distância '[km']]]&gt;100,TRUNC(Tabela1[[#This Row],[distância '[km']]]/'Custos Unitários'!$C$7,0),0)</f>
        <v>2</v>
      </c>
      <c r="L122" s="1">
        <f>Tabela1[[#This Row],[distância '[km']]]*(1+'Custos Unitários'!$C$8)*(('Custos Unitários'!$C$21*'Custos Unitários'!$C$4)+('Custos Unitários'!$C$22*'Custos Unitários'!$C$5))</f>
        <v>5849781.2624830334</v>
      </c>
      <c r="M122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12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2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22" s="1">
        <f>'Custos Unitários'!$C$23*'Custos Unitários'!$C$6</f>
        <v>302692.44182889489</v>
      </c>
      <c r="Q122" s="5">
        <f>SUM(Tabela2[[#This Row],[custo duto e fibra]:[custo infra estação]])</f>
        <v>7036272.3867495377</v>
      </c>
      <c r="R122" s="2">
        <f>Tabela1[[#This Row],[distância '[km']]]*(1+'Custos Unitários'!$C$8)*('Custos Unitários'!$C$21*'Custos Unitários'!$C$4*'Custos Unitários'!$E$21+'Custos Unitários'!$C$22*'Custos Unitários'!$C$5*'Custos Unitários'!$E$22)</f>
        <v>70197.375149796411</v>
      </c>
      <c r="S122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12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2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22" s="2">
        <f>'Custos Unitários'!$C$23*'Custos Unitários'!$E$23*'Custos Unitários'!$C$6</f>
        <v>24215.39534631159</v>
      </c>
      <c r="W122" s="5">
        <f>SUM(Tabela3[[#This Row],[opex duto e fibra]:[opex infra estação]])</f>
        <v>168355.83984079614</v>
      </c>
    </row>
    <row r="123" spans="1:23" x14ac:dyDescent="0.25">
      <c r="A123" s="10">
        <v>350470</v>
      </c>
      <c r="B123" s="10" t="s">
        <v>158</v>
      </c>
      <c r="C123" s="10" t="s">
        <v>4770</v>
      </c>
      <c r="D123" s="10" t="s">
        <v>4771</v>
      </c>
      <c r="E123" s="10">
        <v>354250</v>
      </c>
      <c r="F123" s="10" t="s">
        <v>158</v>
      </c>
      <c r="G123" s="10" t="s">
        <v>4772</v>
      </c>
      <c r="H123" s="10" t="s">
        <v>4773</v>
      </c>
      <c r="I123" s="10">
        <v>1</v>
      </c>
      <c r="J123" s="11">
        <v>17.89</v>
      </c>
      <c r="K123" s="11">
        <f>IF(Tabela1[[#This Row],[distância '[km']]]&gt;100,TRUNC(Tabela1[[#This Row],[distância '[km']]]/'Custos Unitários'!$C$7,0),0)</f>
        <v>0</v>
      </c>
      <c r="L123" s="1">
        <f>Tabela1[[#This Row],[distância '[km']]]*(1+'Custos Unitários'!$C$8)*(('Custos Unitários'!$C$21*'Custos Unitários'!$C$4)+('Custos Unitários'!$C$22*'Custos Unitários'!$C$5))</f>
        <v>684612.37953881535</v>
      </c>
      <c r="M123" s="1">
        <f>Tabela1[[#This Row],[Qtdade Amplificação]]*('Custos Unitários'!C$20)+IF(Tabela1[[#This Row],[Qtdade Amplificação]]&gt;4,TRUNC(Tabela1[[#This Row],[Qtdade Amplificação]]/4)*'Custos Unitários'!C$17,0)</f>
        <v>0</v>
      </c>
      <c r="N12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3" s="1">
        <f>'Custos Unitários'!$C$23*'Custos Unitários'!$C$6</f>
        <v>302692.44182889489</v>
      </c>
      <c r="Q123" s="5">
        <f>SUM(Tabela2[[#This Row],[custo duto e fibra]:[custo infra estação]])</f>
        <v>1353776.6190890465</v>
      </c>
      <c r="R123" s="2">
        <f>Tabela1[[#This Row],[distância '[km']]]*(1+'Custos Unitários'!$C$8)*('Custos Unitários'!$C$21*'Custos Unitários'!$C$4*'Custos Unitários'!$E$21+'Custos Unitários'!$C$22*'Custos Unitários'!$C$5*'Custos Unitários'!$E$22)</f>
        <v>8215.3485544657851</v>
      </c>
      <c r="S123" s="2">
        <f>Tabela1[[#This Row],[Qtdade Amplificação]]*('Custos Unitários'!D$20)+IF(Tabela1[[#This Row],[Qtdade Amplificação]]&gt;4,TRUNC(Tabela1[[#This Row],[Qtdade Amplificação]]/4)*'Custos Unitários'!D$17,0)</f>
        <v>0</v>
      </c>
      <c r="T12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3" s="2">
        <f>'Custos Unitários'!$C$23*'Custos Unitários'!$E$23*'Custos Unitários'!$C$6</f>
        <v>24215.39534631159</v>
      </c>
      <c r="W123" s="5">
        <f>SUM(Tabela3[[#This Row],[opex duto e fibra]:[opex infra estação]])</f>
        <v>65417.989057948507</v>
      </c>
    </row>
    <row r="124" spans="1:23" x14ac:dyDescent="0.25">
      <c r="A124" s="10">
        <v>310500</v>
      </c>
      <c r="B124" s="10" t="s">
        <v>37</v>
      </c>
      <c r="C124" s="10" t="s">
        <v>492</v>
      </c>
      <c r="D124" s="10" t="s">
        <v>493</v>
      </c>
      <c r="E124" s="10">
        <v>315360</v>
      </c>
      <c r="F124" s="10" t="s">
        <v>37</v>
      </c>
      <c r="G124" s="10" t="s">
        <v>494</v>
      </c>
      <c r="H124" s="10" t="s">
        <v>495</v>
      </c>
      <c r="I124" s="10">
        <v>1</v>
      </c>
      <c r="J124" s="11">
        <v>43.744999999999997</v>
      </c>
      <c r="K124" s="11">
        <f>IF(Tabela1[[#This Row],[distância '[km']]]&gt;100,TRUNC(Tabela1[[#This Row],[distância '[km']]]/'Custos Unitários'!$C$7,0),0)</f>
        <v>0</v>
      </c>
      <c r="L124" s="1">
        <f>Tabela1[[#This Row],[distância '[km']]]*(1+'Custos Unitários'!$C$8)*(('Custos Unitários'!$C$21*'Custos Unitários'!$C$4)+('Custos Unitários'!$C$22*'Custos Unitários'!$C$5))</f>
        <v>1674028.4260998028</v>
      </c>
      <c r="M124" s="1">
        <f>Tabela1[[#This Row],[Qtdade Amplificação]]*('Custos Unitários'!C$20)+IF(Tabela1[[#This Row],[Qtdade Amplificação]]&gt;4,TRUNC(Tabela1[[#This Row],[Qtdade Amplificação]]/4)*'Custos Unitários'!C$17,0)</f>
        <v>0</v>
      </c>
      <c r="N12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4" s="1">
        <f>'Custos Unitários'!$C$23*'Custos Unitários'!$C$6</f>
        <v>302692.44182889489</v>
      </c>
      <c r="Q124" s="5">
        <f>SUM(Tabela2[[#This Row],[custo duto e fibra]:[custo infra estação]])</f>
        <v>2343192.6656500339</v>
      </c>
      <c r="R124" s="2">
        <f>Tabela1[[#This Row],[distância '[km']]]*(1+'Custos Unitários'!$C$8)*('Custos Unitários'!$C$21*'Custos Unitários'!$C$4*'Custos Unitários'!$E$21+'Custos Unitários'!$C$22*'Custos Unitários'!$C$5*'Custos Unitários'!$E$22)</f>
        <v>20088.341113197635</v>
      </c>
      <c r="S124" s="2">
        <f>Tabela1[[#This Row],[Qtdade Amplificação]]*('Custos Unitários'!D$20)+IF(Tabela1[[#This Row],[Qtdade Amplificação]]&gt;4,TRUNC(Tabela1[[#This Row],[Qtdade Amplificação]]/4)*'Custos Unitários'!D$17,0)</f>
        <v>0</v>
      </c>
      <c r="T12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4" s="2">
        <f>'Custos Unitários'!$C$23*'Custos Unitários'!$E$23*'Custos Unitários'!$C$6</f>
        <v>24215.39534631159</v>
      </c>
      <c r="W124" s="5">
        <f>SUM(Tabela3[[#This Row],[opex duto e fibra]:[opex infra estação]])</f>
        <v>77290.981616680365</v>
      </c>
    </row>
    <row r="125" spans="1:23" x14ac:dyDescent="0.25">
      <c r="A125" s="10">
        <v>520310</v>
      </c>
      <c r="B125" s="10" t="s">
        <v>42</v>
      </c>
      <c r="C125" s="10" t="s">
        <v>496</v>
      </c>
      <c r="D125" s="10" t="s">
        <v>497</v>
      </c>
      <c r="E125" s="10">
        <v>520340</v>
      </c>
      <c r="F125" s="10" t="s">
        <v>42</v>
      </c>
      <c r="G125" s="10" t="s">
        <v>498</v>
      </c>
      <c r="H125" s="10" t="s">
        <v>499</v>
      </c>
      <c r="I125" s="10">
        <v>1</v>
      </c>
      <c r="J125" s="11">
        <v>44.807000000000002</v>
      </c>
      <c r="K125" s="11">
        <f>IF(Tabela1[[#This Row],[distância '[km']]]&gt;100,TRUNC(Tabela1[[#This Row],[distância '[km']]]/'Custos Unitários'!$C$7,0),0)</f>
        <v>0</v>
      </c>
      <c r="L125" s="1">
        <f>Tabela1[[#This Row],[distância '[km']]]*(1+'Custos Unitários'!$C$8)*(('Custos Unitários'!$C$21*'Custos Unitários'!$C$4)+('Custos Unitários'!$C$22*'Custos Unitários'!$C$5))</f>
        <v>1714668.9150360927</v>
      </c>
      <c r="M125" s="1">
        <f>Tabela1[[#This Row],[Qtdade Amplificação]]*('Custos Unitários'!C$20)+IF(Tabela1[[#This Row],[Qtdade Amplificação]]&gt;4,TRUNC(Tabela1[[#This Row],[Qtdade Amplificação]]/4)*'Custos Unitários'!C$17,0)</f>
        <v>0</v>
      </c>
      <c r="N12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5" s="1">
        <f>'Custos Unitários'!$C$23*'Custos Unitários'!$C$6</f>
        <v>302692.44182889489</v>
      </c>
      <c r="Q125" s="5">
        <f>SUM(Tabela2[[#This Row],[custo duto e fibra]:[custo infra estação]])</f>
        <v>2383833.1545863235</v>
      </c>
      <c r="R125" s="2">
        <f>Tabela1[[#This Row],[distância '[km']]]*(1+'Custos Unitários'!$C$8)*('Custos Unitários'!$C$21*'Custos Unitários'!$C$4*'Custos Unitários'!$E$21+'Custos Unitários'!$C$22*'Custos Unitários'!$C$5*'Custos Unitários'!$E$22)</f>
        <v>20576.026980433115</v>
      </c>
      <c r="S125" s="2">
        <f>Tabela1[[#This Row],[Qtdade Amplificação]]*('Custos Unitários'!D$20)+IF(Tabela1[[#This Row],[Qtdade Amplificação]]&gt;4,TRUNC(Tabela1[[#This Row],[Qtdade Amplificação]]/4)*'Custos Unitários'!D$17,0)</f>
        <v>0</v>
      </c>
      <c r="T12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5" s="2">
        <f>'Custos Unitários'!$C$23*'Custos Unitários'!$E$23*'Custos Unitários'!$C$6</f>
        <v>24215.39534631159</v>
      </c>
      <c r="W125" s="5">
        <f>SUM(Tabela3[[#This Row],[opex duto e fibra]:[opex infra estação]])</f>
        <v>77778.667483915837</v>
      </c>
    </row>
    <row r="126" spans="1:23" x14ac:dyDescent="0.25">
      <c r="A126" s="10">
        <v>310520</v>
      </c>
      <c r="B126" s="10" t="s">
        <v>37</v>
      </c>
      <c r="C126" s="10" t="s">
        <v>500</v>
      </c>
      <c r="D126" s="10" t="s">
        <v>501</v>
      </c>
      <c r="E126" s="10">
        <v>310170</v>
      </c>
      <c r="F126" s="10" t="s">
        <v>37</v>
      </c>
      <c r="G126" s="10" t="s">
        <v>502</v>
      </c>
      <c r="H126" s="10" t="s">
        <v>503</v>
      </c>
      <c r="I126" s="10">
        <v>1</v>
      </c>
      <c r="J126" s="11">
        <v>55.241</v>
      </c>
      <c r="K126" s="11">
        <f>IF(Tabela1[[#This Row],[distância '[km']]]&gt;100,TRUNC(Tabela1[[#This Row],[distância '[km']]]/'Custos Unitários'!$C$7,0),0)</f>
        <v>0</v>
      </c>
      <c r="L126" s="1">
        <f>Tabela1[[#This Row],[distância '[km']]]*(1+'Custos Unitários'!$C$8)*(('Custos Unitários'!$C$21*'Custos Unitários'!$C$4)+('Custos Unitários'!$C$22*'Custos Unitários'!$C$5))</f>
        <v>2113955.9786530854</v>
      </c>
      <c r="M126" s="1">
        <f>Tabela1[[#This Row],[Qtdade Amplificação]]*('Custos Unitários'!C$20)+IF(Tabela1[[#This Row],[Qtdade Amplificação]]&gt;4,TRUNC(Tabela1[[#This Row],[Qtdade Amplificação]]/4)*'Custos Unitários'!C$17,0)</f>
        <v>0</v>
      </c>
      <c r="N12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2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26" s="1">
        <f>'Custos Unitários'!$C$23*'Custos Unitários'!$C$6</f>
        <v>302692.44182889489</v>
      </c>
      <c r="Q126" s="5">
        <f>SUM(Tabela2[[#This Row],[custo duto e fibra]:[custo infra estação]])</f>
        <v>2788529.9061539588</v>
      </c>
      <c r="R126" s="2">
        <f>Tabela1[[#This Row],[distância '[km']]]*(1+'Custos Unitários'!$C$8)*('Custos Unitários'!$C$21*'Custos Unitários'!$C$4*'Custos Unitários'!$E$21+'Custos Unitários'!$C$22*'Custos Unitários'!$C$5*'Custos Unitários'!$E$22)</f>
        <v>25367.471743837024</v>
      </c>
      <c r="S126" s="2">
        <f>Tabela1[[#This Row],[Qtdade Amplificação]]*('Custos Unitários'!D$20)+IF(Tabela1[[#This Row],[Qtdade Amplificação]]&gt;4,TRUNC(Tabela1[[#This Row],[Qtdade Amplificação]]/4)*'Custos Unitários'!D$17,0)</f>
        <v>0</v>
      </c>
      <c r="T12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2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26" s="2">
        <f>'Custos Unitários'!$C$23*'Custos Unitários'!$E$23*'Custos Unitários'!$C$6</f>
        <v>24215.39534631159</v>
      </c>
      <c r="W126" s="5">
        <f>SUM(Tabela3[[#This Row],[opex duto e fibra]:[opex infra estação]])</f>
        <v>83111.081042383972</v>
      </c>
    </row>
    <row r="127" spans="1:23" x14ac:dyDescent="0.25">
      <c r="A127" s="10">
        <v>150125</v>
      </c>
      <c r="B127" s="10" t="s">
        <v>14</v>
      </c>
      <c r="C127" s="10" t="s">
        <v>504</v>
      </c>
      <c r="D127" s="10" t="s">
        <v>505</v>
      </c>
      <c r="E127" s="10">
        <v>150616</v>
      </c>
      <c r="F127" s="10" t="s">
        <v>14</v>
      </c>
      <c r="G127" s="10" t="s">
        <v>506</v>
      </c>
      <c r="H127" s="10" t="s">
        <v>507</v>
      </c>
      <c r="I127" s="10">
        <v>1</v>
      </c>
      <c r="J127" s="11">
        <v>73.367999999999995</v>
      </c>
      <c r="K127" s="11">
        <f>IF(Tabela1[[#This Row],[distância '[km']]]&gt;100,TRUNC(Tabela1[[#This Row],[distância '[km']]]/'Custos Unitários'!$C$7,0),0)</f>
        <v>0</v>
      </c>
      <c r="L127" s="1">
        <f>Tabela1[[#This Row],[distância '[km']]]*(1+'Custos Unitários'!$C$8)*(('Custos Unitários'!$C$21*'Custos Unitários'!$C$4)+('Custos Unitários'!$C$22*'Custos Unitários'!$C$5))</f>
        <v>2807637.8458358748</v>
      </c>
      <c r="M127" s="1">
        <f>Tabela1[[#This Row],[Qtdade Amplificação]]*('Custos Unitários'!C$20)+IF(Tabela1[[#This Row],[Qtdade Amplificação]]&gt;4,TRUNC(Tabela1[[#This Row],[Qtdade Amplificação]]/4)*'Custos Unitários'!C$17,0)</f>
        <v>0</v>
      </c>
      <c r="N12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2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27" s="1">
        <f>'Custos Unitários'!$C$23*'Custos Unitários'!$C$6</f>
        <v>302692.44182889489</v>
      </c>
      <c r="Q127" s="5">
        <f>SUM(Tabela2[[#This Row],[custo duto e fibra]:[custo infra estação]])</f>
        <v>3482211.7733367481</v>
      </c>
      <c r="R127" s="2">
        <f>Tabela1[[#This Row],[distância '[km']]]*(1+'Custos Unitários'!$C$8)*('Custos Unitários'!$C$21*'Custos Unitários'!$C$4*'Custos Unitários'!$E$21+'Custos Unitários'!$C$22*'Custos Unitários'!$C$5*'Custos Unitários'!$E$22)</f>
        <v>33691.654150030496</v>
      </c>
      <c r="S127" s="2">
        <f>Tabela1[[#This Row],[Qtdade Amplificação]]*('Custos Unitários'!D$20)+IF(Tabela1[[#This Row],[Qtdade Amplificação]]&gt;4,TRUNC(Tabela1[[#This Row],[Qtdade Amplificação]]/4)*'Custos Unitários'!D$17,0)</f>
        <v>0</v>
      </c>
      <c r="T12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2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27" s="2">
        <f>'Custos Unitários'!$C$23*'Custos Unitários'!$E$23*'Custos Unitários'!$C$6</f>
        <v>24215.39534631159</v>
      </c>
      <c r="W127" s="5">
        <f>SUM(Tabela3[[#This Row],[opex duto e fibra]:[opex infra estação]])</f>
        <v>91435.263448577432</v>
      </c>
    </row>
    <row r="128" spans="1:23" x14ac:dyDescent="0.25">
      <c r="A128" s="10">
        <v>290265</v>
      </c>
      <c r="B128" s="10" t="s">
        <v>8</v>
      </c>
      <c r="C128" s="10" t="s">
        <v>508</v>
      </c>
      <c r="D128" s="10" t="s">
        <v>509</v>
      </c>
      <c r="E128" s="10">
        <v>290780</v>
      </c>
      <c r="F128" s="10" t="s">
        <v>8</v>
      </c>
      <c r="G128" s="10" t="s">
        <v>510</v>
      </c>
      <c r="H128" s="10" t="s">
        <v>511</v>
      </c>
      <c r="I128" s="10">
        <v>1</v>
      </c>
      <c r="J128" s="11">
        <v>35.930999999999997</v>
      </c>
      <c r="K128" s="11">
        <f>IF(Tabela1[[#This Row],[distância '[km']]]&gt;100,TRUNC(Tabela1[[#This Row],[distância '[km']]]/'Custos Unitários'!$C$7,0),0)</f>
        <v>0</v>
      </c>
      <c r="L128" s="1">
        <f>Tabela1[[#This Row],[distância '[km']]]*(1+'Custos Unitários'!$C$8)*(('Custos Unitários'!$C$21*'Custos Unitários'!$C$4)+('Custos Unitários'!$C$22*'Custos Unitários'!$C$5))</f>
        <v>1375003.2090111331</v>
      </c>
      <c r="M128" s="1">
        <f>Tabela1[[#This Row],[Qtdade Amplificação]]*('Custos Unitários'!C$20)+IF(Tabela1[[#This Row],[Qtdade Amplificação]]&gt;4,TRUNC(Tabela1[[#This Row],[Qtdade Amplificação]]/4)*'Custos Unitários'!C$17,0)</f>
        <v>0</v>
      </c>
      <c r="N12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8" s="1">
        <f>'Custos Unitários'!$C$23*'Custos Unitários'!$C$6</f>
        <v>302692.44182889489</v>
      </c>
      <c r="Q128" s="5">
        <f>SUM(Tabela2[[#This Row],[custo duto e fibra]:[custo infra estação]])</f>
        <v>2044167.4485613641</v>
      </c>
      <c r="R128" s="2">
        <f>Tabela1[[#This Row],[distância '[km']]]*(1+'Custos Unitários'!$C$8)*('Custos Unitários'!$C$21*'Custos Unitários'!$C$4*'Custos Unitários'!$E$21+'Custos Unitários'!$C$22*'Custos Unitários'!$C$5*'Custos Unitários'!$E$22)</f>
        <v>16500.038508133599</v>
      </c>
      <c r="S128" s="2">
        <f>Tabela1[[#This Row],[Qtdade Amplificação]]*('Custos Unitários'!D$20)+IF(Tabela1[[#This Row],[Qtdade Amplificação]]&gt;4,TRUNC(Tabela1[[#This Row],[Qtdade Amplificação]]/4)*'Custos Unitários'!D$17,0)</f>
        <v>0</v>
      </c>
      <c r="T12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8" s="2">
        <f>'Custos Unitários'!$C$23*'Custos Unitários'!$E$23*'Custos Unitários'!$C$6</f>
        <v>24215.39534631159</v>
      </c>
      <c r="W128" s="5">
        <f>SUM(Tabela3[[#This Row],[opex duto e fibra]:[opex infra estação]])</f>
        <v>73702.679011616317</v>
      </c>
    </row>
    <row r="129" spans="1:23" x14ac:dyDescent="0.25">
      <c r="A129" s="10">
        <v>510160</v>
      </c>
      <c r="B129" s="10" t="s">
        <v>208</v>
      </c>
      <c r="C129" s="10" t="s">
        <v>4774</v>
      </c>
      <c r="D129" s="10" t="s">
        <v>4775</v>
      </c>
      <c r="E129" s="10">
        <v>510340</v>
      </c>
      <c r="F129" s="10" t="s">
        <v>208</v>
      </c>
      <c r="G129" s="10" t="s">
        <v>4776</v>
      </c>
      <c r="H129" s="10" t="s">
        <v>4777</v>
      </c>
      <c r="I129" s="10">
        <v>1</v>
      </c>
      <c r="J129" s="11">
        <v>111.11199999999999</v>
      </c>
      <c r="K129" s="11">
        <f>IF(Tabela1[[#This Row],[distância '[km']]]&gt;100,TRUNC(Tabela1[[#This Row],[distância '[km']]]/'Custos Unitários'!$C$7,0),0)</f>
        <v>1</v>
      </c>
      <c r="L129" s="1">
        <f>Tabela1[[#This Row],[distância '[km']]]*(1+'Custos Unitários'!$C$8)*(('Custos Unitários'!$C$21*'Custos Unitários'!$C$4)+('Custos Unitários'!$C$22*'Custos Unitários'!$C$5))</f>
        <v>4252020.7219293928</v>
      </c>
      <c r="M129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12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2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29" s="1">
        <f>'Custos Unitários'!$C$23*'Custos Unitários'!$C$6</f>
        <v>302692.44182889489</v>
      </c>
      <c r="Q129" s="5">
        <f>SUM(Tabela2[[#This Row],[custo duto e fibra]:[custo infra estação]])</f>
        <v>5205504.0743834954</v>
      </c>
      <c r="R129" s="2">
        <f>Tabela1[[#This Row],[distância '[km']]]*(1+'Custos Unitários'!$C$8)*('Custos Unitários'!$C$21*'Custos Unitários'!$C$4*'Custos Unitários'!$E$21+'Custos Unitários'!$C$22*'Custos Unitários'!$C$5*'Custos Unitários'!$E$22)</f>
        <v>51024.248663152721</v>
      </c>
      <c r="S129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12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2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29" s="2">
        <f>'Custos Unitários'!$C$23*'Custos Unitários'!$E$23*'Custos Unitários'!$C$6</f>
        <v>24215.39534631159</v>
      </c>
      <c r="W129" s="5">
        <f>SUM(Tabela3[[#This Row],[opex duto e fibra]:[opex infra estação]])</f>
        <v>131270.36831496743</v>
      </c>
    </row>
    <row r="130" spans="1:23" x14ac:dyDescent="0.25">
      <c r="A130" s="10">
        <v>310550</v>
      </c>
      <c r="B130" s="10" t="s">
        <v>37</v>
      </c>
      <c r="C130" s="10" t="s">
        <v>512</v>
      </c>
      <c r="D130" s="10" t="s">
        <v>513</v>
      </c>
      <c r="E130" s="10">
        <v>314820</v>
      </c>
      <c r="F130" s="10" t="s">
        <v>37</v>
      </c>
      <c r="G130" s="10" t="s">
        <v>514</v>
      </c>
      <c r="H130" s="10" t="s">
        <v>515</v>
      </c>
      <c r="I130" s="10">
        <v>1</v>
      </c>
      <c r="J130" s="11">
        <v>14.523</v>
      </c>
      <c r="K130" s="11">
        <f>IF(Tabela1[[#This Row],[distância '[km']]]&gt;100,TRUNC(Tabela1[[#This Row],[distância '[km']]]/'Custos Unitários'!$C$7,0),0)</f>
        <v>0</v>
      </c>
      <c r="L130" s="1">
        <f>Tabela1[[#This Row],[distância '[km']]]*(1+'Custos Unitários'!$C$8)*(('Custos Unitários'!$C$21*'Custos Unitários'!$C$4)+('Custos Unitários'!$C$22*'Custos Unitários'!$C$5))</f>
        <v>555764.42638581409</v>
      </c>
      <c r="M130" s="1">
        <f>Tabela1[[#This Row],[Qtdade Amplificação]]*('Custos Unitários'!C$20)+IF(Tabela1[[#This Row],[Qtdade Amplificação]]&gt;4,TRUNC(Tabela1[[#This Row],[Qtdade Amplificação]]/4)*'Custos Unitários'!C$17,0)</f>
        <v>0</v>
      </c>
      <c r="N13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0" s="1">
        <f>'Custos Unitários'!$C$23*'Custos Unitários'!$C$6</f>
        <v>302692.44182889489</v>
      </c>
      <c r="Q130" s="5">
        <f>SUM(Tabela2[[#This Row],[custo duto e fibra]:[custo infra estação]])</f>
        <v>1224928.6659360453</v>
      </c>
      <c r="R130" s="2">
        <f>Tabela1[[#This Row],[distância '[km']]]*(1+'Custos Unitários'!$C$8)*('Custos Unitários'!$C$21*'Custos Unitários'!$C$4*'Custos Unitários'!$E$21+'Custos Unitários'!$C$22*'Custos Unitários'!$C$5*'Custos Unitários'!$E$22)</f>
        <v>6669.1731166297695</v>
      </c>
      <c r="S130" s="2">
        <f>Tabela1[[#This Row],[Qtdade Amplificação]]*('Custos Unitários'!D$20)+IF(Tabela1[[#This Row],[Qtdade Amplificação]]&gt;4,TRUNC(Tabela1[[#This Row],[Qtdade Amplificação]]/4)*'Custos Unitários'!D$17,0)</f>
        <v>0</v>
      </c>
      <c r="T13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0" s="2">
        <f>'Custos Unitários'!$C$23*'Custos Unitários'!$E$23*'Custos Unitários'!$C$6</f>
        <v>24215.39534631159</v>
      </c>
      <c r="W130" s="5">
        <f>SUM(Tabela3[[#This Row],[opex duto e fibra]:[opex infra estação]])</f>
        <v>63871.813620112494</v>
      </c>
    </row>
    <row r="131" spans="1:23" x14ac:dyDescent="0.25">
      <c r="A131" s="10">
        <v>350510</v>
      </c>
      <c r="B131" s="10" t="s">
        <v>158</v>
      </c>
      <c r="C131" s="10" t="s">
        <v>516</v>
      </c>
      <c r="D131" s="10" t="s">
        <v>517</v>
      </c>
      <c r="E131" s="10">
        <v>350440</v>
      </c>
      <c r="F131" s="10" t="s">
        <v>158</v>
      </c>
      <c r="G131" s="10" t="s">
        <v>518</v>
      </c>
      <c r="H131" s="10" t="s">
        <v>519</v>
      </c>
      <c r="I131" s="10">
        <v>1</v>
      </c>
      <c r="J131" s="11">
        <v>22.74</v>
      </c>
      <c r="K131" s="11">
        <f>IF(Tabela1[[#This Row],[distância '[km']]]&gt;100,TRUNC(Tabela1[[#This Row],[distância '[km']]]/'Custos Unitários'!$C$7,0),0)</f>
        <v>0</v>
      </c>
      <c r="L131" s="1">
        <f>Tabela1[[#This Row],[distância '[km']]]*(1+'Custos Unitários'!$C$8)*(('Custos Unitários'!$C$21*'Custos Unitários'!$C$4)+('Custos Unitários'!$C$22*'Custos Unitários'!$C$5))</f>
        <v>870211.59925727546</v>
      </c>
      <c r="M131" s="1">
        <f>Tabela1[[#This Row],[Qtdade Amplificação]]*('Custos Unitários'!C$20)+IF(Tabela1[[#This Row],[Qtdade Amplificação]]&gt;4,TRUNC(Tabela1[[#This Row],[Qtdade Amplificação]]/4)*'Custos Unitários'!C$17,0)</f>
        <v>0</v>
      </c>
      <c r="N13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1" s="1">
        <f>'Custos Unitários'!$C$23*'Custos Unitários'!$C$6</f>
        <v>302692.44182889489</v>
      </c>
      <c r="Q131" s="5">
        <f>SUM(Tabela2[[#This Row],[custo duto e fibra]:[custo infra estação]])</f>
        <v>1539375.8388075065</v>
      </c>
      <c r="R131" s="2">
        <f>Tabela1[[#This Row],[distância '[km']]]*(1+'Custos Unitários'!$C$8)*('Custos Unitários'!$C$21*'Custos Unitários'!$C$4*'Custos Unitários'!$E$21+'Custos Unitários'!$C$22*'Custos Unitários'!$C$5*'Custos Unitários'!$E$22)</f>
        <v>10442.539191087308</v>
      </c>
      <c r="S131" s="2">
        <f>Tabela1[[#This Row],[Qtdade Amplificação]]*('Custos Unitários'!D$20)+IF(Tabela1[[#This Row],[Qtdade Amplificação]]&gt;4,TRUNC(Tabela1[[#This Row],[Qtdade Amplificação]]/4)*'Custos Unitários'!D$17,0)</f>
        <v>0</v>
      </c>
      <c r="T13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1" s="2">
        <f>'Custos Unitários'!$C$23*'Custos Unitários'!$E$23*'Custos Unitários'!$C$6</f>
        <v>24215.39534631159</v>
      </c>
      <c r="W131" s="5">
        <f>SUM(Tabela3[[#This Row],[opex duto e fibra]:[opex infra estação]])</f>
        <v>67645.179694570033</v>
      </c>
    </row>
    <row r="132" spans="1:23" x14ac:dyDescent="0.25">
      <c r="A132" s="10">
        <v>240150</v>
      </c>
      <c r="B132" s="10" t="s">
        <v>80</v>
      </c>
      <c r="C132" s="10" t="s">
        <v>520</v>
      </c>
      <c r="D132" s="10" t="s">
        <v>521</v>
      </c>
      <c r="E132" s="10">
        <v>241290</v>
      </c>
      <c r="F132" s="10" t="s">
        <v>80</v>
      </c>
      <c r="G132" s="10" t="s">
        <v>4242</v>
      </c>
      <c r="H132" s="10" t="s">
        <v>4243</v>
      </c>
      <c r="I132" s="10">
        <v>1</v>
      </c>
      <c r="J132" s="11">
        <v>21.762</v>
      </c>
      <c r="K132" s="11">
        <f>IF(Tabela1[[#This Row],[distância '[km']]]&gt;100,TRUNC(Tabela1[[#This Row],[distância '[km']]]/'Custos Unitários'!$C$7,0),0)</f>
        <v>0</v>
      </c>
      <c r="L132" s="1">
        <f>Tabela1[[#This Row],[distância '[km']]]*(1+'Custos Unitários'!$C$8)*(('Custos Unitários'!$C$21*'Custos Unitários'!$C$4)+('Custos Unitários'!$C$22*'Custos Unitários'!$C$5))</f>
        <v>832785.61227074894</v>
      </c>
      <c r="M132" s="1">
        <f>Tabela1[[#This Row],[Qtdade Amplificação]]*('Custos Unitários'!C$20)+IF(Tabela1[[#This Row],[Qtdade Amplificação]]&gt;4,TRUNC(Tabela1[[#This Row],[Qtdade Amplificação]]/4)*'Custos Unitários'!C$17,0)</f>
        <v>0</v>
      </c>
      <c r="N13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2" s="1">
        <f>'Custos Unitários'!$C$23*'Custos Unitários'!$C$6</f>
        <v>302692.44182889489</v>
      </c>
      <c r="Q132" s="5">
        <f>SUM(Tabela2[[#This Row],[custo duto e fibra]:[custo infra estação]])</f>
        <v>1501949.8518209802</v>
      </c>
      <c r="R132" s="2">
        <f>Tabela1[[#This Row],[distância '[km']]]*(1+'Custos Unitários'!$C$8)*('Custos Unitários'!$C$21*'Custos Unitários'!$C$4*'Custos Unitários'!$E$21+'Custos Unitários'!$C$22*'Custos Unitários'!$C$5*'Custos Unitários'!$E$22)</f>
        <v>9993.4273472489895</v>
      </c>
      <c r="S132" s="2">
        <f>Tabela1[[#This Row],[Qtdade Amplificação]]*('Custos Unitários'!D$20)+IF(Tabela1[[#This Row],[Qtdade Amplificação]]&gt;4,TRUNC(Tabela1[[#This Row],[Qtdade Amplificação]]/4)*'Custos Unitários'!D$17,0)</f>
        <v>0</v>
      </c>
      <c r="T13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2" s="2">
        <f>'Custos Unitários'!$C$23*'Custos Unitários'!$E$23*'Custos Unitários'!$C$6</f>
        <v>24215.39534631159</v>
      </c>
      <c r="W132" s="5">
        <f>SUM(Tabela3[[#This Row],[opex duto e fibra]:[opex infra estação]])</f>
        <v>67196.067850731721</v>
      </c>
    </row>
    <row r="133" spans="1:23" x14ac:dyDescent="0.25">
      <c r="A133" s="10">
        <v>130040</v>
      </c>
      <c r="B133" s="10" t="s">
        <v>213</v>
      </c>
      <c r="C133" s="10" t="s">
        <v>524</v>
      </c>
      <c r="D133" s="10" t="s">
        <v>525</v>
      </c>
      <c r="E133" s="10">
        <v>130083</v>
      </c>
      <c r="F133" s="10" t="s">
        <v>213</v>
      </c>
      <c r="G133" s="10" t="s">
        <v>4715</v>
      </c>
      <c r="H133" s="10" t="s">
        <v>4731</v>
      </c>
      <c r="I133" s="10">
        <v>0</v>
      </c>
      <c r="J133" s="11">
        <v>320.45957821884338</v>
      </c>
      <c r="K133" s="11">
        <f>IF(Tabela1[[#This Row],[distância '[km']]]&gt;100,TRUNC(Tabela1[[#This Row],[distância '[km']]]/'Custos Unitários'!$C$7,0),0)</f>
        <v>4</v>
      </c>
      <c r="L133" s="1">
        <f>Tabela1[[#This Row],[distância '[km']]]*(1+'Custos Unitários'!$C$8)*(('Custos Unitários'!$C$21*'Custos Unitários'!$C$4)+('Custos Unitários'!$C$22*'Custos Unitários'!$C$5))</f>
        <v>12263308.797675097</v>
      </c>
      <c r="M133" s="1">
        <f>Tabela1[[#This Row],[Qtdade Amplificação]]*('Custos Unitários'!C$20)+IF(Tabela1[[#This Row],[Qtdade Amplificação]]&gt;4,TRUNC(Tabela1[[#This Row],[Qtdade Amplificação]]/4)*'Custos Unitários'!C$17,0)</f>
        <v>932031.08724960545</v>
      </c>
      <c r="N13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3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33" s="1">
        <f>'Custos Unitários'!$C$23*'Custos Unitários'!$C$6</f>
        <v>302692.44182889489</v>
      </c>
      <c r="Q133" s="5">
        <f>SUM(Tabela2[[#This Row],[custo duto e fibra]:[custo infra estação]])</f>
        <v>13915815.465566404</v>
      </c>
      <c r="R133" s="2">
        <f>Tabela1[[#This Row],[distância '[km']]]*(1+'Custos Unitários'!$C$8)*('Custos Unitários'!$C$21*'Custos Unitários'!$C$4*'Custos Unitários'!$E$21+'Custos Unitários'!$C$22*'Custos Unitários'!$C$5*'Custos Unitários'!$E$22)</f>
        <v>147159.70557210117</v>
      </c>
      <c r="S133" s="2">
        <f>Tabela1[[#This Row],[Qtdade Amplificação]]*('Custos Unitários'!D$20)+IF(Tabela1[[#This Row],[Qtdade Amplificação]]&gt;4,TRUNC(Tabela1[[#This Row],[Qtdade Amplificação]]/4)*'Custos Unitários'!D$17,0)</f>
        <v>71649.38015674011</v>
      </c>
      <c r="T13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3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33" s="2">
        <f>'Custos Unitários'!$C$23*'Custos Unitários'!$E$23*'Custos Unitários'!$C$6</f>
        <v>24215.39534631159</v>
      </c>
      <c r="W133" s="5">
        <f>SUM(Tabela3[[#This Row],[opex duto e fibra]:[opex infra estação]])</f>
        <v>281142.86034147092</v>
      </c>
    </row>
    <row r="134" spans="1:23" x14ac:dyDescent="0.25">
      <c r="A134" s="10">
        <v>290270</v>
      </c>
      <c r="B134" s="10" t="s">
        <v>8</v>
      </c>
      <c r="C134" s="10" t="s">
        <v>526</v>
      </c>
      <c r="D134" s="10" t="s">
        <v>527</v>
      </c>
      <c r="E134" s="10">
        <v>293360</v>
      </c>
      <c r="F134" s="10" t="s">
        <v>8</v>
      </c>
      <c r="G134" s="10" t="s">
        <v>528</v>
      </c>
      <c r="H134" s="10" t="s">
        <v>529</v>
      </c>
      <c r="I134" s="10">
        <v>1</v>
      </c>
      <c r="J134" s="11">
        <v>88.616</v>
      </c>
      <c r="K134" s="11">
        <f>IF(Tabela1[[#This Row],[distância '[km']]]&gt;100,TRUNC(Tabela1[[#This Row],[distância '[km']]]/'Custos Unitários'!$C$7,0),0)</f>
        <v>0</v>
      </c>
      <c r="L134" s="1">
        <f>Tabela1[[#This Row],[distância '[km']]]*(1+'Custos Unitários'!$C$8)*(('Custos Unitários'!$C$21*'Custos Unitários'!$C$4)+('Custos Unitários'!$C$22*'Custos Unitários'!$C$5))</f>
        <v>3391146.4854785721</v>
      </c>
      <c r="M134" s="1">
        <f>Tabela1[[#This Row],[Qtdade Amplificação]]*('Custos Unitários'!C$20)+IF(Tabela1[[#This Row],[Qtdade Amplificação]]&gt;4,TRUNC(Tabela1[[#This Row],[Qtdade Amplificação]]/4)*'Custos Unitários'!C$17,0)</f>
        <v>0</v>
      </c>
      <c r="N13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3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34" s="1">
        <f>'Custos Unitários'!$C$23*'Custos Unitários'!$C$6</f>
        <v>302692.44182889489</v>
      </c>
      <c r="Q134" s="5">
        <f>SUM(Tabela2[[#This Row],[custo duto e fibra]:[custo infra estação]])</f>
        <v>4111622.0661202725</v>
      </c>
      <c r="R134" s="2">
        <f>Tabela1[[#This Row],[distância '[km']]]*(1+'Custos Unitários'!$C$8)*('Custos Unitários'!$C$21*'Custos Unitários'!$C$4*'Custos Unitários'!$E$21+'Custos Unitários'!$C$22*'Custos Unitários'!$C$5*'Custos Unitários'!$E$22)</f>
        <v>40693.757825742869</v>
      </c>
      <c r="S134" s="2">
        <f>Tabela1[[#This Row],[Qtdade Amplificação]]*('Custos Unitários'!D$20)+IF(Tabela1[[#This Row],[Qtdade Amplificação]]&gt;4,TRUNC(Tabela1[[#This Row],[Qtdade Amplificação]]/4)*'Custos Unitários'!D$17,0)</f>
        <v>0</v>
      </c>
      <c r="T13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3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34" s="2">
        <f>'Custos Unitários'!$C$23*'Custos Unitários'!$E$23*'Custos Unitários'!$C$6</f>
        <v>24215.39534631159</v>
      </c>
      <c r="W134" s="5">
        <f>SUM(Tabela3[[#This Row],[opex duto e fibra]:[opex infra estação]])</f>
        <v>103027.53243837254</v>
      </c>
    </row>
    <row r="135" spans="1:23" x14ac:dyDescent="0.25">
      <c r="A135" s="10">
        <v>220117</v>
      </c>
      <c r="B135" s="10" t="s">
        <v>27</v>
      </c>
      <c r="C135" s="10" t="s">
        <v>530</v>
      </c>
      <c r="D135" s="10" t="s">
        <v>531</v>
      </c>
      <c r="E135" s="10">
        <v>221130</v>
      </c>
      <c r="F135" s="10" t="s">
        <v>27</v>
      </c>
      <c r="G135" s="10" t="s">
        <v>426</v>
      </c>
      <c r="H135" s="10" t="s">
        <v>427</v>
      </c>
      <c r="I135" s="10">
        <v>1</v>
      </c>
      <c r="J135" s="11">
        <v>49.183999999999997</v>
      </c>
      <c r="K135" s="11">
        <f>IF(Tabela1[[#This Row],[distância '[km']]]&gt;100,TRUNC(Tabela1[[#This Row],[distância '[km']]]/'Custos Unitários'!$C$7,0),0)</f>
        <v>0</v>
      </c>
      <c r="L135" s="1">
        <f>Tabela1[[#This Row],[distância '[km']]]*(1+'Custos Unitários'!$C$8)*(('Custos Unitários'!$C$21*'Custos Unitários'!$C$4)+('Custos Unitários'!$C$22*'Custos Unitários'!$C$5))</f>
        <v>1882167.4273469588</v>
      </c>
      <c r="M135" s="1">
        <f>Tabela1[[#This Row],[Qtdade Amplificação]]*('Custos Unitários'!C$20)+IF(Tabela1[[#This Row],[Qtdade Amplificação]]&gt;4,TRUNC(Tabela1[[#This Row],[Qtdade Amplificação]]/4)*'Custos Unitários'!C$17,0)</f>
        <v>0</v>
      </c>
      <c r="N13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5" s="1">
        <f>'Custos Unitários'!$C$23*'Custos Unitários'!$C$6</f>
        <v>302692.44182889489</v>
      </c>
      <c r="Q135" s="5">
        <f>SUM(Tabela2[[#This Row],[custo duto e fibra]:[custo infra estação]])</f>
        <v>2551331.6668971898</v>
      </c>
      <c r="R135" s="2">
        <f>Tabela1[[#This Row],[distância '[km']]]*(1+'Custos Unitários'!$C$8)*('Custos Unitários'!$C$21*'Custos Unitários'!$C$4*'Custos Unitários'!$E$21+'Custos Unitários'!$C$22*'Custos Unitários'!$C$5*'Custos Unitários'!$E$22)</f>
        <v>22586.009128163507</v>
      </c>
      <c r="S135" s="2">
        <f>Tabela1[[#This Row],[Qtdade Amplificação]]*('Custos Unitários'!D$20)+IF(Tabela1[[#This Row],[Qtdade Amplificação]]&gt;4,TRUNC(Tabela1[[#This Row],[Qtdade Amplificação]]/4)*'Custos Unitários'!D$17,0)</f>
        <v>0</v>
      </c>
      <c r="T13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5" s="2">
        <f>'Custos Unitários'!$C$23*'Custos Unitários'!$E$23*'Custos Unitários'!$C$6</f>
        <v>24215.39534631159</v>
      </c>
      <c r="W135" s="5">
        <f>SUM(Tabela3[[#This Row],[opex duto e fibra]:[opex infra estação]])</f>
        <v>79788.649631646229</v>
      </c>
    </row>
    <row r="136" spans="1:23" x14ac:dyDescent="0.25">
      <c r="A136" s="10">
        <v>290280</v>
      </c>
      <c r="B136" s="10" t="s">
        <v>8</v>
      </c>
      <c r="C136" s="10" t="s">
        <v>532</v>
      </c>
      <c r="D136" s="10" t="s">
        <v>533</v>
      </c>
      <c r="E136" s="10">
        <v>291860</v>
      </c>
      <c r="F136" s="10" t="s">
        <v>8</v>
      </c>
      <c r="G136" s="10" t="s">
        <v>2407</v>
      </c>
      <c r="H136" s="10" t="s">
        <v>2408</v>
      </c>
      <c r="I136" s="10">
        <v>1</v>
      </c>
      <c r="J136" s="11">
        <v>50.292999999999999</v>
      </c>
      <c r="K136" s="11">
        <f>IF(Tabela1[[#This Row],[distância '[km']]]&gt;100,TRUNC(Tabela1[[#This Row],[distância '[km']]]/'Custos Unitários'!$C$7,0),0)</f>
        <v>0</v>
      </c>
      <c r="L136" s="1">
        <f>Tabela1[[#This Row],[distância '[km']]]*(1+'Custos Unitários'!$C$8)*(('Custos Unitários'!$C$21*'Custos Unitários'!$C$4)+('Custos Unitários'!$C$22*'Custos Unitários'!$C$5))</f>
        <v>1924606.5066599015</v>
      </c>
      <c r="M136" s="1">
        <f>Tabela1[[#This Row],[Qtdade Amplificação]]*('Custos Unitários'!C$20)+IF(Tabela1[[#This Row],[Qtdade Amplificação]]&gt;4,TRUNC(Tabela1[[#This Row],[Qtdade Amplificação]]/4)*'Custos Unitários'!C$17,0)</f>
        <v>0</v>
      </c>
      <c r="N13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3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36" s="1">
        <f>'Custos Unitários'!$C$23*'Custos Unitários'!$C$6</f>
        <v>302692.44182889489</v>
      </c>
      <c r="Q136" s="5">
        <f>SUM(Tabela2[[#This Row],[custo duto e fibra]:[custo infra estação]])</f>
        <v>2599180.434160775</v>
      </c>
      <c r="R136" s="2">
        <f>Tabela1[[#This Row],[distância '[km']]]*(1+'Custos Unitários'!$C$8)*('Custos Unitários'!$C$21*'Custos Unitários'!$C$4*'Custos Unitários'!$E$21+'Custos Unitários'!$C$22*'Custos Unitários'!$C$5*'Custos Unitários'!$E$22)</f>
        <v>23095.278079918819</v>
      </c>
      <c r="S136" s="2">
        <f>Tabela1[[#This Row],[Qtdade Amplificação]]*('Custos Unitários'!D$20)+IF(Tabela1[[#This Row],[Qtdade Amplificação]]&gt;4,TRUNC(Tabela1[[#This Row],[Qtdade Amplificação]]/4)*'Custos Unitários'!D$17,0)</f>
        <v>0</v>
      </c>
      <c r="T13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3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36" s="2">
        <f>'Custos Unitários'!$C$23*'Custos Unitários'!$E$23*'Custos Unitários'!$C$6</f>
        <v>24215.39534631159</v>
      </c>
      <c r="W136" s="5">
        <f>SUM(Tabela3[[#This Row],[opex duto e fibra]:[opex infra estação]])</f>
        <v>80838.887378465763</v>
      </c>
    </row>
    <row r="137" spans="1:23" x14ac:dyDescent="0.25">
      <c r="A137" s="10">
        <v>260130</v>
      </c>
      <c r="B137" s="10" t="s">
        <v>13</v>
      </c>
      <c r="C137" s="10" t="s">
        <v>536</v>
      </c>
      <c r="D137" s="10" t="s">
        <v>537</v>
      </c>
      <c r="E137" s="10">
        <v>261200</v>
      </c>
      <c r="F137" s="10" t="s">
        <v>13</v>
      </c>
      <c r="G137" s="10" t="s">
        <v>538</v>
      </c>
      <c r="H137" s="10" t="s">
        <v>539</v>
      </c>
      <c r="I137" s="10">
        <v>1</v>
      </c>
      <c r="J137" s="11">
        <v>14.108000000000001</v>
      </c>
      <c r="K137" s="11">
        <f>IF(Tabela1[[#This Row],[distância '[km']]]&gt;100,TRUNC(Tabela1[[#This Row],[distância '[km']]]/'Custos Unitários'!$C$7,0),0)</f>
        <v>0</v>
      </c>
      <c r="L137" s="1">
        <f>Tabela1[[#This Row],[distância '[km']]]*(1+'Custos Unitários'!$C$8)*(('Custos Unitários'!$C$21*'Custos Unitários'!$C$4)+('Custos Unitários'!$C$22*'Custos Unitários'!$C$5))</f>
        <v>539883.25603877066</v>
      </c>
      <c r="M137" s="1">
        <f>Tabela1[[#This Row],[Qtdade Amplificação]]*('Custos Unitários'!C$20)+IF(Tabela1[[#This Row],[Qtdade Amplificação]]&gt;4,TRUNC(Tabela1[[#This Row],[Qtdade Amplificação]]/4)*'Custos Unitários'!C$17,0)</f>
        <v>0</v>
      </c>
      <c r="N13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7" s="1">
        <f>'Custos Unitários'!$C$23*'Custos Unitários'!$C$6</f>
        <v>302692.44182889489</v>
      </c>
      <c r="Q137" s="5">
        <f>SUM(Tabela2[[#This Row],[custo duto e fibra]:[custo infra estação]])</f>
        <v>1209047.495589002</v>
      </c>
      <c r="R137" s="2">
        <f>Tabela1[[#This Row],[distância '[km']]]*(1+'Custos Unitários'!$C$8)*('Custos Unitários'!$C$21*'Custos Unitários'!$C$4*'Custos Unitários'!$E$21+'Custos Unitários'!$C$22*'Custos Unitários'!$C$5*'Custos Unitários'!$E$22)</f>
        <v>6478.5990724652484</v>
      </c>
      <c r="S137" s="2">
        <f>Tabela1[[#This Row],[Qtdade Amplificação]]*('Custos Unitários'!D$20)+IF(Tabela1[[#This Row],[Qtdade Amplificação]]&gt;4,TRUNC(Tabela1[[#This Row],[Qtdade Amplificação]]/4)*'Custos Unitários'!D$17,0)</f>
        <v>0</v>
      </c>
      <c r="T13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7" s="2">
        <f>'Custos Unitários'!$C$23*'Custos Unitários'!$E$23*'Custos Unitários'!$C$6</f>
        <v>24215.39534631159</v>
      </c>
      <c r="W137" s="5">
        <f>SUM(Tabela3[[#This Row],[opex duto e fibra]:[opex infra estação]])</f>
        <v>63681.23957594797</v>
      </c>
    </row>
    <row r="138" spans="1:23" x14ac:dyDescent="0.25">
      <c r="A138" s="10">
        <v>250160</v>
      </c>
      <c r="B138" s="10" t="s">
        <v>61</v>
      </c>
      <c r="C138" s="10" t="s">
        <v>540</v>
      </c>
      <c r="D138" s="10" t="s">
        <v>541</v>
      </c>
      <c r="E138" s="10">
        <v>250153</v>
      </c>
      <c r="F138" s="10" t="s">
        <v>61</v>
      </c>
      <c r="G138" s="10" t="s">
        <v>542</v>
      </c>
      <c r="H138" s="10" t="s">
        <v>543</v>
      </c>
      <c r="I138" s="10">
        <v>1</v>
      </c>
      <c r="J138" s="11">
        <v>31.96</v>
      </c>
      <c r="K138" s="11">
        <f>IF(Tabela1[[#This Row],[distância '[km']]]&gt;100,TRUNC(Tabela1[[#This Row],[distância '[km']]]/'Custos Unitários'!$C$7,0),0)</f>
        <v>0</v>
      </c>
      <c r="L138" s="1">
        <f>Tabela1[[#This Row],[distância '[km']]]*(1+'Custos Unitários'!$C$8)*(('Custos Unitários'!$C$21*'Custos Unitários'!$C$4)+('Custos Unitários'!$C$22*'Custos Unitários'!$C$5))</f>
        <v>1223041.4561241216</v>
      </c>
      <c r="M138" s="1">
        <f>Tabela1[[#This Row],[Qtdade Amplificação]]*('Custos Unitários'!C$20)+IF(Tabela1[[#This Row],[Qtdade Amplificação]]&gt;4,TRUNC(Tabela1[[#This Row],[Qtdade Amplificação]]/4)*'Custos Unitários'!C$17,0)</f>
        <v>0</v>
      </c>
      <c r="N13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8" s="1">
        <f>'Custos Unitários'!$C$23*'Custos Unitários'!$C$6</f>
        <v>302692.44182889489</v>
      </c>
      <c r="Q138" s="5">
        <f>SUM(Tabela2[[#This Row],[custo duto e fibra]:[custo infra estação]])</f>
        <v>1892205.6956743526</v>
      </c>
      <c r="R138" s="2">
        <f>Tabela1[[#This Row],[distância '[km']]]*(1+'Custos Unitários'!$C$8)*('Custos Unitários'!$C$21*'Custos Unitários'!$C$4*'Custos Unitários'!$E$21+'Custos Unitários'!$C$22*'Custos Unitários'!$C$5*'Custos Unitários'!$E$22)</f>
        <v>14676.49747348946</v>
      </c>
      <c r="S138" s="2">
        <f>Tabela1[[#This Row],[Qtdade Amplificação]]*('Custos Unitários'!D$20)+IF(Tabela1[[#This Row],[Qtdade Amplificação]]&gt;4,TRUNC(Tabela1[[#This Row],[Qtdade Amplificação]]/4)*'Custos Unitários'!D$17,0)</f>
        <v>0</v>
      </c>
      <c r="T13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8" s="2">
        <f>'Custos Unitários'!$C$23*'Custos Unitários'!$E$23*'Custos Unitários'!$C$6</f>
        <v>24215.39534631159</v>
      </c>
      <c r="W138" s="5">
        <f>SUM(Tabela3[[#This Row],[opex duto e fibra]:[opex infra estação]])</f>
        <v>71879.137976972183</v>
      </c>
    </row>
    <row r="139" spans="1:23" x14ac:dyDescent="0.25">
      <c r="A139" s="10">
        <v>250170</v>
      </c>
      <c r="B139" s="10" t="s">
        <v>61</v>
      </c>
      <c r="C139" s="10" t="s">
        <v>544</v>
      </c>
      <c r="D139" s="10" t="s">
        <v>545</v>
      </c>
      <c r="E139" s="10">
        <v>261250</v>
      </c>
      <c r="F139" s="10" t="s">
        <v>13</v>
      </c>
      <c r="G139" s="10" t="s">
        <v>546</v>
      </c>
      <c r="H139" s="10" t="s">
        <v>547</v>
      </c>
      <c r="I139" s="10">
        <v>1</v>
      </c>
      <c r="J139" s="11">
        <v>29.873999999999999</v>
      </c>
      <c r="K139" s="11">
        <f>IF(Tabela1[[#This Row],[distância '[km']]]&gt;100,TRUNC(Tabela1[[#This Row],[distância '[km']]]/'Custos Unitários'!$C$7,0),0)</f>
        <v>0</v>
      </c>
      <c r="L139" s="1">
        <f>Tabela1[[#This Row],[distância '[km']]]*(1+'Custos Unitários'!$C$8)*(('Custos Unitários'!$C$21*'Custos Unitários'!$C$4)+('Custos Unitários'!$C$22*'Custos Unitários'!$C$5))</f>
        <v>1143214.6577050067</v>
      </c>
      <c r="M139" s="1">
        <f>Tabela1[[#This Row],[Qtdade Amplificação]]*('Custos Unitários'!C$20)+IF(Tabela1[[#This Row],[Qtdade Amplificação]]&gt;4,TRUNC(Tabela1[[#This Row],[Qtdade Amplificação]]/4)*'Custos Unitários'!C$17,0)</f>
        <v>0</v>
      </c>
      <c r="N13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9" s="1">
        <f>'Custos Unitários'!$C$23*'Custos Unitários'!$C$6</f>
        <v>302692.44182889489</v>
      </c>
      <c r="Q139" s="5">
        <f>SUM(Tabela2[[#This Row],[custo duto e fibra]:[custo infra estação]])</f>
        <v>1812378.8972552377</v>
      </c>
      <c r="R139" s="2">
        <f>Tabela1[[#This Row],[distância '[km']]]*(1+'Custos Unitários'!$C$8)*('Custos Unitários'!$C$21*'Custos Unitários'!$C$4*'Custos Unitários'!$E$21+'Custos Unitários'!$C$22*'Custos Unitários'!$C$5*'Custos Unitários'!$E$22)</f>
        <v>13718.57589246008</v>
      </c>
      <c r="S139" s="2">
        <f>Tabela1[[#This Row],[Qtdade Amplificação]]*('Custos Unitários'!D$20)+IF(Tabela1[[#This Row],[Qtdade Amplificação]]&gt;4,TRUNC(Tabela1[[#This Row],[Qtdade Amplificação]]/4)*'Custos Unitários'!D$17,0)</f>
        <v>0</v>
      </c>
      <c r="T13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9" s="2">
        <f>'Custos Unitários'!$C$23*'Custos Unitários'!$E$23*'Custos Unitários'!$C$6</f>
        <v>24215.39534631159</v>
      </c>
      <c r="W139" s="5">
        <f>SUM(Tabela3[[#This Row],[opex duto e fibra]:[opex infra estação]])</f>
        <v>70921.2163959428</v>
      </c>
    </row>
    <row r="140" spans="1:23" x14ac:dyDescent="0.25">
      <c r="A140" s="10">
        <v>350535</v>
      </c>
      <c r="B140" s="10" t="s">
        <v>158</v>
      </c>
      <c r="C140" s="10" t="s">
        <v>548</v>
      </c>
      <c r="D140" s="10" t="s">
        <v>549</v>
      </c>
      <c r="E140" s="10">
        <v>350270</v>
      </c>
      <c r="F140" s="10" t="s">
        <v>158</v>
      </c>
      <c r="G140" s="10" t="s">
        <v>550</v>
      </c>
      <c r="H140" s="10" t="s">
        <v>551</v>
      </c>
      <c r="I140" s="10">
        <v>1</v>
      </c>
      <c r="J140" s="11">
        <v>25.172999999999998</v>
      </c>
      <c r="K140" s="11">
        <f>IF(Tabela1[[#This Row],[distância '[km']]]&gt;100,TRUNC(Tabela1[[#This Row],[distância '[km']]]/'Custos Unitários'!$C$7,0),0)</f>
        <v>0</v>
      </c>
      <c r="L140" s="1">
        <f>Tabela1[[#This Row],[distância '[km']]]*(1+'Custos Unitários'!$C$8)*(('Custos Unitários'!$C$21*'Custos Unitários'!$C$4)+('Custos Unitários'!$C$22*'Custos Unitários'!$C$5))</f>
        <v>963317.35215934017</v>
      </c>
      <c r="M140" s="1">
        <f>Tabela1[[#This Row],[Qtdade Amplificação]]*('Custos Unitários'!C$20)+IF(Tabela1[[#This Row],[Qtdade Amplificação]]&gt;4,TRUNC(Tabela1[[#This Row],[Qtdade Amplificação]]/4)*'Custos Unitários'!C$17,0)</f>
        <v>0</v>
      </c>
      <c r="N14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0" s="1">
        <f>'Custos Unitários'!$C$23*'Custos Unitários'!$C$6</f>
        <v>302692.44182889489</v>
      </c>
      <c r="Q140" s="5">
        <f>SUM(Tabela2[[#This Row],[custo duto e fibra]:[custo infra estação]])</f>
        <v>1632481.5917095712</v>
      </c>
      <c r="R140" s="2">
        <f>Tabela1[[#This Row],[distância '[km']]]*(1+'Custos Unitários'!$C$8)*('Custos Unitários'!$C$21*'Custos Unitários'!$C$4*'Custos Unitários'!$E$21+'Custos Unitários'!$C$22*'Custos Unitários'!$C$5*'Custos Unitários'!$E$22)</f>
        <v>11559.808225912084</v>
      </c>
      <c r="S140" s="2">
        <f>Tabela1[[#This Row],[Qtdade Amplificação]]*('Custos Unitários'!D$20)+IF(Tabela1[[#This Row],[Qtdade Amplificação]]&gt;4,TRUNC(Tabela1[[#This Row],[Qtdade Amplificação]]/4)*'Custos Unitários'!D$17,0)</f>
        <v>0</v>
      </c>
      <c r="T14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0" s="2">
        <f>'Custos Unitários'!$C$23*'Custos Unitários'!$E$23*'Custos Unitários'!$C$6</f>
        <v>24215.39534631159</v>
      </c>
      <c r="W140" s="5">
        <f>SUM(Tabela3[[#This Row],[opex duto e fibra]:[opex infra estação]])</f>
        <v>68762.448729394804</v>
      </c>
    </row>
    <row r="141" spans="1:23" x14ac:dyDescent="0.25">
      <c r="A141" s="10">
        <v>430185</v>
      </c>
      <c r="B141" s="10" t="s">
        <v>32</v>
      </c>
      <c r="C141" s="10" t="s">
        <v>552</v>
      </c>
      <c r="D141" s="10" t="s">
        <v>553</v>
      </c>
      <c r="E141" s="10">
        <v>420840</v>
      </c>
      <c r="F141" s="10" t="s">
        <v>554</v>
      </c>
      <c r="G141" s="10" t="s">
        <v>555</v>
      </c>
      <c r="H141" s="10" t="s">
        <v>556</v>
      </c>
      <c r="I141" s="10">
        <v>1</v>
      </c>
      <c r="J141" s="11">
        <v>4.2169999999999996</v>
      </c>
      <c r="K141" s="11">
        <f>IF(Tabela1[[#This Row],[distância '[km']]]&gt;100,TRUNC(Tabela1[[#This Row],[distância '[km']]]/'Custos Unitários'!$C$7,0),0)</f>
        <v>0</v>
      </c>
      <c r="L141" s="1">
        <f>Tabela1[[#This Row],[distância '[km']]]*(1+'Custos Unitários'!$C$8)*(('Custos Unitários'!$C$21*'Custos Unitários'!$C$4)+('Custos Unitários'!$C$22*'Custos Unitários'!$C$5))</f>
        <v>161375.65145417463</v>
      </c>
      <c r="M141" s="1">
        <f>Tabela1[[#This Row],[Qtdade Amplificação]]*('Custos Unitários'!C$20)+IF(Tabela1[[#This Row],[Qtdade Amplificação]]&gt;4,TRUNC(Tabela1[[#This Row],[Qtdade Amplificação]]/4)*'Custos Unitários'!C$17,0)</f>
        <v>0</v>
      </c>
      <c r="N14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1" s="1">
        <f>'Custos Unitários'!$C$23*'Custos Unitários'!$C$6</f>
        <v>302692.44182889489</v>
      </c>
      <c r="Q141" s="5">
        <f>SUM(Tabela2[[#This Row],[custo duto e fibra]:[custo infra estação]])</f>
        <v>830539.8910044058</v>
      </c>
      <c r="R141" s="2">
        <f>Tabela1[[#This Row],[distância '[km']]]*(1+'Custos Unitários'!$C$8)*('Custos Unitários'!$C$21*'Custos Unitários'!$C$4*'Custos Unitários'!$E$21+'Custos Unitários'!$C$22*'Custos Unitários'!$C$5*'Custos Unitários'!$E$22)</f>
        <v>1936.5078174500957</v>
      </c>
      <c r="S141" s="2">
        <f>Tabela1[[#This Row],[Qtdade Amplificação]]*('Custos Unitários'!D$20)+IF(Tabela1[[#This Row],[Qtdade Amplificação]]&gt;4,TRUNC(Tabela1[[#This Row],[Qtdade Amplificação]]/4)*'Custos Unitários'!D$17,0)</f>
        <v>0</v>
      </c>
      <c r="T14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1" s="2">
        <f>'Custos Unitários'!$C$23*'Custos Unitários'!$E$23*'Custos Unitários'!$C$6</f>
        <v>24215.39534631159</v>
      </c>
      <c r="W141" s="5">
        <f>SUM(Tabela3[[#This Row],[opex duto e fibra]:[opex infra estação]])</f>
        <v>59139.148320932822</v>
      </c>
    </row>
    <row r="142" spans="1:23" x14ac:dyDescent="0.25">
      <c r="A142" s="10">
        <v>290300</v>
      </c>
      <c r="B142" s="10" t="s">
        <v>8</v>
      </c>
      <c r="C142" s="10" t="s">
        <v>557</v>
      </c>
      <c r="D142" s="10" t="s">
        <v>558</v>
      </c>
      <c r="E142" s="10">
        <v>290620</v>
      </c>
      <c r="F142" s="10" t="s">
        <v>8</v>
      </c>
      <c r="G142" s="10" t="s">
        <v>559</v>
      </c>
      <c r="H142" s="10" t="s">
        <v>560</v>
      </c>
      <c r="I142" s="10">
        <v>1</v>
      </c>
      <c r="J142" s="11">
        <v>37.442999999999998</v>
      </c>
      <c r="K142" s="11">
        <f>IF(Tabela1[[#This Row],[distância '[km']]]&gt;100,TRUNC(Tabela1[[#This Row],[distância '[km']]]/'Custos Unitários'!$C$7,0),0)</f>
        <v>0</v>
      </c>
      <c r="L142" s="1">
        <f>Tabela1[[#This Row],[distância '[km']]]*(1+'Custos Unitários'!$C$8)*(('Custos Unitários'!$C$21*'Custos Unitários'!$C$4)+('Custos Unitários'!$C$22*'Custos Unitários'!$C$5))</f>
        <v>1432864.2441068676</v>
      </c>
      <c r="M142" s="1">
        <f>Tabela1[[#This Row],[Qtdade Amplificação]]*('Custos Unitários'!C$20)+IF(Tabela1[[#This Row],[Qtdade Amplificação]]&gt;4,TRUNC(Tabela1[[#This Row],[Qtdade Amplificação]]/4)*'Custos Unitários'!C$17,0)</f>
        <v>0</v>
      </c>
      <c r="N14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2" s="1">
        <f>'Custos Unitários'!$C$23*'Custos Unitários'!$C$6</f>
        <v>302692.44182889489</v>
      </c>
      <c r="Q142" s="5">
        <f>SUM(Tabela2[[#This Row],[custo duto e fibra]:[custo infra estação]])</f>
        <v>2102028.4836570984</v>
      </c>
      <c r="R142" s="2">
        <f>Tabela1[[#This Row],[distância '[km']]]*(1+'Custos Unitários'!$C$8)*('Custos Unitários'!$C$21*'Custos Unitários'!$C$4*'Custos Unitários'!$E$21+'Custos Unitários'!$C$22*'Custos Unitários'!$C$5*'Custos Unitários'!$E$22)</f>
        <v>17194.370929282413</v>
      </c>
      <c r="S142" s="2">
        <f>Tabela1[[#This Row],[Qtdade Amplificação]]*('Custos Unitários'!D$20)+IF(Tabela1[[#This Row],[Qtdade Amplificação]]&gt;4,TRUNC(Tabela1[[#This Row],[Qtdade Amplificação]]/4)*'Custos Unitários'!D$17,0)</f>
        <v>0</v>
      </c>
      <c r="T14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2" s="2">
        <f>'Custos Unitários'!$C$23*'Custos Unitários'!$E$23*'Custos Unitários'!$C$6</f>
        <v>24215.39534631159</v>
      </c>
      <c r="W142" s="5">
        <f>SUM(Tabela3[[#This Row],[opex duto e fibra]:[opex infra estação]])</f>
        <v>74397.011432765139</v>
      </c>
    </row>
    <row r="143" spans="1:23" x14ac:dyDescent="0.25">
      <c r="A143" s="10">
        <v>170307</v>
      </c>
      <c r="B143" s="10" t="s">
        <v>20</v>
      </c>
      <c r="C143" s="10" t="s">
        <v>561</v>
      </c>
      <c r="D143" s="10" t="s">
        <v>562</v>
      </c>
      <c r="E143" s="10">
        <v>170770</v>
      </c>
      <c r="F143" s="10" t="s">
        <v>20</v>
      </c>
      <c r="G143" s="10" t="s">
        <v>472</v>
      </c>
      <c r="H143" s="10" t="s">
        <v>473</v>
      </c>
      <c r="I143" s="10">
        <v>1</v>
      </c>
      <c r="J143" s="11">
        <v>88.533000000000001</v>
      </c>
      <c r="K143" s="11">
        <f>IF(Tabela1[[#This Row],[distância '[km']]]&gt;100,TRUNC(Tabela1[[#This Row],[distância '[km']]]/'Custos Unitários'!$C$7,0),0)</f>
        <v>0</v>
      </c>
      <c r="L143" s="1">
        <f>Tabela1[[#This Row],[distância '[km']]]*(1+'Custos Unitários'!$C$8)*(('Custos Unitários'!$C$21*'Custos Unitários'!$C$4)+('Custos Unitários'!$C$22*'Custos Unitários'!$C$5))</f>
        <v>3387970.2514091637</v>
      </c>
      <c r="M143" s="1">
        <f>Tabela1[[#This Row],[Qtdade Amplificação]]*('Custos Unitários'!C$20)+IF(Tabela1[[#This Row],[Qtdade Amplificação]]&gt;4,TRUNC(Tabela1[[#This Row],[Qtdade Amplificação]]/4)*'Custos Unitários'!C$17,0)</f>
        <v>0</v>
      </c>
      <c r="N14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4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43" s="1">
        <f>'Custos Unitários'!$C$23*'Custos Unitários'!$C$6</f>
        <v>302692.44182889489</v>
      </c>
      <c r="Q143" s="5">
        <f>SUM(Tabela2[[#This Row],[custo duto e fibra]:[custo infra estação]])</f>
        <v>4108445.8320508641</v>
      </c>
      <c r="R143" s="2">
        <f>Tabela1[[#This Row],[distância '[km']]]*(1+'Custos Unitários'!$C$8)*('Custos Unitários'!$C$21*'Custos Unitários'!$C$4*'Custos Unitários'!$E$21+'Custos Unitários'!$C$22*'Custos Unitários'!$C$5*'Custos Unitários'!$E$22)</f>
        <v>40655.643016909969</v>
      </c>
      <c r="S143" s="2">
        <f>Tabela1[[#This Row],[Qtdade Amplificação]]*('Custos Unitários'!D$20)+IF(Tabela1[[#This Row],[Qtdade Amplificação]]&gt;4,TRUNC(Tabela1[[#This Row],[Qtdade Amplificação]]/4)*'Custos Unitários'!D$17,0)</f>
        <v>0</v>
      </c>
      <c r="T14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4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43" s="2">
        <f>'Custos Unitários'!$C$23*'Custos Unitários'!$E$23*'Custos Unitários'!$C$6</f>
        <v>24215.39534631159</v>
      </c>
      <c r="W143" s="5">
        <f>SUM(Tabela3[[#This Row],[opex duto e fibra]:[opex infra estação]])</f>
        <v>102989.41762953963</v>
      </c>
    </row>
    <row r="144" spans="1:23" x14ac:dyDescent="0.25">
      <c r="A144" s="10">
        <v>430187</v>
      </c>
      <c r="B144" s="10" t="s">
        <v>32</v>
      </c>
      <c r="C144" s="10" t="s">
        <v>563</v>
      </c>
      <c r="D144" s="10" t="s">
        <v>564</v>
      </c>
      <c r="E144" s="10">
        <v>432240</v>
      </c>
      <c r="F144" s="10" t="s">
        <v>32</v>
      </c>
      <c r="G144" s="10" t="s">
        <v>565</v>
      </c>
      <c r="H144" s="10" t="s">
        <v>566</v>
      </c>
      <c r="I144" s="10">
        <v>1</v>
      </c>
      <c r="J144" s="11">
        <v>74.117000000000004</v>
      </c>
      <c r="K144" s="11">
        <f>IF(Tabela1[[#This Row],[distância '[km']]]&gt;100,TRUNC(Tabela1[[#This Row],[distância '[km']]]/'Custos Unitários'!$C$7,0),0)</f>
        <v>0</v>
      </c>
      <c r="L144" s="1">
        <f>Tabela1[[#This Row],[distância '[km']]]*(1+'Custos Unitários'!$C$8)*(('Custos Unitários'!$C$21*'Custos Unitários'!$C$4)+('Custos Unitários'!$C$22*'Custos Unitários'!$C$5))</f>
        <v>2836300.4882212617</v>
      </c>
      <c r="M144" s="1">
        <f>Tabela1[[#This Row],[Qtdade Amplificação]]*('Custos Unitários'!C$20)+IF(Tabela1[[#This Row],[Qtdade Amplificação]]&gt;4,TRUNC(Tabela1[[#This Row],[Qtdade Amplificação]]/4)*'Custos Unitários'!C$17,0)</f>
        <v>0</v>
      </c>
      <c r="N14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4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44" s="1">
        <f>'Custos Unitários'!$C$23*'Custos Unitários'!$C$6</f>
        <v>302692.44182889489</v>
      </c>
      <c r="Q144" s="5">
        <f>SUM(Tabela2[[#This Row],[custo duto e fibra]:[custo infra estação]])</f>
        <v>3510874.415722135</v>
      </c>
      <c r="R144" s="2">
        <f>Tabela1[[#This Row],[distância '[km']]]*(1+'Custos Unitários'!$C$8)*('Custos Unitários'!$C$21*'Custos Unitários'!$C$4*'Custos Unitários'!$E$21+'Custos Unitários'!$C$22*'Custos Unitários'!$C$5*'Custos Unitários'!$E$22)</f>
        <v>34035.605858655144</v>
      </c>
      <c r="S144" s="2">
        <f>Tabela1[[#This Row],[Qtdade Amplificação]]*('Custos Unitários'!D$20)+IF(Tabela1[[#This Row],[Qtdade Amplificação]]&gt;4,TRUNC(Tabela1[[#This Row],[Qtdade Amplificação]]/4)*'Custos Unitários'!D$17,0)</f>
        <v>0</v>
      </c>
      <c r="T14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4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44" s="2">
        <f>'Custos Unitários'!$C$23*'Custos Unitários'!$E$23*'Custos Unitários'!$C$6</f>
        <v>24215.39534631159</v>
      </c>
      <c r="W144" s="5">
        <f>SUM(Tabela3[[#This Row],[opex duto e fibra]:[opex infra estação]])</f>
        <v>91779.215157202096</v>
      </c>
    </row>
    <row r="145" spans="1:23" x14ac:dyDescent="0.25">
      <c r="A145" s="10">
        <v>310570</v>
      </c>
      <c r="B145" s="10" t="s">
        <v>37</v>
      </c>
      <c r="C145" s="10" t="s">
        <v>567</v>
      </c>
      <c r="D145" s="10" t="s">
        <v>568</v>
      </c>
      <c r="E145" s="10">
        <v>310040</v>
      </c>
      <c r="F145" s="10" t="s">
        <v>37</v>
      </c>
      <c r="G145" s="10" t="s">
        <v>569</v>
      </c>
      <c r="H145" s="10" t="s">
        <v>570</v>
      </c>
      <c r="I145" s="10">
        <v>1</v>
      </c>
      <c r="J145" s="11">
        <v>19.187999999999999</v>
      </c>
      <c r="K145" s="11">
        <f>IF(Tabela1[[#This Row],[distância '[km']]]&gt;100,TRUNC(Tabela1[[#This Row],[distância '[km']]]/'Custos Unitários'!$C$7,0),0)</f>
        <v>0</v>
      </c>
      <c r="L145" s="1">
        <f>Tabela1[[#This Row],[distância '[km']]]*(1+'Custos Unitários'!$C$8)*(('Custos Unitários'!$C$21*'Custos Unitários'!$C$4)+('Custos Unitários'!$C$22*'Custos Unitários'!$C$5))</f>
        <v>734284.08823872486</v>
      </c>
      <c r="M145" s="1">
        <f>Tabela1[[#This Row],[Qtdade Amplificação]]*('Custos Unitários'!C$20)+IF(Tabela1[[#This Row],[Qtdade Amplificação]]&gt;4,TRUNC(Tabela1[[#This Row],[Qtdade Amplificação]]/4)*'Custos Unitários'!C$17,0)</f>
        <v>0</v>
      </c>
      <c r="N14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5" s="1">
        <f>'Custos Unitários'!$C$23*'Custos Unitários'!$C$6</f>
        <v>302692.44182889489</v>
      </c>
      <c r="Q145" s="5">
        <f>SUM(Tabela2[[#This Row],[custo duto e fibra]:[custo infra estação]])</f>
        <v>1403448.327788956</v>
      </c>
      <c r="R145" s="2">
        <f>Tabela1[[#This Row],[distância '[km']]]*(1+'Custos Unitários'!$C$8)*('Custos Unitários'!$C$21*'Custos Unitários'!$C$4*'Custos Unitários'!$E$21+'Custos Unitários'!$C$22*'Custos Unitários'!$C$5*'Custos Unitários'!$E$22)</f>
        <v>8811.4090588646977</v>
      </c>
      <c r="S145" s="2">
        <f>Tabela1[[#This Row],[Qtdade Amplificação]]*('Custos Unitários'!D$20)+IF(Tabela1[[#This Row],[Qtdade Amplificação]]&gt;4,TRUNC(Tabela1[[#This Row],[Qtdade Amplificação]]/4)*'Custos Unitários'!D$17,0)</f>
        <v>0</v>
      </c>
      <c r="T14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5" s="2">
        <f>'Custos Unitários'!$C$23*'Custos Unitários'!$E$23*'Custos Unitários'!$C$6</f>
        <v>24215.39534631159</v>
      </c>
      <c r="W145" s="5">
        <f>SUM(Tabela3[[#This Row],[opex duto e fibra]:[opex infra estação]])</f>
        <v>66014.049562347427</v>
      </c>
    </row>
    <row r="146" spans="1:23" x14ac:dyDescent="0.25">
      <c r="A146" s="10">
        <v>220120</v>
      </c>
      <c r="B146" s="10" t="s">
        <v>27</v>
      </c>
      <c r="C146" s="10" t="s">
        <v>571</v>
      </c>
      <c r="D146" s="10" t="s">
        <v>572</v>
      </c>
      <c r="E146" s="10">
        <v>220150</v>
      </c>
      <c r="F146" s="10" t="s">
        <v>27</v>
      </c>
      <c r="G146" s="10" t="s">
        <v>573</v>
      </c>
      <c r="H146" s="10" t="s">
        <v>574</v>
      </c>
      <c r="I146" s="10">
        <v>1</v>
      </c>
      <c r="J146" s="11">
        <v>37.790999999999997</v>
      </c>
      <c r="K146" s="11">
        <f>IF(Tabela1[[#This Row],[distância '[km']]]&gt;100,TRUNC(Tabela1[[#This Row],[distância '[km']]]/'Custos Unitários'!$C$7,0),0)</f>
        <v>0</v>
      </c>
      <c r="L146" s="1">
        <f>Tabela1[[#This Row],[distância '[km']]]*(1+'Custos Unitários'!$C$8)*(('Custos Unitários'!$C$21*'Custos Unitários'!$C$4)+('Custos Unitários'!$C$22*'Custos Unitários'!$C$5))</f>
        <v>1446181.4664701715</v>
      </c>
      <c r="M146" s="1">
        <f>Tabela1[[#This Row],[Qtdade Amplificação]]*('Custos Unitários'!C$20)+IF(Tabela1[[#This Row],[Qtdade Amplificação]]&gt;4,TRUNC(Tabela1[[#This Row],[Qtdade Amplificação]]/4)*'Custos Unitários'!C$17,0)</f>
        <v>0</v>
      </c>
      <c r="N14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6" s="1">
        <f>'Custos Unitários'!$C$23*'Custos Unitários'!$C$6</f>
        <v>302692.44182889489</v>
      </c>
      <c r="Q146" s="5">
        <f>SUM(Tabela2[[#This Row],[custo duto e fibra]:[custo infra estação]])</f>
        <v>2115345.7060204027</v>
      </c>
      <c r="R146" s="2">
        <f>Tabela1[[#This Row],[distância '[km']]]*(1+'Custos Unitários'!$C$8)*('Custos Unitários'!$C$21*'Custos Unitários'!$C$4*'Custos Unitários'!$E$21+'Custos Unitários'!$C$22*'Custos Unitários'!$C$5*'Custos Unitários'!$E$22)</f>
        <v>17354.177597642058</v>
      </c>
      <c r="S146" s="2">
        <f>Tabela1[[#This Row],[Qtdade Amplificação]]*('Custos Unitários'!D$20)+IF(Tabela1[[#This Row],[Qtdade Amplificação]]&gt;4,TRUNC(Tabela1[[#This Row],[Qtdade Amplificação]]/4)*'Custos Unitários'!D$17,0)</f>
        <v>0</v>
      </c>
      <c r="T14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6" s="2">
        <f>'Custos Unitários'!$C$23*'Custos Unitários'!$E$23*'Custos Unitários'!$C$6</f>
        <v>24215.39534631159</v>
      </c>
      <c r="W146" s="5">
        <f>SUM(Tabela3[[#This Row],[opex duto e fibra]:[opex infra estação]])</f>
        <v>74556.81810112478</v>
      </c>
    </row>
    <row r="147" spans="1:23" x14ac:dyDescent="0.25">
      <c r="A147" s="10">
        <v>220130</v>
      </c>
      <c r="B147" s="10" t="s">
        <v>27</v>
      </c>
      <c r="C147" s="10" t="s">
        <v>575</v>
      </c>
      <c r="D147" s="10" t="s">
        <v>576</v>
      </c>
      <c r="E147" s="10">
        <v>220870</v>
      </c>
      <c r="F147" s="10" t="s">
        <v>27</v>
      </c>
      <c r="G147" s="10" t="s">
        <v>3629</v>
      </c>
      <c r="H147" s="10" t="s">
        <v>3630</v>
      </c>
      <c r="I147" s="10">
        <v>1</v>
      </c>
      <c r="J147" s="11">
        <v>150.202</v>
      </c>
      <c r="K147" s="11">
        <f>IF(Tabela1[[#This Row],[distância '[km']]]&gt;100,TRUNC(Tabela1[[#This Row],[distância '[km']]]/'Custos Unitários'!$C$7,0),0)</f>
        <v>2</v>
      </c>
      <c r="L147" s="1">
        <f>Tabela1[[#This Row],[distância '[km']]]*(1+'Custos Unitários'!$C$8)*(('Custos Unitários'!$C$21*'Custos Unitários'!$C$4)+('Custos Unitários'!$C$22*'Custos Unitários'!$C$5))</f>
        <v>5747912.1649798295</v>
      </c>
      <c r="M147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14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4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47" s="1">
        <f>'Custos Unitários'!$C$23*'Custos Unitários'!$C$6</f>
        <v>302692.44182889489</v>
      </c>
      <c r="Q147" s="5">
        <f>SUM(Tabela2[[#This Row],[custo duto e fibra]:[custo infra estação]])</f>
        <v>6934403.2892463338</v>
      </c>
      <c r="R147" s="2">
        <f>Tabela1[[#This Row],[distância '[km']]]*(1+'Custos Unitários'!$C$8)*('Custos Unitários'!$C$21*'Custos Unitários'!$C$4*'Custos Unitários'!$E$21+'Custos Unitários'!$C$22*'Custos Unitários'!$C$5*'Custos Unitários'!$E$22)</f>
        <v>68974.945979757962</v>
      </c>
      <c r="S147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14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4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47" s="2">
        <f>'Custos Unitários'!$C$23*'Custos Unitários'!$E$23*'Custos Unitários'!$C$6</f>
        <v>24215.39534631159</v>
      </c>
      <c r="W147" s="5">
        <f>SUM(Tabela3[[#This Row],[opex duto e fibra]:[opex infra estação]])</f>
        <v>167133.41067075767</v>
      </c>
    </row>
    <row r="148" spans="1:23" x14ac:dyDescent="0.25">
      <c r="A148" s="10">
        <v>230200</v>
      </c>
      <c r="B148" s="10" t="s">
        <v>203</v>
      </c>
      <c r="C148" s="10" t="s">
        <v>577</v>
      </c>
      <c r="D148" s="10" t="s">
        <v>578</v>
      </c>
      <c r="E148" s="10">
        <v>230830</v>
      </c>
      <c r="F148" s="10" t="s">
        <v>203</v>
      </c>
      <c r="G148" s="10" t="s">
        <v>579</v>
      </c>
      <c r="H148" s="10" t="s">
        <v>580</v>
      </c>
      <c r="I148" s="10">
        <v>1</v>
      </c>
      <c r="J148" s="11">
        <v>29.446000000000002</v>
      </c>
      <c r="K148" s="11">
        <f>IF(Tabela1[[#This Row],[distância '[km']]]&gt;100,TRUNC(Tabela1[[#This Row],[distância '[km']]]/'Custos Unitários'!$C$7,0),0)</f>
        <v>0</v>
      </c>
      <c r="L148" s="1">
        <f>Tabela1[[#This Row],[distância '[km']]]*(1+'Custos Unitários'!$C$8)*(('Custos Unitários'!$C$21*'Custos Unitários'!$C$4)+('Custos Unitários'!$C$22*'Custos Unitários'!$C$5))</f>
        <v>1126836.0049133571</v>
      </c>
      <c r="M148" s="1">
        <f>Tabela1[[#This Row],[Qtdade Amplificação]]*('Custos Unitários'!C$20)+IF(Tabela1[[#This Row],[Qtdade Amplificação]]&gt;4,TRUNC(Tabela1[[#This Row],[Qtdade Amplificação]]/4)*'Custos Unitários'!C$17,0)</f>
        <v>0</v>
      </c>
      <c r="N14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8" s="1">
        <f>'Custos Unitários'!$C$23*'Custos Unitários'!$C$6</f>
        <v>302692.44182889489</v>
      </c>
      <c r="Q148" s="5">
        <f>SUM(Tabela2[[#This Row],[custo duto e fibra]:[custo infra estação]])</f>
        <v>1796000.2444635881</v>
      </c>
      <c r="R148" s="2">
        <f>Tabela1[[#This Row],[distância '[km']]]*(1+'Custos Unitários'!$C$8)*('Custos Unitários'!$C$21*'Custos Unitários'!$C$4*'Custos Unitários'!$E$21+'Custos Unitários'!$C$22*'Custos Unitários'!$C$5*'Custos Unitários'!$E$22)</f>
        <v>13522.032058960285</v>
      </c>
      <c r="S148" s="2">
        <f>Tabela1[[#This Row],[Qtdade Amplificação]]*('Custos Unitários'!D$20)+IF(Tabela1[[#This Row],[Qtdade Amplificação]]&gt;4,TRUNC(Tabela1[[#This Row],[Qtdade Amplificação]]/4)*'Custos Unitários'!D$17,0)</f>
        <v>0</v>
      </c>
      <c r="T14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8" s="2">
        <f>'Custos Unitários'!$C$23*'Custos Unitários'!$E$23*'Custos Unitários'!$C$6</f>
        <v>24215.39534631159</v>
      </c>
      <c r="W148" s="5">
        <f>SUM(Tabela3[[#This Row],[opex duto e fibra]:[opex infra estação]])</f>
        <v>70724.672562443011</v>
      </c>
    </row>
    <row r="149" spans="1:23" x14ac:dyDescent="0.25">
      <c r="A149" s="10">
        <v>290323</v>
      </c>
      <c r="B149" s="10" t="s">
        <v>8</v>
      </c>
      <c r="C149" s="10" t="s">
        <v>581</v>
      </c>
      <c r="D149" s="10" t="s">
        <v>582</v>
      </c>
      <c r="E149" s="10">
        <v>290620</v>
      </c>
      <c r="F149" s="10" t="s">
        <v>8</v>
      </c>
      <c r="G149" s="10" t="s">
        <v>559</v>
      </c>
      <c r="H149" s="10" t="s">
        <v>560</v>
      </c>
      <c r="I149" s="10">
        <v>1</v>
      </c>
      <c r="J149" s="11">
        <v>18.821000000000002</v>
      </c>
      <c r="K149" s="11">
        <f>IF(Tabela1[[#This Row],[distância '[km']]]&gt;100,TRUNC(Tabela1[[#This Row],[distância '[km']]]/'Custos Unitários'!$C$7,0),0)</f>
        <v>0</v>
      </c>
      <c r="L149" s="1">
        <f>Tabela1[[#This Row],[distância '[km']]]*(1+'Custos Unitários'!$C$8)*(('Custos Unitários'!$C$21*'Custos Unitários'!$C$4)+('Custos Unitários'!$C$22*'Custos Unitários'!$C$5))</f>
        <v>720239.77614868886</v>
      </c>
      <c r="M149" s="1">
        <f>Tabela1[[#This Row],[Qtdade Amplificação]]*('Custos Unitários'!C$20)+IF(Tabela1[[#This Row],[Qtdade Amplificação]]&gt;4,TRUNC(Tabela1[[#This Row],[Qtdade Amplificação]]/4)*'Custos Unitários'!C$17,0)</f>
        <v>0</v>
      </c>
      <c r="N14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9" s="1">
        <f>'Custos Unitários'!$C$23*'Custos Unitários'!$C$6</f>
        <v>302692.44182889489</v>
      </c>
      <c r="Q149" s="5">
        <f>SUM(Tabela2[[#This Row],[custo duto e fibra]:[custo infra estação]])</f>
        <v>1389404.01569892</v>
      </c>
      <c r="R149" s="2">
        <f>Tabela1[[#This Row],[distância '[km']]]*(1+'Custos Unitários'!$C$8)*('Custos Unitários'!$C$21*'Custos Unitários'!$C$4*'Custos Unitários'!$E$21+'Custos Unitários'!$C$22*'Custos Unitários'!$C$5*'Custos Unitários'!$E$22)</f>
        <v>8642.8773137842672</v>
      </c>
      <c r="S149" s="2">
        <f>Tabela1[[#This Row],[Qtdade Amplificação]]*('Custos Unitários'!D$20)+IF(Tabela1[[#This Row],[Qtdade Amplificação]]&gt;4,TRUNC(Tabela1[[#This Row],[Qtdade Amplificação]]/4)*'Custos Unitários'!D$17,0)</f>
        <v>0</v>
      </c>
      <c r="T14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9" s="2">
        <f>'Custos Unitários'!$C$23*'Custos Unitários'!$E$23*'Custos Unitários'!$C$6</f>
        <v>24215.39534631159</v>
      </c>
      <c r="W149" s="5">
        <f>SUM(Tabela3[[#This Row],[opex duto e fibra]:[opex infra estação]])</f>
        <v>65845.517817266998</v>
      </c>
    </row>
    <row r="150" spans="1:23" x14ac:dyDescent="0.25">
      <c r="A150" s="10">
        <v>220155</v>
      </c>
      <c r="B150" s="10" t="s">
        <v>27</v>
      </c>
      <c r="C150" s="10" t="s">
        <v>583</v>
      </c>
      <c r="D150" s="10" t="s">
        <v>584</v>
      </c>
      <c r="E150" s="10">
        <v>220780</v>
      </c>
      <c r="F150" s="10" t="s">
        <v>27</v>
      </c>
      <c r="G150" s="10" t="s">
        <v>30</v>
      </c>
      <c r="H150" s="10" t="s">
        <v>31</v>
      </c>
      <c r="I150" s="10">
        <v>1</v>
      </c>
      <c r="J150" s="11">
        <v>137.92599999999999</v>
      </c>
      <c r="K150" s="11">
        <f>IF(Tabela1[[#This Row],[distância '[km']]]&gt;100,TRUNC(Tabela1[[#This Row],[distância '[km']]]/'Custos Unitários'!$C$7,0),0)</f>
        <v>1</v>
      </c>
      <c r="L150" s="1">
        <f>Tabela1[[#This Row],[distância '[km']]]*(1+'Custos Unitários'!$C$8)*(('Custos Unitários'!$C$21*'Custos Unitários'!$C$4)+('Custos Unitários'!$C$22*'Custos Unitários'!$C$5))</f>
        <v>5278135.6657501748</v>
      </c>
      <c r="M150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15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5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50" s="1">
        <f>'Custos Unitários'!$C$23*'Custos Unitários'!$C$6</f>
        <v>302692.44182889489</v>
      </c>
      <c r="Q150" s="5">
        <f>SUM(Tabela2[[#This Row],[custo duto e fibra]:[custo infra estação]])</f>
        <v>6231619.0182042774</v>
      </c>
      <c r="R150" s="2">
        <f>Tabela1[[#This Row],[distância '[km']]]*(1+'Custos Unitários'!$C$8)*('Custos Unitários'!$C$21*'Custos Unitários'!$C$4*'Custos Unitários'!$E$21+'Custos Unitários'!$C$22*'Custos Unitários'!$C$5*'Custos Unitários'!$E$22)</f>
        <v>63337.627989002103</v>
      </c>
      <c r="S150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15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5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50" s="2">
        <f>'Custos Unitários'!$C$23*'Custos Unitários'!$E$23*'Custos Unitários'!$C$6</f>
        <v>24215.39534631159</v>
      </c>
      <c r="W150" s="5">
        <f>SUM(Tabela3[[#This Row],[opex duto e fibra]:[opex infra estação]])</f>
        <v>143583.74764081679</v>
      </c>
    </row>
    <row r="151" spans="1:23" x14ac:dyDescent="0.25">
      <c r="A151" s="10">
        <v>210173</v>
      </c>
      <c r="B151" s="10" t="s">
        <v>17</v>
      </c>
      <c r="C151" s="10" t="s">
        <v>585</v>
      </c>
      <c r="D151" s="10" t="s">
        <v>586</v>
      </c>
      <c r="E151" s="10">
        <v>211270</v>
      </c>
      <c r="F151" s="10" t="s">
        <v>17</v>
      </c>
      <c r="G151" s="10" t="s">
        <v>2942</v>
      </c>
      <c r="H151" s="10" t="s">
        <v>2943</v>
      </c>
      <c r="I151" s="10">
        <v>1</v>
      </c>
      <c r="J151" s="11">
        <v>107.41500000000001</v>
      </c>
      <c r="K151" s="11">
        <f>IF(Tabela1[[#This Row],[distância '[km']]]&gt;100,TRUNC(Tabela1[[#This Row],[distância '[km']]]/'Custos Unitários'!$C$7,0),0)</f>
        <v>1</v>
      </c>
      <c r="L151" s="1">
        <f>Tabela1[[#This Row],[distância '[km']]]*(1+'Custos Unitários'!$C$8)*(('Custos Unitários'!$C$21*'Custos Unitários'!$C$4)+('Custos Unitários'!$C$22*'Custos Unitários'!$C$5))</f>
        <v>4110544.3682594663</v>
      </c>
      <c r="M151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15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5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51" s="1">
        <f>'Custos Unitários'!$C$23*'Custos Unitários'!$C$6</f>
        <v>302692.44182889489</v>
      </c>
      <c r="Q151" s="5">
        <f>SUM(Tabela2[[#This Row],[custo duto e fibra]:[custo infra estação]])</f>
        <v>5064027.7207135689</v>
      </c>
      <c r="R151" s="2">
        <f>Tabela1[[#This Row],[distância '[km']]]*(1+'Custos Unitários'!$C$8)*('Custos Unitários'!$C$21*'Custos Unitários'!$C$4*'Custos Unitários'!$E$21+'Custos Unitários'!$C$22*'Custos Unitários'!$C$5*'Custos Unitários'!$E$22)</f>
        <v>49326.532419113595</v>
      </c>
      <c r="S151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15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5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51" s="2">
        <f>'Custos Unitários'!$C$23*'Custos Unitários'!$E$23*'Custos Unitários'!$C$6</f>
        <v>24215.39534631159</v>
      </c>
      <c r="W151" s="5">
        <f>SUM(Tabela3[[#This Row],[opex duto e fibra]:[opex infra estação]])</f>
        <v>129572.65207092829</v>
      </c>
    </row>
    <row r="152" spans="1:23" x14ac:dyDescent="0.25">
      <c r="A152" s="10">
        <v>270080</v>
      </c>
      <c r="B152" s="10" t="s">
        <v>589</v>
      </c>
      <c r="C152" s="10" t="s">
        <v>590</v>
      </c>
      <c r="D152" s="10" t="s">
        <v>591</v>
      </c>
      <c r="E152" s="10">
        <v>270910</v>
      </c>
      <c r="F152" s="10" t="s">
        <v>589</v>
      </c>
      <c r="G152" s="10" t="s">
        <v>592</v>
      </c>
      <c r="H152" s="10" t="s">
        <v>593</v>
      </c>
      <c r="I152" s="10">
        <v>1</v>
      </c>
      <c r="J152" s="11">
        <v>9.4220000000000006</v>
      </c>
      <c r="K152" s="11">
        <f>IF(Tabela1[[#This Row],[distância '[km']]]&gt;100,TRUNC(Tabela1[[#This Row],[distância '[km']]]/'Custos Unitários'!$C$7,0),0)</f>
        <v>0</v>
      </c>
      <c r="L152" s="1">
        <f>Tabela1[[#This Row],[distância '[km']]]*(1+'Custos Unitários'!$C$8)*(('Custos Unitários'!$C$21*'Custos Unitários'!$C$4)+('Custos Unitários'!$C$22*'Custos Unitários'!$C$5))</f>
        <v>360559.96869841911</v>
      </c>
      <c r="M152" s="1">
        <f>Tabela1[[#This Row],[Qtdade Amplificação]]*('Custos Unitários'!C$20)+IF(Tabela1[[#This Row],[Qtdade Amplificação]]&gt;4,TRUNC(Tabela1[[#This Row],[Qtdade Amplificação]]/4)*'Custos Unitários'!C$17,0)</f>
        <v>0</v>
      </c>
      <c r="N15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2" s="1">
        <f>'Custos Unitários'!$C$23*'Custos Unitários'!$C$6</f>
        <v>302692.44182889489</v>
      </c>
      <c r="Q152" s="5">
        <f>SUM(Tabela2[[#This Row],[custo duto e fibra]:[custo infra estação]])</f>
        <v>1029724.2082486503</v>
      </c>
      <c r="R152" s="2">
        <f>Tabela1[[#This Row],[distância '[km']]]*(1+'Custos Unitários'!$C$8)*('Custos Unitários'!$C$21*'Custos Unitários'!$C$4*'Custos Unitários'!$E$21+'Custos Unitários'!$C$22*'Custos Unitários'!$C$5*'Custos Unitários'!$E$22)</f>
        <v>4326.7196243810295</v>
      </c>
      <c r="S152" s="2">
        <f>Tabela1[[#This Row],[Qtdade Amplificação]]*('Custos Unitários'!D$20)+IF(Tabela1[[#This Row],[Qtdade Amplificação]]&gt;4,TRUNC(Tabela1[[#This Row],[Qtdade Amplificação]]/4)*'Custos Unitários'!D$17,0)</f>
        <v>0</v>
      </c>
      <c r="T15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2" s="2">
        <f>'Custos Unitários'!$C$23*'Custos Unitários'!$E$23*'Custos Unitários'!$C$6</f>
        <v>24215.39534631159</v>
      </c>
      <c r="W152" s="5">
        <f>SUM(Tabela3[[#This Row],[opex duto e fibra]:[opex infra estação]])</f>
        <v>61529.360127863751</v>
      </c>
    </row>
    <row r="153" spans="1:23" x14ac:dyDescent="0.25">
      <c r="A153" s="10">
        <v>260150</v>
      </c>
      <c r="B153" s="10" t="s">
        <v>13</v>
      </c>
      <c r="C153" s="10" t="s">
        <v>594</v>
      </c>
      <c r="D153" s="10" t="s">
        <v>595</v>
      </c>
      <c r="E153" s="10">
        <v>260500</v>
      </c>
      <c r="F153" s="10" t="s">
        <v>13</v>
      </c>
      <c r="G153" s="10" t="s">
        <v>596</v>
      </c>
      <c r="H153" s="10" t="s">
        <v>597</v>
      </c>
      <c r="I153" s="10">
        <v>1</v>
      </c>
      <c r="J153" s="11">
        <v>17.902000000000001</v>
      </c>
      <c r="K153" s="11">
        <f>IF(Tabela1[[#This Row],[distância '[km']]]&gt;100,TRUNC(Tabela1[[#This Row],[distância '[km']]]/'Custos Unitários'!$C$7,0),0)</f>
        <v>0</v>
      </c>
      <c r="L153" s="1">
        <f>Tabela1[[#This Row],[distância '[km']]]*(1+'Custos Unitários'!$C$8)*(('Custos Unitários'!$C$21*'Custos Unitários'!$C$4)+('Custos Unitários'!$C$22*'Custos Unitários'!$C$5))</f>
        <v>685071.5941030673</v>
      </c>
      <c r="M153" s="1">
        <f>Tabela1[[#This Row],[Qtdade Amplificação]]*('Custos Unitários'!C$20)+IF(Tabela1[[#This Row],[Qtdade Amplificação]]&gt;4,TRUNC(Tabela1[[#This Row],[Qtdade Amplificação]]/4)*'Custos Unitários'!C$17,0)</f>
        <v>0</v>
      </c>
      <c r="N15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3" s="1">
        <f>'Custos Unitários'!$C$23*'Custos Unitários'!$C$6</f>
        <v>302692.44182889489</v>
      </c>
      <c r="Q153" s="5">
        <f>SUM(Tabela2[[#This Row],[custo duto e fibra]:[custo infra estação]])</f>
        <v>1354235.8336532984</v>
      </c>
      <c r="R153" s="2">
        <f>Tabela1[[#This Row],[distância '[km']]]*(1+'Custos Unitários'!$C$8)*('Custos Unitários'!$C$21*'Custos Unitários'!$C$4*'Custos Unitários'!$E$21+'Custos Unitários'!$C$22*'Custos Unitários'!$C$5*'Custos Unitários'!$E$22)</f>
        <v>8220.8591292368073</v>
      </c>
      <c r="S153" s="2">
        <f>Tabela1[[#This Row],[Qtdade Amplificação]]*('Custos Unitários'!D$20)+IF(Tabela1[[#This Row],[Qtdade Amplificação]]&gt;4,TRUNC(Tabela1[[#This Row],[Qtdade Amplificação]]/4)*'Custos Unitários'!D$17,0)</f>
        <v>0</v>
      </c>
      <c r="T15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3" s="2">
        <f>'Custos Unitários'!$C$23*'Custos Unitários'!$E$23*'Custos Unitários'!$C$6</f>
        <v>24215.39534631159</v>
      </c>
      <c r="W153" s="5">
        <f>SUM(Tabela3[[#This Row],[opex duto e fibra]:[opex infra estação]])</f>
        <v>65423.499632719533</v>
      </c>
    </row>
    <row r="154" spans="1:23" x14ac:dyDescent="0.25">
      <c r="A154" s="10">
        <v>220157</v>
      </c>
      <c r="B154" s="10" t="s">
        <v>27</v>
      </c>
      <c r="C154" s="10" t="s">
        <v>598</v>
      </c>
      <c r="D154" s="10" t="s">
        <v>599</v>
      </c>
      <c r="E154" s="10">
        <v>220415</v>
      </c>
      <c r="F154" s="10" t="s">
        <v>27</v>
      </c>
      <c r="G154" s="10" t="s">
        <v>600</v>
      </c>
      <c r="H154" s="10" t="s">
        <v>601</v>
      </c>
      <c r="I154" s="10">
        <v>1</v>
      </c>
      <c r="J154" s="11">
        <v>22.411000000000001</v>
      </c>
      <c r="K154" s="11">
        <f>IF(Tabela1[[#This Row],[distância '[km']]]&gt;100,TRUNC(Tabela1[[#This Row],[distância '[km']]]/'Custos Unitários'!$C$7,0),0)</f>
        <v>0</v>
      </c>
      <c r="L154" s="1">
        <f>Tabela1[[#This Row],[distância '[km']]]*(1+'Custos Unitários'!$C$8)*(('Custos Unitários'!$C$21*'Custos Unitários'!$C$4)+('Custos Unitários'!$C$22*'Custos Unitários'!$C$5))</f>
        <v>857621.46662070381</v>
      </c>
      <c r="M154" s="1">
        <f>Tabela1[[#This Row],[Qtdade Amplificação]]*('Custos Unitários'!C$20)+IF(Tabela1[[#This Row],[Qtdade Amplificação]]&gt;4,TRUNC(Tabela1[[#This Row],[Qtdade Amplificação]]/4)*'Custos Unitários'!C$17,0)</f>
        <v>0</v>
      </c>
      <c r="N15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4" s="1">
        <f>'Custos Unitários'!$C$23*'Custos Unitários'!$C$6</f>
        <v>302692.44182889489</v>
      </c>
      <c r="Q154" s="5">
        <f>SUM(Tabela2[[#This Row],[custo duto e fibra]:[custo infra estação]])</f>
        <v>1526785.706170935</v>
      </c>
      <c r="R154" s="2">
        <f>Tabela1[[#This Row],[distância '[km']]]*(1+'Custos Unitários'!$C$8)*('Custos Unitários'!$C$21*'Custos Unitários'!$C$4*'Custos Unitários'!$E$21+'Custos Unitários'!$C$22*'Custos Unitários'!$C$5*'Custos Unitários'!$E$22)</f>
        <v>10291.457599448446</v>
      </c>
      <c r="S154" s="2">
        <f>Tabela1[[#This Row],[Qtdade Amplificação]]*('Custos Unitários'!D$20)+IF(Tabela1[[#This Row],[Qtdade Amplificação]]&gt;4,TRUNC(Tabela1[[#This Row],[Qtdade Amplificação]]/4)*'Custos Unitários'!D$17,0)</f>
        <v>0</v>
      </c>
      <c r="T15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4" s="2">
        <f>'Custos Unitários'!$C$23*'Custos Unitários'!$E$23*'Custos Unitários'!$C$6</f>
        <v>24215.39534631159</v>
      </c>
      <c r="W154" s="5">
        <f>SUM(Tabela3[[#This Row],[opex duto e fibra]:[opex infra estação]])</f>
        <v>67494.098102931166</v>
      </c>
    </row>
    <row r="155" spans="1:23" x14ac:dyDescent="0.25">
      <c r="A155" s="10">
        <v>310610</v>
      </c>
      <c r="B155" s="10" t="s">
        <v>37</v>
      </c>
      <c r="C155" s="10" t="s">
        <v>602</v>
      </c>
      <c r="D155" s="10" t="s">
        <v>603</v>
      </c>
      <c r="E155" s="10">
        <v>316750</v>
      </c>
      <c r="F155" s="10" t="s">
        <v>37</v>
      </c>
      <c r="G155" s="10" t="s">
        <v>604</v>
      </c>
      <c r="H155" s="10" t="s">
        <v>605</v>
      </c>
      <c r="I155" s="10">
        <v>1</v>
      </c>
      <c r="J155" s="11">
        <v>14.821</v>
      </c>
      <c r="K155" s="11">
        <f>IF(Tabela1[[#This Row],[distância '[km']]]&gt;100,TRUNC(Tabela1[[#This Row],[distância '[km']]]/'Custos Unitários'!$C$7,0),0)</f>
        <v>0</v>
      </c>
      <c r="L155" s="1">
        <f>Tabela1[[#This Row],[distância '[km']]]*(1+'Custos Unitários'!$C$8)*(('Custos Unitários'!$C$21*'Custos Unitários'!$C$4)+('Custos Unitários'!$C$22*'Custos Unitários'!$C$5))</f>
        <v>567168.25473140203</v>
      </c>
      <c r="M155" s="1">
        <f>Tabela1[[#This Row],[Qtdade Amplificação]]*('Custos Unitários'!C$20)+IF(Tabela1[[#This Row],[Qtdade Amplificação]]&gt;4,TRUNC(Tabela1[[#This Row],[Qtdade Amplificação]]/4)*'Custos Unitários'!C$17,0)</f>
        <v>0</v>
      </c>
      <c r="N15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5" s="1">
        <f>'Custos Unitários'!$C$23*'Custos Unitários'!$C$6</f>
        <v>302692.44182889489</v>
      </c>
      <c r="Q155" s="5">
        <f>SUM(Tabela2[[#This Row],[custo duto e fibra]:[custo infra estação]])</f>
        <v>1236332.4942816333</v>
      </c>
      <c r="R155" s="2">
        <f>Tabela1[[#This Row],[distância '[km']]]*(1+'Custos Unitários'!$C$8)*('Custos Unitários'!$C$21*'Custos Unitários'!$C$4*'Custos Unitários'!$E$21+'Custos Unitários'!$C$22*'Custos Unitários'!$C$5*'Custos Unitários'!$E$22)</f>
        <v>6806.019056776825</v>
      </c>
      <c r="S155" s="2">
        <f>Tabela1[[#This Row],[Qtdade Amplificação]]*('Custos Unitários'!D$20)+IF(Tabela1[[#This Row],[Qtdade Amplificação]]&gt;4,TRUNC(Tabela1[[#This Row],[Qtdade Amplificação]]/4)*'Custos Unitários'!D$17,0)</f>
        <v>0</v>
      </c>
      <c r="T15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5" s="2">
        <f>'Custos Unitários'!$C$23*'Custos Unitários'!$E$23*'Custos Unitários'!$C$6</f>
        <v>24215.39534631159</v>
      </c>
      <c r="W155" s="5">
        <f>SUM(Tabela3[[#This Row],[opex duto e fibra]:[opex infra estação]])</f>
        <v>64008.659560259548</v>
      </c>
    </row>
    <row r="156" spans="1:23" x14ac:dyDescent="0.25">
      <c r="A156" s="10">
        <v>290350</v>
      </c>
      <c r="B156" s="10" t="s">
        <v>8</v>
      </c>
      <c r="C156" s="10" t="s">
        <v>606</v>
      </c>
      <c r="D156" s="10" t="s">
        <v>607</v>
      </c>
      <c r="E156" s="10">
        <v>290689</v>
      </c>
      <c r="F156" s="10" t="s">
        <v>8</v>
      </c>
      <c r="G156" s="10" t="s">
        <v>608</v>
      </c>
      <c r="H156" s="10" t="s">
        <v>609</v>
      </c>
      <c r="I156" s="10">
        <v>1</v>
      </c>
      <c r="J156" s="11">
        <v>45.273000000000003</v>
      </c>
      <c r="K156" s="11">
        <f>IF(Tabela1[[#This Row],[distância '[km']]]&gt;100,TRUNC(Tabela1[[#This Row],[distância '[km']]]/'Custos Unitários'!$C$7,0),0)</f>
        <v>0</v>
      </c>
      <c r="L156" s="1">
        <f>Tabela1[[#This Row],[distância '[km']]]*(1+'Custos Unitários'!$C$8)*(('Custos Unitários'!$C$21*'Custos Unitários'!$C$4)+('Custos Unitários'!$C$22*'Custos Unitários'!$C$5))</f>
        <v>1732501.7472812068</v>
      </c>
      <c r="M156" s="1">
        <f>Tabela1[[#This Row],[Qtdade Amplificação]]*('Custos Unitários'!C$20)+IF(Tabela1[[#This Row],[Qtdade Amplificação]]&gt;4,TRUNC(Tabela1[[#This Row],[Qtdade Amplificação]]/4)*'Custos Unitários'!C$17,0)</f>
        <v>0</v>
      </c>
      <c r="N15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6" s="1">
        <f>'Custos Unitários'!$C$23*'Custos Unitários'!$C$6</f>
        <v>302692.44182889489</v>
      </c>
      <c r="Q156" s="5">
        <f>SUM(Tabela2[[#This Row],[custo duto e fibra]:[custo infra estação]])</f>
        <v>2401665.9868314378</v>
      </c>
      <c r="R156" s="2">
        <f>Tabela1[[#This Row],[distância '[km']]]*(1+'Custos Unitários'!$C$8)*('Custos Unitários'!$C$21*'Custos Unitários'!$C$4*'Custos Unitários'!$E$21+'Custos Unitários'!$C$22*'Custos Unitários'!$C$5*'Custos Unitários'!$E$22)</f>
        <v>20790.020967374483</v>
      </c>
      <c r="S156" s="2">
        <f>Tabela1[[#This Row],[Qtdade Amplificação]]*('Custos Unitários'!D$20)+IF(Tabela1[[#This Row],[Qtdade Amplificação]]&gt;4,TRUNC(Tabela1[[#This Row],[Qtdade Amplificação]]/4)*'Custos Unitários'!D$17,0)</f>
        <v>0</v>
      </c>
      <c r="T15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6" s="2">
        <f>'Custos Unitários'!$C$23*'Custos Unitários'!$E$23*'Custos Unitários'!$C$6</f>
        <v>24215.39534631159</v>
      </c>
      <c r="W156" s="5">
        <f>SUM(Tabela3[[#This Row],[opex duto e fibra]:[opex infra estação]])</f>
        <v>77992.661470857201</v>
      </c>
    </row>
    <row r="157" spans="1:23" x14ac:dyDescent="0.25">
      <c r="A157" s="10">
        <v>270090</v>
      </c>
      <c r="B157" s="10" t="s">
        <v>589</v>
      </c>
      <c r="C157" s="10" t="s">
        <v>610</v>
      </c>
      <c r="D157" s="10" t="s">
        <v>611</v>
      </c>
      <c r="E157" s="10">
        <v>270070</v>
      </c>
      <c r="F157" s="10" t="s">
        <v>589</v>
      </c>
      <c r="G157" s="10" t="s">
        <v>573</v>
      </c>
      <c r="H157" s="10" t="s">
        <v>612</v>
      </c>
      <c r="I157" s="10">
        <v>1</v>
      </c>
      <c r="J157" s="11">
        <v>28.148</v>
      </c>
      <c r="K157" s="11">
        <f>IF(Tabela1[[#This Row],[distância '[km']]]&gt;100,TRUNC(Tabela1[[#This Row],[distância '[km']]]/'Custos Unitários'!$C$7,0),0)</f>
        <v>0</v>
      </c>
      <c r="L157" s="1">
        <f>Tabela1[[#This Row],[distância '[km']]]*(1+'Custos Unitários'!$C$8)*(('Custos Unitários'!$C$21*'Custos Unitários'!$C$4)+('Custos Unitários'!$C$22*'Custos Unitários'!$C$5))</f>
        <v>1077164.2962134473</v>
      </c>
      <c r="M157" s="1">
        <f>Tabela1[[#This Row],[Qtdade Amplificação]]*('Custos Unitários'!C$20)+IF(Tabela1[[#This Row],[Qtdade Amplificação]]&gt;4,TRUNC(Tabela1[[#This Row],[Qtdade Amplificação]]/4)*'Custos Unitários'!C$17,0)</f>
        <v>0</v>
      </c>
      <c r="N15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7" s="1">
        <f>'Custos Unitários'!$C$23*'Custos Unitários'!$C$6</f>
        <v>302692.44182889489</v>
      </c>
      <c r="Q157" s="5">
        <f>SUM(Tabela2[[#This Row],[custo duto e fibra]:[custo infra estação]])</f>
        <v>1746328.5357636784</v>
      </c>
      <c r="R157" s="2">
        <f>Tabela1[[#This Row],[distância '[km']]]*(1+'Custos Unitários'!$C$8)*('Custos Unitários'!$C$21*'Custos Unitários'!$C$4*'Custos Unitários'!$E$21+'Custos Unitários'!$C$22*'Custos Unitários'!$C$5*'Custos Unitários'!$E$22)</f>
        <v>12925.971554561369</v>
      </c>
      <c r="S157" s="2">
        <f>Tabela1[[#This Row],[Qtdade Amplificação]]*('Custos Unitários'!D$20)+IF(Tabela1[[#This Row],[Qtdade Amplificação]]&gt;4,TRUNC(Tabela1[[#This Row],[Qtdade Amplificação]]/4)*'Custos Unitários'!D$17,0)</f>
        <v>0</v>
      </c>
      <c r="T15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7" s="2">
        <f>'Custos Unitários'!$C$23*'Custos Unitários'!$E$23*'Custos Unitários'!$C$6</f>
        <v>24215.39534631159</v>
      </c>
      <c r="W157" s="5">
        <f>SUM(Tabela3[[#This Row],[opex duto e fibra]:[opex infra estação]])</f>
        <v>70128.612058044091</v>
      </c>
    </row>
    <row r="158" spans="1:23" x14ac:dyDescent="0.25">
      <c r="A158" s="10">
        <v>220160</v>
      </c>
      <c r="B158" s="10" t="s">
        <v>27</v>
      </c>
      <c r="C158" s="10" t="s">
        <v>615</v>
      </c>
      <c r="D158" s="10" t="s">
        <v>616</v>
      </c>
      <c r="E158" s="10">
        <v>220640</v>
      </c>
      <c r="F158" s="10" t="s">
        <v>27</v>
      </c>
      <c r="G158" s="10" t="s">
        <v>617</v>
      </c>
      <c r="H158" s="10" t="s">
        <v>618</v>
      </c>
      <c r="I158" s="10">
        <v>1</v>
      </c>
      <c r="J158" s="11">
        <v>37.152000000000001</v>
      </c>
      <c r="K158" s="11">
        <f>IF(Tabela1[[#This Row],[distância '[km']]]&gt;100,TRUNC(Tabela1[[#This Row],[distância '[km']]]/'Custos Unitários'!$C$7,0),0)</f>
        <v>0</v>
      </c>
      <c r="L158" s="1">
        <f>Tabela1[[#This Row],[distância '[km']]]*(1+'Custos Unitários'!$C$8)*(('Custos Unitários'!$C$21*'Custos Unitários'!$C$4)+('Custos Unitários'!$C$22*'Custos Unitários'!$C$5))</f>
        <v>1421728.29092376</v>
      </c>
      <c r="M158" s="1">
        <f>Tabela1[[#This Row],[Qtdade Amplificação]]*('Custos Unitários'!C$20)+IF(Tabela1[[#This Row],[Qtdade Amplificação]]&gt;4,TRUNC(Tabela1[[#This Row],[Qtdade Amplificação]]/4)*'Custos Unitários'!C$17,0)</f>
        <v>0</v>
      </c>
      <c r="N15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8" s="1">
        <f>'Custos Unitários'!$C$23*'Custos Unitários'!$C$6</f>
        <v>302692.44182889489</v>
      </c>
      <c r="Q158" s="5">
        <f>SUM(Tabela2[[#This Row],[custo duto e fibra]:[custo infra estação]])</f>
        <v>2090892.5304739911</v>
      </c>
      <c r="R158" s="2">
        <f>Tabela1[[#This Row],[distância '[km']]]*(1+'Custos Unitários'!$C$8)*('Custos Unitários'!$C$21*'Custos Unitários'!$C$4*'Custos Unitários'!$E$21+'Custos Unitários'!$C$22*'Custos Unitários'!$C$5*'Custos Unitários'!$E$22)</f>
        <v>17060.739491085122</v>
      </c>
      <c r="S158" s="2">
        <f>Tabela1[[#This Row],[Qtdade Amplificação]]*('Custos Unitários'!D$20)+IF(Tabela1[[#This Row],[Qtdade Amplificação]]&gt;4,TRUNC(Tabela1[[#This Row],[Qtdade Amplificação]]/4)*'Custos Unitários'!D$17,0)</f>
        <v>0</v>
      </c>
      <c r="T15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8" s="2">
        <f>'Custos Unitários'!$C$23*'Custos Unitários'!$E$23*'Custos Unitários'!$C$6</f>
        <v>24215.39534631159</v>
      </c>
      <c r="W158" s="5">
        <f>SUM(Tabela3[[#This Row],[opex duto e fibra]:[opex infra estação]])</f>
        <v>74263.379994567847</v>
      </c>
    </row>
    <row r="159" spans="1:23" x14ac:dyDescent="0.25">
      <c r="A159" s="10">
        <v>210180</v>
      </c>
      <c r="B159" s="10" t="s">
        <v>17</v>
      </c>
      <c r="C159" s="10" t="s">
        <v>619</v>
      </c>
      <c r="D159" s="10" t="s">
        <v>620</v>
      </c>
      <c r="E159" s="10">
        <v>211065</v>
      </c>
      <c r="F159" s="10" t="s">
        <v>17</v>
      </c>
      <c r="G159" s="10" t="s">
        <v>292</v>
      </c>
      <c r="H159" s="10" t="s">
        <v>293</v>
      </c>
      <c r="I159" s="10">
        <v>1</v>
      </c>
      <c r="J159" s="11">
        <v>52.491</v>
      </c>
      <c r="K159" s="11">
        <f>IF(Tabela1[[#This Row],[distância '[km']]]&gt;100,TRUNC(Tabela1[[#This Row],[distância '[km']]]/'Custos Unitários'!$C$7,0),0)</f>
        <v>0</v>
      </c>
      <c r="L159" s="1">
        <f>Tabela1[[#This Row],[distância '[km']]]*(1+'Custos Unitários'!$C$8)*(('Custos Unitários'!$C$21*'Custos Unitários'!$C$4)+('Custos Unitários'!$C$22*'Custos Unitários'!$C$5))</f>
        <v>2008719.3076787007</v>
      </c>
      <c r="M159" s="1">
        <f>Tabela1[[#This Row],[Qtdade Amplificação]]*('Custos Unitários'!C$20)+IF(Tabela1[[#This Row],[Qtdade Amplificação]]&gt;4,TRUNC(Tabela1[[#This Row],[Qtdade Amplificação]]/4)*'Custos Unitários'!C$17,0)</f>
        <v>0</v>
      </c>
      <c r="N15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5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59" s="1">
        <f>'Custos Unitários'!$C$23*'Custos Unitários'!$C$6</f>
        <v>302692.44182889489</v>
      </c>
      <c r="Q159" s="5">
        <f>SUM(Tabela2[[#This Row],[custo duto e fibra]:[custo infra estação]])</f>
        <v>2683293.2351795742</v>
      </c>
      <c r="R159" s="2">
        <f>Tabela1[[#This Row],[distância '[km']]]*(1+'Custos Unitários'!$C$8)*('Custos Unitários'!$C$21*'Custos Unitários'!$C$4*'Custos Unitários'!$E$21+'Custos Unitários'!$C$22*'Custos Unitários'!$C$5*'Custos Unitários'!$E$22)</f>
        <v>24104.631692144409</v>
      </c>
      <c r="S159" s="2">
        <f>Tabela1[[#This Row],[Qtdade Amplificação]]*('Custos Unitários'!D$20)+IF(Tabela1[[#This Row],[Qtdade Amplificação]]&gt;4,TRUNC(Tabela1[[#This Row],[Qtdade Amplificação]]/4)*'Custos Unitários'!D$17,0)</f>
        <v>0</v>
      </c>
      <c r="T15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5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59" s="2">
        <f>'Custos Unitários'!$C$23*'Custos Unitários'!$E$23*'Custos Unitários'!$C$6</f>
        <v>24215.39534631159</v>
      </c>
      <c r="W159" s="5">
        <f>SUM(Tabela3[[#This Row],[opex duto e fibra]:[opex infra estação]])</f>
        <v>81848.240990691353</v>
      </c>
    </row>
    <row r="160" spans="1:23" x14ac:dyDescent="0.25">
      <c r="A160" s="10">
        <v>130060</v>
      </c>
      <c r="B160" s="10" t="s">
        <v>213</v>
      </c>
      <c r="C160" s="10" t="s">
        <v>621</v>
      </c>
      <c r="D160" s="10" t="s">
        <v>622</v>
      </c>
      <c r="E160" s="10">
        <v>120030</v>
      </c>
      <c r="F160" s="10" t="s">
        <v>691</v>
      </c>
      <c r="G160" s="10" t="s">
        <v>4713</v>
      </c>
      <c r="H160" s="10" t="s">
        <v>4729</v>
      </c>
      <c r="I160" s="10">
        <v>0</v>
      </c>
      <c r="J160" s="11">
        <v>420.90641024137881</v>
      </c>
      <c r="K160" s="11">
        <f>IF(Tabela1[[#This Row],[distância '[km']]]&gt;100,TRUNC(Tabela1[[#This Row],[distância '[km']]]/'Custos Unitários'!$C$7,0),0)</f>
        <v>6</v>
      </c>
      <c r="L160" s="1">
        <f>Tabela1[[#This Row],[distância '[km']]]*(1+'Custos Unitários'!$C$8)*(('Custos Unitários'!$C$21*'Custos Unitários'!$C$4)+('Custos Unitários'!$C$22*'Custos Unitários'!$C$5))</f>
        <v>16107196.147484133</v>
      </c>
      <c r="M160" s="1">
        <f>Tabela1[[#This Row],[Qtdade Amplificação]]*('Custos Unitários'!C$20)+IF(Tabela1[[#This Row],[Qtdade Amplificação]]&gt;4,TRUNC(Tabela1[[#This Row],[Qtdade Amplificação]]/4)*'Custos Unitários'!C$17,0)</f>
        <v>1456582.9488535186</v>
      </c>
      <c r="N16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6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60" s="1">
        <f>'Custos Unitários'!$C$23*'Custos Unitários'!$C$6</f>
        <v>302692.44182889489</v>
      </c>
      <c r="Q160" s="5">
        <f>SUM(Tabela2[[#This Row],[custo duto e fibra]:[custo infra estação]])</f>
        <v>18284254.676979348</v>
      </c>
      <c r="R160" s="2">
        <f>Tabela1[[#This Row],[distância '[km']]]*(1+'Custos Unitários'!$C$8)*('Custos Unitários'!$C$21*'Custos Unitários'!$C$4*'Custos Unitários'!$E$21+'Custos Unitários'!$C$22*'Custos Unitários'!$C$5*'Custos Unitários'!$E$22)</f>
        <v>193286.35376980962</v>
      </c>
      <c r="S160" s="2">
        <f>Tabela1[[#This Row],[Qtdade Amplificação]]*('Custos Unitários'!D$20)+IF(Tabela1[[#This Row],[Qtdade Amplificação]]&gt;4,TRUNC(Tabela1[[#This Row],[Qtdade Amplificação]]/4)*'Custos Unitários'!D$17,0)</f>
        <v>113327.70203302121</v>
      </c>
      <c r="T16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6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60" s="2">
        <f>'Custos Unitários'!$C$23*'Custos Unitários'!$E$23*'Custos Unitários'!$C$6</f>
        <v>24215.39534631159</v>
      </c>
      <c r="W160" s="5">
        <f>SUM(Tabela3[[#This Row],[opex duto e fibra]:[opex infra estação]])</f>
        <v>368947.83041546051</v>
      </c>
    </row>
    <row r="161" spans="1:23" x14ac:dyDescent="0.25">
      <c r="A161" s="10">
        <v>240160</v>
      </c>
      <c r="B161" s="10" t="s">
        <v>80</v>
      </c>
      <c r="C161" s="10" t="s">
        <v>623</v>
      </c>
      <c r="D161" s="10" t="s">
        <v>624</v>
      </c>
      <c r="E161" s="10">
        <v>241090</v>
      </c>
      <c r="F161" s="10" t="s">
        <v>80</v>
      </c>
      <c r="G161" s="10" t="s">
        <v>625</v>
      </c>
      <c r="H161" s="10" t="s">
        <v>626</v>
      </c>
      <c r="I161" s="10">
        <v>1</v>
      </c>
      <c r="J161" s="11">
        <v>18.263000000000002</v>
      </c>
      <c r="K161" s="11">
        <f>IF(Tabela1[[#This Row],[distância '[km']]]&gt;100,TRUNC(Tabela1[[#This Row],[distância '[km']]]/'Custos Unitários'!$C$7,0),0)</f>
        <v>0</v>
      </c>
      <c r="L161" s="1">
        <f>Tabela1[[#This Row],[distância '[km']]]*(1+'Custos Unitários'!$C$8)*(('Custos Unitários'!$C$21*'Custos Unitários'!$C$4)+('Custos Unitários'!$C$22*'Custos Unitários'!$C$5))</f>
        <v>698886.29891097744</v>
      </c>
      <c r="M161" s="1">
        <f>Tabela1[[#This Row],[Qtdade Amplificação]]*('Custos Unitários'!C$20)+IF(Tabela1[[#This Row],[Qtdade Amplificação]]&gt;4,TRUNC(Tabela1[[#This Row],[Qtdade Amplificação]]/4)*'Custos Unitários'!C$17,0)</f>
        <v>0</v>
      </c>
      <c r="N16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6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61" s="1">
        <f>'Custos Unitários'!$C$23*'Custos Unitários'!$C$6</f>
        <v>302692.44182889489</v>
      </c>
      <c r="Q161" s="5">
        <f>SUM(Tabela2[[#This Row],[custo duto e fibra]:[custo infra estação]])</f>
        <v>1368050.5384612086</v>
      </c>
      <c r="R161" s="2">
        <f>Tabela1[[#This Row],[distância '[km']]]*(1+'Custos Unitários'!$C$8)*('Custos Unitários'!$C$21*'Custos Unitários'!$C$4*'Custos Unitários'!$E$21+'Custos Unitários'!$C$22*'Custos Unitários'!$C$5*'Custos Unitários'!$E$22)</f>
        <v>8386.6355869317285</v>
      </c>
      <c r="S161" s="2">
        <f>Tabela1[[#This Row],[Qtdade Amplificação]]*('Custos Unitários'!D$20)+IF(Tabela1[[#This Row],[Qtdade Amplificação]]&gt;4,TRUNC(Tabela1[[#This Row],[Qtdade Amplificação]]/4)*'Custos Unitários'!D$17,0)</f>
        <v>0</v>
      </c>
      <c r="T16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6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61" s="2">
        <f>'Custos Unitários'!$C$23*'Custos Unitários'!$E$23*'Custos Unitários'!$C$6</f>
        <v>24215.39534631159</v>
      </c>
      <c r="W161" s="5">
        <f>SUM(Tabela3[[#This Row],[opex duto e fibra]:[opex infra estação]])</f>
        <v>65589.276090414452</v>
      </c>
    </row>
    <row r="162" spans="1:23" x14ac:dyDescent="0.25">
      <c r="A162" s="10">
        <v>210190</v>
      </c>
      <c r="B162" s="10" t="s">
        <v>17</v>
      </c>
      <c r="C162" s="10" t="s">
        <v>627</v>
      </c>
      <c r="D162" s="10" t="s">
        <v>628</v>
      </c>
      <c r="E162" s="10">
        <v>210860</v>
      </c>
      <c r="F162" s="10" t="s">
        <v>17</v>
      </c>
      <c r="G162" s="10" t="s">
        <v>327</v>
      </c>
      <c r="H162" s="10" t="s">
        <v>328</v>
      </c>
      <c r="I162" s="10">
        <v>1</v>
      </c>
      <c r="J162" s="11">
        <v>46.170999999999999</v>
      </c>
      <c r="K162" s="11">
        <f>IF(Tabela1[[#This Row],[distância '[km']]]&gt;100,TRUNC(Tabela1[[#This Row],[distância '[km']]]/'Custos Unitários'!$C$7,0),0)</f>
        <v>0</v>
      </c>
      <c r="L162" s="1">
        <f>Tabela1[[#This Row],[distância '[km']]]*(1+'Custos Unitários'!$C$8)*(('Custos Unitários'!$C$21*'Custos Unitários'!$C$4)+('Custos Unitários'!$C$22*'Custos Unitários'!$C$5))</f>
        <v>1766866.3038393876</v>
      </c>
      <c r="M162" s="1">
        <f>Tabela1[[#This Row],[Qtdade Amplificação]]*('Custos Unitários'!C$20)+IF(Tabela1[[#This Row],[Qtdade Amplificação]]&gt;4,TRUNC(Tabela1[[#This Row],[Qtdade Amplificação]]/4)*'Custos Unitários'!C$17,0)</f>
        <v>0</v>
      </c>
      <c r="N16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6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62" s="1">
        <f>'Custos Unitários'!$C$23*'Custos Unitários'!$C$6</f>
        <v>302692.44182889489</v>
      </c>
      <c r="Q162" s="5">
        <f>SUM(Tabela2[[#This Row],[custo duto e fibra]:[custo infra estação]])</f>
        <v>2436030.5433896189</v>
      </c>
      <c r="R162" s="2">
        <f>Tabela1[[#This Row],[distância '[km']]]*(1+'Custos Unitários'!$C$8)*('Custos Unitários'!$C$21*'Custos Unitários'!$C$4*'Custos Unitários'!$E$21+'Custos Unitários'!$C$22*'Custos Unitários'!$C$5*'Custos Unitários'!$E$22)</f>
        <v>21202.395646072651</v>
      </c>
      <c r="S162" s="2">
        <f>Tabela1[[#This Row],[Qtdade Amplificação]]*('Custos Unitários'!D$20)+IF(Tabela1[[#This Row],[Qtdade Amplificação]]&gt;4,TRUNC(Tabela1[[#This Row],[Qtdade Amplificação]]/4)*'Custos Unitários'!D$17,0)</f>
        <v>0</v>
      </c>
      <c r="T16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6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62" s="2">
        <f>'Custos Unitários'!$C$23*'Custos Unitários'!$E$23*'Custos Unitários'!$C$6</f>
        <v>24215.39534631159</v>
      </c>
      <c r="W162" s="5">
        <f>SUM(Tabela3[[#This Row],[opex duto e fibra]:[opex infra estação]])</f>
        <v>78405.036149555381</v>
      </c>
    </row>
    <row r="163" spans="1:23" x14ac:dyDescent="0.25">
      <c r="A163" s="10">
        <v>310650</v>
      </c>
      <c r="B163" s="10" t="s">
        <v>37</v>
      </c>
      <c r="C163" s="10" t="s">
        <v>629</v>
      </c>
      <c r="D163" s="10" t="s">
        <v>630</v>
      </c>
      <c r="E163" s="10">
        <v>312780</v>
      </c>
      <c r="F163" s="10" t="s">
        <v>37</v>
      </c>
      <c r="G163" s="10" t="s">
        <v>631</v>
      </c>
      <c r="H163" s="10" t="s">
        <v>632</v>
      </c>
      <c r="I163" s="10">
        <v>1</v>
      </c>
      <c r="J163" s="11">
        <v>118.334</v>
      </c>
      <c r="K163" s="11">
        <f>IF(Tabela1[[#This Row],[distância '[km']]]&gt;100,TRUNC(Tabela1[[#This Row],[distância '[km']]]/'Custos Unitários'!$C$7,0),0)</f>
        <v>1</v>
      </c>
      <c r="L163" s="1">
        <f>Tabela1[[#This Row],[distância '[km']]]*(1+'Custos Unitários'!$C$8)*(('Custos Unitários'!$C$21*'Custos Unitários'!$C$4)+('Custos Unitários'!$C$22*'Custos Unitários'!$C$5))</f>
        <v>4528391.3538483046</v>
      </c>
      <c r="M163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16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6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63" s="1">
        <f>'Custos Unitários'!$C$23*'Custos Unitários'!$C$6</f>
        <v>302692.44182889489</v>
      </c>
      <c r="Q163" s="5">
        <f>SUM(Tabela2[[#This Row],[custo duto e fibra]:[custo infra estação]])</f>
        <v>5481874.7063024081</v>
      </c>
      <c r="R163" s="2">
        <f>Tabela1[[#This Row],[distância '[km']]]*(1+'Custos Unitários'!$C$8)*('Custos Unitários'!$C$21*'Custos Unitários'!$C$4*'Custos Unitários'!$E$21+'Custos Unitários'!$C$22*'Custos Unitários'!$C$5*'Custos Unitários'!$E$22)</f>
        <v>54340.696246179665</v>
      </c>
      <c r="S163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16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6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63" s="2">
        <f>'Custos Unitários'!$C$23*'Custos Unitários'!$E$23*'Custos Unitários'!$C$6</f>
        <v>24215.39534631159</v>
      </c>
      <c r="W163" s="5">
        <f>SUM(Tabela3[[#This Row],[opex duto e fibra]:[opex infra estação]])</f>
        <v>134586.81589799435</v>
      </c>
    </row>
    <row r="164" spans="1:23" x14ac:dyDescent="0.25">
      <c r="A164" s="10">
        <v>310665</v>
      </c>
      <c r="B164" s="10" t="s">
        <v>37</v>
      </c>
      <c r="C164" s="10" t="s">
        <v>633</v>
      </c>
      <c r="D164" s="10" t="s">
        <v>634</v>
      </c>
      <c r="E164" s="10">
        <v>310100</v>
      </c>
      <c r="F164" s="10" t="s">
        <v>37</v>
      </c>
      <c r="G164" s="10" t="s">
        <v>635</v>
      </c>
      <c r="H164" s="10" t="s">
        <v>636</v>
      </c>
      <c r="I164" s="10">
        <v>1</v>
      </c>
      <c r="J164" s="11">
        <v>41.078000000000003</v>
      </c>
      <c r="K164" s="11">
        <f>IF(Tabela1[[#This Row],[distância '[km']]]&gt;100,TRUNC(Tabela1[[#This Row],[distância '[km']]]/'Custos Unitários'!$C$7,0),0)</f>
        <v>0</v>
      </c>
      <c r="L164" s="1">
        <f>Tabela1[[#This Row],[distância '[km']]]*(1+'Custos Unitários'!$C$8)*(('Custos Unitários'!$C$21*'Custos Unitários'!$C$4)+('Custos Unitários'!$C$22*'Custos Unitários'!$C$5))</f>
        <v>1571967.9891948272</v>
      </c>
      <c r="M164" s="1">
        <f>Tabela1[[#This Row],[Qtdade Amplificação]]*('Custos Unitários'!C$20)+IF(Tabela1[[#This Row],[Qtdade Amplificação]]&gt;4,TRUNC(Tabela1[[#This Row],[Qtdade Amplificação]]/4)*'Custos Unitários'!C$17,0)</f>
        <v>0</v>
      </c>
      <c r="N16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6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64" s="1">
        <f>'Custos Unitários'!$C$23*'Custos Unitários'!$C$6</f>
        <v>302692.44182889489</v>
      </c>
      <c r="Q164" s="5">
        <f>SUM(Tabela2[[#This Row],[custo duto e fibra]:[custo infra estação]])</f>
        <v>2241132.2287450582</v>
      </c>
      <c r="R164" s="2">
        <f>Tabela1[[#This Row],[distância '[km']]]*(1+'Custos Unitários'!$C$8)*('Custos Unitários'!$C$21*'Custos Unitários'!$C$4*'Custos Unitários'!$E$21+'Custos Unitários'!$C$22*'Custos Unitários'!$C$5*'Custos Unitários'!$E$22)</f>
        <v>18863.61587033793</v>
      </c>
      <c r="S164" s="2">
        <f>Tabela1[[#This Row],[Qtdade Amplificação]]*('Custos Unitários'!D$20)+IF(Tabela1[[#This Row],[Qtdade Amplificação]]&gt;4,TRUNC(Tabela1[[#This Row],[Qtdade Amplificação]]/4)*'Custos Unitários'!D$17,0)</f>
        <v>0</v>
      </c>
      <c r="T16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6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64" s="2">
        <f>'Custos Unitários'!$C$23*'Custos Unitários'!$E$23*'Custos Unitários'!$C$6</f>
        <v>24215.39534631159</v>
      </c>
      <c r="W164" s="5">
        <f>SUM(Tabela3[[#This Row],[opex duto e fibra]:[opex infra estação]])</f>
        <v>76066.256373820652</v>
      </c>
    </row>
    <row r="165" spans="1:23" x14ac:dyDescent="0.25">
      <c r="A165" s="10">
        <v>250205</v>
      </c>
      <c r="B165" s="10" t="s">
        <v>61</v>
      </c>
      <c r="C165" s="10" t="s">
        <v>637</v>
      </c>
      <c r="D165" s="10" t="s">
        <v>638</v>
      </c>
      <c r="E165" s="10">
        <v>251680</v>
      </c>
      <c r="F165" s="10" t="s">
        <v>61</v>
      </c>
      <c r="G165" s="10" t="s">
        <v>1745</v>
      </c>
      <c r="H165" s="10" t="s">
        <v>4530</v>
      </c>
      <c r="I165" s="10">
        <v>1</v>
      </c>
      <c r="J165" s="11">
        <v>22.466000000000001</v>
      </c>
      <c r="K165" s="11">
        <f>IF(Tabela1[[#This Row],[distância '[km']]]&gt;100,TRUNC(Tabela1[[#This Row],[distância '[km']]]/'Custos Unitários'!$C$7,0),0)</f>
        <v>0</v>
      </c>
      <c r="L165" s="1">
        <f>Tabela1[[#This Row],[distância '[km']]]*(1+'Custos Unitários'!$C$8)*(('Custos Unitários'!$C$21*'Custos Unitários'!$C$4)+('Custos Unitários'!$C$22*'Custos Unitários'!$C$5))</f>
        <v>859726.20004019141</v>
      </c>
      <c r="M165" s="1">
        <f>Tabela1[[#This Row],[Qtdade Amplificação]]*('Custos Unitários'!C$20)+IF(Tabela1[[#This Row],[Qtdade Amplificação]]&gt;4,TRUNC(Tabela1[[#This Row],[Qtdade Amplificação]]/4)*'Custos Unitários'!C$17,0)</f>
        <v>0</v>
      </c>
      <c r="N16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6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65" s="1">
        <f>'Custos Unitários'!$C$23*'Custos Unitários'!$C$6</f>
        <v>302692.44182889489</v>
      </c>
      <c r="Q165" s="5">
        <f>SUM(Tabela2[[#This Row],[custo duto e fibra]:[custo infra estação]])</f>
        <v>1528890.4395904227</v>
      </c>
      <c r="R165" s="2">
        <f>Tabela1[[#This Row],[distância '[km']]]*(1+'Custos Unitários'!$C$8)*('Custos Unitários'!$C$21*'Custos Unitários'!$C$4*'Custos Unitários'!$E$21+'Custos Unitários'!$C$22*'Custos Unitários'!$C$5*'Custos Unitários'!$E$22)</f>
        <v>10316.714400482299</v>
      </c>
      <c r="S165" s="2">
        <f>Tabela1[[#This Row],[Qtdade Amplificação]]*('Custos Unitários'!D$20)+IF(Tabela1[[#This Row],[Qtdade Amplificação]]&gt;4,TRUNC(Tabela1[[#This Row],[Qtdade Amplificação]]/4)*'Custos Unitários'!D$17,0)</f>
        <v>0</v>
      </c>
      <c r="T16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6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65" s="2">
        <f>'Custos Unitários'!$C$23*'Custos Unitários'!$E$23*'Custos Unitários'!$C$6</f>
        <v>24215.39534631159</v>
      </c>
      <c r="W165" s="5">
        <f>SUM(Tabela3[[#This Row],[opex duto e fibra]:[opex infra estação]])</f>
        <v>67519.354903965024</v>
      </c>
    </row>
    <row r="166" spans="1:23" x14ac:dyDescent="0.25">
      <c r="A166" s="10">
        <v>170320</v>
      </c>
      <c r="B166" s="10" t="s">
        <v>20</v>
      </c>
      <c r="C166" s="10" t="s">
        <v>641</v>
      </c>
      <c r="D166" s="10" t="s">
        <v>642</v>
      </c>
      <c r="E166" s="10">
        <v>170230</v>
      </c>
      <c r="F166" s="10" t="s">
        <v>20</v>
      </c>
      <c r="G166" s="10" t="s">
        <v>393</v>
      </c>
      <c r="H166" s="10" t="s">
        <v>394</v>
      </c>
      <c r="I166" s="10">
        <v>1</v>
      </c>
      <c r="J166" s="11">
        <v>38.789000000000001</v>
      </c>
      <c r="K166" s="11">
        <f>IF(Tabela1[[#This Row],[distância '[km']]]&gt;100,TRUNC(Tabela1[[#This Row],[distância '[km']]]/'Custos Unitários'!$C$7,0),0)</f>
        <v>0</v>
      </c>
      <c r="L166" s="1">
        <f>Tabela1[[#This Row],[distância '[km']]]*(1+'Custos Unitários'!$C$8)*(('Custos Unitários'!$C$21*'Custos Unitários'!$C$4)+('Custos Unitários'!$C$22*'Custos Unitários'!$C$5))</f>
        <v>1484372.8110637846</v>
      </c>
      <c r="M166" s="1">
        <f>Tabela1[[#This Row],[Qtdade Amplificação]]*('Custos Unitários'!C$20)+IF(Tabela1[[#This Row],[Qtdade Amplificação]]&gt;4,TRUNC(Tabela1[[#This Row],[Qtdade Amplificação]]/4)*'Custos Unitários'!C$17,0)</f>
        <v>0</v>
      </c>
      <c r="N16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6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66" s="1">
        <f>'Custos Unitários'!$C$23*'Custos Unitários'!$C$6</f>
        <v>302692.44182889489</v>
      </c>
      <c r="Q166" s="5">
        <f>SUM(Tabela2[[#This Row],[custo duto e fibra]:[custo infra estação]])</f>
        <v>2153537.0506140157</v>
      </c>
      <c r="R166" s="2">
        <f>Tabela1[[#This Row],[distância '[km']]]*(1+'Custos Unitários'!$C$8)*('Custos Unitários'!$C$21*'Custos Unitários'!$C$4*'Custos Unitários'!$E$21+'Custos Unitários'!$C$22*'Custos Unitários'!$C$5*'Custos Unitários'!$E$22)</f>
        <v>17812.473732765418</v>
      </c>
      <c r="S166" s="2">
        <f>Tabela1[[#This Row],[Qtdade Amplificação]]*('Custos Unitários'!D$20)+IF(Tabela1[[#This Row],[Qtdade Amplificação]]&gt;4,TRUNC(Tabela1[[#This Row],[Qtdade Amplificação]]/4)*'Custos Unitários'!D$17,0)</f>
        <v>0</v>
      </c>
      <c r="T16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6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66" s="2">
        <f>'Custos Unitários'!$C$23*'Custos Unitários'!$E$23*'Custos Unitários'!$C$6</f>
        <v>24215.39534631159</v>
      </c>
      <c r="W166" s="5">
        <f>SUM(Tabela3[[#This Row],[opex duto e fibra]:[opex infra estação]])</f>
        <v>75015.114236248148</v>
      </c>
    </row>
    <row r="167" spans="1:23" x14ac:dyDescent="0.25">
      <c r="A167" s="10">
        <v>220170</v>
      </c>
      <c r="B167" s="10" t="s">
        <v>27</v>
      </c>
      <c r="C167" s="10" t="s">
        <v>643</v>
      </c>
      <c r="D167" s="10" t="s">
        <v>644</v>
      </c>
      <c r="E167" s="10">
        <v>220530</v>
      </c>
      <c r="F167" s="10" t="s">
        <v>27</v>
      </c>
      <c r="G167" s="10" t="s">
        <v>2341</v>
      </c>
      <c r="H167" s="10" t="s">
        <v>2342</v>
      </c>
      <c r="I167" s="10">
        <v>1</v>
      </c>
      <c r="J167" s="11">
        <v>83.707999999999998</v>
      </c>
      <c r="K167" s="11">
        <f>IF(Tabela1[[#This Row],[distância '[km']]]&gt;100,TRUNC(Tabela1[[#This Row],[distância '[km']]]/'Custos Unitários'!$C$7,0),0)</f>
        <v>0</v>
      </c>
      <c r="L167" s="1">
        <f>Tabela1[[#This Row],[distância '[km']]]*(1+'Custos Unitários'!$C$8)*(('Custos Unitários'!$C$21*'Custos Unitários'!$C$4)+('Custos Unitários'!$C$22*'Custos Unitários'!$C$5))</f>
        <v>3203327.7286995612</v>
      </c>
      <c r="M167" s="1">
        <f>Tabela1[[#This Row],[Qtdade Amplificação]]*('Custos Unitários'!C$20)+IF(Tabela1[[#This Row],[Qtdade Amplificação]]&gt;4,TRUNC(Tabela1[[#This Row],[Qtdade Amplificação]]/4)*'Custos Unitários'!C$17,0)</f>
        <v>0</v>
      </c>
      <c r="N16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6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67" s="1">
        <f>'Custos Unitários'!$C$23*'Custos Unitários'!$C$6</f>
        <v>302692.44182889489</v>
      </c>
      <c r="Q167" s="5">
        <f>SUM(Tabela2[[#This Row],[custo duto e fibra]:[custo infra estação]])</f>
        <v>3923803.3093412616</v>
      </c>
      <c r="R167" s="2">
        <f>Tabela1[[#This Row],[distância '[km']]]*(1+'Custos Unitários'!$C$8)*('Custos Unitários'!$C$21*'Custos Unitários'!$C$4*'Custos Unitários'!$E$21+'Custos Unitários'!$C$22*'Custos Unitários'!$C$5*'Custos Unitários'!$E$22)</f>
        <v>38439.932744394733</v>
      </c>
      <c r="S167" s="2">
        <f>Tabela1[[#This Row],[Qtdade Amplificação]]*('Custos Unitários'!D$20)+IF(Tabela1[[#This Row],[Qtdade Amplificação]]&gt;4,TRUNC(Tabela1[[#This Row],[Qtdade Amplificação]]/4)*'Custos Unitários'!D$17,0)</f>
        <v>0</v>
      </c>
      <c r="T16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6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67" s="2">
        <f>'Custos Unitários'!$C$23*'Custos Unitários'!$E$23*'Custos Unitários'!$C$6</f>
        <v>24215.39534631159</v>
      </c>
      <c r="W167" s="5">
        <f>SUM(Tabela3[[#This Row],[opex duto e fibra]:[opex infra estação]])</f>
        <v>100773.7073570244</v>
      </c>
    </row>
    <row r="168" spans="1:23" x14ac:dyDescent="0.25">
      <c r="A168" s="10">
        <v>310660</v>
      </c>
      <c r="B168" s="10" t="s">
        <v>37</v>
      </c>
      <c r="C168" s="10" t="s">
        <v>645</v>
      </c>
      <c r="D168" s="10" t="s">
        <v>646</v>
      </c>
      <c r="E168" s="10">
        <v>314630</v>
      </c>
      <c r="F168" s="10" t="s">
        <v>37</v>
      </c>
      <c r="G168" s="10" t="s">
        <v>87</v>
      </c>
      <c r="H168" s="10" t="s">
        <v>88</v>
      </c>
      <c r="I168" s="10">
        <v>1</v>
      </c>
      <c r="J168" s="11">
        <v>131.91</v>
      </c>
      <c r="K168" s="11">
        <f>IF(Tabela1[[#This Row],[distância '[km']]]&gt;100,TRUNC(Tabela1[[#This Row],[distância '[km']]]/'Custos Unitários'!$C$7,0),0)</f>
        <v>1</v>
      </c>
      <c r="L168" s="1">
        <f>Tabela1[[#This Row],[distância '[km']]]*(1+'Custos Unitários'!$C$8)*(('Custos Unitários'!$C$21*'Custos Unitários'!$C$4)+('Custos Unitários'!$C$22*'Custos Unitários'!$C$5))</f>
        <v>5047916.0975385765</v>
      </c>
      <c r="M168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16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6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68" s="1">
        <f>'Custos Unitários'!$C$23*'Custos Unitários'!$C$6</f>
        <v>302692.44182889489</v>
      </c>
      <c r="Q168" s="5">
        <f>SUM(Tabela2[[#This Row],[custo duto e fibra]:[custo infra estação]])</f>
        <v>6001399.4499926791</v>
      </c>
      <c r="R168" s="2">
        <f>Tabela1[[#This Row],[distância '[km']]]*(1+'Custos Unitários'!$C$8)*('Custos Unitários'!$C$21*'Custos Unitários'!$C$4*'Custos Unitários'!$E$21+'Custos Unitários'!$C$22*'Custos Unitários'!$C$5*'Custos Unitários'!$E$22)</f>
        <v>60574.99317046292</v>
      </c>
      <c r="S168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16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6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68" s="2">
        <f>'Custos Unitários'!$C$23*'Custos Unitários'!$E$23*'Custos Unitários'!$C$6</f>
        <v>24215.39534631159</v>
      </c>
      <c r="W168" s="5">
        <f>SUM(Tabela3[[#This Row],[opex duto e fibra]:[opex infra estação]])</f>
        <v>140821.11282227762</v>
      </c>
    </row>
    <row r="169" spans="1:23" x14ac:dyDescent="0.25">
      <c r="A169" s="10">
        <v>130063</v>
      </c>
      <c r="B169" s="10" t="s">
        <v>213</v>
      </c>
      <c r="C169" s="10" t="s">
        <v>647</v>
      </c>
      <c r="D169" s="10" t="s">
        <v>648</v>
      </c>
      <c r="E169" s="10">
        <v>130008</v>
      </c>
      <c r="F169" s="10" t="s">
        <v>213</v>
      </c>
      <c r="G169" s="10" t="s">
        <v>4717</v>
      </c>
      <c r="H169" s="10" t="s">
        <v>4733</v>
      </c>
      <c r="I169" s="10">
        <v>0</v>
      </c>
      <c r="J169" s="11">
        <v>36.8887355661534</v>
      </c>
      <c r="K169" s="11">
        <f>IF(Tabela1[[#This Row],[distância '[km']]]&gt;100,TRUNC(Tabela1[[#This Row],[distância '[km']]]/'Custos Unitários'!$C$7,0),0)</f>
        <v>0</v>
      </c>
      <c r="L169" s="1">
        <f>Tabela1[[#This Row],[distância '[km']]]*(1+'Custos Unitários'!$C$8)*(('Custos Unitários'!$C$21*'Custos Unitários'!$C$4)+('Custos Unitários'!$C$22*'Custos Unitários'!$C$5))</f>
        <v>1411653.7190677701</v>
      </c>
      <c r="M169" s="1">
        <f>Tabela1[[#This Row],[Qtdade Amplificação]]*('Custos Unitários'!C$20)+IF(Tabela1[[#This Row],[Qtdade Amplificação]]&gt;4,TRUNC(Tabela1[[#This Row],[Qtdade Amplificação]]/4)*'Custos Unitários'!C$17,0)</f>
        <v>0</v>
      </c>
      <c r="N16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6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69" s="1">
        <f>'Custos Unitários'!$C$23*'Custos Unitários'!$C$6</f>
        <v>302692.44182889489</v>
      </c>
      <c r="Q169" s="5">
        <f>SUM(Tabela2[[#This Row],[custo duto e fibra]:[custo infra estação]])</f>
        <v>2080817.9586180011</v>
      </c>
      <c r="R169" s="2">
        <f>Tabela1[[#This Row],[distância '[km']]]*(1+'Custos Unitários'!$C$8)*('Custos Unitários'!$C$21*'Custos Unitários'!$C$4*'Custos Unitários'!$E$21+'Custos Unitários'!$C$22*'Custos Unitários'!$C$5*'Custos Unitários'!$E$22)</f>
        <v>16939.84462881324</v>
      </c>
      <c r="S169" s="2">
        <f>Tabela1[[#This Row],[Qtdade Amplificação]]*('Custos Unitários'!D$20)+IF(Tabela1[[#This Row],[Qtdade Amplificação]]&gt;4,TRUNC(Tabela1[[#This Row],[Qtdade Amplificação]]/4)*'Custos Unitários'!D$17,0)</f>
        <v>0</v>
      </c>
      <c r="T16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6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69" s="2">
        <f>'Custos Unitários'!$C$23*'Custos Unitários'!$E$23*'Custos Unitários'!$C$6</f>
        <v>24215.39534631159</v>
      </c>
      <c r="W169" s="5">
        <f>SUM(Tabela3[[#This Row],[opex duto e fibra]:[opex infra estação]])</f>
        <v>74142.485132295958</v>
      </c>
    </row>
    <row r="170" spans="1:23" x14ac:dyDescent="0.25">
      <c r="A170" s="10">
        <v>220173</v>
      </c>
      <c r="B170" s="10" t="s">
        <v>27</v>
      </c>
      <c r="C170" s="10" t="s">
        <v>649</v>
      </c>
      <c r="D170" s="10" t="s">
        <v>650</v>
      </c>
      <c r="E170" s="10">
        <v>261255</v>
      </c>
      <c r="F170" s="10" t="s">
        <v>13</v>
      </c>
      <c r="G170" s="10" t="s">
        <v>651</v>
      </c>
      <c r="H170" s="10" t="s">
        <v>652</v>
      </c>
      <c r="I170" s="10">
        <v>1</v>
      </c>
      <c r="J170" s="11">
        <v>26.312999999999999</v>
      </c>
      <c r="K170" s="11">
        <f>IF(Tabela1[[#This Row],[distância '[km']]]&gt;100,TRUNC(Tabela1[[#This Row],[distância '[km']]]/'Custos Unitários'!$C$7,0),0)</f>
        <v>0</v>
      </c>
      <c r="L170" s="1">
        <f>Tabela1[[#This Row],[distância '[km']]]*(1+'Custos Unitários'!$C$8)*(('Custos Unitários'!$C$21*'Custos Unitários'!$C$4)+('Custos Unitários'!$C$22*'Custos Unitários'!$C$5))</f>
        <v>1006942.735763267</v>
      </c>
      <c r="M170" s="1">
        <f>Tabela1[[#This Row],[Qtdade Amplificação]]*('Custos Unitários'!C$20)+IF(Tabela1[[#This Row],[Qtdade Amplificação]]&gt;4,TRUNC(Tabela1[[#This Row],[Qtdade Amplificação]]/4)*'Custos Unitários'!C$17,0)</f>
        <v>0</v>
      </c>
      <c r="N17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7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70" s="1">
        <f>'Custos Unitários'!$C$23*'Custos Unitários'!$C$6</f>
        <v>302692.44182889489</v>
      </c>
      <c r="Q170" s="5">
        <f>SUM(Tabela2[[#This Row],[custo duto e fibra]:[custo infra estação]])</f>
        <v>1676106.9753134982</v>
      </c>
      <c r="R170" s="2">
        <f>Tabela1[[#This Row],[distância '[km']]]*(1+'Custos Unitários'!$C$8)*('Custos Unitários'!$C$21*'Custos Unitários'!$C$4*'Custos Unitários'!$E$21+'Custos Unitários'!$C$22*'Custos Unitários'!$C$5*'Custos Unitários'!$E$22)</f>
        <v>12083.312829159206</v>
      </c>
      <c r="S170" s="2">
        <f>Tabela1[[#This Row],[Qtdade Amplificação]]*('Custos Unitários'!D$20)+IF(Tabela1[[#This Row],[Qtdade Amplificação]]&gt;4,TRUNC(Tabela1[[#This Row],[Qtdade Amplificação]]/4)*'Custos Unitários'!D$17,0)</f>
        <v>0</v>
      </c>
      <c r="T17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7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70" s="2">
        <f>'Custos Unitários'!$C$23*'Custos Unitários'!$E$23*'Custos Unitários'!$C$6</f>
        <v>24215.39534631159</v>
      </c>
      <c r="W170" s="5">
        <f>SUM(Tabela3[[#This Row],[opex duto e fibra]:[opex infra estação]])</f>
        <v>69285.953332641933</v>
      </c>
    </row>
    <row r="171" spans="1:23" x14ac:dyDescent="0.25">
      <c r="A171" s="10">
        <v>310680</v>
      </c>
      <c r="B171" s="10" t="s">
        <v>37</v>
      </c>
      <c r="C171" s="10" t="s">
        <v>653</v>
      </c>
      <c r="D171" s="10" t="s">
        <v>654</v>
      </c>
      <c r="E171" s="10">
        <v>316070</v>
      </c>
      <c r="F171" s="10" t="s">
        <v>37</v>
      </c>
      <c r="G171" s="10" t="s">
        <v>349</v>
      </c>
      <c r="H171" s="10" t="s">
        <v>350</v>
      </c>
      <c r="I171" s="10">
        <v>1</v>
      </c>
      <c r="J171" s="11">
        <v>43.47</v>
      </c>
      <c r="K171" s="11">
        <f>IF(Tabela1[[#This Row],[distância '[km']]]&gt;100,TRUNC(Tabela1[[#This Row],[distância '[km']]]/'Custos Unitários'!$C$7,0),0)</f>
        <v>0</v>
      </c>
      <c r="L171" s="1">
        <f>Tabela1[[#This Row],[distância '[km']]]*(1+'Custos Unitários'!$C$8)*(('Custos Unitários'!$C$21*'Custos Unitários'!$C$4)+('Custos Unitários'!$C$22*'Custos Unitários'!$C$5))</f>
        <v>1663504.7590023645</v>
      </c>
      <c r="M171" s="1">
        <f>Tabela1[[#This Row],[Qtdade Amplificação]]*('Custos Unitários'!C$20)+IF(Tabela1[[#This Row],[Qtdade Amplificação]]&gt;4,TRUNC(Tabela1[[#This Row],[Qtdade Amplificação]]/4)*'Custos Unitários'!C$17,0)</f>
        <v>0</v>
      </c>
      <c r="N17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7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71" s="1">
        <f>'Custos Unitários'!$C$23*'Custos Unitários'!$C$6</f>
        <v>302692.44182889489</v>
      </c>
      <c r="Q171" s="5">
        <f>SUM(Tabela2[[#This Row],[custo duto e fibra]:[custo infra estação]])</f>
        <v>2332668.9985525953</v>
      </c>
      <c r="R171" s="2">
        <f>Tabela1[[#This Row],[distância '[km']]]*(1+'Custos Unitários'!$C$8)*('Custos Unitários'!$C$21*'Custos Unitários'!$C$4*'Custos Unitários'!$E$21+'Custos Unitários'!$C$22*'Custos Unitários'!$C$5*'Custos Unitários'!$E$22)</f>
        <v>19962.057108028373</v>
      </c>
      <c r="S171" s="2">
        <f>Tabela1[[#This Row],[Qtdade Amplificação]]*('Custos Unitários'!D$20)+IF(Tabela1[[#This Row],[Qtdade Amplificação]]&gt;4,TRUNC(Tabela1[[#This Row],[Qtdade Amplificação]]/4)*'Custos Unitários'!D$17,0)</f>
        <v>0</v>
      </c>
      <c r="T17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7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71" s="2">
        <f>'Custos Unitários'!$C$23*'Custos Unitários'!$E$23*'Custos Unitários'!$C$6</f>
        <v>24215.39534631159</v>
      </c>
      <c r="W171" s="5">
        <f>SUM(Tabela3[[#This Row],[opex duto e fibra]:[opex infra estação]])</f>
        <v>77164.697611511103</v>
      </c>
    </row>
    <row r="172" spans="1:23" x14ac:dyDescent="0.25">
      <c r="A172" s="10">
        <v>310700</v>
      </c>
      <c r="B172" s="10" t="s">
        <v>37</v>
      </c>
      <c r="C172" s="10" t="s">
        <v>657</v>
      </c>
      <c r="D172" s="10" t="s">
        <v>658</v>
      </c>
      <c r="E172" s="10">
        <v>314640</v>
      </c>
      <c r="F172" s="10" t="s">
        <v>37</v>
      </c>
      <c r="G172" s="10" t="s">
        <v>659</v>
      </c>
      <c r="H172" s="10" t="s">
        <v>660</v>
      </c>
      <c r="I172" s="10">
        <v>1</v>
      </c>
      <c r="J172" s="11">
        <v>19.597999999999999</v>
      </c>
      <c r="K172" s="11">
        <f>IF(Tabela1[[#This Row],[distância '[km']]]&gt;100,TRUNC(Tabela1[[#This Row],[distância '[km']]]/'Custos Unitários'!$C$7,0),0)</f>
        <v>0</v>
      </c>
      <c r="L172" s="1">
        <f>Tabela1[[#This Row],[distância '[km']]]*(1+'Custos Unitários'!$C$8)*(('Custos Unitários'!$C$21*'Custos Unitários'!$C$4)+('Custos Unitários'!$C$22*'Custos Unitários'!$C$5))</f>
        <v>749973.91918399674</v>
      </c>
      <c r="M172" s="1">
        <f>Tabela1[[#This Row],[Qtdade Amplificação]]*('Custos Unitários'!C$20)+IF(Tabela1[[#This Row],[Qtdade Amplificação]]&gt;4,TRUNC(Tabela1[[#This Row],[Qtdade Amplificação]]/4)*'Custos Unitários'!C$17,0)</f>
        <v>0</v>
      </c>
      <c r="N17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7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72" s="1">
        <f>'Custos Unitários'!$C$23*'Custos Unitários'!$C$6</f>
        <v>302692.44182889489</v>
      </c>
      <c r="Q172" s="5">
        <f>SUM(Tabela2[[#This Row],[custo duto e fibra]:[custo infra estação]])</f>
        <v>1419138.158734228</v>
      </c>
      <c r="R172" s="2">
        <f>Tabela1[[#This Row],[distância '[km']]]*(1+'Custos Unitários'!$C$8)*('Custos Unitários'!$C$21*'Custos Unitários'!$C$4*'Custos Unitários'!$E$21+'Custos Unitários'!$C$22*'Custos Unitários'!$C$5*'Custos Unitários'!$E$22)</f>
        <v>8999.6870302079624</v>
      </c>
      <c r="S172" s="2">
        <f>Tabela1[[#This Row],[Qtdade Amplificação]]*('Custos Unitários'!D$20)+IF(Tabela1[[#This Row],[Qtdade Amplificação]]&gt;4,TRUNC(Tabela1[[#This Row],[Qtdade Amplificação]]/4)*'Custos Unitários'!D$17,0)</f>
        <v>0</v>
      </c>
      <c r="T17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7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72" s="2">
        <f>'Custos Unitários'!$C$23*'Custos Unitários'!$E$23*'Custos Unitários'!$C$6</f>
        <v>24215.39534631159</v>
      </c>
      <c r="W172" s="5">
        <f>SUM(Tabela3[[#This Row],[opex duto e fibra]:[opex infra estação]])</f>
        <v>66202.327533690695</v>
      </c>
    </row>
    <row r="173" spans="1:23" x14ac:dyDescent="0.25">
      <c r="A173" s="10">
        <v>320100</v>
      </c>
      <c r="B173" s="10" t="s">
        <v>67</v>
      </c>
      <c r="C173" s="10" t="s">
        <v>661</v>
      </c>
      <c r="D173" s="10" t="s">
        <v>662</v>
      </c>
      <c r="E173" s="10">
        <v>320410</v>
      </c>
      <c r="F173" s="10" t="s">
        <v>67</v>
      </c>
      <c r="G173" s="10" t="s">
        <v>663</v>
      </c>
      <c r="H173" s="10" t="s">
        <v>664</v>
      </c>
      <c r="I173" s="10">
        <v>1</v>
      </c>
      <c r="J173" s="11">
        <v>18.251999999999999</v>
      </c>
      <c r="K173" s="11">
        <f>IF(Tabela1[[#This Row],[distância '[km']]]&gt;100,TRUNC(Tabela1[[#This Row],[distância '[km']]]/'Custos Unitários'!$C$7,0),0)</f>
        <v>0</v>
      </c>
      <c r="L173" s="1">
        <f>Tabela1[[#This Row],[distância '[km']]]*(1+'Custos Unitários'!$C$8)*(('Custos Unitários'!$C$21*'Custos Unitários'!$C$4)+('Custos Unitários'!$C$22*'Custos Unitários'!$C$5))</f>
        <v>698465.35222707968</v>
      </c>
      <c r="M173" s="1">
        <f>Tabela1[[#This Row],[Qtdade Amplificação]]*('Custos Unitários'!C$20)+IF(Tabela1[[#This Row],[Qtdade Amplificação]]&gt;4,TRUNC(Tabela1[[#This Row],[Qtdade Amplificação]]/4)*'Custos Unitários'!C$17,0)</f>
        <v>0</v>
      </c>
      <c r="N17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7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73" s="1">
        <f>'Custos Unitários'!$C$23*'Custos Unitários'!$C$6</f>
        <v>302692.44182889489</v>
      </c>
      <c r="Q173" s="5">
        <f>SUM(Tabela2[[#This Row],[custo duto e fibra]:[custo infra estação]])</f>
        <v>1367629.5917773109</v>
      </c>
      <c r="R173" s="2">
        <f>Tabela1[[#This Row],[distância '[km']]]*(1+'Custos Unitários'!$C$8)*('Custos Unitários'!$C$21*'Custos Unitários'!$C$4*'Custos Unitários'!$E$21+'Custos Unitários'!$C$22*'Custos Unitários'!$C$5*'Custos Unitários'!$E$22)</f>
        <v>8381.5842267249573</v>
      </c>
      <c r="S173" s="2">
        <f>Tabela1[[#This Row],[Qtdade Amplificação]]*('Custos Unitários'!D$20)+IF(Tabela1[[#This Row],[Qtdade Amplificação]]&gt;4,TRUNC(Tabela1[[#This Row],[Qtdade Amplificação]]/4)*'Custos Unitários'!D$17,0)</f>
        <v>0</v>
      </c>
      <c r="T17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7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73" s="2">
        <f>'Custos Unitários'!$C$23*'Custos Unitários'!$E$23*'Custos Unitários'!$C$6</f>
        <v>24215.39534631159</v>
      </c>
      <c r="W173" s="5">
        <f>SUM(Tabela3[[#This Row],[opex duto e fibra]:[opex infra estação]])</f>
        <v>65584.224730207687</v>
      </c>
    </row>
    <row r="174" spans="1:23" x14ac:dyDescent="0.25">
      <c r="A174" s="10">
        <v>220177</v>
      </c>
      <c r="B174" s="10" t="s">
        <v>27</v>
      </c>
      <c r="C174" s="10" t="s">
        <v>665</v>
      </c>
      <c r="D174" s="10" t="s">
        <v>666</v>
      </c>
      <c r="E174" s="10">
        <v>220240</v>
      </c>
      <c r="F174" s="10" t="s">
        <v>27</v>
      </c>
      <c r="G174" s="10" t="s">
        <v>4778</v>
      </c>
      <c r="H174" s="10" t="s">
        <v>4779</v>
      </c>
      <c r="I174" s="10">
        <v>1</v>
      </c>
      <c r="J174" s="11">
        <v>28.992000000000001</v>
      </c>
      <c r="K174" s="11">
        <f>IF(Tabela1[[#This Row],[distância '[km']]]&gt;100,TRUNC(Tabela1[[#This Row],[distância '[km']]]/'Custos Unitários'!$C$7,0),0)</f>
        <v>0</v>
      </c>
      <c r="L174" s="1">
        <f>Tabela1[[#This Row],[distância '[km']]]*(1+'Custos Unitários'!$C$8)*(('Custos Unitários'!$C$21*'Custos Unitários'!$C$4)+('Custos Unitários'!$C$22*'Custos Unitários'!$C$5))</f>
        <v>1109462.3872324948</v>
      </c>
      <c r="M174" s="1">
        <f>Tabela1[[#This Row],[Qtdade Amplificação]]*('Custos Unitários'!C$20)+IF(Tabela1[[#This Row],[Qtdade Amplificação]]&gt;4,TRUNC(Tabela1[[#This Row],[Qtdade Amplificação]]/4)*'Custos Unitários'!C$17,0)</f>
        <v>0</v>
      </c>
      <c r="N17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7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74" s="1">
        <f>'Custos Unitários'!$C$23*'Custos Unitários'!$C$6</f>
        <v>302692.44182889489</v>
      </c>
      <c r="Q174" s="5">
        <f>SUM(Tabela2[[#This Row],[custo duto e fibra]:[custo infra estação]])</f>
        <v>1778626.6267827258</v>
      </c>
      <c r="R174" s="2">
        <f>Tabela1[[#This Row],[distância '[km']]]*(1+'Custos Unitários'!$C$8)*('Custos Unitários'!$C$21*'Custos Unitários'!$C$4*'Custos Unitários'!$E$21+'Custos Unitários'!$C$22*'Custos Unitários'!$C$5*'Custos Unitários'!$E$22)</f>
        <v>13313.548646789939</v>
      </c>
      <c r="S174" s="2">
        <f>Tabela1[[#This Row],[Qtdade Amplificação]]*('Custos Unitários'!D$20)+IF(Tabela1[[#This Row],[Qtdade Amplificação]]&gt;4,TRUNC(Tabela1[[#This Row],[Qtdade Amplificação]]/4)*'Custos Unitários'!D$17,0)</f>
        <v>0</v>
      </c>
      <c r="T17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7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74" s="2">
        <f>'Custos Unitários'!$C$23*'Custos Unitários'!$E$23*'Custos Unitários'!$C$6</f>
        <v>24215.39534631159</v>
      </c>
      <c r="W174" s="5">
        <f>SUM(Tabela3[[#This Row],[opex duto e fibra]:[opex infra estação]])</f>
        <v>70516.189150272665</v>
      </c>
    </row>
    <row r="175" spans="1:23" x14ac:dyDescent="0.25">
      <c r="A175" s="10">
        <v>290370</v>
      </c>
      <c r="B175" s="10" t="s">
        <v>8</v>
      </c>
      <c r="C175" s="10" t="s">
        <v>669</v>
      </c>
      <c r="D175" s="10" t="s">
        <v>670</v>
      </c>
      <c r="E175" s="10">
        <v>292510</v>
      </c>
      <c r="F175" s="10" t="s">
        <v>8</v>
      </c>
      <c r="G175" s="10" t="s">
        <v>671</v>
      </c>
      <c r="H175" s="10" t="s">
        <v>672</v>
      </c>
      <c r="I175" s="10">
        <v>1</v>
      </c>
      <c r="J175" s="11">
        <v>39.920999999999999</v>
      </c>
      <c r="K175" s="11">
        <f>IF(Tabela1[[#This Row],[distância '[km']]]&gt;100,TRUNC(Tabela1[[#This Row],[distância '[km']]]/'Custos Unitários'!$C$7,0),0)</f>
        <v>0</v>
      </c>
      <c r="L175" s="1">
        <f>Tabela1[[#This Row],[distância '[km']]]*(1+'Custos Unitários'!$C$8)*(('Custos Unitários'!$C$21*'Custos Unitários'!$C$4)+('Custos Unitários'!$C$22*'Custos Unitários'!$C$5))</f>
        <v>1527692.0516248769</v>
      </c>
      <c r="M175" s="1">
        <f>Tabela1[[#This Row],[Qtdade Amplificação]]*('Custos Unitários'!C$20)+IF(Tabela1[[#This Row],[Qtdade Amplificação]]&gt;4,TRUNC(Tabela1[[#This Row],[Qtdade Amplificação]]/4)*'Custos Unitários'!C$17,0)</f>
        <v>0</v>
      </c>
      <c r="N17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7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75" s="1">
        <f>'Custos Unitários'!$C$23*'Custos Unitários'!$C$6</f>
        <v>302692.44182889489</v>
      </c>
      <c r="Q175" s="5">
        <f>SUM(Tabela2[[#This Row],[custo duto e fibra]:[custo infra estação]])</f>
        <v>2196856.2911751079</v>
      </c>
      <c r="R175" s="2">
        <f>Tabela1[[#This Row],[distância '[km']]]*(1+'Custos Unitários'!$C$8)*('Custos Unitários'!$C$21*'Custos Unitários'!$C$4*'Custos Unitários'!$E$21+'Custos Unitários'!$C$22*'Custos Unitários'!$C$5*'Custos Unitários'!$E$22)</f>
        <v>18332.304619498525</v>
      </c>
      <c r="S175" s="2">
        <f>Tabela1[[#This Row],[Qtdade Amplificação]]*('Custos Unitários'!D$20)+IF(Tabela1[[#This Row],[Qtdade Amplificação]]&gt;4,TRUNC(Tabela1[[#This Row],[Qtdade Amplificação]]/4)*'Custos Unitários'!D$17,0)</f>
        <v>0</v>
      </c>
      <c r="T17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7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75" s="2">
        <f>'Custos Unitários'!$C$23*'Custos Unitários'!$E$23*'Custos Unitários'!$C$6</f>
        <v>24215.39534631159</v>
      </c>
      <c r="W175" s="5">
        <f>SUM(Tabela3[[#This Row],[opex duto e fibra]:[opex infra estação]])</f>
        <v>75534.945122981255</v>
      </c>
    </row>
    <row r="176" spans="1:23" x14ac:dyDescent="0.25">
      <c r="A176" s="10">
        <v>250210</v>
      </c>
      <c r="B176" s="10" t="s">
        <v>61</v>
      </c>
      <c r="C176" s="10" t="s">
        <v>673</v>
      </c>
      <c r="D176" s="10" t="s">
        <v>674</v>
      </c>
      <c r="E176" s="10">
        <v>250700</v>
      </c>
      <c r="F176" s="10" t="s">
        <v>61</v>
      </c>
      <c r="G176" s="10" t="s">
        <v>675</v>
      </c>
      <c r="H176" s="10" t="s">
        <v>676</v>
      </c>
      <c r="I176" s="10">
        <v>1</v>
      </c>
      <c r="J176" s="11">
        <v>19.62</v>
      </c>
      <c r="K176" s="11">
        <f>IF(Tabela1[[#This Row],[distância '[km']]]&gt;100,TRUNC(Tabela1[[#This Row],[distância '[km']]]/'Custos Unitários'!$C$7,0),0)</f>
        <v>0</v>
      </c>
      <c r="L176" s="1">
        <f>Tabela1[[#This Row],[distância '[km']]]*(1+'Custos Unitários'!$C$8)*(('Custos Unitários'!$C$21*'Custos Unitários'!$C$4)+('Custos Unitários'!$C$22*'Custos Unitários'!$C$5))</f>
        <v>750815.8125517919</v>
      </c>
      <c r="M176" s="1">
        <f>Tabela1[[#This Row],[Qtdade Amplificação]]*('Custos Unitários'!C$20)+IF(Tabela1[[#This Row],[Qtdade Amplificação]]&gt;4,TRUNC(Tabela1[[#This Row],[Qtdade Amplificação]]/4)*'Custos Unitários'!C$17,0)</f>
        <v>0</v>
      </c>
      <c r="N17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7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76" s="1">
        <f>'Custos Unitários'!$C$23*'Custos Unitários'!$C$6</f>
        <v>302692.44182889489</v>
      </c>
      <c r="Q176" s="5">
        <f>SUM(Tabela2[[#This Row],[custo duto e fibra]:[custo infra estação]])</f>
        <v>1419980.052102023</v>
      </c>
      <c r="R176" s="2">
        <f>Tabela1[[#This Row],[distância '[km']]]*(1+'Custos Unitários'!$C$8)*('Custos Unitários'!$C$21*'Custos Unitários'!$C$4*'Custos Unitários'!$E$21+'Custos Unitários'!$C$22*'Custos Unitários'!$C$5*'Custos Unitários'!$E$22)</f>
        <v>9009.7897506215031</v>
      </c>
      <c r="S176" s="2">
        <f>Tabela1[[#This Row],[Qtdade Amplificação]]*('Custos Unitários'!D$20)+IF(Tabela1[[#This Row],[Qtdade Amplificação]]&gt;4,TRUNC(Tabela1[[#This Row],[Qtdade Amplificação]]/4)*'Custos Unitários'!D$17,0)</f>
        <v>0</v>
      </c>
      <c r="T17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7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76" s="2">
        <f>'Custos Unitários'!$C$23*'Custos Unitários'!$E$23*'Custos Unitários'!$C$6</f>
        <v>24215.39534631159</v>
      </c>
      <c r="W176" s="5">
        <f>SUM(Tabela3[[#This Row],[opex duto e fibra]:[opex infra estação]])</f>
        <v>66212.430254104227</v>
      </c>
    </row>
    <row r="177" spans="1:23" x14ac:dyDescent="0.25">
      <c r="A177" s="10">
        <v>430222</v>
      </c>
      <c r="B177" s="10" t="s">
        <v>32</v>
      </c>
      <c r="C177" s="10" t="s">
        <v>677</v>
      </c>
      <c r="D177" s="10" t="s">
        <v>678</v>
      </c>
      <c r="E177" s="10">
        <v>430610</v>
      </c>
      <c r="F177" s="10" t="s">
        <v>32</v>
      </c>
      <c r="G177" s="10" t="s">
        <v>679</v>
      </c>
      <c r="H177" s="10" t="s">
        <v>680</v>
      </c>
      <c r="I177" s="10">
        <v>1</v>
      </c>
      <c r="J177" s="11">
        <v>30.978999999999999</v>
      </c>
      <c r="K177" s="11">
        <f>IF(Tabela1[[#This Row],[distância '[km']]]&gt;100,TRUNC(Tabela1[[#This Row],[distância '[km']]]/'Custos Unitários'!$C$7,0),0)</f>
        <v>0</v>
      </c>
      <c r="L177" s="1">
        <f>Tabela1[[#This Row],[distância '[km']]]*(1+'Custos Unitários'!$C$8)*(('Custos Unitários'!$C$21*'Custos Unitários'!$C$4)+('Custos Unitários'!$C$22*'Custos Unitários'!$C$5))</f>
        <v>1185500.6654965321</v>
      </c>
      <c r="M177" s="1">
        <f>Tabela1[[#This Row],[Qtdade Amplificação]]*('Custos Unitários'!C$20)+IF(Tabela1[[#This Row],[Qtdade Amplificação]]&gt;4,TRUNC(Tabela1[[#This Row],[Qtdade Amplificação]]/4)*'Custos Unitários'!C$17,0)</f>
        <v>0</v>
      </c>
      <c r="N17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7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77" s="1">
        <f>'Custos Unitários'!$C$23*'Custos Unitários'!$C$6</f>
        <v>302692.44182889489</v>
      </c>
      <c r="Q177" s="5">
        <f>SUM(Tabela2[[#This Row],[custo duto e fibra]:[custo infra estação]])</f>
        <v>1854664.9050467631</v>
      </c>
      <c r="R177" s="2">
        <f>Tabela1[[#This Row],[distância '[km']]]*(1+'Custos Unitários'!$C$8)*('Custos Unitários'!$C$21*'Custos Unitários'!$C$4*'Custos Unitários'!$E$21+'Custos Unitários'!$C$22*'Custos Unitários'!$C$5*'Custos Unitários'!$E$22)</f>
        <v>14226.007985958386</v>
      </c>
      <c r="S177" s="2">
        <f>Tabela1[[#This Row],[Qtdade Amplificação]]*('Custos Unitários'!D$20)+IF(Tabela1[[#This Row],[Qtdade Amplificação]]&gt;4,TRUNC(Tabela1[[#This Row],[Qtdade Amplificação]]/4)*'Custos Unitários'!D$17,0)</f>
        <v>0</v>
      </c>
      <c r="T17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7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77" s="2">
        <f>'Custos Unitários'!$C$23*'Custos Unitários'!$E$23*'Custos Unitários'!$C$6</f>
        <v>24215.39534631159</v>
      </c>
      <c r="W177" s="5">
        <f>SUM(Tabela3[[#This Row],[opex duto e fibra]:[opex infra estação]])</f>
        <v>71428.648489441111</v>
      </c>
    </row>
    <row r="178" spans="1:23" x14ac:dyDescent="0.25">
      <c r="A178" s="10">
        <v>430223</v>
      </c>
      <c r="B178" s="10" t="s">
        <v>32</v>
      </c>
      <c r="C178" s="10" t="s">
        <v>681</v>
      </c>
      <c r="D178" s="10" t="s">
        <v>682</v>
      </c>
      <c r="E178" s="10">
        <v>430845</v>
      </c>
      <c r="F178" s="10" t="s">
        <v>32</v>
      </c>
      <c r="G178" s="10" t="s">
        <v>683</v>
      </c>
      <c r="H178" s="10" t="s">
        <v>684</v>
      </c>
      <c r="I178" s="10">
        <v>1</v>
      </c>
      <c r="J178" s="11">
        <v>22.611999999999998</v>
      </c>
      <c r="K178" s="11">
        <f>IF(Tabela1[[#This Row],[distância '[km']]]&gt;100,TRUNC(Tabela1[[#This Row],[distância '[km']]]/'Custos Unitários'!$C$7,0),0)</f>
        <v>0</v>
      </c>
      <c r="L178" s="1">
        <f>Tabela1[[#This Row],[distância '[km']]]*(1+'Custos Unitários'!$C$8)*(('Custos Unitários'!$C$21*'Custos Unitários'!$C$4)+('Custos Unitários'!$C$22*'Custos Unitários'!$C$5))</f>
        <v>865313.31057192234</v>
      </c>
      <c r="M178" s="1">
        <f>Tabela1[[#This Row],[Qtdade Amplificação]]*('Custos Unitários'!C$20)+IF(Tabela1[[#This Row],[Qtdade Amplificação]]&gt;4,TRUNC(Tabela1[[#This Row],[Qtdade Amplificação]]/4)*'Custos Unitários'!C$17,0)</f>
        <v>0</v>
      </c>
      <c r="N17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7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78" s="1">
        <f>'Custos Unitários'!$C$23*'Custos Unitários'!$C$6</f>
        <v>302692.44182889489</v>
      </c>
      <c r="Q178" s="5">
        <f>SUM(Tabela2[[#This Row],[custo duto e fibra]:[custo infra estação]])</f>
        <v>1534477.5501221535</v>
      </c>
      <c r="R178" s="2">
        <f>Tabela1[[#This Row],[distância '[km']]]*(1+'Custos Unitários'!$C$8)*('Custos Unitários'!$C$21*'Custos Unitários'!$C$4*'Custos Unitários'!$E$21+'Custos Unitários'!$C$22*'Custos Unitários'!$C$5*'Custos Unitários'!$E$22)</f>
        <v>10383.759726863069</v>
      </c>
      <c r="S178" s="2">
        <f>Tabela1[[#This Row],[Qtdade Amplificação]]*('Custos Unitários'!D$20)+IF(Tabela1[[#This Row],[Qtdade Amplificação]]&gt;4,TRUNC(Tabela1[[#This Row],[Qtdade Amplificação]]/4)*'Custos Unitários'!D$17,0)</f>
        <v>0</v>
      </c>
      <c r="T17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7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78" s="2">
        <f>'Custos Unitários'!$C$23*'Custos Unitários'!$E$23*'Custos Unitários'!$C$6</f>
        <v>24215.39534631159</v>
      </c>
      <c r="W178" s="5">
        <f>SUM(Tabela3[[#This Row],[opex duto e fibra]:[opex infra estação]])</f>
        <v>67586.400230345796</v>
      </c>
    </row>
    <row r="179" spans="1:23" x14ac:dyDescent="0.25">
      <c r="A179" s="10">
        <v>290380</v>
      </c>
      <c r="B179" s="10" t="s">
        <v>8</v>
      </c>
      <c r="C179" s="10" t="s">
        <v>685</v>
      </c>
      <c r="D179" s="10" t="s">
        <v>686</v>
      </c>
      <c r="E179" s="10">
        <v>291470</v>
      </c>
      <c r="F179" s="10" t="s">
        <v>8</v>
      </c>
      <c r="G179" s="10" t="s">
        <v>687</v>
      </c>
      <c r="H179" s="10" t="s">
        <v>688</v>
      </c>
      <c r="I179" s="10">
        <v>1</v>
      </c>
      <c r="J179" s="11">
        <v>51.582999999999998</v>
      </c>
      <c r="K179" s="11">
        <f>IF(Tabela1[[#This Row],[distância '[km']]]&gt;100,TRUNC(Tabela1[[#This Row],[distância '[km']]]/'Custos Unitários'!$C$7,0),0)</f>
        <v>0</v>
      </c>
      <c r="L179" s="1">
        <f>Tabela1[[#This Row],[distância '[km']]]*(1+'Custos Unitários'!$C$8)*(('Custos Unitários'!$C$21*'Custos Unitários'!$C$4)+('Custos Unitários'!$C$22*'Custos Unitários'!$C$5))</f>
        <v>1973972.0723169765</v>
      </c>
      <c r="M179" s="1">
        <f>Tabela1[[#This Row],[Qtdade Amplificação]]*('Custos Unitários'!C$20)+IF(Tabela1[[#This Row],[Qtdade Amplificação]]&gt;4,TRUNC(Tabela1[[#This Row],[Qtdade Amplificação]]/4)*'Custos Unitários'!C$17,0)</f>
        <v>0</v>
      </c>
      <c r="N17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7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79" s="1">
        <f>'Custos Unitários'!$C$23*'Custos Unitários'!$C$6</f>
        <v>302692.44182889489</v>
      </c>
      <c r="Q179" s="5">
        <f>SUM(Tabela2[[#This Row],[custo duto e fibra]:[custo infra estação]])</f>
        <v>2648545.9998178501</v>
      </c>
      <c r="R179" s="2">
        <f>Tabela1[[#This Row],[distância '[km']]]*(1+'Custos Unitários'!$C$8)*('Custos Unitários'!$C$21*'Custos Unitários'!$C$4*'Custos Unitários'!$E$21+'Custos Unitários'!$C$22*'Custos Unitários'!$C$5*'Custos Unitários'!$E$22)</f>
        <v>23687.66486780372</v>
      </c>
      <c r="S179" s="2">
        <f>Tabela1[[#This Row],[Qtdade Amplificação]]*('Custos Unitários'!D$20)+IF(Tabela1[[#This Row],[Qtdade Amplificação]]&gt;4,TRUNC(Tabela1[[#This Row],[Qtdade Amplificação]]/4)*'Custos Unitários'!D$17,0)</f>
        <v>0</v>
      </c>
      <c r="T17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7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79" s="2">
        <f>'Custos Unitários'!$C$23*'Custos Unitários'!$E$23*'Custos Unitários'!$C$6</f>
        <v>24215.39534631159</v>
      </c>
      <c r="W179" s="5">
        <f>SUM(Tabela3[[#This Row],[opex duto e fibra]:[opex infra estação]])</f>
        <v>81431.27416635066</v>
      </c>
    </row>
    <row r="180" spans="1:23" x14ac:dyDescent="0.25">
      <c r="A180" s="10">
        <v>130070</v>
      </c>
      <c r="B180" s="10" t="s">
        <v>213</v>
      </c>
      <c r="C180" s="10" t="s">
        <v>689</v>
      </c>
      <c r="D180" s="10" t="s">
        <v>690</v>
      </c>
      <c r="E180" s="10">
        <v>120013</v>
      </c>
      <c r="F180" s="10" t="s">
        <v>691</v>
      </c>
      <c r="G180" s="10" t="s">
        <v>4780</v>
      </c>
      <c r="H180" s="10" t="s">
        <v>4781</v>
      </c>
      <c r="I180" s="10">
        <v>1</v>
      </c>
      <c r="J180" s="11">
        <v>250.70400000000001</v>
      </c>
      <c r="K180" s="11">
        <f>IF(Tabela1[[#This Row],[distância '[km']]]&gt;100,TRUNC(Tabela1[[#This Row],[distância '[km']]]/'Custos Unitários'!$C$7,0),0)</f>
        <v>3</v>
      </c>
      <c r="L180" s="1">
        <f>Tabela1[[#This Row],[distância '[km']]]*(1+'Custos Unitários'!$C$8)*(('Custos Unitários'!$C$21*'Custos Unitários'!$C$4)+('Custos Unitários'!$C$22*'Custos Unitários'!$C$5))</f>
        <v>9593910.6763498709</v>
      </c>
      <c r="M180" s="1">
        <f>Tabela1[[#This Row],[Qtdade Amplificação]]*('Custos Unitários'!C$20)+IF(Tabela1[[#This Row],[Qtdade Amplificação]]&gt;4,TRUNC(Tabela1[[#This Row],[Qtdade Amplificação]]/4)*'Custos Unitários'!C$17,0)</f>
        <v>699023.31543720409</v>
      </c>
      <c r="N18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8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80" s="1">
        <f>'Custos Unitários'!$C$23*'Custos Unitários'!$C$6</f>
        <v>302692.44182889489</v>
      </c>
      <c r="Q180" s="5">
        <f>SUM(Tabela2[[#This Row],[custo duto e fibra]:[custo infra estação]])</f>
        <v>11013409.572428776</v>
      </c>
      <c r="R180" s="2">
        <f>Tabela1[[#This Row],[distância '[km']]]*(1+'Custos Unitários'!$C$8)*('Custos Unitários'!$C$21*'Custos Unitários'!$C$4*'Custos Unitários'!$E$21+'Custos Unitários'!$C$22*'Custos Unitários'!$C$5*'Custos Unitários'!$E$22)</f>
        <v>115126.92811619845</v>
      </c>
      <c r="S180" s="2">
        <f>Tabela1[[#This Row],[Qtdade Amplificação]]*('Custos Unitários'!D$20)+IF(Tabela1[[#This Row],[Qtdade Amplificação]]&gt;4,TRUNC(Tabela1[[#This Row],[Qtdade Amplificação]]/4)*'Custos Unitários'!D$17,0)</f>
        <v>53737.035117555082</v>
      </c>
      <c r="T18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8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80" s="2">
        <f>'Custos Unitários'!$C$23*'Custos Unitários'!$E$23*'Custos Unitários'!$C$6</f>
        <v>24215.39534631159</v>
      </c>
      <c r="W180" s="5">
        <f>SUM(Tabela3[[#This Row],[opex duto e fibra]:[opex infra estação]])</f>
        <v>231197.73784638318</v>
      </c>
    </row>
    <row r="181" spans="1:23" x14ac:dyDescent="0.25">
      <c r="A181" s="10">
        <v>310720</v>
      </c>
      <c r="B181" s="10" t="s">
        <v>37</v>
      </c>
      <c r="C181" s="10" t="s">
        <v>692</v>
      </c>
      <c r="D181" s="10" t="s">
        <v>693</v>
      </c>
      <c r="E181" s="10">
        <v>313850</v>
      </c>
      <c r="F181" s="10" t="s">
        <v>37</v>
      </c>
      <c r="G181" s="10" t="s">
        <v>694</v>
      </c>
      <c r="H181" s="10" t="s">
        <v>695</v>
      </c>
      <c r="I181" s="10">
        <v>1</v>
      </c>
      <c r="J181" s="11">
        <v>23.297000000000001</v>
      </c>
      <c r="K181" s="11">
        <f>IF(Tabela1[[#This Row],[distância '[km']]]&gt;100,TRUNC(Tabela1[[#This Row],[distância '[km']]]/'Custos Unitários'!$C$7,0),0)</f>
        <v>0</v>
      </c>
      <c r="L181" s="1">
        <f>Tabela1[[#This Row],[distância '[km']]]*(1+'Custos Unitários'!$C$8)*(('Custos Unitários'!$C$21*'Custos Unitários'!$C$4)+('Custos Unitários'!$C$22*'Custos Unitários'!$C$5))</f>
        <v>891526.80861463281</v>
      </c>
      <c r="M181" s="1">
        <f>Tabela1[[#This Row],[Qtdade Amplificação]]*('Custos Unitários'!C$20)+IF(Tabela1[[#This Row],[Qtdade Amplificação]]&gt;4,TRUNC(Tabela1[[#This Row],[Qtdade Amplificação]]/4)*'Custos Unitários'!C$17,0)</f>
        <v>0</v>
      </c>
      <c r="N18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8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81" s="1">
        <f>'Custos Unitários'!$C$23*'Custos Unitários'!$C$6</f>
        <v>302692.44182889489</v>
      </c>
      <c r="Q181" s="5">
        <f>SUM(Tabela2[[#This Row],[custo duto e fibra]:[custo infra estação]])</f>
        <v>1560691.0481648638</v>
      </c>
      <c r="R181" s="2">
        <f>Tabela1[[#This Row],[distância '[km']]]*(1+'Custos Unitários'!$C$8)*('Custos Unitários'!$C$21*'Custos Unitários'!$C$4*'Custos Unitários'!$E$21+'Custos Unitários'!$C$22*'Custos Unitários'!$C$5*'Custos Unitários'!$E$22)</f>
        <v>10698.321703375594</v>
      </c>
      <c r="S181" s="2">
        <f>Tabela1[[#This Row],[Qtdade Amplificação]]*('Custos Unitários'!D$20)+IF(Tabela1[[#This Row],[Qtdade Amplificação]]&gt;4,TRUNC(Tabela1[[#This Row],[Qtdade Amplificação]]/4)*'Custos Unitários'!D$17,0)</f>
        <v>0</v>
      </c>
      <c r="T18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8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81" s="2">
        <f>'Custos Unitários'!$C$23*'Custos Unitários'!$E$23*'Custos Unitários'!$C$6</f>
        <v>24215.39534631159</v>
      </c>
      <c r="W181" s="5">
        <f>SUM(Tabela3[[#This Row],[opex duto e fibra]:[opex infra estação]])</f>
        <v>67900.962206858327</v>
      </c>
    </row>
    <row r="182" spans="1:23" x14ac:dyDescent="0.25">
      <c r="A182" s="10">
        <v>240165</v>
      </c>
      <c r="B182" s="10" t="s">
        <v>80</v>
      </c>
      <c r="C182" s="10" t="s">
        <v>696</v>
      </c>
      <c r="D182" s="10" t="s">
        <v>697</v>
      </c>
      <c r="E182" s="10">
        <v>240650</v>
      </c>
      <c r="F182" s="10" t="s">
        <v>80</v>
      </c>
      <c r="G182" s="10" t="s">
        <v>698</v>
      </c>
      <c r="H182" s="10" t="s">
        <v>699</v>
      </c>
      <c r="I182" s="10">
        <v>1</v>
      </c>
      <c r="J182" s="11">
        <v>20.718</v>
      </c>
      <c r="K182" s="11">
        <f>IF(Tabela1[[#This Row],[distância '[km']]]&gt;100,TRUNC(Tabela1[[#This Row],[distância '[km']]]/'Custos Unitários'!$C$7,0),0)</f>
        <v>0</v>
      </c>
      <c r="L182" s="1">
        <f>Tabela1[[#This Row],[distância '[km']]]*(1+'Custos Unitários'!$C$8)*(('Custos Unitários'!$C$21*'Custos Unitários'!$C$4)+('Custos Unitários'!$C$22*'Custos Unitários'!$C$5))</f>
        <v>792833.94518083706</v>
      </c>
      <c r="M182" s="1">
        <f>Tabela1[[#This Row],[Qtdade Amplificação]]*('Custos Unitários'!C$20)+IF(Tabela1[[#This Row],[Qtdade Amplificação]]&gt;4,TRUNC(Tabela1[[#This Row],[Qtdade Amplificação]]/4)*'Custos Unitários'!C$17,0)</f>
        <v>0</v>
      </c>
      <c r="N18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8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82" s="1">
        <f>'Custos Unitários'!$C$23*'Custos Unitários'!$C$6</f>
        <v>302692.44182889489</v>
      </c>
      <c r="Q182" s="5">
        <f>SUM(Tabela2[[#This Row],[custo duto e fibra]:[custo infra estação]])</f>
        <v>1461998.1847310683</v>
      </c>
      <c r="R182" s="2">
        <f>Tabela1[[#This Row],[distância '[km']]]*(1+'Custos Unitários'!$C$8)*('Custos Unitários'!$C$21*'Custos Unitários'!$C$4*'Custos Unitários'!$E$21+'Custos Unitários'!$C$22*'Custos Unitários'!$C$5*'Custos Unitários'!$E$22)</f>
        <v>9514.0073421700454</v>
      </c>
      <c r="S182" s="2">
        <f>Tabela1[[#This Row],[Qtdade Amplificação]]*('Custos Unitários'!D$20)+IF(Tabela1[[#This Row],[Qtdade Amplificação]]&gt;4,TRUNC(Tabela1[[#This Row],[Qtdade Amplificação]]/4)*'Custos Unitários'!D$17,0)</f>
        <v>0</v>
      </c>
      <c r="T18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8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82" s="2">
        <f>'Custos Unitários'!$C$23*'Custos Unitários'!$E$23*'Custos Unitários'!$C$6</f>
        <v>24215.39534631159</v>
      </c>
      <c r="W182" s="5">
        <f>SUM(Tabela3[[#This Row],[opex duto e fibra]:[opex infra estação]])</f>
        <v>66716.647845652769</v>
      </c>
    </row>
    <row r="183" spans="1:23" x14ac:dyDescent="0.25">
      <c r="A183" s="10">
        <v>250220</v>
      </c>
      <c r="B183" s="10" t="s">
        <v>61</v>
      </c>
      <c r="C183" s="10" t="s">
        <v>702</v>
      </c>
      <c r="D183" s="10" t="s">
        <v>708</v>
      </c>
      <c r="E183" s="10">
        <v>230570</v>
      </c>
      <c r="F183" s="10" t="s">
        <v>203</v>
      </c>
      <c r="G183" s="10" t="s">
        <v>4718</v>
      </c>
      <c r="H183" s="10" t="s">
        <v>4734</v>
      </c>
      <c r="I183" s="10">
        <v>0</v>
      </c>
      <c r="J183" s="11">
        <v>8.8327067231712757</v>
      </c>
      <c r="K183" s="11">
        <f>IF(Tabela1[[#This Row],[distância '[km']]]&gt;100,TRUNC(Tabela1[[#This Row],[distância '[km']]]/'Custos Unitários'!$C$7,0),0)</f>
        <v>0</v>
      </c>
      <c r="L183" s="1">
        <f>Tabela1[[#This Row],[distância '[km']]]*(1+'Custos Unitários'!$C$8)*(('Custos Unitários'!$C$21*'Custos Unitários'!$C$4)+('Custos Unitários'!$C$22*'Custos Unitários'!$C$5))</f>
        <v>338008.96408713132</v>
      </c>
      <c r="M183" s="1">
        <f>Tabela1[[#This Row],[Qtdade Amplificação]]*('Custos Unitários'!C$20)+IF(Tabela1[[#This Row],[Qtdade Amplificação]]&gt;4,TRUNC(Tabela1[[#This Row],[Qtdade Amplificação]]/4)*'Custos Unitários'!C$17,0)</f>
        <v>0</v>
      </c>
      <c r="N18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8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83" s="1">
        <f>'Custos Unitários'!$C$23*'Custos Unitários'!$C$6</f>
        <v>302692.44182889489</v>
      </c>
      <c r="Q183" s="5">
        <f>SUM(Tabela2[[#This Row],[custo duto e fibra]:[custo infra estação]])</f>
        <v>1007173.2036373626</v>
      </c>
      <c r="R183" s="2">
        <f>Tabela1[[#This Row],[distância '[km']]]*(1+'Custos Unitários'!$C$8)*('Custos Unitários'!$C$21*'Custos Unitários'!$C$4*'Custos Unitários'!$E$21+'Custos Unitários'!$C$22*'Custos Unitários'!$C$5*'Custos Unitários'!$E$22)</f>
        <v>4056.1075690455764</v>
      </c>
      <c r="S183" s="2">
        <f>Tabela1[[#This Row],[Qtdade Amplificação]]*('Custos Unitários'!D$20)+IF(Tabela1[[#This Row],[Qtdade Amplificação]]&gt;4,TRUNC(Tabela1[[#This Row],[Qtdade Amplificação]]/4)*'Custos Unitários'!D$17,0)</f>
        <v>0</v>
      </c>
      <c r="T18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8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83" s="2">
        <f>'Custos Unitários'!$C$23*'Custos Unitários'!$E$23*'Custos Unitários'!$C$6</f>
        <v>24215.39534631159</v>
      </c>
      <c r="W183" s="5">
        <f>SUM(Tabela3[[#This Row],[opex duto e fibra]:[opex infra estação]])</f>
        <v>61258.748072528302</v>
      </c>
    </row>
    <row r="184" spans="1:23" x14ac:dyDescent="0.25">
      <c r="A184" s="10">
        <v>310760</v>
      </c>
      <c r="B184" s="10" t="s">
        <v>37</v>
      </c>
      <c r="C184" s="10" t="s">
        <v>4782</v>
      </c>
      <c r="D184" s="10" t="s">
        <v>4783</v>
      </c>
      <c r="E184" s="10">
        <v>314510</v>
      </c>
      <c r="F184" s="10" t="s">
        <v>37</v>
      </c>
      <c r="G184" s="10" t="s">
        <v>1334</v>
      </c>
      <c r="H184" s="10" t="s">
        <v>1335</v>
      </c>
      <c r="I184" s="10">
        <v>1</v>
      </c>
      <c r="J184" s="11">
        <v>20.404</v>
      </c>
      <c r="K184" s="11">
        <f>IF(Tabela1[[#This Row],[distância '[km']]]&gt;100,TRUNC(Tabela1[[#This Row],[distância '[km']]]/'Custos Unitários'!$C$7,0),0)</f>
        <v>0</v>
      </c>
      <c r="L184" s="1">
        <f>Tabela1[[#This Row],[distância '[km']]]*(1+'Custos Unitários'!$C$8)*(('Custos Unitários'!$C$21*'Custos Unitários'!$C$4)+('Custos Unitários'!$C$22*'Custos Unitários'!$C$5))</f>
        <v>780817.83074958005</v>
      </c>
      <c r="M184" s="1">
        <f>Tabela1[[#This Row],[Qtdade Amplificação]]*('Custos Unitários'!C$20)+IF(Tabela1[[#This Row],[Qtdade Amplificação]]&gt;4,TRUNC(Tabela1[[#This Row],[Qtdade Amplificação]]/4)*'Custos Unitários'!C$17,0)</f>
        <v>0</v>
      </c>
      <c r="N18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8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84" s="1">
        <f>'Custos Unitários'!$C$23*'Custos Unitários'!$C$6</f>
        <v>302692.44182889489</v>
      </c>
      <c r="Q184" s="5">
        <f>SUM(Tabela2[[#This Row],[custo duto e fibra]:[custo infra estação]])</f>
        <v>1449982.0702998112</v>
      </c>
      <c r="R184" s="2">
        <f>Tabela1[[#This Row],[distância '[km']]]*(1+'Custos Unitários'!$C$8)*('Custos Unitários'!$C$21*'Custos Unitários'!$C$4*'Custos Unitários'!$E$21+'Custos Unitários'!$C$22*'Custos Unitários'!$C$5*'Custos Unitários'!$E$22)</f>
        <v>9369.8139689949621</v>
      </c>
      <c r="S184" s="2">
        <f>Tabela1[[#This Row],[Qtdade Amplificação]]*('Custos Unitários'!D$20)+IF(Tabela1[[#This Row],[Qtdade Amplificação]]&gt;4,TRUNC(Tabela1[[#This Row],[Qtdade Amplificação]]/4)*'Custos Unitários'!D$17,0)</f>
        <v>0</v>
      </c>
      <c r="T18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8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84" s="2">
        <f>'Custos Unitários'!$C$23*'Custos Unitários'!$E$23*'Custos Unitários'!$C$6</f>
        <v>24215.39534631159</v>
      </c>
      <c r="W184" s="5">
        <f>SUM(Tabela3[[#This Row],[opex duto e fibra]:[opex infra estação]])</f>
        <v>66572.454472477693</v>
      </c>
    </row>
    <row r="185" spans="1:23" x14ac:dyDescent="0.25">
      <c r="A185" s="10">
        <v>290395</v>
      </c>
      <c r="B185" s="10" t="s">
        <v>8</v>
      </c>
      <c r="C185" s="10" t="s">
        <v>709</v>
      </c>
      <c r="D185" s="10" t="s">
        <v>710</v>
      </c>
      <c r="E185" s="10">
        <v>292510</v>
      </c>
      <c r="F185" s="10" t="s">
        <v>8</v>
      </c>
      <c r="G185" s="10" t="s">
        <v>671</v>
      </c>
      <c r="H185" s="10" t="s">
        <v>672</v>
      </c>
      <c r="I185" s="10">
        <v>1</v>
      </c>
      <c r="J185" s="11">
        <v>32.401000000000003</v>
      </c>
      <c r="K185" s="11">
        <f>IF(Tabela1[[#This Row],[distância '[km']]]&gt;100,TRUNC(Tabela1[[#This Row],[distância '[km']]]/'Custos Unitários'!$C$7,0),0)</f>
        <v>0</v>
      </c>
      <c r="L185" s="1">
        <f>Tabela1[[#This Row],[distância '[km']]]*(1+'Custos Unitários'!$C$8)*(('Custos Unitários'!$C$21*'Custos Unitários'!$C$4)+('Custos Unitários'!$C$22*'Custos Unitários'!$C$5))</f>
        <v>1239917.5913603776</v>
      </c>
      <c r="M185" s="1">
        <f>Tabela1[[#This Row],[Qtdade Amplificação]]*('Custos Unitários'!C$20)+IF(Tabela1[[#This Row],[Qtdade Amplificação]]&gt;4,TRUNC(Tabela1[[#This Row],[Qtdade Amplificação]]/4)*'Custos Unitários'!C$17,0)</f>
        <v>0</v>
      </c>
      <c r="N18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8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85" s="1">
        <f>'Custos Unitários'!$C$23*'Custos Unitários'!$C$6</f>
        <v>302692.44182889489</v>
      </c>
      <c r="Q185" s="5">
        <f>SUM(Tabela2[[#This Row],[custo duto e fibra]:[custo infra estação]])</f>
        <v>1909081.8309106086</v>
      </c>
      <c r="R185" s="2">
        <f>Tabela1[[#This Row],[distância '[km']]]*(1+'Custos Unitários'!$C$8)*('Custos Unitários'!$C$21*'Custos Unitários'!$C$4*'Custos Unitários'!$E$21+'Custos Unitários'!$C$22*'Custos Unitários'!$C$5*'Custos Unitários'!$E$22)</f>
        <v>14879.011096324533</v>
      </c>
      <c r="S185" s="2">
        <f>Tabela1[[#This Row],[Qtdade Amplificação]]*('Custos Unitários'!D$20)+IF(Tabela1[[#This Row],[Qtdade Amplificação]]&gt;4,TRUNC(Tabela1[[#This Row],[Qtdade Amplificação]]/4)*'Custos Unitários'!D$17,0)</f>
        <v>0</v>
      </c>
      <c r="T18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8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85" s="2">
        <f>'Custos Unitários'!$C$23*'Custos Unitários'!$E$23*'Custos Unitários'!$C$6</f>
        <v>24215.39534631159</v>
      </c>
      <c r="W185" s="5">
        <f>SUM(Tabela3[[#This Row],[opex duto e fibra]:[opex infra estação]])</f>
        <v>72081.651599807257</v>
      </c>
    </row>
    <row r="186" spans="1:23" x14ac:dyDescent="0.25">
      <c r="A186" s="10">
        <v>310780</v>
      </c>
      <c r="B186" s="10" t="s">
        <v>37</v>
      </c>
      <c r="C186" s="10" t="s">
        <v>711</v>
      </c>
      <c r="D186" s="10" t="s">
        <v>712</v>
      </c>
      <c r="E186" s="10">
        <v>311340</v>
      </c>
      <c r="F186" s="10" t="s">
        <v>37</v>
      </c>
      <c r="G186" s="10" t="s">
        <v>713</v>
      </c>
      <c r="H186" s="10" t="s">
        <v>714</v>
      </c>
      <c r="I186" s="10">
        <v>1</v>
      </c>
      <c r="J186" s="11">
        <v>28.11</v>
      </c>
      <c r="K186" s="11">
        <f>IF(Tabela1[[#This Row],[distância '[km']]]&gt;100,TRUNC(Tabela1[[#This Row],[distância '[km']]]/'Custos Unitários'!$C$7,0),0)</f>
        <v>0</v>
      </c>
      <c r="L186" s="1">
        <f>Tabela1[[#This Row],[distância '[km']]]*(1+'Custos Unitários'!$C$8)*(('Custos Unitários'!$C$21*'Custos Unitários'!$C$4)+('Custos Unitários'!$C$22*'Custos Unitários'!$C$5))</f>
        <v>1075710.1167599831</v>
      </c>
      <c r="M186" s="1">
        <f>Tabela1[[#This Row],[Qtdade Amplificação]]*('Custos Unitários'!C$20)+IF(Tabela1[[#This Row],[Qtdade Amplificação]]&gt;4,TRUNC(Tabela1[[#This Row],[Qtdade Amplificação]]/4)*'Custos Unitários'!C$17,0)</f>
        <v>0</v>
      </c>
      <c r="N18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8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86" s="1">
        <f>'Custos Unitários'!$C$23*'Custos Unitários'!$C$6</f>
        <v>302692.44182889489</v>
      </c>
      <c r="Q186" s="5">
        <f>SUM(Tabela2[[#This Row],[custo duto e fibra]:[custo infra estação]])</f>
        <v>1744874.3563102141</v>
      </c>
      <c r="R186" s="2">
        <f>Tabela1[[#This Row],[distância '[km']]]*(1+'Custos Unitários'!$C$8)*('Custos Unitários'!$C$21*'Custos Unitários'!$C$4*'Custos Unitários'!$E$21+'Custos Unitários'!$C$22*'Custos Unitários'!$C$5*'Custos Unitários'!$E$22)</f>
        <v>12908.521401119799</v>
      </c>
      <c r="S186" s="2">
        <f>Tabela1[[#This Row],[Qtdade Amplificação]]*('Custos Unitários'!D$20)+IF(Tabela1[[#This Row],[Qtdade Amplificação]]&gt;4,TRUNC(Tabela1[[#This Row],[Qtdade Amplificação]]/4)*'Custos Unitários'!D$17,0)</f>
        <v>0</v>
      </c>
      <c r="T18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8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86" s="2">
        <f>'Custos Unitários'!$C$23*'Custos Unitários'!$E$23*'Custos Unitários'!$C$6</f>
        <v>24215.39534631159</v>
      </c>
      <c r="W186" s="5">
        <f>SUM(Tabela3[[#This Row],[opex duto e fibra]:[opex infra estação]])</f>
        <v>70111.16190460253</v>
      </c>
    </row>
    <row r="187" spans="1:23" x14ac:dyDescent="0.25">
      <c r="A187" s="10">
        <v>170330</v>
      </c>
      <c r="B187" s="10" t="s">
        <v>20</v>
      </c>
      <c r="C187" s="10" t="s">
        <v>715</v>
      </c>
      <c r="D187" s="10" t="s">
        <v>716</v>
      </c>
      <c r="E187" s="10">
        <v>172125</v>
      </c>
      <c r="F187" s="10" t="s">
        <v>20</v>
      </c>
      <c r="G187" s="10" t="s">
        <v>717</v>
      </c>
      <c r="H187" s="10" t="s">
        <v>718</v>
      </c>
      <c r="I187" s="10">
        <v>1</v>
      </c>
      <c r="J187" s="11">
        <v>10.35</v>
      </c>
      <c r="K187" s="11">
        <f>IF(Tabela1[[#This Row],[distância '[km']]]&gt;100,TRUNC(Tabela1[[#This Row],[distância '[km']]]/'Custos Unitários'!$C$7,0),0)</f>
        <v>0</v>
      </c>
      <c r="L187" s="1">
        <f>Tabela1[[#This Row],[distância '[km']]]*(1+'Custos Unitários'!$C$8)*(('Custos Unitários'!$C$21*'Custos Unitários'!$C$4)+('Custos Unitários'!$C$22*'Custos Unitários'!$C$5))</f>
        <v>396072.56166722969</v>
      </c>
      <c r="M187" s="1">
        <f>Tabela1[[#This Row],[Qtdade Amplificação]]*('Custos Unitários'!C$20)+IF(Tabela1[[#This Row],[Qtdade Amplificação]]&gt;4,TRUNC(Tabela1[[#This Row],[Qtdade Amplificação]]/4)*'Custos Unitários'!C$17,0)</f>
        <v>0</v>
      </c>
      <c r="N18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8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87" s="1">
        <f>'Custos Unitários'!$C$23*'Custos Unitários'!$C$6</f>
        <v>302692.44182889489</v>
      </c>
      <c r="Q187" s="5">
        <f>SUM(Tabela2[[#This Row],[custo duto e fibra]:[custo infra estação]])</f>
        <v>1065236.801217461</v>
      </c>
      <c r="R187" s="2">
        <f>Tabela1[[#This Row],[distância '[km']]]*(1+'Custos Unitários'!$C$8)*('Custos Unitários'!$C$21*'Custos Unitários'!$C$4*'Custos Unitários'!$E$21+'Custos Unitários'!$C$22*'Custos Unitários'!$C$5*'Custos Unitários'!$E$22)</f>
        <v>4752.870740006756</v>
      </c>
      <c r="S187" s="2">
        <f>Tabela1[[#This Row],[Qtdade Amplificação]]*('Custos Unitários'!D$20)+IF(Tabela1[[#This Row],[Qtdade Amplificação]]&gt;4,TRUNC(Tabela1[[#This Row],[Qtdade Amplificação]]/4)*'Custos Unitários'!D$17,0)</f>
        <v>0</v>
      </c>
      <c r="T18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8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87" s="2">
        <f>'Custos Unitários'!$C$23*'Custos Unitários'!$E$23*'Custos Unitários'!$C$6</f>
        <v>24215.39534631159</v>
      </c>
      <c r="W187" s="5">
        <f>SUM(Tabela3[[#This Row],[opex duto e fibra]:[opex infra estação]])</f>
        <v>61955.511243489484</v>
      </c>
    </row>
    <row r="188" spans="1:23" x14ac:dyDescent="0.25">
      <c r="A188" s="10">
        <v>210207</v>
      </c>
      <c r="B188" s="10" t="s">
        <v>17</v>
      </c>
      <c r="C188" s="10" t="s">
        <v>719</v>
      </c>
      <c r="D188" s="10" t="s">
        <v>720</v>
      </c>
      <c r="E188" s="10">
        <v>210570</v>
      </c>
      <c r="F188" s="10" t="s">
        <v>17</v>
      </c>
      <c r="G188" s="10" t="s">
        <v>2419</v>
      </c>
      <c r="H188" s="10" t="s">
        <v>2420</v>
      </c>
      <c r="I188" s="10">
        <v>1</v>
      </c>
      <c r="J188" s="11">
        <v>30.795000000000002</v>
      </c>
      <c r="K188" s="11">
        <f>IF(Tabela1[[#This Row],[distância '[km']]]&gt;100,TRUNC(Tabela1[[#This Row],[distância '[km']]]/'Custos Unitários'!$C$7,0),0)</f>
        <v>0</v>
      </c>
      <c r="L188" s="1">
        <f>Tabela1[[#This Row],[distância '[km']]]*(1+'Custos Unitários'!$C$8)*(('Custos Unitários'!$C$21*'Custos Unitários'!$C$4)+('Custos Unitários'!$C$22*'Custos Unitários'!$C$5))</f>
        <v>1178459.3755113371</v>
      </c>
      <c r="M188" s="1">
        <f>Tabela1[[#This Row],[Qtdade Amplificação]]*('Custos Unitários'!C$20)+IF(Tabela1[[#This Row],[Qtdade Amplificação]]&gt;4,TRUNC(Tabela1[[#This Row],[Qtdade Amplificação]]/4)*'Custos Unitários'!C$17,0)</f>
        <v>0</v>
      </c>
      <c r="N18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8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88" s="1">
        <f>'Custos Unitários'!$C$23*'Custos Unitários'!$C$6</f>
        <v>302692.44182889489</v>
      </c>
      <c r="Q188" s="5">
        <f>SUM(Tabela2[[#This Row],[custo duto e fibra]:[custo infra estação]])</f>
        <v>1847623.6150615681</v>
      </c>
      <c r="R188" s="2">
        <f>Tabela1[[#This Row],[distância '[km']]]*(1+'Custos Unitários'!$C$8)*('Custos Unitários'!$C$21*'Custos Unitários'!$C$4*'Custos Unitários'!$E$21+'Custos Unitários'!$C$22*'Custos Unitários'!$C$5*'Custos Unitários'!$E$22)</f>
        <v>14141.512506136045</v>
      </c>
      <c r="S188" s="2">
        <f>Tabela1[[#This Row],[Qtdade Amplificação]]*('Custos Unitários'!D$20)+IF(Tabela1[[#This Row],[Qtdade Amplificação]]&gt;4,TRUNC(Tabela1[[#This Row],[Qtdade Amplificação]]/4)*'Custos Unitários'!D$17,0)</f>
        <v>0</v>
      </c>
      <c r="T18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8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88" s="2">
        <f>'Custos Unitários'!$C$23*'Custos Unitários'!$E$23*'Custos Unitários'!$C$6</f>
        <v>24215.39534631159</v>
      </c>
      <c r="W188" s="5">
        <f>SUM(Tabela3[[#This Row],[opex duto e fibra]:[opex infra estação]])</f>
        <v>71344.153009618778</v>
      </c>
    </row>
    <row r="189" spans="1:23" x14ac:dyDescent="0.25">
      <c r="A189" s="10">
        <v>220191</v>
      </c>
      <c r="B189" s="10" t="s">
        <v>27</v>
      </c>
      <c r="C189" s="10" t="s">
        <v>721</v>
      </c>
      <c r="D189" s="10" t="s">
        <v>722</v>
      </c>
      <c r="E189" s="10">
        <v>220200</v>
      </c>
      <c r="F189" s="10" t="s">
        <v>27</v>
      </c>
      <c r="G189" s="10" t="s">
        <v>723</v>
      </c>
      <c r="H189" s="10" t="s">
        <v>724</v>
      </c>
      <c r="I189" s="10">
        <v>1</v>
      </c>
      <c r="J189" s="11">
        <v>33.109000000000002</v>
      </c>
      <c r="K189" s="11">
        <f>IF(Tabela1[[#This Row],[distância '[km']]]&gt;100,TRUNC(Tabela1[[#This Row],[distância '[km']]]/'Custos Unitários'!$C$7,0),0)</f>
        <v>0</v>
      </c>
      <c r="L189" s="1">
        <f>Tabela1[[#This Row],[distância '[km']]]*(1+'Custos Unitários'!$C$8)*(('Custos Unitários'!$C$21*'Custos Unitários'!$C$4)+('Custos Unitários'!$C$22*'Custos Unitários'!$C$5))</f>
        <v>1267011.2506512376</v>
      </c>
      <c r="M189" s="1">
        <f>Tabela1[[#This Row],[Qtdade Amplificação]]*('Custos Unitários'!C$20)+IF(Tabela1[[#This Row],[Qtdade Amplificação]]&gt;4,TRUNC(Tabela1[[#This Row],[Qtdade Amplificação]]/4)*'Custos Unitários'!C$17,0)</f>
        <v>0</v>
      </c>
      <c r="N18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8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89" s="1">
        <f>'Custos Unitários'!$C$23*'Custos Unitários'!$C$6</f>
        <v>302692.44182889489</v>
      </c>
      <c r="Q189" s="5">
        <f>SUM(Tabela2[[#This Row],[custo duto e fibra]:[custo infra estação]])</f>
        <v>1936175.4902014686</v>
      </c>
      <c r="R189" s="2">
        <f>Tabela1[[#This Row],[distância '[km']]]*(1+'Custos Unitários'!$C$8)*('Custos Unitários'!$C$21*'Custos Unitários'!$C$4*'Custos Unitários'!$E$21+'Custos Unitários'!$C$22*'Custos Unitários'!$C$5*'Custos Unitários'!$E$22)</f>
        <v>15204.135007814852</v>
      </c>
      <c r="S189" s="2">
        <f>Tabela1[[#This Row],[Qtdade Amplificação]]*('Custos Unitários'!D$20)+IF(Tabela1[[#This Row],[Qtdade Amplificação]]&gt;4,TRUNC(Tabela1[[#This Row],[Qtdade Amplificação]]/4)*'Custos Unitários'!D$17,0)</f>
        <v>0</v>
      </c>
      <c r="T18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8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89" s="2">
        <f>'Custos Unitários'!$C$23*'Custos Unitários'!$E$23*'Custos Unitários'!$C$6</f>
        <v>24215.39534631159</v>
      </c>
      <c r="W189" s="5">
        <f>SUM(Tabela3[[#This Row],[opex duto e fibra]:[opex infra estação]])</f>
        <v>72406.775511297572</v>
      </c>
    </row>
    <row r="190" spans="1:23" x14ac:dyDescent="0.25">
      <c r="A190" s="10">
        <v>310790</v>
      </c>
      <c r="B190" s="10" t="s">
        <v>37</v>
      </c>
      <c r="C190" s="10" t="s">
        <v>725</v>
      </c>
      <c r="D190" s="10" t="s">
        <v>726</v>
      </c>
      <c r="E190" s="10">
        <v>316557</v>
      </c>
      <c r="F190" s="10" t="s">
        <v>37</v>
      </c>
      <c r="G190" s="10" t="s">
        <v>727</v>
      </c>
      <c r="H190" s="10" t="s">
        <v>728</v>
      </c>
      <c r="I190" s="10">
        <v>1</v>
      </c>
      <c r="J190" s="11">
        <v>21.869</v>
      </c>
      <c r="K190" s="11">
        <f>IF(Tabela1[[#This Row],[distância '[km']]]&gt;100,TRUNC(Tabela1[[#This Row],[distância '[km']]]/'Custos Unitários'!$C$7,0),0)</f>
        <v>0</v>
      </c>
      <c r="L190" s="1">
        <f>Tabela1[[#This Row],[distância '[km']]]*(1+'Custos Unitários'!$C$8)*(('Custos Unitários'!$C$21*'Custos Unitários'!$C$4)+('Custos Unitários'!$C$22*'Custos Unitários'!$C$5))</f>
        <v>836880.27546866133</v>
      </c>
      <c r="M190" s="1">
        <f>Tabela1[[#This Row],[Qtdade Amplificação]]*('Custos Unitários'!C$20)+IF(Tabela1[[#This Row],[Qtdade Amplificação]]&gt;4,TRUNC(Tabela1[[#This Row],[Qtdade Amplificação]]/4)*'Custos Unitários'!C$17,0)</f>
        <v>0</v>
      </c>
      <c r="N19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9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90" s="1">
        <f>'Custos Unitários'!$C$23*'Custos Unitários'!$C$6</f>
        <v>302692.44182889489</v>
      </c>
      <c r="Q190" s="5">
        <f>SUM(Tabela2[[#This Row],[custo duto e fibra]:[custo infra estação]])</f>
        <v>1506044.5150188925</v>
      </c>
      <c r="R190" s="2">
        <f>Tabela1[[#This Row],[distância '[km']]]*(1+'Custos Unitários'!$C$8)*('Custos Unitários'!$C$21*'Custos Unitários'!$C$4*'Custos Unitários'!$E$21+'Custos Unitários'!$C$22*'Custos Unitários'!$C$5*'Custos Unitários'!$E$22)</f>
        <v>10042.563305623937</v>
      </c>
      <c r="S190" s="2">
        <f>Tabela1[[#This Row],[Qtdade Amplificação]]*('Custos Unitários'!D$20)+IF(Tabela1[[#This Row],[Qtdade Amplificação]]&gt;4,TRUNC(Tabela1[[#This Row],[Qtdade Amplificação]]/4)*'Custos Unitários'!D$17,0)</f>
        <v>0</v>
      </c>
      <c r="T19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9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90" s="2">
        <f>'Custos Unitários'!$C$23*'Custos Unitários'!$E$23*'Custos Unitários'!$C$6</f>
        <v>24215.39534631159</v>
      </c>
      <c r="W190" s="5">
        <f>SUM(Tabela3[[#This Row],[opex duto e fibra]:[opex infra estação]])</f>
        <v>67245.203809106664</v>
      </c>
    </row>
    <row r="191" spans="1:23" x14ac:dyDescent="0.25">
      <c r="A191" s="10">
        <v>250230</v>
      </c>
      <c r="B191" s="10" t="s">
        <v>61</v>
      </c>
      <c r="C191" s="10" t="s">
        <v>140</v>
      </c>
      <c r="D191" s="10" t="s">
        <v>141</v>
      </c>
      <c r="E191" s="10">
        <v>240050</v>
      </c>
      <c r="F191" s="10" t="s">
        <v>80</v>
      </c>
      <c r="G191" s="10" t="s">
        <v>138</v>
      </c>
      <c r="H191" s="10" t="s">
        <v>139</v>
      </c>
      <c r="I191" s="10">
        <v>1</v>
      </c>
      <c r="J191" s="11">
        <v>12.061</v>
      </c>
      <c r="K191" s="11">
        <f>IF(Tabela1[[#This Row],[distância '[km']]]&gt;100,TRUNC(Tabela1[[#This Row],[distância '[km']]]/'Custos Unitários'!$C$7,0),0)</f>
        <v>0</v>
      </c>
      <c r="L191" s="1">
        <f>Tabela1[[#This Row],[distância '[km']]]*(1+'Custos Unitários'!$C$8)*(('Custos Unitários'!$C$21*'Custos Unitários'!$C$4)+('Custos Unitários'!$C$22*'Custos Unitários'!$C$5))</f>
        <v>461548.90495347406</v>
      </c>
      <c r="M191" s="1">
        <f>Tabela1[[#This Row],[Qtdade Amplificação]]*('Custos Unitários'!C$20)+IF(Tabela1[[#This Row],[Qtdade Amplificação]]&gt;4,TRUNC(Tabela1[[#This Row],[Qtdade Amplificação]]/4)*'Custos Unitários'!C$17,0)</f>
        <v>0</v>
      </c>
      <c r="N19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9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91" s="1">
        <f>'Custos Unitários'!$C$23*'Custos Unitários'!$C$6</f>
        <v>302692.44182889489</v>
      </c>
      <c r="Q191" s="5">
        <f>SUM(Tabela2[[#This Row],[custo duto e fibra]:[custo infra estação]])</f>
        <v>1130713.1445037052</v>
      </c>
      <c r="R191" s="2">
        <f>Tabela1[[#This Row],[distância '[km']]]*(1+'Custos Unitários'!$C$8)*('Custos Unitários'!$C$21*'Custos Unitários'!$C$4*'Custos Unitários'!$E$21+'Custos Unitários'!$C$22*'Custos Unitários'!$C$5*'Custos Unitários'!$E$22)</f>
        <v>5538.5868594416888</v>
      </c>
      <c r="S191" s="2">
        <f>Tabela1[[#This Row],[Qtdade Amplificação]]*('Custos Unitários'!D$20)+IF(Tabela1[[#This Row],[Qtdade Amplificação]]&gt;4,TRUNC(Tabela1[[#This Row],[Qtdade Amplificação]]/4)*'Custos Unitários'!D$17,0)</f>
        <v>0</v>
      </c>
      <c r="T19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9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91" s="2">
        <f>'Custos Unitários'!$C$23*'Custos Unitários'!$E$23*'Custos Unitários'!$C$6</f>
        <v>24215.39534631159</v>
      </c>
      <c r="W191" s="5">
        <f>SUM(Tabela3[[#This Row],[opex duto e fibra]:[opex infra estação]])</f>
        <v>62741.227362924416</v>
      </c>
    </row>
    <row r="192" spans="1:23" x14ac:dyDescent="0.25">
      <c r="A192" s="10">
        <v>310810</v>
      </c>
      <c r="B192" s="10" t="s">
        <v>37</v>
      </c>
      <c r="C192" s="10" t="s">
        <v>729</v>
      </c>
      <c r="D192" s="10" t="s">
        <v>730</v>
      </c>
      <c r="E192" s="10">
        <v>315530</v>
      </c>
      <c r="F192" s="10" t="s">
        <v>37</v>
      </c>
      <c r="G192" s="10" t="s">
        <v>3691</v>
      </c>
      <c r="H192" s="10" t="s">
        <v>3692</v>
      </c>
      <c r="I192" s="10">
        <v>1</v>
      </c>
      <c r="J192" s="11">
        <v>11.965</v>
      </c>
      <c r="K192" s="11">
        <f>IF(Tabela1[[#This Row],[distância '[km']]]&gt;100,TRUNC(Tabela1[[#This Row],[distância '[km']]]/'Custos Unitários'!$C$7,0),0)</f>
        <v>0</v>
      </c>
      <c r="L192" s="1">
        <f>Tabela1[[#This Row],[distância '[km']]]*(1+'Custos Unitários'!$C$8)*(('Custos Unitários'!$C$21*'Custos Unitários'!$C$4)+('Custos Unitários'!$C$22*'Custos Unitários'!$C$5))</f>
        <v>457875.18843945919</v>
      </c>
      <c r="M192" s="1">
        <f>Tabela1[[#This Row],[Qtdade Amplificação]]*('Custos Unitários'!C$20)+IF(Tabela1[[#This Row],[Qtdade Amplificação]]&gt;4,TRUNC(Tabela1[[#This Row],[Qtdade Amplificação]]/4)*'Custos Unitários'!C$17,0)</f>
        <v>0</v>
      </c>
      <c r="N19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9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92" s="1">
        <f>'Custos Unitários'!$C$23*'Custos Unitários'!$C$6</f>
        <v>302692.44182889489</v>
      </c>
      <c r="Q192" s="5">
        <f>SUM(Tabela2[[#This Row],[custo duto e fibra]:[custo infra estação]])</f>
        <v>1127039.4279896906</v>
      </c>
      <c r="R192" s="2">
        <f>Tabela1[[#This Row],[distância '[km']]]*(1+'Custos Unitários'!$C$8)*('Custos Unitários'!$C$21*'Custos Unitários'!$C$4*'Custos Unitários'!$E$21+'Custos Unitários'!$C$22*'Custos Unitários'!$C$5*'Custos Unitários'!$E$22)</f>
        <v>5494.5022612735111</v>
      </c>
      <c r="S192" s="2">
        <f>Tabela1[[#This Row],[Qtdade Amplificação]]*('Custos Unitários'!D$20)+IF(Tabela1[[#This Row],[Qtdade Amplificação]]&gt;4,TRUNC(Tabela1[[#This Row],[Qtdade Amplificação]]/4)*'Custos Unitários'!D$17,0)</f>
        <v>0</v>
      </c>
      <c r="T19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9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92" s="2">
        <f>'Custos Unitários'!$C$23*'Custos Unitários'!$E$23*'Custos Unitários'!$C$6</f>
        <v>24215.39534631159</v>
      </c>
      <c r="W192" s="5">
        <f>SUM(Tabela3[[#This Row],[opex duto e fibra]:[opex infra estação]])</f>
        <v>62697.142764756238</v>
      </c>
    </row>
    <row r="193" spans="1:23" x14ac:dyDescent="0.25">
      <c r="A193" s="10">
        <v>220192</v>
      </c>
      <c r="B193" s="10" t="s">
        <v>27</v>
      </c>
      <c r="C193" s="10" t="s">
        <v>731</v>
      </c>
      <c r="D193" s="10" t="s">
        <v>732</v>
      </c>
      <c r="E193" s="10">
        <v>221060</v>
      </c>
      <c r="F193" s="10" t="s">
        <v>27</v>
      </c>
      <c r="G193" s="10" t="s">
        <v>284</v>
      </c>
      <c r="H193" s="10" t="s">
        <v>285</v>
      </c>
      <c r="I193" s="10">
        <v>1</v>
      </c>
      <c r="J193" s="11">
        <v>35.700000000000003</v>
      </c>
      <c r="K193" s="11">
        <f>IF(Tabela1[[#This Row],[distância '[km']]]&gt;100,TRUNC(Tabela1[[#This Row],[distância '[km']]]/'Custos Unitários'!$C$7,0),0)</f>
        <v>0</v>
      </c>
      <c r="L193" s="1">
        <f>Tabela1[[#This Row],[distância '[km']]]*(1+'Custos Unitários'!$C$8)*(('Custos Unitários'!$C$21*'Custos Unitários'!$C$4)+('Custos Unitários'!$C$22*'Custos Unitários'!$C$5))</f>
        <v>1366163.328649285</v>
      </c>
      <c r="M193" s="1">
        <f>Tabela1[[#This Row],[Qtdade Amplificação]]*('Custos Unitários'!C$20)+IF(Tabela1[[#This Row],[Qtdade Amplificação]]&gt;4,TRUNC(Tabela1[[#This Row],[Qtdade Amplificação]]/4)*'Custos Unitários'!C$17,0)</f>
        <v>0</v>
      </c>
      <c r="N19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9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93" s="1">
        <f>'Custos Unitários'!$C$23*'Custos Unitários'!$C$6</f>
        <v>302692.44182889489</v>
      </c>
      <c r="Q193" s="5">
        <f>SUM(Tabela2[[#This Row],[custo duto e fibra]:[custo infra estação]])</f>
        <v>2035327.568199516</v>
      </c>
      <c r="R193" s="2">
        <f>Tabela1[[#This Row],[distância '[km']]]*(1+'Custos Unitários'!$C$8)*('Custos Unitários'!$C$21*'Custos Unitários'!$C$4*'Custos Unitários'!$E$21+'Custos Unitários'!$C$22*'Custos Unitários'!$C$5*'Custos Unitários'!$E$22)</f>
        <v>16393.959943791422</v>
      </c>
      <c r="S193" s="2">
        <f>Tabela1[[#This Row],[Qtdade Amplificação]]*('Custos Unitários'!D$20)+IF(Tabela1[[#This Row],[Qtdade Amplificação]]&gt;4,TRUNC(Tabela1[[#This Row],[Qtdade Amplificação]]/4)*'Custos Unitários'!D$17,0)</f>
        <v>0</v>
      </c>
      <c r="T19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9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93" s="2">
        <f>'Custos Unitários'!$C$23*'Custos Unitários'!$E$23*'Custos Unitários'!$C$6</f>
        <v>24215.39534631159</v>
      </c>
      <c r="W193" s="5">
        <f>SUM(Tabela3[[#This Row],[opex duto e fibra]:[opex infra estação]])</f>
        <v>73596.600447274148</v>
      </c>
    </row>
    <row r="194" spans="1:23" x14ac:dyDescent="0.25">
      <c r="A194" s="10">
        <v>520355</v>
      </c>
      <c r="B194" s="10" t="s">
        <v>42</v>
      </c>
      <c r="C194" s="10" t="s">
        <v>733</v>
      </c>
      <c r="D194" s="10" t="s">
        <v>734</v>
      </c>
      <c r="E194" s="10">
        <v>520455</v>
      </c>
      <c r="F194" s="10" t="s">
        <v>42</v>
      </c>
      <c r="G194" s="10" t="s">
        <v>735</v>
      </c>
      <c r="H194" s="10" t="s">
        <v>736</v>
      </c>
      <c r="I194" s="10">
        <v>1</v>
      </c>
      <c r="J194" s="11">
        <v>13.648999999999999</v>
      </c>
      <c r="K194" s="11">
        <f>IF(Tabela1[[#This Row],[distância '[km']]]&gt;100,TRUNC(Tabela1[[#This Row],[distância '[km']]]/'Custos Unitários'!$C$7,0),0)</f>
        <v>0</v>
      </c>
      <c r="L194" s="1">
        <f>Tabela1[[#This Row],[distância '[km']]]*(1+'Custos Unitários'!$C$8)*(('Custos Unitários'!$C$21*'Custos Unitários'!$C$4)+('Custos Unitários'!$C$22*'Custos Unitários'!$C$5))</f>
        <v>522318.29895613692</v>
      </c>
      <c r="M194" s="1">
        <f>Tabela1[[#This Row],[Qtdade Amplificação]]*('Custos Unitários'!C$20)+IF(Tabela1[[#This Row],[Qtdade Amplificação]]&gt;4,TRUNC(Tabela1[[#This Row],[Qtdade Amplificação]]/4)*'Custos Unitários'!C$17,0)</f>
        <v>0</v>
      </c>
      <c r="N19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9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94" s="1">
        <f>'Custos Unitários'!$C$23*'Custos Unitários'!$C$6</f>
        <v>302692.44182889489</v>
      </c>
      <c r="Q194" s="5">
        <f>SUM(Tabela2[[#This Row],[custo duto e fibra]:[custo infra estação]])</f>
        <v>1191482.5385063682</v>
      </c>
      <c r="R194" s="2">
        <f>Tabela1[[#This Row],[distância '[km']]]*(1+'Custos Unitários'!$C$8)*('Custos Unitários'!$C$21*'Custos Unitários'!$C$4*'Custos Unitários'!$E$21+'Custos Unitários'!$C$22*'Custos Unitários'!$C$5*'Custos Unitários'!$E$22)</f>
        <v>6267.8195874736439</v>
      </c>
      <c r="S194" s="2">
        <f>Tabela1[[#This Row],[Qtdade Amplificação]]*('Custos Unitários'!D$20)+IF(Tabela1[[#This Row],[Qtdade Amplificação]]&gt;4,TRUNC(Tabela1[[#This Row],[Qtdade Amplificação]]/4)*'Custos Unitários'!D$17,0)</f>
        <v>0</v>
      </c>
      <c r="T19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9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94" s="2">
        <f>'Custos Unitários'!$C$23*'Custos Unitários'!$E$23*'Custos Unitários'!$C$6</f>
        <v>24215.39534631159</v>
      </c>
      <c r="W194" s="5">
        <f>SUM(Tabela3[[#This Row],[opex duto e fibra]:[opex infra estação]])</f>
        <v>63470.460090956374</v>
      </c>
    </row>
    <row r="195" spans="1:23" x14ac:dyDescent="0.25">
      <c r="A195" s="10">
        <v>310820</v>
      </c>
      <c r="B195" s="10" t="s">
        <v>37</v>
      </c>
      <c r="C195" s="10" t="s">
        <v>737</v>
      </c>
      <c r="D195" s="10" t="s">
        <v>738</v>
      </c>
      <c r="E195" s="10">
        <v>310855</v>
      </c>
      <c r="F195" s="10" t="s">
        <v>37</v>
      </c>
      <c r="G195" s="10" t="s">
        <v>789</v>
      </c>
      <c r="H195" s="10" t="s">
        <v>790</v>
      </c>
      <c r="I195" s="10">
        <v>1</v>
      </c>
      <c r="J195" s="11">
        <v>64.641999999999996</v>
      </c>
      <c r="K195" s="11">
        <f>IF(Tabela1[[#This Row],[distância '[km']]]&gt;100,TRUNC(Tabela1[[#This Row],[distância '[km']]]/'Custos Unitários'!$C$7,0),0)</f>
        <v>0</v>
      </c>
      <c r="L195" s="1">
        <f>Tabela1[[#This Row],[distância '[km']]]*(1+'Custos Unitários'!$C$8)*(('Custos Unitários'!$C$21*'Custos Unitários'!$C$4)+('Custos Unitários'!$C$22*'Custos Unitários'!$C$5))</f>
        <v>2473712.3218640634</v>
      </c>
      <c r="M195" s="1">
        <f>Tabela1[[#This Row],[Qtdade Amplificação]]*('Custos Unitários'!C$20)+IF(Tabela1[[#This Row],[Qtdade Amplificação]]&gt;4,TRUNC(Tabela1[[#This Row],[Qtdade Amplificação]]/4)*'Custos Unitários'!C$17,0)</f>
        <v>0</v>
      </c>
      <c r="N19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9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95" s="1">
        <f>'Custos Unitários'!$C$23*'Custos Unitários'!$C$6</f>
        <v>302692.44182889489</v>
      </c>
      <c r="Q195" s="5">
        <f>SUM(Tabela2[[#This Row],[custo duto e fibra]:[custo infra estação]])</f>
        <v>3148286.2493649367</v>
      </c>
      <c r="R195" s="2">
        <f>Tabela1[[#This Row],[distância '[km']]]*(1+'Custos Unitários'!$C$8)*('Custos Unitários'!$C$21*'Custos Unitários'!$C$4*'Custos Unitários'!$E$21+'Custos Unitários'!$C$22*'Custos Unitários'!$C$5*'Custos Unitários'!$E$22)</f>
        <v>29684.547862368763</v>
      </c>
      <c r="S195" s="2">
        <f>Tabela1[[#This Row],[Qtdade Amplificação]]*('Custos Unitários'!D$20)+IF(Tabela1[[#This Row],[Qtdade Amplificação]]&gt;4,TRUNC(Tabela1[[#This Row],[Qtdade Amplificação]]/4)*'Custos Unitários'!D$17,0)</f>
        <v>0</v>
      </c>
      <c r="T19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9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95" s="2">
        <f>'Custos Unitários'!$C$23*'Custos Unitários'!$E$23*'Custos Unitários'!$C$6</f>
        <v>24215.39534631159</v>
      </c>
      <c r="W195" s="5">
        <f>SUM(Tabela3[[#This Row],[opex duto e fibra]:[opex infra estação]])</f>
        <v>87428.157160915711</v>
      </c>
    </row>
    <row r="196" spans="1:23" x14ac:dyDescent="0.25">
      <c r="A196" s="10">
        <v>290400</v>
      </c>
      <c r="B196" s="10" t="s">
        <v>8</v>
      </c>
      <c r="C196" s="10" t="s">
        <v>741</v>
      </c>
      <c r="D196" s="10" t="s">
        <v>742</v>
      </c>
      <c r="E196" s="10">
        <v>292430</v>
      </c>
      <c r="F196" s="10" t="s">
        <v>8</v>
      </c>
      <c r="G196" s="10" t="s">
        <v>3348</v>
      </c>
      <c r="H196" s="10" t="s">
        <v>3349</v>
      </c>
      <c r="I196" s="10">
        <v>1</v>
      </c>
      <c r="J196" s="11">
        <v>55.761000000000003</v>
      </c>
      <c r="K196" s="11">
        <f>IF(Tabela1[[#This Row],[distância '[km']]]&gt;100,TRUNC(Tabela1[[#This Row],[distância '[km']]]/'Custos Unitários'!$C$7,0),0)</f>
        <v>0</v>
      </c>
      <c r="L196" s="1">
        <f>Tabela1[[#This Row],[distância '[km']]]*(1+'Custos Unitários'!$C$8)*(('Custos Unitários'!$C$21*'Custos Unitários'!$C$4)+('Custos Unitários'!$C$22*'Custos Unitários'!$C$5))</f>
        <v>2133855.2764373329</v>
      </c>
      <c r="M196" s="1">
        <f>Tabela1[[#This Row],[Qtdade Amplificação]]*('Custos Unitários'!C$20)+IF(Tabela1[[#This Row],[Qtdade Amplificação]]&gt;4,TRUNC(Tabela1[[#This Row],[Qtdade Amplificação]]/4)*'Custos Unitários'!C$17,0)</f>
        <v>0</v>
      </c>
      <c r="N19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9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96" s="1">
        <f>'Custos Unitários'!$C$23*'Custos Unitários'!$C$6</f>
        <v>302692.44182889489</v>
      </c>
      <c r="Q196" s="5">
        <f>SUM(Tabela2[[#This Row],[custo duto e fibra]:[custo infra estação]])</f>
        <v>2808429.2039382062</v>
      </c>
      <c r="R196" s="2">
        <f>Tabela1[[#This Row],[distância '[km']]]*(1+'Custos Unitários'!$C$8)*('Custos Unitários'!$C$21*'Custos Unitários'!$C$4*'Custos Unitários'!$E$21+'Custos Unitários'!$C$22*'Custos Unitários'!$C$5*'Custos Unitários'!$E$22)</f>
        <v>25606.263317247995</v>
      </c>
      <c r="S196" s="2">
        <f>Tabela1[[#This Row],[Qtdade Amplificação]]*('Custos Unitários'!D$20)+IF(Tabela1[[#This Row],[Qtdade Amplificação]]&gt;4,TRUNC(Tabela1[[#This Row],[Qtdade Amplificação]]/4)*'Custos Unitários'!D$17,0)</f>
        <v>0</v>
      </c>
      <c r="T19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9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96" s="2">
        <f>'Custos Unitários'!$C$23*'Custos Unitários'!$E$23*'Custos Unitários'!$C$6</f>
        <v>24215.39534631159</v>
      </c>
      <c r="W196" s="5">
        <f>SUM(Tabela3[[#This Row],[opex duto e fibra]:[opex infra estação]])</f>
        <v>83349.872615794942</v>
      </c>
    </row>
    <row r="197" spans="1:23" x14ac:dyDescent="0.25">
      <c r="A197" s="10">
        <v>260230</v>
      </c>
      <c r="B197" s="10" t="s">
        <v>13</v>
      </c>
      <c r="C197" s="10" t="s">
        <v>745</v>
      </c>
      <c r="D197" s="10" t="s">
        <v>4784</v>
      </c>
      <c r="E197" s="10">
        <v>261330</v>
      </c>
      <c r="F197" s="10" t="s">
        <v>13</v>
      </c>
      <c r="G197" s="10" t="s">
        <v>4785</v>
      </c>
      <c r="H197" s="10" t="s">
        <v>4786</v>
      </c>
      <c r="I197" s="10">
        <v>1</v>
      </c>
      <c r="J197" s="11">
        <v>25.114999999999998</v>
      </c>
      <c r="K197" s="11">
        <f>IF(Tabela1[[#This Row],[distância '[km']]]&gt;100,TRUNC(Tabela1[[#This Row],[distância '[km']]]/'Custos Unitários'!$C$7,0),0)</f>
        <v>0</v>
      </c>
      <c r="L197" s="1">
        <f>Tabela1[[#This Row],[distância '[km']]]*(1+'Custos Unitários'!$C$8)*(('Custos Unitários'!$C$21*'Custos Unitários'!$C$4)+('Custos Unitários'!$C$22*'Custos Unitários'!$C$5))</f>
        <v>961097.81509878964</v>
      </c>
      <c r="M197" s="1">
        <f>Tabela1[[#This Row],[Qtdade Amplificação]]*('Custos Unitários'!C$20)+IF(Tabela1[[#This Row],[Qtdade Amplificação]]&gt;4,TRUNC(Tabela1[[#This Row],[Qtdade Amplificação]]/4)*'Custos Unitários'!C$17,0)</f>
        <v>0</v>
      </c>
      <c r="N19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9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97" s="1">
        <f>'Custos Unitários'!$C$23*'Custos Unitários'!$C$6</f>
        <v>302692.44182889489</v>
      </c>
      <c r="Q197" s="5">
        <f>SUM(Tabela2[[#This Row],[custo duto e fibra]:[custo infra estação]])</f>
        <v>1630262.0546490208</v>
      </c>
      <c r="R197" s="2">
        <f>Tabela1[[#This Row],[distância '[km']]]*(1+'Custos Unitários'!$C$8)*('Custos Unitários'!$C$21*'Custos Unitários'!$C$4*'Custos Unitários'!$E$21+'Custos Unitários'!$C$22*'Custos Unitários'!$C$5*'Custos Unitários'!$E$22)</f>
        <v>11533.173781185476</v>
      </c>
      <c r="S197" s="2">
        <f>Tabela1[[#This Row],[Qtdade Amplificação]]*('Custos Unitários'!D$20)+IF(Tabela1[[#This Row],[Qtdade Amplificação]]&gt;4,TRUNC(Tabela1[[#This Row],[Qtdade Amplificação]]/4)*'Custos Unitários'!D$17,0)</f>
        <v>0</v>
      </c>
      <c r="T19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9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97" s="2">
        <f>'Custos Unitários'!$C$23*'Custos Unitários'!$E$23*'Custos Unitários'!$C$6</f>
        <v>24215.39534631159</v>
      </c>
      <c r="W197" s="5">
        <f>SUM(Tabela3[[#This Row],[opex duto e fibra]:[opex infra estação]])</f>
        <v>68735.814284668202</v>
      </c>
    </row>
    <row r="198" spans="1:23" x14ac:dyDescent="0.25">
      <c r="A198" s="10">
        <v>150160</v>
      </c>
      <c r="B198" s="10" t="s">
        <v>14</v>
      </c>
      <c r="C198" s="10" t="s">
        <v>745</v>
      </c>
      <c r="D198" s="10" t="s">
        <v>746</v>
      </c>
      <c r="E198" s="10">
        <v>150500</v>
      </c>
      <c r="F198" s="10" t="s">
        <v>14</v>
      </c>
      <c r="G198" s="10" t="s">
        <v>747</v>
      </c>
      <c r="H198" s="10" t="s">
        <v>748</v>
      </c>
      <c r="I198" s="10">
        <v>1</v>
      </c>
      <c r="J198" s="11">
        <v>23.338999999999999</v>
      </c>
      <c r="K198" s="11">
        <f>IF(Tabela1[[#This Row],[distância '[km']]]&gt;100,TRUNC(Tabela1[[#This Row],[distância '[km']]]/'Custos Unitários'!$C$7,0),0)</f>
        <v>0</v>
      </c>
      <c r="L198" s="1">
        <f>Tabela1[[#This Row],[distância '[km']]]*(1+'Custos Unitários'!$C$8)*(('Custos Unitários'!$C$21*'Custos Unitários'!$C$4)+('Custos Unitários'!$C$22*'Custos Unitários'!$C$5))</f>
        <v>893134.05958951428</v>
      </c>
      <c r="M198" s="1">
        <f>Tabela1[[#This Row],[Qtdade Amplificação]]*('Custos Unitários'!C$20)+IF(Tabela1[[#This Row],[Qtdade Amplificação]]&gt;4,TRUNC(Tabela1[[#This Row],[Qtdade Amplificação]]/4)*'Custos Unitários'!C$17,0)</f>
        <v>0</v>
      </c>
      <c r="N19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9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98" s="1">
        <f>'Custos Unitários'!$C$23*'Custos Unitários'!$C$6</f>
        <v>302692.44182889489</v>
      </c>
      <c r="Q198" s="5">
        <f>SUM(Tabela2[[#This Row],[custo duto e fibra]:[custo infra estação]])</f>
        <v>1562298.2991397453</v>
      </c>
      <c r="R198" s="2">
        <f>Tabela1[[#This Row],[distância '[km']]]*(1+'Custos Unitários'!$C$8)*('Custos Unitários'!$C$21*'Custos Unitários'!$C$4*'Custos Unitários'!$E$21+'Custos Unitários'!$C$22*'Custos Unitários'!$C$5*'Custos Unitários'!$E$22)</f>
        <v>10717.608715074171</v>
      </c>
      <c r="S198" s="2">
        <f>Tabela1[[#This Row],[Qtdade Amplificação]]*('Custos Unitários'!D$20)+IF(Tabela1[[#This Row],[Qtdade Amplificação]]&gt;4,TRUNC(Tabela1[[#This Row],[Qtdade Amplificação]]/4)*'Custos Unitários'!D$17,0)</f>
        <v>0</v>
      </c>
      <c r="T19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9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98" s="2">
        <f>'Custos Unitários'!$C$23*'Custos Unitários'!$E$23*'Custos Unitários'!$C$6</f>
        <v>24215.39534631159</v>
      </c>
      <c r="W198" s="5">
        <f>SUM(Tabela3[[#This Row],[opex duto e fibra]:[opex infra estação]])</f>
        <v>67920.249218556899</v>
      </c>
    </row>
    <row r="199" spans="1:23" x14ac:dyDescent="0.25">
      <c r="A199" s="10">
        <v>310825</v>
      </c>
      <c r="B199" s="10" t="s">
        <v>37</v>
      </c>
      <c r="C199" s="10" t="s">
        <v>749</v>
      </c>
      <c r="D199" s="10" t="s">
        <v>750</v>
      </c>
      <c r="E199" s="10">
        <v>313520</v>
      </c>
      <c r="F199" s="10" t="s">
        <v>37</v>
      </c>
      <c r="G199" s="10" t="s">
        <v>751</v>
      </c>
      <c r="H199" s="10" t="s">
        <v>752</v>
      </c>
      <c r="I199" s="10">
        <v>1</v>
      </c>
      <c r="J199" s="11">
        <v>47.892000000000003</v>
      </c>
      <c r="K199" s="11">
        <f>IF(Tabela1[[#This Row],[distância '[km']]]&gt;100,TRUNC(Tabela1[[#This Row],[distância '[km']]]/'Custos Unitários'!$C$7,0),0)</f>
        <v>0</v>
      </c>
      <c r="L199" s="1">
        <f>Tabela1[[#This Row],[distância '[km']]]*(1+'Custos Unitários'!$C$8)*(('Custos Unitários'!$C$21*'Custos Unitários'!$C$4)+('Custos Unitários'!$C$22*'Custos Unitários'!$C$5))</f>
        <v>1832725.3259291754</v>
      </c>
      <c r="M199" s="1">
        <f>Tabela1[[#This Row],[Qtdade Amplificação]]*('Custos Unitários'!C$20)+IF(Tabela1[[#This Row],[Qtdade Amplificação]]&gt;4,TRUNC(Tabela1[[#This Row],[Qtdade Amplificação]]/4)*'Custos Unitários'!C$17,0)</f>
        <v>0</v>
      </c>
      <c r="N19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9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99" s="1">
        <f>'Custos Unitários'!$C$23*'Custos Unitários'!$C$6</f>
        <v>302692.44182889489</v>
      </c>
      <c r="Q199" s="5">
        <f>SUM(Tabela2[[#This Row],[custo duto e fibra]:[custo infra estação]])</f>
        <v>2501889.5654794066</v>
      </c>
      <c r="R199" s="2">
        <f>Tabela1[[#This Row],[distância '[km']]]*(1+'Custos Unitários'!$C$8)*('Custos Unitários'!$C$21*'Custos Unitários'!$C$4*'Custos Unitários'!$E$21+'Custos Unitários'!$C$22*'Custos Unitários'!$C$5*'Custos Unitários'!$E$22)</f>
        <v>21992.703911150107</v>
      </c>
      <c r="S199" s="2">
        <f>Tabela1[[#This Row],[Qtdade Amplificação]]*('Custos Unitários'!D$20)+IF(Tabela1[[#This Row],[Qtdade Amplificação]]&gt;4,TRUNC(Tabela1[[#This Row],[Qtdade Amplificação]]/4)*'Custos Unitários'!D$17,0)</f>
        <v>0</v>
      </c>
      <c r="T19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9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99" s="2">
        <f>'Custos Unitários'!$C$23*'Custos Unitários'!$E$23*'Custos Unitários'!$C$6</f>
        <v>24215.39534631159</v>
      </c>
      <c r="W199" s="5">
        <f>SUM(Tabela3[[#This Row],[opex duto e fibra]:[opex infra estação]])</f>
        <v>79195.344414632826</v>
      </c>
    </row>
    <row r="200" spans="1:23" x14ac:dyDescent="0.25">
      <c r="A200" s="10">
        <v>520357</v>
      </c>
      <c r="B200" s="10" t="s">
        <v>42</v>
      </c>
      <c r="C200" s="10" t="s">
        <v>757</v>
      </c>
      <c r="D200" s="10" t="s">
        <v>758</v>
      </c>
      <c r="E200" s="10">
        <v>521525</v>
      </c>
      <c r="F200" s="10" t="s">
        <v>42</v>
      </c>
      <c r="G200" s="10" t="s">
        <v>367</v>
      </c>
      <c r="H200" s="10" t="s">
        <v>368</v>
      </c>
      <c r="I200" s="10">
        <v>1</v>
      </c>
      <c r="J200" s="11">
        <v>63.689</v>
      </c>
      <c r="K200" s="11">
        <f>IF(Tabela1[[#This Row],[distância '[km']]]&gt;100,TRUNC(Tabela1[[#This Row],[distância '[km']]]/'Custos Unitários'!$C$7,0),0)</f>
        <v>0</v>
      </c>
      <c r="L200" s="1">
        <f>Tabela1[[#This Row],[distância '[km']]]*(1+'Custos Unitários'!$C$8)*(('Custos Unitários'!$C$21*'Custos Unitários'!$C$4)+('Custos Unitários'!$C$22*'Custos Unitários'!$C$5))</f>
        <v>2437243.0318863951</v>
      </c>
      <c r="M200" s="1">
        <f>Tabela1[[#This Row],[Qtdade Amplificação]]*('Custos Unitários'!C$20)+IF(Tabela1[[#This Row],[Qtdade Amplificação]]&gt;4,TRUNC(Tabela1[[#This Row],[Qtdade Amplificação]]/4)*'Custos Unitários'!C$17,0)</f>
        <v>0</v>
      </c>
      <c r="N20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20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200" s="1">
        <f>'Custos Unitários'!$C$23*'Custos Unitários'!$C$6</f>
        <v>302692.44182889489</v>
      </c>
      <c r="Q200" s="5">
        <f>SUM(Tabela2[[#This Row],[custo duto e fibra]:[custo infra estação]])</f>
        <v>3111816.9593872684</v>
      </c>
      <c r="R200" s="2">
        <f>Tabela1[[#This Row],[distância '[km']]]*(1+'Custos Unitários'!$C$8)*('Custos Unitários'!$C$21*'Custos Unitários'!$C$4*'Custos Unitários'!$E$21+'Custos Unitários'!$C$22*'Custos Unitários'!$C$5*'Custos Unitários'!$E$22)</f>
        <v>29246.916382636744</v>
      </c>
      <c r="S200" s="2">
        <f>Tabela1[[#This Row],[Qtdade Amplificação]]*('Custos Unitários'!D$20)+IF(Tabela1[[#This Row],[Qtdade Amplificação]]&gt;4,TRUNC(Tabela1[[#This Row],[Qtdade Amplificação]]/4)*'Custos Unitários'!D$17,0)</f>
        <v>0</v>
      </c>
      <c r="T20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20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200" s="2">
        <f>'Custos Unitários'!$C$23*'Custos Unitários'!$E$23*'Custos Unitários'!$C$6</f>
        <v>24215.39534631159</v>
      </c>
      <c r="W200" s="5">
        <f>SUM(Tabela3[[#This Row],[opex duto e fibra]:[opex infra estação]])</f>
        <v>86990.525681183688</v>
      </c>
    </row>
    <row r="201" spans="1:23" x14ac:dyDescent="0.25">
      <c r="A201" s="10">
        <v>250250</v>
      </c>
      <c r="B201" s="10" t="s">
        <v>61</v>
      </c>
      <c r="C201" s="10" t="s">
        <v>759</v>
      </c>
      <c r="D201" s="10" t="s">
        <v>760</v>
      </c>
      <c r="E201" s="10">
        <v>250157</v>
      </c>
      <c r="F201" s="10" t="s">
        <v>61</v>
      </c>
      <c r="G201" s="10" t="s">
        <v>761</v>
      </c>
      <c r="H201" s="10" t="s">
        <v>762</v>
      </c>
      <c r="I201" s="10">
        <v>1</v>
      </c>
      <c r="J201" s="11">
        <v>18.265000000000001</v>
      </c>
      <c r="K201" s="11">
        <f>IF(Tabela1[[#This Row],[distância '[km']]]&gt;100,TRUNC(Tabela1[[#This Row],[distância '[km']]]/'Custos Unitários'!$C$7,0),0)</f>
        <v>0</v>
      </c>
      <c r="L201" s="1">
        <f>Tabela1[[#This Row],[distância '[km']]]*(1+'Custos Unitários'!$C$8)*(('Custos Unitários'!$C$21*'Custos Unitários'!$C$4)+('Custos Unitários'!$C$22*'Custos Unitários'!$C$5))</f>
        <v>698962.83467168594</v>
      </c>
      <c r="M201" s="1">
        <f>Tabela1[[#This Row],[Qtdade Amplificação]]*('Custos Unitários'!C$20)+IF(Tabela1[[#This Row],[Qtdade Amplificação]]&gt;4,TRUNC(Tabela1[[#This Row],[Qtdade Amplificação]]/4)*'Custos Unitários'!C$17,0)</f>
        <v>0</v>
      </c>
      <c r="N20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0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01" s="1">
        <f>'Custos Unitários'!$C$23*'Custos Unitários'!$C$6</f>
        <v>302692.44182889489</v>
      </c>
      <c r="Q201" s="5">
        <f>SUM(Tabela2[[#This Row],[custo duto e fibra]:[custo infra estação]])</f>
        <v>1368127.0742219172</v>
      </c>
      <c r="R201" s="2">
        <f>Tabela1[[#This Row],[distância '[km']]]*(1+'Custos Unitários'!$C$8)*('Custos Unitários'!$C$21*'Custos Unitários'!$C$4*'Custos Unitários'!$E$21+'Custos Unitários'!$C$22*'Custos Unitários'!$C$5*'Custos Unitários'!$E$22)</f>
        <v>8387.5540160602322</v>
      </c>
      <c r="S201" s="2">
        <f>Tabela1[[#This Row],[Qtdade Amplificação]]*('Custos Unitários'!D$20)+IF(Tabela1[[#This Row],[Qtdade Amplificação]]&gt;4,TRUNC(Tabela1[[#This Row],[Qtdade Amplificação]]/4)*'Custos Unitários'!D$17,0)</f>
        <v>0</v>
      </c>
      <c r="T20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0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01" s="2">
        <f>'Custos Unitários'!$C$23*'Custos Unitários'!$E$23*'Custos Unitários'!$C$6</f>
        <v>24215.39534631159</v>
      </c>
      <c r="W201" s="5">
        <f>SUM(Tabela3[[#This Row],[opex duto e fibra]:[opex infra estação]])</f>
        <v>65590.194519542958</v>
      </c>
    </row>
    <row r="202" spans="1:23" x14ac:dyDescent="0.25">
      <c r="A202" s="10">
        <v>220194</v>
      </c>
      <c r="B202" s="10" t="s">
        <v>27</v>
      </c>
      <c r="C202" s="10" t="s">
        <v>763</v>
      </c>
      <c r="D202" s="10" t="s">
        <v>764</v>
      </c>
      <c r="E202" s="10">
        <v>220271</v>
      </c>
      <c r="F202" s="10" t="s">
        <v>27</v>
      </c>
      <c r="G202" s="10" t="s">
        <v>667</v>
      </c>
      <c r="H202" s="10" t="s">
        <v>668</v>
      </c>
      <c r="I202" s="10">
        <v>1</v>
      </c>
      <c r="J202" s="11">
        <v>36.709000000000003</v>
      </c>
      <c r="K202" s="11">
        <f>IF(Tabela1[[#This Row],[distância '[km']]]&gt;100,TRUNC(Tabela1[[#This Row],[distância '[km']]]/'Custos Unitários'!$C$7,0),0)</f>
        <v>0</v>
      </c>
      <c r="L202" s="1">
        <f>Tabela1[[#This Row],[distância '[km']]]*(1+'Custos Unitários'!$C$8)*(('Custos Unitários'!$C$21*'Custos Unitários'!$C$4)+('Custos Unitários'!$C$22*'Custos Unitários'!$C$5))</f>
        <v>1404775.6199267956</v>
      </c>
      <c r="M202" s="1">
        <f>Tabela1[[#This Row],[Qtdade Amplificação]]*('Custos Unitários'!C$20)+IF(Tabela1[[#This Row],[Qtdade Amplificação]]&gt;4,TRUNC(Tabela1[[#This Row],[Qtdade Amplificação]]/4)*'Custos Unitários'!C$17,0)</f>
        <v>0</v>
      </c>
      <c r="N20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0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02" s="1">
        <f>'Custos Unitários'!$C$23*'Custos Unitários'!$C$6</f>
        <v>302692.44182889489</v>
      </c>
      <c r="Q202" s="5">
        <f>SUM(Tabela2[[#This Row],[custo duto e fibra]:[custo infra estação]])</f>
        <v>2073939.8594770266</v>
      </c>
      <c r="R202" s="2">
        <f>Tabela1[[#This Row],[distância '[km']]]*(1+'Custos Unitários'!$C$8)*('Custos Unitários'!$C$21*'Custos Unitários'!$C$4*'Custos Unitários'!$E$21+'Custos Unitários'!$C$22*'Custos Unitários'!$C$5*'Custos Unitários'!$E$22)</f>
        <v>16857.307439121549</v>
      </c>
      <c r="S202" s="2">
        <f>Tabela1[[#This Row],[Qtdade Amplificação]]*('Custos Unitários'!D$20)+IF(Tabela1[[#This Row],[Qtdade Amplificação]]&gt;4,TRUNC(Tabela1[[#This Row],[Qtdade Amplificação]]/4)*'Custos Unitários'!D$17,0)</f>
        <v>0</v>
      </c>
      <c r="T20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0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02" s="2">
        <f>'Custos Unitários'!$C$23*'Custos Unitários'!$E$23*'Custos Unitários'!$C$6</f>
        <v>24215.39534631159</v>
      </c>
      <c r="W202" s="5">
        <f>SUM(Tabela3[[#This Row],[opex duto e fibra]:[opex infra estação]])</f>
        <v>74059.947942604267</v>
      </c>
    </row>
    <row r="203" spans="1:23" x14ac:dyDescent="0.25">
      <c r="A203" s="10">
        <v>290410</v>
      </c>
      <c r="B203" s="10" t="s">
        <v>8</v>
      </c>
      <c r="C203" s="10" t="s">
        <v>765</v>
      </c>
      <c r="D203" s="10" t="s">
        <v>766</v>
      </c>
      <c r="E203" s="10">
        <v>291980</v>
      </c>
      <c r="F203" s="10" t="s">
        <v>8</v>
      </c>
      <c r="G203" s="10" t="s">
        <v>767</v>
      </c>
      <c r="H203" s="10" t="s">
        <v>768</v>
      </c>
      <c r="I203" s="10">
        <v>1</v>
      </c>
      <c r="J203" s="11">
        <v>32.453000000000003</v>
      </c>
      <c r="K203" s="11">
        <f>IF(Tabela1[[#This Row],[distância '[km']]]&gt;100,TRUNC(Tabela1[[#This Row],[distância '[km']]]/'Custos Unitários'!$C$7,0),0)</f>
        <v>0</v>
      </c>
      <c r="L203" s="1">
        <f>Tabela1[[#This Row],[distância '[km']]]*(1+'Custos Unitários'!$C$8)*(('Custos Unitários'!$C$21*'Custos Unitários'!$C$4)+('Custos Unitários'!$C$22*'Custos Unitários'!$C$5))</f>
        <v>1241907.5211388024</v>
      </c>
      <c r="M203" s="1">
        <f>Tabela1[[#This Row],[Qtdade Amplificação]]*('Custos Unitários'!C$20)+IF(Tabela1[[#This Row],[Qtdade Amplificação]]&gt;4,TRUNC(Tabela1[[#This Row],[Qtdade Amplificação]]/4)*'Custos Unitários'!C$17,0)</f>
        <v>0</v>
      </c>
      <c r="N20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0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03" s="1">
        <f>'Custos Unitários'!$C$23*'Custos Unitários'!$C$6</f>
        <v>302692.44182889489</v>
      </c>
      <c r="Q203" s="5">
        <f>SUM(Tabela2[[#This Row],[custo duto e fibra]:[custo infra estação]])</f>
        <v>1911071.7606890334</v>
      </c>
      <c r="R203" s="2">
        <f>Tabela1[[#This Row],[distância '[km']]]*(1+'Custos Unitários'!$C$8)*('Custos Unitários'!$C$21*'Custos Unitários'!$C$4*'Custos Unitários'!$E$21+'Custos Unitários'!$C$22*'Custos Unitários'!$C$5*'Custos Unitários'!$E$22)</f>
        <v>14902.890253665631</v>
      </c>
      <c r="S203" s="2">
        <f>Tabela1[[#This Row],[Qtdade Amplificação]]*('Custos Unitários'!D$20)+IF(Tabela1[[#This Row],[Qtdade Amplificação]]&gt;4,TRUNC(Tabela1[[#This Row],[Qtdade Amplificação]]/4)*'Custos Unitários'!D$17,0)</f>
        <v>0</v>
      </c>
      <c r="T20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0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03" s="2">
        <f>'Custos Unitários'!$C$23*'Custos Unitários'!$E$23*'Custos Unitários'!$C$6</f>
        <v>24215.39534631159</v>
      </c>
      <c r="W203" s="5">
        <f>SUM(Tabela3[[#This Row],[opex duto e fibra]:[opex infra estação]])</f>
        <v>72105.530757148357</v>
      </c>
    </row>
    <row r="204" spans="1:23" x14ac:dyDescent="0.25">
      <c r="A204" s="10">
        <v>350720</v>
      </c>
      <c r="B204" s="10" t="s">
        <v>158</v>
      </c>
      <c r="C204" s="10" t="s">
        <v>4787</v>
      </c>
      <c r="D204" s="10" t="s">
        <v>4788</v>
      </c>
      <c r="E204" s="10">
        <v>353550</v>
      </c>
      <c r="F204" s="10" t="s">
        <v>158</v>
      </c>
      <c r="G204" s="10" t="s">
        <v>2569</v>
      </c>
      <c r="H204" s="10" t="s">
        <v>2570</v>
      </c>
      <c r="I204" s="10">
        <v>1</v>
      </c>
      <c r="J204" s="11">
        <v>18.096</v>
      </c>
      <c r="K204" s="11">
        <f>IF(Tabela1[[#This Row],[distância '[km']]]&gt;100,TRUNC(Tabela1[[#This Row],[distância '[km']]]/'Custos Unitários'!$C$7,0),0)</f>
        <v>0</v>
      </c>
      <c r="L204" s="1">
        <f>Tabela1[[#This Row],[distância '[km']]]*(1+'Custos Unitários'!$C$8)*(('Custos Unitários'!$C$21*'Custos Unitários'!$C$4)+('Custos Unitários'!$C$22*'Custos Unitários'!$C$5))</f>
        <v>692495.56289180554</v>
      </c>
      <c r="M204" s="1">
        <f>Tabela1[[#This Row],[Qtdade Amplificação]]*('Custos Unitários'!C$20)+IF(Tabela1[[#This Row],[Qtdade Amplificação]]&gt;4,TRUNC(Tabela1[[#This Row],[Qtdade Amplificação]]/4)*'Custos Unitários'!C$17,0)</f>
        <v>0</v>
      </c>
      <c r="N20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0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04" s="1">
        <f>'Custos Unitários'!$C$23*'Custos Unitários'!$C$6</f>
        <v>302692.44182889489</v>
      </c>
      <c r="Q204" s="5">
        <f>SUM(Tabela2[[#This Row],[custo duto e fibra]:[custo infra estação]])</f>
        <v>1361659.8024420368</v>
      </c>
      <c r="R204" s="2">
        <f>Tabela1[[#This Row],[distância '[km']]]*(1+'Custos Unitários'!$C$8)*('Custos Unitários'!$C$21*'Custos Unitários'!$C$4*'Custos Unitários'!$E$21+'Custos Unitários'!$C$22*'Custos Unitários'!$C$5*'Custos Unitários'!$E$22)</f>
        <v>8309.9467547016684</v>
      </c>
      <c r="S204" s="2">
        <f>Tabela1[[#This Row],[Qtdade Amplificação]]*('Custos Unitários'!D$20)+IF(Tabela1[[#This Row],[Qtdade Amplificação]]&gt;4,TRUNC(Tabela1[[#This Row],[Qtdade Amplificação]]/4)*'Custos Unitários'!D$17,0)</f>
        <v>0</v>
      </c>
      <c r="T20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0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04" s="2">
        <f>'Custos Unitários'!$C$23*'Custos Unitários'!$E$23*'Custos Unitários'!$C$6</f>
        <v>24215.39534631159</v>
      </c>
      <c r="W204" s="5">
        <f>SUM(Tabela3[[#This Row],[opex duto e fibra]:[opex infra estação]])</f>
        <v>65512.587258184394</v>
      </c>
    </row>
    <row r="205" spans="1:23" x14ac:dyDescent="0.25">
      <c r="A205" s="10">
        <v>310830</v>
      </c>
      <c r="B205" s="10" t="s">
        <v>37</v>
      </c>
      <c r="C205" s="10" t="s">
        <v>769</v>
      </c>
      <c r="D205" s="10" t="s">
        <v>770</v>
      </c>
      <c r="E205" s="10">
        <v>313060</v>
      </c>
      <c r="F205" s="10" t="s">
        <v>37</v>
      </c>
      <c r="G205" s="10" t="s">
        <v>771</v>
      </c>
      <c r="H205" s="10" t="s">
        <v>772</v>
      </c>
      <c r="I205" s="10">
        <v>1</v>
      </c>
      <c r="J205" s="11">
        <v>21.753</v>
      </c>
      <c r="K205" s="11">
        <f>IF(Tabela1[[#This Row],[distância '[km']]]&gt;100,TRUNC(Tabela1[[#This Row],[distância '[km']]]/'Custos Unitários'!$C$7,0),0)</f>
        <v>0</v>
      </c>
      <c r="L205" s="1">
        <f>Tabela1[[#This Row],[distância '[km']]]*(1+'Custos Unitários'!$C$8)*(('Custos Unitários'!$C$21*'Custos Unitários'!$C$4)+('Custos Unitários'!$C$22*'Custos Unitários'!$C$5))</f>
        <v>832441.20134756016</v>
      </c>
      <c r="M205" s="1">
        <f>Tabela1[[#This Row],[Qtdade Amplificação]]*('Custos Unitários'!C$20)+IF(Tabela1[[#This Row],[Qtdade Amplificação]]&gt;4,TRUNC(Tabela1[[#This Row],[Qtdade Amplificação]]/4)*'Custos Unitários'!C$17,0)</f>
        <v>0</v>
      </c>
      <c r="N20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0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05" s="1">
        <f>'Custos Unitários'!$C$23*'Custos Unitários'!$C$6</f>
        <v>302692.44182889489</v>
      </c>
      <c r="Q205" s="5">
        <f>SUM(Tabela2[[#This Row],[custo duto e fibra]:[custo infra estação]])</f>
        <v>1501605.4408977914</v>
      </c>
      <c r="R205" s="2">
        <f>Tabela1[[#This Row],[distância '[km']]]*(1+'Custos Unitários'!$C$8)*('Custos Unitários'!$C$21*'Custos Unitários'!$C$4*'Custos Unitários'!$E$21+'Custos Unitários'!$C$22*'Custos Unitários'!$C$5*'Custos Unitários'!$E$22)</f>
        <v>9989.2944161707219</v>
      </c>
      <c r="S205" s="2">
        <f>Tabela1[[#This Row],[Qtdade Amplificação]]*('Custos Unitários'!D$20)+IF(Tabela1[[#This Row],[Qtdade Amplificação]]&gt;4,TRUNC(Tabela1[[#This Row],[Qtdade Amplificação]]/4)*'Custos Unitários'!D$17,0)</f>
        <v>0</v>
      </c>
      <c r="T20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0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05" s="2">
        <f>'Custos Unitários'!$C$23*'Custos Unitários'!$E$23*'Custos Unitários'!$C$6</f>
        <v>24215.39534631159</v>
      </c>
      <c r="W205" s="5">
        <f>SUM(Tabela3[[#This Row],[opex duto e fibra]:[opex infra estação]])</f>
        <v>67191.934919653446</v>
      </c>
    </row>
    <row r="206" spans="1:23" x14ac:dyDescent="0.25">
      <c r="A206" s="10">
        <v>310850</v>
      </c>
      <c r="B206" s="10" t="s">
        <v>37</v>
      </c>
      <c r="C206" s="10" t="s">
        <v>773</v>
      </c>
      <c r="D206" s="10" t="s">
        <v>774</v>
      </c>
      <c r="E206" s="10">
        <v>312030</v>
      </c>
      <c r="F206" s="10" t="s">
        <v>37</v>
      </c>
      <c r="G206" s="10" t="s">
        <v>775</v>
      </c>
      <c r="H206" s="10" t="s">
        <v>776</v>
      </c>
      <c r="I206" s="10">
        <v>1</v>
      </c>
      <c r="J206" s="11">
        <v>41.680999999999997</v>
      </c>
      <c r="K206" s="11">
        <f>IF(Tabela1[[#This Row],[distância '[km']]]&gt;100,TRUNC(Tabela1[[#This Row],[distância '[km']]]/'Custos Unitários'!$C$7,0),0)</f>
        <v>0</v>
      </c>
      <c r="L206" s="1">
        <f>Tabela1[[#This Row],[distância '[km']]]*(1+'Custos Unitários'!$C$8)*(('Custos Unitários'!$C$21*'Custos Unitários'!$C$4)+('Custos Unitários'!$C$22*'Custos Unitários'!$C$5))</f>
        <v>1595043.521048483</v>
      </c>
      <c r="M206" s="1">
        <f>Tabela1[[#This Row],[Qtdade Amplificação]]*('Custos Unitários'!C$20)+IF(Tabela1[[#This Row],[Qtdade Amplificação]]&gt;4,TRUNC(Tabela1[[#This Row],[Qtdade Amplificação]]/4)*'Custos Unitários'!C$17,0)</f>
        <v>0</v>
      </c>
      <c r="N20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0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06" s="1">
        <f>'Custos Unitários'!$C$23*'Custos Unitários'!$C$6</f>
        <v>302692.44182889489</v>
      </c>
      <c r="Q206" s="5">
        <f>SUM(Tabela2[[#This Row],[custo duto e fibra]:[custo infra estação]])</f>
        <v>2264207.760598714</v>
      </c>
      <c r="R206" s="2">
        <f>Tabela1[[#This Row],[distância '[km']]]*(1+'Custos Unitários'!$C$8)*('Custos Unitários'!$C$21*'Custos Unitários'!$C$4*'Custos Unitários'!$E$21+'Custos Unitários'!$C$22*'Custos Unitários'!$C$5*'Custos Unitários'!$E$22)</f>
        <v>19140.522252581795</v>
      </c>
      <c r="S206" s="2">
        <f>Tabela1[[#This Row],[Qtdade Amplificação]]*('Custos Unitários'!D$20)+IF(Tabela1[[#This Row],[Qtdade Amplificação]]&gt;4,TRUNC(Tabela1[[#This Row],[Qtdade Amplificação]]/4)*'Custos Unitários'!D$17,0)</f>
        <v>0</v>
      </c>
      <c r="T20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0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06" s="2">
        <f>'Custos Unitários'!$C$23*'Custos Unitários'!$E$23*'Custos Unitários'!$C$6</f>
        <v>24215.39534631159</v>
      </c>
      <c r="W206" s="5">
        <f>SUM(Tabela3[[#This Row],[opex duto e fibra]:[opex infra estação]])</f>
        <v>76343.162756064514</v>
      </c>
    </row>
    <row r="207" spans="1:23" x14ac:dyDescent="0.25">
      <c r="A207" s="10">
        <v>290420</v>
      </c>
      <c r="B207" s="10" t="s">
        <v>8</v>
      </c>
      <c r="C207" s="10" t="s">
        <v>777</v>
      </c>
      <c r="D207" s="10" t="s">
        <v>778</v>
      </c>
      <c r="E207" s="10">
        <v>290755</v>
      </c>
      <c r="F207" s="10" t="s">
        <v>8</v>
      </c>
      <c r="G207" s="10" t="s">
        <v>779</v>
      </c>
      <c r="H207" s="10" t="s">
        <v>780</v>
      </c>
      <c r="I207" s="10">
        <v>1</v>
      </c>
      <c r="J207" s="11">
        <v>27.148</v>
      </c>
      <c r="K207" s="11">
        <f>IF(Tabela1[[#This Row],[distância '[km']]]&gt;100,TRUNC(Tabela1[[#This Row],[distância '[km']]]/'Custos Unitários'!$C$7,0),0)</f>
        <v>0</v>
      </c>
      <c r="L207" s="1">
        <f>Tabela1[[#This Row],[distância '[km']]]*(1+'Custos Unitários'!$C$8)*(('Custos Unitários'!$C$21*'Custos Unitários'!$C$4)+('Custos Unitários'!$C$22*'Custos Unitários'!$C$5))</f>
        <v>1038896.4158591256</v>
      </c>
      <c r="M207" s="1">
        <f>Tabela1[[#This Row],[Qtdade Amplificação]]*('Custos Unitários'!C$20)+IF(Tabela1[[#This Row],[Qtdade Amplificação]]&gt;4,TRUNC(Tabela1[[#This Row],[Qtdade Amplificação]]/4)*'Custos Unitários'!C$17,0)</f>
        <v>0</v>
      </c>
      <c r="N20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0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07" s="1">
        <f>'Custos Unitários'!$C$23*'Custos Unitários'!$C$6</f>
        <v>302692.44182889489</v>
      </c>
      <c r="Q207" s="5">
        <f>SUM(Tabela2[[#This Row],[custo duto e fibra]:[custo infra estação]])</f>
        <v>1708060.6554093566</v>
      </c>
      <c r="R207" s="2">
        <f>Tabela1[[#This Row],[distância '[km']]]*(1+'Custos Unitários'!$C$8)*('Custos Unitários'!$C$21*'Custos Unitários'!$C$4*'Custos Unitários'!$E$21+'Custos Unitários'!$C$22*'Custos Unitários'!$C$5*'Custos Unitários'!$E$22)</f>
        <v>12466.756990309508</v>
      </c>
      <c r="S207" s="2">
        <f>Tabela1[[#This Row],[Qtdade Amplificação]]*('Custos Unitários'!D$20)+IF(Tabela1[[#This Row],[Qtdade Amplificação]]&gt;4,TRUNC(Tabela1[[#This Row],[Qtdade Amplificação]]/4)*'Custos Unitários'!D$17,0)</f>
        <v>0</v>
      </c>
      <c r="T20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0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07" s="2">
        <f>'Custos Unitários'!$C$23*'Custos Unitários'!$E$23*'Custos Unitários'!$C$6</f>
        <v>24215.39534631159</v>
      </c>
      <c r="W207" s="5">
        <f>SUM(Tabela3[[#This Row],[opex duto e fibra]:[opex infra estação]])</f>
        <v>69669.397493792232</v>
      </c>
    </row>
    <row r="208" spans="1:23" x14ac:dyDescent="0.25">
      <c r="A208" s="10">
        <v>270110</v>
      </c>
      <c r="B208" s="10" t="s">
        <v>589</v>
      </c>
      <c r="C208" s="10" t="s">
        <v>781</v>
      </c>
      <c r="D208" s="10" t="s">
        <v>782</v>
      </c>
      <c r="E208" s="10">
        <v>270930</v>
      </c>
      <c r="F208" s="10" t="s">
        <v>589</v>
      </c>
      <c r="G208" s="10" t="s">
        <v>783</v>
      </c>
      <c r="H208" s="10" t="s">
        <v>784</v>
      </c>
      <c r="I208" s="10">
        <v>1</v>
      </c>
      <c r="J208" s="11">
        <v>11.284000000000001</v>
      </c>
      <c r="K208" s="11">
        <f>IF(Tabela1[[#This Row],[distância '[km']]]&gt;100,TRUNC(Tabela1[[#This Row],[distância '[km']]]/'Custos Unitários'!$C$7,0),0)</f>
        <v>0</v>
      </c>
      <c r="L208" s="1">
        <f>Tabela1[[#This Row],[distância '[km']]]*(1+'Custos Unitários'!$C$8)*(('Custos Unitários'!$C$21*'Custos Unitários'!$C$4)+('Custos Unitários'!$C$22*'Custos Unitários'!$C$5))</f>
        <v>431814.76191816619</v>
      </c>
      <c r="M208" s="1">
        <f>Tabela1[[#This Row],[Qtdade Amplificação]]*('Custos Unitários'!C$20)+IF(Tabela1[[#This Row],[Qtdade Amplificação]]&gt;4,TRUNC(Tabela1[[#This Row],[Qtdade Amplificação]]/4)*'Custos Unitários'!C$17,0)</f>
        <v>0</v>
      </c>
      <c r="N20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0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08" s="1">
        <f>'Custos Unitários'!$C$23*'Custos Unitários'!$C$6</f>
        <v>302692.44182889489</v>
      </c>
      <c r="Q208" s="5">
        <f>SUM(Tabela2[[#This Row],[custo duto e fibra]:[custo infra estação]])</f>
        <v>1100979.0014683974</v>
      </c>
      <c r="R208" s="2">
        <f>Tabela1[[#This Row],[distância '[km']]]*(1+'Custos Unitários'!$C$8)*('Custos Unitários'!$C$21*'Custos Unitários'!$C$4*'Custos Unitários'!$E$21+'Custos Unitários'!$C$22*'Custos Unitários'!$C$5*'Custos Unitários'!$E$22)</f>
        <v>5181.7771430179946</v>
      </c>
      <c r="S208" s="2">
        <f>Tabela1[[#This Row],[Qtdade Amplificação]]*('Custos Unitários'!D$20)+IF(Tabela1[[#This Row],[Qtdade Amplificação]]&gt;4,TRUNC(Tabela1[[#This Row],[Qtdade Amplificação]]/4)*'Custos Unitários'!D$17,0)</f>
        <v>0</v>
      </c>
      <c r="T20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0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08" s="2">
        <f>'Custos Unitários'!$C$23*'Custos Unitários'!$E$23*'Custos Unitários'!$C$6</f>
        <v>24215.39534631159</v>
      </c>
      <c r="W208" s="5">
        <f>SUM(Tabela3[[#This Row],[opex duto e fibra]:[opex infra estação]])</f>
        <v>62384.417646500719</v>
      </c>
    </row>
    <row r="209" spans="1:23" x14ac:dyDescent="0.25">
      <c r="A209" s="10">
        <v>310870</v>
      </c>
      <c r="B209" s="10" t="s">
        <v>37</v>
      </c>
      <c r="C209" s="10" t="s">
        <v>785</v>
      </c>
      <c r="D209" s="10" t="s">
        <v>786</v>
      </c>
      <c r="E209" s="10">
        <v>311630</v>
      </c>
      <c r="F209" s="10" t="s">
        <v>37</v>
      </c>
      <c r="G209" s="10" t="s">
        <v>1262</v>
      </c>
      <c r="H209" s="10" t="s">
        <v>1263</v>
      </c>
      <c r="I209" s="10">
        <v>1</v>
      </c>
      <c r="J209" s="11">
        <v>21.449000000000002</v>
      </c>
      <c r="K209" s="11">
        <f>IF(Tabela1[[#This Row],[distância '[km']]]&gt;100,TRUNC(Tabela1[[#This Row],[distância '[km']]]/'Custos Unitários'!$C$7,0),0)</f>
        <v>0</v>
      </c>
      <c r="L209" s="1">
        <f>Tabela1[[#This Row],[distância '[km']]]*(1+'Custos Unitários'!$C$8)*(('Custos Unitários'!$C$21*'Custos Unitários'!$C$4)+('Custos Unitários'!$C$22*'Custos Unitários'!$C$5))</f>
        <v>820807.76571984636</v>
      </c>
      <c r="M209" s="1">
        <f>Tabela1[[#This Row],[Qtdade Amplificação]]*('Custos Unitários'!C$20)+IF(Tabela1[[#This Row],[Qtdade Amplificação]]&gt;4,TRUNC(Tabela1[[#This Row],[Qtdade Amplificação]]/4)*'Custos Unitários'!C$17,0)</f>
        <v>0</v>
      </c>
      <c r="N20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0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09" s="1">
        <f>'Custos Unitários'!$C$23*'Custos Unitários'!$C$6</f>
        <v>302692.44182889489</v>
      </c>
      <c r="Q209" s="5">
        <f>SUM(Tabela2[[#This Row],[custo duto e fibra]:[custo infra estação]])</f>
        <v>1489972.0052700776</v>
      </c>
      <c r="R209" s="2">
        <f>Tabela1[[#This Row],[distância '[km']]]*(1+'Custos Unitários'!$C$8)*('Custos Unitários'!$C$21*'Custos Unitários'!$C$4*'Custos Unitários'!$E$21+'Custos Unitários'!$C$22*'Custos Unitários'!$C$5*'Custos Unitários'!$E$22)</f>
        <v>9849.6931886381572</v>
      </c>
      <c r="S209" s="2">
        <f>Tabela1[[#This Row],[Qtdade Amplificação]]*('Custos Unitários'!D$20)+IF(Tabela1[[#This Row],[Qtdade Amplificação]]&gt;4,TRUNC(Tabela1[[#This Row],[Qtdade Amplificação]]/4)*'Custos Unitários'!D$17,0)</f>
        <v>0</v>
      </c>
      <c r="T20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0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09" s="2">
        <f>'Custos Unitários'!$C$23*'Custos Unitários'!$E$23*'Custos Unitários'!$C$6</f>
        <v>24215.39534631159</v>
      </c>
      <c r="W209" s="5">
        <f>SUM(Tabela3[[#This Row],[opex duto e fibra]:[opex infra estação]])</f>
        <v>67052.333692120883</v>
      </c>
    </row>
    <row r="210" spans="1:23" x14ac:dyDescent="0.25">
      <c r="A210" s="10">
        <v>310860</v>
      </c>
      <c r="B210" s="10" t="s">
        <v>37</v>
      </c>
      <c r="C210" s="10" t="s">
        <v>791</v>
      </c>
      <c r="D210" s="10" t="s">
        <v>792</v>
      </c>
      <c r="E210" s="10">
        <v>314200</v>
      </c>
      <c r="F210" s="10" t="s">
        <v>37</v>
      </c>
      <c r="G210" s="10" t="s">
        <v>793</v>
      </c>
      <c r="H210" s="10" t="s">
        <v>794</v>
      </c>
      <c r="I210" s="10">
        <v>1</v>
      </c>
      <c r="J210" s="11">
        <v>38.493000000000002</v>
      </c>
      <c r="K210" s="11">
        <f>IF(Tabela1[[#This Row],[distância '[km']]]&gt;100,TRUNC(Tabela1[[#This Row],[distância '[km']]]/'Custos Unitários'!$C$7,0),0)</f>
        <v>0</v>
      </c>
      <c r="L210" s="1">
        <f>Tabela1[[#This Row],[distância '[km']]]*(1+'Custos Unitários'!$C$8)*(('Custos Unitários'!$C$21*'Custos Unitários'!$C$4)+('Custos Unitários'!$C$22*'Custos Unitários'!$C$5))</f>
        <v>1473045.5184789055</v>
      </c>
      <c r="M210" s="1">
        <f>Tabela1[[#This Row],[Qtdade Amplificação]]*('Custos Unitários'!C$20)+IF(Tabela1[[#This Row],[Qtdade Amplificação]]&gt;4,TRUNC(Tabela1[[#This Row],[Qtdade Amplificação]]/4)*'Custos Unitários'!C$17,0)</f>
        <v>0</v>
      </c>
      <c r="N21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1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10" s="1">
        <f>'Custos Unitários'!$C$23*'Custos Unitários'!$C$6</f>
        <v>302692.44182889489</v>
      </c>
      <c r="Q210" s="5">
        <f>SUM(Tabela2[[#This Row],[custo duto e fibra]:[custo infra estação]])</f>
        <v>2142209.7580291368</v>
      </c>
      <c r="R210" s="2">
        <f>Tabela1[[#This Row],[distância '[km']]]*(1+'Custos Unitários'!$C$8)*('Custos Unitários'!$C$21*'Custos Unitários'!$C$4*'Custos Unitários'!$E$21+'Custos Unitários'!$C$22*'Custos Unitários'!$C$5*'Custos Unitários'!$E$22)</f>
        <v>17676.546221746867</v>
      </c>
      <c r="S210" s="2">
        <f>Tabela1[[#This Row],[Qtdade Amplificação]]*('Custos Unitários'!D$20)+IF(Tabela1[[#This Row],[Qtdade Amplificação]]&gt;4,TRUNC(Tabela1[[#This Row],[Qtdade Amplificação]]/4)*'Custos Unitários'!D$17,0)</f>
        <v>0</v>
      </c>
      <c r="T21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1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10" s="2">
        <f>'Custos Unitários'!$C$23*'Custos Unitários'!$E$23*'Custos Unitários'!$C$6</f>
        <v>24215.39534631159</v>
      </c>
      <c r="W210" s="5">
        <f>SUM(Tabela3[[#This Row],[opex duto e fibra]:[opex infra estação]])</f>
        <v>74879.186725229592</v>
      </c>
    </row>
    <row r="211" spans="1:23" x14ac:dyDescent="0.25">
      <c r="A211" s="10">
        <v>310880</v>
      </c>
      <c r="B211" s="10" t="s">
        <v>37</v>
      </c>
      <c r="C211" s="10" t="s">
        <v>795</v>
      </c>
      <c r="D211" s="10" t="s">
        <v>796</v>
      </c>
      <c r="E211" s="10">
        <v>313610</v>
      </c>
      <c r="F211" s="10" t="s">
        <v>37</v>
      </c>
      <c r="G211" s="10" t="s">
        <v>797</v>
      </c>
      <c r="H211" s="10" t="s">
        <v>798</v>
      </c>
      <c r="I211" s="10">
        <v>1</v>
      </c>
      <c r="J211" s="11">
        <v>26.872</v>
      </c>
      <c r="K211" s="11">
        <f>IF(Tabela1[[#This Row],[distância '[km']]]&gt;100,TRUNC(Tabela1[[#This Row],[distância '[km']]]/'Custos Unitários'!$C$7,0),0)</f>
        <v>0</v>
      </c>
      <c r="L211" s="1">
        <f>Tabela1[[#This Row],[distância '[km']]]*(1+'Custos Unitários'!$C$8)*(('Custos Unitários'!$C$21*'Custos Unitários'!$C$4)+('Custos Unitários'!$C$22*'Custos Unitários'!$C$5))</f>
        <v>1028334.480881333</v>
      </c>
      <c r="M211" s="1">
        <f>Tabela1[[#This Row],[Qtdade Amplificação]]*('Custos Unitários'!C$20)+IF(Tabela1[[#This Row],[Qtdade Amplificação]]&gt;4,TRUNC(Tabela1[[#This Row],[Qtdade Amplificação]]/4)*'Custos Unitários'!C$17,0)</f>
        <v>0</v>
      </c>
      <c r="N21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1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11" s="1">
        <f>'Custos Unitários'!$C$23*'Custos Unitários'!$C$6</f>
        <v>302692.44182889489</v>
      </c>
      <c r="Q211" s="5">
        <f>SUM(Tabela2[[#This Row],[custo duto e fibra]:[custo infra estação]])</f>
        <v>1697498.7204315641</v>
      </c>
      <c r="R211" s="2">
        <f>Tabela1[[#This Row],[distância '[km']]]*(1+'Custos Unitários'!$C$8)*('Custos Unitários'!$C$21*'Custos Unitários'!$C$4*'Custos Unitários'!$E$21+'Custos Unitários'!$C$22*'Custos Unitários'!$C$5*'Custos Unitários'!$E$22)</f>
        <v>12340.013770575997</v>
      </c>
      <c r="S211" s="2">
        <f>Tabela1[[#This Row],[Qtdade Amplificação]]*('Custos Unitários'!D$20)+IF(Tabela1[[#This Row],[Qtdade Amplificação]]&gt;4,TRUNC(Tabela1[[#This Row],[Qtdade Amplificação]]/4)*'Custos Unitários'!D$17,0)</f>
        <v>0</v>
      </c>
      <c r="T21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1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11" s="2">
        <f>'Custos Unitários'!$C$23*'Custos Unitários'!$E$23*'Custos Unitários'!$C$6</f>
        <v>24215.39534631159</v>
      </c>
      <c r="W211" s="5">
        <f>SUM(Tabela3[[#This Row],[opex duto e fibra]:[opex infra estação]])</f>
        <v>69542.654274058717</v>
      </c>
    </row>
    <row r="212" spans="1:23" x14ac:dyDescent="0.25">
      <c r="A212" s="10">
        <v>310890</v>
      </c>
      <c r="B212" s="10" t="s">
        <v>37</v>
      </c>
      <c r="C212" s="10" t="s">
        <v>799</v>
      </c>
      <c r="D212" s="10" t="s">
        <v>800</v>
      </c>
      <c r="E212" s="10">
        <v>315100</v>
      </c>
      <c r="F212" s="10" t="s">
        <v>37</v>
      </c>
      <c r="G212" s="10" t="s">
        <v>801</v>
      </c>
      <c r="H212" s="10" t="s">
        <v>802</v>
      </c>
      <c r="I212" s="10">
        <v>1</v>
      </c>
      <c r="J212" s="11">
        <v>16.893999999999998</v>
      </c>
      <c r="K212" s="11">
        <f>IF(Tabela1[[#This Row],[distância '[km']]]&gt;100,TRUNC(Tabela1[[#This Row],[distância '[km']]]/'Custos Unitários'!$C$7,0),0)</f>
        <v>0</v>
      </c>
      <c r="L212" s="1">
        <f>Tabela1[[#This Row],[distância '[km']]]*(1+'Custos Unitários'!$C$8)*(('Custos Unitários'!$C$21*'Custos Unitários'!$C$4)+('Custos Unitários'!$C$22*'Custos Unitários'!$C$5))</f>
        <v>646497.5707059108</v>
      </c>
      <c r="M212" s="1">
        <f>Tabela1[[#This Row],[Qtdade Amplificação]]*('Custos Unitários'!C$20)+IF(Tabela1[[#This Row],[Qtdade Amplificação]]&gt;4,TRUNC(Tabela1[[#This Row],[Qtdade Amplificação]]/4)*'Custos Unitários'!C$17,0)</f>
        <v>0</v>
      </c>
      <c r="N21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1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12" s="1">
        <f>'Custos Unitários'!$C$23*'Custos Unitários'!$C$6</f>
        <v>302692.44182889489</v>
      </c>
      <c r="Q212" s="5">
        <f>SUM(Tabela2[[#This Row],[custo duto e fibra]:[custo infra estação]])</f>
        <v>1315661.8102561422</v>
      </c>
      <c r="R212" s="2">
        <f>Tabela1[[#This Row],[distância '[km']]]*(1+'Custos Unitários'!$C$8)*('Custos Unitários'!$C$21*'Custos Unitários'!$C$4*'Custos Unitários'!$E$21+'Custos Unitários'!$C$22*'Custos Unitários'!$C$5*'Custos Unitários'!$E$22)</f>
        <v>7757.9708484709299</v>
      </c>
      <c r="S212" s="2">
        <f>Tabela1[[#This Row],[Qtdade Amplificação]]*('Custos Unitários'!D$20)+IF(Tabela1[[#This Row],[Qtdade Amplificação]]&gt;4,TRUNC(Tabela1[[#This Row],[Qtdade Amplificação]]/4)*'Custos Unitários'!D$17,0)</f>
        <v>0</v>
      </c>
      <c r="T21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1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12" s="2">
        <f>'Custos Unitários'!$C$23*'Custos Unitários'!$E$23*'Custos Unitários'!$C$6</f>
        <v>24215.39534631159</v>
      </c>
      <c r="W212" s="5">
        <f>SUM(Tabela3[[#This Row],[opex duto e fibra]:[opex infra estação]])</f>
        <v>64960.611351953659</v>
      </c>
    </row>
    <row r="213" spans="1:23" x14ac:dyDescent="0.25">
      <c r="A213" s="10">
        <v>260250</v>
      </c>
      <c r="B213" s="10" t="s">
        <v>13</v>
      </c>
      <c r="C213" s="10" t="s">
        <v>805</v>
      </c>
      <c r="D213" s="10" t="s">
        <v>807</v>
      </c>
      <c r="E213" s="10">
        <v>261360</v>
      </c>
      <c r="F213" s="10" t="s">
        <v>13</v>
      </c>
      <c r="G213" s="10" t="s">
        <v>4134</v>
      </c>
      <c r="H213" s="10" t="s">
        <v>4135</v>
      </c>
      <c r="I213" s="10">
        <v>1</v>
      </c>
      <c r="J213" s="11">
        <v>14.946999999999999</v>
      </c>
      <c r="K213" s="11">
        <f>IF(Tabela1[[#This Row],[distância '[km']]]&gt;100,TRUNC(Tabela1[[#This Row],[distância '[km']]]/'Custos Unitários'!$C$7,0),0)</f>
        <v>0</v>
      </c>
      <c r="L213" s="1">
        <f>Tabela1[[#This Row],[distância '[km']]]*(1+'Custos Unitários'!$C$8)*(('Custos Unitários'!$C$21*'Custos Unitários'!$C$4)+('Custos Unitários'!$C$22*'Custos Unitários'!$C$5))</f>
        <v>571990.00765604654</v>
      </c>
      <c r="M213" s="1">
        <f>Tabela1[[#This Row],[Qtdade Amplificação]]*('Custos Unitários'!C$20)+IF(Tabela1[[#This Row],[Qtdade Amplificação]]&gt;4,TRUNC(Tabela1[[#This Row],[Qtdade Amplificação]]/4)*'Custos Unitários'!C$17,0)</f>
        <v>0</v>
      </c>
      <c r="N21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1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13" s="1">
        <f>'Custos Unitários'!$C$23*'Custos Unitários'!$C$6</f>
        <v>302692.44182889489</v>
      </c>
      <c r="Q213" s="5">
        <f>SUM(Tabela2[[#This Row],[custo duto e fibra]:[custo infra estação]])</f>
        <v>1241154.2472062777</v>
      </c>
      <c r="R213" s="2">
        <f>Tabela1[[#This Row],[distância '[km']]]*(1+'Custos Unitários'!$C$8)*('Custos Unitários'!$C$21*'Custos Unitários'!$C$4*'Custos Unitários'!$E$21+'Custos Unitários'!$C$22*'Custos Unitários'!$C$5*'Custos Unitários'!$E$22)</f>
        <v>6863.8800918725592</v>
      </c>
      <c r="S213" s="2">
        <f>Tabela1[[#This Row],[Qtdade Amplificação]]*('Custos Unitários'!D$20)+IF(Tabela1[[#This Row],[Qtdade Amplificação]]&gt;4,TRUNC(Tabela1[[#This Row],[Qtdade Amplificação]]/4)*'Custos Unitários'!D$17,0)</f>
        <v>0</v>
      </c>
      <c r="T21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1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13" s="2">
        <f>'Custos Unitários'!$C$23*'Custos Unitários'!$E$23*'Custos Unitários'!$C$6</f>
        <v>24215.39534631159</v>
      </c>
      <c r="W213" s="5">
        <f>SUM(Tabela3[[#This Row],[opex duto e fibra]:[opex infra estação]])</f>
        <v>64066.52059535528</v>
      </c>
    </row>
    <row r="214" spans="1:23" x14ac:dyDescent="0.25">
      <c r="A214" s="10">
        <v>170370</v>
      </c>
      <c r="B214" s="10" t="s">
        <v>20</v>
      </c>
      <c r="C214" s="10" t="s">
        <v>808</v>
      </c>
      <c r="D214" s="10" t="s">
        <v>809</v>
      </c>
      <c r="E214" s="10">
        <v>171820</v>
      </c>
      <c r="F214" s="10" t="s">
        <v>20</v>
      </c>
      <c r="G214" s="10" t="s">
        <v>810</v>
      </c>
      <c r="H214" s="10" t="s">
        <v>811</v>
      </c>
      <c r="I214" s="10">
        <v>1</v>
      </c>
      <c r="J214" s="11">
        <v>45.027999999999999</v>
      </c>
      <c r="K214" s="11">
        <f>IF(Tabela1[[#This Row],[distância '[km']]]&gt;100,TRUNC(Tabela1[[#This Row],[distância '[km']]]/'Custos Unitários'!$C$7,0),0)</f>
        <v>0</v>
      </c>
      <c r="L214" s="1">
        <f>Tabela1[[#This Row],[distância '[km']]]*(1+'Custos Unitários'!$C$8)*(('Custos Unitários'!$C$21*'Custos Unitários'!$C$4)+('Custos Unitários'!$C$22*'Custos Unitários'!$C$5))</f>
        <v>1723126.1165943979</v>
      </c>
      <c r="M214" s="1">
        <f>Tabela1[[#This Row],[Qtdade Amplificação]]*('Custos Unitários'!C$20)+IF(Tabela1[[#This Row],[Qtdade Amplificação]]&gt;4,TRUNC(Tabela1[[#This Row],[Qtdade Amplificação]]/4)*'Custos Unitários'!C$17,0)</f>
        <v>0</v>
      </c>
      <c r="N21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1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14" s="1">
        <f>'Custos Unitários'!$C$23*'Custos Unitários'!$C$6</f>
        <v>302692.44182889489</v>
      </c>
      <c r="Q214" s="5">
        <f>SUM(Tabela2[[#This Row],[custo duto e fibra]:[custo infra estação]])</f>
        <v>2392290.356144629</v>
      </c>
      <c r="R214" s="2">
        <f>Tabela1[[#This Row],[distância '[km']]]*(1+'Custos Unitários'!$C$8)*('Custos Unitários'!$C$21*'Custos Unitários'!$C$4*'Custos Unitários'!$E$21+'Custos Unitários'!$C$22*'Custos Unitários'!$C$5*'Custos Unitários'!$E$22)</f>
        <v>20677.513399132775</v>
      </c>
      <c r="S214" s="2">
        <f>Tabela1[[#This Row],[Qtdade Amplificação]]*('Custos Unitários'!D$20)+IF(Tabela1[[#This Row],[Qtdade Amplificação]]&gt;4,TRUNC(Tabela1[[#This Row],[Qtdade Amplificação]]/4)*'Custos Unitários'!D$17,0)</f>
        <v>0</v>
      </c>
      <c r="T21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1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14" s="2">
        <f>'Custos Unitários'!$C$23*'Custos Unitários'!$E$23*'Custos Unitários'!$C$6</f>
        <v>24215.39534631159</v>
      </c>
      <c r="W214" s="5">
        <f>SUM(Tabela3[[#This Row],[opex duto e fibra]:[opex infra estação]])</f>
        <v>77880.153902615493</v>
      </c>
    </row>
    <row r="215" spans="1:23" x14ac:dyDescent="0.25">
      <c r="A215" s="10">
        <v>210215</v>
      </c>
      <c r="B215" s="10" t="s">
        <v>17</v>
      </c>
      <c r="C215" s="10" t="s">
        <v>812</v>
      </c>
      <c r="D215" s="10" t="s">
        <v>813</v>
      </c>
      <c r="E215" s="10">
        <v>211300</v>
      </c>
      <c r="F215" s="10" t="s">
        <v>17</v>
      </c>
      <c r="G215" s="10" t="s">
        <v>165</v>
      </c>
      <c r="H215" s="10" t="s">
        <v>166</v>
      </c>
      <c r="I215" s="10">
        <v>1</v>
      </c>
      <c r="J215" s="11">
        <v>63.137999999999998</v>
      </c>
      <c r="K215" s="11">
        <f>IF(Tabela1[[#This Row],[distância '[km']]]&gt;100,TRUNC(Tabela1[[#This Row],[distância '[km']]]/'Custos Unitários'!$C$7,0),0)</f>
        <v>0</v>
      </c>
      <c r="L215" s="1">
        <f>Tabela1[[#This Row],[distância '[km']]]*(1+'Custos Unitários'!$C$8)*(('Custos Unitários'!$C$21*'Custos Unitários'!$C$4)+('Custos Unitários'!$C$22*'Custos Unitários'!$C$5))</f>
        <v>2416157.4298111638</v>
      </c>
      <c r="M215" s="1">
        <f>Tabela1[[#This Row],[Qtdade Amplificação]]*('Custos Unitários'!C$20)+IF(Tabela1[[#This Row],[Qtdade Amplificação]]&gt;4,TRUNC(Tabela1[[#This Row],[Qtdade Amplificação]]/4)*'Custos Unitários'!C$17,0)</f>
        <v>0</v>
      </c>
      <c r="N21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21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215" s="1">
        <f>'Custos Unitários'!$C$23*'Custos Unitários'!$C$6</f>
        <v>302692.44182889489</v>
      </c>
      <c r="Q215" s="5">
        <f>SUM(Tabela2[[#This Row],[custo duto e fibra]:[custo infra estação]])</f>
        <v>3090731.3573120371</v>
      </c>
      <c r="R215" s="2">
        <f>Tabela1[[#This Row],[distância '[km']]]*(1+'Custos Unitários'!$C$8)*('Custos Unitários'!$C$21*'Custos Unitários'!$C$4*'Custos Unitários'!$E$21+'Custos Unitários'!$C$22*'Custos Unitários'!$C$5*'Custos Unitários'!$E$22)</f>
        <v>28993.889157733967</v>
      </c>
      <c r="S215" s="2">
        <f>Tabela1[[#This Row],[Qtdade Amplificação]]*('Custos Unitários'!D$20)+IF(Tabela1[[#This Row],[Qtdade Amplificação]]&gt;4,TRUNC(Tabela1[[#This Row],[Qtdade Amplificação]]/4)*'Custos Unitários'!D$17,0)</f>
        <v>0</v>
      </c>
      <c r="T21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21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215" s="2">
        <f>'Custos Unitários'!$C$23*'Custos Unitários'!$E$23*'Custos Unitários'!$C$6</f>
        <v>24215.39534631159</v>
      </c>
      <c r="W215" s="5">
        <f>SUM(Tabela3[[#This Row],[opex duto e fibra]:[opex infra estação]])</f>
        <v>86737.498456280911</v>
      </c>
    </row>
    <row r="216" spans="1:23" x14ac:dyDescent="0.25">
      <c r="A216" s="10">
        <v>280070</v>
      </c>
      <c r="B216" s="10" t="s">
        <v>816</v>
      </c>
      <c r="C216" s="10" t="s">
        <v>817</v>
      </c>
      <c r="D216" s="10" t="s">
        <v>818</v>
      </c>
      <c r="E216" s="10">
        <v>270680</v>
      </c>
      <c r="F216" s="10" t="s">
        <v>589</v>
      </c>
      <c r="G216" s="10" t="s">
        <v>819</v>
      </c>
      <c r="H216" s="10" t="s">
        <v>820</v>
      </c>
      <c r="I216" s="10">
        <v>1</v>
      </c>
      <c r="J216" s="11">
        <v>6.4130000000000003</v>
      </c>
      <c r="K216" s="11">
        <f>IF(Tabela1[[#This Row],[distância '[km']]]&gt;100,TRUNC(Tabela1[[#This Row],[distância '[km']]]/'Custos Unitários'!$C$7,0),0)</f>
        <v>0</v>
      </c>
      <c r="L216" s="1">
        <f>Tabela1[[#This Row],[distância '[km']]]*(1+'Custos Unitários'!$C$8)*(('Custos Unitários'!$C$21*'Custos Unitários'!$C$4)+('Custos Unitários'!$C$22*'Custos Unitários'!$C$5))</f>
        <v>245411.91671226511</v>
      </c>
      <c r="M216" s="1">
        <f>Tabela1[[#This Row],[Qtdade Amplificação]]*('Custos Unitários'!C$20)+IF(Tabela1[[#This Row],[Qtdade Amplificação]]&gt;4,TRUNC(Tabela1[[#This Row],[Qtdade Amplificação]]/4)*'Custos Unitários'!C$17,0)</f>
        <v>0</v>
      </c>
      <c r="N21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1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16" s="1">
        <f>'Custos Unitários'!$C$23*'Custos Unitários'!$C$6</f>
        <v>302692.44182889489</v>
      </c>
      <c r="Q216" s="5">
        <f>SUM(Tabela2[[#This Row],[custo duto e fibra]:[custo infra estação]])</f>
        <v>914576.15626249637</v>
      </c>
      <c r="R216" s="2">
        <f>Tabela1[[#This Row],[distância '[km']]]*(1+'Custos Unitários'!$C$8)*('Custos Unitários'!$C$21*'Custos Unitários'!$C$4*'Custos Unitários'!$E$21+'Custos Unitários'!$C$22*'Custos Unitários'!$C$5*'Custos Unitários'!$E$22)</f>
        <v>2944.9430005471813</v>
      </c>
      <c r="S216" s="2">
        <f>Tabela1[[#This Row],[Qtdade Amplificação]]*('Custos Unitários'!D$20)+IF(Tabela1[[#This Row],[Qtdade Amplificação]]&gt;4,TRUNC(Tabela1[[#This Row],[Qtdade Amplificação]]/4)*'Custos Unitários'!D$17,0)</f>
        <v>0</v>
      </c>
      <c r="T21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1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16" s="2">
        <f>'Custos Unitários'!$C$23*'Custos Unitários'!$E$23*'Custos Unitários'!$C$6</f>
        <v>24215.39534631159</v>
      </c>
      <c r="W216" s="5">
        <f>SUM(Tabela3[[#This Row],[opex duto e fibra]:[opex infra estação]])</f>
        <v>60147.583504029906</v>
      </c>
    </row>
    <row r="217" spans="1:23" x14ac:dyDescent="0.25">
      <c r="A217" s="10">
        <v>290430</v>
      </c>
      <c r="B217" s="10" t="s">
        <v>8</v>
      </c>
      <c r="C217" s="10" t="s">
        <v>821</v>
      </c>
      <c r="D217" s="10" t="s">
        <v>822</v>
      </c>
      <c r="E217" s="10">
        <v>292790</v>
      </c>
      <c r="F217" s="10" t="s">
        <v>8</v>
      </c>
      <c r="G217" s="10" t="s">
        <v>3819</v>
      </c>
      <c r="H217" s="10" t="s">
        <v>4789</v>
      </c>
      <c r="I217" s="10">
        <v>1</v>
      </c>
      <c r="J217" s="11">
        <v>35.847000000000001</v>
      </c>
      <c r="K217" s="11">
        <f>IF(Tabela1[[#This Row],[distância '[km']]]&gt;100,TRUNC(Tabela1[[#This Row],[distância '[km']]]/'Custos Unitários'!$C$7,0),0)</f>
        <v>0</v>
      </c>
      <c r="L217" s="1">
        <f>Tabela1[[#This Row],[distância '[km']]]*(1+'Custos Unitários'!$C$8)*(('Custos Unitários'!$C$21*'Custos Unitários'!$C$4)+('Custos Unitários'!$C$22*'Custos Unitários'!$C$5))</f>
        <v>1371788.7070613701</v>
      </c>
      <c r="M217" s="1">
        <f>Tabela1[[#This Row],[Qtdade Amplificação]]*('Custos Unitários'!C$20)+IF(Tabela1[[#This Row],[Qtdade Amplificação]]&gt;4,TRUNC(Tabela1[[#This Row],[Qtdade Amplificação]]/4)*'Custos Unitários'!C$17,0)</f>
        <v>0</v>
      </c>
      <c r="N21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1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17" s="1">
        <f>'Custos Unitários'!$C$23*'Custos Unitários'!$C$6</f>
        <v>302692.44182889489</v>
      </c>
      <c r="Q217" s="5">
        <f>SUM(Tabela2[[#This Row],[custo duto e fibra]:[custo infra estação]])</f>
        <v>2040952.9466116012</v>
      </c>
      <c r="R217" s="2">
        <f>Tabela1[[#This Row],[distância '[km']]]*(1+'Custos Unitários'!$C$8)*('Custos Unitários'!$C$21*'Custos Unitários'!$C$4*'Custos Unitários'!$E$21+'Custos Unitários'!$C$22*'Custos Unitários'!$C$5*'Custos Unitários'!$E$22)</f>
        <v>16461.464484736443</v>
      </c>
      <c r="S217" s="2">
        <f>Tabela1[[#This Row],[Qtdade Amplificação]]*('Custos Unitários'!D$20)+IF(Tabela1[[#This Row],[Qtdade Amplificação]]&gt;4,TRUNC(Tabela1[[#This Row],[Qtdade Amplificação]]/4)*'Custos Unitários'!D$17,0)</f>
        <v>0</v>
      </c>
      <c r="T21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1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17" s="2">
        <f>'Custos Unitários'!$C$23*'Custos Unitários'!$E$23*'Custos Unitários'!$C$6</f>
        <v>24215.39534631159</v>
      </c>
      <c r="W217" s="5">
        <f>SUM(Tabela3[[#This Row],[opex duto e fibra]:[opex infra estação]])</f>
        <v>73664.104988219173</v>
      </c>
    </row>
    <row r="218" spans="1:23" x14ac:dyDescent="0.25">
      <c r="A218" s="10">
        <v>260270</v>
      </c>
      <c r="B218" s="10" t="s">
        <v>13</v>
      </c>
      <c r="C218" s="10" t="s">
        <v>827</v>
      </c>
      <c r="D218" s="10" t="s">
        <v>828</v>
      </c>
      <c r="E218" s="10">
        <v>260950</v>
      </c>
      <c r="F218" s="10" t="s">
        <v>13</v>
      </c>
      <c r="G218" s="10" t="s">
        <v>829</v>
      </c>
      <c r="H218" s="10" t="s">
        <v>830</v>
      </c>
      <c r="I218" s="10">
        <v>1</v>
      </c>
      <c r="J218" s="11">
        <v>15.523999999999999</v>
      </c>
      <c r="K218" s="11">
        <f>IF(Tabela1[[#This Row],[distância '[km']]]&gt;100,TRUNC(Tabela1[[#This Row],[distância '[km']]]/'Custos Unitários'!$C$7,0),0)</f>
        <v>0</v>
      </c>
      <c r="L218" s="1">
        <f>Tabela1[[#This Row],[distância '[km']]]*(1+'Custos Unitários'!$C$8)*(('Custos Unitários'!$C$21*'Custos Unitários'!$C$4)+('Custos Unitários'!$C$22*'Custos Unitários'!$C$5))</f>
        <v>594070.57462049008</v>
      </c>
      <c r="M218" s="1">
        <f>Tabela1[[#This Row],[Qtdade Amplificação]]*('Custos Unitários'!C$20)+IF(Tabela1[[#This Row],[Qtdade Amplificação]]&gt;4,TRUNC(Tabela1[[#This Row],[Qtdade Amplificação]]/4)*'Custos Unitários'!C$17,0)</f>
        <v>0</v>
      </c>
      <c r="N21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1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18" s="1">
        <f>'Custos Unitários'!$C$23*'Custos Unitários'!$C$6</f>
        <v>302692.44182889489</v>
      </c>
      <c r="Q218" s="5">
        <f>SUM(Tabela2[[#This Row],[custo duto e fibra]:[custo infra estação]])</f>
        <v>1263234.8141707215</v>
      </c>
      <c r="R218" s="2">
        <f>Tabela1[[#This Row],[distância '[km']]]*(1+'Custos Unitários'!$C$8)*('Custos Unitários'!$C$21*'Custos Unitários'!$C$4*'Custos Unitários'!$E$21+'Custos Unitários'!$C$22*'Custos Unitários'!$C$5*'Custos Unitários'!$E$22)</f>
        <v>7128.8468954458822</v>
      </c>
      <c r="S218" s="2">
        <f>Tabela1[[#This Row],[Qtdade Amplificação]]*('Custos Unitários'!D$20)+IF(Tabela1[[#This Row],[Qtdade Amplificação]]&gt;4,TRUNC(Tabela1[[#This Row],[Qtdade Amplificação]]/4)*'Custos Unitários'!D$17,0)</f>
        <v>0</v>
      </c>
      <c r="T21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1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18" s="2">
        <f>'Custos Unitários'!$C$23*'Custos Unitários'!$E$23*'Custos Unitários'!$C$6</f>
        <v>24215.39534631159</v>
      </c>
      <c r="W218" s="5">
        <f>SUM(Tabela3[[#This Row],[opex duto e fibra]:[opex infra estação]])</f>
        <v>64331.487398928613</v>
      </c>
    </row>
    <row r="219" spans="1:23" x14ac:dyDescent="0.25">
      <c r="A219" s="10">
        <v>310925</v>
      </c>
      <c r="B219" s="10" t="s">
        <v>37</v>
      </c>
      <c r="C219" s="10" t="s">
        <v>831</v>
      </c>
      <c r="D219" s="10" t="s">
        <v>832</v>
      </c>
      <c r="E219" s="10">
        <v>313115</v>
      </c>
      <c r="F219" s="10" t="s">
        <v>37</v>
      </c>
      <c r="G219" s="10" t="s">
        <v>833</v>
      </c>
      <c r="H219" s="10" t="s">
        <v>834</v>
      </c>
      <c r="I219" s="10">
        <v>1</v>
      </c>
      <c r="J219" s="11">
        <v>22.79</v>
      </c>
      <c r="K219" s="11">
        <f>IF(Tabela1[[#This Row],[distância '[km']]]&gt;100,TRUNC(Tabela1[[#This Row],[distância '[km']]]/'Custos Unitários'!$C$7,0),0)</f>
        <v>0</v>
      </c>
      <c r="L219" s="1">
        <f>Tabela1[[#This Row],[distância '[km']]]*(1+'Custos Unitários'!$C$8)*(('Custos Unitários'!$C$21*'Custos Unitários'!$C$4)+('Custos Unitários'!$C$22*'Custos Unitários'!$C$5))</f>
        <v>872124.99327499163</v>
      </c>
      <c r="M219" s="1">
        <f>Tabela1[[#This Row],[Qtdade Amplificação]]*('Custos Unitários'!C$20)+IF(Tabela1[[#This Row],[Qtdade Amplificação]]&gt;4,TRUNC(Tabela1[[#This Row],[Qtdade Amplificação]]/4)*'Custos Unitários'!C$17,0)</f>
        <v>0</v>
      </c>
      <c r="N21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1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19" s="1">
        <f>'Custos Unitários'!$C$23*'Custos Unitários'!$C$6</f>
        <v>302692.44182889489</v>
      </c>
      <c r="Q219" s="5">
        <f>SUM(Tabela2[[#This Row],[custo duto e fibra]:[custo infra estação]])</f>
        <v>1541289.2328252227</v>
      </c>
      <c r="R219" s="2">
        <f>Tabela1[[#This Row],[distância '[km']]]*(1+'Custos Unitários'!$C$8)*('Custos Unitários'!$C$21*'Custos Unitários'!$C$4*'Custos Unitários'!$E$21+'Custos Unitários'!$C$22*'Custos Unitários'!$C$5*'Custos Unitários'!$E$22)</f>
        <v>10465.4999192999</v>
      </c>
      <c r="S219" s="2">
        <f>Tabela1[[#This Row],[Qtdade Amplificação]]*('Custos Unitários'!D$20)+IF(Tabela1[[#This Row],[Qtdade Amplificação]]&gt;4,TRUNC(Tabela1[[#This Row],[Qtdade Amplificação]]/4)*'Custos Unitários'!D$17,0)</f>
        <v>0</v>
      </c>
      <c r="T21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1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19" s="2">
        <f>'Custos Unitários'!$C$23*'Custos Unitários'!$E$23*'Custos Unitários'!$C$6</f>
        <v>24215.39534631159</v>
      </c>
      <c r="W219" s="5">
        <f>SUM(Tabela3[[#This Row],[opex duto e fibra]:[opex infra estação]])</f>
        <v>67668.140422782628</v>
      </c>
    </row>
    <row r="220" spans="1:23" x14ac:dyDescent="0.25">
      <c r="A220" s="10">
        <v>260280</v>
      </c>
      <c r="B220" s="10" t="s">
        <v>13</v>
      </c>
      <c r="C220" s="10" t="s">
        <v>4539</v>
      </c>
      <c r="D220" s="10" t="s">
        <v>4540</v>
      </c>
      <c r="E220" s="10">
        <v>260120</v>
      </c>
      <c r="F220" s="10" t="s">
        <v>13</v>
      </c>
      <c r="G220" s="10" t="s">
        <v>4236</v>
      </c>
      <c r="H220" s="10" t="s">
        <v>4237</v>
      </c>
      <c r="I220" s="10">
        <v>1</v>
      </c>
      <c r="J220" s="11">
        <v>28.524000000000001</v>
      </c>
      <c r="K220" s="11">
        <f>IF(Tabela1[[#This Row],[distância '[km']]]&gt;100,TRUNC(Tabela1[[#This Row],[distância '[km']]]/'Custos Unitários'!$C$7,0),0)</f>
        <v>0</v>
      </c>
      <c r="L220" s="1">
        <f>Tabela1[[#This Row],[distância '[km']]]*(1+'Custos Unitários'!$C$8)*(('Custos Unitários'!$C$21*'Custos Unitários'!$C$4)+('Custos Unitários'!$C$22*'Custos Unitários'!$C$5))</f>
        <v>1091553.0192266724</v>
      </c>
      <c r="M220" s="1">
        <f>Tabela1[[#This Row],[Qtdade Amplificação]]*('Custos Unitários'!C$20)+IF(Tabela1[[#This Row],[Qtdade Amplificação]]&gt;4,TRUNC(Tabela1[[#This Row],[Qtdade Amplificação]]/4)*'Custos Unitários'!C$17,0)</f>
        <v>0</v>
      </c>
      <c r="N22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2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20" s="1">
        <f>'Custos Unitários'!$C$23*'Custos Unitários'!$C$6</f>
        <v>302692.44182889489</v>
      </c>
      <c r="Q220" s="5">
        <f>SUM(Tabela2[[#This Row],[custo duto e fibra]:[custo infra estação]])</f>
        <v>1760717.2587769034</v>
      </c>
      <c r="R220" s="2">
        <f>Tabela1[[#This Row],[distância '[km']]]*(1+'Custos Unitários'!$C$8)*('Custos Unitários'!$C$21*'Custos Unitários'!$C$4*'Custos Unitários'!$E$21+'Custos Unitários'!$C$22*'Custos Unitários'!$C$5*'Custos Unitários'!$E$22)</f>
        <v>13098.636230720069</v>
      </c>
      <c r="S220" s="2">
        <f>Tabela1[[#This Row],[Qtdade Amplificação]]*('Custos Unitários'!D$20)+IF(Tabela1[[#This Row],[Qtdade Amplificação]]&gt;4,TRUNC(Tabela1[[#This Row],[Qtdade Amplificação]]/4)*'Custos Unitários'!D$17,0)</f>
        <v>0</v>
      </c>
      <c r="T22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2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20" s="2">
        <f>'Custos Unitários'!$C$23*'Custos Unitários'!$E$23*'Custos Unitários'!$C$6</f>
        <v>24215.39534631159</v>
      </c>
      <c r="W220" s="5">
        <f>SUM(Tabela3[[#This Row],[opex duto e fibra]:[opex infra estação]])</f>
        <v>70301.276734202795</v>
      </c>
    </row>
    <row r="221" spans="1:23" x14ac:dyDescent="0.25">
      <c r="A221" s="10">
        <v>150190</v>
      </c>
      <c r="B221" s="10" t="s">
        <v>14</v>
      </c>
      <c r="C221" s="10" t="s">
        <v>835</v>
      </c>
      <c r="D221" s="10" t="s">
        <v>836</v>
      </c>
      <c r="E221" s="10">
        <v>150650</v>
      </c>
      <c r="F221" s="10" t="s">
        <v>14</v>
      </c>
      <c r="G221" s="10" t="s">
        <v>837</v>
      </c>
      <c r="H221" s="10" t="s">
        <v>838</v>
      </c>
      <c r="I221" s="10">
        <v>1</v>
      </c>
      <c r="J221" s="11">
        <v>40.366</v>
      </c>
      <c r="K221" s="11">
        <f>IF(Tabela1[[#This Row],[distância '[km']]]&gt;100,TRUNC(Tabela1[[#This Row],[distância '[km']]]/'Custos Unitários'!$C$7,0),0)</f>
        <v>0</v>
      </c>
      <c r="L221" s="1">
        <f>Tabela1[[#This Row],[distância '[km']]]*(1+'Custos Unitários'!$C$8)*(('Custos Unitários'!$C$21*'Custos Unitários'!$C$4)+('Custos Unitários'!$C$22*'Custos Unitários'!$C$5))</f>
        <v>1544721.25838255</v>
      </c>
      <c r="M221" s="1">
        <f>Tabela1[[#This Row],[Qtdade Amplificação]]*('Custos Unitários'!C$20)+IF(Tabela1[[#This Row],[Qtdade Amplificação]]&gt;4,TRUNC(Tabela1[[#This Row],[Qtdade Amplificação]]/4)*'Custos Unitários'!C$17,0)</f>
        <v>0</v>
      </c>
      <c r="N22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2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21" s="1">
        <f>'Custos Unitários'!$C$23*'Custos Unitários'!$C$6</f>
        <v>302692.44182889489</v>
      </c>
      <c r="Q221" s="5">
        <f>SUM(Tabela2[[#This Row],[custo duto e fibra]:[custo infra estação]])</f>
        <v>2213885.497932781</v>
      </c>
      <c r="R221" s="2">
        <f>Tabela1[[#This Row],[distância '[km']]]*(1+'Custos Unitários'!$C$8)*('Custos Unitários'!$C$21*'Custos Unitários'!$C$4*'Custos Unitários'!$E$21+'Custos Unitários'!$C$22*'Custos Unitários'!$C$5*'Custos Unitários'!$E$22)</f>
        <v>18536.6551005906</v>
      </c>
      <c r="S221" s="2">
        <f>Tabela1[[#This Row],[Qtdade Amplificação]]*('Custos Unitários'!D$20)+IF(Tabela1[[#This Row],[Qtdade Amplificação]]&gt;4,TRUNC(Tabela1[[#This Row],[Qtdade Amplificação]]/4)*'Custos Unitários'!D$17,0)</f>
        <v>0</v>
      </c>
      <c r="T22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2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21" s="2">
        <f>'Custos Unitários'!$C$23*'Custos Unitários'!$E$23*'Custos Unitários'!$C$6</f>
        <v>24215.39534631159</v>
      </c>
      <c r="W221" s="5">
        <f>SUM(Tabela3[[#This Row],[opex duto e fibra]:[opex infra estação]])</f>
        <v>75739.295604073326</v>
      </c>
    </row>
    <row r="222" spans="1:23" x14ac:dyDescent="0.25">
      <c r="A222" s="10">
        <v>210220</v>
      </c>
      <c r="B222" s="10" t="s">
        <v>17</v>
      </c>
      <c r="C222" s="10" t="s">
        <v>839</v>
      </c>
      <c r="D222" s="10" t="s">
        <v>840</v>
      </c>
      <c r="E222" s="10">
        <v>210340</v>
      </c>
      <c r="F222" s="10" t="s">
        <v>17</v>
      </c>
      <c r="G222" s="10" t="s">
        <v>1290</v>
      </c>
      <c r="H222" s="10" t="s">
        <v>1291</v>
      </c>
      <c r="I222" s="10">
        <v>1</v>
      </c>
      <c r="J222" s="11">
        <v>43.34</v>
      </c>
      <c r="K222" s="11">
        <f>IF(Tabela1[[#This Row],[distância '[km']]]&gt;100,TRUNC(Tabela1[[#This Row],[distância '[km']]]/'Custos Unitários'!$C$7,0),0)</f>
        <v>0</v>
      </c>
      <c r="L222" s="1">
        <f>Tabela1[[#This Row],[distância '[km']]]*(1+'Custos Unitários'!$C$8)*(('Custos Unitários'!$C$21*'Custos Unitários'!$C$4)+('Custos Unitários'!$C$22*'Custos Unitários'!$C$5))</f>
        <v>1658529.9345563028</v>
      </c>
      <c r="M222" s="1">
        <f>Tabela1[[#This Row],[Qtdade Amplificação]]*('Custos Unitários'!C$20)+IF(Tabela1[[#This Row],[Qtdade Amplificação]]&gt;4,TRUNC(Tabela1[[#This Row],[Qtdade Amplificação]]/4)*'Custos Unitários'!C$17,0)</f>
        <v>0</v>
      </c>
      <c r="N22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2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22" s="1">
        <f>'Custos Unitários'!$C$23*'Custos Unitários'!$C$6</f>
        <v>302692.44182889489</v>
      </c>
      <c r="Q222" s="5">
        <f>SUM(Tabela2[[#This Row],[custo duto e fibra]:[custo infra estação]])</f>
        <v>2327694.1741065336</v>
      </c>
      <c r="R222" s="2">
        <f>Tabela1[[#This Row],[distância '[km']]]*(1+'Custos Unitários'!$C$8)*('Custos Unitários'!$C$21*'Custos Unitários'!$C$4*'Custos Unitários'!$E$21+'Custos Unitários'!$C$22*'Custos Unitários'!$C$5*'Custos Unitários'!$E$22)</f>
        <v>19902.359214675635</v>
      </c>
      <c r="S222" s="2">
        <f>Tabela1[[#This Row],[Qtdade Amplificação]]*('Custos Unitários'!D$20)+IF(Tabela1[[#This Row],[Qtdade Amplificação]]&gt;4,TRUNC(Tabela1[[#This Row],[Qtdade Amplificação]]/4)*'Custos Unitários'!D$17,0)</f>
        <v>0</v>
      </c>
      <c r="T22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2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22" s="2">
        <f>'Custos Unitários'!$C$23*'Custos Unitários'!$E$23*'Custos Unitários'!$C$6</f>
        <v>24215.39534631159</v>
      </c>
      <c r="W222" s="5">
        <f>SUM(Tabela3[[#This Row],[opex duto e fibra]:[opex infra estação]])</f>
        <v>77104.99971815836</v>
      </c>
    </row>
    <row r="223" spans="1:23" x14ac:dyDescent="0.25">
      <c r="A223" s="10">
        <v>520390</v>
      </c>
      <c r="B223" s="10" t="s">
        <v>42</v>
      </c>
      <c r="C223" s="10" t="s">
        <v>841</v>
      </c>
      <c r="D223" s="10" t="s">
        <v>842</v>
      </c>
      <c r="E223" s="10">
        <v>521150</v>
      </c>
      <c r="F223" s="10" t="s">
        <v>42</v>
      </c>
      <c r="G223" s="10" t="s">
        <v>843</v>
      </c>
      <c r="H223" s="10" t="s">
        <v>844</v>
      </c>
      <c r="I223" s="10">
        <v>1</v>
      </c>
      <c r="J223" s="11">
        <v>40.905999999999999</v>
      </c>
      <c r="K223" s="11">
        <f>IF(Tabela1[[#This Row],[distância '[km']]]&gt;100,TRUNC(Tabela1[[#This Row],[distância '[km']]]/'Custos Unitários'!$C$7,0),0)</f>
        <v>0</v>
      </c>
      <c r="L223" s="1">
        <f>Tabela1[[#This Row],[distância '[km']]]*(1+'Custos Unitários'!$C$8)*(('Custos Unitários'!$C$21*'Custos Unitários'!$C$4)+('Custos Unitários'!$C$22*'Custos Unitários'!$C$5))</f>
        <v>1565385.9137738836</v>
      </c>
      <c r="M223" s="1">
        <f>Tabela1[[#This Row],[Qtdade Amplificação]]*('Custos Unitários'!C$20)+IF(Tabela1[[#This Row],[Qtdade Amplificação]]&gt;4,TRUNC(Tabela1[[#This Row],[Qtdade Amplificação]]/4)*'Custos Unitários'!C$17,0)</f>
        <v>0</v>
      </c>
      <c r="N22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2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23" s="1">
        <f>'Custos Unitários'!$C$23*'Custos Unitários'!$C$6</f>
        <v>302692.44182889489</v>
      </c>
      <c r="Q223" s="5">
        <f>SUM(Tabela2[[#This Row],[custo duto e fibra]:[custo infra estação]])</f>
        <v>2234550.1533241146</v>
      </c>
      <c r="R223" s="2">
        <f>Tabela1[[#This Row],[distância '[km']]]*(1+'Custos Unitários'!$C$8)*('Custos Unitários'!$C$21*'Custos Unitários'!$C$4*'Custos Unitários'!$E$21+'Custos Unitários'!$C$22*'Custos Unitários'!$C$5*'Custos Unitários'!$E$22)</f>
        <v>18784.630965286604</v>
      </c>
      <c r="S223" s="2">
        <f>Tabela1[[#This Row],[Qtdade Amplificação]]*('Custos Unitários'!D$20)+IF(Tabela1[[#This Row],[Qtdade Amplificação]]&gt;4,TRUNC(Tabela1[[#This Row],[Qtdade Amplificação]]/4)*'Custos Unitários'!D$17,0)</f>
        <v>0</v>
      </c>
      <c r="T22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2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23" s="2">
        <f>'Custos Unitários'!$C$23*'Custos Unitários'!$E$23*'Custos Unitários'!$C$6</f>
        <v>24215.39534631159</v>
      </c>
      <c r="W223" s="5">
        <f>SUM(Tabela3[[#This Row],[opex duto e fibra]:[opex infra estação]])</f>
        <v>75987.271468769322</v>
      </c>
    </row>
    <row r="224" spans="1:23" x14ac:dyDescent="0.25">
      <c r="A224" s="10">
        <v>210230</v>
      </c>
      <c r="B224" s="10" t="s">
        <v>17</v>
      </c>
      <c r="C224" s="10" t="s">
        <v>845</v>
      </c>
      <c r="D224" s="10" t="s">
        <v>846</v>
      </c>
      <c r="E224" s="10">
        <v>210350</v>
      </c>
      <c r="F224" s="10" t="s">
        <v>17</v>
      </c>
      <c r="G224" s="10" t="s">
        <v>847</v>
      </c>
      <c r="H224" s="10" t="s">
        <v>848</v>
      </c>
      <c r="I224" s="10">
        <v>1</v>
      </c>
      <c r="J224" s="11">
        <v>60.585999999999999</v>
      </c>
      <c r="K224" s="11">
        <f>IF(Tabela1[[#This Row],[distância '[km']]]&gt;100,TRUNC(Tabela1[[#This Row],[distância '[km']]]/'Custos Unitários'!$C$7,0),0)</f>
        <v>0</v>
      </c>
      <c r="L224" s="1">
        <f>Tabela1[[#This Row],[distância '[km']]]*(1+'Custos Unitários'!$C$8)*(('Custos Unitários'!$C$21*'Custos Unitários'!$C$4)+('Custos Unitários'!$C$22*'Custos Unitários'!$C$5))</f>
        <v>2318497.7991469349</v>
      </c>
      <c r="M224" s="1">
        <f>Tabela1[[#This Row],[Qtdade Amplificação]]*('Custos Unitários'!C$20)+IF(Tabela1[[#This Row],[Qtdade Amplificação]]&gt;4,TRUNC(Tabela1[[#This Row],[Qtdade Amplificação]]/4)*'Custos Unitários'!C$17,0)</f>
        <v>0</v>
      </c>
      <c r="N22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22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224" s="1">
        <f>'Custos Unitários'!$C$23*'Custos Unitários'!$C$6</f>
        <v>302692.44182889489</v>
      </c>
      <c r="Q224" s="5">
        <f>SUM(Tabela2[[#This Row],[custo duto e fibra]:[custo infra estação]])</f>
        <v>2993071.7266478082</v>
      </c>
      <c r="R224" s="2">
        <f>Tabela1[[#This Row],[distância '[km']]]*(1+'Custos Unitários'!$C$8)*('Custos Unitários'!$C$21*'Custos Unitários'!$C$4*'Custos Unitários'!$E$21+'Custos Unitários'!$C$22*'Custos Unitários'!$C$5*'Custos Unitários'!$E$22)</f>
        <v>27821.97358976322</v>
      </c>
      <c r="S224" s="2">
        <f>Tabela1[[#This Row],[Qtdade Amplificação]]*('Custos Unitários'!D$20)+IF(Tabela1[[#This Row],[Qtdade Amplificação]]&gt;4,TRUNC(Tabela1[[#This Row],[Qtdade Amplificação]]/4)*'Custos Unitários'!D$17,0)</f>
        <v>0</v>
      </c>
      <c r="T22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22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224" s="2">
        <f>'Custos Unitários'!$C$23*'Custos Unitários'!$E$23*'Custos Unitários'!$C$6</f>
        <v>24215.39534631159</v>
      </c>
      <c r="W224" s="5">
        <f>SUM(Tabela3[[#This Row],[opex duto e fibra]:[opex infra estação]])</f>
        <v>85565.582888310164</v>
      </c>
    </row>
    <row r="225" spans="1:23" x14ac:dyDescent="0.25">
      <c r="A225" s="10">
        <v>170380</v>
      </c>
      <c r="B225" s="10" t="s">
        <v>20</v>
      </c>
      <c r="C225" s="10" t="s">
        <v>851</v>
      </c>
      <c r="D225" s="10" t="s">
        <v>852</v>
      </c>
      <c r="E225" s="10">
        <v>170255</v>
      </c>
      <c r="F225" s="10" t="s">
        <v>20</v>
      </c>
      <c r="G225" s="10" t="s">
        <v>853</v>
      </c>
      <c r="H225" s="10" t="s">
        <v>854</v>
      </c>
      <c r="I225" s="10">
        <v>1</v>
      </c>
      <c r="J225" s="11">
        <v>42.765999999999998</v>
      </c>
      <c r="K225" s="11">
        <f>IF(Tabela1[[#This Row],[distância '[km']]]&gt;100,TRUNC(Tabela1[[#This Row],[distância '[km']]]/'Custos Unitários'!$C$7,0),0)</f>
        <v>0</v>
      </c>
      <c r="L225" s="1">
        <f>Tabela1[[#This Row],[distância '[km']]]*(1+'Custos Unitários'!$C$8)*(('Custos Unitários'!$C$21*'Custos Unitários'!$C$4)+('Custos Unitários'!$C$22*'Custos Unitários'!$C$5))</f>
        <v>1636564.171232922</v>
      </c>
      <c r="M225" s="1">
        <f>Tabela1[[#This Row],[Qtdade Amplificação]]*('Custos Unitários'!C$20)+IF(Tabela1[[#This Row],[Qtdade Amplificação]]&gt;4,TRUNC(Tabela1[[#This Row],[Qtdade Amplificação]]/4)*'Custos Unitários'!C$17,0)</f>
        <v>0</v>
      </c>
      <c r="N22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2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25" s="1">
        <f>'Custos Unitários'!$C$23*'Custos Unitários'!$C$6</f>
        <v>302692.44182889489</v>
      </c>
      <c r="Q225" s="5">
        <f>SUM(Tabela2[[#This Row],[custo duto e fibra]:[custo infra estação]])</f>
        <v>2305728.410783153</v>
      </c>
      <c r="R225" s="2">
        <f>Tabela1[[#This Row],[distância '[km']]]*(1+'Custos Unitários'!$C$8)*('Custos Unitários'!$C$21*'Custos Unitários'!$C$4*'Custos Unitários'!$E$21+'Custos Unitários'!$C$22*'Custos Unitários'!$C$5*'Custos Unitários'!$E$22)</f>
        <v>19638.770054795066</v>
      </c>
      <c r="S225" s="2">
        <f>Tabela1[[#This Row],[Qtdade Amplificação]]*('Custos Unitários'!D$20)+IF(Tabela1[[#This Row],[Qtdade Amplificação]]&gt;4,TRUNC(Tabela1[[#This Row],[Qtdade Amplificação]]/4)*'Custos Unitários'!D$17,0)</f>
        <v>0</v>
      </c>
      <c r="T22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2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25" s="2">
        <f>'Custos Unitários'!$C$23*'Custos Unitários'!$E$23*'Custos Unitários'!$C$6</f>
        <v>24215.39534631159</v>
      </c>
      <c r="W225" s="5">
        <f>SUM(Tabela3[[#This Row],[opex duto e fibra]:[opex infra estação]])</f>
        <v>76841.410558277785</v>
      </c>
    </row>
    <row r="226" spans="1:23" x14ac:dyDescent="0.25">
      <c r="A226" s="10">
        <v>220202</v>
      </c>
      <c r="B226" s="10" t="s">
        <v>27</v>
      </c>
      <c r="C226" s="10" t="s">
        <v>855</v>
      </c>
      <c r="D226" s="10" t="s">
        <v>856</v>
      </c>
      <c r="E226" s="10">
        <v>230410</v>
      </c>
      <c r="F226" s="10" t="s">
        <v>203</v>
      </c>
      <c r="G226" s="10" t="s">
        <v>857</v>
      </c>
      <c r="H226" s="10" t="s">
        <v>858</v>
      </c>
      <c r="I226" s="10">
        <v>1</v>
      </c>
      <c r="J226" s="11">
        <v>58.612000000000002</v>
      </c>
      <c r="K226" s="11">
        <f>IF(Tabela1[[#This Row],[distância '[km']]]&gt;100,TRUNC(Tabela1[[#This Row],[distância '[km']]]/'Custos Unitários'!$C$7,0),0)</f>
        <v>0</v>
      </c>
      <c r="L226" s="1">
        <f>Tabela1[[#This Row],[distância '[km']]]*(1+'Custos Unitários'!$C$8)*(('Custos Unitários'!$C$21*'Custos Unitários'!$C$4)+('Custos Unitários'!$C$22*'Custos Unitários'!$C$5))</f>
        <v>2242957.0033275038</v>
      </c>
      <c r="M226" s="1">
        <f>Tabela1[[#This Row],[Qtdade Amplificação]]*('Custos Unitários'!C$20)+IF(Tabela1[[#This Row],[Qtdade Amplificação]]&gt;4,TRUNC(Tabela1[[#This Row],[Qtdade Amplificação]]/4)*'Custos Unitários'!C$17,0)</f>
        <v>0</v>
      </c>
      <c r="N22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22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226" s="1">
        <f>'Custos Unitários'!$C$23*'Custos Unitários'!$C$6</f>
        <v>302692.44182889489</v>
      </c>
      <c r="Q226" s="5">
        <f>SUM(Tabela2[[#This Row],[custo duto e fibra]:[custo infra estação]])</f>
        <v>2917530.9308283771</v>
      </c>
      <c r="R226" s="2">
        <f>Tabela1[[#This Row],[distância '[km']]]*(1+'Custos Unitários'!$C$8)*('Custos Unitários'!$C$21*'Custos Unitários'!$C$4*'Custos Unitários'!$E$21+'Custos Unitários'!$C$22*'Custos Unitários'!$C$5*'Custos Unitários'!$E$22)</f>
        <v>26915.484039930048</v>
      </c>
      <c r="S226" s="2">
        <f>Tabela1[[#This Row],[Qtdade Amplificação]]*('Custos Unitários'!D$20)+IF(Tabela1[[#This Row],[Qtdade Amplificação]]&gt;4,TRUNC(Tabela1[[#This Row],[Qtdade Amplificação]]/4)*'Custos Unitários'!D$17,0)</f>
        <v>0</v>
      </c>
      <c r="T22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22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226" s="2">
        <f>'Custos Unitários'!$C$23*'Custos Unitários'!$E$23*'Custos Unitários'!$C$6</f>
        <v>24215.39534631159</v>
      </c>
      <c r="W226" s="5">
        <f>SUM(Tabela3[[#This Row],[opex duto e fibra]:[opex infra estação]])</f>
        <v>84659.093338476989</v>
      </c>
    </row>
    <row r="227" spans="1:23" x14ac:dyDescent="0.25">
      <c r="A227" s="10">
        <v>520396</v>
      </c>
      <c r="B227" s="10" t="s">
        <v>42</v>
      </c>
      <c r="C227" s="10" t="s">
        <v>859</v>
      </c>
      <c r="D227" s="10" t="s">
        <v>860</v>
      </c>
      <c r="E227" s="10">
        <v>520080</v>
      </c>
      <c r="F227" s="10" t="s">
        <v>42</v>
      </c>
      <c r="G227" s="10" t="s">
        <v>861</v>
      </c>
      <c r="H227" s="10" t="s">
        <v>862</v>
      </c>
      <c r="I227" s="10">
        <v>1</v>
      </c>
      <c r="J227" s="11">
        <v>14.91</v>
      </c>
      <c r="K227" s="11">
        <f>IF(Tabela1[[#This Row],[distância '[km']]]&gt;100,TRUNC(Tabela1[[#This Row],[distância '[km']]]/'Custos Unitários'!$C$7,0),0)</f>
        <v>0</v>
      </c>
      <c r="L227" s="1">
        <f>Tabela1[[#This Row],[distância '[km']]]*(1+'Custos Unitários'!$C$8)*(('Custos Unitários'!$C$21*'Custos Unitários'!$C$4)+('Custos Unitários'!$C$22*'Custos Unitários'!$C$5))</f>
        <v>570574.09608293662</v>
      </c>
      <c r="M227" s="1">
        <f>Tabela1[[#This Row],[Qtdade Amplificação]]*('Custos Unitários'!C$20)+IF(Tabela1[[#This Row],[Qtdade Amplificação]]&gt;4,TRUNC(Tabela1[[#This Row],[Qtdade Amplificação]]/4)*'Custos Unitários'!C$17,0)</f>
        <v>0</v>
      </c>
      <c r="N22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2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27" s="1">
        <f>'Custos Unitários'!$C$23*'Custos Unitários'!$C$6</f>
        <v>302692.44182889489</v>
      </c>
      <c r="Q227" s="5">
        <f>SUM(Tabela2[[#This Row],[custo duto e fibra]:[custo infra estação]])</f>
        <v>1239738.335633168</v>
      </c>
      <c r="R227" s="2">
        <f>Tabela1[[#This Row],[distância '[km']]]*(1+'Custos Unitários'!$C$8)*('Custos Unitários'!$C$21*'Custos Unitários'!$C$4*'Custos Unitários'!$E$21+'Custos Unitários'!$C$22*'Custos Unitários'!$C$5*'Custos Unitários'!$E$22)</f>
        <v>6846.8891529952398</v>
      </c>
      <c r="S227" s="2">
        <f>Tabela1[[#This Row],[Qtdade Amplificação]]*('Custos Unitários'!D$20)+IF(Tabela1[[#This Row],[Qtdade Amplificação]]&gt;4,TRUNC(Tabela1[[#This Row],[Qtdade Amplificação]]/4)*'Custos Unitários'!D$17,0)</f>
        <v>0</v>
      </c>
      <c r="T22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2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27" s="2">
        <f>'Custos Unitários'!$C$23*'Custos Unitários'!$E$23*'Custos Unitários'!$C$6</f>
        <v>24215.39534631159</v>
      </c>
      <c r="W227" s="5">
        <f>SUM(Tabela3[[#This Row],[opex duto e fibra]:[opex infra estação]])</f>
        <v>64049.529656477971</v>
      </c>
    </row>
    <row r="228" spans="1:23" x14ac:dyDescent="0.25">
      <c r="A228" s="10">
        <v>290475</v>
      </c>
      <c r="B228" s="10" t="s">
        <v>8</v>
      </c>
      <c r="C228" s="10" t="s">
        <v>863</v>
      </c>
      <c r="D228" s="10" t="s">
        <v>864</v>
      </c>
      <c r="E228" s="10">
        <v>220320</v>
      </c>
      <c r="F228" s="10" t="s">
        <v>27</v>
      </c>
      <c r="G228" s="10" t="s">
        <v>1486</v>
      </c>
      <c r="H228" s="10" t="s">
        <v>1487</v>
      </c>
      <c r="I228" s="10">
        <v>1</v>
      </c>
      <c r="J228" s="11">
        <v>133.97200000000001</v>
      </c>
      <c r="K228" s="11">
        <f>IF(Tabela1[[#This Row],[distância '[km']]]&gt;100,TRUNC(Tabela1[[#This Row],[distância '[km']]]/'Custos Unitários'!$C$7,0),0)</f>
        <v>1</v>
      </c>
      <c r="L228" s="1">
        <f>Tabela1[[#This Row],[distância '[km']]]*(1+'Custos Unitários'!$C$8)*(('Custos Unitários'!$C$21*'Custos Unitários'!$C$4)+('Custos Unitários'!$C$22*'Custos Unitários'!$C$5))</f>
        <v>5126824.4668291882</v>
      </c>
      <c r="M228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22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22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228" s="1">
        <f>'Custos Unitários'!$C$23*'Custos Unitários'!$C$6</f>
        <v>302692.44182889489</v>
      </c>
      <c r="Q228" s="5">
        <f>SUM(Tabela2[[#This Row],[custo duto e fibra]:[custo infra estação]])</f>
        <v>6080307.8192832917</v>
      </c>
      <c r="R228" s="2">
        <f>Tabela1[[#This Row],[distância '[km']]]*(1+'Custos Unitários'!$C$8)*('Custos Unitários'!$C$21*'Custos Unitários'!$C$4*'Custos Unitários'!$E$21+'Custos Unitários'!$C$22*'Custos Unitários'!$C$5*'Custos Unitários'!$E$22)</f>
        <v>61521.893601950258</v>
      </c>
      <c r="S228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22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22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228" s="2">
        <f>'Custos Unitários'!$C$23*'Custos Unitários'!$E$23*'Custos Unitários'!$C$6</f>
        <v>24215.39534631159</v>
      </c>
      <c r="W228" s="5">
        <f>SUM(Tabela3[[#This Row],[opex duto e fibra]:[opex infra estação]])</f>
        <v>141768.01325376495</v>
      </c>
    </row>
    <row r="229" spans="1:23" x14ac:dyDescent="0.25">
      <c r="A229" s="10">
        <v>210235</v>
      </c>
      <c r="B229" s="10" t="s">
        <v>17</v>
      </c>
      <c r="C229" s="10" t="s">
        <v>865</v>
      </c>
      <c r="D229" s="10" t="s">
        <v>866</v>
      </c>
      <c r="E229" s="10">
        <v>211176</v>
      </c>
      <c r="F229" s="10" t="s">
        <v>17</v>
      </c>
      <c r="G229" s="10" t="s">
        <v>867</v>
      </c>
      <c r="H229" s="10" t="s">
        <v>868</v>
      </c>
      <c r="I229" s="10">
        <v>1</v>
      </c>
      <c r="J229" s="11">
        <v>42.290999999999997</v>
      </c>
      <c r="K229" s="11">
        <f>IF(Tabela1[[#This Row],[distância '[km']]]&gt;100,TRUNC(Tabela1[[#This Row],[distância '[km']]]/'Custos Unitários'!$C$7,0),0)</f>
        <v>0</v>
      </c>
      <c r="L229" s="1">
        <f>Tabela1[[#This Row],[distância '[km']]]*(1+'Custos Unitários'!$C$8)*(('Custos Unitários'!$C$21*'Custos Unitários'!$C$4)+('Custos Unitários'!$C$22*'Custos Unitários'!$C$5))</f>
        <v>1618386.9280646192</v>
      </c>
      <c r="M229" s="1">
        <f>Tabela1[[#This Row],[Qtdade Amplificação]]*('Custos Unitários'!C$20)+IF(Tabela1[[#This Row],[Qtdade Amplificação]]&gt;4,TRUNC(Tabela1[[#This Row],[Qtdade Amplificação]]/4)*'Custos Unitários'!C$17,0)</f>
        <v>0</v>
      </c>
      <c r="N22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2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29" s="1">
        <f>'Custos Unitários'!$C$23*'Custos Unitários'!$C$6</f>
        <v>302692.44182889489</v>
      </c>
      <c r="Q229" s="5">
        <f>SUM(Tabela2[[#This Row],[custo duto e fibra]:[custo infra estação]])</f>
        <v>2287551.1676148502</v>
      </c>
      <c r="R229" s="2">
        <f>Tabela1[[#This Row],[distância '[km']]]*(1+'Custos Unitários'!$C$8)*('Custos Unitários'!$C$21*'Custos Unitários'!$C$4*'Custos Unitários'!$E$21+'Custos Unitários'!$C$22*'Custos Unitários'!$C$5*'Custos Unitários'!$E$22)</f>
        <v>19420.64313677543</v>
      </c>
      <c r="S229" s="2">
        <f>Tabela1[[#This Row],[Qtdade Amplificação]]*('Custos Unitários'!D$20)+IF(Tabela1[[#This Row],[Qtdade Amplificação]]&gt;4,TRUNC(Tabela1[[#This Row],[Qtdade Amplificação]]/4)*'Custos Unitários'!D$17,0)</f>
        <v>0</v>
      </c>
      <c r="T22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2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29" s="2">
        <f>'Custos Unitários'!$C$23*'Custos Unitários'!$E$23*'Custos Unitários'!$C$6</f>
        <v>24215.39534631159</v>
      </c>
      <c r="W229" s="5">
        <f>SUM(Tabela3[[#This Row],[opex duto e fibra]:[opex infra estação]])</f>
        <v>76623.28364025816</v>
      </c>
    </row>
    <row r="230" spans="1:23" x14ac:dyDescent="0.25">
      <c r="A230" s="10">
        <v>110045</v>
      </c>
      <c r="B230" s="10" t="s">
        <v>180</v>
      </c>
      <c r="C230" s="10" t="s">
        <v>869</v>
      </c>
      <c r="D230" s="10" t="s">
        <v>870</v>
      </c>
      <c r="E230" s="10">
        <v>110002</v>
      </c>
      <c r="F230" s="10" t="s">
        <v>180</v>
      </c>
      <c r="G230" s="10" t="s">
        <v>871</v>
      </c>
      <c r="H230" s="10" t="s">
        <v>872</v>
      </c>
      <c r="I230" s="10">
        <v>1</v>
      </c>
      <c r="J230" s="11">
        <v>130.917</v>
      </c>
      <c r="K230" s="11">
        <f>IF(Tabela1[[#This Row],[distância '[km']]]&gt;100,TRUNC(Tabela1[[#This Row],[distância '[km']]]/'Custos Unitários'!$C$7,0),0)</f>
        <v>1</v>
      </c>
      <c r="L230" s="1">
        <f>Tabela1[[#This Row],[distância '[km']]]*(1+'Custos Unitários'!$C$8)*(('Custos Unitários'!$C$21*'Custos Unitários'!$C$4)+('Custos Unitários'!$C$22*'Custos Unitários'!$C$5))</f>
        <v>5009916.0923467353</v>
      </c>
      <c r="M230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23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23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230" s="1">
        <f>'Custos Unitários'!$C$23*'Custos Unitários'!$C$6</f>
        <v>302692.44182889489</v>
      </c>
      <c r="Q230" s="5">
        <f>SUM(Tabela2[[#This Row],[custo duto e fibra]:[custo infra estação]])</f>
        <v>5963399.4448008388</v>
      </c>
      <c r="R230" s="2">
        <f>Tabela1[[#This Row],[distância '[km']]]*(1+'Custos Unitários'!$C$8)*('Custos Unitários'!$C$21*'Custos Unitários'!$C$4*'Custos Unitários'!$E$21+'Custos Unitários'!$C$22*'Custos Unitários'!$C$5*'Custos Unitários'!$E$22)</f>
        <v>60118.99310816083</v>
      </c>
      <c r="S230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23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23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230" s="2">
        <f>'Custos Unitários'!$C$23*'Custos Unitários'!$E$23*'Custos Unitários'!$C$6</f>
        <v>24215.39534631159</v>
      </c>
      <c r="W230" s="5">
        <f>SUM(Tabela3[[#This Row],[opex duto e fibra]:[opex infra estação]])</f>
        <v>140365.11275997554</v>
      </c>
    </row>
    <row r="231" spans="1:23" x14ac:dyDescent="0.25">
      <c r="A231" s="10">
        <v>310930</v>
      </c>
      <c r="B231" s="10" t="s">
        <v>37</v>
      </c>
      <c r="C231" s="10" t="s">
        <v>869</v>
      </c>
      <c r="D231" s="10" t="s">
        <v>873</v>
      </c>
      <c r="E231" s="10">
        <v>310450</v>
      </c>
      <c r="F231" s="10" t="s">
        <v>37</v>
      </c>
      <c r="G231" s="10" t="s">
        <v>739</v>
      </c>
      <c r="H231" s="10" t="s">
        <v>740</v>
      </c>
      <c r="I231" s="10">
        <v>1</v>
      </c>
      <c r="J231" s="11">
        <v>99.293000000000006</v>
      </c>
      <c r="K231" s="11">
        <f>IF(Tabela1[[#This Row],[distância '[km']]]&gt;100,TRUNC(Tabela1[[#This Row],[distância '[km']]]/'Custos Unitários'!$C$7,0),0)</f>
        <v>0</v>
      </c>
      <c r="L231" s="1">
        <f>Tabela1[[#This Row],[distância '[km']]]*(1+'Custos Unitários'!$C$8)*(('Custos Unitários'!$C$21*'Custos Unitários'!$C$4)+('Custos Unitários'!$C$22*'Custos Unitários'!$C$5))</f>
        <v>3799732.6440216652</v>
      </c>
      <c r="M231" s="1">
        <f>Tabela1[[#This Row],[Qtdade Amplificação]]*('Custos Unitários'!C$20)+IF(Tabela1[[#This Row],[Qtdade Amplificação]]&gt;4,TRUNC(Tabela1[[#This Row],[Qtdade Amplificação]]/4)*'Custos Unitários'!C$17,0)</f>
        <v>0</v>
      </c>
      <c r="N23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23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231" s="1">
        <f>'Custos Unitários'!$C$23*'Custos Unitários'!$C$6</f>
        <v>302692.44182889489</v>
      </c>
      <c r="Q231" s="5">
        <f>SUM(Tabela2[[#This Row],[custo duto e fibra]:[custo infra estação]])</f>
        <v>4520208.2246633656</v>
      </c>
      <c r="R231" s="2">
        <f>Tabela1[[#This Row],[distância '[km']]]*(1+'Custos Unitários'!$C$8)*('Custos Unitários'!$C$21*'Custos Unitários'!$C$4*'Custos Unitários'!$E$21+'Custos Unitários'!$C$22*'Custos Unitários'!$C$5*'Custos Unitários'!$E$22)</f>
        <v>45596.791728259988</v>
      </c>
      <c r="S231" s="2">
        <f>Tabela1[[#This Row],[Qtdade Amplificação]]*('Custos Unitários'!D$20)+IF(Tabela1[[#This Row],[Qtdade Amplificação]]&gt;4,TRUNC(Tabela1[[#This Row],[Qtdade Amplificação]]/4)*'Custos Unitários'!D$17,0)</f>
        <v>0</v>
      </c>
      <c r="T23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23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231" s="2">
        <f>'Custos Unitários'!$C$23*'Custos Unitários'!$E$23*'Custos Unitários'!$C$6</f>
        <v>24215.39534631159</v>
      </c>
      <c r="W231" s="5">
        <f>SUM(Tabela3[[#This Row],[opex duto e fibra]:[opex infra estação]])</f>
        <v>107930.56634088965</v>
      </c>
    </row>
    <row r="232" spans="1:23" x14ac:dyDescent="0.25">
      <c r="A232" s="10">
        <v>290480</v>
      </c>
      <c r="B232" s="10" t="s">
        <v>8</v>
      </c>
      <c r="C232" s="10" t="s">
        <v>874</v>
      </c>
      <c r="D232" s="10" t="s">
        <v>875</v>
      </c>
      <c r="E232" s="10">
        <v>290290</v>
      </c>
      <c r="F232" s="10" t="s">
        <v>8</v>
      </c>
      <c r="G232" s="10" t="s">
        <v>876</v>
      </c>
      <c r="H232" s="10" t="s">
        <v>877</v>
      </c>
      <c r="I232" s="10">
        <v>1</v>
      </c>
      <c r="J232" s="11">
        <v>38.646000000000001</v>
      </c>
      <c r="K232" s="11">
        <f>IF(Tabela1[[#This Row],[distância '[km']]]&gt;100,TRUNC(Tabela1[[#This Row],[distância '[km']]]/'Custos Unitários'!$C$7,0),0)</f>
        <v>0</v>
      </c>
      <c r="L232" s="1">
        <f>Tabela1[[#This Row],[distância '[km']]]*(1+'Custos Unitários'!$C$8)*(('Custos Unitários'!$C$21*'Custos Unitários'!$C$4)+('Custos Unitários'!$C$22*'Custos Unitários'!$C$5))</f>
        <v>1478900.5041731168</v>
      </c>
      <c r="M232" s="1">
        <f>Tabela1[[#This Row],[Qtdade Amplificação]]*('Custos Unitários'!C$20)+IF(Tabela1[[#This Row],[Qtdade Amplificação]]&gt;4,TRUNC(Tabela1[[#This Row],[Qtdade Amplificação]]/4)*'Custos Unitários'!C$17,0)</f>
        <v>0</v>
      </c>
      <c r="N23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3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32" s="1">
        <f>'Custos Unitários'!$C$23*'Custos Unitários'!$C$6</f>
        <v>302692.44182889489</v>
      </c>
      <c r="Q232" s="5">
        <f>SUM(Tabela2[[#This Row],[custo duto e fibra]:[custo infra estação]])</f>
        <v>2148064.7437233478</v>
      </c>
      <c r="R232" s="2">
        <f>Tabela1[[#This Row],[distância '[km']]]*(1+'Custos Unitários'!$C$8)*('Custos Unitários'!$C$21*'Custos Unitários'!$C$4*'Custos Unitários'!$E$21+'Custos Unitários'!$C$22*'Custos Unitários'!$C$5*'Custos Unitários'!$E$22)</f>
        <v>17746.806050077401</v>
      </c>
      <c r="S232" s="2">
        <f>Tabela1[[#This Row],[Qtdade Amplificação]]*('Custos Unitários'!D$20)+IF(Tabela1[[#This Row],[Qtdade Amplificação]]&gt;4,TRUNC(Tabela1[[#This Row],[Qtdade Amplificação]]/4)*'Custos Unitários'!D$17,0)</f>
        <v>0</v>
      </c>
      <c r="T23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3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32" s="2">
        <f>'Custos Unitários'!$C$23*'Custos Unitários'!$E$23*'Custos Unitários'!$C$6</f>
        <v>24215.39534631159</v>
      </c>
      <c r="W232" s="5">
        <f>SUM(Tabela3[[#This Row],[opex duto e fibra]:[opex infra estação]])</f>
        <v>74949.446553560119</v>
      </c>
    </row>
    <row r="233" spans="1:23" x14ac:dyDescent="0.25">
      <c r="A233" s="10">
        <v>250310</v>
      </c>
      <c r="B233" s="10" t="s">
        <v>61</v>
      </c>
      <c r="C233" s="10" t="s">
        <v>878</v>
      </c>
      <c r="D233" s="10" t="s">
        <v>879</v>
      </c>
      <c r="E233" s="10">
        <v>250215</v>
      </c>
      <c r="F233" s="10" t="s">
        <v>61</v>
      </c>
      <c r="G233" s="10" t="s">
        <v>178</v>
      </c>
      <c r="H233" s="10" t="s">
        <v>880</v>
      </c>
      <c r="I233" s="10">
        <v>1</v>
      </c>
      <c r="J233" s="11">
        <v>32.493000000000002</v>
      </c>
      <c r="K233" s="11">
        <f>IF(Tabela1[[#This Row],[distância '[km']]]&gt;100,TRUNC(Tabela1[[#This Row],[distância '[km']]]/'Custos Unitários'!$C$7,0),0)</f>
        <v>0</v>
      </c>
      <c r="L233" s="1">
        <f>Tabela1[[#This Row],[distância '[km']]]*(1+'Custos Unitários'!$C$8)*(('Custos Unitários'!$C$21*'Custos Unitários'!$C$4)+('Custos Unitários'!$C$22*'Custos Unitários'!$C$5))</f>
        <v>1243438.2363529752</v>
      </c>
      <c r="M233" s="1">
        <f>Tabela1[[#This Row],[Qtdade Amplificação]]*('Custos Unitários'!C$20)+IF(Tabela1[[#This Row],[Qtdade Amplificação]]&gt;4,TRUNC(Tabela1[[#This Row],[Qtdade Amplificação]]/4)*'Custos Unitários'!C$17,0)</f>
        <v>0</v>
      </c>
      <c r="N23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3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33" s="1">
        <f>'Custos Unitários'!$C$23*'Custos Unitários'!$C$6</f>
        <v>302692.44182889489</v>
      </c>
      <c r="Q233" s="5">
        <f>SUM(Tabela2[[#This Row],[custo duto e fibra]:[custo infra estação]])</f>
        <v>1912602.4759032063</v>
      </c>
      <c r="R233" s="2">
        <f>Tabela1[[#This Row],[distância '[km']]]*(1+'Custos Unitários'!$C$8)*('Custos Unitários'!$C$21*'Custos Unitários'!$C$4*'Custos Unitários'!$E$21+'Custos Unitários'!$C$22*'Custos Unitários'!$C$5*'Custos Unitários'!$E$22)</f>
        <v>14921.258836235704</v>
      </c>
      <c r="S233" s="2">
        <f>Tabela1[[#This Row],[Qtdade Amplificação]]*('Custos Unitários'!D$20)+IF(Tabela1[[#This Row],[Qtdade Amplificação]]&gt;4,TRUNC(Tabela1[[#This Row],[Qtdade Amplificação]]/4)*'Custos Unitários'!D$17,0)</f>
        <v>0</v>
      </c>
      <c r="T23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3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33" s="2">
        <f>'Custos Unitários'!$C$23*'Custos Unitários'!$E$23*'Custos Unitários'!$C$6</f>
        <v>24215.39534631159</v>
      </c>
      <c r="W233" s="5">
        <f>SUM(Tabela3[[#This Row],[opex duto e fibra]:[opex infra estação]])</f>
        <v>72123.899339718424</v>
      </c>
    </row>
    <row r="234" spans="1:23" x14ac:dyDescent="0.25">
      <c r="A234" s="10">
        <v>310945</v>
      </c>
      <c r="B234" s="10" t="s">
        <v>37</v>
      </c>
      <c r="C234" s="10" t="s">
        <v>881</v>
      </c>
      <c r="D234" s="10" t="s">
        <v>882</v>
      </c>
      <c r="E234" s="10">
        <v>317040</v>
      </c>
      <c r="F234" s="10" t="s">
        <v>37</v>
      </c>
      <c r="G234" s="10" t="s">
        <v>883</v>
      </c>
      <c r="H234" s="10" t="s">
        <v>884</v>
      </c>
      <c r="I234" s="10">
        <v>1</v>
      </c>
      <c r="J234" s="11">
        <v>65.667000000000002</v>
      </c>
      <c r="K234" s="11">
        <f>IF(Tabela1[[#This Row],[distância '[km']]]&gt;100,TRUNC(Tabela1[[#This Row],[distância '[km']]]/'Custos Unitários'!$C$7,0),0)</f>
        <v>0</v>
      </c>
      <c r="L234" s="1">
        <f>Tabela1[[#This Row],[distância '[km']]]*(1+'Custos Unitários'!$C$8)*(('Custos Unitários'!$C$21*'Custos Unitários'!$C$4)+('Custos Unitários'!$C$22*'Custos Unitários'!$C$5))</f>
        <v>2512936.8992272434</v>
      </c>
      <c r="M234" s="1">
        <f>Tabela1[[#This Row],[Qtdade Amplificação]]*('Custos Unitários'!C$20)+IF(Tabela1[[#This Row],[Qtdade Amplificação]]&gt;4,TRUNC(Tabela1[[#This Row],[Qtdade Amplificação]]/4)*'Custos Unitários'!C$17,0)</f>
        <v>0</v>
      </c>
      <c r="N23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23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234" s="1">
        <f>'Custos Unitários'!$C$23*'Custos Unitários'!$C$6</f>
        <v>302692.44182889489</v>
      </c>
      <c r="Q234" s="5">
        <f>SUM(Tabela2[[#This Row],[custo duto e fibra]:[custo infra estação]])</f>
        <v>3187510.8267281167</v>
      </c>
      <c r="R234" s="2">
        <f>Tabela1[[#This Row],[distância '[km']]]*(1+'Custos Unitários'!$C$8)*('Custos Unitários'!$C$21*'Custos Unitários'!$C$4*'Custos Unitários'!$E$21+'Custos Unitários'!$C$22*'Custos Unitários'!$C$5*'Custos Unitários'!$E$22)</f>
        <v>30155.242790726923</v>
      </c>
      <c r="S234" s="2">
        <f>Tabela1[[#This Row],[Qtdade Amplificação]]*('Custos Unitários'!D$20)+IF(Tabela1[[#This Row],[Qtdade Amplificação]]&gt;4,TRUNC(Tabela1[[#This Row],[Qtdade Amplificação]]/4)*'Custos Unitários'!D$17,0)</f>
        <v>0</v>
      </c>
      <c r="T23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23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234" s="2">
        <f>'Custos Unitários'!$C$23*'Custos Unitários'!$E$23*'Custos Unitários'!$C$6</f>
        <v>24215.39534631159</v>
      </c>
      <c r="W234" s="5">
        <f>SUM(Tabela3[[#This Row],[opex duto e fibra]:[opex infra estação]])</f>
        <v>87898.85208927386</v>
      </c>
    </row>
    <row r="235" spans="1:23" x14ac:dyDescent="0.25">
      <c r="A235" s="10">
        <v>520400</v>
      </c>
      <c r="B235" s="10" t="s">
        <v>42</v>
      </c>
      <c r="C235" s="10" t="s">
        <v>885</v>
      </c>
      <c r="D235" s="10" t="s">
        <v>886</v>
      </c>
      <c r="E235" s="10">
        <v>520800</v>
      </c>
      <c r="F235" s="10" t="s">
        <v>42</v>
      </c>
      <c r="G235" s="10" t="s">
        <v>887</v>
      </c>
      <c r="H235" s="10" t="s">
        <v>888</v>
      </c>
      <c r="I235" s="10">
        <v>1</v>
      </c>
      <c r="J235" s="11">
        <v>62.732999999999997</v>
      </c>
      <c r="K235" s="11">
        <f>IF(Tabela1[[#This Row],[distância '[km']]]&gt;100,TRUNC(Tabela1[[#This Row],[distância '[km']]]/'Custos Unitários'!$C$7,0),0)</f>
        <v>0</v>
      </c>
      <c r="L235" s="1">
        <f>Tabela1[[#This Row],[distância '[km']]]*(1+'Custos Unitários'!$C$8)*(('Custos Unitários'!$C$21*'Custos Unitários'!$C$4)+('Custos Unitários'!$C$22*'Custos Unitários'!$C$5))</f>
        <v>2400658.9382676631</v>
      </c>
      <c r="M235" s="1">
        <f>Tabela1[[#This Row],[Qtdade Amplificação]]*('Custos Unitários'!C$20)+IF(Tabela1[[#This Row],[Qtdade Amplificação]]&gt;4,TRUNC(Tabela1[[#This Row],[Qtdade Amplificação]]/4)*'Custos Unitários'!C$17,0)</f>
        <v>0</v>
      </c>
      <c r="N23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23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235" s="1">
        <f>'Custos Unitários'!$C$23*'Custos Unitários'!$C$6</f>
        <v>302692.44182889489</v>
      </c>
      <c r="Q235" s="5">
        <f>SUM(Tabela2[[#This Row],[custo duto e fibra]:[custo infra estação]])</f>
        <v>3075232.8657685365</v>
      </c>
      <c r="R235" s="2">
        <f>Tabela1[[#This Row],[distância '[km']]]*(1+'Custos Unitários'!$C$8)*('Custos Unitários'!$C$21*'Custos Unitários'!$C$4*'Custos Unitários'!$E$21+'Custos Unitários'!$C$22*'Custos Unitários'!$C$5*'Custos Unitários'!$E$22)</f>
        <v>28807.907259211963</v>
      </c>
      <c r="S235" s="2">
        <f>Tabela1[[#This Row],[Qtdade Amplificação]]*('Custos Unitários'!D$20)+IF(Tabela1[[#This Row],[Qtdade Amplificação]]&gt;4,TRUNC(Tabela1[[#This Row],[Qtdade Amplificação]]/4)*'Custos Unitários'!D$17,0)</f>
        <v>0</v>
      </c>
      <c r="T23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23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235" s="2">
        <f>'Custos Unitários'!$C$23*'Custos Unitários'!$E$23*'Custos Unitários'!$C$6</f>
        <v>24215.39534631159</v>
      </c>
      <c r="W235" s="5">
        <f>SUM(Tabela3[[#This Row],[opex duto e fibra]:[opex infra estação]])</f>
        <v>86551.516557758907</v>
      </c>
    </row>
    <row r="236" spans="1:23" x14ac:dyDescent="0.25">
      <c r="A236" s="10">
        <v>220205</v>
      </c>
      <c r="B236" s="10" t="s">
        <v>27</v>
      </c>
      <c r="C236" s="10" t="s">
        <v>889</v>
      </c>
      <c r="D236" s="10" t="s">
        <v>890</v>
      </c>
      <c r="E236" s="10">
        <v>220220</v>
      </c>
      <c r="F236" s="10" t="s">
        <v>27</v>
      </c>
      <c r="G236" s="10" t="s">
        <v>891</v>
      </c>
      <c r="H236" s="10" t="s">
        <v>892</v>
      </c>
      <c r="I236" s="10">
        <v>1</v>
      </c>
      <c r="J236" s="11">
        <v>46.432000000000002</v>
      </c>
      <c r="K236" s="11">
        <f>IF(Tabela1[[#This Row],[distância '[km']]]&gt;100,TRUNC(Tabela1[[#This Row],[distância '[km']]]/'Custos Unitários'!$C$7,0),0)</f>
        <v>0</v>
      </c>
      <c r="L236" s="1">
        <f>Tabela1[[#This Row],[distância '[km']]]*(1+'Custos Unitários'!$C$8)*(('Custos Unitários'!$C$21*'Custos Unitários'!$C$4)+('Custos Unitários'!$C$22*'Custos Unitários'!$C$5))</f>
        <v>1776854.2206118656</v>
      </c>
      <c r="M236" s="1">
        <f>Tabela1[[#This Row],[Qtdade Amplificação]]*('Custos Unitários'!C$20)+IF(Tabela1[[#This Row],[Qtdade Amplificação]]&gt;4,TRUNC(Tabela1[[#This Row],[Qtdade Amplificação]]/4)*'Custos Unitários'!C$17,0)</f>
        <v>0</v>
      </c>
      <c r="N23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3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36" s="1">
        <f>'Custos Unitários'!$C$23*'Custos Unitários'!$C$6</f>
        <v>302692.44182889489</v>
      </c>
      <c r="Q236" s="5">
        <f>SUM(Tabela2[[#This Row],[custo duto e fibra]:[custo infra estação]])</f>
        <v>2446018.4601620967</v>
      </c>
      <c r="R236" s="2">
        <f>Tabela1[[#This Row],[distância '[km']]]*(1+'Custos Unitários'!$C$8)*('Custos Unitários'!$C$21*'Custos Unitários'!$C$4*'Custos Unitários'!$E$21+'Custos Unitários'!$C$22*'Custos Unitários'!$C$5*'Custos Unitários'!$E$22)</f>
        <v>21322.250647342389</v>
      </c>
      <c r="S236" s="2">
        <f>Tabela1[[#This Row],[Qtdade Amplificação]]*('Custos Unitários'!D$20)+IF(Tabela1[[#This Row],[Qtdade Amplificação]]&gt;4,TRUNC(Tabela1[[#This Row],[Qtdade Amplificação]]/4)*'Custos Unitários'!D$17,0)</f>
        <v>0</v>
      </c>
      <c r="T23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3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36" s="2">
        <f>'Custos Unitários'!$C$23*'Custos Unitários'!$E$23*'Custos Unitários'!$C$6</f>
        <v>24215.39534631159</v>
      </c>
      <c r="W236" s="5">
        <f>SUM(Tabela3[[#This Row],[opex duto e fibra]:[opex infra estação]])</f>
        <v>78524.891150825119</v>
      </c>
    </row>
    <row r="237" spans="1:23" x14ac:dyDescent="0.25">
      <c r="A237" s="10">
        <v>110003</v>
      </c>
      <c r="B237" s="10" t="s">
        <v>180</v>
      </c>
      <c r="C237" s="10" t="s">
        <v>893</v>
      </c>
      <c r="D237" s="10" t="s">
        <v>894</v>
      </c>
      <c r="E237" s="10">
        <v>110005</v>
      </c>
      <c r="F237" s="10" t="s">
        <v>180</v>
      </c>
      <c r="G237" s="10" t="s">
        <v>895</v>
      </c>
      <c r="H237" s="10" t="s">
        <v>896</v>
      </c>
      <c r="I237" s="10">
        <v>1</v>
      </c>
      <c r="J237" s="11">
        <v>69.073999999999998</v>
      </c>
      <c r="K237" s="11">
        <f>IF(Tabela1[[#This Row],[distância '[km']]]&gt;100,TRUNC(Tabela1[[#This Row],[distância '[km']]]/'Custos Unitários'!$C$7,0),0)</f>
        <v>0</v>
      </c>
      <c r="L237" s="1">
        <f>Tabela1[[#This Row],[distância '[km']]]*(1+'Custos Unitários'!$C$8)*(('Custos Unitários'!$C$21*'Custos Unitários'!$C$4)+('Custos Unitários'!$C$22*'Custos Unitários'!$C$5))</f>
        <v>2643315.5675944174</v>
      </c>
      <c r="M237" s="1">
        <f>Tabela1[[#This Row],[Qtdade Amplificação]]*('Custos Unitários'!C$20)+IF(Tabela1[[#This Row],[Qtdade Amplificação]]&gt;4,TRUNC(Tabela1[[#This Row],[Qtdade Amplificação]]/4)*'Custos Unitários'!C$17,0)</f>
        <v>0</v>
      </c>
      <c r="N23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23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237" s="1">
        <f>'Custos Unitários'!$C$23*'Custos Unitários'!$C$6</f>
        <v>302692.44182889489</v>
      </c>
      <c r="Q237" s="5">
        <f>SUM(Tabela2[[#This Row],[custo duto e fibra]:[custo infra estação]])</f>
        <v>3317889.4950952907</v>
      </c>
      <c r="R237" s="2">
        <f>Tabela1[[#This Row],[distância '[km']]]*(1+'Custos Unitários'!$C$8)*('Custos Unitários'!$C$21*'Custos Unitários'!$C$4*'Custos Unitários'!$E$21+'Custos Unitários'!$C$22*'Custos Unitários'!$C$5*'Custos Unitários'!$E$22)</f>
        <v>31719.78681113301</v>
      </c>
      <c r="S237" s="2">
        <f>Tabela1[[#This Row],[Qtdade Amplificação]]*('Custos Unitários'!D$20)+IF(Tabela1[[#This Row],[Qtdade Amplificação]]&gt;4,TRUNC(Tabela1[[#This Row],[Qtdade Amplificação]]/4)*'Custos Unitários'!D$17,0)</f>
        <v>0</v>
      </c>
      <c r="T23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23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237" s="2">
        <f>'Custos Unitários'!$C$23*'Custos Unitários'!$E$23*'Custos Unitários'!$C$6</f>
        <v>24215.39534631159</v>
      </c>
      <c r="W237" s="5">
        <f>SUM(Tabela3[[#This Row],[opex duto e fibra]:[opex infra estação]])</f>
        <v>89463.396109679947</v>
      </c>
    </row>
    <row r="238" spans="1:23" x14ac:dyDescent="0.25">
      <c r="A238" s="10">
        <v>520410</v>
      </c>
      <c r="B238" s="10" t="s">
        <v>42</v>
      </c>
      <c r="C238" s="10" t="s">
        <v>897</v>
      </c>
      <c r="D238" s="10" t="s">
        <v>898</v>
      </c>
      <c r="E238" s="10">
        <v>520430</v>
      </c>
      <c r="F238" s="10" t="s">
        <v>42</v>
      </c>
      <c r="G238" s="10" t="s">
        <v>311</v>
      </c>
      <c r="H238" s="10" t="s">
        <v>312</v>
      </c>
      <c r="I238" s="10">
        <v>1</v>
      </c>
      <c r="J238" s="11">
        <v>42.252000000000002</v>
      </c>
      <c r="K238" s="11">
        <f>IF(Tabela1[[#This Row],[distância '[km']]]&gt;100,TRUNC(Tabela1[[#This Row],[distância '[km']]]/'Custos Unitários'!$C$7,0),0)</f>
        <v>0</v>
      </c>
      <c r="L238" s="1">
        <f>Tabela1[[#This Row],[distância '[km']]]*(1+'Custos Unitários'!$C$8)*(('Custos Unitários'!$C$21*'Custos Unitários'!$C$4)+('Custos Unitários'!$C$22*'Custos Unitários'!$C$5))</f>
        <v>1616894.4807308009</v>
      </c>
      <c r="M238" s="1">
        <f>Tabela1[[#This Row],[Qtdade Amplificação]]*('Custos Unitários'!C$20)+IF(Tabela1[[#This Row],[Qtdade Amplificação]]&gt;4,TRUNC(Tabela1[[#This Row],[Qtdade Amplificação]]/4)*'Custos Unitários'!C$17,0)</f>
        <v>0</v>
      </c>
      <c r="N23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3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38" s="1">
        <f>'Custos Unitários'!$C$23*'Custos Unitários'!$C$6</f>
        <v>302692.44182889489</v>
      </c>
      <c r="Q238" s="5">
        <f>SUM(Tabela2[[#This Row],[custo duto e fibra]:[custo infra estação]])</f>
        <v>2286058.7202810319</v>
      </c>
      <c r="R238" s="2">
        <f>Tabela1[[#This Row],[distância '[km']]]*(1+'Custos Unitários'!$C$8)*('Custos Unitários'!$C$21*'Custos Unitários'!$C$4*'Custos Unitários'!$E$21+'Custos Unitários'!$C$22*'Custos Unitários'!$C$5*'Custos Unitários'!$E$22)</f>
        <v>19402.733768769613</v>
      </c>
      <c r="S238" s="2">
        <f>Tabela1[[#This Row],[Qtdade Amplificação]]*('Custos Unitários'!D$20)+IF(Tabela1[[#This Row],[Qtdade Amplificação]]&gt;4,TRUNC(Tabela1[[#This Row],[Qtdade Amplificação]]/4)*'Custos Unitários'!D$17,0)</f>
        <v>0</v>
      </c>
      <c r="T23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3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38" s="2">
        <f>'Custos Unitários'!$C$23*'Custos Unitários'!$E$23*'Custos Unitários'!$C$6</f>
        <v>24215.39534631159</v>
      </c>
      <c r="W238" s="5">
        <f>SUM(Tabela3[[#This Row],[opex duto e fibra]:[opex infra estação]])</f>
        <v>76605.374272252331</v>
      </c>
    </row>
    <row r="239" spans="1:23" x14ac:dyDescent="0.25">
      <c r="A239" s="10">
        <v>520420</v>
      </c>
      <c r="B239" s="10" t="s">
        <v>42</v>
      </c>
      <c r="C239" s="10" t="s">
        <v>899</v>
      </c>
      <c r="D239" s="10" t="s">
        <v>900</v>
      </c>
      <c r="E239" s="10">
        <v>520260</v>
      </c>
      <c r="F239" s="10" t="s">
        <v>42</v>
      </c>
      <c r="G239" s="10" t="s">
        <v>901</v>
      </c>
      <c r="H239" s="10" t="s">
        <v>902</v>
      </c>
      <c r="I239" s="10">
        <v>1</v>
      </c>
      <c r="J239" s="11">
        <v>26.53</v>
      </c>
      <c r="K239" s="11">
        <f>IF(Tabela1[[#This Row],[distância '[km']]]&gt;100,TRUNC(Tabela1[[#This Row],[distância '[km']]]/'Custos Unitários'!$C$7,0),0)</f>
        <v>0</v>
      </c>
      <c r="L239" s="1">
        <f>Tabela1[[#This Row],[distância '[km']]]*(1+'Custos Unitários'!$C$8)*(('Custos Unitários'!$C$21*'Custos Unitários'!$C$4)+('Custos Unitários'!$C$22*'Custos Unitários'!$C$5))</f>
        <v>1015246.8658001549</v>
      </c>
      <c r="M239" s="1">
        <f>Tabela1[[#This Row],[Qtdade Amplificação]]*('Custos Unitários'!C$20)+IF(Tabela1[[#This Row],[Qtdade Amplificação]]&gt;4,TRUNC(Tabela1[[#This Row],[Qtdade Amplificação]]/4)*'Custos Unitários'!C$17,0)</f>
        <v>0</v>
      </c>
      <c r="N23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3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39" s="1">
        <f>'Custos Unitários'!$C$23*'Custos Unitários'!$C$6</f>
        <v>302692.44182889489</v>
      </c>
      <c r="Q239" s="5">
        <f>SUM(Tabela2[[#This Row],[custo duto e fibra]:[custo infra estação]])</f>
        <v>1684411.1053503859</v>
      </c>
      <c r="R239" s="2">
        <f>Tabela1[[#This Row],[distância '[km']]]*(1+'Custos Unitários'!$C$8)*('Custos Unitários'!$C$21*'Custos Unitários'!$C$4*'Custos Unitários'!$E$21+'Custos Unitários'!$C$22*'Custos Unitários'!$C$5*'Custos Unitários'!$E$22)</f>
        <v>12182.962389601858</v>
      </c>
      <c r="S239" s="2">
        <f>Tabela1[[#This Row],[Qtdade Amplificação]]*('Custos Unitários'!D$20)+IF(Tabela1[[#This Row],[Qtdade Amplificação]]&gt;4,TRUNC(Tabela1[[#This Row],[Qtdade Amplificação]]/4)*'Custos Unitários'!D$17,0)</f>
        <v>0</v>
      </c>
      <c r="T23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3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39" s="2">
        <f>'Custos Unitários'!$C$23*'Custos Unitários'!$E$23*'Custos Unitários'!$C$6</f>
        <v>24215.39534631159</v>
      </c>
      <c r="W239" s="5">
        <f>SUM(Tabela3[[#This Row],[opex duto e fibra]:[opex infra estação]])</f>
        <v>69385.602893084579</v>
      </c>
    </row>
    <row r="240" spans="1:23" x14ac:dyDescent="0.25">
      <c r="A240" s="10">
        <v>150200</v>
      </c>
      <c r="B240" s="10" t="s">
        <v>14</v>
      </c>
      <c r="C240" s="10" t="s">
        <v>905</v>
      </c>
      <c r="D240" s="10" t="s">
        <v>906</v>
      </c>
      <c r="E240" s="10">
        <v>150140</v>
      </c>
      <c r="F240" s="10" t="s">
        <v>14</v>
      </c>
      <c r="G240" s="10" t="s">
        <v>590</v>
      </c>
      <c r="H240" s="10" t="s">
        <v>907</v>
      </c>
      <c r="I240" s="10">
        <v>1</v>
      </c>
      <c r="J240" s="11">
        <v>125.764</v>
      </c>
      <c r="K240" s="11">
        <f>IF(Tabela1[[#This Row],[distância '[km']]]&gt;100,TRUNC(Tabela1[[#This Row],[distância '[km']]]/'Custos Unitários'!$C$7,0),0)</f>
        <v>1</v>
      </c>
      <c r="L240" s="1">
        <f>Tabela1[[#This Row],[distância '[km']]]*(1+'Custos Unitários'!$C$8)*(('Custos Unitários'!$C$21*'Custos Unitários'!$C$4)+('Custos Unitários'!$C$22*'Custos Unitários'!$C$5))</f>
        <v>4812721.7048809147</v>
      </c>
      <c r="M240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24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24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240" s="1">
        <f>'Custos Unitários'!$C$23*'Custos Unitários'!$C$6</f>
        <v>302692.44182889489</v>
      </c>
      <c r="Q240" s="5">
        <f>SUM(Tabela2[[#This Row],[custo duto e fibra]:[custo infra estação]])</f>
        <v>5766205.0573350172</v>
      </c>
      <c r="R240" s="2">
        <f>Tabela1[[#This Row],[distância '[km']]]*(1+'Custos Unitários'!$C$8)*('Custos Unitários'!$C$21*'Custos Unitários'!$C$4*'Custos Unitários'!$E$21+'Custos Unitários'!$C$22*'Custos Unitários'!$C$5*'Custos Unitários'!$E$22)</f>
        <v>57752.660458570987</v>
      </c>
      <c r="S240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24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24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240" s="2">
        <f>'Custos Unitários'!$C$23*'Custos Unitários'!$E$23*'Custos Unitários'!$C$6</f>
        <v>24215.39534631159</v>
      </c>
      <c r="W240" s="5">
        <f>SUM(Tabela3[[#This Row],[opex duto e fibra]:[opex infra estação]])</f>
        <v>137998.78011038568</v>
      </c>
    </row>
    <row r="241" spans="1:23" x14ac:dyDescent="0.25">
      <c r="A241" s="10">
        <v>250330</v>
      </c>
      <c r="B241" s="10" t="s">
        <v>61</v>
      </c>
      <c r="C241" s="10" t="s">
        <v>908</v>
      </c>
      <c r="D241" s="10" t="s">
        <v>909</v>
      </c>
      <c r="E241" s="10">
        <v>250370</v>
      </c>
      <c r="F241" s="10" t="s">
        <v>61</v>
      </c>
      <c r="G241" s="10" t="s">
        <v>910</v>
      </c>
      <c r="H241" s="10" t="s">
        <v>911</v>
      </c>
      <c r="I241" s="10">
        <v>1</v>
      </c>
      <c r="J241" s="11">
        <v>18.05</v>
      </c>
      <c r="K241" s="11">
        <f>IF(Tabela1[[#This Row],[distância '[km']]]&gt;100,TRUNC(Tabela1[[#This Row],[distância '[km']]]/'Custos Unitários'!$C$7,0),0)</f>
        <v>0</v>
      </c>
      <c r="L241" s="1">
        <f>Tabela1[[#This Row],[distância '[km']]]*(1+'Custos Unitários'!$C$8)*(('Custos Unitários'!$C$21*'Custos Unitários'!$C$4)+('Custos Unitários'!$C$22*'Custos Unitários'!$C$5))</f>
        <v>690735.24039550684</v>
      </c>
      <c r="M241" s="1">
        <f>Tabela1[[#This Row],[Qtdade Amplificação]]*('Custos Unitários'!C$20)+IF(Tabela1[[#This Row],[Qtdade Amplificação]]&gt;4,TRUNC(Tabela1[[#This Row],[Qtdade Amplificação]]/4)*'Custos Unitários'!C$17,0)</f>
        <v>0</v>
      </c>
      <c r="N24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4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41" s="1">
        <f>'Custos Unitários'!$C$23*'Custos Unitários'!$C$6</f>
        <v>302692.44182889489</v>
      </c>
      <c r="Q241" s="5">
        <f>SUM(Tabela2[[#This Row],[custo duto e fibra]:[custo infra estação]])</f>
        <v>1359899.4799457381</v>
      </c>
      <c r="R241" s="2">
        <f>Tabela1[[#This Row],[distância '[km']]]*(1+'Custos Unitários'!$C$8)*('Custos Unitários'!$C$21*'Custos Unitários'!$C$4*'Custos Unitários'!$E$21+'Custos Unitários'!$C$22*'Custos Unitários'!$C$5*'Custos Unitários'!$E$22)</f>
        <v>8288.8228847460832</v>
      </c>
      <c r="S241" s="2">
        <f>Tabela1[[#This Row],[Qtdade Amplificação]]*('Custos Unitários'!D$20)+IF(Tabela1[[#This Row],[Qtdade Amplificação]]&gt;4,TRUNC(Tabela1[[#This Row],[Qtdade Amplificação]]/4)*'Custos Unitários'!D$17,0)</f>
        <v>0</v>
      </c>
      <c r="T24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4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41" s="2">
        <f>'Custos Unitários'!$C$23*'Custos Unitários'!$E$23*'Custos Unitários'!$C$6</f>
        <v>24215.39534631159</v>
      </c>
      <c r="W241" s="5">
        <f>SUM(Tabela3[[#This Row],[opex duto e fibra]:[opex infra estação]])</f>
        <v>65491.463388228804</v>
      </c>
    </row>
    <row r="242" spans="1:23" x14ac:dyDescent="0.25">
      <c r="A242" s="10">
        <v>310980</v>
      </c>
      <c r="B242" s="10" t="s">
        <v>37</v>
      </c>
      <c r="C242" s="10" t="s">
        <v>912</v>
      </c>
      <c r="D242" s="10" t="s">
        <v>913</v>
      </c>
      <c r="E242" s="10">
        <v>520425</v>
      </c>
      <c r="F242" s="10" t="s">
        <v>42</v>
      </c>
      <c r="G242" s="10" t="s">
        <v>912</v>
      </c>
      <c r="H242" s="10" t="s">
        <v>914</v>
      </c>
      <c r="I242" s="10">
        <v>1</v>
      </c>
      <c r="J242" s="11">
        <v>10.734</v>
      </c>
      <c r="K242" s="11">
        <f>IF(Tabela1[[#This Row],[distância '[km']]]&gt;100,TRUNC(Tabela1[[#This Row],[distância '[km']]]/'Custos Unitários'!$C$7,0),0)</f>
        <v>0</v>
      </c>
      <c r="L242" s="1">
        <f>Tabela1[[#This Row],[distância '[km']]]*(1+'Custos Unitários'!$C$8)*(('Custos Unitários'!$C$21*'Custos Unitários'!$C$4)+('Custos Unitários'!$C$22*'Custos Unitários'!$C$5))</f>
        <v>410767.42772328918</v>
      </c>
      <c r="M242" s="1">
        <f>Tabela1[[#This Row],[Qtdade Amplificação]]*('Custos Unitários'!C$20)+IF(Tabela1[[#This Row],[Qtdade Amplificação]]&gt;4,TRUNC(Tabela1[[#This Row],[Qtdade Amplificação]]/4)*'Custos Unitários'!C$17,0)</f>
        <v>0</v>
      </c>
      <c r="N24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4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42" s="1">
        <f>'Custos Unitários'!$C$23*'Custos Unitários'!$C$6</f>
        <v>302692.44182889489</v>
      </c>
      <c r="Q242" s="5">
        <f>SUM(Tabela2[[#This Row],[custo duto e fibra]:[custo infra estação]])</f>
        <v>1079931.6672735205</v>
      </c>
      <c r="R242" s="2">
        <f>Tabela1[[#This Row],[distância '[km']]]*(1+'Custos Unitários'!$C$8)*('Custos Unitários'!$C$21*'Custos Unitários'!$C$4*'Custos Unitários'!$E$21+'Custos Unitários'!$C$22*'Custos Unitários'!$C$5*'Custos Unitários'!$E$22)</f>
        <v>4929.2091326794707</v>
      </c>
      <c r="S242" s="2">
        <f>Tabela1[[#This Row],[Qtdade Amplificação]]*('Custos Unitários'!D$20)+IF(Tabela1[[#This Row],[Qtdade Amplificação]]&gt;4,TRUNC(Tabela1[[#This Row],[Qtdade Amplificação]]/4)*'Custos Unitários'!D$17,0)</f>
        <v>0</v>
      </c>
      <c r="T24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4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42" s="2">
        <f>'Custos Unitários'!$C$23*'Custos Unitários'!$E$23*'Custos Unitários'!$C$6</f>
        <v>24215.39534631159</v>
      </c>
      <c r="W242" s="5">
        <f>SUM(Tabela3[[#This Row],[opex duto e fibra]:[opex infra estação]])</f>
        <v>62131.849636162195</v>
      </c>
    </row>
    <row r="243" spans="1:23" x14ac:dyDescent="0.25">
      <c r="A243" s="10">
        <v>210237</v>
      </c>
      <c r="B243" s="10" t="s">
        <v>17</v>
      </c>
      <c r="C243" s="10" t="s">
        <v>915</v>
      </c>
      <c r="D243" s="10" t="s">
        <v>916</v>
      </c>
      <c r="E243" s="10">
        <v>210710</v>
      </c>
      <c r="F243" s="10" t="s">
        <v>17</v>
      </c>
      <c r="G243" s="10" t="s">
        <v>2889</v>
      </c>
      <c r="H243" s="10" t="s">
        <v>2890</v>
      </c>
      <c r="I243" s="10">
        <v>1</v>
      </c>
      <c r="J243" s="11">
        <v>10.446</v>
      </c>
      <c r="K243" s="11">
        <f>IF(Tabela1[[#This Row],[distância '[km']]]&gt;100,TRUNC(Tabela1[[#This Row],[distância '[km']]]/'Custos Unitários'!$C$7,0),0)</f>
        <v>0</v>
      </c>
      <c r="L243" s="1">
        <f>Tabela1[[#This Row],[distância '[km']]]*(1+'Custos Unitários'!$C$8)*(('Custos Unitários'!$C$21*'Custos Unitários'!$C$4)+('Custos Unitários'!$C$22*'Custos Unitários'!$C$5))</f>
        <v>399746.27818124456</v>
      </c>
      <c r="M243" s="1">
        <f>Tabela1[[#This Row],[Qtdade Amplificação]]*('Custos Unitários'!C$20)+IF(Tabela1[[#This Row],[Qtdade Amplificação]]&gt;4,TRUNC(Tabela1[[#This Row],[Qtdade Amplificação]]/4)*'Custos Unitários'!C$17,0)</f>
        <v>0</v>
      </c>
      <c r="N24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4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43" s="1">
        <f>'Custos Unitários'!$C$23*'Custos Unitários'!$C$6</f>
        <v>302692.44182889489</v>
      </c>
      <c r="Q243" s="5">
        <f>SUM(Tabela2[[#This Row],[custo duto e fibra]:[custo infra estação]])</f>
        <v>1068910.5177314756</v>
      </c>
      <c r="R243" s="2">
        <f>Tabela1[[#This Row],[distância '[km']]]*(1+'Custos Unitários'!$C$8)*('Custos Unitários'!$C$21*'Custos Unitários'!$C$4*'Custos Unitários'!$E$21+'Custos Unitários'!$C$22*'Custos Unitários'!$C$5*'Custos Unitários'!$E$22)</f>
        <v>4796.9553381749347</v>
      </c>
      <c r="S243" s="2">
        <f>Tabela1[[#This Row],[Qtdade Amplificação]]*('Custos Unitários'!D$20)+IF(Tabela1[[#This Row],[Qtdade Amplificação]]&gt;4,TRUNC(Tabela1[[#This Row],[Qtdade Amplificação]]/4)*'Custos Unitários'!D$17,0)</f>
        <v>0</v>
      </c>
      <c r="T24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4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43" s="2">
        <f>'Custos Unitários'!$C$23*'Custos Unitários'!$E$23*'Custos Unitários'!$C$6</f>
        <v>24215.39534631159</v>
      </c>
      <c r="W243" s="5">
        <f>SUM(Tabela3[[#This Row],[opex duto e fibra]:[opex infra estação]])</f>
        <v>61999.595841657661</v>
      </c>
    </row>
    <row r="244" spans="1:23" x14ac:dyDescent="0.25">
      <c r="A244" s="10">
        <v>250340</v>
      </c>
      <c r="B244" s="10" t="s">
        <v>61</v>
      </c>
      <c r="C244" s="10" t="s">
        <v>919</v>
      </c>
      <c r="D244" s="10" t="s">
        <v>920</v>
      </c>
      <c r="E244" s="10">
        <v>251080</v>
      </c>
      <c r="F244" s="10" t="s">
        <v>61</v>
      </c>
      <c r="G244" s="10" t="s">
        <v>921</v>
      </c>
      <c r="H244" s="10" t="s">
        <v>922</v>
      </c>
      <c r="I244" s="10">
        <v>1</v>
      </c>
      <c r="J244" s="11">
        <v>27.097000000000001</v>
      </c>
      <c r="K244" s="11">
        <f>IF(Tabela1[[#This Row],[distância '[km']]]&gt;100,TRUNC(Tabela1[[#This Row],[distância '[km']]]/'Custos Unitários'!$C$7,0),0)</f>
        <v>0</v>
      </c>
      <c r="L244" s="1">
        <f>Tabela1[[#This Row],[distância '[km']]]*(1+'Custos Unitários'!$C$8)*(('Custos Unitários'!$C$21*'Custos Unitários'!$C$4)+('Custos Unitários'!$C$22*'Custos Unitários'!$C$5))</f>
        <v>1036944.7539610552</v>
      </c>
      <c r="M244" s="1">
        <f>Tabela1[[#This Row],[Qtdade Amplificação]]*('Custos Unitários'!C$20)+IF(Tabela1[[#This Row],[Qtdade Amplificação]]&gt;4,TRUNC(Tabela1[[#This Row],[Qtdade Amplificação]]/4)*'Custos Unitários'!C$17,0)</f>
        <v>0</v>
      </c>
      <c r="N24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4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44" s="1">
        <f>'Custos Unitários'!$C$23*'Custos Unitários'!$C$6</f>
        <v>302692.44182889489</v>
      </c>
      <c r="Q244" s="5">
        <f>SUM(Tabela2[[#This Row],[custo duto e fibra]:[custo infra estação]])</f>
        <v>1706108.9935112863</v>
      </c>
      <c r="R244" s="2">
        <f>Tabela1[[#This Row],[distância '[km']]]*(1+'Custos Unitários'!$C$8)*('Custos Unitários'!$C$21*'Custos Unitários'!$C$4*'Custos Unitários'!$E$21+'Custos Unitários'!$C$22*'Custos Unitários'!$C$5*'Custos Unitários'!$E$22)</f>
        <v>12443.337047532663</v>
      </c>
      <c r="S244" s="2">
        <f>Tabela1[[#This Row],[Qtdade Amplificação]]*('Custos Unitários'!D$20)+IF(Tabela1[[#This Row],[Qtdade Amplificação]]&gt;4,TRUNC(Tabela1[[#This Row],[Qtdade Amplificação]]/4)*'Custos Unitários'!D$17,0)</f>
        <v>0</v>
      </c>
      <c r="T24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4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44" s="2">
        <f>'Custos Unitários'!$C$23*'Custos Unitários'!$E$23*'Custos Unitários'!$C$6</f>
        <v>24215.39534631159</v>
      </c>
      <c r="W244" s="5">
        <f>SUM(Tabela3[[#This Row],[opex duto e fibra]:[opex infra estação]])</f>
        <v>69645.977551015385</v>
      </c>
    </row>
    <row r="245" spans="1:23" x14ac:dyDescent="0.25">
      <c r="A245" s="10">
        <v>250355</v>
      </c>
      <c r="B245" s="10" t="s">
        <v>61</v>
      </c>
      <c r="C245" s="10" t="s">
        <v>925</v>
      </c>
      <c r="D245" s="10" t="s">
        <v>926</v>
      </c>
      <c r="E245" s="10">
        <v>251670</v>
      </c>
      <c r="F245" s="10" t="s">
        <v>61</v>
      </c>
      <c r="G245" s="10" t="s">
        <v>248</v>
      </c>
      <c r="H245" s="10" t="s">
        <v>249</v>
      </c>
      <c r="I245" s="10">
        <v>1</v>
      </c>
      <c r="J245" s="11">
        <v>35.883000000000003</v>
      </c>
      <c r="K245" s="11">
        <f>IF(Tabela1[[#This Row],[distância '[km']]]&gt;100,TRUNC(Tabela1[[#This Row],[distância '[km']]]/'Custos Unitários'!$C$7,0),0)</f>
        <v>0</v>
      </c>
      <c r="L245" s="1">
        <f>Tabela1[[#This Row],[distância '[km']]]*(1+'Custos Unitários'!$C$8)*(('Custos Unitários'!$C$21*'Custos Unitários'!$C$4)+('Custos Unitários'!$C$22*'Custos Unitários'!$C$5))</f>
        <v>1373166.350754126</v>
      </c>
      <c r="M245" s="1">
        <f>Tabela1[[#This Row],[Qtdade Amplificação]]*('Custos Unitários'!C$20)+IF(Tabela1[[#This Row],[Qtdade Amplificação]]&gt;4,TRUNC(Tabela1[[#This Row],[Qtdade Amplificação]]/4)*'Custos Unitários'!C$17,0)</f>
        <v>0</v>
      </c>
      <c r="N24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4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45" s="1">
        <f>'Custos Unitários'!$C$23*'Custos Unitários'!$C$6</f>
        <v>302692.44182889489</v>
      </c>
      <c r="Q245" s="5">
        <f>SUM(Tabela2[[#This Row],[custo duto e fibra]:[custo infra estação]])</f>
        <v>2042330.590304357</v>
      </c>
      <c r="R245" s="2">
        <f>Tabela1[[#This Row],[distância '[km']]]*(1+'Custos Unitários'!$C$8)*('Custos Unitários'!$C$21*'Custos Unitários'!$C$4*'Custos Unitários'!$E$21+'Custos Unitários'!$C$22*'Custos Unitários'!$C$5*'Custos Unitários'!$E$22)</f>
        <v>16477.996209049514</v>
      </c>
      <c r="S245" s="2">
        <f>Tabela1[[#This Row],[Qtdade Amplificação]]*('Custos Unitários'!D$20)+IF(Tabela1[[#This Row],[Qtdade Amplificação]]&gt;4,TRUNC(Tabela1[[#This Row],[Qtdade Amplificação]]/4)*'Custos Unitários'!D$17,0)</f>
        <v>0</v>
      </c>
      <c r="T24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4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45" s="2">
        <f>'Custos Unitários'!$C$23*'Custos Unitários'!$E$23*'Custos Unitários'!$C$6</f>
        <v>24215.39534631159</v>
      </c>
      <c r="W245" s="5">
        <f>SUM(Tabela3[[#This Row],[opex duto e fibra]:[opex infra estação]])</f>
        <v>73680.636712532243</v>
      </c>
    </row>
    <row r="246" spans="1:23" x14ac:dyDescent="0.25">
      <c r="A246" s="10">
        <v>430320</v>
      </c>
      <c r="B246" s="10" t="s">
        <v>32</v>
      </c>
      <c r="C246" s="10" t="s">
        <v>927</v>
      </c>
      <c r="D246" s="10" t="s">
        <v>928</v>
      </c>
      <c r="E246" s="10">
        <v>431860</v>
      </c>
      <c r="F246" s="10" t="s">
        <v>32</v>
      </c>
      <c r="G246" s="10" t="s">
        <v>929</v>
      </c>
      <c r="H246" s="10" t="s">
        <v>930</v>
      </c>
      <c r="I246" s="10">
        <v>1</v>
      </c>
      <c r="J246" s="11">
        <v>7.9989999999999997</v>
      </c>
      <c r="K246" s="11">
        <f>IF(Tabela1[[#This Row],[distância '[km']]]&gt;100,TRUNC(Tabela1[[#This Row],[distância '[km']]]/'Custos Unitários'!$C$7,0),0)</f>
        <v>0</v>
      </c>
      <c r="L246" s="1">
        <f>Tabela1[[#This Row],[distância '[km']]]*(1+'Custos Unitários'!$C$8)*(('Custos Unitários'!$C$21*'Custos Unitários'!$C$4)+('Custos Unitários'!$C$22*'Custos Unitários'!$C$5))</f>
        <v>306104.77495421929</v>
      </c>
      <c r="M246" s="1">
        <f>Tabela1[[#This Row],[Qtdade Amplificação]]*('Custos Unitários'!C$20)+IF(Tabela1[[#This Row],[Qtdade Amplificação]]&gt;4,TRUNC(Tabela1[[#This Row],[Qtdade Amplificação]]/4)*'Custos Unitários'!C$17,0)</f>
        <v>0</v>
      </c>
      <c r="N24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4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46" s="1">
        <f>'Custos Unitários'!$C$23*'Custos Unitários'!$C$6</f>
        <v>302692.44182889489</v>
      </c>
      <c r="Q246" s="5">
        <f>SUM(Tabela2[[#This Row],[custo duto e fibra]:[custo infra estação]])</f>
        <v>975269.01450445049</v>
      </c>
      <c r="R246" s="2">
        <f>Tabela1[[#This Row],[distância '[km']]]*(1+'Custos Unitários'!$C$8)*('Custos Unitários'!$C$21*'Custos Unitários'!$C$4*'Custos Unitários'!$E$21+'Custos Unitários'!$C$22*'Custos Unitários'!$C$5*'Custos Unitários'!$E$22)</f>
        <v>3673.2572994506318</v>
      </c>
      <c r="S246" s="2">
        <f>Tabela1[[#This Row],[Qtdade Amplificação]]*('Custos Unitários'!D$20)+IF(Tabela1[[#This Row],[Qtdade Amplificação]]&gt;4,TRUNC(Tabela1[[#This Row],[Qtdade Amplificação]]/4)*'Custos Unitários'!D$17,0)</f>
        <v>0</v>
      </c>
      <c r="T24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4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46" s="2">
        <f>'Custos Unitários'!$C$23*'Custos Unitários'!$E$23*'Custos Unitários'!$C$6</f>
        <v>24215.39534631159</v>
      </c>
      <c r="W246" s="5">
        <f>SUM(Tabela3[[#This Row],[opex duto e fibra]:[opex infra estação]])</f>
        <v>60875.897802933352</v>
      </c>
    </row>
    <row r="247" spans="1:23" x14ac:dyDescent="0.25">
      <c r="A247" s="10">
        <v>290515</v>
      </c>
      <c r="B247" s="10" t="s">
        <v>8</v>
      </c>
      <c r="C247" s="10" t="s">
        <v>931</v>
      </c>
      <c r="D247" s="10" t="s">
        <v>932</v>
      </c>
      <c r="E247" s="10">
        <v>290120</v>
      </c>
      <c r="F247" s="10" t="s">
        <v>8</v>
      </c>
      <c r="G247" s="10" t="s">
        <v>4790</v>
      </c>
      <c r="H247" s="10" t="s">
        <v>4791</v>
      </c>
      <c r="I247" s="10">
        <v>1</v>
      </c>
      <c r="J247" s="11">
        <v>76.73</v>
      </c>
      <c r="K247" s="11">
        <f>IF(Tabela1[[#This Row],[distância '[km']]]&gt;100,TRUNC(Tabela1[[#This Row],[distância '[km']]]/'Custos Unitários'!$C$7,0),0)</f>
        <v>0</v>
      </c>
      <c r="L247" s="1">
        <f>Tabela1[[#This Row],[distância '[km']]]*(1+'Custos Unitários'!$C$8)*(('Custos Unitários'!$C$21*'Custos Unitários'!$C$4)+('Custos Unitários'!$C$22*'Custos Unitários'!$C$5))</f>
        <v>2936294.4595871046</v>
      </c>
      <c r="M247" s="1">
        <f>Tabela1[[#This Row],[Qtdade Amplificação]]*('Custos Unitários'!C$20)+IF(Tabela1[[#This Row],[Qtdade Amplificação]]&gt;4,TRUNC(Tabela1[[#This Row],[Qtdade Amplificação]]/4)*'Custos Unitários'!C$17,0)</f>
        <v>0</v>
      </c>
      <c r="N24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24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247" s="1">
        <f>'Custos Unitários'!$C$23*'Custos Unitários'!$C$6</f>
        <v>302692.44182889489</v>
      </c>
      <c r="Q247" s="5">
        <f>SUM(Tabela2[[#This Row],[custo duto e fibra]:[custo infra estação]])</f>
        <v>3610868.387087978</v>
      </c>
      <c r="R247" s="2">
        <f>Tabela1[[#This Row],[distância '[km']]]*(1+'Custos Unitários'!$C$8)*('Custos Unitários'!$C$21*'Custos Unitários'!$C$4*'Custos Unitários'!$E$21+'Custos Unitários'!$C$22*'Custos Unitários'!$C$5*'Custos Unitários'!$E$22)</f>
        <v>35235.533515045259</v>
      </c>
      <c r="S247" s="2">
        <f>Tabela1[[#This Row],[Qtdade Amplificação]]*('Custos Unitários'!D$20)+IF(Tabela1[[#This Row],[Qtdade Amplificação]]&gt;4,TRUNC(Tabela1[[#This Row],[Qtdade Amplificação]]/4)*'Custos Unitários'!D$17,0)</f>
        <v>0</v>
      </c>
      <c r="T24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24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247" s="2">
        <f>'Custos Unitários'!$C$23*'Custos Unitários'!$E$23*'Custos Unitários'!$C$6</f>
        <v>24215.39534631159</v>
      </c>
      <c r="W247" s="5">
        <f>SUM(Tabela3[[#This Row],[opex duto e fibra]:[opex infra estação]])</f>
        <v>92979.142813592203</v>
      </c>
    </row>
    <row r="248" spans="1:23" x14ac:dyDescent="0.25">
      <c r="A248" s="10">
        <v>350890</v>
      </c>
      <c r="B248" s="10" t="s">
        <v>158</v>
      </c>
      <c r="C248" s="10" t="s">
        <v>933</v>
      </c>
      <c r="D248" s="10" t="s">
        <v>934</v>
      </c>
      <c r="E248" s="10">
        <v>352920</v>
      </c>
      <c r="F248" s="10" t="s">
        <v>158</v>
      </c>
      <c r="G248" s="10" t="s">
        <v>935</v>
      </c>
      <c r="H248" s="10" t="s">
        <v>936</v>
      </c>
      <c r="I248" s="10">
        <v>1</v>
      </c>
      <c r="J248" s="11">
        <v>19.498000000000001</v>
      </c>
      <c r="K248" s="11">
        <f>IF(Tabela1[[#This Row],[distância '[km']]]&gt;100,TRUNC(Tabela1[[#This Row],[distância '[km']]]/'Custos Unitários'!$C$7,0),0)</f>
        <v>0</v>
      </c>
      <c r="L248" s="1">
        <f>Tabela1[[#This Row],[distância '[km']]]*(1+'Custos Unitários'!$C$8)*(('Custos Unitários'!$C$21*'Custos Unitários'!$C$4)+('Custos Unitários'!$C$22*'Custos Unitários'!$C$5))</f>
        <v>746147.13114856463</v>
      </c>
      <c r="M248" s="1">
        <f>Tabela1[[#This Row],[Qtdade Amplificação]]*('Custos Unitários'!C$20)+IF(Tabela1[[#This Row],[Qtdade Amplificação]]&gt;4,TRUNC(Tabela1[[#This Row],[Qtdade Amplificação]]/4)*'Custos Unitários'!C$17,0)</f>
        <v>0</v>
      </c>
      <c r="N24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4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48" s="1">
        <f>'Custos Unitários'!$C$23*'Custos Unitários'!$C$6</f>
        <v>302692.44182889489</v>
      </c>
      <c r="Q248" s="5">
        <f>SUM(Tabela2[[#This Row],[custo duto e fibra]:[custo infra estação]])</f>
        <v>1415311.3706987959</v>
      </c>
      <c r="R248" s="2">
        <f>Tabela1[[#This Row],[distância '[km']]]*(1+'Custos Unitários'!$C$8)*('Custos Unitários'!$C$21*'Custos Unitários'!$C$4*'Custos Unitários'!$E$21+'Custos Unitários'!$C$22*'Custos Unitários'!$C$5*'Custos Unitários'!$E$22)</f>
        <v>8953.7655737827772</v>
      </c>
      <c r="S248" s="2">
        <f>Tabela1[[#This Row],[Qtdade Amplificação]]*('Custos Unitários'!D$20)+IF(Tabela1[[#This Row],[Qtdade Amplificação]]&gt;4,TRUNC(Tabela1[[#This Row],[Qtdade Amplificação]]/4)*'Custos Unitários'!D$17,0)</f>
        <v>0</v>
      </c>
      <c r="T24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4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48" s="2">
        <f>'Custos Unitários'!$C$23*'Custos Unitários'!$E$23*'Custos Unitários'!$C$6</f>
        <v>24215.39534631159</v>
      </c>
      <c r="W248" s="5">
        <f>SUM(Tabela3[[#This Row],[opex duto e fibra]:[opex infra estação]])</f>
        <v>66156.406077265507</v>
      </c>
    </row>
    <row r="249" spans="1:23" x14ac:dyDescent="0.25">
      <c r="A249" s="10">
        <v>210240</v>
      </c>
      <c r="B249" s="10" t="s">
        <v>17</v>
      </c>
      <c r="C249" s="10" t="s">
        <v>937</v>
      </c>
      <c r="D249" s="10" t="s">
        <v>938</v>
      </c>
      <c r="E249" s="10">
        <v>211050</v>
      </c>
      <c r="F249" s="10" t="s">
        <v>17</v>
      </c>
      <c r="G249" s="10" t="s">
        <v>3961</v>
      </c>
      <c r="H249" s="10" t="s">
        <v>3962</v>
      </c>
      <c r="I249" s="10">
        <v>1</v>
      </c>
      <c r="J249" s="11">
        <v>34.731000000000002</v>
      </c>
      <c r="K249" s="11">
        <f>IF(Tabela1[[#This Row],[distância '[km']]]&gt;100,TRUNC(Tabela1[[#This Row],[distância '[km']]]/'Custos Unitários'!$C$7,0),0)</f>
        <v>0</v>
      </c>
      <c r="L249" s="1">
        <f>Tabela1[[#This Row],[distância '[km']]]*(1+'Custos Unitários'!$C$8)*(('Custos Unitários'!$C$21*'Custos Unitários'!$C$4)+('Custos Unitários'!$C$22*'Custos Unitários'!$C$5))</f>
        <v>1329081.7525859473</v>
      </c>
      <c r="M249" s="1">
        <f>Tabela1[[#This Row],[Qtdade Amplificação]]*('Custos Unitários'!C$20)+IF(Tabela1[[#This Row],[Qtdade Amplificação]]&gt;4,TRUNC(Tabela1[[#This Row],[Qtdade Amplificação]]/4)*'Custos Unitários'!C$17,0)</f>
        <v>0</v>
      </c>
      <c r="N24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4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49" s="1">
        <f>'Custos Unitários'!$C$23*'Custos Unitários'!$C$6</f>
        <v>302692.44182889489</v>
      </c>
      <c r="Q249" s="5">
        <f>SUM(Tabela2[[#This Row],[custo duto e fibra]:[custo infra estação]])</f>
        <v>1998245.9921361783</v>
      </c>
      <c r="R249" s="2">
        <f>Tabela1[[#This Row],[distância '[km']]]*(1+'Custos Unitários'!$C$8)*('Custos Unitários'!$C$21*'Custos Unitários'!$C$4*'Custos Unitários'!$E$21+'Custos Unitários'!$C$22*'Custos Unitários'!$C$5*'Custos Unitários'!$E$22)</f>
        <v>15948.981031031368</v>
      </c>
      <c r="S249" s="2">
        <f>Tabela1[[#This Row],[Qtdade Amplificação]]*('Custos Unitários'!D$20)+IF(Tabela1[[#This Row],[Qtdade Amplificação]]&gt;4,TRUNC(Tabela1[[#This Row],[Qtdade Amplificação]]/4)*'Custos Unitários'!D$17,0)</f>
        <v>0</v>
      </c>
      <c r="T24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4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49" s="2">
        <f>'Custos Unitários'!$C$23*'Custos Unitários'!$E$23*'Custos Unitários'!$C$6</f>
        <v>24215.39534631159</v>
      </c>
      <c r="W249" s="5">
        <f>SUM(Tabela3[[#This Row],[opex duto e fibra]:[opex infra estação]])</f>
        <v>73151.621534514095</v>
      </c>
    </row>
    <row r="250" spans="1:23" x14ac:dyDescent="0.25">
      <c r="A250" s="10">
        <v>220207</v>
      </c>
      <c r="B250" s="10" t="s">
        <v>27</v>
      </c>
      <c r="C250" s="10" t="s">
        <v>939</v>
      </c>
      <c r="D250" s="10" t="s">
        <v>940</v>
      </c>
      <c r="E250" s="10">
        <v>220100</v>
      </c>
      <c r="F250" s="10" t="s">
        <v>27</v>
      </c>
      <c r="G250" s="10" t="s">
        <v>941</v>
      </c>
      <c r="H250" s="10" t="s">
        <v>942</v>
      </c>
      <c r="I250" s="10">
        <v>1</v>
      </c>
      <c r="J250" s="11">
        <v>29.178999999999998</v>
      </c>
      <c r="K250" s="11">
        <f>IF(Tabela1[[#This Row],[distância '[km']]]&gt;100,TRUNC(Tabela1[[#This Row],[distância '[km']]]/'Custos Unitários'!$C$7,0),0)</f>
        <v>0</v>
      </c>
      <c r="L250" s="1">
        <f>Tabela1[[#This Row],[distância '[km']]]*(1+'Custos Unitários'!$C$8)*(('Custos Unitários'!$C$21*'Custos Unitários'!$C$4)+('Custos Unitários'!$C$22*'Custos Unitários'!$C$5))</f>
        <v>1116618.480858753</v>
      </c>
      <c r="M250" s="1">
        <f>Tabela1[[#This Row],[Qtdade Amplificação]]*('Custos Unitários'!C$20)+IF(Tabela1[[#This Row],[Qtdade Amplificação]]&gt;4,TRUNC(Tabela1[[#This Row],[Qtdade Amplificação]]/4)*'Custos Unitários'!C$17,0)</f>
        <v>0</v>
      </c>
      <c r="N25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5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50" s="1">
        <f>'Custos Unitários'!$C$23*'Custos Unitários'!$C$6</f>
        <v>302692.44182889489</v>
      </c>
      <c r="Q250" s="5">
        <f>SUM(Tabela2[[#This Row],[custo duto e fibra]:[custo infra estação]])</f>
        <v>1785782.720408984</v>
      </c>
      <c r="R250" s="2">
        <f>Tabela1[[#This Row],[distância '[km']]]*(1+'Custos Unitários'!$C$8)*('Custos Unitários'!$C$21*'Custos Unitários'!$C$4*'Custos Unitários'!$E$21+'Custos Unitários'!$C$22*'Custos Unitários'!$C$5*'Custos Unitários'!$E$22)</f>
        <v>13399.421770305036</v>
      </c>
      <c r="S250" s="2">
        <f>Tabela1[[#This Row],[Qtdade Amplificação]]*('Custos Unitários'!D$20)+IF(Tabela1[[#This Row],[Qtdade Amplificação]]&gt;4,TRUNC(Tabela1[[#This Row],[Qtdade Amplificação]]/4)*'Custos Unitários'!D$17,0)</f>
        <v>0</v>
      </c>
      <c r="T25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5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50" s="2">
        <f>'Custos Unitários'!$C$23*'Custos Unitários'!$E$23*'Custos Unitários'!$C$6</f>
        <v>24215.39534631159</v>
      </c>
      <c r="W250" s="5">
        <f>SUM(Tabela3[[#This Row],[opex duto e fibra]:[opex infra estação]])</f>
        <v>70602.062273787757</v>
      </c>
    </row>
    <row r="251" spans="1:23" x14ac:dyDescent="0.25">
      <c r="A251" s="10">
        <v>250375</v>
      </c>
      <c r="B251" s="10" t="s">
        <v>61</v>
      </c>
      <c r="C251" s="10" t="s">
        <v>943</v>
      </c>
      <c r="D251" s="10" t="s">
        <v>944</v>
      </c>
      <c r="E251" s="10">
        <v>251392</v>
      </c>
      <c r="F251" s="10" t="s">
        <v>61</v>
      </c>
      <c r="G251" s="10" t="s">
        <v>945</v>
      </c>
      <c r="H251" s="10" t="s">
        <v>946</v>
      </c>
      <c r="I251" s="10">
        <v>1</v>
      </c>
      <c r="J251" s="11">
        <v>14.042</v>
      </c>
      <c r="K251" s="11">
        <f>IF(Tabela1[[#This Row],[distância '[km']]]&gt;100,TRUNC(Tabela1[[#This Row],[distância '[km']]]/'Custos Unitários'!$C$7,0),0)</f>
        <v>0</v>
      </c>
      <c r="L251" s="1">
        <f>Tabela1[[#This Row],[distância '[km']]]*(1+'Custos Unitários'!$C$8)*(('Custos Unitários'!$C$21*'Custos Unitários'!$C$4)+('Custos Unitários'!$C$22*'Custos Unitários'!$C$5))</f>
        <v>537357.57593538542</v>
      </c>
      <c r="M251" s="1">
        <f>Tabela1[[#This Row],[Qtdade Amplificação]]*('Custos Unitários'!C$20)+IF(Tabela1[[#This Row],[Qtdade Amplificação]]&gt;4,TRUNC(Tabela1[[#This Row],[Qtdade Amplificação]]/4)*'Custos Unitários'!C$17,0)</f>
        <v>0</v>
      </c>
      <c r="N25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5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51" s="1">
        <f>'Custos Unitários'!$C$23*'Custos Unitários'!$C$6</f>
        <v>302692.44182889489</v>
      </c>
      <c r="Q251" s="5">
        <f>SUM(Tabela2[[#This Row],[custo duto e fibra]:[custo infra estação]])</f>
        <v>1206521.8154856167</v>
      </c>
      <c r="R251" s="2">
        <f>Tabela1[[#This Row],[distância '[km']]]*(1+'Custos Unitários'!$C$8)*('Custos Unitários'!$C$21*'Custos Unitários'!$C$4*'Custos Unitários'!$E$21+'Custos Unitários'!$C$22*'Custos Unitários'!$C$5*'Custos Unitários'!$E$22)</f>
        <v>6448.2909112246252</v>
      </c>
      <c r="S251" s="2">
        <f>Tabela1[[#This Row],[Qtdade Amplificação]]*('Custos Unitários'!D$20)+IF(Tabela1[[#This Row],[Qtdade Amplificação]]&gt;4,TRUNC(Tabela1[[#This Row],[Qtdade Amplificação]]/4)*'Custos Unitários'!D$17,0)</f>
        <v>0</v>
      </c>
      <c r="T25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5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51" s="2">
        <f>'Custos Unitários'!$C$23*'Custos Unitários'!$E$23*'Custos Unitários'!$C$6</f>
        <v>24215.39534631159</v>
      </c>
      <c r="W251" s="5">
        <f>SUM(Tabela3[[#This Row],[opex duto e fibra]:[opex infra estação]])</f>
        <v>63650.931414707346</v>
      </c>
    </row>
    <row r="252" spans="1:23" x14ac:dyDescent="0.25">
      <c r="A252" s="10">
        <v>220208</v>
      </c>
      <c r="B252" s="10" t="s">
        <v>27</v>
      </c>
      <c r="C252" s="10" t="s">
        <v>947</v>
      </c>
      <c r="D252" s="10" t="s">
        <v>948</v>
      </c>
      <c r="E252" s="10">
        <v>230390</v>
      </c>
      <c r="F252" s="10" t="s">
        <v>203</v>
      </c>
      <c r="G252" s="10" t="s">
        <v>949</v>
      </c>
      <c r="H252" s="10" t="s">
        <v>950</v>
      </c>
      <c r="I252" s="10">
        <v>1</v>
      </c>
      <c r="J252" s="11">
        <v>37.109000000000002</v>
      </c>
      <c r="K252" s="11">
        <f>IF(Tabela1[[#This Row],[distância '[km']]]&gt;100,TRUNC(Tabela1[[#This Row],[distância '[km']]]/'Custos Unitários'!$C$7,0),0)</f>
        <v>0</v>
      </c>
      <c r="L252" s="1">
        <f>Tabela1[[#This Row],[distância '[km']]]*(1+'Custos Unitários'!$C$8)*(('Custos Unitários'!$C$21*'Custos Unitários'!$C$4)+('Custos Unitários'!$C$22*'Custos Unitários'!$C$5))</f>
        <v>1420082.7720685243</v>
      </c>
      <c r="M252" s="1">
        <f>Tabela1[[#This Row],[Qtdade Amplificação]]*('Custos Unitários'!C$20)+IF(Tabela1[[#This Row],[Qtdade Amplificação]]&gt;4,TRUNC(Tabela1[[#This Row],[Qtdade Amplificação]]/4)*'Custos Unitários'!C$17,0)</f>
        <v>0</v>
      </c>
      <c r="N25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5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52" s="1">
        <f>'Custos Unitários'!$C$23*'Custos Unitários'!$C$6</f>
        <v>302692.44182889489</v>
      </c>
      <c r="Q252" s="5">
        <f>SUM(Tabela2[[#This Row],[custo duto e fibra]:[custo infra estação]])</f>
        <v>2089247.0116187553</v>
      </c>
      <c r="R252" s="2">
        <f>Tabela1[[#This Row],[distância '[km']]]*(1+'Custos Unitários'!$C$8)*('Custos Unitários'!$C$21*'Custos Unitários'!$C$4*'Custos Unitários'!$E$21+'Custos Unitários'!$C$22*'Custos Unitários'!$C$5*'Custos Unitários'!$E$22)</f>
        <v>17040.993264822293</v>
      </c>
      <c r="S252" s="2">
        <f>Tabela1[[#This Row],[Qtdade Amplificação]]*('Custos Unitários'!D$20)+IF(Tabela1[[#This Row],[Qtdade Amplificação]]&gt;4,TRUNC(Tabela1[[#This Row],[Qtdade Amplificação]]/4)*'Custos Unitários'!D$17,0)</f>
        <v>0</v>
      </c>
      <c r="T25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5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52" s="2">
        <f>'Custos Unitários'!$C$23*'Custos Unitários'!$E$23*'Custos Unitários'!$C$6</f>
        <v>24215.39534631159</v>
      </c>
      <c r="W252" s="5">
        <f>SUM(Tabela3[[#This Row],[opex duto e fibra]:[opex infra estação]])</f>
        <v>74243.633768305022</v>
      </c>
    </row>
    <row r="253" spans="1:23" x14ac:dyDescent="0.25">
      <c r="A253" s="10">
        <v>260330</v>
      </c>
      <c r="B253" s="10" t="s">
        <v>13</v>
      </c>
      <c r="C253" s="10" t="s">
        <v>951</v>
      </c>
      <c r="D253" s="10" t="s">
        <v>952</v>
      </c>
      <c r="E253" s="10">
        <v>260880</v>
      </c>
      <c r="F253" s="10" t="s">
        <v>13</v>
      </c>
      <c r="G253" s="10" t="s">
        <v>917</v>
      </c>
      <c r="H253" s="10" t="s">
        <v>918</v>
      </c>
      <c r="I253" s="10">
        <v>1</v>
      </c>
      <c r="J253" s="11">
        <v>9.7880000000000003</v>
      </c>
      <c r="K253" s="11">
        <f>IF(Tabela1[[#This Row],[distância '[km']]]&gt;100,TRUNC(Tabela1[[#This Row],[distância '[km']]]/'Custos Unitários'!$C$7,0),0)</f>
        <v>0</v>
      </c>
      <c r="L253" s="1">
        <f>Tabela1[[#This Row],[distância '[km']]]*(1+'Custos Unitários'!$C$8)*(('Custos Unitários'!$C$21*'Custos Unitários'!$C$4)+('Custos Unitários'!$C$22*'Custos Unitários'!$C$5))</f>
        <v>374566.01290810085</v>
      </c>
      <c r="M253" s="1">
        <f>Tabela1[[#This Row],[Qtdade Amplificação]]*('Custos Unitários'!C$20)+IF(Tabela1[[#This Row],[Qtdade Amplificação]]&gt;4,TRUNC(Tabela1[[#This Row],[Qtdade Amplificação]]/4)*'Custos Unitários'!C$17,0)</f>
        <v>0</v>
      </c>
      <c r="N25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5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53" s="1">
        <f>'Custos Unitários'!$C$23*'Custos Unitários'!$C$6</f>
        <v>302692.44182889489</v>
      </c>
      <c r="Q253" s="5">
        <f>SUM(Tabela2[[#This Row],[custo duto e fibra]:[custo infra estação]])</f>
        <v>1043730.2524583321</v>
      </c>
      <c r="R253" s="2">
        <f>Tabela1[[#This Row],[distância '[km']]]*(1+'Custos Unitários'!$C$8)*('Custos Unitários'!$C$21*'Custos Unitários'!$C$4*'Custos Unitários'!$E$21+'Custos Unitários'!$C$22*'Custos Unitários'!$C$5*'Custos Unitários'!$E$22)</f>
        <v>4494.7921548972108</v>
      </c>
      <c r="S253" s="2">
        <f>Tabela1[[#This Row],[Qtdade Amplificação]]*('Custos Unitários'!D$20)+IF(Tabela1[[#This Row],[Qtdade Amplificação]]&gt;4,TRUNC(Tabela1[[#This Row],[Qtdade Amplificação]]/4)*'Custos Unitários'!D$17,0)</f>
        <v>0</v>
      </c>
      <c r="T25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5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53" s="2">
        <f>'Custos Unitários'!$C$23*'Custos Unitários'!$E$23*'Custos Unitários'!$C$6</f>
        <v>24215.39534631159</v>
      </c>
      <c r="W253" s="5">
        <f>SUM(Tabela3[[#This Row],[opex duto e fibra]:[opex infra estação]])</f>
        <v>61697.432658379941</v>
      </c>
    </row>
    <row r="254" spans="1:23" x14ac:dyDescent="0.25">
      <c r="A254" s="10">
        <v>290550</v>
      </c>
      <c r="B254" s="10" t="s">
        <v>8</v>
      </c>
      <c r="C254" s="10" t="s">
        <v>953</v>
      </c>
      <c r="D254" s="10" t="s">
        <v>954</v>
      </c>
      <c r="E254" s="10">
        <v>292980</v>
      </c>
      <c r="F254" s="10" t="s">
        <v>8</v>
      </c>
      <c r="G254" s="10" t="s">
        <v>955</v>
      </c>
      <c r="H254" s="10" t="s">
        <v>956</v>
      </c>
      <c r="I254" s="10">
        <v>1</v>
      </c>
      <c r="J254" s="11">
        <v>18.577000000000002</v>
      </c>
      <c r="K254" s="11">
        <f>IF(Tabela1[[#This Row],[distância '[km']]]&gt;100,TRUNC(Tabela1[[#This Row],[distância '[km']]]/'Custos Unitários'!$C$7,0),0)</f>
        <v>0</v>
      </c>
      <c r="L254" s="1">
        <f>Tabela1[[#This Row],[distância '[km']]]*(1+'Custos Unitários'!$C$8)*(('Custos Unitários'!$C$21*'Custos Unitários'!$C$4)+('Custos Unitários'!$C$22*'Custos Unitários'!$C$5))</f>
        <v>710902.41334223433</v>
      </c>
      <c r="M254" s="1">
        <f>Tabela1[[#This Row],[Qtdade Amplificação]]*('Custos Unitários'!C$20)+IF(Tabela1[[#This Row],[Qtdade Amplificação]]&gt;4,TRUNC(Tabela1[[#This Row],[Qtdade Amplificação]]/4)*'Custos Unitários'!C$17,0)</f>
        <v>0</v>
      </c>
      <c r="N25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5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54" s="1">
        <f>'Custos Unitários'!$C$23*'Custos Unitários'!$C$6</f>
        <v>302692.44182889489</v>
      </c>
      <c r="Q254" s="5">
        <f>SUM(Tabela2[[#This Row],[custo duto e fibra]:[custo infra estação]])</f>
        <v>1380066.6528924655</v>
      </c>
      <c r="R254" s="2">
        <f>Tabela1[[#This Row],[distância '[km']]]*(1+'Custos Unitários'!$C$8)*('Custos Unitários'!$C$21*'Custos Unitários'!$C$4*'Custos Unitários'!$E$21+'Custos Unitários'!$C$22*'Custos Unitários'!$C$5*'Custos Unitários'!$E$22)</f>
        <v>8530.8289601068136</v>
      </c>
      <c r="S254" s="2">
        <f>Tabela1[[#This Row],[Qtdade Amplificação]]*('Custos Unitários'!D$20)+IF(Tabela1[[#This Row],[Qtdade Amplificação]]&gt;4,TRUNC(Tabela1[[#This Row],[Qtdade Amplificação]]/4)*'Custos Unitários'!D$17,0)</f>
        <v>0</v>
      </c>
      <c r="T25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5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54" s="2">
        <f>'Custos Unitários'!$C$23*'Custos Unitários'!$E$23*'Custos Unitários'!$C$6</f>
        <v>24215.39534631159</v>
      </c>
      <c r="W254" s="5">
        <f>SUM(Tabela3[[#This Row],[opex duto e fibra]:[opex infra estação]])</f>
        <v>65733.469463589543</v>
      </c>
    </row>
    <row r="255" spans="1:23" x14ac:dyDescent="0.25">
      <c r="A255" s="10">
        <v>220209</v>
      </c>
      <c r="B255" s="10" t="s">
        <v>27</v>
      </c>
      <c r="C255" s="10" t="s">
        <v>957</v>
      </c>
      <c r="D255" s="10" t="s">
        <v>958</v>
      </c>
      <c r="E255" s="10">
        <v>220595</v>
      </c>
      <c r="F255" s="10" t="s">
        <v>27</v>
      </c>
      <c r="G255" s="10" t="s">
        <v>959</v>
      </c>
      <c r="H255" s="10" t="s">
        <v>960</v>
      </c>
      <c r="I255" s="10">
        <v>1</v>
      </c>
      <c r="J255" s="11">
        <v>13.856</v>
      </c>
      <c r="K255" s="11">
        <f>IF(Tabela1[[#This Row],[distância '[km']]]&gt;100,TRUNC(Tabela1[[#This Row],[distância '[km']]]/'Custos Unitários'!$C$7,0),0)</f>
        <v>0</v>
      </c>
      <c r="L255" s="1">
        <f>Tabela1[[#This Row],[distância '[km']]]*(1+'Custos Unitários'!$C$8)*(('Custos Unitários'!$C$21*'Custos Unitários'!$C$4)+('Custos Unitários'!$C$22*'Custos Unitários'!$C$5))</f>
        <v>530239.75018948154</v>
      </c>
      <c r="M255" s="1">
        <f>Tabela1[[#This Row],[Qtdade Amplificação]]*('Custos Unitários'!C$20)+IF(Tabela1[[#This Row],[Qtdade Amplificação]]&gt;4,TRUNC(Tabela1[[#This Row],[Qtdade Amplificação]]/4)*'Custos Unitários'!C$17,0)</f>
        <v>0</v>
      </c>
      <c r="N25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5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55" s="1">
        <f>'Custos Unitários'!$C$23*'Custos Unitários'!$C$6</f>
        <v>302692.44182889489</v>
      </c>
      <c r="Q255" s="5">
        <f>SUM(Tabela2[[#This Row],[custo duto e fibra]:[custo infra estação]])</f>
        <v>1199403.9897397128</v>
      </c>
      <c r="R255" s="2">
        <f>Tabela1[[#This Row],[distância '[km']]]*(1+'Custos Unitários'!$C$8)*('Custos Unitários'!$C$21*'Custos Unitários'!$C$4*'Custos Unitários'!$E$21+'Custos Unitários'!$C$22*'Custos Unitários'!$C$5*'Custos Unitários'!$E$22)</f>
        <v>6362.877002273779</v>
      </c>
      <c r="S255" s="2">
        <f>Tabela1[[#This Row],[Qtdade Amplificação]]*('Custos Unitários'!D$20)+IF(Tabela1[[#This Row],[Qtdade Amplificação]]&gt;4,TRUNC(Tabela1[[#This Row],[Qtdade Amplificação]]/4)*'Custos Unitários'!D$17,0)</f>
        <v>0</v>
      </c>
      <c r="T25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5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55" s="2">
        <f>'Custos Unitários'!$C$23*'Custos Unitários'!$E$23*'Custos Unitários'!$C$6</f>
        <v>24215.39534631159</v>
      </c>
      <c r="W255" s="5">
        <f>SUM(Tabela3[[#This Row],[opex duto e fibra]:[opex infra estação]])</f>
        <v>63565.517505756507</v>
      </c>
    </row>
    <row r="256" spans="1:23" x14ac:dyDescent="0.25">
      <c r="A256" s="10">
        <v>311040</v>
      </c>
      <c r="B256" s="10" t="s">
        <v>37</v>
      </c>
      <c r="C256" s="10" t="s">
        <v>961</v>
      </c>
      <c r="D256" s="10" t="s">
        <v>962</v>
      </c>
      <c r="E256" s="10">
        <v>313350</v>
      </c>
      <c r="F256" s="10" t="s">
        <v>37</v>
      </c>
      <c r="G256" s="10" t="s">
        <v>963</v>
      </c>
      <c r="H256" s="10" t="s">
        <v>964</v>
      </c>
      <c r="I256" s="10">
        <v>1</v>
      </c>
      <c r="J256" s="11">
        <v>22.516999999999999</v>
      </c>
      <c r="K256" s="11">
        <f>IF(Tabela1[[#This Row],[distância '[km']]]&gt;100,TRUNC(Tabela1[[#This Row],[distância '[km']]]/'Custos Unitários'!$C$7,0),0)</f>
        <v>0</v>
      </c>
      <c r="L256" s="1">
        <f>Tabela1[[#This Row],[distância '[km']]]*(1+'Custos Unitários'!$C$8)*(('Custos Unitários'!$C$21*'Custos Unitários'!$C$4)+('Custos Unitários'!$C$22*'Custos Unitários'!$C$5))</f>
        <v>861677.86193826189</v>
      </c>
      <c r="M256" s="1">
        <f>Tabela1[[#This Row],[Qtdade Amplificação]]*('Custos Unitários'!C$20)+IF(Tabela1[[#This Row],[Qtdade Amplificação]]&gt;4,TRUNC(Tabela1[[#This Row],[Qtdade Amplificação]]/4)*'Custos Unitários'!C$17,0)</f>
        <v>0</v>
      </c>
      <c r="N25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5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56" s="1">
        <f>'Custos Unitários'!$C$23*'Custos Unitários'!$C$6</f>
        <v>302692.44182889489</v>
      </c>
      <c r="Q256" s="5">
        <f>SUM(Tabela2[[#This Row],[custo duto e fibra]:[custo infra estação]])</f>
        <v>1530842.1014884932</v>
      </c>
      <c r="R256" s="2">
        <f>Tabela1[[#This Row],[distância '[km']]]*(1+'Custos Unitários'!$C$8)*('Custos Unitários'!$C$21*'Custos Unitários'!$C$4*'Custos Unitários'!$E$21+'Custos Unitários'!$C$22*'Custos Unitários'!$C$5*'Custos Unitários'!$E$22)</f>
        <v>10340.134343259142</v>
      </c>
      <c r="S256" s="2">
        <f>Tabela1[[#This Row],[Qtdade Amplificação]]*('Custos Unitários'!D$20)+IF(Tabela1[[#This Row],[Qtdade Amplificação]]&gt;4,TRUNC(Tabela1[[#This Row],[Qtdade Amplificação]]/4)*'Custos Unitários'!D$17,0)</f>
        <v>0</v>
      </c>
      <c r="T25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5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56" s="2">
        <f>'Custos Unitários'!$C$23*'Custos Unitários'!$E$23*'Custos Unitários'!$C$6</f>
        <v>24215.39534631159</v>
      </c>
      <c r="W256" s="5">
        <f>SUM(Tabela3[[#This Row],[opex duto e fibra]:[opex infra estação]])</f>
        <v>67542.774846741871</v>
      </c>
    </row>
    <row r="257" spans="1:23" x14ac:dyDescent="0.25">
      <c r="A257" s="10">
        <v>500260</v>
      </c>
      <c r="B257" s="10" t="s">
        <v>121</v>
      </c>
      <c r="C257" s="10" t="s">
        <v>967</v>
      </c>
      <c r="D257" s="10" t="s">
        <v>968</v>
      </c>
      <c r="E257" s="10">
        <v>500150</v>
      </c>
      <c r="F257" s="10" t="s">
        <v>121</v>
      </c>
      <c r="G257" s="10" t="s">
        <v>969</v>
      </c>
      <c r="H257" s="10" t="s">
        <v>970</v>
      </c>
      <c r="I257" s="10">
        <v>1</v>
      </c>
      <c r="J257" s="11">
        <v>72.930000000000007</v>
      </c>
      <c r="K257" s="11">
        <f>IF(Tabela1[[#This Row],[distância '[km']]]&gt;100,TRUNC(Tabela1[[#This Row],[distância '[km']]]/'Custos Unitários'!$C$7,0),0)</f>
        <v>0</v>
      </c>
      <c r="L257" s="1">
        <f>Tabela1[[#This Row],[distância '[km']]]*(1+'Custos Unitários'!$C$8)*(('Custos Unitários'!$C$21*'Custos Unitários'!$C$4)+('Custos Unitários'!$C$22*'Custos Unitários'!$C$5))</f>
        <v>2790876.5142406821</v>
      </c>
      <c r="M257" s="1">
        <f>Tabela1[[#This Row],[Qtdade Amplificação]]*('Custos Unitários'!C$20)+IF(Tabela1[[#This Row],[Qtdade Amplificação]]&gt;4,TRUNC(Tabela1[[#This Row],[Qtdade Amplificação]]/4)*'Custos Unitários'!C$17,0)</f>
        <v>0</v>
      </c>
      <c r="N25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25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257" s="1">
        <f>'Custos Unitários'!$C$23*'Custos Unitários'!$C$6</f>
        <v>302692.44182889489</v>
      </c>
      <c r="Q257" s="5">
        <f>SUM(Tabela2[[#This Row],[custo duto e fibra]:[custo infra estação]])</f>
        <v>3465450.4417415555</v>
      </c>
      <c r="R257" s="2">
        <f>Tabela1[[#This Row],[distância '[km']]]*(1+'Custos Unitários'!$C$8)*('Custos Unitários'!$C$21*'Custos Unitários'!$C$4*'Custos Unitários'!$E$21+'Custos Unitários'!$C$22*'Custos Unitários'!$C$5*'Custos Unitários'!$E$22)</f>
        <v>33490.518170888186</v>
      </c>
      <c r="S257" s="2">
        <f>Tabela1[[#This Row],[Qtdade Amplificação]]*('Custos Unitários'!D$20)+IF(Tabela1[[#This Row],[Qtdade Amplificação]]&gt;4,TRUNC(Tabela1[[#This Row],[Qtdade Amplificação]]/4)*'Custos Unitários'!D$17,0)</f>
        <v>0</v>
      </c>
      <c r="T25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25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257" s="2">
        <f>'Custos Unitários'!$C$23*'Custos Unitários'!$E$23*'Custos Unitários'!$C$6</f>
        <v>24215.39534631159</v>
      </c>
      <c r="W257" s="5">
        <f>SUM(Tabela3[[#This Row],[opex duto e fibra]:[opex infra estação]])</f>
        <v>91234.12746943513</v>
      </c>
    </row>
    <row r="258" spans="1:23" x14ac:dyDescent="0.25">
      <c r="A258" s="10">
        <v>260350</v>
      </c>
      <c r="B258" s="10" t="s">
        <v>13</v>
      </c>
      <c r="C258" s="10" t="s">
        <v>4792</v>
      </c>
      <c r="D258" s="10" t="s">
        <v>4793</v>
      </c>
      <c r="E258" s="10">
        <v>261330</v>
      </c>
      <c r="F258" s="10" t="s">
        <v>13</v>
      </c>
      <c r="G258" s="10" t="s">
        <v>4785</v>
      </c>
      <c r="H258" s="10" t="s">
        <v>4786</v>
      </c>
      <c r="I258" s="10">
        <v>1</v>
      </c>
      <c r="J258" s="11">
        <v>11.54</v>
      </c>
      <c r="K258" s="11">
        <f>IF(Tabela1[[#This Row],[distância '[km']]]&gt;100,TRUNC(Tabela1[[#This Row],[distância '[km']]]/'Custos Unitários'!$C$7,0),0)</f>
        <v>0</v>
      </c>
      <c r="L258" s="1">
        <f>Tabela1[[#This Row],[distância '[km']]]*(1+'Custos Unitários'!$C$8)*(('Custos Unitários'!$C$21*'Custos Unitários'!$C$4)+('Custos Unitários'!$C$22*'Custos Unitários'!$C$5))</f>
        <v>441611.33928887249</v>
      </c>
      <c r="M258" s="1">
        <f>Tabela1[[#This Row],[Qtdade Amplificação]]*('Custos Unitários'!C$20)+IF(Tabela1[[#This Row],[Qtdade Amplificação]]&gt;4,TRUNC(Tabela1[[#This Row],[Qtdade Amplificação]]/4)*'Custos Unitários'!C$17,0)</f>
        <v>0</v>
      </c>
      <c r="N25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5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58" s="1">
        <f>'Custos Unitários'!$C$23*'Custos Unitários'!$C$6</f>
        <v>302692.44182889489</v>
      </c>
      <c r="Q258" s="5">
        <f>SUM(Tabela2[[#This Row],[custo duto e fibra]:[custo infra estação]])</f>
        <v>1110775.5788391037</v>
      </c>
      <c r="R258" s="2">
        <f>Tabela1[[#This Row],[distância '[km']]]*(1+'Custos Unitários'!$C$8)*('Custos Unitários'!$C$21*'Custos Unitários'!$C$4*'Custos Unitários'!$E$21+'Custos Unitários'!$C$22*'Custos Unitários'!$C$5*'Custos Unitários'!$E$22)</f>
        <v>5299.3360714664705</v>
      </c>
      <c r="S258" s="2">
        <f>Tabela1[[#This Row],[Qtdade Amplificação]]*('Custos Unitários'!D$20)+IF(Tabela1[[#This Row],[Qtdade Amplificação]]&gt;4,TRUNC(Tabela1[[#This Row],[Qtdade Amplificação]]/4)*'Custos Unitários'!D$17,0)</f>
        <v>0</v>
      </c>
      <c r="T25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5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58" s="2">
        <f>'Custos Unitários'!$C$23*'Custos Unitários'!$E$23*'Custos Unitários'!$C$6</f>
        <v>24215.39534631159</v>
      </c>
      <c r="W258" s="5">
        <f>SUM(Tabela3[[#This Row],[opex duto e fibra]:[opex infra estação]])</f>
        <v>62501.976574949193</v>
      </c>
    </row>
    <row r="259" spans="1:23" x14ac:dyDescent="0.25">
      <c r="A259" s="10">
        <v>311110</v>
      </c>
      <c r="B259" s="10" t="s">
        <v>37</v>
      </c>
      <c r="C259" s="10" t="s">
        <v>975</v>
      </c>
      <c r="D259" s="10" t="s">
        <v>976</v>
      </c>
      <c r="E259" s="10">
        <v>316130</v>
      </c>
      <c r="F259" s="10" t="s">
        <v>37</v>
      </c>
      <c r="G259" s="10" t="s">
        <v>977</v>
      </c>
      <c r="H259" s="10" t="s">
        <v>978</v>
      </c>
      <c r="I259" s="10">
        <v>1</v>
      </c>
      <c r="J259" s="11">
        <v>54.305999999999997</v>
      </c>
      <c r="K259" s="11">
        <f>IF(Tabela1[[#This Row],[distância '[km']]]&gt;100,TRUNC(Tabela1[[#This Row],[distância '[km']]]/'Custos Unitários'!$C$7,0),0)</f>
        <v>0</v>
      </c>
      <c r="L259" s="1">
        <f>Tabela1[[#This Row],[distância '[km']]]*(1+'Custos Unitários'!$C$8)*(('Custos Unitários'!$C$21*'Custos Unitários'!$C$4)+('Custos Unitários'!$C$22*'Custos Unitários'!$C$5))</f>
        <v>2078175.5105217944</v>
      </c>
      <c r="M259" s="1">
        <f>Tabela1[[#This Row],[Qtdade Amplificação]]*('Custos Unitários'!C$20)+IF(Tabela1[[#This Row],[Qtdade Amplificação]]&gt;4,TRUNC(Tabela1[[#This Row],[Qtdade Amplificação]]/4)*'Custos Unitários'!C$17,0)</f>
        <v>0</v>
      </c>
      <c r="N25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25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259" s="1">
        <f>'Custos Unitários'!$C$23*'Custos Unitários'!$C$6</f>
        <v>302692.44182889489</v>
      </c>
      <c r="Q259" s="5">
        <f>SUM(Tabela2[[#This Row],[custo duto e fibra]:[custo infra estação]])</f>
        <v>2752749.438022668</v>
      </c>
      <c r="R259" s="2">
        <f>Tabela1[[#This Row],[distância '[km']]]*(1+'Custos Unitários'!$C$8)*('Custos Unitários'!$C$21*'Custos Unitários'!$C$4*'Custos Unitários'!$E$21+'Custos Unitários'!$C$22*'Custos Unitários'!$C$5*'Custos Unitários'!$E$22)</f>
        <v>24938.106126261537</v>
      </c>
      <c r="S259" s="2">
        <f>Tabela1[[#This Row],[Qtdade Amplificação]]*('Custos Unitários'!D$20)+IF(Tabela1[[#This Row],[Qtdade Amplificação]]&gt;4,TRUNC(Tabela1[[#This Row],[Qtdade Amplificação]]/4)*'Custos Unitários'!D$17,0)</f>
        <v>0</v>
      </c>
      <c r="T25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25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259" s="2">
        <f>'Custos Unitários'!$C$23*'Custos Unitários'!$E$23*'Custos Unitários'!$C$6</f>
        <v>24215.39534631159</v>
      </c>
      <c r="W259" s="5">
        <f>SUM(Tabela3[[#This Row],[opex duto e fibra]:[opex infra estação]])</f>
        <v>82681.715424808484</v>
      </c>
    </row>
    <row r="260" spans="1:23" x14ac:dyDescent="0.25">
      <c r="A260" s="10">
        <v>510260</v>
      </c>
      <c r="B260" s="10" t="s">
        <v>208</v>
      </c>
      <c r="C260" s="10" t="s">
        <v>979</v>
      </c>
      <c r="D260" s="10" t="s">
        <v>980</v>
      </c>
      <c r="E260" s="10">
        <v>510625</v>
      </c>
      <c r="F260" s="10" t="s">
        <v>208</v>
      </c>
      <c r="G260" s="10" t="s">
        <v>981</v>
      </c>
      <c r="H260" s="10" t="s">
        <v>982</v>
      </c>
      <c r="I260" s="10">
        <v>1</v>
      </c>
      <c r="J260" s="11">
        <v>90.531000000000006</v>
      </c>
      <c r="K260" s="11">
        <f>IF(Tabela1[[#This Row],[distância '[km']]]&gt;100,TRUNC(Tabela1[[#This Row],[distância '[km']]]/'Custos Unitários'!$C$7,0),0)</f>
        <v>0</v>
      </c>
      <c r="L260" s="1">
        <f>Tabela1[[#This Row],[distância '[km']]]*(1+'Custos Unitários'!$C$8)*(('Custos Unitários'!$C$21*'Custos Unitários'!$C$4)+('Custos Unitários'!$C$22*'Custos Unitários'!$C$5))</f>
        <v>3464429.4763570987</v>
      </c>
      <c r="M260" s="1">
        <f>Tabela1[[#This Row],[Qtdade Amplificação]]*('Custos Unitários'!C$20)+IF(Tabela1[[#This Row],[Qtdade Amplificação]]&gt;4,TRUNC(Tabela1[[#This Row],[Qtdade Amplificação]]/4)*'Custos Unitários'!C$17,0)</f>
        <v>0</v>
      </c>
      <c r="N26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26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260" s="1">
        <f>'Custos Unitários'!$C$23*'Custos Unitários'!$C$6</f>
        <v>302692.44182889489</v>
      </c>
      <c r="Q260" s="5">
        <f>SUM(Tabela2[[#This Row],[custo duto e fibra]:[custo infra estação]])</f>
        <v>4184905.0569987991</v>
      </c>
      <c r="R260" s="2">
        <f>Tabela1[[#This Row],[distância '[km']]]*(1+'Custos Unitários'!$C$8)*('Custos Unitários'!$C$21*'Custos Unitários'!$C$4*'Custos Unitários'!$E$21+'Custos Unitários'!$C$22*'Custos Unitários'!$C$5*'Custos Unitários'!$E$22)</f>
        <v>41573.153716285189</v>
      </c>
      <c r="S260" s="2">
        <f>Tabela1[[#This Row],[Qtdade Amplificação]]*('Custos Unitários'!D$20)+IF(Tabela1[[#This Row],[Qtdade Amplificação]]&gt;4,TRUNC(Tabela1[[#This Row],[Qtdade Amplificação]]/4)*'Custos Unitários'!D$17,0)</f>
        <v>0</v>
      </c>
      <c r="T26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26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260" s="2">
        <f>'Custos Unitários'!$C$23*'Custos Unitários'!$E$23*'Custos Unitários'!$C$6</f>
        <v>24215.39534631159</v>
      </c>
      <c r="W260" s="5">
        <f>SUM(Tabela3[[#This Row],[opex duto e fibra]:[opex infra estação]])</f>
        <v>103906.92832891486</v>
      </c>
    </row>
    <row r="261" spans="1:23" x14ac:dyDescent="0.25">
      <c r="A261" s="10">
        <v>220210</v>
      </c>
      <c r="B261" s="10" t="s">
        <v>27</v>
      </c>
      <c r="C261" s="10" t="s">
        <v>983</v>
      </c>
      <c r="D261" s="10" t="s">
        <v>984</v>
      </c>
      <c r="E261" s="10">
        <v>220340</v>
      </c>
      <c r="F261" s="10" t="s">
        <v>27</v>
      </c>
      <c r="G261" s="10" t="s">
        <v>985</v>
      </c>
      <c r="H261" s="10" t="s">
        <v>986</v>
      </c>
      <c r="I261" s="10">
        <v>1</v>
      </c>
      <c r="J261" s="11">
        <v>100.54600000000001</v>
      </c>
      <c r="K261" s="11">
        <f>IF(Tabela1[[#This Row],[distância '[km']]]&gt;100,TRUNC(Tabela1[[#This Row],[distância '[km']]]/'Custos Unitários'!$C$7,0),0)</f>
        <v>1</v>
      </c>
      <c r="L261" s="1">
        <f>Tabela1[[#This Row],[distância '[km']]]*(1+'Custos Unitários'!$C$8)*(('Custos Unitários'!$C$21*'Custos Unitários'!$C$4)+('Custos Unitários'!$C$22*'Custos Unitários'!$C$5))</f>
        <v>3847682.2981056306</v>
      </c>
      <c r="M261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26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26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261" s="1">
        <f>'Custos Unitários'!$C$23*'Custos Unitários'!$C$6</f>
        <v>302692.44182889489</v>
      </c>
      <c r="Q261" s="5">
        <f>SUM(Tabela2[[#This Row],[custo duto e fibra]:[custo infra estação]])</f>
        <v>4801165.6505597327</v>
      </c>
      <c r="R261" s="2">
        <f>Tabela1[[#This Row],[distância '[km']]]*(1+'Custos Unitários'!$C$8)*('Custos Unitários'!$C$21*'Custos Unitários'!$C$4*'Custos Unitários'!$E$21+'Custos Unitários'!$C$22*'Custos Unitários'!$C$5*'Custos Unitários'!$E$22)</f>
        <v>46172.18757726757</v>
      </c>
      <c r="S261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26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26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261" s="2">
        <f>'Custos Unitários'!$C$23*'Custos Unitários'!$E$23*'Custos Unitários'!$C$6</f>
        <v>24215.39534631159</v>
      </c>
      <c r="W261" s="5">
        <f>SUM(Tabela3[[#This Row],[opex duto e fibra]:[opex infra estação]])</f>
        <v>126418.30722908226</v>
      </c>
    </row>
    <row r="262" spans="1:23" x14ac:dyDescent="0.25">
      <c r="A262" s="10">
        <v>520480</v>
      </c>
      <c r="B262" s="10" t="s">
        <v>42</v>
      </c>
      <c r="C262" s="10" t="s">
        <v>987</v>
      </c>
      <c r="D262" s="10" t="s">
        <v>988</v>
      </c>
      <c r="E262" s="10">
        <v>521010</v>
      </c>
      <c r="F262" s="10" t="s">
        <v>42</v>
      </c>
      <c r="G262" s="10" t="s">
        <v>989</v>
      </c>
      <c r="H262" s="10" t="s">
        <v>990</v>
      </c>
      <c r="I262" s="10">
        <v>1</v>
      </c>
      <c r="J262" s="11">
        <v>58.381999999999998</v>
      </c>
      <c r="K262" s="11">
        <f>IF(Tabela1[[#This Row],[distância '[km']]]&gt;100,TRUNC(Tabela1[[#This Row],[distância '[km']]]/'Custos Unitários'!$C$7,0),0)</f>
        <v>0</v>
      </c>
      <c r="L262" s="1">
        <f>Tabela1[[#This Row],[distância '[km']]]*(1+'Custos Unitários'!$C$8)*(('Custos Unitários'!$C$21*'Custos Unitários'!$C$4)+('Custos Unitários'!$C$22*'Custos Unitários'!$C$5))</f>
        <v>2234155.3908460098</v>
      </c>
      <c r="M262" s="1">
        <f>Tabela1[[#This Row],[Qtdade Amplificação]]*('Custos Unitários'!C$20)+IF(Tabela1[[#This Row],[Qtdade Amplificação]]&gt;4,TRUNC(Tabela1[[#This Row],[Qtdade Amplificação]]/4)*'Custos Unitários'!C$17,0)</f>
        <v>0</v>
      </c>
      <c r="N26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26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262" s="1">
        <f>'Custos Unitários'!$C$23*'Custos Unitários'!$C$6</f>
        <v>302692.44182889489</v>
      </c>
      <c r="Q262" s="5">
        <f>SUM(Tabela2[[#This Row],[custo duto e fibra]:[custo infra estação]])</f>
        <v>2908729.3183468832</v>
      </c>
      <c r="R262" s="2">
        <f>Tabela1[[#This Row],[distância '[km']]]*(1+'Custos Unitários'!$C$8)*('Custos Unitários'!$C$21*'Custos Unitários'!$C$4*'Custos Unitários'!$E$21+'Custos Unitários'!$C$22*'Custos Unitários'!$C$5*'Custos Unitários'!$E$22)</f>
        <v>26809.864690152117</v>
      </c>
      <c r="S262" s="2">
        <f>Tabela1[[#This Row],[Qtdade Amplificação]]*('Custos Unitários'!D$20)+IF(Tabela1[[#This Row],[Qtdade Amplificação]]&gt;4,TRUNC(Tabela1[[#This Row],[Qtdade Amplificação]]/4)*'Custos Unitários'!D$17,0)</f>
        <v>0</v>
      </c>
      <c r="T26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26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262" s="2">
        <f>'Custos Unitários'!$C$23*'Custos Unitários'!$E$23*'Custos Unitários'!$C$6</f>
        <v>24215.39534631159</v>
      </c>
      <c r="W262" s="5">
        <f>SUM(Tabela3[[#This Row],[opex duto e fibra]:[opex infra estação]])</f>
        <v>84553.473988699057</v>
      </c>
    </row>
    <row r="263" spans="1:23" x14ac:dyDescent="0.25">
      <c r="A263" s="10">
        <v>220211</v>
      </c>
      <c r="B263" s="10" t="s">
        <v>27</v>
      </c>
      <c r="C263" s="10" t="s">
        <v>991</v>
      </c>
      <c r="D263" s="10" t="s">
        <v>992</v>
      </c>
      <c r="E263" s="10">
        <v>220198</v>
      </c>
      <c r="F263" s="10" t="s">
        <v>27</v>
      </c>
      <c r="G263" s="10" t="s">
        <v>993</v>
      </c>
      <c r="H263" s="10" t="s">
        <v>994</v>
      </c>
      <c r="I263" s="10">
        <v>1</v>
      </c>
      <c r="J263" s="11">
        <v>121.861</v>
      </c>
      <c r="K263" s="11">
        <f>IF(Tabela1[[#This Row],[distância '[km']]]&gt;100,TRUNC(Tabela1[[#This Row],[distância '[km']]]/'Custos Unitários'!$C$7,0),0)</f>
        <v>1</v>
      </c>
      <c r="L263" s="1">
        <f>Tabela1[[#This Row],[distância '[km']]]*(1+'Custos Unitários'!$C$8)*(('Custos Unitários'!$C$21*'Custos Unitários'!$C$4)+('Custos Unitários'!$C$22*'Custos Unitários'!$C$5))</f>
        <v>4663362.1678579981</v>
      </c>
      <c r="M263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26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26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263" s="1">
        <f>'Custos Unitários'!$C$23*'Custos Unitários'!$C$6</f>
        <v>302692.44182889489</v>
      </c>
      <c r="Q263" s="5">
        <f>SUM(Tabela2[[#This Row],[custo duto e fibra]:[custo infra estação]])</f>
        <v>5616845.5203121006</v>
      </c>
      <c r="R263" s="2">
        <f>Tabela1[[#This Row],[distância '[km']]]*(1+'Custos Unitários'!$C$8)*('Custos Unitários'!$C$21*'Custos Unitários'!$C$4*'Custos Unitários'!$E$21+'Custos Unitários'!$C$22*'Custos Unitários'!$C$5*'Custos Unitários'!$E$22)</f>
        <v>55960.346014295981</v>
      </c>
      <c r="S263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26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26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263" s="2">
        <f>'Custos Unitários'!$C$23*'Custos Unitários'!$E$23*'Custos Unitários'!$C$6</f>
        <v>24215.39534631159</v>
      </c>
      <c r="W263" s="5">
        <f>SUM(Tabela3[[#This Row],[opex duto e fibra]:[opex infra estação]])</f>
        <v>136206.46566611069</v>
      </c>
    </row>
    <row r="264" spans="1:23" x14ac:dyDescent="0.25">
      <c r="A264" s="10">
        <v>311115</v>
      </c>
      <c r="B264" s="10" t="s">
        <v>37</v>
      </c>
      <c r="C264" s="10" t="s">
        <v>995</v>
      </c>
      <c r="D264" s="10" t="s">
        <v>996</v>
      </c>
      <c r="E264" s="10">
        <v>314200</v>
      </c>
      <c r="F264" s="10" t="s">
        <v>37</v>
      </c>
      <c r="G264" s="10" t="s">
        <v>793</v>
      </c>
      <c r="H264" s="10" t="s">
        <v>794</v>
      </c>
      <c r="I264" s="10">
        <v>1</v>
      </c>
      <c r="J264" s="11">
        <v>102.16800000000001</v>
      </c>
      <c r="K264" s="11">
        <f>IF(Tabela1[[#This Row],[distância '[km']]]&gt;100,TRUNC(Tabela1[[#This Row],[distância '[km']]]/'Custos Unitários'!$C$7,0),0)</f>
        <v>1</v>
      </c>
      <c r="L264" s="1">
        <f>Tabela1[[#This Row],[distância '[km']]]*(1+'Custos Unitários'!$C$8)*(('Custos Unitários'!$C$21*'Custos Unitários'!$C$4)+('Custos Unitários'!$C$22*'Custos Unitários'!$C$5))</f>
        <v>3909752.8000403405</v>
      </c>
      <c r="M264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26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26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264" s="1">
        <f>'Custos Unitários'!$C$23*'Custos Unitários'!$C$6</f>
        <v>302692.44182889489</v>
      </c>
      <c r="Q264" s="5">
        <f>SUM(Tabela2[[#This Row],[custo duto e fibra]:[custo infra estação]])</f>
        <v>4863236.1524944436</v>
      </c>
      <c r="R264" s="2">
        <f>Tabela1[[#This Row],[distância '[km']]]*(1+'Custos Unitários'!$C$8)*('Custos Unitários'!$C$21*'Custos Unitários'!$C$4*'Custos Unitários'!$E$21+'Custos Unitários'!$C$22*'Custos Unitários'!$C$5*'Custos Unitários'!$E$22)</f>
        <v>46917.033600484086</v>
      </c>
      <c r="S264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26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26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264" s="2">
        <f>'Custos Unitários'!$C$23*'Custos Unitários'!$E$23*'Custos Unitários'!$C$6</f>
        <v>24215.39534631159</v>
      </c>
      <c r="W264" s="5">
        <f>SUM(Tabela3[[#This Row],[opex duto e fibra]:[opex infra estação]])</f>
        <v>127163.15325229878</v>
      </c>
    </row>
    <row r="265" spans="1:23" x14ac:dyDescent="0.25">
      <c r="A265" s="10">
        <v>311130</v>
      </c>
      <c r="B265" s="10" t="s">
        <v>37</v>
      </c>
      <c r="C265" s="10" t="s">
        <v>997</v>
      </c>
      <c r="D265" s="10" t="s">
        <v>998</v>
      </c>
      <c r="E265" s="10">
        <v>311160</v>
      </c>
      <c r="F265" s="10" t="s">
        <v>37</v>
      </c>
      <c r="G265" s="10" t="s">
        <v>999</v>
      </c>
      <c r="H265" s="10" t="s">
        <v>1000</v>
      </c>
      <c r="I265" s="10">
        <v>1</v>
      </c>
      <c r="J265" s="11">
        <v>18.89</v>
      </c>
      <c r="K265" s="11">
        <f>IF(Tabela1[[#This Row],[distância '[km']]]&gt;100,TRUNC(Tabela1[[#This Row],[distância '[km']]]/'Custos Unitários'!$C$7,0),0)</f>
        <v>0</v>
      </c>
      <c r="L265" s="1">
        <f>Tabela1[[#This Row],[distância '[km']]]*(1+'Custos Unitários'!$C$8)*(('Custos Unitários'!$C$21*'Custos Unitários'!$C$4)+('Custos Unitários'!$C$22*'Custos Unitários'!$C$5))</f>
        <v>722880.25989313703</v>
      </c>
      <c r="M265" s="1">
        <f>Tabela1[[#This Row],[Qtdade Amplificação]]*('Custos Unitários'!C$20)+IF(Tabela1[[#This Row],[Qtdade Amplificação]]&gt;4,TRUNC(Tabela1[[#This Row],[Qtdade Amplificação]]/4)*'Custos Unitários'!C$17,0)</f>
        <v>0</v>
      </c>
      <c r="N26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6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65" s="1">
        <f>'Custos Unitários'!$C$23*'Custos Unitários'!$C$6</f>
        <v>302692.44182889489</v>
      </c>
      <c r="Q265" s="5">
        <f>SUM(Tabela2[[#This Row],[custo duto e fibra]:[custo infra estação]])</f>
        <v>1392044.4994433683</v>
      </c>
      <c r="R265" s="2">
        <f>Tabela1[[#This Row],[distância '[km']]]*(1+'Custos Unitários'!$C$8)*('Custos Unitários'!$C$21*'Custos Unitários'!$C$4*'Custos Unitários'!$E$21+'Custos Unitários'!$C$22*'Custos Unitários'!$C$5*'Custos Unitários'!$E$22)</f>
        <v>8674.5631187176441</v>
      </c>
      <c r="S265" s="2">
        <f>Tabela1[[#This Row],[Qtdade Amplificação]]*('Custos Unitários'!D$20)+IF(Tabela1[[#This Row],[Qtdade Amplificação]]&gt;4,TRUNC(Tabela1[[#This Row],[Qtdade Amplificação]]/4)*'Custos Unitários'!D$17,0)</f>
        <v>0</v>
      </c>
      <c r="T26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6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65" s="2">
        <f>'Custos Unitários'!$C$23*'Custos Unitários'!$E$23*'Custos Unitários'!$C$6</f>
        <v>24215.39534631159</v>
      </c>
      <c r="W265" s="5">
        <f>SUM(Tabela3[[#This Row],[opex duto e fibra]:[opex infra estação]])</f>
        <v>65877.203622200366</v>
      </c>
    </row>
    <row r="266" spans="1:23" x14ac:dyDescent="0.25">
      <c r="A266" s="10">
        <v>270150</v>
      </c>
      <c r="B266" s="10" t="s">
        <v>589</v>
      </c>
      <c r="C266" s="10" t="s">
        <v>1003</v>
      </c>
      <c r="D266" s="10" t="s">
        <v>1004</v>
      </c>
      <c r="E266" s="10">
        <v>270290</v>
      </c>
      <c r="F266" s="10" t="s">
        <v>589</v>
      </c>
      <c r="G266" s="10" t="s">
        <v>1005</v>
      </c>
      <c r="H266" s="10" t="s">
        <v>1006</v>
      </c>
      <c r="I266" s="10">
        <v>1</v>
      </c>
      <c r="J266" s="11">
        <v>9.9979999999999993</v>
      </c>
      <c r="K266" s="11">
        <f>IF(Tabela1[[#This Row],[distância '[km']]]&gt;100,TRUNC(Tabela1[[#This Row],[distância '[km']]]/'Custos Unitários'!$C$7,0),0)</f>
        <v>0</v>
      </c>
      <c r="L266" s="1">
        <f>Tabela1[[#This Row],[distância '[km']]]*(1+'Custos Unitários'!$C$8)*(('Custos Unitários'!$C$21*'Custos Unitários'!$C$4)+('Custos Unitários'!$C$22*'Custos Unitários'!$C$5))</f>
        <v>382602.2677825084</v>
      </c>
      <c r="M266" s="1">
        <f>Tabela1[[#This Row],[Qtdade Amplificação]]*('Custos Unitários'!C$20)+IF(Tabela1[[#This Row],[Qtdade Amplificação]]&gt;4,TRUNC(Tabela1[[#This Row],[Qtdade Amplificação]]/4)*'Custos Unitários'!C$17,0)</f>
        <v>0</v>
      </c>
      <c r="N26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6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66" s="1">
        <f>'Custos Unitários'!$C$23*'Custos Unitários'!$C$6</f>
        <v>302692.44182889489</v>
      </c>
      <c r="Q266" s="5">
        <f>SUM(Tabela2[[#This Row],[custo duto e fibra]:[custo infra estação]])</f>
        <v>1051766.5073327397</v>
      </c>
      <c r="R266" s="2">
        <f>Tabela1[[#This Row],[distância '[km']]]*(1+'Custos Unitários'!$C$8)*('Custos Unitários'!$C$21*'Custos Unitários'!$C$4*'Custos Unitários'!$E$21+'Custos Unitários'!$C$22*'Custos Unitários'!$C$5*'Custos Unitários'!$E$22)</f>
        <v>4591.2272133901006</v>
      </c>
      <c r="S266" s="2">
        <f>Tabela1[[#This Row],[Qtdade Amplificação]]*('Custos Unitários'!D$20)+IF(Tabela1[[#This Row],[Qtdade Amplificação]]&gt;4,TRUNC(Tabela1[[#This Row],[Qtdade Amplificação]]/4)*'Custos Unitários'!D$17,0)</f>
        <v>0</v>
      </c>
      <c r="T26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6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66" s="2">
        <f>'Custos Unitários'!$C$23*'Custos Unitários'!$E$23*'Custos Unitários'!$C$6</f>
        <v>24215.39534631159</v>
      </c>
      <c r="W266" s="5">
        <f>SUM(Tabela3[[#This Row],[opex duto e fibra]:[opex infra estação]])</f>
        <v>61793.867716872832</v>
      </c>
    </row>
    <row r="267" spans="1:23" x14ac:dyDescent="0.25">
      <c r="A267" s="10">
        <v>220217</v>
      </c>
      <c r="B267" s="10" t="s">
        <v>27</v>
      </c>
      <c r="C267" s="10" t="s">
        <v>1007</v>
      </c>
      <c r="D267" s="10" t="s">
        <v>1008</v>
      </c>
      <c r="E267" s="10">
        <v>210210</v>
      </c>
      <c r="F267" s="10" t="s">
        <v>17</v>
      </c>
      <c r="G267" s="10" t="s">
        <v>1009</v>
      </c>
      <c r="H267" s="10" t="s">
        <v>1010</v>
      </c>
      <c r="I267" s="10">
        <v>1</v>
      </c>
      <c r="J267" s="11">
        <v>43.936999999999998</v>
      </c>
      <c r="K267" s="11">
        <f>IF(Tabela1[[#This Row],[distância '[km']]]&gt;100,TRUNC(Tabela1[[#This Row],[distância '[km']]]/'Custos Unitários'!$C$7,0),0)</f>
        <v>0</v>
      </c>
      <c r="L267" s="1">
        <f>Tabela1[[#This Row],[distância '[km']]]*(1+'Custos Unitários'!$C$8)*(('Custos Unitários'!$C$21*'Custos Unitários'!$C$4)+('Custos Unitários'!$C$22*'Custos Unitários'!$C$5))</f>
        <v>1681375.8591278328</v>
      </c>
      <c r="M267" s="1">
        <f>Tabela1[[#This Row],[Qtdade Amplificação]]*('Custos Unitários'!C$20)+IF(Tabela1[[#This Row],[Qtdade Amplificação]]&gt;4,TRUNC(Tabela1[[#This Row],[Qtdade Amplificação]]/4)*'Custos Unitários'!C$17,0)</f>
        <v>0</v>
      </c>
      <c r="N26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6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67" s="1">
        <f>'Custos Unitários'!$C$23*'Custos Unitários'!$C$6</f>
        <v>302692.44182889489</v>
      </c>
      <c r="Q267" s="5">
        <f>SUM(Tabela2[[#This Row],[custo duto e fibra]:[custo infra estação]])</f>
        <v>2350540.0986780636</v>
      </c>
      <c r="R267" s="2">
        <f>Tabela1[[#This Row],[distância '[km']]]*(1+'Custos Unitários'!$C$8)*('Custos Unitários'!$C$21*'Custos Unitários'!$C$4*'Custos Unitários'!$E$21+'Custos Unitários'!$C$22*'Custos Unitários'!$C$5*'Custos Unitários'!$E$22)</f>
        <v>20176.510309533995</v>
      </c>
      <c r="S267" s="2">
        <f>Tabela1[[#This Row],[Qtdade Amplificação]]*('Custos Unitários'!D$20)+IF(Tabela1[[#This Row],[Qtdade Amplificação]]&gt;4,TRUNC(Tabela1[[#This Row],[Qtdade Amplificação]]/4)*'Custos Unitários'!D$17,0)</f>
        <v>0</v>
      </c>
      <c r="T26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6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67" s="2">
        <f>'Custos Unitários'!$C$23*'Custos Unitários'!$E$23*'Custos Unitários'!$C$6</f>
        <v>24215.39534631159</v>
      </c>
      <c r="W267" s="5">
        <f>SUM(Tabela3[[#This Row],[opex duto e fibra]:[opex infra estação]])</f>
        <v>77379.15081301672</v>
      </c>
    </row>
    <row r="268" spans="1:23" x14ac:dyDescent="0.25">
      <c r="A268" s="10">
        <v>520485</v>
      </c>
      <c r="B268" s="10" t="s">
        <v>42</v>
      </c>
      <c r="C268" s="10" t="s">
        <v>1011</v>
      </c>
      <c r="D268" s="10" t="s">
        <v>1012</v>
      </c>
      <c r="E268" s="10">
        <v>520110</v>
      </c>
      <c r="F268" s="10" t="s">
        <v>42</v>
      </c>
      <c r="G268" s="10" t="s">
        <v>1013</v>
      </c>
      <c r="H268" s="10" t="s">
        <v>1014</v>
      </c>
      <c r="I268" s="10">
        <v>1</v>
      </c>
      <c r="J268" s="11">
        <v>16.236000000000001</v>
      </c>
      <c r="K268" s="11">
        <f>IF(Tabela1[[#This Row],[distância '[km']]]&gt;100,TRUNC(Tabela1[[#This Row],[distância '[km']]]/'Custos Unitários'!$C$7,0),0)</f>
        <v>0</v>
      </c>
      <c r="L268" s="1">
        <f>Tabela1[[#This Row],[distância '[km']]]*(1+'Custos Unitários'!$C$8)*(('Custos Unitários'!$C$21*'Custos Unitários'!$C$4)+('Custos Unitários'!$C$22*'Custos Unitários'!$C$5))</f>
        <v>621317.30543276726</v>
      </c>
      <c r="M268" s="1">
        <f>Tabela1[[#This Row],[Qtdade Amplificação]]*('Custos Unitários'!C$20)+IF(Tabela1[[#This Row],[Qtdade Amplificação]]&gt;4,TRUNC(Tabela1[[#This Row],[Qtdade Amplificação]]/4)*'Custos Unitários'!C$17,0)</f>
        <v>0</v>
      </c>
      <c r="N26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6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68" s="1">
        <f>'Custos Unitários'!$C$23*'Custos Unitários'!$C$6</f>
        <v>302692.44182889489</v>
      </c>
      <c r="Q268" s="5">
        <f>SUM(Tabela2[[#This Row],[custo duto e fibra]:[custo infra estação]])</f>
        <v>1290481.5449829986</v>
      </c>
      <c r="R268" s="2">
        <f>Tabela1[[#This Row],[distância '[km']]]*(1+'Custos Unitários'!$C$8)*('Custos Unitários'!$C$21*'Custos Unitários'!$C$4*'Custos Unitários'!$E$21+'Custos Unitários'!$C$22*'Custos Unitários'!$C$5*'Custos Unitários'!$E$22)</f>
        <v>7455.8076651932079</v>
      </c>
      <c r="S268" s="2">
        <f>Tabela1[[#This Row],[Qtdade Amplificação]]*('Custos Unitários'!D$20)+IF(Tabela1[[#This Row],[Qtdade Amplificação]]&gt;4,TRUNC(Tabela1[[#This Row],[Qtdade Amplificação]]/4)*'Custos Unitários'!D$17,0)</f>
        <v>0</v>
      </c>
      <c r="T26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6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68" s="2">
        <f>'Custos Unitários'!$C$23*'Custos Unitários'!$E$23*'Custos Unitários'!$C$6</f>
        <v>24215.39534631159</v>
      </c>
      <c r="W268" s="5">
        <f>SUM(Tabela3[[#This Row],[opex duto e fibra]:[opex infra estação]])</f>
        <v>64658.448168675939</v>
      </c>
    </row>
    <row r="269" spans="1:23" x14ac:dyDescent="0.25">
      <c r="A269" s="10">
        <v>110070</v>
      </c>
      <c r="B269" s="10" t="s">
        <v>180</v>
      </c>
      <c r="C269" s="10" t="s">
        <v>1015</v>
      </c>
      <c r="D269" s="10" t="s">
        <v>1016</v>
      </c>
      <c r="E269" s="10">
        <v>110002</v>
      </c>
      <c r="F269" s="10" t="s">
        <v>180</v>
      </c>
      <c r="G269" s="10" t="s">
        <v>871</v>
      </c>
      <c r="H269" s="10" t="s">
        <v>872</v>
      </c>
      <c r="I269" s="10">
        <v>1</v>
      </c>
      <c r="J269" s="11">
        <v>111.41</v>
      </c>
      <c r="K269" s="11">
        <f>IF(Tabela1[[#This Row],[distância '[km']]]&gt;100,TRUNC(Tabela1[[#This Row],[distância '[km']]]/'Custos Unitários'!$C$7,0),0)</f>
        <v>1</v>
      </c>
      <c r="L269" s="1">
        <f>Tabela1[[#This Row],[distância '[km']]]*(1+'Custos Unitários'!$C$8)*(('Custos Unitários'!$C$21*'Custos Unitários'!$C$4)+('Custos Unitários'!$C$22*'Custos Unitários'!$C$5))</f>
        <v>4263424.5502749812</v>
      </c>
      <c r="M269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26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26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269" s="1">
        <f>'Custos Unitários'!$C$23*'Custos Unitários'!$C$6</f>
        <v>302692.44182889489</v>
      </c>
      <c r="Q269" s="5">
        <f>SUM(Tabela2[[#This Row],[custo duto e fibra]:[custo infra estação]])</f>
        <v>5216907.9027290847</v>
      </c>
      <c r="R269" s="2">
        <f>Tabela1[[#This Row],[distância '[km']]]*(1+'Custos Unitários'!$C$8)*('Custos Unitários'!$C$21*'Custos Unitários'!$C$4*'Custos Unitários'!$E$21+'Custos Unitários'!$C$22*'Custos Unitários'!$C$5*'Custos Unitários'!$E$22)</f>
        <v>51161.094603299774</v>
      </c>
      <c r="S269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26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26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269" s="2">
        <f>'Custos Unitários'!$C$23*'Custos Unitários'!$E$23*'Custos Unitários'!$C$6</f>
        <v>24215.39534631159</v>
      </c>
      <c r="W269" s="5">
        <f>SUM(Tabela3[[#This Row],[opex duto e fibra]:[opex infra estação]])</f>
        <v>131407.21425511446</v>
      </c>
    </row>
    <row r="270" spans="1:23" x14ac:dyDescent="0.25">
      <c r="A270" s="10">
        <v>240210</v>
      </c>
      <c r="B270" s="10" t="s">
        <v>80</v>
      </c>
      <c r="C270" s="10" t="s">
        <v>1017</v>
      </c>
      <c r="D270" s="10" t="s">
        <v>1018</v>
      </c>
      <c r="E270" s="10">
        <v>240280</v>
      </c>
      <c r="F270" s="10" t="s">
        <v>80</v>
      </c>
      <c r="G270" s="10" t="s">
        <v>1019</v>
      </c>
      <c r="H270" s="10" t="s">
        <v>1020</v>
      </c>
      <c r="I270" s="10">
        <v>1</v>
      </c>
      <c r="J270" s="11">
        <v>20.594999999999999</v>
      </c>
      <c r="K270" s="11">
        <f>IF(Tabela1[[#This Row],[distância '[km']]]&gt;100,TRUNC(Tabela1[[#This Row],[distância '[km']]]/'Custos Unitários'!$C$7,0),0)</f>
        <v>0</v>
      </c>
      <c r="L270" s="1">
        <f>Tabela1[[#This Row],[distância '[km']]]*(1+'Custos Unitários'!$C$8)*(('Custos Unitários'!$C$21*'Custos Unitários'!$C$4)+('Custos Unitários'!$C$22*'Custos Unitários'!$C$5))</f>
        <v>788126.99589725549</v>
      </c>
      <c r="M270" s="1">
        <f>Tabela1[[#This Row],[Qtdade Amplificação]]*('Custos Unitários'!C$20)+IF(Tabela1[[#This Row],[Qtdade Amplificação]]&gt;4,TRUNC(Tabela1[[#This Row],[Qtdade Amplificação]]/4)*'Custos Unitários'!C$17,0)</f>
        <v>0</v>
      </c>
      <c r="N27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7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70" s="1">
        <f>'Custos Unitários'!$C$23*'Custos Unitários'!$C$6</f>
        <v>302692.44182889489</v>
      </c>
      <c r="Q270" s="5">
        <f>SUM(Tabela2[[#This Row],[custo duto e fibra]:[custo infra estação]])</f>
        <v>1457291.2354474866</v>
      </c>
      <c r="R270" s="2">
        <f>Tabela1[[#This Row],[distância '[km']]]*(1+'Custos Unitários'!$C$8)*('Custos Unitários'!$C$21*'Custos Unitários'!$C$4*'Custos Unitários'!$E$21+'Custos Unitários'!$C$22*'Custos Unitários'!$C$5*'Custos Unitários'!$E$22)</f>
        <v>9457.5239507670667</v>
      </c>
      <c r="S270" s="2">
        <f>Tabela1[[#This Row],[Qtdade Amplificação]]*('Custos Unitários'!D$20)+IF(Tabela1[[#This Row],[Qtdade Amplificação]]&gt;4,TRUNC(Tabela1[[#This Row],[Qtdade Amplificação]]/4)*'Custos Unitários'!D$17,0)</f>
        <v>0</v>
      </c>
      <c r="T27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7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70" s="2">
        <f>'Custos Unitários'!$C$23*'Custos Unitários'!$E$23*'Custos Unitários'!$C$6</f>
        <v>24215.39534631159</v>
      </c>
      <c r="W270" s="5">
        <f>SUM(Tabela3[[#This Row],[opex duto e fibra]:[opex infra estação]])</f>
        <v>66660.164454249796</v>
      </c>
    </row>
    <row r="271" spans="1:23" x14ac:dyDescent="0.25">
      <c r="A271" s="10">
        <v>170384</v>
      </c>
      <c r="B271" s="10" t="s">
        <v>20</v>
      </c>
      <c r="C271" s="10" t="s">
        <v>1021</v>
      </c>
      <c r="D271" s="10" t="s">
        <v>1022</v>
      </c>
      <c r="E271" s="10">
        <v>210950</v>
      </c>
      <c r="F271" s="10" t="s">
        <v>17</v>
      </c>
      <c r="G271" s="10" t="s">
        <v>1023</v>
      </c>
      <c r="H271" s="10" t="s">
        <v>1024</v>
      </c>
      <c r="I271" s="10">
        <v>1</v>
      </c>
      <c r="J271" s="11">
        <v>98.316000000000003</v>
      </c>
      <c r="K271" s="11">
        <f>IF(Tabela1[[#This Row],[distância '[km']]]&gt;100,TRUNC(Tabela1[[#This Row],[distância '[km']]]/'Custos Unitários'!$C$7,0),0)</f>
        <v>0</v>
      </c>
      <c r="L271" s="1">
        <f>Tabela1[[#This Row],[distância '[km']]]*(1+'Custos Unitários'!$C$8)*(('Custos Unitários'!$C$21*'Custos Unitários'!$C$4)+('Custos Unitários'!$C$22*'Custos Unitários'!$C$5))</f>
        <v>3762344.9249154925</v>
      </c>
      <c r="M271" s="1">
        <f>Tabela1[[#This Row],[Qtdade Amplificação]]*('Custos Unitários'!C$20)+IF(Tabela1[[#This Row],[Qtdade Amplificação]]&gt;4,TRUNC(Tabela1[[#This Row],[Qtdade Amplificação]]/4)*'Custos Unitários'!C$17,0)</f>
        <v>0</v>
      </c>
      <c r="N27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27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271" s="1">
        <f>'Custos Unitários'!$C$23*'Custos Unitários'!$C$6</f>
        <v>302692.44182889489</v>
      </c>
      <c r="Q271" s="5">
        <f>SUM(Tabela2[[#This Row],[custo duto e fibra]:[custo infra estação]])</f>
        <v>4482820.5055571925</v>
      </c>
      <c r="R271" s="2">
        <f>Tabela1[[#This Row],[distância '[km']]]*(1+'Custos Unitários'!$C$8)*('Custos Unitários'!$C$21*'Custos Unitários'!$C$4*'Custos Unitários'!$E$21+'Custos Unitários'!$C$22*'Custos Unitários'!$C$5*'Custos Unitários'!$E$22)</f>
        <v>45148.139098985914</v>
      </c>
      <c r="S271" s="2">
        <f>Tabela1[[#This Row],[Qtdade Amplificação]]*('Custos Unitários'!D$20)+IF(Tabela1[[#This Row],[Qtdade Amplificação]]&gt;4,TRUNC(Tabela1[[#This Row],[Qtdade Amplificação]]/4)*'Custos Unitários'!D$17,0)</f>
        <v>0</v>
      </c>
      <c r="T27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27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271" s="2">
        <f>'Custos Unitários'!$C$23*'Custos Unitários'!$E$23*'Custos Unitários'!$C$6</f>
        <v>24215.39534631159</v>
      </c>
      <c r="W271" s="5">
        <f>SUM(Tabela3[[#This Row],[opex duto e fibra]:[opex infra estação]])</f>
        <v>107481.91371161558</v>
      </c>
    </row>
    <row r="272" spans="1:23" x14ac:dyDescent="0.25">
      <c r="A272" s="10">
        <v>520495</v>
      </c>
      <c r="B272" s="10" t="s">
        <v>42</v>
      </c>
      <c r="C272" s="10" t="s">
        <v>1025</v>
      </c>
      <c r="D272" s="10" t="s">
        <v>1026</v>
      </c>
      <c r="E272" s="10">
        <v>521690</v>
      </c>
      <c r="F272" s="10" t="s">
        <v>42</v>
      </c>
      <c r="G272" s="10" t="s">
        <v>1027</v>
      </c>
      <c r="H272" s="10" t="s">
        <v>1028</v>
      </c>
      <c r="I272" s="10">
        <v>1</v>
      </c>
      <c r="J272" s="11">
        <v>67.685000000000002</v>
      </c>
      <c r="K272" s="11">
        <f>IF(Tabela1[[#This Row],[distância '[km']]]&gt;100,TRUNC(Tabela1[[#This Row],[distância '[km']]]/'Custos Unitários'!$C$7,0),0)</f>
        <v>0</v>
      </c>
      <c r="L272" s="1">
        <f>Tabela1[[#This Row],[distância '[km']]]*(1+'Custos Unitários'!$C$8)*(('Custos Unitários'!$C$21*'Custos Unitários'!$C$4)+('Custos Unitários'!$C$22*'Custos Unitários'!$C$5))</f>
        <v>2590161.4817822645</v>
      </c>
      <c r="M272" s="1">
        <f>Tabela1[[#This Row],[Qtdade Amplificação]]*('Custos Unitários'!C$20)+IF(Tabela1[[#This Row],[Qtdade Amplificação]]&gt;4,TRUNC(Tabela1[[#This Row],[Qtdade Amplificação]]/4)*'Custos Unitários'!C$17,0)</f>
        <v>0</v>
      </c>
      <c r="N27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27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272" s="1">
        <f>'Custos Unitários'!$C$23*'Custos Unitários'!$C$6</f>
        <v>302692.44182889489</v>
      </c>
      <c r="Q272" s="5">
        <f>SUM(Tabela2[[#This Row],[custo duto e fibra]:[custo infra estação]])</f>
        <v>3264735.4092831379</v>
      </c>
      <c r="R272" s="2">
        <f>Tabela1[[#This Row],[distância '[km']]]*(1+'Custos Unitários'!$C$8)*('Custos Unitários'!$C$21*'Custos Unitários'!$C$4*'Custos Unitários'!$E$21+'Custos Unitários'!$C$22*'Custos Unitários'!$C$5*'Custos Unitários'!$E$22)</f>
        <v>31081.937781387176</v>
      </c>
      <c r="S272" s="2">
        <f>Tabela1[[#This Row],[Qtdade Amplificação]]*('Custos Unitários'!D$20)+IF(Tabela1[[#This Row],[Qtdade Amplificação]]&gt;4,TRUNC(Tabela1[[#This Row],[Qtdade Amplificação]]/4)*'Custos Unitários'!D$17,0)</f>
        <v>0</v>
      </c>
      <c r="T27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27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272" s="2">
        <f>'Custos Unitários'!$C$23*'Custos Unitários'!$E$23*'Custos Unitários'!$C$6</f>
        <v>24215.39534631159</v>
      </c>
      <c r="W272" s="5">
        <f>SUM(Tabela3[[#This Row],[opex duto e fibra]:[opex infra estação]])</f>
        <v>88825.547079934127</v>
      </c>
    </row>
    <row r="273" spans="1:23" x14ac:dyDescent="0.25">
      <c r="A273" s="10">
        <v>311170</v>
      </c>
      <c r="B273" s="10" t="s">
        <v>37</v>
      </c>
      <c r="C273" s="10" t="s">
        <v>1029</v>
      </c>
      <c r="D273" s="10" t="s">
        <v>1030</v>
      </c>
      <c r="E273" s="10">
        <v>311020</v>
      </c>
      <c r="F273" s="10" t="s">
        <v>37</v>
      </c>
      <c r="G273" s="10" t="s">
        <v>397</v>
      </c>
      <c r="H273" s="10" t="s">
        <v>398</v>
      </c>
      <c r="I273" s="10">
        <v>1</v>
      </c>
      <c r="J273" s="11">
        <v>31.512</v>
      </c>
      <c r="K273" s="11">
        <f>IF(Tabela1[[#This Row],[distância '[km']]]&gt;100,TRUNC(Tabela1[[#This Row],[distância '[km']]]/'Custos Unitários'!$C$7,0),0)</f>
        <v>0</v>
      </c>
      <c r="L273" s="1">
        <f>Tabela1[[#This Row],[distância '[km']]]*(1+'Custos Unitários'!$C$8)*(('Custos Unitários'!$C$21*'Custos Unitários'!$C$4)+('Custos Unitários'!$C$22*'Custos Unitários'!$C$5))</f>
        <v>1205897.4457253856</v>
      </c>
      <c r="M273" s="1">
        <f>Tabela1[[#This Row],[Qtdade Amplificação]]*('Custos Unitários'!C$20)+IF(Tabela1[[#This Row],[Qtdade Amplificação]]&gt;4,TRUNC(Tabela1[[#This Row],[Qtdade Amplificação]]/4)*'Custos Unitários'!C$17,0)</f>
        <v>0</v>
      </c>
      <c r="N27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7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73" s="1">
        <f>'Custos Unitários'!$C$23*'Custos Unitários'!$C$6</f>
        <v>302692.44182889489</v>
      </c>
      <c r="Q273" s="5">
        <f>SUM(Tabela2[[#This Row],[custo duto e fibra]:[custo infra estação]])</f>
        <v>1875061.6852756166</v>
      </c>
      <c r="R273" s="2">
        <f>Tabela1[[#This Row],[distância '[km']]]*(1+'Custos Unitários'!$C$8)*('Custos Unitários'!$C$21*'Custos Unitários'!$C$4*'Custos Unitários'!$E$21+'Custos Unitários'!$C$22*'Custos Unitários'!$C$5*'Custos Unitários'!$E$22)</f>
        <v>14470.769348704629</v>
      </c>
      <c r="S273" s="2">
        <f>Tabela1[[#This Row],[Qtdade Amplificação]]*('Custos Unitários'!D$20)+IF(Tabela1[[#This Row],[Qtdade Amplificação]]&gt;4,TRUNC(Tabela1[[#This Row],[Qtdade Amplificação]]/4)*'Custos Unitários'!D$17,0)</f>
        <v>0</v>
      </c>
      <c r="T27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7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73" s="2">
        <f>'Custos Unitários'!$C$23*'Custos Unitários'!$E$23*'Custos Unitários'!$C$6</f>
        <v>24215.39534631159</v>
      </c>
      <c r="W273" s="5">
        <f>SUM(Tabela3[[#This Row],[opex duto e fibra]:[opex infra estação]])</f>
        <v>71673.409852187353</v>
      </c>
    </row>
    <row r="274" spans="1:23" x14ac:dyDescent="0.25">
      <c r="A274" s="10">
        <v>510269</v>
      </c>
      <c r="B274" s="10" t="s">
        <v>208</v>
      </c>
      <c r="C274" s="10" t="s">
        <v>1031</v>
      </c>
      <c r="D274" s="10" t="s">
        <v>1032</v>
      </c>
      <c r="E274" s="10">
        <v>510335</v>
      </c>
      <c r="F274" s="10" t="s">
        <v>208</v>
      </c>
      <c r="G274" s="10" t="s">
        <v>1033</v>
      </c>
      <c r="H274" s="10" t="s">
        <v>1034</v>
      </c>
      <c r="I274" s="10">
        <v>1</v>
      </c>
      <c r="J274" s="11">
        <v>67.918999999999997</v>
      </c>
      <c r="K274" s="11">
        <f>IF(Tabela1[[#This Row],[distância '[km']]]&gt;100,TRUNC(Tabela1[[#This Row],[distância '[km']]]/'Custos Unitários'!$C$7,0),0)</f>
        <v>0</v>
      </c>
      <c r="L274" s="1">
        <f>Tabela1[[#This Row],[distância '[km']]]*(1+'Custos Unitários'!$C$8)*(('Custos Unitários'!$C$21*'Custos Unitários'!$C$4)+('Custos Unitários'!$C$22*'Custos Unitários'!$C$5))</f>
        <v>2599116.1657851757</v>
      </c>
      <c r="M274" s="1">
        <f>Tabela1[[#This Row],[Qtdade Amplificação]]*('Custos Unitários'!C$20)+IF(Tabela1[[#This Row],[Qtdade Amplificação]]&gt;4,TRUNC(Tabela1[[#This Row],[Qtdade Amplificação]]/4)*'Custos Unitários'!C$17,0)</f>
        <v>0</v>
      </c>
      <c r="N27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27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274" s="1">
        <f>'Custos Unitários'!$C$23*'Custos Unitários'!$C$6</f>
        <v>302692.44182889489</v>
      </c>
      <c r="Q274" s="5">
        <f>SUM(Tabela2[[#This Row],[custo duto e fibra]:[custo infra estação]])</f>
        <v>3273690.0932860491</v>
      </c>
      <c r="R274" s="2">
        <f>Tabela1[[#This Row],[distância '[km']]]*(1+'Custos Unitários'!$C$8)*('Custos Unitários'!$C$21*'Custos Unitários'!$C$4*'Custos Unitários'!$E$21+'Custos Unitários'!$C$22*'Custos Unitários'!$C$5*'Custos Unitários'!$E$22)</f>
        <v>31189.393989422111</v>
      </c>
      <c r="S274" s="2">
        <f>Tabela1[[#This Row],[Qtdade Amplificação]]*('Custos Unitários'!D$20)+IF(Tabela1[[#This Row],[Qtdade Amplificação]]&gt;4,TRUNC(Tabela1[[#This Row],[Qtdade Amplificação]]/4)*'Custos Unitários'!D$17,0)</f>
        <v>0</v>
      </c>
      <c r="T27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27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274" s="2">
        <f>'Custos Unitários'!$C$23*'Custos Unitários'!$E$23*'Custos Unitários'!$C$6</f>
        <v>24215.39534631159</v>
      </c>
      <c r="W274" s="5">
        <f>SUM(Tabela3[[#This Row],[opex duto e fibra]:[opex infra estação]])</f>
        <v>88933.003287969055</v>
      </c>
    </row>
    <row r="275" spans="1:23" x14ac:dyDescent="0.25">
      <c r="A275" s="10">
        <v>290610</v>
      </c>
      <c r="B275" s="10" t="s">
        <v>8</v>
      </c>
      <c r="C275" s="10" t="s">
        <v>1035</v>
      </c>
      <c r="D275" s="10" t="s">
        <v>1036</v>
      </c>
      <c r="E275" s="10">
        <v>292820</v>
      </c>
      <c r="F275" s="10" t="s">
        <v>8</v>
      </c>
      <c r="G275" s="10" t="s">
        <v>1037</v>
      </c>
      <c r="H275" s="10" t="s">
        <v>1038</v>
      </c>
      <c r="I275" s="10">
        <v>1</v>
      </c>
      <c r="J275" s="11">
        <v>23.646000000000001</v>
      </c>
      <c r="K275" s="11">
        <f>IF(Tabela1[[#This Row],[distância '[km']]]&gt;100,TRUNC(Tabela1[[#This Row],[distância '[km']]]/'Custos Unitários'!$C$7,0),0)</f>
        <v>0</v>
      </c>
      <c r="L275" s="1">
        <f>Tabela1[[#This Row],[distância '[km']]]*(1+'Custos Unitários'!$C$8)*(('Custos Unitários'!$C$21*'Custos Unitários'!$C$4)+('Custos Unitários'!$C$22*'Custos Unitários'!$C$5))</f>
        <v>904882.29885829112</v>
      </c>
      <c r="M275" s="1">
        <f>Tabela1[[#This Row],[Qtdade Amplificação]]*('Custos Unitários'!C$20)+IF(Tabela1[[#This Row],[Qtdade Amplificação]]&gt;4,TRUNC(Tabela1[[#This Row],[Qtdade Amplificação]]/4)*'Custos Unitários'!C$17,0)</f>
        <v>0</v>
      </c>
      <c r="N27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7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75" s="1">
        <f>'Custos Unitários'!$C$23*'Custos Unitários'!$C$6</f>
        <v>302692.44182889489</v>
      </c>
      <c r="Q275" s="5">
        <f>SUM(Tabela2[[#This Row],[custo duto e fibra]:[custo infra estação]])</f>
        <v>1574046.5384085223</v>
      </c>
      <c r="R275" s="2">
        <f>Tabela1[[#This Row],[distância '[km']]]*(1+'Custos Unitários'!$C$8)*('Custos Unitários'!$C$21*'Custos Unitários'!$C$4*'Custos Unitários'!$E$21+'Custos Unitários'!$C$22*'Custos Unitários'!$C$5*'Custos Unitários'!$E$22)</f>
        <v>10858.587586299494</v>
      </c>
      <c r="S275" s="2">
        <f>Tabela1[[#This Row],[Qtdade Amplificação]]*('Custos Unitários'!D$20)+IF(Tabela1[[#This Row],[Qtdade Amplificação]]&gt;4,TRUNC(Tabela1[[#This Row],[Qtdade Amplificação]]/4)*'Custos Unitários'!D$17,0)</f>
        <v>0</v>
      </c>
      <c r="T27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7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75" s="2">
        <f>'Custos Unitários'!$C$23*'Custos Unitários'!$E$23*'Custos Unitários'!$C$6</f>
        <v>24215.39534631159</v>
      </c>
      <c r="W275" s="5">
        <f>SUM(Tabela3[[#This Row],[opex duto e fibra]:[opex infra estação]])</f>
        <v>68061.22808978222</v>
      </c>
    </row>
    <row r="276" spans="1:23" x14ac:dyDescent="0.25">
      <c r="A276" s="10">
        <v>220225</v>
      </c>
      <c r="B276" s="10" t="s">
        <v>27</v>
      </c>
      <c r="C276" s="10" t="s">
        <v>1041</v>
      </c>
      <c r="D276" s="10" t="s">
        <v>1042</v>
      </c>
      <c r="E276" s="10">
        <v>220530</v>
      </c>
      <c r="F276" s="10" t="s">
        <v>27</v>
      </c>
      <c r="G276" s="10" t="s">
        <v>2341</v>
      </c>
      <c r="H276" s="10" t="s">
        <v>2342</v>
      </c>
      <c r="I276" s="10">
        <v>1</v>
      </c>
      <c r="J276" s="11">
        <v>84.236000000000004</v>
      </c>
      <c r="K276" s="11">
        <f>IF(Tabela1[[#This Row],[distância '[km']]]&gt;100,TRUNC(Tabela1[[#This Row],[distância '[km']]]/'Custos Unitários'!$C$7,0),0)</f>
        <v>0</v>
      </c>
      <c r="L276" s="1">
        <f>Tabela1[[#This Row],[distância '[km']]]*(1+'Custos Unitários'!$C$8)*(('Custos Unitários'!$C$21*'Custos Unitários'!$C$4)+('Custos Unitários'!$C$22*'Custos Unitários'!$C$5))</f>
        <v>3223533.1695266436</v>
      </c>
      <c r="M276" s="1">
        <f>Tabela1[[#This Row],[Qtdade Amplificação]]*('Custos Unitários'!C$20)+IF(Tabela1[[#This Row],[Qtdade Amplificação]]&gt;4,TRUNC(Tabela1[[#This Row],[Qtdade Amplificação]]/4)*'Custos Unitários'!C$17,0)</f>
        <v>0</v>
      </c>
      <c r="N27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27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276" s="1">
        <f>'Custos Unitários'!$C$23*'Custos Unitários'!$C$6</f>
        <v>302692.44182889489</v>
      </c>
      <c r="Q276" s="5">
        <f>SUM(Tabela2[[#This Row],[custo duto e fibra]:[custo infra estação]])</f>
        <v>3944008.750168344</v>
      </c>
      <c r="R276" s="2">
        <f>Tabela1[[#This Row],[distância '[km']]]*(1+'Custos Unitários'!$C$8)*('Custos Unitários'!$C$21*'Custos Unitários'!$C$4*'Custos Unitários'!$E$21+'Custos Unitários'!$C$22*'Custos Unitários'!$C$5*'Custos Unitários'!$E$22)</f>
        <v>38682.398034319725</v>
      </c>
      <c r="S276" s="2">
        <f>Tabela1[[#This Row],[Qtdade Amplificação]]*('Custos Unitários'!D$20)+IF(Tabela1[[#This Row],[Qtdade Amplificação]]&gt;4,TRUNC(Tabela1[[#This Row],[Qtdade Amplificação]]/4)*'Custos Unitários'!D$17,0)</f>
        <v>0</v>
      </c>
      <c r="T27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27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276" s="2">
        <f>'Custos Unitários'!$C$23*'Custos Unitários'!$E$23*'Custos Unitários'!$C$6</f>
        <v>24215.39534631159</v>
      </c>
      <c r="W276" s="5">
        <f>SUM(Tabela3[[#This Row],[opex duto e fibra]:[opex infra estação]])</f>
        <v>101016.17264694939</v>
      </c>
    </row>
    <row r="277" spans="1:23" x14ac:dyDescent="0.25">
      <c r="A277" s="10">
        <v>290660</v>
      </c>
      <c r="B277" s="10" t="s">
        <v>8</v>
      </c>
      <c r="C277" s="10" t="s">
        <v>1043</v>
      </c>
      <c r="D277" s="10" t="s">
        <v>1044</v>
      </c>
      <c r="E277" s="10">
        <v>293260</v>
      </c>
      <c r="F277" s="10" t="s">
        <v>8</v>
      </c>
      <c r="G277" s="10" t="s">
        <v>1045</v>
      </c>
      <c r="H277" s="10" t="s">
        <v>1046</v>
      </c>
      <c r="I277" s="10">
        <v>1</v>
      </c>
      <c r="J277" s="11">
        <v>62.067</v>
      </c>
      <c r="K277" s="11">
        <f>IF(Tabela1[[#This Row],[distância '[km']]]&gt;100,TRUNC(Tabela1[[#This Row],[distância '[km']]]/'Custos Unitários'!$C$7,0),0)</f>
        <v>0</v>
      </c>
      <c r="L277" s="1">
        <f>Tabela1[[#This Row],[distância '[km']]]*(1+'Custos Unitários'!$C$8)*(('Custos Unitários'!$C$21*'Custos Unitários'!$C$4)+('Custos Unitários'!$C$22*'Custos Unitários'!$C$5))</f>
        <v>2375172.5299516856</v>
      </c>
      <c r="M277" s="1">
        <f>Tabela1[[#This Row],[Qtdade Amplificação]]*('Custos Unitários'!C$20)+IF(Tabela1[[#This Row],[Qtdade Amplificação]]&gt;4,TRUNC(Tabela1[[#This Row],[Qtdade Amplificação]]/4)*'Custos Unitários'!C$17,0)</f>
        <v>0</v>
      </c>
      <c r="N27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27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277" s="1">
        <f>'Custos Unitários'!$C$23*'Custos Unitários'!$C$6</f>
        <v>302692.44182889489</v>
      </c>
      <c r="Q277" s="5">
        <f>SUM(Tabela2[[#This Row],[custo duto e fibra]:[custo infra estação]])</f>
        <v>3049746.4574525589</v>
      </c>
      <c r="R277" s="2">
        <f>Tabela1[[#This Row],[distância '[km']]]*(1+'Custos Unitários'!$C$8)*('Custos Unitários'!$C$21*'Custos Unitários'!$C$4*'Custos Unitários'!$E$21+'Custos Unitários'!$C$22*'Custos Unitários'!$C$5*'Custos Unitários'!$E$22)</f>
        <v>28502.070359420228</v>
      </c>
      <c r="S277" s="2">
        <f>Tabela1[[#This Row],[Qtdade Amplificação]]*('Custos Unitários'!D$20)+IF(Tabela1[[#This Row],[Qtdade Amplificação]]&gt;4,TRUNC(Tabela1[[#This Row],[Qtdade Amplificação]]/4)*'Custos Unitários'!D$17,0)</f>
        <v>0</v>
      </c>
      <c r="T27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27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277" s="2">
        <f>'Custos Unitários'!$C$23*'Custos Unitários'!$E$23*'Custos Unitários'!$C$6</f>
        <v>24215.39534631159</v>
      </c>
      <c r="W277" s="5">
        <f>SUM(Tabela3[[#This Row],[opex duto e fibra]:[opex infra estação]])</f>
        <v>86245.679657967179</v>
      </c>
    </row>
    <row r="278" spans="1:23" x14ac:dyDescent="0.25">
      <c r="A278" s="10">
        <v>210260</v>
      </c>
      <c r="B278" s="10" t="s">
        <v>17</v>
      </c>
      <c r="C278" s="10" t="s">
        <v>1047</v>
      </c>
      <c r="D278" s="10" t="s">
        <v>1048</v>
      </c>
      <c r="E278" s="10">
        <v>210565</v>
      </c>
      <c r="F278" s="10" t="s">
        <v>17</v>
      </c>
      <c r="G278" s="10" t="s">
        <v>232</v>
      </c>
      <c r="H278" s="10" t="s">
        <v>233</v>
      </c>
      <c r="I278" s="10">
        <v>1</v>
      </c>
      <c r="J278" s="11">
        <v>80.599000000000004</v>
      </c>
      <c r="K278" s="11">
        <f>IF(Tabela1[[#This Row],[distância '[km']]]&gt;100,TRUNC(Tabela1[[#This Row],[distância '[km']]]/'Custos Unitários'!$C$7,0),0)</f>
        <v>0</v>
      </c>
      <c r="L278" s="1">
        <f>Tabela1[[#This Row],[distância '[km']]]*(1+'Custos Unitários'!$C$8)*(('Custos Unitários'!$C$21*'Custos Unitários'!$C$4)+('Custos Unitários'!$C$22*'Custos Unitários'!$C$5))</f>
        <v>3084352.8886779752</v>
      </c>
      <c r="M278" s="1">
        <f>Tabela1[[#This Row],[Qtdade Amplificação]]*('Custos Unitários'!C$20)+IF(Tabela1[[#This Row],[Qtdade Amplificação]]&gt;4,TRUNC(Tabela1[[#This Row],[Qtdade Amplificação]]/4)*'Custos Unitários'!C$17,0)</f>
        <v>0</v>
      </c>
      <c r="N27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27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278" s="1">
        <f>'Custos Unitários'!$C$23*'Custos Unitários'!$C$6</f>
        <v>302692.44182889489</v>
      </c>
      <c r="Q278" s="5">
        <f>SUM(Tabela2[[#This Row],[custo duto e fibra]:[custo infra estação]])</f>
        <v>3804828.4693196756</v>
      </c>
      <c r="R278" s="2">
        <f>Tabela1[[#This Row],[distância '[km']]]*(1+'Custos Unitários'!$C$8)*('Custos Unitários'!$C$21*'Custos Unitários'!$C$4*'Custos Unitários'!$E$21+'Custos Unitários'!$C$22*'Custos Unitários'!$C$5*'Custos Unitários'!$E$22)</f>
        <v>37012.234664135707</v>
      </c>
      <c r="S278" s="2">
        <f>Tabela1[[#This Row],[Qtdade Amplificação]]*('Custos Unitários'!D$20)+IF(Tabela1[[#This Row],[Qtdade Amplificação]]&gt;4,TRUNC(Tabela1[[#This Row],[Qtdade Amplificação]]/4)*'Custos Unitários'!D$17,0)</f>
        <v>0</v>
      </c>
      <c r="T27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27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278" s="2">
        <f>'Custos Unitários'!$C$23*'Custos Unitários'!$E$23*'Custos Unitários'!$C$6</f>
        <v>24215.39534631159</v>
      </c>
      <c r="W278" s="5">
        <f>SUM(Tabela3[[#This Row],[opex duto e fibra]:[opex infra estação]])</f>
        <v>99346.00927676537</v>
      </c>
    </row>
    <row r="279" spans="1:23" x14ac:dyDescent="0.25">
      <c r="A279" s="10">
        <v>140017</v>
      </c>
      <c r="B279" s="10" t="s">
        <v>175</v>
      </c>
      <c r="C279" s="10" t="s">
        <v>1051</v>
      </c>
      <c r="D279" s="10" t="s">
        <v>1052</v>
      </c>
      <c r="E279" s="10">
        <v>140010</v>
      </c>
      <c r="F279" s="10" t="s">
        <v>175</v>
      </c>
      <c r="G279" s="10" t="s">
        <v>178</v>
      </c>
      <c r="H279" s="10" t="s">
        <v>179</v>
      </c>
      <c r="I279" s="10">
        <v>1</v>
      </c>
      <c r="J279" s="11">
        <v>37.344000000000001</v>
      </c>
      <c r="K279" s="11">
        <f>IF(Tabela1[[#This Row],[distância '[km']]]&gt;100,TRUNC(Tabela1[[#This Row],[distância '[km']]]/'Custos Unitários'!$C$7,0),0)</f>
        <v>0</v>
      </c>
      <c r="L279" s="1">
        <f>Tabela1[[#This Row],[distância '[km']]]*(1+'Custos Unitários'!$C$8)*(('Custos Unitários'!$C$21*'Custos Unitários'!$C$4)+('Custos Unitários'!$C$22*'Custos Unitários'!$C$5))</f>
        <v>1429075.72395179</v>
      </c>
      <c r="M279" s="1">
        <f>Tabela1[[#This Row],[Qtdade Amplificação]]*('Custos Unitários'!C$20)+IF(Tabela1[[#This Row],[Qtdade Amplificação]]&gt;4,TRUNC(Tabela1[[#This Row],[Qtdade Amplificação]]/4)*'Custos Unitários'!C$17,0)</f>
        <v>0</v>
      </c>
      <c r="N27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7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79" s="1">
        <f>'Custos Unitários'!$C$23*'Custos Unitários'!$C$6</f>
        <v>302692.44182889489</v>
      </c>
      <c r="Q279" s="5">
        <f>SUM(Tabela2[[#This Row],[custo duto e fibra]:[custo infra estação]])</f>
        <v>2098239.963502021</v>
      </c>
      <c r="R279" s="2">
        <f>Tabela1[[#This Row],[distância '[km']]]*(1+'Custos Unitários'!$C$8)*('Custos Unitários'!$C$21*'Custos Unitários'!$C$4*'Custos Unitários'!$E$21+'Custos Unitários'!$C$22*'Custos Unitários'!$C$5*'Custos Unitários'!$E$22)</f>
        <v>17148.908687421481</v>
      </c>
      <c r="S279" s="2">
        <f>Tabela1[[#This Row],[Qtdade Amplificação]]*('Custos Unitários'!D$20)+IF(Tabela1[[#This Row],[Qtdade Amplificação]]&gt;4,TRUNC(Tabela1[[#This Row],[Qtdade Amplificação]]/4)*'Custos Unitários'!D$17,0)</f>
        <v>0</v>
      </c>
      <c r="T27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7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79" s="2">
        <f>'Custos Unitários'!$C$23*'Custos Unitários'!$E$23*'Custos Unitários'!$C$6</f>
        <v>24215.39534631159</v>
      </c>
      <c r="W279" s="5">
        <f>SUM(Tabela3[[#This Row],[opex duto e fibra]:[opex infra estação]])</f>
        <v>74351.549190904203</v>
      </c>
    </row>
    <row r="280" spans="1:23" x14ac:dyDescent="0.25">
      <c r="A280" s="10">
        <v>311205</v>
      </c>
      <c r="B280" s="10" t="s">
        <v>37</v>
      </c>
      <c r="C280" s="10" t="s">
        <v>1053</v>
      </c>
      <c r="D280" s="10" t="s">
        <v>1054</v>
      </c>
      <c r="E280" s="10">
        <v>313610</v>
      </c>
      <c r="F280" s="10" t="s">
        <v>37</v>
      </c>
      <c r="G280" s="10" t="s">
        <v>797</v>
      </c>
      <c r="H280" s="10" t="s">
        <v>798</v>
      </c>
      <c r="I280" s="10">
        <v>1</v>
      </c>
      <c r="J280" s="11">
        <v>116.51900000000001</v>
      </c>
      <c r="K280" s="11">
        <f>IF(Tabela1[[#This Row],[distância '[km']]]&gt;100,TRUNC(Tabela1[[#This Row],[distância '[km']]]/'Custos Unitários'!$C$7,0),0)</f>
        <v>1</v>
      </c>
      <c r="L280" s="1">
        <f>Tabela1[[#This Row],[distância '[km']]]*(1+'Custos Unitários'!$C$8)*(('Custos Unitários'!$C$21*'Custos Unitários'!$C$4)+('Custos Unitários'!$C$22*'Custos Unitários'!$C$5))</f>
        <v>4458935.1510052113</v>
      </c>
      <c r="M280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28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28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280" s="1">
        <f>'Custos Unitários'!$C$23*'Custos Unitários'!$C$6</f>
        <v>302692.44182889489</v>
      </c>
      <c r="Q280" s="5">
        <f>SUM(Tabela2[[#This Row],[custo duto e fibra]:[custo infra estação]])</f>
        <v>5412418.5034593139</v>
      </c>
      <c r="R280" s="2">
        <f>Tabela1[[#This Row],[distância '[km']]]*(1+'Custos Unitários'!$C$8)*('Custos Unitários'!$C$21*'Custos Unitários'!$C$4*'Custos Unitários'!$E$21+'Custos Unitários'!$C$22*'Custos Unitários'!$C$5*'Custos Unitários'!$E$22)</f>
        <v>53507.221812062533</v>
      </c>
      <c r="S280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28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28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280" s="2">
        <f>'Custos Unitários'!$C$23*'Custos Unitários'!$E$23*'Custos Unitários'!$C$6</f>
        <v>24215.39534631159</v>
      </c>
      <c r="W280" s="5">
        <f>SUM(Tabela3[[#This Row],[opex duto e fibra]:[opex infra estação]])</f>
        <v>133753.34146387724</v>
      </c>
    </row>
    <row r="281" spans="1:23" x14ac:dyDescent="0.25">
      <c r="A281" s="10">
        <v>290682</v>
      </c>
      <c r="B281" s="10" t="s">
        <v>8</v>
      </c>
      <c r="C281" s="10" t="s">
        <v>1055</v>
      </c>
      <c r="D281" s="10" t="s">
        <v>1056</v>
      </c>
      <c r="E281" s="10">
        <v>291070</v>
      </c>
      <c r="F281" s="10" t="s">
        <v>8</v>
      </c>
      <c r="G281" s="10" t="s">
        <v>1057</v>
      </c>
      <c r="H281" s="10" t="s">
        <v>1058</v>
      </c>
      <c r="I281" s="10">
        <v>1</v>
      </c>
      <c r="J281" s="11">
        <v>71.174999999999997</v>
      </c>
      <c r="K281" s="11">
        <f>IF(Tabela1[[#This Row],[distância '[km']]]&gt;100,TRUNC(Tabela1[[#This Row],[distância '[km']]]/'Custos Unitários'!$C$7,0),0)</f>
        <v>0</v>
      </c>
      <c r="L281" s="1">
        <f>Tabela1[[#This Row],[distância '[km']]]*(1+'Custos Unitários'!$C$8)*(('Custos Unitários'!$C$21*'Custos Unitários'!$C$4)+('Custos Unitários'!$C$22*'Custos Unitários'!$C$5))</f>
        <v>2723716.3842188474</v>
      </c>
      <c r="M281" s="1">
        <f>Tabela1[[#This Row],[Qtdade Amplificação]]*('Custos Unitários'!C$20)+IF(Tabela1[[#This Row],[Qtdade Amplificação]]&gt;4,TRUNC(Tabela1[[#This Row],[Qtdade Amplificação]]/4)*'Custos Unitários'!C$17,0)</f>
        <v>0</v>
      </c>
      <c r="N28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28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281" s="1">
        <f>'Custos Unitários'!$C$23*'Custos Unitários'!$C$6</f>
        <v>302692.44182889489</v>
      </c>
      <c r="Q281" s="5">
        <f>SUM(Tabela2[[#This Row],[custo duto e fibra]:[custo infra estação]])</f>
        <v>3398290.3117197207</v>
      </c>
      <c r="R281" s="2">
        <f>Tabela1[[#This Row],[distância '[km']]]*(1+'Custos Unitários'!$C$8)*('Custos Unitários'!$C$21*'Custos Unitários'!$C$4*'Custos Unitários'!$E$21+'Custos Unitários'!$C$22*'Custos Unitários'!$C$5*'Custos Unitários'!$E$22)</f>
        <v>32684.596610626169</v>
      </c>
      <c r="S281" s="2">
        <f>Tabela1[[#This Row],[Qtdade Amplificação]]*('Custos Unitários'!D$20)+IF(Tabela1[[#This Row],[Qtdade Amplificação]]&gt;4,TRUNC(Tabela1[[#This Row],[Qtdade Amplificação]]/4)*'Custos Unitários'!D$17,0)</f>
        <v>0</v>
      </c>
      <c r="T28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28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281" s="2">
        <f>'Custos Unitários'!$C$23*'Custos Unitários'!$E$23*'Custos Unitários'!$C$6</f>
        <v>24215.39534631159</v>
      </c>
      <c r="W281" s="5">
        <f>SUM(Tabela3[[#This Row],[opex duto e fibra]:[opex infra estação]])</f>
        <v>90428.205909173121</v>
      </c>
    </row>
    <row r="282" spans="1:23" x14ac:dyDescent="0.25">
      <c r="A282" s="10">
        <v>430465</v>
      </c>
      <c r="B282" s="10" t="s">
        <v>32</v>
      </c>
      <c r="C282" s="10" t="s">
        <v>1059</v>
      </c>
      <c r="D282" s="10" t="s">
        <v>1060</v>
      </c>
      <c r="E282" s="10">
        <v>430250</v>
      </c>
      <c r="F282" s="10" t="s">
        <v>32</v>
      </c>
      <c r="G282" s="10" t="s">
        <v>1061</v>
      </c>
      <c r="H282" s="10" t="s">
        <v>1062</v>
      </c>
      <c r="I282" s="10">
        <v>1</v>
      </c>
      <c r="J282" s="11">
        <v>50.328000000000003</v>
      </c>
      <c r="K282" s="11">
        <f>IF(Tabela1[[#This Row],[distância '[km']]]&gt;100,TRUNC(Tabela1[[#This Row],[distância '[km']]]/'Custos Unitários'!$C$7,0),0)</f>
        <v>0</v>
      </c>
      <c r="L282" s="1">
        <f>Tabela1[[#This Row],[distância '[km']]]*(1+'Custos Unitários'!$C$8)*(('Custos Unitários'!$C$21*'Custos Unitários'!$C$4)+('Custos Unitários'!$C$22*'Custos Unitários'!$C$5))</f>
        <v>1925945.8824723028</v>
      </c>
      <c r="M282" s="1">
        <f>Tabela1[[#This Row],[Qtdade Amplificação]]*('Custos Unitários'!C$20)+IF(Tabela1[[#This Row],[Qtdade Amplificação]]&gt;4,TRUNC(Tabela1[[#This Row],[Qtdade Amplificação]]/4)*'Custos Unitários'!C$17,0)</f>
        <v>0</v>
      </c>
      <c r="N28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28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282" s="1">
        <f>'Custos Unitários'!$C$23*'Custos Unitários'!$C$6</f>
        <v>302692.44182889489</v>
      </c>
      <c r="Q282" s="5">
        <f>SUM(Tabela2[[#This Row],[custo duto e fibra]:[custo infra estação]])</f>
        <v>2600519.8099731761</v>
      </c>
      <c r="R282" s="2">
        <f>Tabela1[[#This Row],[distância '[km']]]*(1+'Custos Unitários'!$C$8)*('Custos Unitários'!$C$21*'Custos Unitários'!$C$4*'Custos Unitários'!$E$21+'Custos Unitários'!$C$22*'Custos Unitários'!$C$5*'Custos Unitários'!$E$22)</f>
        <v>23111.350589667636</v>
      </c>
      <c r="S282" s="2">
        <f>Tabela1[[#This Row],[Qtdade Amplificação]]*('Custos Unitários'!D$20)+IF(Tabela1[[#This Row],[Qtdade Amplificação]]&gt;4,TRUNC(Tabela1[[#This Row],[Qtdade Amplificação]]/4)*'Custos Unitários'!D$17,0)</f>
        <v>0</v>
      </c>
      <c r="T28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28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282" s="2">
        <f>'Custos Unitários'!$C$23*'Custos Unitários'!$E$23*'Custos Unitários'!$C$6</f>
        <v>24215.39534631159</v>
      </c>
      <c r="W282" s="5">
        <f>SUM(Tabela3[[#This Row],[opex duto e fibra]:[opex infra estação]])</f>
        <v>80854.95988821458</v>
      </c>
    </row>
    <row r="283" spans="1:23" x14ac:dyDescent="0.25">
      <c r="A283" s="10">
        <v>311210</v>
      </c>
      <c r="B283" s="10" t="s">
        <v>37</v>
      </c>
      <c r="C283" s="10" t="s">
        <v>1063</v>
      </c>
      <c r="D283" s="10" t="s">
        <v>1064</v>
      </c>
      <c r="E283" s="10">
        <v>310205</v>
      </c>
      <c r="F283" s="10" t="s">
        <v>37</v>
      </c>
      <c r="G283" s="10" t="s">
        <v>1065</v>
      </c>
      <c r="H283" s="10" t="s">
        <v>1066</v>
      </c>
      <c r="I283" s="10">
        <v>1</v>
      </c>
      <c r="J283" s="11">
        <v>15.728</v>
      </c>
      <c r="K283" s="11">
        <f>IF(Tabela1[[#This Row],[distância '[km']]]&gt;100,TRUNC(Tabela1[[#This Row],[distância '[km']]]/'Custos Unitários'!$C$7,0),0)</f>
        <v>0</v>
      </c>
      <c r="L283" s="1">
        <f>Tabela1[[#This Row],[distância '[km']]]*(1+'Custos Unitários'!$C$8)*(('Custos Unitários'!$C$21*'Custos Unitários'!$C$4)+('Custos Unitários'!$C$22*'Custos Unitários'!$C$5))</f>
        <v>601877.22221277177</v>
      </c>
      <c r="M283" s="1">
        <f>Tabela1[[#This Row],[Qtdade Amplificação]]*('Custos Unitários'!C$20)+IF(Tabela1[[#This Row],[Qtdade Amplificação]]&gt;4,TRUNC(Tabela1[[#This Row],[Qtdade Amplificação]]/4)*'Custos Unitários'!C$17,0)</f>
        <v>0</v>
      </c>
      <c r="N28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8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83" s="1">
        <f>'Custos Unitários'!$C$23*'Custos Unitários'!$C$6</f>
        <v>302692.44182889489</v>
      </c>
      <c r="Q283" s="5">
        <f>SUM(Tabela2[[#This Row],[custo duto e fibra]:[custo infra estação]])</f>
        <v>1271041.4617630029</v>
      </c>
      <c r="R283" s="2">
        <f>Tabela1[[#This Row],[distância '[km']]]*(1+'Custos Unitários'!$C$8)*('Custos Unitários'!$C$21*'Custos Unitários'!$C$4*'Custos Unitários'!$E$21+'Custos Unitários'!$C$22*'Custos Unitários'!$C$5*'Custos Unitários'!$E$22)</f>
        <v>7222.5266665532617</v>
      </c>
      <c r="S283" s="2">
        <f>Tabela1[[#This Row],[Qtdade Amplificação]]*('Custos Unitários'!D$20)+IF(Tabela1[[#This Row],[Qtdade Amplificação]]&gt;4,TRUNC(Tabela1[[#This Row],[Qtdade Amplificação]]/4)*'Custos Unitários'!D$17,0)</f>
        <v>0</v>
      </c>
      <c r="T28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8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83" s="2">
        <f>'Custos Unitários'!$C$23*'Custos Unitários'!$E$23*'Custos Unitários'!$C$6</f>
        <v>24215.39534631159</v>
      </c>
      <c r="W283" s="5">
        <f>SUM(Tabela3[[#This Row],[opex duto e fibra]:[opex infra estação]])</f>
        <v>64425.167170035988</v>
      </c>
    </row>
    <row r="284" spans="1:23" x14ac:dyDescent="0.25">
      <c r="A284" s="10">
        <v>311220</v>
      </c>
      <c r="B284" s="10" t="s">
        <v>37</v>
      </c>
      <c r="C284" s="10" t="s">
        <v>1067</v>
      </c>
      <c r="D284" s="10" t="s">
        <v>1068</v>
      </c>
      <c r="E284" s="10">
        <v>311310</v>
      </c>
      <c r="F284" s="10" t="s">
        <v>37</v>
      </c>
      <c r="G284" s="10" t="s">
        <v>1069</v>
      </c>
      <c r="H284" s="10" t="s">
        <v>1070</v>
      </c>
      <c r="I284" s="10">
        <v>1</v>
      </c>
      <c r="J284" s="11">
        <v>20.748000000000001</v>
      </c>
      <c r="K284" s="11">
        <f>IF(Tabela1[[#This Row],[distância '[km']]]&gt;100,TRUNC(Tabela1[[#This Row],[distância '[km']]]/'Custos Unitários'!$C$7,0),0)</f>
        <v>0</v>
      </c>
      <c r="L284" s="1">
        <f>Tabela1[[#This Row],[distância '[km']]]*(1+'Custos Unitários'!$C$8)*(('Custos Unitários'!$C$21*'Custos Unitários'!$C$4)+('Custos Unitários'!$C$22*'Custos Unitários'!$C$5))</f>
        <v>793981.98159146681</v>
      </c>
      <c r="M284" s="1">
        <f>Tabela1[[#This Row],[Qtdade Amplificação]]*('Custos Unitários'!C$20)+IF(Tabela1[[#This Row],[Qtdade Amplificação]]&gt;4,TRUNC(Tabela1[[#This Row],[Qtdade Amplificação]]/4)*'Custos Unitários'!C$17,0)</f>
        <v>0</v>
      </c>
      <c r="N28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8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84" s="1">
        <f>'Custos Unitários'!$C$23*'Custos Unitários'!$C$6</f>
        <v>302692.44182889489</v>
      </c>
      <c r="Q284" s="5">
        <f>SUM(Tabela2[[#This Row],[custo duto e fibra]:[custo infra estação]])</f>
        <v>1463146.2211416981</v>
      </c>
      <c r="R284" s="2">
        <f>Tabela1[[#This Row],[distância '[km']]]*(1+'Custos Unitários'!$C$8)*('Custos Unitários'!$C$21*'Custos Unitários'!$C$4*'Custos Unitários'!$E$21+'Custos Unitários'!$C$22*'Custos Unitários'!$C$5*'Custos Unitários'!$E$22)</f>
        <v>9527.7837790976027</v>
      </c>
      <c r="S284" s="2">
        <f>Tabela1[[#This Row],[Qtdade Amplificação]]*('Custos Unitários'!D$20)+IF(Tabela1[[#This Row],[Qtdade Amplificação]]&gt;4,TRUNC(Tabela1[[#This Row],[Qtdade Amplificação]]/4)*'Custos Unitários'!D$17,0)</f>
        <v>0</v>
      </c>
      <c r="T28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8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84" s="2">
        <f>'Custos Unitários'!$C$23*'Custos Unitários'!$E$23*'Custos Unitários'!$C$6</f>
        <v>24215.39534631159</v>
      </c>
      <c r="W284" s="5">
        <f>SUM(Tabela3[[#This Row],[opex duto e fibra]:[opex infra estação]])</f>
        <v>66730.424282580323</v>
      </c>
    </row>
    <row r="285" spans="1:23" x14ac:dyDescent="0.25">
      <c r="A285" s="10">
        <v>311230</v>
      </c>
      <c r="B285" s="10" t="s">
        <v>37</v>
      </c>
      <c r="C285" s="10" t="s">
        <v>1071</v>
      </c>
      <c r="D285" s="10" t="s">
        <v>1072</v>
      </c>
      <c r="E285" s="10">
        <v>311545</v>
      </c>
      <c r="F285" s="10" t="s">
        <v>37</v>
      </c>
      <c r="G285" s="10" t="s">
        <v>1100</v>
      </c>
      <c r="H285" s="10" t="s">
        <v>1101</v>
      </c>
      <c r="I285" s="10">
        <v>1</v>
      </c>
      <c r="J285" s="11">
        <v>157.75899999999999</v>
      </c>
      <c r="K285" s="11">
        <f>IF(Tabela1[[#This Row],[distância '[km']]]&gt;100,TRUNC(Tabela1[[#This Row],[distância '[km']]]/'Custos Unitários'!$C$7,0),0)</f>
        <v>2</v>
      </c>
      <c r="L285" s="1">
        <f>Tabela1[[#This Row],[distância '[km']]]*(1+'Custos Unitários'!$C$8)*(('Custos Unitários'!$C$21*'Custos Unitários'!$C$4)+('Custos Unitários'!$C$22*'Custos Unitários'!$C$5))</f>
        <v>6037102.536817437</v>
      </c>
      <c r="M285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28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28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285" s="1">
        <f>'Custos Unitários'!$C$23*'Custos Unitários'!$C$6</f>
        <v>302692.44182889489</v>
      </c>
      <c r="Q285" s="5">
        <f>SUM(Tabela2[[#This Row],[custo duto e fibra]:[custo infra estação]])</f>
        <v>7223593.6610839404</v>
      </c>
      <c r="R285" s="2">
        <f>Tabela1[[#This Row],[distância '[km']]]*(1+'Custos Unitários'!$C$8)*('Custos Unitários'!$C$21*'Custos Unitários'!$C$4*'Custos Unitários'!$E$21+'Custos Unitários'!$C$22*'Custos Unitários'!$C$5*'Custos Unitários'!$E$22)</f>
        <v>72445.230441809254</v>
      </c>
      <c r="S285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28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28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285" s="2">
        <f>'Custos Unitários'!$C$23*'Custos Unitários'!$E$23*'Custos Unitários'!$C$6</f>
        <v>24215.39534631159</v>
      </c>
      <c r="W285" s="5">
        <f>SUM(Tabela3[[#This Row],[opex duto e fibra]:[opex infra estação]])</f>
        <v>170603.69513280896</v>
      </c>
    </row>
    <row r="286" spans="1:23" x14ac:dyDescent="0.25">
      <c r="A286" s="10">
        <v>250403</v>
      </c>
      <c r="B286" s="10" t="s">
        <v>61</v>
      </c>
      <c r="C286" s="10" t="s">
        <v>1075</v>
      </c>
      <c r="D286" s="10" t="s">
        <v>1076</v>
      </c>
      <c r="E286" s="10">
        <v>250890</v>
      </c>
      <c r="F286" s="10" t="s">
        <v>61</v>
      </c>
      <c r="G286" s="10" t="s">
        <v>1077</v>
      </c>
      <c r="H286" s="10" t="s">
        <v>1078</v>
      </c>
      <c r="I286" s="10">
        <v>1</v>
      </c>
      <c r="J286" s="11">
        <v>17.652000000000001</v>
      </c>
      <c r="K286" s="11">
        <f>IF(Tabela1[[#This Row],[distância '[km']]]&gt;100,TRUNC(Tabela1[[#This Row],[distância '[km']]]/'Custos Unitários'!$C$7,0),0)</f>
        <v>0</v>
      </c>
      <c r="L286" s="1">
        <f>Tabela1[[#This Row],[distância '[km']]]*(1+'Custos Unitários'!$C$8)*(('Custos Unitários'!$C$21*'Custos Unitários'!$C$4)+('Custos Unitários'!$C$22*'Custos Unitários'!$C$5))</f>
        <v>675504.62401448679</v>
      </c>
      <c r="M286" s="1">
        <f>Tabela1[[#This Row],[Qtdade Amplificação]]*('Custos Unitários'!C$20)+IF(Tabela1[[#This Row],[Qtdade Amplificação]]&gt;4,TRUNC(Tabela1[[#This Row],[Qtdade Amplificação]]/4)*'Custos Unitários'!C$17,0)</f>
        <v>0</v>
      </c>
      <c r="N28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8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86" s="1">
        <f>'Custos Unitários'!$C$23*'Custos Unitários'!$C$6</f>
        <v>302692.44182889489</v>
      </c>
      <c r="Q286" s="5">
        <f>SUM(Tabela2[[#This Row],[custo duto e fibra]:[custo infra estação]])</f>
        <v>1344668.863564718</v>
      </c>
      <c r="R286" s="2">
        <f>Tabela1[[#This Row],[distância '[km']]]*(1+'Custos Unitários'!$C$8)*('Custos Unitários'!$C$21*'Custos Unitários'!$C$4*'Custos Unitários'!$E$21+'Custos Unitários'!$C$22*'Custos Unitários'!$C$5*'Custos Unitários'!$E$22)</f>
        <v>8106.0554881738426</v>
      </c>
      <c r="S286" s="2">
        <f>Tabela1[[#This Row],[Qtdade Amplificação]]*('Custos Unitários'!D$20)+IF(Tabela1[[#This Row],[Qtdade Amplificação]]&gt;4,TRUNC(Tabela1[[#This Row],[Qtdade Amplificação]]/4)*'Custos Unitários'!D$17,0)</f>
        <v>0</v>
      </c>
      <c r="T28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8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86" s="2">
        <f>'Custos Unitários'!$C$23*'Custos Unitários'!$E$23*'Custos Unitários'!$C$6</f>
        <v>24215.39534631159</v>
      </c>
      <c r="W286" s="5">
        <f>SUM(Tabela3[[#This Row],[opex duto e fibra]:[opex infra estação]])</f>
        <v>65308.695991656568</v>
      </c>
    </row>
    <row r="287" spans="1:23" x14ac:dyDescent="0.25">
      <c r="A287" s="10">
        <v>311265</v>
      </c>
      <c r="B287" s="10" t="s">
        <v>37</v>
      </c>
      <c r="C287" s="10" t="s">
        <v>1079</v>
      </c>
      <c r="D287" s="10" t="s">
        <v>1080</v>
      </c>
      <c r="E287" s="10">
        <v>310180</v>
      </c>
      <c r="F287" s="10" t="s">
        <v>37</v>
      </c>
      <c r="G287" s="10" t="s">
        <v>1081</v>
      </c>
      <c r="H287" s="10" t="s">
        <v>1082</v>
      </c>
      <c r="I287" s="10">
        <v>1</v>
      </c>
      <c r="J287" s="11">
        <v>31.448</v>
      </c>
      <c r="K287" s="11">
        <f>IF(Tabela1[[#This Row],[distância '[km']]]&gt;100,TRUNC(Tabela1[[#This Row],[distância '[km']]]/'Custos Unitários'!$C$7,0),0)</f>
        <v>0</v>
      </c>
      <c r="L287" s="1">
        <f>Tabela1[[#This Row],[distância '[km']]]*(1+'Custos Unitários'!$C$8)*(('Custos Unitários'!$C$21*'Custos Unitários'!$C$4)+('Custos Unitários'!$C$22*'Custos Unitários'!$C$5))</f>
        <v>1203448.3013827091</v>
      </c>
      <c r="M287" s="1">
        <f>Tabela1[[#This Row],[Qtdade Amplificação]]*('Custos Unitários'!C$20)+IF(Tabela1[[#This Row],[Qtdade Amplificação]]&gt;4,TRUNC(Tabela1[[#This Row],[Qtdade Amplificação]]/4)*'Custos Unitários'!C$17,0)</f>
        <v>0</v>
      </c>
      <c r="N28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8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87" s="1">
        <f>'Custos Unitários'!$C$23*'Custos Unitários'!$C$6</f>
        <v>302692.44182889489</v>
      </c>
      <c r="Q287" s="5">
        <f>SUM(Tabela2[[#This Row],[custo duto e fibra]:[custo infra estação]])</f>
        <v>1872612.5409329401</v>
      </c>
      <c r="R287" s="2">
        <f>Tabela1[[#This Row],[distância '[km']]]*(1+'Custos Unitários'!$C$8)*('Custos Unitários'!$C$21*'Custos Unitários'!$C$4*'Custos Unitários'!$E$21+'Custos Unitários'!$C$22*'Custos Unitários'!$C$5*'Custos Unitários'!$E$22)</f>
        <v>14441.379616592511</v>
      </c>
      <c r="S287" s="2">
        <f>Tabela1[[#This Row],[Qtdade Amplificação]]*('Custos Unitários'!D$20)+IF(Tabela1[[#This Row],[Qtdade Amplificação]]&gt;4,TRUNC(Tabela1[[#This Row],[Qtdade Amplificação]]/4)*'Custos Unitários'!D$17,0)</f>
        <v>0</v>
      </c>
      <c r="T28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8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87" s="2">
        <f>'Custos Unitários'!$C$23*'Custos Unitários'!$E$23*'Custos Unitários'!$C$6</f>
        <v>24215.39534631159</v>
      </c>
      <c r="W287" s="5">
        <f>SUM(Tabela3[[#This Row],[opex duto e fibra]:[opex infra estação]])</f>
        <v>71644.020120075234</v>
      </c>
    </row>
    <row r="288" spans="1:23" x14ac:dyDescent="0.25">
      <c r="A288" s="10">
        <v>220245</v>
      </c>
      <c r="B288" s="10" t="s">
        <v>27</v>
      </c>
      <c r="C288" s="10" t="s">
        <v>1083</v>
      </c>
      <c r="D288" s="10" t="s">
        <v>1084</v>
      </c>
      <c r="E288" s="10">
        <v>260020</v>
      </c>
      <c r="F288" s="10" t="s">
        <v>13</v>
      </c>
      <c r="G288" s="10" t="s">
        <v>49</v>
      </c>
      <c r="H288" s="10" t="s">
        <v>50</v>
      </c>
      <c r="I288" s="10">
        <v>1</v>
      </c>
      <c r="J288" s="11">
        <v>147.999</v>
      </c>
      <c r="K288" s="11">
        <f>IF(Tabela1[[#This Row],[distância '[km']]]&gt;100,TRUNC(Tabela1[[#This Row],[distância '[km']]]/'Custos Unitários'!$C$7,0),0)</f>
        <v>2</v>
      </c>
      <c r="L288" s="1">
        <f>Tabela1[[#This Row],[distância '[km']]]*(1+'Custos Unitários'!$C$8)*(('Custos Unitários'!$C$21*'Custos Unitários'!$C$4)+('Custos Unitários'!$C$22*'Custos Unitários'!$C$5))</f>
        <v>5663608.0245592576</v>
      </c>
      <c r="M288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28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28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288" s="1">
        <f>'Custos Unitários'!$C$23*'Custos Unitários'!$C$6</f>
        <v>302692.44182889489</v>
      </c>
      <c r="Q288" s="5">
        <f>SUM(Tabela2[[#This Row],[custo duto e fibra]:[custo infra estação]])</f>
        <v>6850099.1488257609</v>
      </c>
      <c r="R288" s="2">
        <f>Tabela1[[#This Row],[distância '[km']]]*(1+'Custos Unitários'!$C$8)*('Custos Unitários'!$C$21*'Custos Unitários'!$C$4*'Custos Unitários'!$E$21+'Custos Unitários'!$C$22*'Custos Unitários'!$C$5*'Custos Unitários'!$E$22)</f>
        <v>67963.296294711094</v>
      </c>
      <c r="S288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28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28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288" s="2">
        <f>'Custos Unitários'!$C$23*'Custos Unitários'!$E$23*'Custos Unitários'!$C$6</f>
        <v>24215.39534631159</v>
      </c>
      <c r="W288" s="5">
        <f>SUM(Tabela3[[#This Row],[opex duto e fibra]:[opex infra estação]])</f>
        <v>166121.7609857108</v>
      </c>
    </row>
    <row r="289" spans="1:23" x14ac:dyDescent="0.25">
      <c r="A289" s="10">
        <v>311280</v>
      </c>
      <c r="B289" s="10" t="s">
        <v>37</v>
      </c>
      <c r="C289" s="10" t="s">
        <v>1085</v>
      </c>
      <c r="D289" s="10" t="s">
        <v>1086</v>
      </c>
      <c r="E289" s="10">
        <v>315150</v>
      </c>
      <c r="F289" s="10" t="s">
        <v>37</v>
      </c>
      <c r="G289" s="10" t="s">
        <v>1087</v>
      </c>
      <c r="H289" s="10" t="s">
        <v>1088</v>
      </c>
      <c r="I289" s="10">
        <v>1</v>
      </c>
      <c r="J289" s="11">
        <v>23.81</v>
      </c>
      <c r="K289" s="11">
        <f>IF(Tabela1[[#This Row],[distância '[km']]]&gt;100,TRUNC(Tabela1[[#This Row],[distância '[km']]]/'Custos Unitários'!$C$7,0),0)</f>
        <v>0</v>
      </c>
      <c r="L289" s="1">
        <f>Tabela1[[#This Row],[distância '[km']]]*(1+'Custos Unitários'!$C$8)*(('Custos Unitários'!$C$21*'Custos Unitários'!$C$4)+('Custos Unitários'!$C$22*'Custos Unitários'!$C$5))</f>
        <v>911158.23123639985</v>
      </c>
      <c r="M289" s="1">
        <f>Tabela1[[#This Row],[Qtdade Amplificação]]*('Custos Unitários'!C$20)+IF(Tabela1[[#This Row],[Qtdade Amplificação]]&gt;4,TRUNC(Tabela1[[#This Row],[Qtdade Amplificação]]/4)*'Custos Unitários'!C$17,0)</f>
        <v>0</v>
      </c>
      <c r="N28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8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89" s="1">
        <f>'Custos Unitários'!$C$23*'Custos Unitários'!$C$6</f>
        <v>302692.44182889489</v>
      </c>
      <c r="Q289" s="5">
        <f>SUM(Tabela2[[#This Row],[custo duto e fibra]:[custo infra estação]])</f>
        <v>1580322.4707866309</v>
      </c>
      <c r="R289" s="2">
        <f>Tabela1[[#This Row],[distância '[km']]]*(1+'Custos Unitários'!$C$8)*('Custos Unitários'!$C$21*'Custos Unitários'!$C$4*'Custos Unitários'!$E$21+'Custos Unitários'!$C$22*'Custos Unitários'!$C$5*'Custos Unitários'!$E$22)</f>
        <v>10933.898774836798</v>
      </c>
      <c r="S289" s="2">
        <f>Tabela1[[#This Row],[Qtdade Amplificação]]*('Custos Unitários'!D$20)+IF(Tabela1[[#This Row],[Qtdade Amplificação]]&gt;4,TRUNC(Tabela1[[#This Row],[Qtdade Amplificação]]/4)*'Custos Unitários'!D$17,0)</f>
        <v>0</v>
      </c>
      <c r="T28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8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89" s="2">
        <f>'Custos Unitários'!$C$23*'Custos Unitários'!$E$23*'Custos Unitários'!$C$6</f>
        <v>24215.39534631159</v>
      </c>
      <c r="W289" s="5">
        <f>SUM(Tabela3[[#This Row],[opex duto e fibra]:[opex infra estação]])</f>
        <v>68136.539278319528</v>
      </c>
    </row>
    <row r="290" spans="1:23" x14ac:dyDescent="0.25">
      <c r="A290" s="10">
        <v>311290</v>
      </c>
      <c r="B290" s="10" t="s">
        <v>37</v>
      </c>
      <c r="C290" s="10" t="s">
        <v>1089</v>
      </c>
      <c r="D290" s="10" t="s">
        <v>1090</v>
      </c>
      <c r="E290" s="10">
        <v>314090</v>
      </c>
      <c r="F290" s="10" t="s">
        <v>37</v>
      </c>
      <c r="G290" s="10" t="s">
        <v>1091</v>
      </c>
      <c r="H290" s="10" t="s">
        <v>1092</v>
      </c>
      <c r="I290" s="10">
        <v>1</v>
      </c>
      <c r="J290" s="11">
        <v>19.771000000000001</v>
      </c>
      <c r="K290" s="11">
        <f>IF(Tabela1[[#This Row],[distância '[km']]]&gt;100,TRUNC(Tabela1[[#This Row],[distância '[km']]]/'Custos Unitários'!$C$7,0),0)</f>
        <v>0</v>
      </c>
      <c r="L290" s="1">
        <f>Tabela1[[#This Row],[distância '[km']]]*(1+'Custos Unitários'!$C$8)*(('Custos Unitários'!$C$21*'Custos Unitários'!$C$4)+('Custos Unitários'!$C$22*'Custos Unitários'!$C$5))</f>
        <v>756594.26248529449</v>
      </c>
      <c r="M290" s="1">
        <f>Tabela1[[#This Row],[Qtdade Amplificação]]*('Custos Unitários'!C$20)+IF(Tabela1[[#This Row],[Qtdade Amplificação]]&gt;4,TRUNC(Tabela1[[#This Row],[Qtdade Amplificação]]/4)*'Custos Unitários'!C$17,0)</f>
        <v>0</v>
      </c>
      <c r="N29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9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90" s="1">
        <f>'Custos Unitários'!$C$23*'Custos Unitários'!$C$6</f>
        <v>302692.44182889489</v>
      </c>
      <c r="Q290" s="5">
        <f>SUM(Tabela2[[#This Row],[custo duto e fibra]:[custo infra estação]])</f>
        <v>1425758.5020355256</v>
      </c>
      <c r="R290" s="2">
        <f>Tabela1[[#This Row],[distância '[km']]]*(1+'Custos Unitários'!$C$8)*('Custos Unitários'!$C$21*'Custos Unitários'!$C$4*'Custos Unitários'!$E$21+'Custos Unitários'!$C$22*'Custos Unitários'!$C$5*'Custos Unitários'!$E$22)</f>
        <v>9079.1311498235355</v>
      </c>
      <c r="S290" s="2">
        <f>Tabela1[[#This Row],[Qtdade Amplificação]]*('Custos Unitários'!D$20)+IF(Tabela1[[#This Row],[Qtdade Amplificação]]&gt;4,TRUNC(Tabela1[[#This Row],[Qtdade Amplificação]]/4)*'Custos Unitários'!D$17,0)</f>
        <v>0</v>
      </c>
      <c r="T29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9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90" s="2">
        <f>'Custos Unitários'!$C$23*'Custos Unitários'!$E$23*'Custos Unitários'!$C$6</f>
        <v>24215.39534631159</v>
      </c>
      <c r="W290" s="5">
        <f>SUM(Tabela3[[#This Row],[opex duto e fibra]:[opex infra estação]])</f>
        <v>66281.771653306263</v>
      </c>
    </row>
    <row r="291" spans="1:23" x14ac:dyDescent="0.25">
      <c r="A291" s="10">
        <v>220250</v>
      </c>
      <c r="B291" s="10" t="s">
        <v>27</v>
      </c>
      <c r="C291" s="10" t="s">
        <v>1093</v>
      </c>
      <c r="D291" s="10" t="s">
        <v>1094</v>
      </c>
      <c r="E291" s="10">
        <v>290590</v>
      </c>
      <c r="F291" s="10" t="s">
        <v>8</v>
      </c>
      <c r="G291" s="10" t="s">
        <v>464</v>
      </c>
      <c r="H291" s="10" t="s">
        <v>465</v>
      </c>
      <c r="I291" s="10">
        <v>1</v>
      </c>
      <c r="J291" s="11">
        <v>50.466999999999999</v>
      </c>
      <c r="K291" s="11">
        <f>IF(Tabela1[[#This Row],[distância '[km']]]&gt;100,TRUNC(Tabela1[[#This Row],[distância '[km']]]/'Custos Unitários'!$C$7,0),0)</f>
        <v>0</v>
      </c>
      <c r="L291" s="1">
        <f>Tabela1[[#This Row],[distância '[km']]]*(1+'Custos Unitários'!$C$8)*(('Custos Unitários'!$C$21*'Custos Unitários'!$C$4)+('Custos Unitários'!$C$22*'Custos Unitários'!$C$5))</f>
        <v>1931265.1178415534</v>
      </c>
      <c r="M291" s="1">
        <f>Tabela1[[#This Row],[Qtdade Amplificação]]*('Custos Unitários'!C$20)+IF(Tabela1[[#This Row],[Qtdade Amplificação]]&gt;4,TRUNC(Tabela1[[#This Row],[Qtdade Amplificação]]/4)*'Custos Unitários'!C$17,0)</f>
        <v>0</v>
      </c>
      <c r="N29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29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291" s="1">
        <f>'Custos Unitários'!$C$23*'Custos Unitários'!$C$6</f>
        <v>302692.44182889489</v>
      </c>
      <c r="Q291" s="5">
        <f>SUM(Tabela2[[#This Row],[custo duto e fibra]:[custo infra estação]])</f>
        <v>2605839.0453424267</v>
      </c>
      <c r="R291" s="2">
        <f>Tabela1[[#This Row],[distância '[km']]]*(1+'Custos Unitários'!$C$8)*('Custos Unitários'!$C$21*'Custos Unitários'!$C$4*'Custos Unitários'!$E$21+'Custos Unitários'!$C$22*'Custos Unitários'!$C$5*'Custos Unitários'!$E$22)</f>
        <v>23175.181414098643</v>
      </c>
      <c r="S291" s="2">
        <f>Tabela1[[#This Row],[Qtdade Amplificação]]*('Custos Unitários'!D$20)+IF(Tabela1[[#This Row],[Qtdade Amplificação]]&gt;4,TRUNC(Tabela1[[#This Row],[Qtdade Amplificação]]/4)*'Custos Unitários'!D$17,0)</f>
        <v>0</v>
      </c>
      <c r="T29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29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291" s="2">
        <f>'Custos Unitários'!$C$23*'Custos Unitários'!$E$23*'Custos Unitários'!$C$6</f>
        <v>24215.39534631159</v>
      </c>
      <c r="W291" s="5">
        <f>SUM(Tabela3[[#This Row],[opex duto e fibra]:[opex infra estação]])</f>
        <v>80918.790712645583</v>
      </c>
    </row>
    <row r="292" spans="1:23" x14ac:dyDescent="0.25">
      <c r="A292" s="10">
        <v>500280</v>
      </c>
      <c r="B292" s="10" t="s">
        <v>121</v>
      </c>
      <c r="C292" s="10" t="s">
        <v>1093</v>
      </c>
      <c r="D292" s="10" t="s">
        <v>1095</v>
      </c>
      <c r="E292" s="10">
        <v>500210</v>
      </c>
      <c r="F292" s="10" t="s">
        <v>121</v>
      </c>
      <c r="G292" s="10" t="s">
        <v>1096</v>
      </c>
      <c r="H292" s="10" t="s">
        <v>1097</v>
      </c>
      <c r="I292" s="10">
        <v>1</v>
      </c>
      <c r="J292" s="11">
        <v>62.762</v>
      </c>
      <c r="K292" s="11">
        <f>IF(Tabela1[[#This Row],[distância '[km']]]&gt;100,TRUNC(Tabela1[[#This Row],[distância '[km']]]/'Custos Unitários'!$C$7,0),0)</f>
        <v>0</v>
      </c>
      <c r="L292" s="1">
        <f>Tabela1[[#This Row],[distância '[km']]]*(1+'Custos Unitários'!$C$8)*(('Custos Unitários'!$C$21*'Custos Unitários'!$C$4)+('Custos Unitários'!$C$22*'Custos Unitários'!$C$5))</f>
        <v>2401768.7067979388</v>
      </c>
      <c r="M292" s="1">
        <f>Tabela1[[#This Row],[Qtdade Amplificação]]*('Custos Unitários'!C$20)+IF(Tabela1[[#This Row],[Qtdade Amplificação]]&gt;4,TRUNC(Tabela1[[#This Row],[Qtdade Amplificação]]/4)*'Custos Unitários'!C$17,0)</f>
        <v>0</v>
      </c>
      <c r="N29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29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292" s="1">
        <f>'Custos Unitários'!$C$23*'Custos Unitários'!$C$6</f>
        <v>302692.44182889489</v>
      </c>
      <c r="Q292" s="5">
        <f>SUM(Tabela2[[#This Row],[custo duto e fibra]:[custo infra estação]])</f>
        <v>3076342.6342988121</v>
      </c>
      <c r="R292" s="2">
        <f>Tabela1[[#This Row],[distância '[km']]]*(1+'Custos Unitários'!$C$8)*('Custos Unitários'!$C$21*'Custos Unitários'!$C$4*'Custos Unitários'!$E$21+'Custos Unitários'!$C$22*'Custos Unitários'!$C$5*'Custos Unitários'!$E$22)</f>
        <v>28821.224481575267</v>
      </c>
      <c r="S292" s="2">
        <f>Tabela1[[#This Row],[Qtdade Amplificação]]*('Custos Unitários'!D$20)+IF(Tabela1[[#This Row],[Qtdade Amplificação]]&gt;4,TRUNC(Tabela1[[#This Row],[Qtdade Amplificação]]/4)*'Custos Unitários'!D$17,0)</f>
        <v>0</v>
      </c>
      <c r="T29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29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292" s="2">
        <f>'Custos Unitários'!$C$23*'Custos Unitários'!$E$23*'Custos Unitários'!$C$6</f>
        <v>24215.39534631159</v>
      </c>
      <c r="W292" s="5">
        <f>SUM(Tabela3[[#This Row],[opex duto e fibra]:[opex infra estação]])</f>
        <v>86564.833780122208</v>
      </c>
    </row>
    <row r="293" spans="1:23" x14ac:dyDescent="0.25">
      <c r="A293" s="10">
        <v>311300</v>
      </c>
      <c r="B293" s="10" t="s">
        <v>37</v>
      </c>
      <c r="C293" s="10" t="s">
        <v>1098</v>
      </c>
      <c r="D293" s="10" t="s">
        <v>1099</v>
      </c>
      <c r="E293" s="10">
        <v>311545</v>
      </c>
      <c r="F293" s="10" t="s">
        <v>37</v>
      </c>
      <c r="G293" s="10" t="s">
        <v>1100</v>
      </c>
      <c r="H293" s="10" t="s">
        <v>1101</v>
      </c>
      <c r="I293" s="10">
        <v>1</v>
      </c>
      <c r="J293" s="11">
        <v>30.486000000000001</v>
      </c>
      <c r="K293" s="11">
        <f>IF(Tabela1[[#This Row],[distância '[km']]]&gt;100,TRUNC(Tabela1[[#This Row],[distância '[km']]]/'Custos Unitários'!$C$7,0),0)</f>
        <v>0</v>
      </c>
      <c r="L293" s="1">
        <f>Tabela1[[#This Row],[distância '[km']]]*(1+'Custos Unitários'!$C$8)*(('Custos Unitários'!$C$21*'Custos Unitários'!$C$4)+('Custos Unitários'!$C$22*'Custos Unitários'!$C$5))</f>
        <v>1166634.6004818515</v>
      </c>
      <c r="M293" s="1">
        <f>Tabela1[[#This Row],[Qtdade Amplificação]]*('Custos Unitários'!C$20)+IF(Tabela1[[#This Row],[Qtdade Amplificação]]&gt;4,TRUNC(Tabela1[[#This Row],[Qtdade Amplificação]]/4)*'Custos Unitários'!C$17,0)</f>
        <v>0</v>
      </c>
      <c r="N29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9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93" s="1">
        <f>'Custos Unitários'!$C$23*'Custos Unitários'!$C$6</f>
        <v>302692.44182889489</v>
      </c>
      <c r="Q293" s="5">
        <f>SUM(Tabela2[[#This Row],[custo duto e fibra]:[custo infra estação]])</f>
        <v>1835798.8400320825</v>
      </c>
      <c r="R293" s="2">
        <f>Tabela1[[#This Row],[distância '[km']]]*(1+'Custos Unitários'!$C$8)*('Custos Unitários'!$C$21*'Custos Unitários'!$C$4*'Custos Unitários'!$E$21+'Custos Unitários'!$C$22*'Custos Unitários'!$C$5*'Custos Unitários'!$E$22)</f>
        <v>13999.615205782218</v>
      </c>
      <c r="S293" s="2">
        <f>Tabela1[[#This Row],[Qtdade Amplificação]]*('Custos Unitários'!D$20)+IF(Tabela1[[#This Row],[Qtdade Amplificação]]&gt;4,TRUNC(Tabela1[[#This Row],[Qtdade Amplificação]]/4)*'Custos Unitários'!D$17,0)</f>
        <v>0</v>
      </c>
      <c r="T29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9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93" s="2">
        <f>'Custos Unitários'!$C$23*'Custos Unitários'!$E$23*'Custos Unitários'!$C$6</f>
        <v>24215.39534631159</v>
      </c>
      <c r="W293" s="5">
        <f>SUM(Tabela3[[#This Row],[opex duto e fibra]:[opex infra estação]])</f>
        <v>71202.255709264951</v>
      </c>
    </row>
    <row r="294" spans="1:23" x14ac:dyDescent="0.25">
      <c r="A294" s="10">
        <v>130100</v>
      </c>
      <c r="B294" s="10" t="s">
        <v>213</v>
      </c>
      <c r="C294" s="10" t="s">
        <v>1102</v>
      </c>
      <c r="D294" s="10" t="s">
        <v>1103</v>
      </c>
      <c r="E294" s="10">
        <v>130420</v>
      </c>
      <c r="F294" s="10" t="s">
        <v>213</v>
      </c>
      <c r="G294" s="10" t="s">
        <v>4712</v>
      </c>
      <c r="H294" s="10" t="s">
        <v>4728</v>
      </c>
      <c r="I294" s="10">
        <v>0</v>
      </c>
      <c r="J294" s="11">
        <v>295.1151239594696</v>
      </c>
      <c r="K294" s="11">
        <f>IF(Tabela1[[#This Row],[distância '[km']]]&gt;100,TRUNC(Tabela1[[#This Row],[distância '[km']]]/'Custos Unitários'!$C$7,0),0)</f>
        <v>4</v>
      </c>
      <c r="L294" s="1">
        <f>Tabela1[[#This Row],[distância '[km']]]*(1+'Custos Unitários'!$C$8)*(('Custos Unitários'!$C$21*'Custos Unitários'!$C$4)+('Custos Unitários'!$C$22*'Custos Unitários'!$C$5))</f>
        <v>11293430.254431803</v>
      </c>
      <c r="M294" s="1">
        <f>Tabela1[[#This Row],[Qtdade Amplificação]]*('Custos Unitários'!C$20)+IF(Tabela1[[#This Row],[Qtdade Amplificação]]&gt;4,TRUNC(Tabela1[[#This Row],[Qtdade Amplificação]]/4)*'Custos Unitários'!C$17,0)</f>
        <v>932031.08724960545</v>
      </c>
      <c r="N29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29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294" s="1">
        <f>'Custos Unitários'!$C$23*'Custos Unitários'!$C$6</f>
        <v>302692.44182889489</v>
      </c>
      <c r="Q294" s="5">
        <f>SUM(Tabela2[[#This Row],[custo duto e fibra]:[custo infra estação]])</f>
        <v>12945936.92232311</v>
      </c>
      <c r="R294" s="2">
        <f>Tabela1[[#This Row],[distância '[km']]]*(1+'Custos Unitários'!$C$8)*('Custos Unitários'!$C$21*'Custos Unitários'!$C$4*'Custos Unitários'!$E$21+'Custos Unitários'!$C$22*'Custos Unitários'!$C$5*'Custos Unitários'!$E$22)</f>
        <v>135521.16305318163</v>
      </c>
      <c r="S294" s="2">
        <f>Tabela1[[#This Row],[Qtdade Amplificação]]*('Custos Unitários'!D$20)+IF(Tabela1[[#This Row],[Qtdade Amplificação]]&gt;4,TRUNC(Tabela1[[#This Row],[Qtdade Amplificação]]/4)*'Custos Unitários'!D$17,0)</f>
        <v>71649.38015674011</v>
      </c>
      <c r="T29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29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294" s="2">
        <f>'Custos Unitários'!$C$23*'Custos Unitários'!$E$23*'Custos Unitários'!$C$6</f>
        <v>24215.39534631159</v>
      </c>
      <c r="W294" s="5">
        <f>SUM(Tabela3[[#This Row],[opex duto e fibra]:[opex infra estação]])</f>
        <v>269504.31782255135</v>
      </c>
    </row>
    <row r="295" spans="1:23" x14ac:dyDescent="0.25">
      <c r="A295" s="10">
        <v>250407</v>
      </c>
      <c r="B295" s="10" t="s">
        <v>61</v>
      </c>
      <c r="C295" s="10" t="s">
        <v>1104</v>
      </c>
      <c r="D295" s="10" t="s">
        <v>1105</v>
      </c>
      <c r="E295" s="10">
        <v>250485</v>
      </c>
      <c r="F295" s="10" t="s">
        <v>61</v>
      </c>
      <c r="G295" s="10" t="s">
        <v>1434</v>
      </c>
      <c r="H295" s="10" t="s">
        <v>1435</v>
      </c>
      <c r="I295" s="10">
        <v>1</v>
      </c>
      <c r="J295" s="11">
        <v>18.87</v>
      </c>
      <c r="K295" s="11">
        <f>IF(Tabela1[[#This Row],[distância '[km']]]&gt;100,TRUNC(Tabela1[[#This Row],[distância '[km']]]/'Custos Unitários'!$C$7,0),0)</f>
        <v>0</v>
      </c>
      <c r="L295" s="1">
        <f>Tabela1[[#This Row],[distância '[km']]]*(1+'Custos Unitários'!$C$8)*(('Custos Unitários'!$C$21*'Custos Unitários'!$C$4)+('Custos Unitários'!$C$22*'Custos Unitários'!$C$5))</f>
        <v>722114.90228605072</v>
      </c>
      <c r="M295" s="1">
        <f>Tabela1[[#This Row],[Qtdade Amplificação]]*('Custos Unitários'!C$20)+IF(Tabela1[[#This Row],[Qtdade Amplificação]]&gt;4,TRUNC(Tabela1[[#This Row],[Qtdade Amplificação]]/4)*'Custos Unitários'!C$17,0)</f>
        <v>0</v>
      </c>
      <c r="N29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9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95" s="1">
        <f>'Custos Unitários'!$C$23*'Custos Unitários'!$C$6</f>
        <v>302692.44182889489</v>
      </c>
      <c r="Q295" s="5">
        <f>SUM(Tabela2[[#This Row],[custo duto e fibra]:[custo infra estação]])</f>
        <v>1391279.1418362819</v>
      </c>
      <c r="R295" s="2">
        <f>Tabela1[[#This Row],[distância '[km']]]*(1+'Custos Unitários'!$C$8)*('Custos Unitários'!$C$21*'Custos Unitários'!$C$4*'Custos Unitários'!$E$21+'Custos Unitários'!$C$22*'Custos Unitários'!$C$5*'Custos Unitários'!$E$22)</f>
        <v>8665.3788274326089</v>
      </c>
      <c r="S295" s="2">
        <f>Tabela1[[#This Row],[Qtdade Amplificação]]*('Custos Unitários'!D$20)+IF(Tabela1[[#This Row],[Qtdade Amplificação]]&gt;4,TRUNC(Tabela1[[#This Row],[Qtdade Amplificação]]/4)*'Custos Unitários'!D$17,0)</f>
        <v>0</v>
      </c>
      <c r="T29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9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95" s="2">
        <f>'Custos Unitários'!$C$23*'Custos Unitários'!$E$23*'Custos Unitários'!$C$6</f>
        <v>24215.39534631159</v>
      </c>
      <c r="W295" s="5">
        <f>SUM(Tabela3[[#This Row],[opex duto e fibra]:[opex infra estação]])</f>
        <v>65868.01933091534</v>
      </c>
    </row>
    <row r="296" spans="1:23" x14ac:dyDescent="0.25">
      <c r="A296" s="10">
        <v>290690</v>
      </c>
      <c r="B296" s="10" t="s">
        <v>8</v>
      </c>
      <c r="C296" s="10" t="s">
        <v>1108</v>
      </c>
      <c r="D296" s="10" t="s">
        <v>1109</v>
      </c>
      <c r="E296" s="10">
        <v>293135</v>
      </c>
      <c r="F296" s="10" t="s">
        <v>8</v>
      </c>
      <c r="G296" s="10" t="s">
        <v>128</v>
      </c>
      <c r="H296" s="10" t="s">
        <v>129</v>
      </c>
      <c r="I296" s="10">
        <v>1</v>
      </c>
      <c r="J296" s="11">
        <v>90.495999999999995</v>
      </c>
      <c r="K296" s="11">
        <f>IF(Tabela1[[#This Row],[distância '[km']]]&gt;100,TRUNC(Tabela1[[#This Row],[distância '[km']]]/'Custos Unitários'!$C$7,0),0)</f>
        <v>0</v>
      </c>
      <c r="L296" s="1">
        <f>Tabela1[[#This Row],[distância '[km']]]*(1+'Custos Unitários'!$C$8)*(('Custos Unitários'!$C$21*'Custos Unitários'!$C$4)+('Custos Unitários'!$C$22*'Custos Unitários'!$C$5))</f>
        <v>3463090.1005446971</v>
      </c>
      <c r="M296" s="1">
        <f>Tabela1[[#This Row],[Qtdade Amplificação]]*('Custos Unitários'!C$20)+IF(Tabela1[[#This Row],[Qtdade Amplificação]]&gt;4,TRUNC(Tabela1[[#This Row],[Qtdade Amplificação]]/4)*'Custos Unitários'!C$17,0)</f>
        <v>0</v>
      </c>
      <c r="N29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29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296" s="1">
        <f>'Custos Unitários'!$C$23*'Custos Unitários'!$C$6</f>
        <v>302692.44182889489</v>
      </c>
      <c r="Q296" s="5">
        <f>SUM(Tabela2[[#This Row],[custo duto e fibra]:[custo infra estação]])</f>
        <v>4183565.6811863976</v>
      </c>
      <c r="R296" s="2">
        <f>Tabela1[[#This Row],[distância '[km']]]*(1+'Custos Unitários'!$C$8)*('Custos Unitários'!$C$21*'Custos Unitários'!$C$4*'Custos Unitários'!$E$21+'Custos Unitários'!$C$22*'Custos Unitários'!$C$5*'Custos Unitários'!$E$22)</f>
        <v>41557.081206536364</v>
      </c>
      <c r="S296" s="2">
        <f>Tabela1[[#This Row],[Qtdade Amplificação]]*('Custos Unitários'!D$20)+IF(Tabela1[[#This Row],[Qtdade Amplificação]]&gt;4,TRUNC(Tabela1[[#This Row],[Qtdade Amplificação]]/4)*'Custos Unitários'!D$17,0)</f>
        <v>0</v>
      </c>
      <c r="T29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29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296" s="2">
        <f>'Custos Unitários'!$C$23*'Custos Unitários'!$E$23*'Custos Unitários'!$C$6</f>
        <v>24215.39534631159</v>
      </c>
      <c r="W296" s="5">
        <f>SUM(Tabela3[[#This Row],[opex duto e fibra]:[opex infra estação]])</f>
        <v>103890.85581916603</v>
      </c>
    </row>
    <row r="297" spans="1:23" x14ac:dyDescent="0.25">
      <c r="A297" s="10">
        <v>311350</v>
      </c>
      <c r="B297" s="10" t="s">
        <v>37</v>
      </c>
      <c r="C297" s="10" t="s">
        <v>1110</v>
      </c>
      <c r="D297" s="10" t="s">
        <v>1111</v>
      </c>
      <c r="E297" s="10">
        <v>312160</v>
      </c>
      <c r="F297" s="10" t="s">
        <v>37</v>
      </c>
      <c r="G297" s="10" t="s">
        <v>1432</v>
      </c>
      <c r="H297" s="10" t="s">
        <v>1433</v>
      </c>
      <c r="I297" s="10">
        <v>1</v>
      </c>
      <c r="J297" s="11">
        <v>132.947</v>
      </c>
      <c r="K297" s="11">
        <f>IF(Tabela1[[#This Row],[distância '[km']]]&gt;100,TRUNC(Tabela1[[#This Row],[distância '[km']]]/'Custos Unitários'!$C$7,0),0)</f>
        <v>1</v>
      </c>
      <c r="L297" s="1">
        <f>Tabela1[[#This Row],[distância '[km']]]*(1+'Custos Unitários'!$C$8)*(('Custos Unitários'!$C$21*'Custos Unitários'!$C$4)+('Custos Unitários'!$C$22*'Custos Unitários'!$C$5))</f>
        <v>5087599.8894660072</v>
      </c>
      <c r="M297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29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29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297" s="1">
        <f>'Custos Unitários'!$C$23*'Custos Unitários'!$C$6</f>
        <v>302692.44182889489</v>
      </c>
      <c r="Q297" s="5">
        <f>SUM(Tabela2[[#This Row],[custo duto e fibra]:[custo infra estação]])</f>
        <v>6041083.2419201098</v>
      </c>
      <c r="R297" s="2">
        <f>Tabela1[[#This Row],[distância '[km']]]*(1+'Custos Unitários'!$C$8)*('Custos Unitários'!$C$21*'Custos Unitários'!$C$4*'Custos Unitários'!$E$21+'Custos Unitários'!$C$22*'Custos Unitários'!$C$5*'Custos Unitários'!$E$22)</f>
        <v>61051.198673592095</v>
      </c>
      <c r="S297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29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29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297" s="2">
        <f>'Custos Unitários'!$C$23*'Custos Unitários'!$E$23*'Custos Unitários'!$C$6</f>
        <v>24215.39534631159</v>
      </c>
      <c r="W297" s="5">
        <f>SUM(Tabela3[[#This Row],[opex duto e fibra]:[opex infra estação]])</f>
        <v>141297.31832540678</v>
      </c>
    </row>
    <row r="298" spans="1:23" x14ac:dyDescent="0.25">
      <c r="A298" s="10">
        <v>290700</v>
      </c>
      <c r="B298" s="10" t="s">
        <v>8</v>
      </c>
      <c r="C298" s="10" t="s">
        <v>1112</v>
      </c>
      <c r="D298" s="10" t="s">
        <v>1113</v>
      </c>
      <c r="E298" s="10">
        <v>291050</v>
      </c>
      <c r="F298" s="10" t="s">
        <v>8</v>
      </c>
      <c r="G298" s="10" t="s">
        <v>1114</v>
      </c>
      <c r="H298" s="10" t="s">
        <v>1115</v>
      </c>
      <c r="I298" s="10">
        <v>1</v>
      </c>
      <c r="J298" s="11">
        <v>21.187000000000001</v>
      </c>
      <c r="K298" s="11">
        <f>IF(Tabela1[[#This Row],[distância '[km']]]&gt;100,TRUNC(Tabela1[[#This Row],[distância '[km']]]/'Custos Unitários'!$C$7,0),0)</f>
        <v>0</v>
      </c>
      <c r="L298" s="1">
        <f>Tabela1[[#This Row],[distância '[km']]]*(1+'Custos Unitários'!$C$8)*(('Custos Unitários'!$C$21*'Custos Unitários'!$C$4)+('Custos Unitários'!$C$22*'Custos Unitários'!$C$5))</f>
        <v>810781.58106701414</v>
      </c>
      <c r="M298" s="1">
        <f>Tabela1[[#This Row],[Qtdade Amplificação]]*('Custos Unitários'!C$20)+IF(Tabela1[[#This Row],[Qtdade Amplificação]]&gt;4,TRUNC(Tabela1[[#This Row],[Qtdade Amplificação]]/4)*'Custos Unitários'!C$17,0)</f>
        <v>0</v>
      </c>
      <c r="N29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29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298" s="1">
        <f>'Custos Unitários'!$C$23*'Custos Unitários'!$C$6</f>
        <v>302692.44182889489</v>
      </c>
      <c r="Q298" s="5">
        <f>SUM(Tabela2[[#This Row],[custo duto e fibra]:[custo infra estação]])</f>
        <v>1479945.8206172453</v>
      </c>
      <c r="R298" s="2">
        <f>Tabela1[[#This Row],[distância '[km']]]*(1+'Custos Unitários'!$C$8)*('Custos Unitários'!$C$21*'Custos Unitários'!$C$4*'Custos Unitários'!$E$21+'Custos Unitários'!$C$22*'Custos Unitários'!$C$5*'Custos Unitários'!$E$22)</f>
        <v>9729.3789728041702</v>
      </c>
      <c r="S298" s="2">
        <f>Tabela1[[#This Row],[Qtdade Amplificação]]*('Custos Unitários'!D$20)+IF(Tabela1[[#This Row],[Qtdade Amplificação]]&gt;4,TRUNC(Tabela1[[#This Row],[Qtdade Amplificação]]/4)*'Custos Unitários'!D$17,0)</f>
        <v>0</v>
      </c>
      <c r="T29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29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298" s="2">
        <f>'Custos Unitários'!$C$23*'Custos Unitários'!$E$23*'Custos Unitários'!$C$6</f>
        <v>24215.39534631159</v>
      </c>
      <c r="W298" s="5">
        <f>SUM(Tabela3[[#This Row],[opex duto e fibra]:[opex infra estação]])</f>
        <v>66932.019476286892</v>
      </c>
    </row>
    <row r="299" spans="1:23" x14ac:dyDescent="0.25">
      <c r="A299" s="10">
        <v>220255</v>
      </c>
      <c r="B299" s="10" t="s">
        <v>27</v>
      </c>
      <c r="C299" s="10" t="s">
        <v>1116</v>
      </c>
      <c r="D299" s="10" t="s">
        <v>1117</v>
      </c>
      <c r="E299" s="10">
        <v>220595</v>
      </c>
      <c r="F299" s="10" t="s">
        <v>27</v>
      </c>
      <c r="G299" s="10" t="s">
        <v>959</v>
      </c>
      <c r="H299" s="10" t="s">
        <v>960</v>
      </c>
      <c r="I299" s="10">
        <v>1</v>
      </c>
      <c r="J299" s="11">
        <v>57.93</v>
      </c>
      <c r="K299" s="11">
        <f>IF(Tabela1[[#This Row],[distância '[km']]]&gt;100,TRUNC(Tabela1[[#This Row],[distância '[km']]]/'Custos Unitários'!$C$7,0),0)</f>
        <v>0</v>
      </c>
      <c r="L299" s="1">
        <f>Tabela1[[#This Row],[distância '[km']]]*(1+'Custos Unitários'!$C$8)*(('Custos Unitários'!$C$21*'Custos Unitários'!$C$4)+('Custos Unitários'!$C$22*'Custos Unitários'!$C$5))</f>
        <v>2216858.3089258564</v>
      </c>
      <c r="M299" s="1">
        <f>Tabela1[[#This Row],[Qtdade Amplificação]]*('Custos Unitários'!C$20)+IF(Tabela1[[#This Row],[Qtdade Amplificação]]&gt;4,TRUNC(Tabela1[[#This Row],[Qtdade Amplificação]]/4)*'Custos Unitários'!C$17,0)</f>
        <v>0</v>
      </c>
      <c r="N29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29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299" s="1">
        <f>'Custos Unitários'!$C$23*'Custos Unitários'!$C$6</f>
        <v>302692.44182889489</v>
      </c>
      <c r="Q299" s="5">
        <f>SUM(Tabela2[[#This Row],[custo duto e fibra]:[custo infra estação]])</f>
        <v>2891432.2364267297</v>
      </c>
      <c r="R299" s="2">
        <f>Tabela1[[#This Row],[distância '[km']]]*(1+'Custos Unitários'!$C$8)*('Custos Unitários'!$C$21*'Custos Unitários'!$C$4*'Custos Unitários'!$E$21+'Custos Unitários'!$C$22*'Custos Unitários'!$C$5*'Custos Unitários'!$E$22)</f>
        <v>26602.299707110276</v>
      </c>
      <c r="S299" s="2">
        <f>Tabela1[[#This Row],[Qtdade Amplificação]]*('Custos Unitários'!D$20)+IF(Tabela1[[#This Row],[Qtdade Amplificação]]&gt;4,TRUNC(Tabela1[[#This Row],[Qtdade Amplificação]]/4)*'Custos Unitários'!D$17,0)</f>
        <v>0</v>
      </c>
      <c r="T29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29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299" s="2">
        <f>'Custos Unitários'!$C$23*'Custos Unitários'!$E$23*'Custos Unitários'!$C$6</f>
        <v>24215.39534631159</v>
      </c>
      <c r="W299" s="5">
        <f>SUM(Tabela3[[#This Row],[opex duto e fibra]:[opex infra estação]])</f>
        <v>84345.909005657217</v>
      </c>
    </row>
    <row r="300" spans="1:23" x14ac:dyDescent="0.25">
      <c r="A300" s="10">
        <v>290710</v>
      </c>
      <c r="B300" s="10" t="s">
        <v>8</v>
      </c>
      <c r="C300" s="10" t="s">
        <v>1118</v>
      </c>
      <c r="D300" s="10" t="s">
        <v>1119</v>
      </c>
      <c r="E300" s="10">
        <v>313930</v>
      </c>
      <c r="F300" s="10" t="s">
        <v>37</v>
      </c>
      <c r="G300" s="10" t="s">
        <v>2642</v>
      </c>
      <c r="H300" s="10" t="s">
        <v>2643</v>
      </c>
      <c r="I300" s="10">
        <v>1</v>
      </c>
      <c r="J300" s="11">
        <v>140.98599999999999</v>
      </c>
      <c r="K300" s="11">
        <f>IF(Tabela1[[#This Row],[distância '[km']]]&gt;100,TRUNC(Tabela1[[#This Row],[distância '[km']]]/'Custos Unitários'!$C$7,0),0)</f>
        <v>2</v>
      </c>
      <c r="L300" s="1">
        <f>Tabela1[[#This Row],[distância '[km']]]*(1+'Custos Unitários'!$C$8)*(('Custos Unitários'!$C$21*'Custos Unitários'!$C$4)+('Custos Unitários'!$C$22*'Custos Unitários'!$C$5))</f>
        <v>5395235.379634399</v>
      </c>
      <c r="M300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30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30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300" s="1">
        <f>'Custos Unitários'!$C$23*'Custos Unitários'!$C$6</f>
        <v>302692.44182889489</v>
      </c>
      <c r="Q300" s="5">
        <f>SUM(Tabela2[[#This Row],[custo duto e fibra]:[custo infra estação]])</f>
        <v>6581726.5039009023</v>
      </c>
      <c r="R300" s="2">
        <f>Tabela1[[#This Row],[distância '[km']]]*(1+'Custos Unitários'!$C$8)*('Custos Unitários'!$C$21*'Custos Unitários'!$C$4*'Custos Unitários'!$E$21+'Custos Unitários'!$C$22*'Custos Unitários'!$C$5*'Custos Unitários'!$E$22)</f>
        <v>64742.824555612795</v>
      </c>
      <c r="S300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30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30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300" s="2">
        <f>'Custos Unitários'!$C$23*'Custos Unitários'!$E$23*'Custos Unitários'!$C$6</f>
        <v>24215.39534631159</v>
      </c>
      <c r="W300" s="5">
        <f>SUM(Tabela3[[#This Row],[opex duto e fibra]:[opex infra estação]])</f>
        <v>162901.28924661252</v>
      </c>
    </row>
    <row r="301" spans="1:23" x14ac:dyDescent="0.25">
      <c r="A301" s="10">
        <v>311370</v>
      </c>
      <c r="B301" s="10" t="s">
        <v>37</v>
      </c>
      <c r="C301" s="10" t="s">
        <v>1122</v>
      </c>
      <c r="D301" s="10" t="s">
        <v>1123</v>
      </c>
      <c r="E301" s="10">
        <v>320360</v>
      </c>
      <c r="F301" s="10" t="s">
        <v>67</v>
      </c>
      <c r="G301" s="10" t="s">
        <v>1124</v>
      </c>
      <c r="H301" s="10" t="s">
        <v>1125</v>
      </c>
      <c r="I301" s="10">
        <v>1</v>
      </c>
      <c r="J301" s="11">
        <v>101.297</v>
      </c>
      <c r="K301" s="11">
        <f>IF(Tabela1[[#This Row],[distância '[km']]]&gt;100,TRUNC(Tabela1[[#This Row],[distância '[km']]]/'Custos Unitários'!$C$7,0),0)</f>
        <v>1</v>
      </c>
      <c r="L301" s="1">
        <f>Tabela1[[#This Row],[distância '[km']]]*(1+'Custos Unitários'!$C$8)*(('Custos Unitários'!$C$21*'Custos Unitários'!$C$4)+('Custos Unitários'!$C$22*'Custos Unitários'!$C$5))</f>
        <v>3876421.476251726</v>
      </c>
      <c r="M301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30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30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301" s="1">
        <f>'Custos Unitários'!$C$23*'Custos Unitários'!$C$6</f>
        <v>302692.44182889489</v>
      </c>
      <c r="Q301" s="5">
        <f>SUM(Tabela2[[#This Row],[custo duto e fibra]:[custo infra estação]])</f>
        <v>4829904.8287058286</v>
      </c>
      <c r="R301" s="2">
        <f>Tabela1[[#This Row],[distância '[km']]]*(1+'Custos Unitários'!$C$8)*('Custos Unitários'!$C$21*'Custos Unitários'!$C$4*'Custos Unitários'!$E$21+'Custos Unitários'!$C$22*'Custos Unitários'!$C$5*'Custos Unitários'!$E$22)</f>
        <v>46517.057715020717</v>
      </c>
      <c r="S301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30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30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301" s="2">
        <f>'Custos Unitários'!$C$23*'Custos Unitários'!$E$23*'Custos Unitários'!$C$6</f>
        <v>24215.39534631159</v>
      </c>
      <c r="W301" s="5">
        <f>SUM(Tabela3[[#This Row],[opex duto e fibra]:[opex infra estação]])</f>
        <v>126763.17736683541</v>
      </c>
    </row>
    <row r="302" spans="1:23" x14ac:dyDescent="0.25">
      <c r="A302" s="10">
        <v>311380</v>
      </c>
      <c r="B302" s="10" t="s">
        <v>37</v>
      </c>
      <c r="C302" s="10" t="s">
        <v>1126</v>
      </c>
      <c r="D302" s="10" t="s">
        <v>1127</v>
      </c>
      <c r="E302" s="10">
        <v>312590</v>
      </c>
      <c r="F302" s="10" t="s">
        <v>37</v>
      </c>
      <c r="G302" s="10" t="s">
        <v>1128</v>
      </c>
      <c r="H302" s="10" t="s">
        <v>1129</v>
      </c>
      <c r="I302" s="10">
        <v>1</v>
      </c>
      <c r="J302" s="11">
        <v>51.527000000000001</v>
      </c>
      <c r="K302" s="11">
        <f>IF(Tabela1[[#This Row],[distância '[km']]]&gt;100,TRUNC(Tabela1[[#This Row],[distância '[km']]]/'Custos Unitários'!$C$7,0),0)</f>
        <v>0</v>
      </c>
      <c r="L302" s="1">
        <f>Tabela1[[#This Row],[distância '[km']]]*(1+'Custos Unitários'!$C$8)*(('Custos Unitários'!$C$21*'Custos Unitários'!$C$4)+('Custos Unitários'!$C$22*'Custos Unitários'!$C$5))</f>
        <v>1971829.0710171347</v>
      </c>
      <c r="M302" s="1">
        <f>Tabela1[[#This Row],[Qtdade Amplificação]]*('Custos Unitários'!C$20)+IF(Tabela1[[#This Row],[Qtdade Amplificação]]&gt;4,TRUNC(Tabela1[[#This Row],[Qtdade Amplificação]]/4)*'Custos Unitários'!C$17,0)</f>
        <v>0</v>
      </c>
      <c r="N30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30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302" s="1">
        <f>'Custos Unitários'!$C$23*'Custos Unitários'!$C$6</f>
        <v>302692.44182889489</v>
      </c>
      <c r="Q302" s="5">
        <f>SUM(Tabela2[[#This Row],[custo duto e fibra]:[custo infra estação]])</f>
        <v>2646402.9985180083</v>
      </c>
      <c r="R302" s="2">
        <f>Tabela1[[#This Row],[distância '[km']]]*(1+'Custos Unitários'!$C$8)*('Custos Unitários'!$C$21*'Custos Unitários'!$C$4*'Custos Unitários'!$E$21+'Custos Unitários'!$C$22*'Custos Unitários'!$C$5*'Custos Unitários'!$E$22)</f>
        <v>23661.948852205616</v>
      </c>
      <c r="S302" s="2">
        <f>Tabela1[[#This Row],[Qtdade Amplificação]]*('Custos Unitários'!D$20)+IF(Tabela1[[#This Row],[Qtdade Amplificação]]&gt;4,TRUNC(Tabela1[[#This Row],[Qtdade Amplificação]]/4)*'Custos Unitários'!D$17,0)</f>
        <v>0</v>
      </c>
      <c r="T30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30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302" s="2">
        <f>'Custos Unitários'!$C$23*'Custos Unitários'!$E$23*'Custos Unitários'!$C$6</f>
        <v>24215.39534631159</v>
      </c>
      <c r="W302" s="5">
        <f>SUM(Tabela3[[#This Row],[opex duto e fibra]:[opex infra estação]])</f>
        <v>81405.558150752564</v>
      </c>
    </row>
    <row r="303" spans="1:23" x14ac:dyDescent="0.25">
      <c r="A303" s="10">
        <v>311440</v>
      </c>
      <c r="B303" s="10" t="s">
        <v>37</v>
      </c>
      <c r="C303" s="10" t="s">
        <v>1130</v>
      </c>
      <c r="D303" s="10" t="s">
        <v>1131</v>
      </c>
      <c r="E303" s="10">
        <v>310190</v>
      </c>
      <c r="F303" s="10" t="s">
        <v>37</v>
      </c>
      <c r="G303" s="10" t="s">
        <v>1132</v>
      </c>
      <c r="H303" s="10" t="s">
        <v>1133</v>
      </c>
      <c r="I303" s="10">
        <v>1</v>
      </c>
      <c r="J303" s="11">
        <v>33.445999999999998</v>
      </c>
      <c r="K303" s="11">
        <f>IF(Tabela1[[#This Row],[distância '[km']]]&gt;100,TRUNC(Tabela1[[#This Row],[distância '[km']]]/'Custos Unitários'!$C$7,0),0)</f>
        <v>0</v>
      </c>
      <c r="L303" s="1">
        <f>Tabela1[[#This Row],[distância '[km']]]*(1+'Custos Unitários'!$C$8)*(('Custos Unitários'!$C$21*'Custos Unitários'!$C$4)+('Custos Unitários'!$C$22*'Custos Unitários'!$C$5))</f>
        <v>1279907.5263306438</v>
      </c>
      <c r="M303" s="1">
        <f>Tabela1[[#This Row],[Qtdade Amplificação]]*('Custos Unitários'!C$20)+IF(Tabela1[[#This Row],[Qtdade Amplificação]]&gt;4,TRUNC(Tabela1[[#This Row],[Qtdade Amplificação]]/4)*'Custos Unitários'!C$17,0)</f>
        <v>0</v>
      </c>
      <c r="N30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0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03" s="1">
        <f>'Custos Unitários'!$C$23*'Custos Unitários'!$C$6</f>
        <v>302692.44182889489</v>
      </c>
      <c r="Q303" s="5">
        <f>SUM(Tabela2[[#This Row],[custo duto e fibra]:[custo infra estação]])</f>
        <v>1949071.7658808748</v>
      </c>
      <c r="R303" s="2">
        <f>Tabela1[[#This Row],[distância '[km']]]*(1+'Custos Unitários'!$C$8)*('Custos Unitários'!$C$21*'Custos Unitários'!$C$4*'Custos Unitários'!$E$21+'Custos Unitários'!$C$22*'Custos Unitários'!$C$5*'Custos Unitários'!$E$22)</f>
        <v>15358.890315967727</v>
      </c>
      <c r="S303" s="2">
        <f>Tabela1[[#This Row],[Qtdade Amplificação]]*('Custos Unitários'!D$20)+IF(Tabela1[[#This Row],[Qtdade Amplificação]]&gt;4,TRUNC(Tabela1[[#This Row],[Qtdade Amplificação]]/4)*'Custos Unitários'!D$17,0)</f>
        <v>0</v>
      </c>
      <c r="T30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0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03" s="2">
        <f>'Custos Unitários'!$C$23*'Custos Unitários'!$E$23*'Custos Unitários'!$C$6</f>
        <v>24215.39534631159</v>
      </c>
      <c r="W303" s="5">
        <f>SUM(Tabela3[[#This Row],[opex duto e fibra]:[opex infra estação]])</f>
        <v>72561.530819450447</v>
      </c>
    </row>
    <row r="304" spans="1:23" x14ac:dyDescent="0.25">
      <c r="A304" s="10">
        <v>260390</v>
      </c>
      <c r="B304" s="10" t="s">
        <v>13</v>
      </c>
      <c r="C304" s="10" t="s">
        <v>1134</v>
      </c>
      <c r="D304" s="10" t="s">
        <v>1135</v>
      </c>
      <c r="E304" s="10">
        <v>260010</v>
      </c>
      <c r="F304" s="10" t="s">
        <v>13</v>
      </c>
      <c r="G304" s="10" t="s">
        <v>63</v>
      </c>
      <c r="H304" s="10" t="s">
        <v>64</v>
      </c>
      <c r="I304" s="10">
        <v>1</v>
      </c>
      <c r="J304" s="11">
        <v>22.007000000000001</v>
      </c>
      <c r="K304" s="11">
        <f>IF(Tabela1[[#This Row],[distância '[km']]]&gt;100,TRUNC(Tabela1[[#This Row],[distância '[km']]]/'Custos Unitários'!$C$7,0),0)</f>
        <v>0</v>
      </c>
      <c r="L304" s="1">
        <f>Tabela1[[#This Row],[distância '[km']]]*(1+'Custos Unitários'!$C$8)*(('Custos Unitários'!$C$21*'Custos Unitários'!$C$4)+('Custos Unitários'!$C$22*'Custos Unitários'!$C$5))</f>
        <v>842161.24295755778</v>
      </c>
      <c r="M304" s="1">
        <f>Tabela1[[#This Row],[Qtdade Amplificação]]*('Custos Unitários'!C$20)+IF(Tabela1[[#This Row],[Qtdade Amplificação]]&gt;4,TRUNC(Tabela1[[#This Row],[Qtdade Amplificação]]/4)*'Custos Unitários'!C$17,0)</f>
        <v>0</v>
      </c>
      <c r="N30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0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04" s="1">
        <f>'Custos Unitários'!$C$23*'Custos Unitários'!$C$6</f>
        <v>302692.44182889489</v>
      </c>
      <c r="Q304" s="5">
        <f>SUM(Tabela2[[#This Row],[custo duto e fibra]:[custo infra estação]])</f>
        <v>1511325.482507789</v>
      </c>
      <c r="R304" s="2">
        <f>Tabela1[[#This Row],[distância '[km']]]*(1+'Custos Unitários'!$C$8)*('Custos Unitários'!$C$21*'Custos Unitários'!$C$4*'Custos Unitários'!$E$21+'Custos Unitários'!$C$22*'Custos Unitários'!$C$5*'Custos Unitários'!$E$22)</f>
        <v>10105.934915490694</v>
      </c>
      <c r="S304" s="2">
        <f>Tabela1[[#This Row],[Qtdade Amplificação]]*('Custos Unitários'!D$20)+IF(Tabela1[[#This Row],[Qtdade Amplificação]]&gt;4,TRUNC(Tabela1[[#This Row],[Qtdade Amplificação]]/4)*'Custos Unitários'!D$17,0)</f>
        <v>0</v>
      </c>
      <c r="T30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0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04" s="2">
        <f>'Custos Unitários'!$C$23*'Custos Unitários'!$E$23*'Custos Unitários'!$C$6</f>
        <v>24215.39534631159</v>
      </c>
      <c r="W304" s="5">
        <f>SUM(Tabela3[[#This Row],[opex duto e fibra]:[opex infra estação]])</f>
        <v>67308.575418973414</v>
      </c>
    </row>
    <row r="305" spans="1:23" x14ac:dyDescent="0.25">
      <c r="A305" s="10">
        <v>240250</v>
      </c>
      <c r="B305" s="10" t="s">
        <v>80</v>
      </c>
      <c r="C305" s="10" t="s">
        <v>1136</v>
      </c>
      <c r="D305" s="10" t="s">
        <v>1137</v>
      </c>
      <c r="E305" s="10">
        <v>240070</v>
      </c>
      <c r="F305" s="10" t="s">
        <v>80</v>
      </c>
      <c r="G305" s="10" t="s">
        <v>1138</v>
      </c>
      <c r="H305" s="10" t="s">
        <v>1139</v>
      </c>
      <c r="I305" s="10">
        <v>1</v>
      </c>
      <c r="J305" s="11">
        <v>20.52</v>
      </c>
      <c r="K305" s="11">
        <f>IF(Tabela1[[#This Row],[distância '[km']]]&gt;100,TRUNC(Tabela1[[#This Row],[distância '[km']]]/'Custos Unitários'!$C$7,0),0)</f>
        <v>0</v>
      </c>
      <c r="L305" s="1">
        <f>Tabela1[[#This Row],[distância '[km']]]*(1+'Custos Unitários'!$C$8)*(('Custos Unitários'!$C$21*'Custos Unitários'!$C$4)+('Custos Unitários'!$C$22*'Custos Unitários'!$C$5))</f>
        <v>785256.90487068135</v>
      </c>
      <c r="M305" s="1">
        <f>Tabela1[[#This Row],[Qtdade Amplificação]]*('Custos Unitários'!C$20)+IF(Tabela1[[#This Row],[Qtdade Amplificação]]&gt;4,TRUNC(Tabela1[[#This Row],[Qtdade Amplificação]]/4)*'Custos Unitários'!C$17,0)</f>
        <v>0</v>
      </c>
      <c r="N30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0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05" s="1">
        <f>'Custos Unitários'!$C$23*'Custos Unitários'!$C$6</f>
        <v>302692.44182889489</v>
      </c>
      <c r="Q305" s="5">
        <f>SUM(Tabela2[[#This Row],[custo duto e fibra]:[custo infra estação]])</f>
        <v>1454421.1444209125</v>
      </c>
      <c r="R305" s="2">
        <f>Tabela1[[#This Row],[distância '[km']]]*(1+'Custos Unitários'!$C$8)*('Custos Unitários'!$C$21*'Custos Unitários'!$C$4*'Custos Unitários'!$E$21+'Custos Unitários'!$C$22*'Custos Unitários'!$C$5*'Custos Unitários'!$E$22)</f>
        <v>9423.0828584481769</v>
      </c>
      <c r="S305" s="2">
        <f>Tabela1[[#This Row],[Qtdade Amplificação]]*('Custos Unitários'!D$20)+IF(Tabela1[[#This Row],[Qtdade Amplificação]]&gt;4,TRUNC(Tabela1[[#This Row],[Qtdade Amplificação]]/4)*'Custos Unitários'!D$17,0)</f>
        <v>0</v>
      </c>
      <c r="T30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0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05" s="2">
        <f>'Custos Unitários'!$C$23*'Custos Unitários'!$E$23*'Custos Unitários'!$C$6</f>
        <v>24215.39534631159</v>
      </c>
      <c r="W305" s="5">
        <f>SUM(Tabela3[[#This Row],[opex duto e fibra]:[opex infra estação]])</f>
        <v>66625.723361930897</v>
      </c>
    </row>
    <row r="306" spans="1:23" x14ac:dyDescent="0.25">
      <c r="A306" s="10">
        <v>140023</v>
      </c>
      <c r="B306" s="10" t="s">
        <v>175</v>
      </c>
      <c r="C306" s="10" t="s">
        <v>1140</v>
      </c>
      <c r="D306" s="10" t="s">
        <v>1141</v>
      </c>
      <c r="E306" s="10">
        <v>140050</v>
      </c>
      <c r="F306" s="10" t="s">
        <v>175</v>
      </c>
      <c r="G306" s="10" t="s">
        <v>1142</v>
      </c>
      <c r="H306" s="10" t="s">
        <v>1143</v>
      </c>
      <c r="I306" s="10">
        <v>1</v>
      </c>
      <c r="J306" s="11">
        <v>26.19</v>
      </c>
      <c r="K306" s="11">
        <f>IF(Tabela1[[#This Row],[distância '[km']]]&gt;100,TRUNC(Tabela1[[#This Row],[distância '[km']]]/'Custos Unitários'!$C$7,0),0)</f>
        <v>0</v>
      </c>
      <c r="L306" s="1">
        <f>Tabela1[[#This Row],[distância '[km']]]*(1+'Custos Unitários'!$C$8)*(('Custos Unitários'!$C$21*'Custos Unitários'!$C$4)+('Custos Unitários'!$C$22*'Custos Unitários'!$C$5))</f>
        <v>1002235.7864796856</v>
      </c>
      <c r="M306" s="1">
        <f>Tabela1[[#This Row],[Qtdade Amplificação]]*('Custos Unitários'!C$20)+IF(Tabela1[[#This Row],[Qtdade Amplificação]]&gt;4,TRUNC(Tabela1[[#This Row],[Qtdade Amplificação]]/4)*'Custos Unitários'!C$17,0)</f>
        <v>0</v>
      </c>
      <c r="N30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0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06" s="1">
        <f>'Custos Unitários'!$C$23*'Custos Unitários'!$C$6</f>
        <v>302692.44182889489</v>
      </c>
      <c r="Q306" s="5">
        <f>SUM(Tabela2[[#This Row],[custo duto e fibra]:[custo infra estação]])</f>
        <v>1671400.0260299167</v>
      </c>
      <c r="R306" s="2">
        <f>Tabela1[[#This Row],[distância '[km']]]*(1+'Custos Unitários'!$C$8)*('Custos Unitários'!$C$21*'Custos Unitários'!$C$4*'Custos Unitários'!$E$21+'Custos Unitários'!$C$22*'Custos Unitários'!$C$5*'Custos Unitários'!$E$22)</f>
        <v>12026.829437756227</v>
      </c>
      <c r="S306" s="2">
        <f>Tabela1[[#This Row],[Qtdade Amplificação]]*('Custos Unitários'!D$20)+IF(Tabela1[[#This Row],[Qtdade Amplificação]]&gt;4,TRUNC(Tabela1[[#This Row],[Qtdade Amplificação]]/4)*'Custos Unitários'!D$17,0)</f>
        <v>0</v>
      </c>
      <c r="T30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0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06" s="2">
        <f>'Custos Unitários'!$C$23*'Custos Unitários'!$E$23*'Custos Unitários'!$C$6</f>
        <v>24215.39534631159</v>
      </c>
      <c r="W306" s="5">
        <f>SUM(Tabela3[[#This Row],[opex duto e fibra]:[opex infra estação]])</f>
        <v>69229.46994123896</v>
      </c>
    </row>
    <row r="307" spans="1:23" x14ac:dyDescent="0.25">
      <c r="A307" s="10">
        <v>311460</v>
      </c>
      <c r="B307" s="10" t="s">
        <v>37</v>
      </c>
      <c r="C307" s="10" t="s">
        <v>1144</v>
      </c>
      <c r="D307" s="10" t="s">
        <v>1145</v>
      </c>
      <c r="E307" s="10">
        <v>313450</v>
      </c>
      <c r="F307" s="10" t="s">
        <v>37</v>
      </c>
      <c r="G307" s="10" t="s">
        <v>2262</v>
      </c>
      <c r="H307" s="10" t="s">
        <v>2263</v>
      </c>
      <c r="I307" s="10">
        <v>1</v>
      </c>
      <c r="J307" s="11">
        <v>26.327999999999999</v>
      </c>
      <c r="K307" s="11">
        <f>IF(Tabela1[[#This Row],[distância '[km']]]&gt;100,TRUNC(Tabela1[[#This Row],[distância '[km']]]/'Custos Unitários'!$C$7,0),0)</f>
        <v>0</v>
      </c>
      <c r="L307" s="1">
        <f>Tabela1[[#This Row],[distância '[km']]]*(1+'Custos Unitários'!$C$8)*(('Custos Unitários'!$C$21*'Custos Unitários'!$C$4)+('Custos Unitários'!$C$22*'Custos Unitários'!$C$5))</f>
        <v>1007516.7539685819</v>
      </c>
      <c r="M307" s="1">
        <f>Tabela1[[#This Row],[Qtdade Amplificação]]*('Custos Unitários'!C$20)+IF(Tabela1[[#This Row],[Qtdade Amplificação]]&gt;4,TRUNC(Tabela1[[#This Row],[Qtdade Amplificação]]/4)*'Custos Unitários'!C$17,0)</f>
        <v>0</v>
      </c>
      <c r="N30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0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07" s="1">
        <f>'Custos Unitários'!$C$23*'Custos Unitários'!$C$6</f>
        <v>302692.44182889489</v>
      </c>
      <c r="Q307" s="5">
        <f>SUM(Tabela2[[#This Row],[custo duto e fibra]:[custo infra estação]])</f>
        <v>1676680.993518813</v>
      </c>
      <c r="R307" s="2">
        <f>Tabela1[[#This Row],[distância '[km']]]*(1+'Custos Unitários'!$C$8)*('Custos Unitários'!$C$21*'Custos Unitários'!$C$4*'Custos Unitários'!$E$21+'Custos Unitários'!$C$22*'Custos Unitários'!$C$5*'Custos Unitários'!$E$22)</f>
        <v>12090.201047622983</v>
      </c>
      <c r="S307" s="2">
        <f>Tabela1[[#This Row],[Qtdade Amplificação]]*('Custos Unitários'!D$20)+IF(Tabela1[[#This Row],[Qtdade Amplificação]]&gt;4,TRUNC(Tabela1[[#This Row],[Qtdade Amplificação]]/4)*'Custos Unitários'!D$17,0)</f>
        <v>0</v>
      </c>
      <c r="T30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0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07" s="2">
        <f>'Custos Unitários'!$C$23*'Custos Unitários'!$E$23*'Custos Unitários'!$C$6</f>
        <v>24215.39534631159</v>
      </c>
      <c r="W307" s="5">
        <f>SUM(Tabela3[[#This Row],[opex duto e fibra]:[opex infra estação]])</f>
        <v>69292.84155110571</v>
      </c>
    </row>
    <row r="308" spans="1:23" x14ac:dyDescent="0.25">
      <c r="A308" s="10">
        <v>250410</v>
      </c>
      <c r="B308" s="10" t="s">
        <v>61</v>
      </c>
      <c r="C308" s="10" t="s">
        <v>1146</v>
      </c>
      <c r="D308" s="10" t="s">
        <v>1147</v>
      </c>
      <c r="E308" s="10">
        <v>251000</v>
      </c>
      <c r="F308" s="10" t="s">
        <v>61</v>
      </c>
      <c r="G308" s="10" t="s">
        <v>2930</v>
      </c>
      <c r="H308" s="10" t="s">
        <v>2931</v>
      </c>
      <c r="I308" s="10">
        <v>1</v>
      </c>
      <c r="J308" s="11">
        <v>18.677</v>
      </c>
      <c r="K308" s="11">
        <f>IF(Tabela1[[#This Row],[distância '[km']]]&gt;100,TRUNC(Tabela1[[#This Row],[distância '[km']]]/'Custos Unitários'!$C$7,0),0)</f>
        <v>0</v>
      </c>
      <c r="L308" s="1">
        <f>Tabela1[[#This Row],[distância '[km']]]*(1+'Custos Unitários'!$C$8)*(('Custos Unitários'!$C$21*'Custos Unitários'!$C$4)+('Custos Unitários'!$C$22*'Custos Unitários'!$C$5))</f>
        <v>714729.20137766644</v>
      </c>
      <c r="M308" s="1">
        <f>Tabela1[[#This Row],[Qtdade Amplificação]]*('Custos Unitários'!C$20)+IF(Tabela1[[#This Row],[Qtdade Amplificação]]&gt;4,TRUNC(Tabela1[[#This Row],[Qtdade Amplificação]]/4)*'Custos Unitários'!C$17,0)</f>
        <v>0</v>
      </c>
      <c r="N30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0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08" s="1">
        <f>'Custos Unitários'!$C$23*'Custos Unitários'!$C$6</f>
        <v>302692.44182889489</v>
      </c>
      <c r="Q308" s="5">
        <f>SUM(Tabela2[[#This Row],[custo duto e fibra]:[custo infra estação]])</f>
        <v>1383893.4409278976</v>
      </c>
      <c r="R308" s="2">
        <f>Tabela1[[#This Row],[distância '[km']]]*(1+'Custos Unitários'!$C$8)*('Custos Unitários'!$C$21*'Custos Unitários'!$C$4*'Custos Unitários'!$E$21+'Custos Unitários'!$C$22*'Custos Unitários'!$C$5*'Custos Unitários'!$E$22)</f>
        <v>8576.7504165319988</v>
      </c>
      <c r="S308" s="2">
        <f>Tabela1[[#This Row],[Qtdade Amplificação]]*('Custos Unitários'!D$20)+IF(Tabela1[[#This Row],[Qtdade Amplificação]]&gt;4,TRUNC(Tabela1[[#This Row],[Qtdade Amplificação]]/4)*'Custos Unitários'!D$17,0)</f>
        <v>0</v>
      </c>
      <c r="T30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0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08" s="2">
        <f>'Custos Unitários'!$C$23*'Custos Unitários'!$E$23*'Custos Unitários'!$C$6</f>
        <v>24215.39534631159</v>
      </c>
      <c r="W308" s="5">
        <f>SUM(Tabela3[[#This Row],[opex duto e fibra]:[opex infra estação]])</f>
        <v>65779.390920014732</v>
      </c>
    </row>
    <row r="309" spans="1:23" x14ac:dyDescent="0.25">
      <c r="A309" s="10">
        <v>170389</v>
      </c>
      <c r="B309" s="10" t="s">
        <v>20</v>
      </c>
      <c r="C309" s="10" t="s">
        <v>1148</v>
      </c>
      <c r="D309" s="10" t="s">
        <v>1149</v>
      </c>
      <c r="E309" s="10">
        <v>170255</v>
      </c>
      <c r="F309" s="10" t="s">
        <v>20</v>
      </c>
      <c r="G309" s="10" t="s">
        <v>853</v>
      </c>
      <c r="H309" s="10" t="s">
        <v>854</v>
      </c>
      <c r="I309" s="10">
        <v>1</v>
      </c>
      <c r="J309" s="11">
        <v>27.887</v>
      </c>
      <c r="K309" s="11">
        <f>IF(Tabela1[[#This Row],[distância '[km']]]&gt;100,TRUNC(Tabela1[[#This Row],[distância '[km']]]/'Custos Unitários'!$C$7,0),0)</f>
        <v>0</v>
      </c>
      <c r="L309" s="1">
        <f>Tabela1[[#This Row],[distância '[km']]]*(1+'Custos Unitários'!$C$8)*(('Custos Unitários'!$C$21*'Custos Unitários'!$C$4)+('Custos Unitários'!$C$22*'Custos Unitários'!$C$5))</f>
        <v>1067176.3794409693</v>
      </c>
      <c r="M309" s="1">
        <f>Tabela1[[#This Row],[Qtdade Amplificação]]*('Custos Unitários'!C$20)+IF(Tabela1[[#This Row],[Qtdade Amplificação]]&gt;4,TRUNC(Tabela1[[#This Row],[Qtdade Amplificação]]/4)*'Custos Unitários'!C$17,0)</f>
        <v>0</v>
      </c>
      <c r="N30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0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09" s="1">
        <f>'Custos Unitários'!$C$23*'Custos Unitários'!$C$6</f>
        <v>302692.44182889489</v>
      </c>
      <c r="Q309" s="5">
        <f>SUM(Tabela2[[#This Row],[custo duto e fibra]:[custo infra estação]])</f>
        <v>1736340.6189912003</v>
      </c>
      <c r="R309" s="2">
        <f>Tabela1[[#This Row],[distância '[km']]]*(1+'Custos Unitários'!$C$8)*('Custos Unitários'!$C$21*'Custos Unitários'!$C$4*'Custos Unitários'!$E$21+'Custos Unitários'!$C$22*'Custos Unitários'!$C$5*'Custos Unitários'!$E$22)</f>
        <v>12806.116553291633</v>
      </c>
      <c r="S309" s="2">
        <f>Tabela1[[#This Row],[Qtdade Amplificação]]*('Custos Unitários'!D$20)+IF(Tabela1[[#This Row],[Qtdade Amplificação]]&gt;4,TRUNC(Tabela1[[#This Row],[Qtdade Amplificação]]/4)*'Custos Unitários'!D$17,0)</f>
        <v>0</v>
      </c>
      <c r="T30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0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09" s="2">
        <f>'Custos Unitários'!$C$23*'Custos Unitários'!$E$23*'Custos Unitários'!$C$6</f>
        <v>24215.39534631159</v>
      </c>
      <c r="W309" s="5">
        <f>SUM(Tabela3[[#This Row],[opex duto e fibra]:[opex infra estação]])</f>
        <v>70008.757056774353</v>
      </c>
    </row>
    <row r="310" spans="1:23" x14ac:dyDescent="0.25">
      <c r="A310" s="10">
        <v>210290</v>
      </c>
      <c r="B310" s="10" t="s">
        <v>17</v>
      </c>
      <c r="C310" s="10" t="s">
        <v>1150</v>
      </c>
      <c r="D310" s="10" t="s">
        <v>1151</v>
      </c>
      <c r="E310" s="10">
        <v>210565</v>
      </c>
      <c r="F310" s="10" t="s">
        <v>17</v>
      </c>
      <c r="G310" s="10" t="s">
        <v>232</v>
      </c>
      <c r="H310" s="10" t="s">
        <v>233</v>
      </c>
      <c r="I310" s="10">
        <v>1</v>
      </c>
      <c r="J310" s="11">
        <v>82.385999999999996</v>
      </c>
      <c r="K310" s="11">
        <f>IF(Tabela1[[#This Row],[distância '[km']]]&gt;100,TRUNC(Tabela1[[#This Row],[distância '[km']]]/'Custos Unitários'!$C$7,0),0)</f>
        <v>0</v>
      </c>
      <c r="L310" s="1">
        <f>Tabela1[[#This Row],[distância '[km']]]*(1+'Custos Unitários'!$C$8)*(('Custos Unitários'!$C$21*'Custos Unitários'!$C$4)+('Custos Unitários'!$C$22*'Custos Unitários'!$C$5))</f>
        <v>3152737.5908711478</v>
      </c>
      <c r="M310" s="1">
        <f>Tabela1[[#This Row],[Qtdade Amplificação]]*('Custos Unitários'!C$20)+IF(Tabela1[[#This Row],[Qtdade Amplificação]]&gt;4,TRUNC(Tabela1[[#This Row],[Qtdade Amplificação]]/4)*'Custos Unitários'!C$17,0)</f>
        <v>0</v>
      </c>
      <c r="N31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31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310" s="1">
        <f>'Custos Unitários'!$C$23*'Custos Unitários'!$C$6</f>
        <v>302692.44182889489</v>
      </c>
      <c r="Q310" s="5">
        <f>SUM(Tabela2[[#This Row],[custo duto e fibra]:[custo infra estação]])</f>
        <v>3873213.1715128482</v>
      </c>
      <c r="R310" s="2">
        <f>Tabela1[[#This Row],[distância '[km']]]*(1+'Custos Unitários'!$C$8)*('Custos Unitários'!$C$21*'Custos Unitários'!$C$4*'Custos Unitários'!$E$21+'Custos Unitários'!$C$22*'Custos Unitários'!$C$5*'Custos Unitários'!$E$22)</f>
        <v>37832.851090453776</v>
      </c>
      <c r="S310" s="2">
        <f>Tabela1[[#This Row],[Qtdade Amplificação]]*('Custos Unitários'!D$20)+IF(Tabela1[[#This Row],[Qtdade Amplificação]]&gt;4,TRUNC(Tabela1[[#This Row],[Qtdade Amplificação]]/4)*'Custos Unitários'!D$17,0)</f>
        <v>0</v>
      </c>
      <c r="T31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31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310" s="2">
        <f>'Custos Unitários'!$C$23*'Custos Unitários'!$E$23*'Custos Unitários'!$C$6</f>
        <v>24215.39534631159</v>
      </c>
      <c r="W310" s="5">
        <f>SUM(Tabela3[[#This Row],[opex duto e fibra]:[opex infra estação]])</f>
        <v>100166.62570308344</v>
      </c>
    </row>
    <row r="311" spans="1:23" x14ac:dyDescent="0.25">
      <c r="A311" s="10">
        <v>311470</v>
      </c>
      <c r="B311" s="10" t="s">
        <v>37</v>
      </c>
      <c r="C311" s="10" t="s">
        <v>1152</v>
      </c>
      <c r="D311" s="10" t="s">
        <v>1153</v>
      </c>
      <c r="E311" s="10">
        <v>313900</v>
      </c>
      <c r="F311" s="10" t="s">
        <v>37</v>
      </c>
      <c r="G311" s="10" t="s">
        <v>1154</v>
      </c>
      <c r="H311" s="10" t="s">
        <v>1155</v>
      </c>
      <c r="I311" s="10">
        <v>1</v>
      </c>
      <c r="J311" s="11">
        <v>17.37</v>
      </c>
      <c r="K311" s="11">
        <f>IF(Tabela1[[#This Row],[distância '[km']]]&gt;100,TRUNC(Tabela1[[#This Row],[distância '[km']]]/'Custos Unitários'!$C$7,0),0)</f>
        <v>0</v>
      </c>
      <c r="L311" s="1">
        <f>Tabela1[[#This Row],[distância '[km']]]*(1+'Custos Unitários'!$C$8)*(('Custos Unitários'!$C$21*'Custos Unitários'!$C$4)+('Custos Unitários'!$C$22*'Custos Unitários'!$C$5))</f>
        <v>664713.08175456815</v>
      </c>
      <c r="M311" s="1">
        <f>Tabela1[[#This Row],[Qtdade Amplificação]]*('Custos Unitários'!C$20)+IF(Tabela1[[#This Row],[Qtdade Amplificação]]&gt;4,TRUNC(Tabela1[[#This Row],[Qtdade Amplificação]]/4)*'Custos Unitários'!C$17,0)</f>
        <v>0</v>
      </c>
      <c r="N31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1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11" s="1">
        <f>'Custos Unitários'!$C$23*'Custos Unitários'!$C$6</f>
        <v>302692.44182889489</v>
      </c>
      <c r="Q311" s="5">
        <f>SUM(Tabela2[[#This Row],[custo duto e fibra]:[custo infra estação]])</f>
        <v>1333877.3213047995</v>
      </c>
      <c r="R311" s="2">
        <f>Tabela1[[#This Row],[distância '[km']]]*(1+'Custos Unitários'!$C$8)*('Custos Unitários'!$C$21*'Custos Unitários'!$C$4*'Custos Unitários'!$E$21+'Custos Unitários'!$C$22*'Custos Unitários'!$C$5*'Custos Unitários'!$E$22)</f>
        <v>7976.5569810548177</v>
      </c>
      <c r="S311" s="2">
        <f>Tabela1[[#This Row],[Qtdade Amplificação]]*('Custos Unitários'!D$20)+IF(Tabela1[[#This Row],[Qtdade Amplificação]]&gt;4,TRUNC(Tabela1[[#This Row],[Qtdade Amplificação]]/4)*'Custos Unitários'!D$17,0)</f>
        <v>0</v>
      </c>
      <c r="T31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1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11" s="2">
        <f>'Custos Unitários'!$C$23*'Custos Unitários'!$E$23*'Custos Unitários'!$C$6</f>
        <v>24215.39534631159</v>
      </c>
      <c r="W311" s="5">
        <f>SUM(Tabela3[[#This Row],[opex duto e fibra]:[opex infra estação]])</f>
        <v>65179.197484537544</v>
      </c>
    </row>
    <row r="312" spans="1:23" x14ac:dyDescent="0.25">
      <c r="A312" s="10">
        <v>311490</v>
      </c>
      <c r="B312" s="10" t="s">
        <v>37</v>
      </c>
      <c r="C312" s="10" t="s">
        <v>1156</v>
      </c>
      <c r="D312" s="10" t="s">
        <v>1157</v>
      </c>
      <c r="E312" s="10">
        <v>312390</v>
      </c>
      <c r="F312" s="10" t="s">
        <v>37</v>
      </c>
      <c r="G312" s="10" t="s">
        <v>4794</v>
      </c>
      <c r="H312" s="10" t="s">
        <v>4795</v>
      </c>
      <c r="I312" s="10">
        <v>1</v>
      </c>
      <c r="J312" s="11">
        <v>32.152000000000001</v>
      </c>
      <c r="K312" s="11">
        <f>IF(Tabela1[[#This Row],[distância '[km']]]&gt;100,TRUNC(Tabela1[[#This Row],[distância '[km']]]/'Custos Unitários'!$C$7,0),0)</f>
        <v>0</v>
      </c>
      <c r="L312" s="1">
        <f>Tabela1[[#This Row],[distância '[km']]]*(1+'Custos Unitários'!$C$8)*(('Custos Unitários'!$C$21*'Custos Unitários'!$C$4)+('Custos Unitários'!$C$22*'Custos Unitários'!$C$5))</f>
        <v>1230388.8891521515</v>
      </c>
      <c r="M312" s="1">
        <f>Tabela1[[#This Row],[Qtdade Amplificação]]*('Custos Unitários'!C$20)+IF(Tabela1[[#This Row],[Qtdade Amplificação]]&gt;4,TRUNC(Tabela1[[#This Row],[Qtdade Amplificação]]/4)*'Custos Unitários'!C$17,0)</f>
        <v>0</v>
      </c>
      <c r="N31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1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12" s="1">
        <f>'Custos Unitários'!$C$23*'Custos Unitários'!$C$6</f>
        <v>302692.44182889489</v>
      </c>
      <c r="Q312" s="5">
        <f>SUM(Tabela2[[#This Row],[custo duto e fibra]:[custo infra estação]])</f>
        <v>1899553.1287023826</v>
      </c>
      <c r="R312" s="2">
        <f>Tabela1[[#This Row],[distância '[km']]]*(1+'Custos Unitários'!$C$8)*('Custos Unitários'!$C$21*'Custos Unitários'!$C$4*'Custos Unitários'!$E$21+'Custos Unitários'!$C$22*'Custos Unitários'!$C$5*'Custos Unitários'!$E$22)</f>
        <v>14764.66666982582</v>
      </c>
      <c r="S312" s="2">
        <f>Tabela1[[#This Row],[Qtdade Amplificação]]*('Custos Unitários'!D$20)+IF(Tabela1[[#This Row],[Qtdade Amplificação]]&gt;4,TRUNC(Tabela1[[#This Row],[Qtdade Amplificação]]/4)*'Custos Unitários'!D$17,0)</f>
        <v>0</v>
      </c>
      <c r="T31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1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12" s="2">
        <f>'Custos Unitários'!$C$23*'Custos Unitários'!$E$23*'Custos Unitários'!$C$6</f>
        <v>24215.39534631159</v>
      </c>
      <c r="W312" s="5">
        <f>SUM(Tabela3[[#This Row],[opex duto e fibra]:[opex infra estação]])</f>
        <v>71967.307173308538</v>
      </c>
    </row>
    <row r="313" spans="1:23" x14ac:dyDescent="0.25">
      <c r="A313" s="10">
        <v>311500</v>
      </c>
      <c r="B313" s="10" t="s">
        <v>37</v>
      </c>
      <c r="C313" s="10" t="s">
        <v>1160</v>
      </c>
      <c r="D313" s="10" t="s">
        <v>1161</v>
      </c>
      <c r="E313" s="10">
        <v>310350</v>
      </c>
      <c r="F313" s="10" t="s">
        <v>37</v>
      </c>
      <c r="G313" s="10" t="s">
        <v>1162</v>
      </c>
      <c r="H313" s="10" t="s">
        <v>1163</v>
      </c>
      <c r="I313" s="10">
        <v>1</v>
      </c>
      <c r="J313" s="11">
        <v>49.478000000000002</v>
      </c>
      <c r="K313" s="11">
        <f>IF(Tabela1[[#This Row],[distância '[km']]]&gt;100,TRUNC(Tabela1[[#This Row],[distância '[km']]]/'Custos Unitários'!$C$7,0),0)</f>
        <v>0</v>
      </c>
      <c r="L313" s="1">
        <f>Tabela1[[#This Row],[distância '[km']]]*(1+'Custos Unitários'!$C$8)*(('Custos Unitários'!$C$21*'Custos Unitários'!$C$4)+('Custos Unitários'!$C$22*'Custos Unitários'!$C$5))</f>
        <v>1893418.1841711293</v>
      </c>
      <c r="M313" s="1">
        <f>Tabela1[[#This Row],[Qtdade Amplificação]]*('Custos Unitários'!C$20)+IF(Tabela1[[#This Row],[Qtdade Amplificação]]&gt;4,TRUNC(Tabela1[[#This Row],[Qtdade Amplificação]]/4)*'Custos Unitários'!C$17,0)</f>
        <v>0</v>
      </c>
      <c r="N31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1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13" s="1">
        <f>'Custos Unitários'!$C$23*'Custos Unitários'!$C$6</f>
        <v>302692.44182889489</v>
      </c>
      <c r="Q313" s="5">
        <f>SUM(Tabela2[[#This Row],[custo duto e fibra]:[custo infra estação]])</f>
        <v>2562582.4237213605</v>
      </c>
      <c r="R313" s="2">
        <f>Tabela1[[#This Row],[distância '[km']]]*(1+'Custos Unitários'!$C$8)*('Custos Unitários'!$C$21*'Custos Unitários'!$C$4*'Custos Unitários'!$E$21+'Custos Unitários'!$C$22*'Custos Unitários'!$C$5*'Custos Unitários'!$E$22)</f>
        <v>22721.018210053553</v>
      </c>
      <c r="S313" s="2">
        <f>Tabela1[[#This Row],[Qtdade Amplificação]]*('Custos Unitários'!D$20)+IF(Tabela1[[#This Row],[Qtdade Amplificação]]&gt;4,TRUNC(Tabela1[[#This Row],[Qtdade Amplificação]]/4)*'Custos Unitários'!D$17,0)</f>
        <v>0</v>
      </c>
      <c r="T31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1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13" s="2">
        <f>'Custos Unitários'!$C$23*'Custos Unitários'!$E$23*'Custos Unitários'!$C$6</f>
        <v>24215.39534631159</v>
      </c>
      <c r="W313" s="5">
        <f>SUM(Tabela3[[#This Row],[opex duto e fibra]:[opex infra estação]])</f>
        <v>79923.658713536279</v>
      </c>
    </row>
    <row r="314" spans="1:23" x14ac:dyDescent="0.25">
      <c r="A314" s="10">
        <v>260415</v>
      </c>
      <c r="B314" s="10" t="s">
        <v>13</v>
      </c>
      <c r="C314" s="10" t="s">
        <v>1164</v>
      </c>
      <c r="D314" s="10" t="s">
        <v>1165</v>
      </c>
      <c r="E314" s="10">
        <v>251700</v>
      </c>
      <c r="F314" s="10" t="s">
        <v>61</v>
      </c>
      <c r="G314" s="10" t="s">
        <v>4585</v>
      </c>
      <c r="H314" s="10" t="s">
        <v>4586</v>
      </c>
      <c r="I314" s="10">
        <v>1</v>
      </c>
      <c r="J314" s="11">
        <v>13.391</v>
      </c>
      <c r="K314" s="11">
        <f>IF(Tabela1[[#This Row],[distância '[km']]]&gt;100,TRUNC(Tabela1[[#This Row],[distância '[km']]]/'Custos Unitários'!$C$7,0),0)</f>
        <v>0</v>
      </c>
      <c r="L314" s="1">
        <f>Tabela1[[#This Row],[distância '[km']]]*(1+'Custos Unitários'!$C$8)*(('Custos Unitários'!$C$21*'Custos Unitários'!$C$4)+('Custos Unitários'!$C$22*'Custos Unitários'!$C$5))</f>
        <v>512445.18582472194</v>
      </c>
      <c r="M314" s="1">
        <f>Tabela1[[#This Row],[Qtdade Amplificação]]*('Custos Unitários'!C$20)+IF(Tabela1[[#This Row],[Qtdade Amplificação]]&gt;4,TRUNC(Tabela1[[#This Row],[Qtdade Amplificação]]/4)*'Custos Unitários'!C$17,0)</f>
        <v>0</v>
      </c>
      <c r="N31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1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14" s="1">
        <f>'Custos Unitários'!$C$23*'Custos Unitários'!$C$6</f>
        <v>302692.44182889489</v>
      </c>
      <c r="Q314" s="5">
        <f>SUM(Tabela2[[#This Row],[custo duto e fibra]:[custo infra estação]])</f>
        <v>1181609.4253749531</v>
      </c>
      <c r="R314" s="2">
        <f>Tabela1[[#This Row],[distância '[km']]]*(1+'Custos Unitários'!$C$8)*('Custos Unitários'!$C$21*'Custos Unitários'!$C$4*'Custos Unitários'!$E$21+'Custos Unitários'!$C$22*'Custos Unitários'!$C$5*'Custos Unitários'!$E$22)</f>
        <v>6149.3422298966634</v>
      </c>
      <c r="S314" s="2">
        <f>Tabela1[[#This Row],[Qtdade Amplificação]]*('Custos Unitários'!D$20)+IF(Tabela1[[#This Row],[Qtdade Amplificação]]&gt;4,TRUNC(Tabela1[[#This Row],[Qtdade Amplificação]]/4)*'Custos Unitários'!D$17,0)</f>
        <v>0</v>
      </c>
      <c r="T31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1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14" s="2">
        <f>'Custos Unitários'!$C$23*'Custos Unitários'!$E$23*'Custos Unitários'!$C$6</f>
        <v>24215.39534631159</v>
      </c>
      <c r="W314" s="5">
        <f>SUM(Tabela3[[#This Row],[opex duto e fibra]:[opex infra estação]])</f>
        <v>63351.982733379395</v>
      </c>
    </row>
    <row r="315" spans="1:23" x14ac:dyDescent="0.25">
      <c r="A315" s="10">
        <v>250415</v>
      </c>
      <c r="B315" s="10" t="s">
        <v>61</v>
      </c>
      <c r="C315" s="10" t="s">
        <v>1168</v>
      </c>
      <c r="D315" s="10" t="s">
        <v>1169</v>
      </c>
      <c r="E315" s="10">
        <v>250090</v>
      </c>
      <c r="F315" s="10" t="s">
        <v>61</v>
      </c>
      <c r="G315" s="10" t="s">
        <v>1170</v>
      </c>
      <c r="H315" s="10" t="s">
        <v>1171</v>
      </c>
      <c r="I315" s="10">
        <v>1</v>
      </c>
      <c r="J315" s="11">
        <v>10.616</v>
      </c>
      <c r="K315" s="11">
        <f>IF(Tabela1[[#This Row],[distância '[km']]]&gt;100,TRUNC(Tabela1[[#This Row],[distância '[km']]]/'Custos Unitários'!$C$7,0),0)</f>
        <v>0</v>
      </c>
      <c r="L315" s="1">
        <f>Tabela1[[#This Row],[distância '[km']]]*(1+'Custos Unitários'!$C$8)*(('Custos Unitários'!$C$21*'Custos Unitários'!$C$4)+('Custos Unitários'!$C$22*'Custos Unitários'!$C$5))</f>
        <v>406251.81784147921</v>
      </c>
      <c r="M315" s="1">
        <f>Tabela1[[#This Row],[Qtdade Amplificação]]*('Custos Unitários'!C$20)+IF(Tabela1[[#This Row],[Qtdade Amplificação]]&gt;4,TRUNC(Tabela1[[#This Row],[Qtdade Amplificação]]/4)*'Custos Unitários'!C$17,0)</f>
        <v>0</v>
      </c>
      <c r="N31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1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15" s="1">
        <f>'Custos Unitários'!$C$23*'Custos Unitários'!$C$6</f>
        <v>302692.44182889489</v>
      </c>
      <c r="Q315" s="5">
        <f>SUM(Tabela2[[#This Row],[custo duto e fibra]:[custo infra estação]])</f>
        <v>1075416.0573917106</v>
      </c>
      <c r="R315" s="2">
        <f>Tabela1[[#This Row],[distância '[km']]]*(1+'Custos Unitários'!$C$8)*('Custos Unitários'!$C$21*'Custos Unitários'!$C$4*'Custos Unitários'!$E$21+'Custos Unitários'!$C$22*'Custos Unitários'!$C$5*'Custos Unitários'!$E$22)</f>
        <v>4875.0218140977504</v>
      </c>
      <c r="S315" s="2">
        <f>Tabela1[[#This Row],[Qtdade Amplificação]]*('Custos Unitários'!D$20)+IF(Tabela1[[#This Row],[Qtdade Amplificação]]&gt;4,TRUNC(Tabela1[[#This Row],[Qtdade Amplificação]]/4)*'Custos Unitários'!D$17,0)</f>
        <v>0</v>
      </c>
      <c r="T31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1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15" s="2">
        <f>'Custos Unitários'!$C$23*'Custos Unitários'!$E$23*'Custos Unitários'!$C$6</f>
        <v>24215.39534631159</v>
      </c>
      <c r="W315" s="5">
        <f>SUM(Tabela3[[#This Row],[opex duto e fibra]:[opex infra estação]])</f>
        <v>62077.662317580471</v>
      </c>
    </row>
    <row r="316" spans="1:23" x14ac:dyDescent="0.25">
      <c r="A316" s="10">
        <v>230360</v>
      </c>
      <c r="B316" s="10" t="s">
        <v>203</v>
      </c>
      <c r="C316" s="10" t="s">
        <v>1174</v>
      </c>
      <c r="D316" s="10" t="s">
        <v>1175</v>
      </c>
      <c r="E316" s="10">
        <v>230150</v>
      </c>
      <c r="F316" s="10" t="s">
        <v>203</v>
      </c>
      <c r="G316" s="10" t="s">
        <v>4796</v>
      </c>
      <c r="H316" s="10" t="s">
        <v>4797</v>
      </c>
      <c r="I316" s="10">
        <v>1</v>
      </c>
      <c r="J316" s="11">
        <v>53.362000000000002</v>
      </c>
      <c r="K316" s="11">
        <f>IF(Tabela1[[#This Row],[distância '[km']]]&gt;100,TRUNC(Tabela1[[#This Row],[distância '[km']]]/'Custos Unitários'!$C$7,0),0)</f>
        <v>0</v>
      </c>
      <c r="L316" s="1">
        <f>Tabela1[[#This Row],[distância '[km']]]*(1+'Custos Unitários'!$C$8)*(('Custos Unitários'!$C$21*'Custos Unitários'!$C$4)+('Custos Unitários'!$C$22*'Custos Unitários'!$C$5))</f>
        <v>2042050.6314673151</v>
      </c>
      <c r="M316" s="1">
        <f>Tabela1[[#This Row],[Qtdade Amplificação]]*('Custos Unitários'!C$20)+IF(Tabela1[[#This Row],[Qtdade Amplificação]]&gt;4,TRUNC(Tabela1[[#This Row],[Qtdade Amplificação]]/4)*'Custos Unitários'!C$17,0)</f>
        <v>0</v>
      </c>
      <c r="N31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31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316" s="1">
        <f>'Custos Unitários'!$C$23*'Custos Unitários'!$C$6</f>
        <v>302692.44182889489</v>
      </c>
      <c r="Q316" s="5">
        <f>SUM(Tabela2[[#This Row],[custo duto e fibra]:[custo infra estação]])</f>
        <v>2716624.5589681887</v>
      </c>
      <c r="R316" s="2">
        <f>Tabela1[[#This Row],[distância '[km']]]*(1+'Custos Unitários'!$C$8)*('Custos Unitários'!$C$21*'Custos Unitários'!$C$4*'Custos Unitários'!$E$21+'Custos Unitários'!$C$22*'Custos Unitários'!$C$5*'Custos Unitários'!$E$22)</f>
        <v>24504.607577607781</v>
      </c>
      <c r="S316" s="2">
        <f>Tabela1[[#This Row],[Qtdade Amplificação]]*('Custos Unitários'!D$20)+IF(Tabela1[[#This Row],[Qtdade Amplificação]]&gt;4,TRUNC(Tabela1[[#This Row],[Qtdade Amplificação]]/4)*'Custos Unitários'!D$17,0)</f>
        <v>0</v>
      </c>
      <c r="T31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31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316" s="2">
        <f>'Custos Unitários'!$C$23*'Custos Unitários'!$E$23*'Custos Unitários'!$C$6</f>
        <v>24215.39534631159</v>
      </c>
      <c r="W316" s="5">
        <f>SUM(Tabela3[[#This Row],[opex duto e fibra]:[opex infra estação]])</f>
        <v>82248.216876154722</v>
      </c>
    </row>
    <row r="317" spans="1:23" x14ac:dyDescent="0.25">
      <c r="A317" s="10">
        <v>311540</v>
      </c>
      <c r="B317" s="10" t="s">
        <v>37</v>
      </c>
      <c r="C317" s="10" t="s">
        <v>1176</v>
      </c>
      <c r="D317" s="10" t="s">
        <v>1177</v>
      </c>
      <c r="E317" s="10">
        <v>311830</v>
      </c>
      <c r="F317" s="10" t="s">
        <v>37</v>
      </c>
      <c r="G317" s="10" t="s">
        <v>1158</v>
      </c>
      <c r="H317" s="10" t="s">
        <v>1159</v>
      </c>
      <c r="I317" s="10">
        <v>1</v>
      </c>
      <c r="J317" s="11">
        <v>41.313000000000002</v>
      </c>
      <c r="K317" s="11">
        <f>IF(Tabela1[[#This Row],[distância '[km']]]&gt;100,TRUNC(Tabela1[[#This Row],[distância '[km']]]/'Custos Unitários'!$C$7,0),0)</f>
        <v>0</v>
      </c>
      <c r="L317" s="1">
        <f>Tabela1[[#This Row],[distância '[km']]]*(1+'Custos Unitários'!$C$8)*(('Custos Unitários'!$C$21*'Custos Unitários'!$C$4)+('Custos Unitários'!$C$22*'Custos Unitários'!$C$5))</f>
        <v>1580960.9410780927</v>
      </c>
      <c r="M317" s="1">
        <f>Tabela1[[#This Row],[Qtdade Amplificação]]*('Custos Unitários'!C$20)+IF(Tabela1[[#This Row],[Qtdade Amplificação]]&gt;4,TRUNC(Tabela1[[#This Row],[Qtdade Amplificação]]/4)*'Custos Unitários'!C$17,0)</f>
        <v>0</v>
      </c>
      <c r="N31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1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17" s="1">
        <f>'Custos Unitários'!$C$23*'Custos Unitários'!$C$6</f>
        <v>302692.44182889489</v>
      </c>
      <c r="Q317" s="5">
        <f>SUM(Tabela2[[#This Row],[custo duto e fibra]:[custo infra estação]])</f>
        <v>2250125.1806283239</v>
      </c>
      <c r="R317" s="2">
        <f>Tabela1[[#This Row],[distância '[km']]]*(1+'Custos Unitários'!$C$8)*('Custos Unitários'!$C$21*'Custos Unitários'!$C$4*'Custos Unitários'!$E$21+'Custos Unitários'!$C$22*'Custos Unitários'!$C$5*'Custos Unitários'!$E$22)</f>
        <v>18971.531292937114</v>
      </c>
      <c r="S317" s="2">
        <f>Tabela1[[#This Row],[Qtdade Amplificação]]*('Custos Unitários'!D$20)+IF(Tabela1[[#This Row],[Qtdade Amplificação]]&gt;4,TRUNC(Tabela1[[#This Row],[Qtdade Amplificação]]/4)*'Custos Unitários'!D$17,0)</f>
        <v>0</v>
      </c>
      <c r="T31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1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17" s="2">
        <f>'Custos Unitários'!$C$23*'Custos Unitários'!$E$23*'Custos Unitários'!$C$6</f>
        <v>24215.39534631159</v>
      </c>
      <c r="W317" s="5">
        <f>SUM(Tabela3[[#This Row],[opex duto e fibra]:[opex infra estação]])</f>
        <v>76174.171796419832</v>
      </c>
    </row>
    <row r="318" spans="1:23" x14ac:dyDescent="0.25">
      <c r="A318" s="10">
        <v>250420</v>
      </c>
      <c r="B318" s="10" t="s">
        <v>61</v>
      </c>
      <c r="C318" s="10" t="s">
        <v>1178</v>
      </c>
      <c r="D318" s="10" t="s">
        <v>1179</v>
      </c>
      <c r="E318" s="10">
        <v>250880</v>
      </c>
      <c r="F318" s="10" t="s">
        <v>61</v>
      </c>
      <c r="G318" s="10" t="s">
        <v>4798</v>
      </c>
      <c r="H318" s="10" t="s">
        <v>4799</v>
      </c>
      <c r="I318" s="10">
        <v>1</v>
      </c>
      <c r="J318" s="11">
        <v>74.245000000000005</v>
      </c>
      <c r="K318" s="11">
        <f>IF(Tabela1[[#This Row],[distância '[km']]]&gt;100,TRUNC(Tabela1[[#This Row],[distância '[km']]]/'Custos Unitários'!$C$7,0),0)</f>
        <v>0</v>
      </c>
      <c r="L318" s="1">
        <f>Tabela1[[#This Row],[distância '[km']]]*(1+'Custos Unitários'!$C$8)*(('Custos Unitários'!$C$21*'Custos Unitários'!$C$4)+('Custos Unitários'!$C$22*'Custos Unitários'!$C$5))</f>
        <v>2841198.7769066156</v>
      </c>
      <c r="M318" s="1">
        <f>Tabela1[[#This Row],[Qtdade Amplificação]]*('Custos Unitários'!C$20)+IF(Tabela1[[#This Row],[Qtdade Amplificação]]&gt;4,TRUNC(Tabela1[[#This Row],[Qtdade Amplificação]]/4)*'Custos Unitários'!C$17,0)</f>
        <v>0</v>
      </c>
      <c r="N31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31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318" s="1">
        <f>'Custos Unitários'!$C$23*'Custos Unitários'!$C$6</f>
        <v>302692.44182889489</v>
      </c>
      <c r="Q318" s="5">
        <f>SUM(Tabela2[[#This Row],[custo duto e fibra]:[custo infra estação]])</f>
        <v>3515772.7044074889</v>
      </c>
      <c r="R318" s="2">
        <f>Tabela1[[#This Row],[distância '[km']]]*(1+'Custos Unitários'!$C$8)*('Custos Unitários'!$C$21*'Custos Unitários'!$C$4*'Custos Unitários'!$E$21+'Custos Unitários'!$C$22*'Custos Unitários'!$C$5*'Custos Unitários'!$E$22)</f>
        <v>34094.385322879389</v>
      </c>
      <c r="S318" s="2">
        <f>Tabela1[[#This Row],[Qtdade Amplificação]]*('Custos Unitários'!D$20)+IF(Tabela1[[#This Row],[Qtdade Amplificação]]&gt;4,TRUNC(Tabela1[[#This Row],[Qtdade Amplificação]]/4)*'Custos Unitários'!D$17,0)</f>
        <v>0</v>
      </c>
      <c r="T31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31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318" s="2">
        <f>'Custos Unitários'!$C$23*'Custos Unitários'!$E$23*'Custos Unitários'!$C$6</f>
        <v>24215.39534631159</v>
      </c>
      <c r="W318" s="5">
        <f>SUM(Tabela3[[#This Row],[opex duto e fibra]:[opex infra estação]])</f>
        <v>91837.994621426333</v>
      </c>
    </row>
    <row r="319" spans="1:23" x14ac:dyDescent="0.25">
      <c r="A319" s="10">
        <v>290740</v>
      </c>
      <c r="B319" s="10" t="s">
        <v>8</v>
      </c>
      <c r="C319" s="10" t="s">
        <v>1180</v>
      </c>
      <c r="D319" s="10" t="s">
        <v>1181</v>
      </c>
      <c r="E319" s="10">
        <v>290320</v>
      </c>
      <c r="F319" s="10" t="s">
        <v>8</v>
      </c>
      <c r="G319" s="10" t="s">
        <v>276</v>
      </c>
      <c r="H319" s="10" t="s">
        <v>277</v>
      </c>
      <c r="I319" s="10">
        <v>1</v>
      </c>
      <c r="J319" s="11">
        <v>42.473999999999997</v>
      </c>
      <c r="K319" s="11">
        <f>IF(Tabela1[[#This Row],[distância '[km']]]&gt;100,TRUNC(Tabela1[[#This Row],[distância '[km']]]/'Custos Unitários'!$C$7,0),0)</f>
        <v>0</v>
      </c>
      <c r="L319" s="1">
        <f>Tabela1[[#This Row],[distância '[km']]]*(1+'Custos Unitários'!$C$8)*(('Custos Unitários'!$C$21*'Custos Unitários'!$C$4)+('Custos Unitários'!$C$22*'Custos Unitários'!$C$5))</f>
        <v>1625389.9501694599</v>
      </c>
      <c r="M319" s="1">
        <f>Tabela1[[#This Row],[Qtdade Amplificação]]*('Custos Unitários'!C$20)+IF(Tabela1[[#This Row],[Qtdade Amplificação]]&gt;4,TRUNC(Tabela1[[#This Row],[Qtdade Amplificação]]/4)*'Custos Unitários'!C$17,0)</f>
        <v>0</v>
      </c>
      <c r="N31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1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19" s="1">
        <f>'Custos Unitários'!$C$23*'Custos Unitários'!$C$6</f>
        <v>302692.44182889489</v>
      </c>
      <c r="Q319" s="5">
        <f>SUM(Tabela2[[#This Row],[custo duto e fibra]:[custo infra estação]])</f>
        <v>2294554.1897196909</v>
      </c>
      <c r="R319" s="2">
        <f>Tabela1[[#This Row],[distância '[km']]]*(1+'Custos Unitários'!$C$8)*('Custos Unitários'!$C$21*'Custos Unitários'!$C$4*'Custos Unitários'!$E$21+'Custos Unitários'!$C$22*'Custos Unitários'!$C$5*'Custos Unitários'!$E$22)</f>
        <v>19504.679402033522</v>
      </c>
      <c r="S319" s="2">
        <f>Tabela1[[#This Row],[Qtdade Amplificação]]*('Custos Unitários'!D$20)+IF(Tabela1[[#This Row],[Qtdade Amplificação]]&gt;4,TRUNC(Tabela1[[#This Row],[Qtdade Amplificação]]/4)*'Custos Unitários'!D$17,0)</f>
        <v>0</v>
      </c>
      <c r="T31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1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19" s="2">
        <f>'Custos Unitários'!$C$23*'Custos Unitários'!$E$23*'Custos Unitários'!$C$6</f>
        <v>24215.39534631159</v>
      </c>
      <c r="W319" s="5">
        <f>SUM(Tabela3[[#This Row],[opex duto e fibra]:[opex infra estação]])</f>
        <v>76707.31990551624</v>
      </c>
    </row>
    <row r="320" spans="1:23" x14ac:dyDescent="0.25">
      <c r="A320" s="10">
        <v>250435</v>
      </c>
      <c r="B320" s="10" t="s">
        <v>61</v>
      </c>
      <c r="C320" s="10" t="s">
        <v>1182</v>
      </c>
      <c r="D320" s="10" t="s">
        <v>1183</v>
      </c>
      <c r="E320" s="10">
        <v>250157</v>
      </c>
      <c r="F320" s="10" t="s">
        <v>61</v>
      </c>
      <c r="G320" s="10" t="s">
        <v>761</v>
      </c>
      <c r="H320" s="10" t="s">
        <v>762</v>
      </c>
      <c r="I320" s="10">
        <v>1</v>
      </c>
      <c r="J320" s="11">
        <v>17.899000000000001</v>
      </c>
      <c r="K320" s="11">
        <f>IF(Tabela1[[#This Row],[distância '[km']]]&gt;100,TRUNC(Tabela1[[#This Row],[distância '[km']]]/'Custos Unitários'!$C$7,0),0)</f>
        <v>0</v>
      </c>
      <c r="L320" s="1">
        <f>Tabela1[[#This Row],[distância '[km']]]*(1+'Custos Unitários'!$C$8)*(('Custos Unitários'!$C$21*'Custos Unitários'!$C$4)+('Custos Unitários'!$C$22*'Custos Unitários'!$C$5))</f>
        <v>684956.79046200425</v>
      </c>
      <c r="M320" s="1">
        <f>Tabela1[[#This Row],[Qtdade Amplificação]]*('Custos Unitários'!C$20)+IF(Tabela1[[#This Row],[Qtdade Amplificação]]&gt;4,TRUNC(Tabela1[[#This Row],[Qtdade Amplificação]]/4)*'Custos Unitários'!C$17,0)</f>
        <v>0</v>
      </c>
      <c r="N32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2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20" s="1">
        <f>'Custos Unitários'!$C$23*'Custos Unitários'!$C$6</f>
        <v>302692.44182889489</v>
      </c>
      <c r="Q320" s="5">
        <f>SUM(Tabela2[[#This Row],[custo duto e fibra]:[custo infra estação]])</f>
        <v>1354121.0300122355</v>
      </c>
      <c r="R320" s="2">
        <f>Tabela1[[#This Row],[distância '[km']]]*(1+'Custos Unitários'!$C$8)*('Custos Unitários'!$C$21*'Custos Unitários'!$C$4*'Custos Unitários'!$E$21+'Custos Unitários'!$C$22*'Custos Unitários'!$C$5*'Custos Unitários'!$E$22)</f>
        <v>8219.4814855440509</v>
      </c>
      <c r="S320" s="2">
        <f>Tabela1[[#This Row],[Qtdade Amplificação]]*('Custos Unitários'!D$20)+IF(Tabela1[[#This Row],[Qtdade Amplificação]]&gt;4,TRUNC(Tabela1[[#This Row],[Qtdade Amplificação]]/4)*'Custos Unitários'!D$17,0)</f>
        <v>0</v>
      </c>
      <c r="T32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2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20" s="2">
        <f>'Custos Unitários'!$C$23*'Custos Unitários'!$E$23*'Custos Unitários'!$C$6</f>
        <v>24215.39534631159</v>
      </c>
      <c r="W320" s="5">
        <f>SUM(Tabela3[[#This Row],[opex duto e fibra]:[opex infra estação]])</f>
        <v>65422.121989026782</v>
      </c>
    </row>
    <row r="321" spans="1:23" x14ac:dyDescent="0.25">
      <c r="A321" s="10">
        <v>220265</v>
      </c>
      <c r="B321" s="10" t="s">
        <v>27</v>
      </c>
      <c r="C321" s="10" t="s">
        <v>1184</v>
      </c>
      <c r="D321" s="10" t="s">
        <v>1185</v>
      </c>
      <c r="E321" s="10">
        <v>220253</v>
      </c>
      <c r="F321" s="10" t="s">
        <v>27</v>
      </c>
      <c r="G321" s="10" t="s">
        <v>1106</v>
      </c>
      <c r="H321" s="10" t="s">
        <v>1107</v>
      </c>
      <c r="I321" s="10">
        <v>1</v>
      </c>
      <c r="J321" s="11">
        <v>9.4359999999999999</v>
      </c>
      <c r="K321" s="11">
        <f>IF(Tabela1[[#This Row],[distância '[km']]]&gt;100,TRUNC(Tabela1[[#This Row],[distância '[km']]]/'Custos Unitários'!$C$7,0),0)</f>
        <v>0</v>
      </c>
      <c r="L321" s="1">
        <f>Tabela1[[#This Row],[distância '[km']]]*(1+'Custos Unitários'!$C$8)*(('Custos Unitários'!$C$21*'Custos Unitários'!$C$4)+('Custos Unitários'!$C$22*'Custos Unitários'!$C$5))</f>
        <v>361095.71902337961</v>
      </c>
      <c r="M321" s="1">
        <f>Tabela1[[#This Row],[Qtdade Amplificação]]*('Custos Unitários'!C$20)+IF(Tabela1[[#This Row],[Qtdade Amplificação]]&gt;4,TRUNC(Tabela1[[#This Row],[Qtdade Amplificação]]/4)*'Custos Unitários'!C$17,0)</f>
        <v>0</v>
      </c>
      <c r="N32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2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21" s="1">
        <f>'Custos Unitários'!$C$23*'Custos Unitários'!$C$6</f>
        <v>302692.44182889489</v>
      </c>
      <c r="Q321" s="5">
        <f>SUM(Tabela2[[#This Row],[custo duto e fibra]:[custo infra estação]])</f>
        <v>1030259.9585736109</v>
      </c>
      <c r="R321" s="2">
        <f>Tabela1[[#This Row],[distância '[km']]]*(1+'Custos Unitários'!$C$8)*('Custos Unitários'!$C$21*'Custos Unitários'!$C$4*'Custos Unitários'!$E$21+'Custos Unitários'!$C$22*'Custos Unitários'!$C$5*'Custos Unitários'!$E$22)</f>
        <v>4333.1486282805563</v>
      </c>
      <c r="S321" s="2">
        <f>Tabela1[[#This Row],[Qtdade Amplificação]]*('Custos Unitários'!D$20)+IF(Tabela1[[#This Row],[Qtdade Amplificação]]&gt;4,TRUNC(Tabela1[[#This Row],[Qtdade Amplificação]]/4)*'Custos Unitários'!D$17,0)</f>
        <v>0</v>
      </c>
      <c r="T32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2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21" s="2">
        <f>'Custos Unitários'!$C$23*'Custos Unitários'!$E$23*'Custos Unitários'!$C$6</f>
        <v>24215.39534631159</v>
      </c>
      <c r="W321" s="5">
        <f>SUM(Tabela3[[#This Row],[opex duto e fibra]:[opex infra estação]])</f>
        <v>61535.789131763282</v>
      </c>
    </row>
    <row r="322" spans="1:23" x14ac:dyDescent="0.25">
      <c r="A322" s="10">
        <v>210310</v>
      </c>
      <c r="B322" s="10" t="s">
        <v>17</v>
      </c>
      <c r="C322" s="10" t="s">
        <v>1186</v>
      </c>
      <c r="D322" s="10" t="s">
        <v>1187</v>
      </c>
      <c r="E322" s="10">
        <v>211130</v>
      </c>
      <c r="F322" s="10" t="s">
        <v>17</v>
      </c>
      <c r="G322" s="10" t="s">
        <v>117</v>
      </c>
      <c r="H322" s="10" t="s">
        <v>118</v>
      </c>
      <c r="I322" s="10">
        <v>1</v>
      </c>
      <c r="J322" s="11">
        <v>223.18899999999999</v>
      </c>
      <c r="K322" s="11">
        <f>IF(Tabela1[[#This Row],[distância '[km']]]&gt;100,TRUNC(Tabela1[[#This Row],[distância '[km']]]/'Custos Unitários'!$C$7,0),0)</f>
        <v>3</v>
      </c>
      <c r="L322" s="1">
        <f>Tabela1[[#This Row],[distância '[km']]]*(1+'Custos Unitários'!$C$8)*(('Custos Unitários'!$C$21*'Custos Unitários'!$C$4)+('Custos Unitários'!$C$22*'Custos Unitários'!$C$5))</f>
        <v>8540969.9484007079</v>
      </c>
      <c r="M322" s="1">
        <f>Tabela1[[#This Row],[Qtdade Amplificação]]*('Custos Unitários'!C$20)+IF(Tabela1[[#This Row],[Qtdade Amplificação]]&gt;4,TRUNC(Tabela1[[#This Row],[Qtdade Amplificação]]/4)*'Custos Unitários'!C$17,0)</f>
        <v>699023.31543720409</v>
      </c>
      <c r="N32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32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322" s="1">
        <f>'Custos Unitários'!$C$23*'Custos Unitários'!$C$6</f>
        <v>302692.44182889489</v>
      </c>
      <c r="Q322" s="5">
        <f>SUM(Tabela2[[#This Row],[custo duto e fibra]:[custo infra estação]])</f>
        <v>9960468.844479613</v>
      </c>
      <c r="R322" s="2">
        <f>Tabela1[[#This Row],[distância '[km']]]*(1+'Custos Unitários'!$C$8)*('Custos Unitários'!$C$21*'Custos Unitários'!$C$4*'Custos Unitários'!$E$21+'Custos Unitários'!$C$22*'Custos Unitários'!$C$5*'Custos Unitários'!$E$22)</f>
        <v>102491.6393808085</v>
      </c>
      <c r="S322" s="2">
        <f>Tabela1[[#This Row],[Qtdade Amplificação]]*('Custos Unitários'!D$20)+IF(Tabela1[[#This Row],[Qtdade Amplificação]]&gt;4,TRUNC(Tabela1[[#This Row],[Qtdade Amplificação]]/4)*'Custos Unitários'!D$17,0)</f>
        <v>53737.035117555082</v>
      </c>
      <c r="T32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32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322" s="2">
        <f>'Custos Unitários'!$C$23*'Custos Unitários'!$E$23*'Custos Unitários'!$C$6</f>
        <v>24215.39534631159</v>
      </c>
      <c r="W322" s="5">
        <f>SUM(Tabela3[[#This Row],[opex duto e fibra]:[opex infra estação]])</f>
        <v>218562.44911099321</v>
      </c>
    </row>
    <row r="323" spans="1:23" x14ac:dyDescent="0.25">
      <c r="A323" s="10">
        <v>311560</v>
      </c>
      <c r="B323" s="10" t="s">
        <v>37</v>
      </c>
      <c r="C323" s="10" t="s">
        <v>1188</v>
      </c>
      <c r="D323" s="10" t="s">
        <v>1189</v>
      </c>
      <c r="E323" s="10">
        <v>310020</v>
      </c>
      <c r="F323" s="10" t="s">
        <v>37</v>
      </c>
      <c r="G323" s="10" t="s">
        <v>1190</v>
      </c>
      <c r="H323" s="10" t="s">
        <v>1191</v>
      </c>
      <c r="I323" s="10">
        <v>1</v>
      </c>
      <c r="J323" s="11">
        <v>34.988999999999997</v>
      </c>
      <c r="K323" s="11">
        <f>IF(Tabela1[[#This Row],[distância '[km']]]&gt;100,TRUNC(Tabela1[[#This Row],[distância '[km']]]/'Custos Unitários'!$C$7,0),0)</f>
        <v>0</v>
      </c>
      <c r="L323" s="1">
        <f>Tabela1[[#This Row],[distância '[km']]]*(1+'Custos Unitários'!$C$8)*(('Custos Unitários'!$C$21*'Custos Unitários'!$C$4)+('Custos Unitários'!$C$22*'Custos Unitários'!$C$5))</f>
        <v>1338954.8657173621</v>
      </c>
      <c r="M323" s="1">
        <f>Tabela1[[#This Row],[Qtdade Amplificação]]*('Custos Unitários'!C$20)+IF(Tabela1[[#This Row],[Qtdade Amplificação]]&gt;4,TRUNC(Tabela1[[#This Row],[Qtdade Amplificação]]/4)*'Custos Unitários'!C$17,0)</f>
        <v>0</v>
      </c>
      <c r="N32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2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23" s="1">
        <f>'Custos Unitários'!$C$23*'Custos Unitários'!$C$6</f>
        <v>302692.44182889489</v>
      </c>
      <c r="Q323" s="5">
        <f>SUM(Tabela2[[#This Row],[custo duto e fibra]:[custo infra estação]])</f>
        <v>2008119.1052675932</v>
      </c>
      <c r="R323" s="2">
        <f>Tabela1[[#This Row],[distância '[km']]]*(1+'Custos Unitários'!$C$8)*('Custos Unitários'!$C$21*'Custos Unitários'!$C$4*'Custos Unitários'!$E$21+'Custos Unitários'!$C$22*'Custos Unitários'!$C$5*'Custos Unitários'!$E$22)</f>
        <v>16067.458388608346</v>
      </c>
      <c r="S323" s="2">
        <f>Tabela1[[#This Row],[Qtdade Amplificação]]*('Custos Unitários'!D$20)+IF(Tabela1[[#This Row],[Qtdade Amplificação]]&gt;4,TRUNC(Tabela1[[#This Row],[Qtdade Amplificação]]/4)*'Custos Unitários'!D$17,0)</f>
        <v>0</v>
      </c>
      <c r="T32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2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23" s="2">
        <f>'Custos Unitários'!$C$23*'Custos Unitários'!$E$23*'Custos Unitários'!$C$6</f>
        <v>24215.39534631159</v>
      </c>
      <c r="W323" s="5">
        <f>SUM(Tabela3[[#This Row],[opex duto e fibra]:[opex infra estação]])</f>
        <v>73270.098892091075</v>
      </c>
    </row>
    <row r="324" spans="1:23" x14ac:dyDescent="0.25">
      <c r="A324" s="10">
        <v>170410</v>
      </c>
      <c r="B324" s="10" t="s">
        <v>20</v>
      </c>
      <c r="C324" s="10" t="s">
        <v>1192</v>
      </c>
      <c r="D324" s="10" t="s">
        <v>1193</v>
      </c>
      <c r="E324" s="10">
        <v>172125</v>
      </c>
      <c r="F324" s="10" t="s">
        <v>20</v>
      </c>
      <c r="G324" s="10" t="s">
        <v>717</v>
      </c>
      <c r="H324" s="10" t="s">
        <v>718</v>
      </c>
      <c r="I324" s="10">
        <v>1</v>
      </c>
      <c r="J324" s="11">
        <v>129.363</v>
      </c>
      <c r="K324" s="11">
        <f>IF(Tabela1[[#This Row],[distância '[km']]]&gt;100,TRUNC(Tabela1[[#This Row],[distância '[km']]]/'Custos Unitários'!$C$7,0),0)</f>
        <v>1</v>
      </c>
      <c r="L324" s="1">
        <f>Tabela1[[#This Row],[distância '[km']]]*(1+'Custos Unitários'!$C$8)*(('Custos Unitários'!$C$21*'Custos Unitários'!$C$4)+('Custos Unitários'!$C$22*'Custos Unitários'!$C$5))</f>
        <v>4950447.8062761193</v>
      </c>
      <c r="M324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32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32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324" s="1">
        <f>'Custos Unitários'!$C$23*'Custos Unitários'!$C$6</f>
        <v>302692.44182889489</v>
      </c>
      <c r="Q324" s="5">
        <f>SUM(Tabela2[[#This Row],[custo duto e fibra]:[custo infra estação]])</f>
        <v>5903931.1587302219</v>
      </c>
      <c r="R324" s="2">
        <f>Tabela1[[#This Row],[distância '[km']]]*(1+'Custos Unitários'!$C$8)*('Custos Unitários'!$C$21*'Custos Unitários'!$C$4*'Custos Unitários'!$E$21+'Custos Unitários'!$C$22*'Custos Unitários'!$C$5*'Custos Unitários'!$E$22)</f>
        <v>59405.373675313436</v>
      </c>
      <c r="S324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32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32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324" s="2">
        <f>'Custos Unitários'!$C$23*'Custos Unitários'!$E$23*'Custos Unitários'!$C$6</f>
        <v>24215.39534631159</v>
      </c>
      <c r="W324" s="5">
        <f>SUM(Tabela3[[#This Row],[opex duto e fibra]:[opex infra estação]])</f>
        <v>139651.49332712812</v>
      </c>
    </row>
    <row r="325" spans="1:23" x14ac:dyDescent="0.25">
      <c r="A325" s="10">
        <v>311570</v>
      </c>
      <c r="B325" s="10" t="s">
        <v>37</v>
      </c>
      <c r="C325" s="10" t="s">
        <v>1194</v>
      </c>
      <c r="D325" s="10" t="s">
        <v>1195</v>
      </c>
      <c r="E325" s="10">
        <v>320090</v>
      </c>
      <c r="F325" s="10" t="s">
        <v>67</v>
      </c>
      <c r="G325" s="10" t="s">
        <v>70</v>
      </c>
      <c r="H325" s="10" t="s">
        <v>71</v>
      </c>
      <c r="I325" s="10">
        <v>1</v>
      </c>
      <c r="J325" s="11">
        <v>59.780999999999999</v>
      </c>
      <c r="K325" s="11">
        <f>IF(Tabela1[[#This Row],[distância '[km']]]&gt;100,TRUNC(Tabela1[[#This Row],[distância '[km']]]/'Custos Unitários'!$C$7,0),0)</f>
        <v>0</v>
      </c>
      <c r="L325" s="1">
        <f>Tabela1[[#This Row],[distância '[km']]]*(1+'Custos Unitários'!$C$8)*(('Custos Unitários'!$C$21*'Custos Unitários'!$C$4)+('Custos Unitários'!$C$22*'Custos Unitários'!$C$5))</f>
        <v>2287692.1554617062</v>
      </c>
      <c r="M325" s="1">
        <f>Tabela1[[#This Row],[Qtdade Amplificação]]*('Custos Unitários'!C$20)+IF(Tabela1[[#This Row],[Qtdade Amplificação]]&gt;4,TRUNC(Tabela1[[#This Row],[Qtdade Amplificação]]/4)*'Custos Unitários'!C$17,0)</f>
        <v>0</v>
      </c>
      <c r="N32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32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325" s="1">
        <f>'Custos Unitários'!$C$23*'Custos Unitários'!$C$6</f>
        <v>302692.44182889489</v>
      </c>
      <c r="Q325" s="5">
        <f>SUM(Tabela2[[#This Row],[custo duto e fibra]:[custo infra estação]])</f>
        <v>2962266.0829625796</v>
      </c>
      <c r="R325" s="2">
        <f>Tabela1[[#This Row],[distância '[km']]]*(1+'Custos Unitários'!$C$8)*('Custos Unitários'!$C$21*'Custos Unitários'!$C$4*'Custos Unitários'!$E$21+'Custos Unitários'!$C$22*'Custos Unitários'!$C$5*'Custos Unitários'!$E$22)</f>
        <v>27452.305865540475</v>
      </c>
      <c r="S325" s="2">
        <f>Tabela1[[#This Row],[Qtdade Amplificação]]*('Custos Unitários'!D$20)+IF(Tabela1[[#This Row],[Qtdade Amplificação]]&gt;4,TRUNC(Tabela1[[#This Row],[Qtdade Amplificação]]/4)*'Custos Unitários'!D$17,0)</f>
        <v>0</v>
      </c>
      <c r="T32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32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325" s="2">
        <f>'Custos Unitários'!$C$23*'Custos Unitários'!$E$23*'Custos Unitários'!$C$6</f>
        <v>24215.39534631159</v>
      </c>
      <c r="W325" s="5">
        <f>SUM(Tabela3[[#This Row],[opex duto e fibra]:[opex infra estação]])</f>
        <v>85195.915164087419</v>
      </c>
    </row>
    <row r="326" spans="1:23" x14ac:dyDescent="0.25">
      <c r="A326" s="10">
        <v>210312</v>
      </c>
      <c r="B326" s="10" t="s">
        <v>17</v>
      </c>
      <c r="C326" s="10" t="s">
        <v>1196</v>
      </c>
      <c r="D326" s="10" t="s">
        <v>1197</v>
      </c>
      <c r="E326" s="10">
        <v>210860</v>
      </c>
      <c r="F326" s="10" t="s">
        <v>17</v>
      </c>
      <c r="G326" s="10" t="s">
        <v>327</v>
      </c>
      <c r="H326" s="10" t="s">
        <v>328</v>
      </c>
      <c r="I326" s="10">
        <v>1</v>
      </c>
      <c r="J326" s="11">
        <v>61.341000000000001</v>
      </c>
      <c r="K326" s="11">
        <f>IF(Tabela1[[#This Row],[distância '[km']]]&gt;100,TRUNC(Tabela1[[#This Row],[distância '[km']]]/'Custos Unitários'!$C$7,0),0)</f>
        <v>0</v>
      </c>
      <c r="L326" s="1">
        <f>Tabela1[[#This Row],[distância '[km']]]*(1+'Custos Unitários'!$C$8)*(('Custos Unitários'!$C$21*'Custos Unitários'!$C$4)+('Custos Unitários'!$C$22*'Custos Unitários'!$C$5))</f>
        <v>2347390.0488144481</v>
      </c>
      <c r="M326" s="1">
        <f>Tabela1[[#This Row],[Qtdade Amplificação]]*('Custos Unitários'!C$20)+IF(Tabela1[[#This Row],[Qtdade Amplificação]]&gt;4,TRUNC(Tabela1[[#This Row],[Qtdade Amplificação]]/4)*'Custos Unitários'!C$17,0)</f>
        <v>0</v>
      </c>
      <c r="N32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32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326" s="1">
        <f>'Custos Unitários'!$C$23*'Custos Unitários'!$C$6</f>
        <v>302692.44182889489</v>
      </c>
      <c r="Q326" s="5">
        <f>SUM(Tabela2[[#This Row],[custo duto e fibra]:[custo infra estação]])</f>
        <v>3021963.9763153214</v>
      </c>
      <c r="R326" s="2">
        <f>Tabela1[[#This Row],[distância '[km']]]*(1+'Custos Unitários'!$C$8)*('Custos Unitários'!$C$21*'Custos Unitários'!$C$4*'Custos Unitários'!$E$21+'Custos Unitários'!$C$22*'Custos Unitários'!$C$5*'Custos Unitários'!$E$22)</f>
        <v>28168.680585773378</v>
      </c>
      <c r="S326" s="2">
        <f>Tabela1[[#This Row],[Qtdade Amplificação]]*('Custos Unitários'!D$20)+IF(Tabela1[[#This Row],[Qtdade Amplificação]]&gt;4,TRUNC(Tabela1[[#This Row],[Qtdade Amplificação]]/4)*'Custos Unitários'!D$17,0)</f>
        <v>0</v>
      </c>
      <c r="T32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32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326" s="2">
        <f>'Custos Unitários'!$C$23*'Custos Unitários'!$E$23*'Custos Unitários'!$C$6</f>
        <v>24215.39534631159</v>
      </c>
      <c r="W326" s="5">
        <f>SUM(Tabela3[[#This Row],[opex duto e fibra]:[opex infra estação]])</f>
        <v>85912.289884320315</v>
      </c>
    </row>
    <row r="327" spans="1:23" x14ac:dyDescent="0.25">
      <c r="A327" s="10">
        <v>311580</v>
      </c>
      <c r="B327" s="10" t="s">
        <v>37</v>
      </c>
      <c r="C327" s="10" t="s">
        <v>1198</v>
      </c>
      <c r="D327" s="10" t="s">
        <v>1199</v>
      </c>
      <c r="E327" s="10">
        <v>310375</v>
      </c>
      <c r="F327" s="10" t="s">
        <v>37</v>
      </c>
      <c r="G327" s="10" t="s">
        <v>1200</v>
      </c>
      <c r="H327" s="10" t="s">
        <v>1201</v>
      </c>
      <c r="I327" s="10">
        <v>1</v>
      </c>
      <c r="J327" s="11">
        <v>21.469000000000001</v>
      </c>
      <c r="K327" s="11">
        <f>IF(Tabela1[[#This Row],[distância '[km']]]&gt;100,TRUNC(Tabela1[[#This Row],[distância '[km']]]/'Custos Unitários'!$C$7,0),0)</f>
        <v>0</v>
      </c>
      <c r="L327" s="1">
        <f>Tabela1[[#This Row],[distância '[km']]]*(1+'Custos Unitários'!$C$8)*(('Custos Unitários'!$C$21*'Custos Unitários'!$C$4)+('Custos Unitários'!$C$22*'Custos Unitários'!$C$5))</f>
        <v>821573.12332693278</v>
      </c>
      <c r="M327" s="1">
        <f>Tabela1[[#This Row],[Qtdade Amplificação]]*('Custos Unitários'!C$20)+IF(Tabela1[[#This Row],[Qtdade Amplificação]]&gt;4,TRUNC(Tabela1[[#This Row],[Qtdade Amplificação]]/4)*'Custos Unitários'!C$17,0)</f>
        <v>0</v>
      </c>
      <c r="N32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2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27" s="1">
        <f>'Custos Unitários'!$C$23*'Custos Unitários'!$C$6</f>
        <v>302692.44182889489</v>
      </c>
      <c r="Q327" s="5">
        <f>SUM(Tabela2[[#This Row],[custo duto e fibra]:[custo infra estação]])</f>
        <v>1490737.362877164</v>
      </c>
      <c r="R327" s="2">
        <f>Tabela1[[#This Row],[distância '[km']]]*(1+'Custos Unitários'!$C$8)*('Custos Unitários'!$C$21*'Custos Unitários'!$C$4*'Custos Unitários'!$E$21+'Custos Unitários'!$C$22*'Custos Unitários'!$C$5*'Custos Unitários'!$E$22)</f>
        <v>9858.8774799231942</v>
      </c>
      <c r="S327" s="2">
        <f>Tabela1[[#This Row],[Qtdade Amplificação]]*('Custos Unitários'!D$20)+IF(Tabela1[[#This Row],[Qtdade Amplificação]]&gt;4,TRUNC(Tabela1[[#This Row],[Qtdade Amplificação]]/4)*'Custos Unitários'!D$17,0)</f>
        <v>0</v>
      </c>
      <c r="T32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2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27" s="2">
        <f>'Custos Unitários'!$C$23*'Custos Unitários'!$E$23*'Custos Unitários'!$C$6</f>
        <v>24215.39534631159</v>
      </c>
      <c r="W327" s="5">
        <f>SUM(Tabela3[[#This Row],[opex duto e fibra]:[opex infra estação]])</f>
        <v>67061.517983405924</v>
      </c>
    </row>
    <row r="328" spans="1:23" x14ac:dyDescent="0.25">
      <c r="A328" s="10">
        <v>210315</v>
      </c>
      <c r="B328" s="10" t="s">
        <v>17</v>
      </c>
      <c r="C328" s="10" t="s">
        <v>1202</v>
      </c>
      <c r="D328" s="10" t="s">
        <v>1203</v>
      </c>
      <c r="E328" s="10">
        <v>210923</v>
      </c>
      <c r="F328" s="10" t="s">
        <v>17</v>
      </c>
      <c r="G328" s="10" t="s">
        <v>1204</v>
      </c>
      <c r="H328" s="10" t="s">
        <v>1205</v>
      </c>
      <c r="I328" s="10">
        <v>1</v>
      </c>
      <c r="J328" s="11">
        <v>36.008000000000003</v>
      </c>
      <c r="K328" s="11">
        <f>IF(Tabela1[[#This Row],[distância '[km']]]&gt;100,TRUNC(Tabela1[[#This Row],[distância '[km']]]/'Custos Unitários'!$C$7,0),0)</f>
        <v>0</v>
      </c>
      <c r="L328" s="1">
        <f>Tabela1[[#This Row],[distância '[km']]]*(1+'Custos Unitários'!$C$8)*(('Custos Unitários'!$C$21*'Custos Unitários'!$C$4)+('Custos Unitários'!$C$22*'Custos Unitários'!$C$5))</f>
        <v>1377949.8357984161</v>
      </c>
      <c r="M328" s="1">
        <f>Tabela1[[#This Row],[Qtdade Amplificação]]*('Custos Unitários'!C$20)+IF(Tabela1[[#This Row],[Qtdade Amplificação]]&gt;4,TRUNC(Tabela1[[#This Row],[Qtdade Amplificação]]/4)*'Custos Unitários'!C$17,0)</f>
        <v>0</v>
      </c>
      <c r="N32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2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28" s="1">
        <f>'Custos Unitários'!$C$23*'Custos Unitários'!$C$6</f>
        <v>302692.44182889489</v>
      </c>
      <c r="Q328" s="5">
        <f>SUM(Tabela2[[#This Row],[custo duto e fibra]:[custo infra estação]])</f>
        <v>2047114.0753486471</v>
      </c>
      <c r="R328" s="2">
        <f>Tabela1[[#This Row],[distância '[km']]]*(1+'Custos Unitários'!$C$8)*('Custos Unitários'!$C$21*'Custos Unitários'!$C$4*'Custos Unitários'!$E$21+'Custos Unitários'!$C$22*'Custos Unitários'!$C$5*'Custos Unitários'!$E$22)</f>
        <v>16535.398029580996</v>
      </c>
      <c r="S328" s="2">
        <f>Tabela1[[#This Row],[Qtdade Amplificação]]*('Custos Unitários'!D$20)+IF(Tabela1[[#This Row],[Qtdade Amplificação]]&gt;4,TRUNC(Tabela1[[#This Row],[Qtdade Amplificação]]/4)*'Custos Unitários'!D$17,0)</f>
        <v>0</v>
      </c>
      <c r="T32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2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28" s="2">
        <f>'Custos Unitários'!$C$23*'Custos Unitários'!$E$23*'Custos Unitários'!$C$6</f>
        <v>24215.39534631159</v>
      </c>
      <c r="W328" s="5">
        <f>SUM(Tabela3[[#This Row],[opex duto e fibra]:[opex infra estação]])</f>
        <v>73738.038533063722</v>
      </c>
    </row>
    <row r="329" spans="1:23" x14ac:dyDescent="0.25">
      <c r="A329" s="10">
        <v>210317</v>
      </c>
      <c r="B329" s="10" t="s">
        <v>17</v>
      </c>
      <c r="C329" s="10" t="s">
        <v>1206</v>
      </c>
      <c r="D329" s="10" t="s">
        <v>1207</v>
      </c>
      <c r="E329" s="10">
        <v>210632</v>
      </c>
      <c r="F329" s="10" t="s">
        <v>17</v>
      </c>
      <c r="G329" s="10" t="s">
        <v>1208</v>
      </c>
      <c r="H329" s="10" t="s">
        <v>1209</v>
      </c>
      <c r="I329" s="10">
        <v>1</v>
      </c>
      <c r="J329" s="11">
        <v>21.414999999999999</v>
      </c>
      <c r="K329" s="11">
        <f>IF(Tabela1[[#This Row],[distância '[km']]]&gt;100,TRUNC(Tabela1[[#This Row],[distância '[km']]]/'Custos Unitários'!$C$7,0),0)</f>
        <v>0</v>
      </c>
      <c r="L329" s="1">
        <f>Tabela1[[#This Row],[distância '[km']]]*(1+'Custos Unitários'!$C$8)*(('Custos Unitários'!$C$21*'Custos Unitários'!$C$4)+('Custos Unitários'!$C$22*'Custos Unitários'!$C$5))</f>
        <v>819506.65778779925</v>
      </c>
      <c r="M329" s="1">
        <f>Tabela1[[#This Row],[Qtdade Amplificação]]*('Custos Unitários'!C$20)+IF(Tabela1[[#This Row],[Qtdade Amplificação]]&gt;4,TRUNC(Tabela1[[#This Row],[Qtdade Amplificação]]/4)*'Custos Unitários'!C$17,0)</f>
        <v>0</v>
      </c>
      <c r="N32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2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29" s="1">
        <f>'Custos Unitários'!$C$23*'Custos Unitários'!$C$6</f>
        <v>302692.44182889489</v>
      </c>
      <c r="Q329" s="5">
        <f>SUM(Tabela2[[#This Row],[custo duto e fibra]:[custo infra estação]])</f>
        <v>1488670.8973380304</v>
      </c>
      <c r="R329" s="2">
        <f>Tabela1[[#This Row],[distância '[km']]]*(1+'Custos Unitários'!$C$8)*('Custos Unitários'!$C$21*'Custos Unitários'!$C$4*'Custos Unitários'!$E$21+'Custos Unitários'!$C$22*'Custos Unitários'!$C$5*'Custos Unitários'!$E$22)</f>
        <v>9834.0798934535924</v>
      </c>
      <c r="S329" s="2">
        <f>Tabela1[[#This Row],[Qtdade Amplificação]]*('Custos Unitários'!D$20)+IF(Tabela1[[#This Row],[Qtdade Amplificação]]&gt;4,TRUNC(Tabela1[[#This Row],[Qtdade Amplificação]]/4)*'Custos Unitários'!D$17,0)</f>
        <v>0</v>
      </c>
      <c r="T32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2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29" s="2">
        <f>'Custos Unitários'!$C$23*'Custos Unitários'!$E$23*'Custos Unitários'!$C$6</f>
        <v>24215.39534631159</v>
      </c>
      <c r="W329" s="5">
        <f>SUM(Tabela3[[#This Row],[opex duto e fibra]:[opex infra estação]])</f>
        <v>67036.720396936318</v>
      </c>
    </row>
    <row r="330" spans="1:23" x14ac:dyDescent="0.25">
      <c r="A330" s="10">
        <v>430513</v>
      </c>
      <c r="B330" s="10" t="s">
        <v>32</v>
      </c>
      <c r="C330" s="10" t="s">
        <v>1210</v>
      </c>
      <c r="D330" s="10" t="s">
        <v>1211</v>
      </c>
      <c r="E330" s="10">
        <v>431339</v>
      </c>
      <c r="F330" s="10" t="s">
        <v>32</v>
      </c>
      <c r="G330" s="10" t="s">
        <v>1212</v>
      </c>
      <c r="H330" s="10" t="s">
        <v>1213</v>
      </c>
      <c r="I330" s="10">
        <v>1</v>
      </c>
      <c r="J330" s="11">
        <v>10.074</v>
      </c>
      <c r="K330" s="11">
        <f>IF(Tabela1[[#This Row],[distância '[km']]]&gt;100,TRUNC(Tabela1[[#This Row],[distância '[km']]]/'Custos Unitários'!$C$7,0),0)</f>
        <v>0</v>
      </c>
      <c r="L330" s="1">
        <f>Tabela1[[#This Row],[distância '[km']]]*(1+'Custos Unitários'!$C$8)*(('Custos Unitários'!$C$21*'Custos Unitários'!$C$4)+('Custos Unitários'!$C$22*'Custos Unitários'!$C$5))</f>
        <v>385510.62668943685</v>
      </c>
      <c r="M330" s="1">
        <f>Tabela1[[#This Row],[Qtdade Amplificação]]*('Custos Unitários'!C$20)+IF(Tabela1[[#This Row],[Qtdade Amplificação]]&gt;4,TRUNC(Tabela1[[#This Row],[Qtdade Amplificação]]/4)*'Custos Unitários'!C$17,0)</f>
        <v>0</v>
      </c>
      <c r="N33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3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30" s="1">
        <f>'Custos Unitários'!$C$23*'Custos Unitários'!$C$6</f>
        <v>302692.44182889489</v>
      </c>
      <c r="Q330" s="5">
        <f>SUM(Tabela2[[#This Row],[custo duto e fibra]:[custo infra estação]])</f>
        <v>1054674.8662396681</v>
      </c>
      <c r="R330" s="2">
        <f>Tabela1[[#This Row],[distância '[km']]]*(1+'Custos Unitários'!$C$8)*('Custos Unitários'!$C$21*'Custos Unitários'!$C$4*'Custos Unitários'!$E$21+'Custos Unitários'!$C$22*'Custos Unitários'!$C$5*'Custos Unitários'!$E$22)</f>
        <v>4626.1275202732422</v>
      </c>
      <c r="S330" s="2">
        <f>Tabela1[[#This Row],[Qtdade Amplificação]]*('Custos Unitários'!D$20)+IF(Tabela1[[#This Row],[Qtdade Amplificação]]&gt;4,TRUNC(Tabela1[[#This Row],[Qtdade Amplificação]]/4)*'Custos Unitários'!D$17,0)</f>
        <v>0</v>
      </c>
      <c r="T33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3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30" s="2">
        <f>'Custos Unitários'!$C$23*'Custos Unitários'!$E$23*'Custos Unitários'!$C$6</f>
        <v>24215.39534631159</v>
      </c>
      <c r="W330" s="5">
        <f>SUM(Tabela3[[#This Row],[opex duto e fibra]:[opex infra estação]])</f>
        <v>61828.768023755969</v>
      </c>
    </row>
    <row r="331" spans="1:23" x14ac:dyDescent="0.25">
      <c r="A331" s="10">
        <v>240270</v>
      </c>
      <c r="B331" s="10" t="s">
        <v>80</v>
      </c>
      <c r="C331" s="10" t="s">
        <v>1214</v>
      </c>
      <c r="D331" s="10" t="s">
        <v>1215</v>
      </c>
      <c r="E331" s="10">
        <v>240650</v>
      </c>
      <c r="F331" s="10" t="s">
        <v>80</v>
      </c>
      <c r="G331" s="10" t="s">
        <v>698</v>
      </c>
      <c r="H331" s="10" t="s">
        <v>699</v>
      </c>
      <c r="I331" s="10">
        <v>1</v>
      </c>
      <c r="J331" s="11">
        <v>20.134</v>
      </c>
      <c r="K331" s="11">
        <f>IF(Tabela1[[#This Row],[distância '[km']]]&gt;100,TRUNC(Tabela1[[#This Row],[distância '[km']]]/'Custos Unitários'!$C$7,0),0)</f>
        <v>0</v>
      </c>
      <c r="L331" s="1">
        <f>Tabela1[[#This Row],[distância '[km']]]*(1+'Custos Unitários'!$C$8)*(('Custos Unitários'!$C$21*'Custos Unitários'!$C$4)+('Custos Unitários'!$C$22*'Custos Unitários'!$C$5))</f>
        <v>770485.50305391324</v>
      </c>
      <c r="M331" s="1">
        <f>Tabela1[[#This Row],[Qtdade Amplificação]]*('Custos Unitários'!C$20)+IF(Tabela1[[#This Row],[Qtdade Amplificação]]&gt;4,TRUNC(Tabela1[[#This Row],[Qtdade Amplificação]]/4)*'Custos Unitários'!C$17,0)</f>
        <v>0</v>
      </c>
      <c r="N33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3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31" s="1">
        <f>'Custos Unitários'!$C$23*'Custos Unitários'!$C$6</f>
        <v>302692.44182889489</v>
      </c>
      <c r="Q331" s="5">
        <f>SUM(Tabela2[[#This Row],[custo duto e fibra]:[custo infra estação]])</f>
        <v>1439649.7426041444</v>
      </c>
      <c r="R331" s="2">
        <f>Tabela1[[#This Row],[distância '[km']]]*(1+'Custos Unitários'!$C$8)*('Custos Unitários'!$C$21*'Custos Unitários'!$C$4*'Custos Unitários'!$E$21+'Custos Unitários'!$C$22*'Custos Unitários'!$C$5*'Custos Unitários'!$E$22)</f>
        <v>9245.8260366469585</v>
      </c>
      <c r="S331" s="2">
        <f>Tabela1[[#This Row],[Qtdade Amplificação]]*('Custos Unitários'!D$20)+IF(Tabela1[[#This Row],[Qtdade Amplificação]]&gt;4,TRUNC(Tabela1[[#This Row],[Qtdade Amplificação]]/4)*'Custos Unitários'!D$17,0)</f>
        <v>0</v>
      </c>
      <c r="T33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3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31" s="2">
        <f>'Custos Unitários'!$C$23*'Custos Unitários'!$E$23*'Custos Unitários'!$C$6</f>
        <v>24215.39534631159</v>
      </c>
      <c r="W331" s="5">
        <f>SUM(Tabela3[[#This Row],[opex duto e fibra]:[opex infra estação]])</f>
        <v>66448.466540129681</v>
      </c>
    </row>
    <row r="332" spans="1:23" x14ac:dyDescent="0.25">
      <c r="A332" s="10">
        <v>430517</v>
      </c>
      <c r="B332" s="10" t="s">
        <v>32</v>
      </c>
      <c r="C332" s="10" t="s">
        <v>1216</v>
      </c>
      <c r="D332" s="10" t="s">
        <v>1217</v>
      </c>
      <c r="E332" s="10">
        <v>432035</v>
      </c>
      <c r="F332" s="10" t="s">
        <v>32</v>
      </c>
      <c r="G332" s="10" t="s">
        <v>1218</v>
      </c>
      <c r="H332" s="10" t="s">
        <v>1219</v>
      </c>
      <c r="I332" s="10">
        <v>1</v>
      </c>
      <c r="J332" s="11">
        <v>24.692</v>
      </c>
      <c r="K332" s="11">
        <f>IF(Tabela1[[#This Row],[distância '[km']]]&gt;100,TRUNC(Tabela1[[#This Row],[distância '[km']]]/'Custos Unitários'!$C$7,0),0)</f>
        <v>0</v>
      </c>
      <c r="L332" s="1">
        <f>Tabela1[[#This Row],[distância '[km']]]*(1+'Custos Unitários'!$C$8)*(('Custos Unitários'!$C$21*'Custos Unitários'!$C$4)+('Custos Unitários'!$C$22*'Custos Unitários'!$C$5))</f>
        <v>944910.5017089115</v>
      </c>
      <c r="M332" s="1">
        <f>Tabela1[[#This Row],[Qtdade Amplificação]]*('Custos Unitários'!C$20)+IF(Tabela1[[#This Row],[Qtdade Amplificação]]&gt;4,TRUNC(Tabela1[[#This Row],[Qtdade Amplificação]]/4)*'Custos Unitários'!C$17,0)</f>
        <v>0</v>
      </c>
      <c r="N33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3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32" s="1">
        <f>'Custos Unitários'!$C$23*'Custos Unitários'!$C$6</f>
        <v>302692.44182889489</v>
      </c>
      <c r="Q332" s="5">
        <f>SUM(Tabela2[[#This Row],[custo duto e fibra]:[custo infra estação]])</f>
        <v>1614074.7412591425</v>
      </c>
      <c r="R332" s="2">
        <f>Tabela1[[#This Row],[distância '[km']]]*(1+'Custos Unitários'!$C$8)*('Custos Unitários'!$C$21*'Custos Unitários'!$C$4*'Custos Unitários'!$E$21+'Custos Unitários'!$C$22*'Custos Unitários'!$C$5*'Custos Unitários'!$E$22)</f>
        <v>11338.926020506939</v>
      </c>
      <c r="S332" s="2">
        <f>Tabela1[[#This Row],[Qtdade Amplificação]]*('Custos Unitários'!D$20)+IF(Tabela1[[#This Row],[Qtdade Amplificação]]&gt;4,TRUNC(Tabela1[[#This Row],[Qtdade Amplificação]]/4)*'Custos Unitários'!D$17,0)</f>
        <v>0</v>
      </c>
      <c r="T33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3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32" s="2">
        <f>'Custos Unitários'!$C$23*'Custos Unitários'!$E$23*'Custos Unitários'!$C$6</f>
        <v>24215.39534631159</v>
      </c>
      <c r="W332" s="5">
        <f>SUM(Tabela3[[#This Row],[opex duto e fibra]:[opex infra estação]])</f>
        <v>68541.566523989663</v>
      </c>
    </row>
    <row r="333" spans="1:23" x14ac:dyDescent="0.25">
      <c r="A333" s="10">
        <v>260440</v>
      </c>
      <c r="B333" s="10" t="s">
        <v>13</v>
      </c>
      <c r="C333" s="10" t="s">
        <v>1220</v>
      </c>
      <c r="D333" s="10" t="s">
        <v>1221</v>
      </c>
      <c r="E333" s="10">
        <v>260610</v>
      </c>
      <c r="F333" s="10" t="s">
        <v>13</v>
      </c>
      <c r="G333" s="10" t="s">
        <v>1222</v>
      </c>
      <c r="H333" s="10" t="s">
        <v>1223</v>
      </c>
      <c r="I333" s="10">
        <v>1</v>
      </c>
      <c r="J333" s="11">
        <v>13.177</v>
      </c>
      <c r="K333" s="11">
        <f>IF(Tabela1[[#This Row],[distância '[km']]]&gt;100,TRUNC(Tabela1[[#This Row],[distância '[km']]]/'Custos Unitários'!$C$7,0),0)</f>
        <v>0</v>
      </c>
      <c r="L333" s="1">
        <f>Tabela1[[#This Row],[distância '[km']]]*(1+'Custos Unitários'!$C$8)*(('Custos Unitários'!$C$21*'Custos Unitários'!$C$4)+('Custos Unitários'!$C$22*'Custos Unitários'!$C$5))</f>
        <v>504255.85942889709</v>
      </c>
      <c r="M333" s="1">
        <f>Tabela1[[#This Row],[Qtdade Amplificação]]*('Custos Unitários'!C$20)+IF(Tabela1[[#This Row],[Qtdade Amplificação]]&gt;4,TRUNC(Tabela1[[#This Row],[Qtdade Amplificação]]/4)*'Custos Unitários'!C$17,0)</f>
        <v>0</v>
      </c>
      <c r="N33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3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33" s="1">
        <f>'Custos Unitários'!$C$23*'Custos Unitários'!$C$6</f>
        <v>302692.44182889489</v>
      </c>
      <c r="Q333" s="5">
        <f>SUM(Tabela2[[#This Row],[custo duto e fibra]:[custo infra estação]])</f>
        <v>1173420.0989791283</v>
      </c>
      <c r="R333" s="2">
        <f>Tabela1[[#This Row],[distância '[km']]]*(1+'Custos Unitários'!$C$8)*('Custos Unitários'!$C$21*'Custos Unitários'!$C$4*'Custos Unitários'!$E$21+'Custos Unitários'!$C$22*'Custos Unitários'!$C$5*'Custos Unitários'!$E$22)</f>
        <v>6051.0703131467653</v>
      </c>
      <c r="S333" s="2">
        <f>Tabela1[[#This Row],[Qtdade Amplificação]]*('Custos Unitários'!D$20)+IF(Tabela1[[#This Row],[Qtdade Amplificação]]&gt;4,TRUNC(Tabela1[[#This Row],[Qtdade Amplificação]]/4)*'Custos Unitários'!D$17,0)</f>
        <v>0</v>
      </c>
      <c r="T33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3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33" s="2">
        <f>'Custos Unitários'!$C$23*'Custos Unitários'!$E$23*'Custos Unitários'!$C$6</f>
        <v>24215.39534631159</v>
      </c>
      <c r="W333" s="5">
        <f>SUM(Tabela3[[#This Row],[opex duto e fibra]:[opex infra estação]])</f>
        <v>63253.710816629493</v>
      </c>
    </row>
    <row r="334" spans="1:23" x14ac:dyDescent="0.25">
      <c r="A334" s="10">
        <v>270190</v>
      </c>
      <c r="B334" s="10" t="s">
        <v>589</v>
      </c>
      <c r="C334" s="10" t="s">
        <v>1224</v>
      </c>
      <c r="D334" s="10" t="s">
        <v>1225</v>
      </c>
      <c r="E334" s="10">
        <v>270940</v>
      </c>
      <c r="F334" s="10" t="s">
        <v>589</v>
      </c>
      <c r="G334" s="10" t="s">
        <v>1226</v>
      </c>
      <c r="H334" s="10" t="s">
        <v>1227</v>
      </c>
      <c r="I334" s="10">
        <v>1</v>
      </c>
      <c r="J334" s="11">
        <v>18.331</v>
      </c>
      <c r="K334" s="11">
        <f>IF(Tabela1[[#This Row],[distância '[km']]]&gt;100,TRUNC(Tabela1[[#This Row],[distância '[km']]]/'Custos Unitários'!$C$7,0),0)</f>
        <v>0</v>
      </c>
      <c r="L334" s="1">
        <f>Tabela1[[#This Row],[distância '[km']]]*(1+'Custos Unitários'!$C$8)*(('Custos Unitários'!$C$21*'Custos Unitários'!$C$4)+('Custos Unitários'!$C$22*'Custos Unitários'!$C$5))</f>
        <v>701488.51477507118</v>
      </c>
      <c r="M334" s="1">
        <f>Tabela1[[#This Row],[Qtdade Amplificação]]*('Custos Unitários'!C$20)+IF(Tabela1[[#This Row],[Qtdade Amplificação]]&gt;4,TRUNC(Tabela1[[#This Row],[Qtdade Amplificação]]/4)*'Custos Unitários'!C$17,0)</f>
        <v>0</v>
      </c>
      <c r="N33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3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34" s="1">
        <f>'Custos Unitários'!$C$23*'Custos Unitários'!$C$6</f>
        <v>302692.44182889489</v>
      </c>
      <c r="Q334" s="5">
        <f>SUM(Tabela2[[#This Row],[custo duto e fibra]:[custo infra estação]])</f>
        <v>1370652.7543253023</v>
      </c>
      <c r="R334" s="2">
        <f>Tabela1[[#This Row],[distância '[km']]]*(1+'Custos Unitários'!$C$8)*('Custos Unitários'!$C$21*'Custos Unitários'!$C$4*'Custos Unitários'!$E$21+'Custos Unitários'!$C$22*'Custos Unitários'!$C$5*'Custos Unitários'!$E$22)</f>
        <v>8417.8621773008545</v>
      </c>
      <c r="S334" s="2">
        <f>Tabela1[[#This Row],[Qtdade Amplificação]]*('Custos Unitários'!D$20)+IF(Tabela1[[#This Row],[Qtdade Amplificação]]&gt;4,TRUNC(Tabela1[[#This Row],[Qtdade Amplificação]]/4)*'Custos Unitários'!D$17,0)</f>
        <v>0</v>
      </c>
      <c r="T33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3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34" s="2">
        <f>'Custos Unitários'!$C$23*'Custos Unitários'!$E$23*'Custos Unitários'!$C$6</f>
        <v>24215.39534631159</v>
      </c>
      <c r="W334" s="5">
        <f>SUM(Tabela3[[#This Row],[opex duto e fibra]:[opex infra estação]])</f>
        <v>65620.502680783582</v>
      </c>
    </row>
    <row r="335" spans="1:23" x14ac:dyDescent="0.25">
      <c r="A335" s="10">
        <v>311590</v>
      </c>
      <c r="B335" s="10" t="s">
        <v>37</v>
      </c>
      <c r="C335" s="10" t="s">
        <v>1228</v>
      </c>
      <c r="D335" s="10" t="s">
        <v>1229</v>
      </c>
      <c r="E335" s="10">
        <v>313670</v>
      </c>
      <c r="F335" s="10" t="s">
        <v>37</v>
      </c>
      <c r="G335" s="10" t="s">
        <v>1230</v>
      </c>
      <c r="H335" s="10" t="s">
        <v>1231</v>
      </c>
      <c r="I335" s="10">
        <v>1</v>
      </c>
      <c r="J335" s="11">
        <v>28.814</v>
      </c>
      <c r="K335" s="11">
        <f>IF(Tabela1[[#This Row],[distância '[km']]]&gt;100,TRUNC(Tabela1[[#This Row],[distância '[km']]]/'Custos Unitários'!$C$7,0),0)</f>
        <v>0</v>
      </c>
      <c r="L335" s="1">
        <f>Tabela1[[#This Row],[distância '[km']]]*(1+'Custos Unitários'!$C$8)*(('Custos Unitários'!$C$21*'Custos Unitários'!$C$4)+('Custos Unitários'!$C$22*'Custos Unitários'!$C$5))</f>
        <v>1102650.7045294256</v>
      </c>
      <c r="M335" s="1">
        <f>Tabela1[[#This Row],[Qtdade Amplificação]]*('Custos Unitários'!C$20)+IF(Tabela1[[#This Row],[Qtdade Amplificação]]&gt;4,TRUNC(Tabela1[[#This Row],[Qtdade Amplificação]]/4)*'Custos Unitários'!C$17,0)</f>
        <v>0</v>
      </c>
      <c r="N33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3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35" s="1">
        <f>'Custos Unitários'!$C$23*'Custos Unitários'!$C$6</f>
        <v>302692.44182889489</v>
      </c>
      <c r="Q335" s="5">
        <f>SUM(Tabela2[[#This Row],[custo duto e fibra]:[custo infra estação]])</f>
        <v>1771814.9440796566</v>
      </c>
      <c r="R335" s="2">
        <f>Tabela1[[#This Row],[distância '[km']]]*(1+'Custos Unitários'!$C$8)*('Custos Unitários'!$C$21*'Custos Unitários'!$C$4*'Custos Unitários'!$E$21+'Custos Unitários'!$C$22*'Custos Unitários'!$C$5*'Custos Unitários'!$E$22)</f>
        <v>13231.808454353108</v>
      </c>
      <c r="S335" s="2">
        <f>Tabela1[[#This Row],[Qtdade Amplificação]]*('Custos Unitários'!D$20)+IF(Tabela1[[#This Row],[Qtdade Amplificação]]&gt;4,TRUNC(Tabela1[[#This Row],[Qtdade Amplificação]]/4)*'Custos Unitários'!D$17,0)</f>
        <v>0</v>
      </c>
      <c r="T33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3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35" s="2">
        <f>'Custos Unitários'!$C$23*'Custos Unitários'!$E$23*'Custos Unitários'!$C$6</f>
        <v>24215.39534631159</v>
      </c>
      <c r="W335" s="5">
        <f>SUM(Tabela3[[#This Row],[opex duto e fibra]:[opex infra estação]])</f>
        <v>70434.448957835833</v>
      </c>
    </row>
    <row r="336" spans="1:23" x14ac:dyDescent="0.25">
      <c r="A336" s="10">
        <v>170460</v>
      </c>
      <c r="B336" s="10" t="s">
        <v>20</v>
      </c>
      <c r="C336" s="10" t="s">
        <v>1236</v>
      </c>
      <c r="D336" s="10" t="s">
        <v>1237</v>
      </c>
      <c r="E336" s="10">
        <v>171610</v>
      </c>
      <c r="F336" s="10" t="s">
        <v>20</v>
      </c>
      <c r="G336" s="10" t="s">
        <v>1238</v>
      </c>
      <c r="H336" s="10" t="s">
        <v>1239</v>
      </c>
      <c r="I336" s="10">
        <v>1</v>
      </c>
      <c r="J336" s="11">
        <v>36.075000000000003</v>
      </c>
      <c r="K336" s="11">
        <f>IF(Tabela1[[#This Row],[distância '[km']]]&gt;100,TRUNC(Tabela1[[#This Row],[distância '[km']]]/'Custos Unitários'!$C$7,0),0)</f>
        <v>0</v>
      </c>
      <c r="L336" s="1">
        <f>Tabela1[[#This Row],[distância '[km']]]*(1+'Custos Unitários'!$C$8)*(('Custos Unitários'!$C$21*'Custos Unitários'!$C$4)+('Custos Unitários'!$C$22*'Custos Unitários'!$C$5))</f>
        <v>1380513.7837821555</v>
      </c>
      <c r="M336" s="1">
        <f>Tabela1[[#This Row],[Qtdade Amplificação]]*('Custos Unitários'!C$20)+IF(Tabela1[[#This Row],[Qtdade Amplificação]]&gt;4,TRUNC(Tabela1[[#This Row],[Qtdade Amplificação]]/4)*'Custos Unitários'!C$17,0)</f>
        <v>0</v>
      </c>
      <c r="N33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3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36" s="1">
        <f>'Custos Unitários'!$C$23*'Custos Unitários'!$C$6</f>
        <v>302692.44182889489</v>
      </c>
      <c r="Q336" s="5">
        <f>SUM(Tabela2[[#This Row],[custo duto e fibra]:[custo infra estação]])</f>
        <v>2049678.0233323865</v>
      </c>
      <c r="R336" s="2">
        <f>Tabela1[[#This Row],[distância '[km']]]*(1+'Custos Unitários'!$C$8)*('Custos Unitários'!$C$21*'Custos Unitários'!$C$4*'Custos Unitários'!$E$21+'Custos Unitários'!$C$22*'Custos Unitários'!$C$5*'Custos Unitários'!$E$22)</f>
        <v>16566.165405385869</v>
      </c>
      <c r="S336" s="2">
        <f>Tabela1[[#This Row],[Qtdade Amplificação]]*('Custos Unitários'!D$20)+IF(Tabela1[[#This Row],[Qtdade Amplificação]]&gt;4,TRUNC(Tabela1[[#This Row],[Qtdade Amplificação]]/4)*'Custos Unitários'!D$17,0)</f>
        <v>0</v>
      </c>
      <c r="T33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3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36" s="2">
        <f>'Custos Unitários'!$C$23*'Custos Unitários'!$E$23*'Custos Unitários'!$C$6</f>
        <v>24215.39534631159</v>
      </c>
      <c r="W336" s="5">
        <f>SUM(Tabela3[[#This Row],[opex duto e fibra]:[opex infra estação]])</f>
        <v>73768.805908868599</v>
      </c>
    </row>
    <row r="337" spans="1:23" x14ac:dyDescent="0.25">
      <c r="A337" s="10">
        <v>311610</v>
      </c>
      <c r="B337" s="10" t="s">
        <v>37</v>
      </c>
      <c r="C337" s="10" t="s">
        <v>1240</v>
      </c>
      <c r="D337" s="10" t="s">
        <v>1241</v>
      </c>
      <c r="E337" s="10">
        <v>312780</v>
      </c>
      <c r="F337" s="10" t="s">
        <v>37</v>
      </c>
      <c r="G337" s="10" t="s">
        <v>631</v>
      </c>
      <c r="H337" s="10" t="s">
        <v>632</v>
      </c>
      <c r="I337" s="10">
        <v>1</v>
      </c>
      <c r="J337" s="11">
        <v>145.91900000000001</v>
      </c>
      <c r="K337" s="11">
        <f>IF(Tabela1[[#This Row],[distância '[km']]]&gt;100,TRUNC(Tabela1[[#This Row],[distância '[km']]]/'Custos Unitários'!$C$7,0),0)</f>
        <v>2</v>
      </c>
      <c r="L337" s="1">
        <f>Tabela1[[#This Row],[distância '[km']]]*(1+'Custos Unitários'!$C$8)*(('Custos Unitários'!$C$21*'Custos Unitários'!$C$4)+('Custos Unitários'!$C$22*'Custos Unitários'!$C$5))</f>
        <v>5584010.8334222697</v>
      </c>
      <c r="M337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33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33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337" s="1">
        <f>'Custos Unitários'!$C$23*'Custos Unitários'!$C$6</f>
        <v>302692.44182889489</v>
      </c>
      <c r="Q337" s="5">
        <f>SUM(Tabela2[[#This Row],[custo duto e fibra]:[custo infra estação]])</f>
        <v>6770501.9576887731</v>
      </c>
      <c r="R337" s="2">
        <f>Tabela1[[#This Row],[distância '[km']]]*(1+'Custos Unitários'!$C$8)*('Custos Unitários'!$C$21*'Custos Unitários'!$C$4*'Custos Unitários'!$E$21+'Custos Unitários'!$C$22*'Custos Unitários'!$C$5*'Custos Unitários'!$E$22)</f>
        <v>67008.130001067242</v>
      </c>
      <c r="S337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33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33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337" s="2">
        <f>'Custos Unitários'!$C$23*'Custos Unitários'!$E$23*'Custos Unitários'!$C$6</f>
        <v>24215.39534631159</v>
      </c>
      <c r="W337" s="5">
        <f>SUM(Tabela3[[#This Row],[opex duto e fibra]:[opex infra estação]])</f>
        <v>165166.59469206695</v>
      </c>
    </row>
    <row r="338" spans="1:23" x14ac:dyDescent="0.25">
      <c r="A338" s="10">
        <v>311615</v>
      </c>
      <c r="B338" s="10" t="s">
        <v>37</v>
      </c>
      <c r="C338" s="10" t="s">
        <v>1242</v>
      </c>
      <c r="D338" s="10" t="s">
        <v>1243</v>
      </c>
      <c r="E338" s="10">
        <v>310450</v>
      </c>
      <c r="F338" s="10" t="s">
        <v>37</v>
      </c>
      <c r="G338" s="10" t="s">
        <v>739</v>
      </c>
      <c r="H338" s="10" t="s">
        <v>740</v>
      </c>
      <c r="I338" s="10">
        <v>1</v>
      </c>
      <c r="J338" s="11">
        <v>99.113</v>
      </c>
      <c r="K338" s="11">
        <f>IF(Tabela1[[#This Row],[distância '[km']]]&gt;100,TRUNC(Tabela1[[#This Row],[distância '[km']]]/'Custos Unitários'!$C$7,0),0)</f>
        <v>0</v>
      </c>
      <c r="L338" s="1">
        <f>Tabela1[[#This Row],[distância '[km']]]*(1+'Custos Unitários'!$C$8)*(('Custos Unitários'!$C$21*'Custos Unitários'!$C$4)+('Custos Unitários'!$C$22*'Custos Unitários'!$C$5))</f>
        <v>3792844.4255578872</v>
      </c>
      <c r="M338" s="1">
        <f>Tabela1[[#This Row],[Qtdade Amplificação]]*('Custos Unitários'!C$20)+IF(Tabela1[[#This Row],[Qtdade Amplificação]]&gt;4,TRUNC(Tabela1[[#This Row],[Qtdade Amplificação]]/4)*'Custos Unitários'!C$17,0)</f>
        <v>0</v>
      </c>
      <c r="N33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33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338" s="1">
        <f>'Custos Unitários'!$C$23*'Custos Unitários'!$C$6</f>
        <v>302692.44182889489</v>
      </c>
      <c r="Q338" s="5">
        <f>SUM(Tabela2[[#This Row],[custo duto e fibra]:[custo infra estação]])</f>
        <v>4513320.0061995871</v>
      </c>
      <c r="R338" s="2">
        <f>Tabela1[[#This Row],[distância '[km']]]*(1+'Custos Unitários'!$C$8)*('Custos Unitários'!$C$21*'Custos Unitários'!$C$4*'Custos Unitários'!$E$21+'Custos Unitários'!$C$22*'Custos Unitários'!$C$5*'Custos Unitários'!$E$22)</f>
        <v>45514.133106694651</v>
      </c>
      <c r="S338" s="2">
        <f>Tabela1[[#This Row],[Qtdade Amplificação]]*('Custos Unitários'!D$20)+IF(Tabela1[[#This Row],[Qtdade Amplificação]]&gt;4,TRUNC(Tabela1[[#This Row],[Qtdade Amplificação]]/4)*'Custos Unitários'!D$17,0)</f>
        <v>0</v>
      </c>
      <c r="T33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33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338" s="2">
        <f>'Custos Unitários'!$C$23*'Custos Unitários'!$E$23*'Custos Unitários'!$C$6</f>
        <v>24215.39534631159</v>
      </c>
      <c r="W338" s="5">
        <f>SUM(Tabela3[[#This Row],[opex duto e fibra]:[opex infra estação]])</f>
        <v>107847.90771932431</v>
      </c>
    </row>
    <row r="339" spans="1:23" x14ac:dyDescent="0.25">
      <c r="A339" s="10">
        <v>520547</v>
      </c>
      <c r="B339" s="10" t="s">
        <v>42</v>
      </c>
      <c r="C339" s="10" t="s">
        <v>1244</v>
      </c>
      <c r="D339" s="10" t="s">
        <v>1245</v>
      </c>
      <c r="E339" s="10">
        <v>500295</v>
      </c>
      <c r="F339" s="10" t="s">
        <v>121</v>
      </c>
      <c r="G339" s="10" t="s">
        <v>1246</v>
      </c>
      <c r="H339" s="10" t="s">
        <v>1247</v>
      </c>
      <c r="I339" s="10">
        <v>1</v>
      </c>
      <c r="J339" s="11">
        <v>54.570999999999998</v>
      </c>
      <c r="K339" s="11">
        <f>IF(Tabela1[[#This Row],[distância '[km']]]&gt;100,TRUNC(Tabela1[[#This Row],[distância '[km']]]/'Custos Unitários'!$C$7,0),0)</f>
        <v>0</v>
      </c>
      <c r="L339" s="1">
        <f>Tabela1[[#This Row],[distância '[km']]]*(1+'Custos Unitários'!$C$8)*(('Custos Unitários'!$C$21*'Custos Unitários'!$C$4)+('Custos Unitários'!$C$22*'Custos Unitários'!$C$5))</f>
        <v>2088316.4988156897</v>
      </c>
      <c r="M339" s="1">
        <f>Tabela1[[#This Row],[Qtdade Amplificação]]*('Custos Unitários'!C$20)+IF(Tabela1[[#This Row],[Qtdade Amplificação]]&gt;4,TRUNC(Tabela1[[#This Row],[Qtdade Amplificação]]/4)*'Custos Unitários'!C$17,0)</f>
        <v>0</v>
      </c>
      <c r="N33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33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339" s="1">
        <f>'Custos Unitários'!$C$23*'Custos Unitários'!$C$6</f>
        <v>302692.44182889489</v>
      </c>
      <c r="Q339" s="5">
        <f>SUM(Tabela2[[#This Row],[custo duto e fibra]:[custo infra estação]])</f>
        <v>2762890.426316563</v>
      </c>
      <c r="R339" s="2">
        <f>Tabela1[[#This Row],[distância '[km']]]*(1+'Custos Unitários'!$C$8)*('Custos Unitários'!$C$21*'Custos Unitários'!$C$4*'Custos Unitários'!$E$21+'Custos Unitários'!$C$22*'Custos Unitários'!$C$5*'Custos Unitários'!$E$22)</f>
        <v>25059.797985788278</v>
      </c>
      <c r="S339" s="2">
        <f>Tabela1[[#This Row],[Qtdade Amplificação]]*('Custos Unitários'!D$20)+IF(Tabela1[[#This Row],[Qtdade Amplificação]]&gt;4,TRUNC(Tabela1[[#This Row],[Qtdade Amplificação]]/4)*'Custos Unitários'!D$17,0)</f>
        <v>0</v>
      </c>
      <c r="T33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33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339" s="2">
        <f>'Custos Unitários'!$C$23*'Custos Unitários'!$E$23*'Custos Unitários'!$C$6</f>
        <v>24215.39534631159</v>
      </c>
      <c r="W339" s="5">
        <f>SUM(Tabela3[[#This Row],[opex duto e fibra]:[opex infra estação]])</f>
        <v>82803.407284335219</v>
      </c>
    </row>
    <row r="340" spans="1:23" x14ac:dyDescent="0.25">
      <c r="A340" s="10">
        <v>150250</v>
      </c>
      <c r="B340" s="10" t="s">
        <v>14</v>
      </c>
      <c r="C340" s="10" t="s">
        <v>1248</v>
      </c>
      <c r="D340" s="10" t="s">
        <v>1249</v>
      </c>
      <c r="E340" s="10">
        <v>150030</v>
      </c>
      <c r="F340" s="10" t="s">
        <v>14</v>
      </c>
      <c r="G340" s="10" t="s">
        <v>51</v>
      </c>
      <c r="H340" s="10" t="s">
        <v>52</v>
      </c>
      <c r="I340" s="10">
        <v>0</v>
      </c>
      <c r="J340" s="11">
        <v>44.439286248276339</v>
      </c>
      <c r="K340" s="11">
        <f>IF(Tabela1[[#This Row],[distância '[km']]]&gt;100,TRUNC(Tabela1[[#This Row],[distância '[km']]]/'Custos Unitários'!$C$7,0),0)</f>
        <v>0</v>
      </c>
      <c r="L340" s="1">
        <f>Tabela1[[#This Row],[distância '[km']]]*(1+'Custos Unitários'!$C$8)*(('Custos Unitários'!$C$21*'Custos Unitários'!$C$4)+('Custos Unitários'!$C$22*'Custos Unitários'!$C$5))</f>
        <v>1700597.289180493</v>
      </c>
      <c r="M340" s="1">
        <f>Tabela1[[#This Row],[Qtdade Amplificação]]*('Custos Unitários'!C$20)+IF(Tabela1[[#This Row],[Qtdade Amplificação]]&gt;4,TRUNC(Tabela1[[#This Row],[Qtdade Amplificação]]/4)*'Custos Unitários'!C$17,0)</f>
        <v>0</v>
      </c>
      <c r="N34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4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40" s="1">
        <f>'Custos Unitários'!$C$23*'Custos Unitários'!$C$6</f>
        <v>302692.44182889489</v>
      </c>
      <c r="Q340" s="5">
        <f>SUM(Tabela2[[#This Row],[custo duto e fibra]:[custo infra estação]])</f>
        <v>2369761.528730724</v>
      </c>
      <c r="R340" s="2">
        <f>Tabela1[[#This Row],[distância '[km']]]*(1+'Custos Unitários'!$C$8)*('Custos Unitários'!$C$21*'Custos Unitários'!$C$4*'Custos Unitários'!$E$21+'Custos Unitários'!$C$22*'Custos Unitários'!$C$5*'Custos Unitários'!$E$22)</f>
        <v>20407.167470165918</v>
      </c>
      <c r="S340" s="2">
        <f>Tabela1[[#This Row],[Qtdade Amplificação]]*('Custos Unitários'!D$20)+IF(Tabela1[[#This Row],[Qtdade Amplificação]]&gt;4,TRUNC(Tabela1[[#This Row],[Qtdade Amplificação]]/4)*'Custos Unitários'!D$17,0)</f>
        <v>0</v>
      </c>
      <c r="T34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4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40" s="2">
        <f>'Custos Unitários'!$C$23*'Custos Unitários'!$E$23*'Custos Unitários'!$C$6</f>
        <v>24215.39534631159</v>
      </c>
      <c r="W340" s="5">
        <f>SUM(Tabela3[[#This Row],[opex duto e fibra]:[opex infra estação]])</f>
        <v>77609.80797364864</v>
      </c>
    </row>
    <row r="341" spans="1:23" x14ac:dyDescent="0.25">
      <c r="A341" s="10">
        <v>311620</v>
      </c>
      <c r="B341" s="10" t="s">
        <v>37</v>
      </c>
      <c r="C341" s="10" t="s">
        <v>1250</v>
      </c>
      <c r="D341" s="10" t="s">
        <v>1251</v>
      </c>
      <c r="E341" s="10">
        <v>313980</v>
      </c>
      <c r="F341" s="10" t="s">
        <v>37</v>
      </c>
      <c r="G341" s="10" t="s">
        <v>2654</v>
      </c>
      <c r="H341" s="10" t="s">
        <v>2655</v>
      </c>
      <c r="I341" s="10">
        <v>1</v>
      </c>
      <c r="J341" s="11">
        <v>22.469000000000001</v>
      </c>
      <c r="K341" s="11">
        <f>IF(Tabela1[[#This Row],[distância '[km']]]&gt;100,TRUNC(Tabela1[[#This Row],[distância '[km']]]/'Custos Unitários'!$C$7,0),0)</f>
        <v>0</v>
      </c>
      <c r="L341" s="1">
        <f>Tabela1[[#This Row],[distância '[km']]]*(1+'Custos Unitários'!$C$8)*(('Custos Unitários'!$C$21*'Custos Unitários'!$C$4)+('Custos Unitários'!$C$22*'Custos Unitários'!$C$5))</f>
        <v>859841.00368125446</v>
      </c>
      <c r="M341" s="1">
        <f>Tabela1[[#This Row],[Qtdade Amplificação]]*('Custos Unitários'!C$20)+IF(Tabela1[[#This Row],[Qtdade Amplificação]]&gt;4,TRUNC(Tabela1[[#This Row],[Qtdade Amplificação]]/4)*'Custos Unitários'!C$17,0)</f>
        <v>0</v>
      </c>
      <c r="N34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4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41" s="1">
        <f>'Custos Unitários'!$C$23*'Custos Unitários'!$C$6</f>
        <v>302692.44182889489</v>
      </c>
      <c r="Q341" s="5">
        <f>SUM(Tabela2[[#This Row],[custo duto e fibra]:[custo infra estação]])</f>
        <v>1529005.2432314856</v>
      </c>
      <c r="R341" s="2">
        <f>Tabela1[[#This Row],[distância '[km']]]*(1+'Custos Unitários'!$C$8)*('Custos Unitários'!$C$21*'Custos Unitários'!$C$4*'Custos Unitários'!$E$21+'Custos Unitários'!$C$22*'Custos Unitários'!$C$5*'Custos Unitários'!$E$22)</f>
        <v>10318.092044175055</v>
      </c>
      <c r="S341" s="2">
        <f>Tabela1[[#This Row],[Qtdade Amplificação]]*('Custos Unitários'!D$20)+IF(Tabela1[[#This Row],[Qtdade Amplificação]]&gt;4,TRUNC(Tabela1[[#This Row],[Qtdade Amplificação]]/4)*'Custos Unitários'!D$17,0)</f>
        <v>0</v>
      </c>
      <c r="T34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4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41" s="2">
        <f>'Custos Unitários'!$C$23*'Custos Unitários'!$E$23*'Custos Unitários'!$C$6</f>
        <v>24215.39534631159</v>
      </c>
      <c r="W341" s="5">
        <f>SUM(Tabela3[[#This Row],[opex duto e fibra]:[opex infra estação]])</f>
        <v>67520.732547657783</v>
      </c>
    </row>
    <row r="342" spans="1:23" x14ac:dyDescent="0.25">
      <c r="A342" s="10">
        <v>290770</v>
      </c>
      <c r="B342" s="10" t="s">
        <v>8</v>
      </c>
      <c r="C342" s="10" t="s">
        <v>1252</v>
      </c>
      <c r="D342" s="10" t="s">
        <v>1253</v>
      </c>
      <c r="E342" s="10">
        <v>260160</v>
      </c>
      <c r="F342" s="10" t="s">
        <v>13</v>
      </c>
      <c r="G342" s="10" t="s">
        <v>1254</v>
      </c>
      <c r="H342" s="10" t="s">
        <v>1255</v>
      </c>
      <c r="I342" s="10">
        <v>1</v>
      </c>
      <c r="J342" s="11">
        <v>34.393999999999998</v>
      </c>
      <c r="K342" s="11">
        <f>IF(Tabela1[[#This Row],[distância '[km']]]&gt;100,TRUNC(Tabela1[[#This Row],[distância '[km']]]/'Custos Unitários'!$C$7,0),0)</f>
        <v>0</v>
      </c>
      <c r="L342" s="1">
        <f>Tabela1[[#This Row],[distância '[km']]]*(1+'Custos Unitários'!$C$8)*(('Custos Unitários'!$C$21*'Custos Unitários'!$C$4)+('Custos Unitários'!$C$22*'Custos Unitários'!$C$5))</f>
        <v>1316185.4769065408</v>
      </c>
      <c r="M342" s="1">
        <f>Tabela1[[#This Row],[Qtdade Amplificação]]*('Custos Unitários'!C$20)+IF(Tabela1[[#This Row],[Qtdade Amplificação]]&gt;4,TRUNC(Tabela1[[#This Row],[Qtdade Amplificação]]/4)*'Custos Unitários'!C$17,0)</f>
        <v>0</v>
      </c>
      <c r="N34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4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42" s="1">
        <f>'Custos Unitários'!$C$23*'Custos Unitários'!$C$6</f>
        <v>302692.44182889489</v>
      </c>
      <c r="Q342" s="5">
        <f>SUM(Tabela2[[#This Row],[custo duto e fibra]:[custo infra estação]])</f>
        <v>1985349.7164567718</v>
      </c>
      <c r="R342" s="2">
        <f>Tabela1[[#This Row],[distância '[km']]]*(1+'Custos Unitários'!$C$8)*('Custos Unitários'!$C$21*'Custos Unitários'!$C$4*'Custos Unitários'!$E$21+'Custos Unitários'!$C$22*'Custos Unitários'!$C$5*'Custos Unitários'!$E$22)</f>
        <v>15794.225722878489</v>
      </c>
      <c r="S342" s="2">
        <f>Tabela1[[#This Row],[Qtdade Amplificação]]*('Custos Unitários'!D$20)+IF(Tabela1[[#This Row],[Qtdade Amplificação]]&gt;4,TRUNC(Tabela1[[#This Row],[Qtdade Amplificação]]/4)*'Custos Unitários'!D$17,0)</f>
        <v>0</v>
      </c>
      <c r="T34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4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42" s="2">
        <f>'Custos Unitários'!$C$23*'Custos Unitários'!$E$23*'Custos Unitários'!$C$6</f>
        <v>24215.39534631159</v>
      </c>
      <c r="W342" s="5">
        <f>SUM(Tabela3[[#This Row],[opex duto e fibra]:[opex infra estação]])</f>
        <v>72996.86622636122</v>
      </c>
    </row>
    <row r="343" spans="1:23" x14ac:dyDescent="0.25">
      <c r="A343" s="10">
        <v>430543</v>
      </c>
      <c r="B343" s="10" t="s">
        <v>32</v>
      </c>
      <c r="C343" s="10" t="s">
        <v>1256</v>
      </c>
      <c r="D343" s="10" t="s">
        <v>1257</v>
      </c>
      <c r="E343" s="10">
        <v>431730</v>
      </c>
      <c r="F343" s="10" t="s">
        <v>32</v>
      </c>
      <c r="G343" s="10" t="s">
        <v>3893</v>
      </c>
      <c r="H343" s="10" t="s">
        <v>3894</v>
      </c>
      <c r="I343" s="10">
        <v>1</v>
      </c>
      <c r="J343" s="11">
        <v>21.923999999999999</v>
      </c>
      <c r="K343" s="11">
        <f>IF(Tabela1[[#This Row],[distância '[km']]]&gt;100,TRUNC(Tabela1[[#This Row],[distância '[km']]]/'Custos Unitários'!$C$7,0),0)</f>
        <v>0</v>
      </c>
      <c r="L343" s="1">
        <f>Tabela1[[#This Row],[distância '[km']]]*(1+'Custos Unitários'!$C$8)*(('Custos Unitários'!$C$21*'Custos Unitários'!$C$4)+('Custos Unitários'!$C$22*'Custos Unitários'!$C$5))</f>
        <v>838985.00888814905</v>
      </c>
      <c r="M343" s="1">
        <f>Tabela1[[#This Row],[Qtdade Amplificação]]*('Custos Unitários'!C$20)+IF(Tabela1[[#This Row],[Qtdade Amplificação]]&gt;4,TRUNC(Tabela1[[#This Row],[Qtdade Amplificação]]/4)*'Custos Unitários'!C$17,0)</f>
        <v>0</v>
      </c>
      <c r="N34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4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43" s="1">
        <f>'Custos Unitários'!$C$23*'Custos Unitários'!$C$6</f>
        <v>302692.44182889489</v>
      </c>
      <c r="Q343" s="5">
        <f>SUM(Tabela2[[#This Row],[custo duto e fibra]:[custo infra estação]])</f>
        <v>1508149.2484383802</v>
      </c>
      <c r="R343" s="2">
        <f>Tabela1[[#This Row],[distância '[km']]]*(1+'Custos Unitários'!$C$8)*('Custos Unitários'!$C$21*'Custos Unitários'!$C$4*'Custos Unitários'!$E$21+'Custos Unitários'!$C$22*'Custos Unitários'!$C$5*'Custos Unitários'!$E$22)</f>
        <v>10067.820106657789</v>
      </c>
      <c r="S343" s="2">
        <f>Tabela1[[#This Row],[Qtdade Amplificação]]*('Custos Unitários'!D$20)+IF(Tabela1[[#This Row],[Qtdade Amplificação]]&gt;4,TRUNC(Tabela1[[#This Row],[Qtdade Amplificação]]/4)*'Custos Unitários'!D$17,0)</f>
        <v>0</v>
      </c>
      <c r="T34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4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43" s="2">
        <f>'Custos Unitários'!$C$23*'Custos Unitários'!$E$23*'Custos Unitários'!$C$6</f>
        <v>24215.39534631159</v>
      </c>
      <c r="W343" s="5">
        <f>SUM(Tabela3[[#This Row],[opex duto e fibra]:[opex infra estação]])</f>
        <v>67270.460610140522</v>
      </c>
    </row>
    <row r="344" spans="1:23" x14ac:dyDescent="0.25">
      <c r="A344" s="10">
        <v>430544</v>
      </c>
      <c r="B344" s="10" t="s">
        <v>32</v>
      </c>
      <c r="C344" s="10" t="s">
        <v>1258</v>
      </c>
      <c r="D344" s="10" t="s">
        <v>1259</v>
      </c>
      <c r="E344" s="10">
        <v>430650</v>
      </c>
      <c r="F344" s="10" t="s">
        <v>32</v>
      </c>
      <c r="G344" s="10" t="s">
        <v>1260</v>
      </c>
      <c r="H344" s="10" t="s">
        <v>1261</v>
      </c>
      <c r="I344" s="10">
        <v>1</v>
      </c>
      <c r="J344" s="11">
        <v>17.388999999999999</v>
      </c>
      <c r="K344" s="11">
        <f>IF(Tabela1[[#This Row],[distância '[km']]]&gt;100,TRUNC(Tabela1[[#This Row],[distância '[km']]]/'Custos Unitários'!$C$7,0),0)</f>
        <v>0</v>
      </c>
      <c r="L344" s="1">
        <f>Tabela1[[#This Row],[distância '[km']]]*(1+'Custos Unitários'!$C$8)*(('Custos Unitários'!$C$21*'Custos Unitários'!$C$4)+('Custos Unitários'!$C$22*'Custos Unitários'!$C$5))</f>
        <v>665440.17148130015</v>
      </c>
      <c r="M344" s="1">
        <f>Tabela1[[#This Row],[Qtdade Amplificação]]*('Custos Unitários'!C$20)+IF(Tabela1[[#This Row],[Qtdade Amplificação]]&gt;4,TRUNC(Tabela1[[#This Row],[Qtdade Amplificação]]/4)*'Custos Unitários'!C$17,0)</f>
        <v>0</v>
      </c>
      <c r="N34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4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44" s="1">
        <f>'Custos Unitários'!$C$23*'Custos Unitários'!$C$6</f>
        <v>302692.44182889489</v>
      </c>
      <c r="Q344" s="5">
        <f>SUM(Tabela2[[#This Row],[custo duto e fibra]:[custo infra estação]])</f>
        <v>1334604.4110315314</v>
      </c>
      <c r="R344" s="2">
        <f>Tabela1[[#This Row],[distância '[km']]]*(1+'Custos Unitários'!$C$8)*('Custos Unitários'!$C$21*'Custos Unitários'!$C$4*'Custos Unitários'!$E$21+'Custos Unitários'!$C$22*'Custos Unitários'!$C$5*'Custos Unitários'!$E$22)</f>
        <v>7985.282057775602</v>
      </c>
      <c r="S344" s="2">
        <f>Tabela1[[#This Row],[Qtdade Amplificação]]*('Custos Unitários'!D$20)+IF(Tabela1[[#This Row],[Qtdade Amplificação]]&gt;4,TRUNC(Tabela1[[#This Row],[Qtdade Amplificação]]/4)*'Custos Unitários'!D$17,0)</f>
        <v>0</v>
      </c>
      <c r="T34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4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44" s="2">
        <f>'Custos Unitários'!$C$23*'Custos Unitários'!$E$23*'Custos Unitários'!$C$6</f>
        <v>24215.39534631159</v>
      </c>
      <c r="W344" s="5">
        <f>SUM(Tabela3[[#This Row],[opex duto e fibra]:[opex infra estação]])</f>
        <v>65187.922561258325</v>
      </c>
    </row>
    <row r="345" spans="1:23" x14ac:dyDescent="0.25">
      <c r="A345" s="10">
        <v>311640</v>
      </c>
      <c r="B345" s="10" t="s">
        <v>37</v>
      </c>
      <c r="C345" s="10" t="s">
        <v>1264</v>
      </c>
      <c r="D345" s="10" t="s">
        <v>1265</v>
      </c>
      <c r="E345" s="10">
        <v>351620</v>
      </c>
      <c r="F345" s="10" t="s">
        <v>158</v>
      </c>
      <c r="G345" s="10" t="s">
        <v>1266</v>
      </c>
      <c r="H345" s="10" t="s">
        <v>1267</v>
      </c>
      <c r="I345" s="10">
        <v>1</v>
      </c>
      <c r="J345" s="11">
        <v>24.512</v>
      </c>
      <c r="K345" s="11">
        <f>IF(Tabela1[[#This Row],[distância '[km']]]&gt;100,TRUNC(Tabela1[[#This Row],[distância '[km']]]/'Custos Unitários'!$C$7,0),0)</f>
        <v>0</v>
      </c>
      <c r="L345" s="1">
        <f>Tabela1[[#This Row],[distância '[km']]]*(1+'Custos Unitários'!$C$8)*(('Custos Unitários'!$C$21*'Custos Unitários'!$C$4)+('Custos Unitários'!$C$22*'Custos Unitários'!$C$5))</f>
        <v>938022.2832451337</v>
      </c>
      <c r="M345" s="1">
        <f>Tabela1[[#This Row],[Qtdade Amplificação]]*('Custos Unitários'!C$20)+IF(Tabela1[[#This Row],[Qtdade Amplificação]]&gt;4,TRUNC(Tabela1[[#This Row],[Qtdade Amplificação]]/4)*'Custos Unitários'!C$17,0)</f>
        <v>0</v>
      </c>
      <c r="N34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4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45" s="1">
        <f>'Custos Unitários'!$C$23*'Custos Unitários'!$C$6</f>
        <v>302692.44182889489</v>
      </c>
      <c r="Q345" s="5">
        <f>SUM(Tabela2[[#This Row],[custo duto e fibra]:[custo infra estação]])</f>
        <v>1607186.5227953647</v>
      </c>
      <c r="R345" s="2">
        <f>Tabela1[[#This Row],[distância '[km']]]*(1+'Custos Unitários'!$C$8)*('Custos Unitários'!$C$21*'Custos Unitários'!$C$4*'Custos Unitários'!$E$21+'Custos Unitários'!$C$22*'Custos Unitários'!$C$5*'Custos Unitários'!$E$22)</f>
        <v>11256.267398941605</v>
      </c>
      <c r="S345" s="2">
        <f>Tabela1[[#This Row],[Qtdade Amplificação]]*('Custos Unitários'!D$20)+IF(Tabela1[[#This Row],[Qtdade Amplificação]]&gt;4,TRUNC(Tabela1[[#This Row],[Qtdade Amplificação]]/4)*'Custos Unitários'!D$17,0)</f>
        <v>0</v>
      </c>
      <c r="T34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4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45" s="2">
        <f>'Custos Unitários'!$C$23*'Custos Unitários'!$E$23*'Custos Unitários'!$C$6</f>
        <v>24215.39534631159</v>
      </c>
      <c r="W345" s="5">
        <f>SUM(Tabela3[[#This Row],[opex duto e fibra]:[opex infra estação]])</f>
        <v>68458.907902424326</v>
      </c>
    </row>
    <row r="346" spans="1:23" x14ac:dyDescent="0.25">
      <c r="A346" s="10">
        <v>510305</v>
      </c>
      <c r="B346" s="10" t="s">
        <v>208</v>
      </c>
      <c r="C346" s="10" t="s">
        <v>1272</v>
      </c>
      <c r="D346" s="10" t="s">
        <v>1273</v>
      </c>
      <c r="E346" s="10">
        <v>510790</v>
      </c>
      <c r="F346" s="10" t="s">
        <v>208</v>
      </c>
      <c r="G346" s="10" t="s">
        <v>1274</v>
      </c>
      <c r="H346" s="10" t="s">
        <v>1275</v>
      </c>
      <c r="I346" s="10">
        <v>1</v>
      </c>
      <c r="J346" s="11">
        <v>89.994</v>
      </c>
      <c r="K346" s="11">
        <f>IF(Tabela1[[#This Row],[distância '[km']]]&gt;100,TRUNC(Tabela1[[#This Row],[distância '[km']]]/'Custos Unitários'!$C$7,0),0)</f>
        <v>0</v>
      </c>
      <c r="L346" s="1">
        <f>Tabela1[[#This Row],[distância '[km']]]*(1+'Custos Unitários'!$C$8)*(('Custos Unitários'!$C$21*'Custos Unitários'!$C$4)+('Custos Unitários'!$C$22*'Custos Unitários'!$C$5))</f>
        <v>3443879.6246068277</v>
      </c>
      <c r="M346" s="1">
        <f>Tabela1[[#This Row],[Qtdade Amplificação]]*('Custos Unitários'!C$20)+IF(Tabela1[[#This Row],[Qtdade Amplificação]]&gt;4,TRUNC(Tabela1[[#This Row],[Qtdade Amplificação]]/4)*'Custos Unitários'!C$17,0)</f>
        <v>0</v>
      </c>
      <c r="N34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34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346" s="1">
        <f>'Custos Unitários'!$C$23*'Custos Unitários'!$C$6</f>
        <v>302692.44182889489</v>
      </c>
      <c r="Q346" s="5">
        <f>SUM(Tabela2[[#This Row],[custo duto e fibra]:[custo infra estação]])</f>
        <v>4164355.2052485282</v>
      </c>
      <c r="R346" s="2">
        <f>Tabela1[[#This Row],[distância '[km']]]*(1+'Custos Unitários'!$C$8)*('Custos Unitários'!$C$21*'Custos Unitários'!$C$4*'Custos Unitários'!$E$21+'Custos Unitários'!$C$22*'Custos Unitários'!$C$5*'Custos Unitários'!$E$22)</f>
        <v>41326.555495281937</v>
      </c>
      <c r="S346" s="2">
        <f>Tabela1[[#This Row],[Qtdade Amplificação]]*('Custos Unitários'!D$20)+IF(Tabela1[[#This Row],[Qtdade Amplificação]]&gt;4,TRUNC(Tabela1[[#This Row],[Qtdade Amplificação]]/4)*'Custos Unitários'!D$17,0)</f>
        <v>0</v>
      </c>
      <c r="T34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34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346" s="2">
        <f>'Custos Unitários'!$C$23*'Custos Unitários'!$E$23*'Custos Unitários'!$C$6</f>
        <v>24215.39534631159</v>
      </c>
      <c r="W346" s="5">
        <f>SUM(Tabela3[[#This Row],[opex duto e fibra]:[opex infra estação]])</f>
        <v>103660.33010791161</v>
      </c>
    </row>
    <row r="347" spans="1:23" x14ac:dyDescent="0.25">
      <c r="A347" s="10">
        <v>220272</v>
      </c>
      <c r="B347" s="10" t="s">
        <v>27</v>
      </c>
      <c r="C347" s="10" t="s">
        <v>1278</v>
      </c>
      <c r="D347" s="10" t="s">
        <v>1279</v>
      </c>
      <c r="E347" s="10">
        <v>220270</v>
      </c>
      <c r="F347" s="10" t="s">
        <v>27</v>
      </c>
      <c r="G347" s="10" t="s">
        <v>1276</v>
      </c>
      <c r="H347" s="10" t="s">
        <v>1277</v>
      </c>
      <c r="I347" s="10">
        <v>1</v>
      </c>
      <c r="J347" s="11">
        <v>24.677</v>
      </c>
      <c r="K347" s="11">
        <f>IF(Tabela1[[#This Row],[distância '[km']]]&gt;100,TRUNC(Tabela1[[#This Row],[distância '[km']]]/'Custos Unitários'!$C$7,0),0)</f>
        <v>0</v>
      </c>
      <c r="L347" s="1">
        <f>Tabela1[[#This Row],[distância '[km']]]*(1+'Custos Unitários'!$C$8)*(('Custos Unitários'!$C$21*'Custos Unitários'!$C$4)+('Custos Unitários'!$C$22*'Custos Unitários'!$C$5))</f>
        <v>944336.48350359674</v>
      </c>
      <c r="M347" s="1">
        <f>Tabela1[[#This Row],[Qtdade Amplificação]]*('Custos Unitários'!C$20)+IF(Tabela1[[#This Row],[Qtdade Amplificação]]&gt;4,TRUNC(Tabela1[[#This Row],[Qtdade Amplificação]]/4)*'Custos Unitários'!C$17,0)</f>
        <v>0</v>
      </c>
      <c r="N34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4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47" s="1">
        <f>'Custos Unitários'!$C$23*'Custos Unitários'!$C$6</f>
        <v>302692.44182889489</v>
      </c>
      <c r="Q347" s="5">
        <f>SUM(Tabela2[[#This Row],[custo duto e fibra]:[custo infra estação]])</f>
        <v>1613500.7230538279</v>
      </c>
      <c r="R347" s="2">
        <f>Tabela1[[#This Row],[distância '[km']]]*(1+'Custos Unitários'!$C$8)*('Custos Unitários'!$C$21*'Custos Unitários'!$C$4*'Custos Unitários'!$E$21+'Custos Unitários'!$C$22*'Custos Unitários'!$C$5*'Custos Unitários'!$E$22)</f>
        <v>11332.037802043162</v>
      </c>
      <c r="S347" s="2">
        <f>Tabela1[[#This Row],[Qtdade Amplificação]]*('Custos Unitários'!D$20)+IF(Tabela1[[#This Row],[Qtdade Amplificação]]&gt;4,TRUNC(Tabela1[[#This Row],[Qtdade Amplificação]]/4)*'Custos Unitários'!D$17,0)</f>
        <v>0</v>
      </c>
      <c r="T34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4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47" s="2">
        <f>'Custos Unitários'!$C$23*'Custos Unitários'!$E$23*'Custos Unitários'!$C$6</f>
        <v>24215.39534631159</v>
      </c>
      <c r="W347" s="5">
        <f>SUM(Tabela3[[#This Row],[opex duto e fibra]:[opex infra estação]])</f>
        <v>68534.678305525886</v>
      </c>
    </row>
    <row r="348" spans="1:23" x14ac:dyDescent="0.25">
      <c r="A348" s="10">
        <v>510310</v>
      </c>
      <c r="B348" s="10" t="s">
        <v>208</v>
      </c>
      <c r="C348" s="10" t="s">
        <v>1282</v>
      </c>
      <c r="D348" s="10" t="s">
        <v>1283</v>
      </c>
      <c r="E348" s="10">
        <v>520250</v>
      </c>
      <c r="F348" s="10" t="s">
        <v>42</v>
      </c>
      <c r="G348" s="10" t="s">
        <v>1284</v>
      </c>
      <c r="H348" s="10" t="s">
        <v>1285</v>
      </c>
      <c r="I348" s="10">
        <v>1</v>
      </c>
      <c r="J348" s="11">
        <v>95.451999999999998</v>
      </c>
      <c r="K348" s="11">
        <f>IF(Tabela1[[#This Row],[distância '[km']]]&gt;100,TRUNC(Tabela1[[#This Row],[distância '[km']]]/'Custos Unitários'!$C$7,0),0)</f>
        <v>0</v>
      </c>
      <c r="L348" s="1">
        <f>Tabela1[[#This Row],[distância '[km']]]*(1+'Custos Unitários'!$C$8)*(('Custos Unitários'!$C$21*'Custos Unitários'!$C$4)+('Custos Unitários'!$C$22*'Custos Unitários'!$C$5))</f>
        <v>3652745.7155807158</v>
      </c>
      <c r="M348" s="1">
        <f>Tabela1[[#This Row],[Qtdade Amplificação]]*('Custos Unitários'!C$20)+IF(Tabela1[[#This Row],[Qtdade Amplificação]]&gt;4,TRUNC(Tabela1[[#This Row],[Qtdade Amplificação]]/4)*'Custos Unitários'!C$17,0)</f>
        <v>0</v>
      </c>
      <c r="N34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34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348" s="1">
        <f>'Custos Unitários'!$C$23*'Custos Unitários'!$C$6</f>
        <v>302692.44182889489</v>
      </c>
      <c r="Q348" s="5">
        <f>SUM(Tabela2[[#This Row],[custo duto e fibra]:[custo infra estação]])</f>
        <v>4373221.2962224167</v>
      </c>
      <c r="R348" s="2">
        <f>Tabela1[[#This Row],[distância '[km']]]*(1+'Custos Unitários'!$C$8)*('Custos Unitários'!$C$21*'Custos Unitários'!$C$4*'Custos Unitários'!$E$21+'Custos Unitários'!$C$22*'Custos Unitários'!$C$5*'Custos Unitários'!$E$22)</f>
        <v>43832.948586968589</v>
      </c>
      <c r="S348" s="2">
        <f>Tabela1[[#This Row],[Qtdade Amplificação]]*('Custos Unitários'!D$20)+IF(Tabela1[[#This Row],[Qtdade Amplificação]]&gt;4,TRUNC(Tabela1[[#This Row],[Qtdade Amplificação]]/4)*'Custos Unitários'!D$17,0)</f>
        <v>0</v>
      </c>
      <c r="T34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34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348" s="2">
        <f>'Custos Unitários'!$C$23*'Custos Unitários'!$E$23*'Custos Unitários'!$C$6</f>
        <v>24215.39534631159</v>
      </c>
      <c r="W348" s="5">
        <f>SUM(Tabela3[[#This Row],[opex duto e fibra]:[opex infra estação]])</f>
        <v>106166.72319959826</v>
      </c>
    </row>
    <row r="349" spans="1:23" x14ac:dyDescent="0.25">
      <c r="A349" s="10">
        <v>290810</v>
      </c>
      <c r="B349" s="10" t="s">
        <v>8</v>
      </c>
      <c r="C349" s="10" t="s">
        <v>1286</v>
      </c>
      <c r="D349" s="10" t="s">
        <v>1287</v>
      </c>
      <c r="E349" s="10">
        <v>313930</v>
      </c>
      <c r="F349" s="10" t="s">
        <v>37</v>
      </c>
      <c r="G349" s="10" t="s">
        <v>2642</v>
      </c>
      <c r="H349" s="10" t="s">
        <v>2643</v>
      </c>
      <c r="I349" s="10">
        <v>1</v>
      </c>
      <c r="J349" s="11">
        <v>103.997</v>
      </c>
      <c r="K349" s="11">
        <f>IF(Tabela1[[#This Row],[distância '[km']]]&gt;100,TRUNC(Tabela1[[#This Row],[distância '[km']]]/'Custos Unitários'!$C$7,0),0)</f>
        <v>1</v>
      </c>
      <c r="L349" s="1">
        <f>Tabela1[[#This Row],[distância '[km']]]*(1+'Custos Unitários'!$C$8)*(('Custos Unitários'!$C$21*'Custos Unitários'!$C$4)+('Custos Unitários'!$C$22*'Custos Unitários'!$C$5))</f>
        <v>3979744.7532083942</v>
      </c>
      <c r="M349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34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34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349" s="1">
        <f>'Custos Unitários'!$C$23*'Custos Unitários'!$C$6</f>
        <v>302692.44182889489</v>
      </c>
      <c r="Q349" s="5">
        <f>SUM(Tabela2[[#This Row],[custo duto e fibra]:[custo infra estação]])</f>
        <v>4933228.1056624968</v>
      </c>
      <c r="R349" s="2">
        <f>Tabela1[[#This Row],[distância '[km']]]*(1+'Custos Unitários'!$C$8)*('Custos Unitários'!$C$21*'Custos Unitários'!$C$4*'Custos Unitários'!$E$21+'Custos Unitários'!$C$22*'Custos Unitários'!$C$5*'Custos Unitários'!$E$22)</f>
        <v>47756.937038500735</v>
      </c>
      <c r="S349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34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34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349" s="2">
        <f>'Custos Unitários'!$C$23*'Custos Unitários'!$E$23*'Custos Unitários'!$C$6</f>
        <v>24215.39534631159</v>
      </c>
      <c r="W349" s="5">
        <f>SUM(Tabela3[[#This Row],[opex duto e fibra]:[opex infra estação]])</f>
        <v>128003.05669031542</v>
      </c>
    </row>
    <row r="350" spans="1:23" x14ac:dyDescent="0.25">
      <c r="A350" s="10">
        <v>270200</v>
      </c>
      <c r="B350" s="10" t="s">
        <v>589</v>
      </c>
      <c r="C350" s="10" t="s">
        <v>1292</v>
      </c>
      <c r="D350" s="10" t="s">
        <v>1293</v>
      </c>
      <c r="E350" s="10">
        <v>270310</v>
      </c>
      <c r="F350" s="10" t="s">
        <v>589</v>
      </c>
      <c r="G350" s="10" t="s">
        <v>1294</v>
      </c>
      <c r="H350" s="10" t="s">
        <v>1295</v>
      </c>
      <c r="I350" s="10">
        <v>1</v>
      </c>
      <c r="J350" s="11">
        <v>14.284000000000001</v>
      </c>
      <c r="K350" s="11">
        <f>IF(Tabela1[[#This Row],[distância '[km']]]&gt;100,TRUNC(Tabela1[[#This Row],[distância '[km']]]/'Custos Unitários'!$C$7,0),0)</f>
        <v>0</v>
      </c>
      <c r="L350" s="1">
        <f>Tabela1[[#This Row],[distância '[km']]]*(1+'Custos Unitários'!$C$8)*(('Custos Unitários'!$C$21*'Custos Unitários'!$C$4)+('Custos Unitários'!$C$22*'Custos Unitários'!$C$5))</f>
        <v>546618.40298113122</v>
      </c>
      <c r="M350" s="1">
        <f>Tabela1[[#This Row],[Qtdade Amplificação]]*('Custos Unitários'!C$20)+IF(Tabela1[[#This Row],[Qtdade Amplificação]]&gt;4,TRUNC(Tabela1[[#This Row],[Qtdade Amplificação]]/4)*'Custos Unitários'!C$17,0)</f>
        <v>0</v>
      </c>
      <c r="N35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5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50" s="1">
        <f>'Custos Unitários'!$C$23*'Custos Unitários'!$C$6</f>
        <v>302692.44182889489</v>
      </c>
      <c r="Q350" s="5">
        <f>SUM(Tabela2[[#This Row],[custo duto e fibra]:[custo infra estação]])</f>
        <v>1215782.6425313624</v>
      </c>
      <c r="R350" s="2">
        <f>Tabela1[[#This Row],[distância '[km']]]*(1+'Custos Unitários'!$C$8)*('Custos Unitários'!$C$21*'Custos Unitários'!$C$4*'Custos Unitários'!$E$21+'Custos Unitários'!$C$22*'Custos Unitários'!$C$5*'Custos Unitários'!$E$22)</f>
        <v>6559.4208357735752</v>
      </c>
      <c r="S350" s="2">
        <f>Tabela1[[#This Row],[Qtdade Amplificação]]*('Custos Unitários'!D$20)+IF(Tabela1[[#This Row],[Qtdade Amplificação]]&gt;4,TRUNC(Tabela1[[#This Row],[Qtdade Amplificação]]/4)*'Custos Unitários'!D$17,0)</f>
        <v>0</v>
      </c>
      <c r="T35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5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50" s="2">
        <f>'Custos Unitários'!$C$23*'Custos Unitários'!$E$23*'Custos Unitários'!$C$6</f>
        <v>24215.39534631159</v>
      </c>
      <c r="W350" s="5">
        <f>SUM(Tabela3[[#This Row],[opex duto e fibra]:[opex infra estação]])</f>
        <v>63762.061339256295</v>
      </c>
    </row>
    <row r="351" spans="1:23" x14ac:dyDescent="0.25">
      <c r="A351" s="10">
        <v>220273</v>
      </c>
      <c r="B351" s="10" t="s">
        <v>27</v>
      </c>
      <c r="C351" s="10" t="s">
        <v>1296</v>
      </c>
      <c r="D351" s="10" t="s">
        <v>1297</v>
      </c>
      <c r="E351" s="10">
        <v>220040</v>
      </c>
      <c r="F351" s="10" t="s">
        <v>27</v>
      </c>
      <c r="G351" s="10" t="s">
        <v>191</v>
      </c>
      <c r="H351" s="10" t="s">
        <v>192</v>
      </c>
      <c r="I351" s="10">
        <v>1</v>
      </c>
      <c r="J351" s="11">
        <v>30.675000000000001</v>
      </c>
      <c r="K351" s="11">
        <f>IF(Tabela1[[#This Row],[distância '[km']]]&gt;100,TRUNC(Tabela1[[#This Row],[distância '[km']]]/'Custos Unitários'!$C$7,0),0)</f>
        <v>0</v>
      </c>
      <c r="L351" s="1">
        <f>Tabela1[[#This Row],[distância '[km']]]*(1+'Custos Unitários'!$C$8)*(('Custos Unitários'!$C$21*'Custos Unitários'!$C$4)+('Custos Unitários'!$C$22*'Custos Unitários'!$C$5))</f>
        <v>1173867.2298688185</v>
      </c>
      <c r="M351" s="1">
        <f>Tabela1[[#This Row],[Qtdade Amplificação]]*('Custos Unitários'!C$20)+IF(Tabela1[[#This Row],[Qtdade Amplificação]]&gt;4,TRUNC(Tabela1[[#This Row],[Qtdade Amplificação]]/4)*'Custos Unitários'!C$17,0)</f>
        <v>0</v>
      </c>
      <c r="N35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5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51" s="1">
        <f>'Custos Unitários'!$C$23*'Custos Unitários'!$C$6</f>
        <v>302692.44182889489</v>
      </c>
      <c r="Q351" s="5">
        <f>SUM(Tabela2[[#This Row],[custo duto e fibra]:[custo infra estação]])</f>
        <v>1843031.4694190496</v>
      </c>
      <c r="R351" s="2">
        <f>Tabela1[[#This Row],[distância '[km']]]*(1+'Custos Unitários'!$C$8)*('Custos Unitários'!$C$21*'Custos Unitários'!$C$4*'Custos Unitários'!$E$21+'Custos Unitários'!$C$22*'Custos Unitários'!$C$5*'Custos Unitários'!$E$22)</f>
        <v>14086.406758425823</v>
      </c>
      <c r="S351" s="2">
        <f>Tabela1[[#This Row],[Qtdade Amplificação]]*('Custos Unitários'!D$20)+IF(Tabela1[[#This Row],[Qtdade Amplificação]]&gt;4,TRUNC(Tabela1[[#This Row],[Qtdade Amplificação]]/4)*'Custos Unitários'!D$17,0)</f>
        <v>0</v>
      </c>
      <c r="T35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5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51" s="2">
        <f>'Custos Unitários'!$C$23*'Custos Unitários'!$E$23*'Custos Unitários'!$C$6</f>
        <v>24215.39534631159</v>
      </c>
      <c r="W351" s="5">
        <f>SUM(Tabela3[[#This Row],[opex duto e fibra]:[opex infra estação]])</f>
        <v>71289.047261908549</v>
      </c>
    </row>
    <row r="352" spans="1:23" x14ac:dyDescent="0.25">
      <c r="A352" s="10">
        <v>150260</v>
      </c>
      <c r="B352" s="10" t="s">
        <v>14</v>
      </c>
      <c r="C352" s="10" t="s">
        <v>1298</v>
      </c>
      <c r="D352" s="10" t="s">
        <v>1299</v>
      </c>
      <c r="E352" s="10">
        <v>150700</v>
      </c>
      <c r="F352" s="10" t="s">
        <v>14</v>
      </c>
      <c r="G352" s="10" t="s">
        <v>1300</v>
      </c>
      <c r="H352" s="10" t="s">
        <v>1301</v>
      </c>
      <c r="I352" s="10">
        <v>1</v>
      </c>
      <c r="J352" s="11">
        <v>40.966000000000001</v>
      </c>
      <c r="K352" s="11">
        <f>IF(Tabela1[[#This Row],[distância '[km']]]&gt;100,TRUNC(Tabela1[[#This Row],[distância '[km']]]/'Custos Unitários'!$C$7,0),0)</f>
        <v>0</v>
      </c>
      <c r="L352" s="1">
        <f>Tabela1[[#This Row],[distância '[km']]]*(1+'Custos Unitários'!$C$8)*(('Custos Unitários'!$C$21*'Custos Unitários'!$C$4)+('Custos Unitários'!$C$22*'Custos Unitários'!$C$5))</f>
        <v>1567681.9865951431</v>
      </c>
      <c r="M352" s="1">
        <f>Tabela1[[#This Row],[Qtdade Amplificação]]*('Custos Unitários'!C$20)+IF(Tabela1[[#This Row],[Qtdade Amplificação]]&gt;4,TRUNC(Tabela1[[#This Row],[Qtdade Amplificação]]/4)*'Custos Unitários'!C$17,0)</f>
        <v>0</v>
      </c>
      <c r="N35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5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52" s="1">
        <f>'Custos Unitários'!$C$23*'Custos Unitários'!$C$6</f>
        <v>302692.44182889489</v>
      </c>
      <c r="Q352" s="5">
        <f>SUM(Tabela2[[#This Row],[custo duto e fibra]:[custo infra estação]])</f>
        <v>2236846.2261453741</v>
      </c>
      <c r="R352" s="2">
        <f>Tabela1[[#This Row],[distância '[km']]]*(1+'Custos Unitários'!$C$8)*('Custos Unitários'!$C$21*'Custos Unitários'!$C$4*'Custos Unitários'!$E$21+'Custos Unitários'!$C$22*'Custos Unitários'!$C$5*'Custos Unitários'!$E$22)</f>
        <v>18812.183839141719</v>
      </c>
      <c r="S352" s="2">
        <f>Tabela1[[#This Row],[Qtdade Amplificação]]*('Custos Unitários'!D$20)+IF(Tabela1[[#This Row],[Qtdade Amplificação]]&gt;4,TRUNC(Tabela1[[#This Row],[Qtdade Amplificação]]/4)*'Custos Unitários'!D$17,0)</f>
        <v>0</v>
      </c>
      <c r="T35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5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52" s="2">
        <f>'Custos Unitários'!$C$23*'Custos Unitários'!$E$23*'Custos Unitários'!$C$6</f>
        <v>24215.39534631159</v>
      </c>
      <c r="W352" s="5">
        <f>SUM(Tabela3[[#This Row],[opex duto e fibra]:[opex infra estação]])</f>
        <v>76014.824342624444</v>
      </c>
    </row>
    <row r="353" spans="1:23" x14ac:dyDescent="0.25">
      <c r="A353" s="10">
        <v>520552</v>
      </c>
      <c r="B353" s="10" t="s">
        <v>42</v>
      </c>
      <c r="C353" s="10" t="s">
        <v>1302</v>
      </c>
      <c r="D353" s="10" t="s">
        <v>1303</v>
      </c>
      <c r="E353" s="10">
        <v>520060</v>
      </c>
      <c r="F353" s="10" t="s">
        <v>42</v>
      </c>
      <c r="G353" s="10" t="s">
        <v>1304</v>
      </c>
      <c r="H353" s="10" t="s">
        <v>1305</v>
      </c>
      <c r="I353" s="10">
        <v>1</v>
      </c>
      <c r="J353" s="11">
        <v>72.790000000000006</v>
      </c>
      <c r="K353" s="11">
        <f>IF(Tabela1[[#This Row],[distância '[km']]]&gt;100,TRUNC(Tabela1[[#This Row],[distância '[km']]]/'Custos Unitários'!$C$7,0),0)</f>
        <v>0</v>
      </c>
      <c r="L353" s="1">
        <f>Tabela1[[#This Row],[distância '[km']]]*(1+'Custos Unitários'!$C$8)*(('Custos Unitários'!$C$21*'Custos Unitários'!$C$4)+('Custos Unitários'!$C$22*'Custos Unitários'!$C$5))</f>
        <v>2785519.0109910769</v>
      </c>
      <c r="M353" s="1">
        <f>Tabela1[[#This Row],[Qtdade Amplificação]]*('Custos Unitários'!C$20)+IF(Tabela1[[#This Row],[Qtdade Amplificação]]&gt;4,TRUNC(Tabela1[[#This Row],[Qtdade Amplificação]]/4)*'Custos Unitários'!C$17,0)</f>
        <v>0</v>
      </c>
      <c r="N35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35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353" s="1">
        <f>'Custos Unitários'!$C$23*'Custos Unitários'!$C$6</f>
        <v>302692.44182889489</v>
      </c>
      <c r="Q353" s="5">
        <f>SUM(Tabela2[[#This Row],[custo duto e fibra]:[custo infra estação]])</f>
        <v>3460092.9384919503</v>
      </c>
      <c r="R353" s="2">
        <f>Tabela1[[#This Row],[distância '[km']]]*(1+'Custos Unitários'!$C$8)*('Custos Unitários'!$C$21*'Custos Unitários'!$C$4*'Custos Unitários'!$E$21+'Custos Unitários'!$C$22*'Custos Unitários'!$C$5*'Custos Unitários'!$E$22)</f>
        <v>33426.228131892924</v>
      </c>
      <c r="S353" s="2">
        <f>Tabela1[[#This Row],[Qtdade Amplificação]]*('Custos Unitários'!D$20)+IF(Tabela1[[#This Row],[Qtdade Amplificação]]&gt;4,TRUNC(Tabela1[[#This Row],[Qtdade Amplificação]]/4)*'Custos Unitários'!D$17,0)</f>
        <v>0</v>
      </c>
      <c r="T35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35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353" s="2">
        <f>'Custos Unitários'!$C$23*'Custos Unitários'!$E$23*'Custos Unitários'!$C$6</f>
        <v>24215.39534631159</v>
      </c>
      <c r="W353" s="5">
        <f>SUM(Tabela3[[#This Row],[opex duto e fibra]:[opex infra estação]])</f>
        <v>91169.83743043986</v>
      </c>
    </row>
    <row r="354" spans="1:23" x14ac:dyDescent="0.25">
      <c r="A354" s="10">
        <v>510325</v>
      </c>
      <c r="B354" s="10" t="s">
        <v>208</v>
      </c>
      <c r="C354" s="10" t="s">
        <v>1306</v>
      </c>
      <c r="D354" s="10" t="s">
        <v>1307</v>
      </c>
      <c r="E354" s="10">
        <v>510140</v>
      </c>
      <c r="F354" s="10" t="s">
        <v>208</v>
      </c>
      <c r="G354" s="10" t="s">
        <v>1308</v>
      </c>
      <c r="H354" s="10" t="s">
        <v>1309</v>
      </c>
      <c r="I354" s="10">
        <v>1</v>
      </c>
      <c r="J354" s="11">
        <v>147.49700000000001</v>
      </c>
      <c r="K354" s="11">
        <f>IF(Tabela1[[#This Row],[distância '[km']]]&gt;100,TRUNC(Tabela1[[#This Row],[distância '[km']]]/'Custos Unitários'!$C$7,0),0)</f>
        <v>2</v>
      </c>
      <c r="L354" s="1">
        <f>Tabela1[[#This Row],[distância '[km']]]*(1+'Custos Unitários'!$C$8)*(('Custos Unitários'!$C$21*'Custos Unitários'!$C$4)+('Custos Unitários'!$C$22*'Custos Unitários'!$C$5))</f>
        <v>5644397.54862139</v>
      </c>
      <c r="M354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35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35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354" s="1">
        <f>'Custos Unitários'!$C$23*'Custos Unitários'!$C$6</f>
        <v>302692.44182889489</v>
      </c>
      <c r="Q354" s="5">
        <f>SUM(Tabela2[[#This Row],[custo duto e fibra]:[custo infra estação]])</f>
        <v>6830888.6728878934</v>
      </c>
      <c r="R354" s="2">
        <f>Tabela1[[#This Row],[distância '[km']]]*(1+'Custos Unitários'!$C$8)*('Custos Unitários'!$C$21*'Custos Unitários'!$C$4*'Custos Unitários'!$E$21+'Custos Unitários'!$C$22*'Custos Unitários'!$C$5*'Custos Unitários'!$E$22)</f>
        <v>67732.770583456673</v>
      </c>
      <c r="S354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35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35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354" s="2">
        <f>'Custos Unitários'!$C$23*'Custos Unitários'!$E$23*'Custos Unitários'!$C$6</f>
        <v>24215.39534631159</v>
      </c>
      <c r="W354" s="5">
        <f>SUM(Tabela3[[#This Row],[opex duto e fibra]:[opex infra estação]])</f>
        <v>165891.23527445638</v>
      </c>
    </row>
    <row r="355" spans="1:23" x14ac:dyDescent="0.25">
      <c r="A355" s="10">
        <v>351210</v>
      </c>
      <c r="B355" s="10" t="s">
        <v>158</v>
      </c>
      <c r="C355" s="10" t="s">
        <v>1310</v>
      </c>
      <c r="D355" s="10" t="s">
        <v>1311</v>
      </c>
      <c r="E355" s="10">
        <v>315160</v>
      </c>
      <c r="F355" s="10" t="s">
        <v>37</v>
      </c>
      <c r="G355" s="10" t="s">
        <v>1312</v>
      </c>
      <c r="H355" s="10" t="s">
        <v>1313</v>
      </c>
      <c r="I355" s="10">
        <v>1</v>
      </c>
      <c r="J355" s="11">
        <v>6.0149999999999997</v>
      </c>
      <c r="K355" s="11">
        <f>IF(Tabela1[[#This Row],[distância '[km']]]&gt;100,TRUNC(Tabela1[[#This Row],[distância '[km']]]/'Custos Unitários'!$C$7,0),0)</f>
        <v>0</v>
      </c>
      <c r="L355" s="1">
        <f>Tabela1[[#This Row],[distância '[km']]]*(1+'Custos Unitários'!$C$8)*(('Custos Unitários'!$C$21*'Custos Unitários'!$C$4)+('Custos Unitários'!$C$22*'Custos Unitários'!$C$5))</f>
        <v>230181.30033124503</v>
      </c>
      <c r="M355" s="1">
        <f>Tabela1[[#This Row],[Qtdade Amplificação]]*('Custos Unitários'!C$20)+IF(Tabela1[[#This Row],[Qtdade Amplificação]]&gt;4,TRUNC(Tabela1[[#This Row],[Qtdade Amplificação]]/4)*'Custos Unitários'!C$17,0)</f>
        <v>0</v>
      </c>
      <c r="N35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5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55" s="1">
        <f>'Custos Unitários'!$C$23*'Custos Unitários'!$C$6</f>
        <v>302692.44182889489</v>
      </c>
      <c r="Q355" s="5">
        <f>SUM(Tabela2[[#This Row],[custo duto e fibra]:[custo infra estação]])</f>
        <v>899345.5398814762</v>
      </c>
      <c r="R355" s="2">
        <f>Tabela1[[#This Row],[distância '[km']]]*(1+'Custos Unitários'!$C$8)*('Custos Unitários'!$C$21*'Custos Unitários'!$C$4*'Custos Unitários'!$E$21+'Custos Unitários'!$C$22*'Custos Unitários'!$C$5*'Custos Unitários'!$E$22)</f>
        <v>2762.1756039749407</v>
      </c>
      <c r="S355" s="2">
        <f>Tabela1[[#This Row],[Qtdade Amplificação]]*('Custos Unitários'!D$20)+IF(Tabela1[[#This Row],[Qtdade Amplificação]]&gt;4,TRUNC(Tabela1[[#This Row],[Qtdade Amplificação]]/4)*'Custos Unitários'!D$17,0)</f>
        <v>0</v>
      </c>
      <c r="T35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5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55" s="2">
        <f>'Custos Unitários'!$C$23*'Custos Unitários'!$E$23*'Custos Unitários'!$C$6</f>
        <v>24215.39534631159</v>
      </c>
      <c r="W355" s="5">
        <f>SUM(Tabela3[[#This Row],[opex duto e fibra]:[opex infra estação]])</f>
        <v>59964.816107457664</v>
      </c>
    </row>
    <row r="356" spans="1:23" x14ac:dyDescent="0.25">
      <c r="A356" s="10">
        <v>220275</v>
      </c>
      <c r="B356" s="10" t="s">
        <v>27</v>
      </c>
      <c r="C356" s="10" t="s">
        <v>1314</v>
      </c>
      <c r="D356" s="10" t="s">
        <v>1315</v>
      </c>
      <c r="E356" s="10">
        <v>220310</v>
      </c>
      <c r="F356" s="10" t="s">
        <v>27</v>
      </c>
      <c r="G356" s="10" t="s">
        <v>1450</v>
      </c>
      <c r="H356" s="10" t="s">
        <v>1451</v>
      </c>
      <c r="I356" s="10">
        <v>1</v>
      </c>
      <c r="J356" s="11">
        <v>90.02</v>
      </c>
      <c r="K356" s="11">
        <f>IF(Tabela1[[#This Row],[distância '[km']]]&gt;100,TRUNC(Tabela1[[#This Row],[distância '[km']]]/'Custos Unitários'!$C$7,0),0)</f>
        <v>0</v>
      </c>
      <c r="L356" s="1">
        <f>Tabela1[[#This Row],[distância '[km']]]*(1+'Custos Unitários'!$C$8)*(('Custos Unitários'!$C$21*'Custos Unitários'!$C$4)+('Custos Unitários'!$C$22*'Custos Unitários'!$C$5))</f>
        <v>3444874.5894960398</v>
      </c>
      <c r="M356" s="1">
        <f>Tabela1[[#This Row],[Qtdade Amplificação]]*('Custos Unitários'!C$20)+IF(Tabela1[[#This Row],[Qtdade Amplificação]]&gt;4,TRUNC(Tabela1[[#This Row],[Qtdade Amplificação]]/4)*'Custos Unitários'!C$17,0)</f>
        <v>0</v>
      </c>
      <c r="N35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35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356" s="1">
        <f>'Custos Unitários'!$C$23*'Custos Unitários'!$C$6</f>
        <v>302692.44182889489</v>
      </c>
      <c r="Q356" s="5">
        <f>SUM(Tabela2[[#This Row],[custo duto e fibra]:[custo infra estação]])</f>
        <v>4165350.1701377402</v>
      </c>
      <c r="R356" s="2">
        <f>Tabela1[[#This Row],[distância '[km']]]*(1+'Custos Unitários'!$C$8)*('Custos Unitários'!$C$21*'Custos Unitários'!$C$4*'Custos Unitários'!$E$21+'Custos Unitários'!$C$22*'Custos Unitários'!$C$5*'Custos Unitários'!$E$22)</f>
        <v>41338.495073952479</v>
      </c>
      <c r="S356" s="2">
        <f>Tabela1[[#This Row],[Qtdade Amplificação]]*('Custos Unitários'!D$20)+IF(Tabela1[[#This Row],[Qtdade Amplificação]]&gt;4,TRUNC(Tabela1[[#This Row],[Qtdade Amplificação]]/4)*'Custos Unitários'!D$17,0)</f>
        <v>0</v>
      </c>
      <c r="T35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35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356" s="2">
        <f>'Custos Unitários'!$C$23*'Custos Unitários'!$E$23*'Custos Unitários'!$C$6</f>
        <v>24215.39534631159</v>
      </c>
      <c r="W356" s="5">
        <f>SUM(Tabela3[[#This Row],[opex duto e fibra]:[opex infra estação]])</f>
        <v>103672.26968658215</v>
      </c>
    </row>
    <row r="357" spans="1:23" x14ac:dyDescent="0.25">
      <c r="A357" s="10">
        <v>220277</v>
      </c>
      <c r="B357" s="10" t="s">
        <v>27</v>
      </c>
      <c r="C357" s="10" t="s">
        <v>1316</v>
      </c>
      <c r="D357" s="10" t="s">
        <v>1317</v>
      </c>
      <c r="E357" s="10">
        <v>220700</v>
      </c>
      <c r="F357" s="10" t="s">
        <v>27</v>
      </c>
      <c r="G357" s="10" t="s">
        <v>3092</v>
      </c>
      <c r="H357" s="10" t="s">
        <v>3093</v>
      </c>
      <c r="I357" s="10">
        <v>1</v>
      </c>
      <c r="J357" s="11">
        <v>25.16</v>
      </c>
      <c r="K357" s="11">
        <f>IF(Tabela1[[#This Row],[distância '[km']]]&gt;100,TRUNC(Tabela1[[#This Row],[distância '[km']]]/'Custos Unitários'!$C$7,0),0)</f>
        <v>0</v>
      </c>
      <c r="L357" s="1">
        <f>Tabela1[[#This Row],[distância '[km']]]*(1+'Custos Unitários'!$C$8)*(('Custos Unitários'!$C$21*'Custos Unitários'!$C$4)+('Custos Unitários'!$C$22*'Custos Unitários'!$C$5))</f>
        <v>962819.86971473414</v>
      </c>
      <c r="M357" s="1">
        <f>Tabela1[[#This Row],[Qtdade Amplificação]]*('Custos Unitários'!C$20)+IF(Tabela1[[#This Row],[Qtdade Amplificação]]&gt;4,TRUNC(Tabela1[[#This Row],[Qtdade Amplificação]]/4)*'Custos Unitários'!C$17,0)</f>
        <v>0</v>
      </c>
      <c r="N35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5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57" s="1">
        <f>'Custos Unitários'!$C$23*'Custos Unitários'!$C$6</f>
        <v>302692.44182889489</v>
      </c>
      <c r="Q357" s="5">
        <f>SUM(Tabela2[[#This Row],[custo duto e fibra]:[custo infra estação]])</f>
        <v>1631984.1092649652</v>
      </c>
      <c r="R357" s="2">
        <f>Tabela1[[#This Row],[distância '[km']]]*(1+'Custos Unitários'!$C$8)*('Custos Unitários'!$C$21*'Custos Unitários'!$C$4*'Custos Unitários'!$E$21+'Custos Unitários'!$C$22*'Custos Unitários'!$C$5*'Custos Unitários'!$E$22)</f>
        <v>11553.838436576811</v>
      </c>
      <c r="S357" s="2">
        <f>Tabela1[[#This Row],[Qtdade Amplificação]]*('Custos Unitários'!D$20)+IF(Tabela1[[#This Row],[Qtdade Amplificação]]&gt;4,TRUNC(Tabela1[[#This Row],[Qtdade Amplificação]]/4)*'Custos Unitários'!D$17,0)</f>
        <v>0</v>
      </c>
      <c r="T35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5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57" s="2">
        <f>'Custos Unitários'!$C$23*'Custos Unitários'!$E$23*'Custos Unitários'!$C$6</f>
        <v>24215.39534631159</v>
      </c>
      <c r="W357" s="5">
        <f>SUM(Tabela3[[#This Row],[opex duto e fibra]:[opex infra estação]])</f>
        <v>68756.478940059533</v>
      </c>
    </row>
    <row r="358" spans="1:23" x14ac:dyDescent="0.25">
      <c r="A358" s="10">
        <v>110006</v>
      </c>
      <c r="B358" s="10" t="s">
        <v>180</v>
      </c>
      <c r="C358" s="10" t="s">
        <v>1320</v>
      </c>
      <c r="D358" s="10" t="s">
        <v>1321</v>
      </c>
      <c r="E358" s="10">
        <v>110005</v>
      </c>
      <c r="F358" s="10" t="s">
        <v>180</v>
      </c>
      <c r="G358" s="10" t="s">
        <v>895</v>
      </c>
      <c r="H358" s="10" t="s">
        <v>896</v>
      </c>
      <c r="I358" s="10">
        <v>1</v>
      </c>
      <c r="J358" s="11">
        <v>39.055</v>
      </c>
      <c r="K358" s="11">
        <f>IF(Tabela1[[#This Row],[distância '[km']]]&gt;100,TRUNC(Tabela1[[#This Row],[distância '[km']]]/'Custos Unitários'!$C$7,0),0)</f>
        <v>0</v>
      </c>
      <c r="L358" s="1">
        <f>Tabela1[[#This Row],[distância '[km']]]*(1+'Custos Unitários'!$C$8)*(('Custos Unitários'!$C$21*'Custos Unitários'!$C$4)+('Custos Unitários'!$C$22*'Custos Unitários'!$C$5))</f>
        <v>1494552.0672380342</v>
      </c>
      <c r="M358" s="1">
        <f>Tabela1[[#This Row],[Qtdade Amplificação]]*('Custos Unitários'!C$20)+IF(Tabela1[[#This Row],[Qtdade Amplificação]]&gt;4,TRUNC(Tabela1[[#This Row],[Qtdade Amplificação]]/4)*'Custos Unitários'!C$17,0)</f>
        <v>0</v>
      </c>
      <c r="N35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5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58" s="1">
        <f>'Custos Unitários'!$C$23*'Custos Unitários'!$C$6</f>
        <v>302692.44182889489</v>
      </c>
      <c r="Q358" s="5">
        <f>SUM(Tabela2[[#This Row],[custo duto e fibra]:[custo infra estação]])</f>
        <v>2163716.3067882652</v>
      </c>
      <c r="R358" s="2">
        <f>Tabela1[[#This Row],[distância '[km']]]*(1+'Custos Unitários'!$C$8)*('Custos Unitários'!$C$21*'Custos Unitários'!$C$4*'Custos Unitários'!$E$21+'Custos Unitários'!$C$22*'Custos Unitários'!$C$5*'Custos Unitários'!$E$22)</f>
        <v>17934.624806856413</v>
      </c>
      <c r="S358" s="2">
        <f>Tabela1[[#This Row],[Qtdade Amplificação]]*('Custos Unitários'!D$20)+IF(Tabela1[[#This Row],[Qtdade Amplificação]]&gt;4,TRUNC(Tabela1[[#This Row],[Qtdade Amplificação]]/4)*'Custos Unitários'!D$17,0)</f>
        <v>0</v>
      </c>
      <c r="T35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5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58" s="2">
        <f>'Custos Unitários'!$C$23*'Custos Unitários'!$E$23*'Custos Unitários'!$C$6</f>
        <v>24215.39534631159</v>
      </c>
      <c r="W358" s="5">
        <f>SUM(Tabela3[[#This Row],[opex duto e fibra]:[opex infra estação]])</f>
        <v>75137.265310339135</v>
      </c>
    </row>
    <row r="359" spans="1:23" x14ac:dyDescent="0.25">
      <c r="A359" s="10">
        <v>311680</v>
      </c>
      <c r="B359" s="10" t="s">
        <v>37</v>
      </c>
      <c r="C359" s="10" t="s">
        <v>1322</v>
      </c>
      <c r="D359" s="10" t="s">
        <v>1323</v>
      </c>
      <c r="E359" s="10">
        <v>315330</v>
      </c>
      <c r="F359" s="10" t="s">
        <v>37</v>
      </c>
      <c r="G359" s="10" t="s">
        <v>3573</v>
      </c>
      <c r="H359" s="10" t="s">
        <v>3574</v>
      </c>
      <c r="I359" s="10">
        <v>1</v>
      </c>
      <c r="J359" s="11">
        <v>140.71</v>
      </c>
      <c r="K359" s="11">
        <f>IF(Tabela1[[#This Row],[distância '[km']]]&gt;100,TRUNC(Tabela1[[#This Row],[distância '[km']]]/'Custos Unitários'!$C$7,0),0)</f>
        <v>2</v>
      </c>
      <c r="L359" s="1">
        <f>Tabela1[[#This Row],[distância '[km']]]*(1+'Custos Unitários'!$C$8)*(('Custos Unitários'!$C$21*'Custos Unitários'!$C$4)+('Custos Unitários'!$C$22*'Custos Unitários'!$C$5))</f>
        <v>5384673.4446566077</v>
      </c>
      <c r="M359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35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35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359" s="1">
        <f>'Custos Unitários'!$C$23*'Custos Unitários'!$C$6</f>
        <v>302692.44182889489</v>
      </c>
      <c r="Q359" s="5">
        <f>SUM(Tabela2[[#This Row],[custo duto e fibra]:[custo infra estação]])</f>
        <v>6571164.568923112</v>
      </c>
      <c r="R359" s="2">
        <f>Tabela1[[#This Row],[distância '[km']]]*(1+'Custos Unitários'!$C$8)*('Custos Unitários'!$C$21*'Custos Unitários'!$C$4*'Custos Unitários'!$E$21+'Custos Unitários'!$C$22*'Custos Unitários'!$C$5*'Custos Unitários'!$E$22)</f>
        <v>64616.081335879295</v>
      </c>
      <c r="S359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35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35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359" s="2">
        <f>'Custos Unitários'!$C$23*'Custos Unitários'!$E$23*'Custos Unitários'!$C$6</f>
        <v>24215.39534631159</v>
      </c>
      <c r="W359" s="5">
        <f>SUM(Tabela3[[#This Row],[opex duto e fibra]:[opex infra estação]])</f>
        <v>162774.54602687902</v>
      </c>
    </row>
    <row r="360" spans="1:23" x14ac:dyDescent="0.25">
      <c r="A360" s="10">
        <v>311690</v>
      </c>
      <c r="B360" s="10" t="s">
        <v>37</v>
      </c>
      <c r="C360" s="10" t="s">
        <v>1324</v>
      </c>
      <c r="D360" s="10" t="s">
        <v>1325</v>
      </c>
      <c r="E360" s="10">
        <v>312710</v>
      </c>
      <c r="F360" s="10" t="s">
        <v>37</v>
      </c>
      <c r="G360" s="10" t="s">
        <v>1326</v>
      </c>
      <c r="H360" s="10" t="s">
        <v>1327</v>
      </c>
      <c r="I360" s="10">
        <v>1</v>
      </c>
      <c r="J360" s="11">
        <v>53.673999999999999</v>
      </c>
      <c r="K360" s="11">
        <f>IF(Tabela1[[#This Row],[distância '[km']]]&gt;100,TRUNC(Tabela1[[#This Row],[distância '[km']]]/'Custos Unitários'!$C$7,0),0)</f>
        <v>0</v>
      </c>
      <c r="L360" s="1">
        <f>Tabela1[[#This Row],[distância '[km']]]*(1+'Custos Unitários'!$C$8)*(('Custos Unitários'!$C$21*'Custos Unitários'!$C$4)+('Custos Unitários'!$C$22*'Custos Unitários'!$C$5))</f>
        <v>2053990.2101378634</v>
      </c>
      <c r="M360" s="1">
        <f>Tabela1[[#This Row],[Qtdade Amplificação]]*('Custos Unitários'!C$20)+IF(Tabela1[[#This Row],[Qtdade Amplificação]]&gt;4,TRUNC(Tabela1[[#This Row],[Qtdade Amplificação]]/4)*'Custos Unitários'!C$17,0)</f>
        <v>0</v>
      </c>
      <c r="N36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36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360" s="1">
        <f>'Custos Unitários'!$C$23*'Custos Unitários'!$C$6</f>
        <v>302692.44182889489</v>
      </c>
      <c r="Q360" s="5">
        <f>SUM(Tabela2[[#This Row],[custo duto e fibra]:[custo infra estação]])</f>
        <v>2728564.137638737</v>
      </c>
      <c r="R360" s="2">
        <f>Tabela1[[#This Row],[distância '[km']]]*(1+'Custos Unitários'!$C$8)*('Custos Unitários'!$C$21*'Custos Unitários'!$C$4*'Custos Unitários'!$E$21+'Custos Unitários'!$C$22*'Custos Unitários'!$C$5*'Custos Unitários'!$E$22)</f>
        <v>24647.882521654363</v>
      </c>
      <c r="S360" s="2">
        <f>Tabela1[[#This Row],[Qtdade Amplificação]]*('Custos Unitários'!D$20)+IF(Tabela1[[#This Row],[Qtdade Amplificação]]&gt;4,TRUNC(Tabela1[[#This Row],[Qtdade Amplificação]]/4)*'Custos Unitários'!D$17,0)</f>
        <v>0</v>
      </c>
      <c r="T36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36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360" s="2">
        <f>'Custos Unitários'!$C$23*'Custos Unitários'!$E$23*'Custos Unitários'!$C$6</f>
        <v>24215.39534631159</v>
      </c>
      <c r="W360" s="5">
        <f>SUM(Tabela3[[#This Row],[opex duto e fibra]:[opex infra estação]])</f>
        <v>82391.491820201307</v>
      </c>
    </row>
    <row r="361" spans="1:23" x14ac:dyDescent="0.25">
      <c r="A361" s="10">
        <v>311700</v>
      </c>
      <c r="B361" s="10" t="s">
        <v>37</v>
      </c>
      <c r="C361" s="10" t="s">
        <v>1328</v>
      </c>
      <c r="D361" s="10" t="s">
        <v>1329</v>
      </c>
      <c r="E361" s="10">
        <v>314140</v>
      </c>
      <c r="F361" s="10" t="s">
        <v>37</v>
      </c>
      <c r="G361" s="10" t="s">
        <v>1330</v>
      </c>
      <c r="H361" s="10" t="s">
        <v>1331</v>
      </c>
      <c r="I361" s="10">
        <v>1</v>
      </c>
      <c r="J361" s="11">
        <v>43.448</v>
      </c>
      <c r="K361" s="11">
        <f>IF(Tabela1[[#This Row],[distância '[km']]]&gt;100,TRUNC(Tabela1[[#This Row],[distância '[km']]]/'Custos Unitários'!$C$7,0),0)</f>
        <v>0</v>
      </c>
      <c r="L361" s="1">
        <f>Tabela1[[#This Row],[distância '[km']]]*(1+'Custos Unitários'!$C$8)*(('Custos Unitários'!$C$21*'Custos Unitários'!$C$4)+('Custos Unitários'!$C$22*'Custos Unitários'!$C$5))</f>
        <v>1662662.8656345694</v>
      </c>
      <c r="M361" s="1">
        <f>Tabela1[[#This Row],[Qtdade Amplificação]]*('Custos Unitários'!C$20)+IF(Tabela1[[#This Row],[Qtdade Amplificação]]&gt;4,TRUNC(Tabela1[[#This Row],[Qtdade Amplificação]]/4)*'Custos Unitários'!C$17,0)</f>
        <v>0</v>
      </c>
      <c r="N36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6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61" s="1">
        <f>'Custos Unitários'!$C$23*'Custos Unitários'!$C$6</f>
        <v>302692.44182889489</v>
      </c>
      <c r="Q361" s="5">
        <f>SUM(Tabela2[[#This Row],[custo duto e fibra]:[custo infra estação]])</f>
        <v>2331827.1051848005</v>
      </c>
      <c r="R361" s="2">
        <f>Tabela1[[#This Row],[distância '[km']]]*(1+'Custos Unitários'!$C$8)*('Custos Unitários'!$C$21*'Custos Unitários'!$C$4*'Custos Unitários'!$E$21+'Custos Unitários'!$C$22*'Custos Unitários'!$C$5*'Custos Unitários'!$E$22)</f>
        <v>19951.954387614835</v>
      </c>
      <c r="S361" s="2">
        <f>Tabela1[[#This Row],[Qtdade Amplificação]]*('Custos Unitários'!D$20)+IF(Tabela1[[#This Row],[Qtdade Amplificação]]&gt;4,TRUNC(Tabela1[[#This Row],[Qtdade Amplificação]]/4)*'Custos Unitários'!D$17,0)</f>
        <v>0</v>
      </c>
      <c r="T36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6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61" s="2">
        <f>'Custos Unitários'!$C$23*'Custos Unitários'!$E$23*'Custos Unitários'!$C$6</f>
        <v>24215.39534631159</v>
      </c>
      <c r="W361" s="5">
        <f>SUM(Tabela3[[#This Row],[opex duto e fibra]:[opex infra estação]])</f>
        <v>77154.594891097557</v>
      </c>
    </row>
    <row r="362" spans="1:23" x14ac:dyDescent="0.25">
      <c r="A362" s="10">
        <v>311710</v>
      </c>
      <c r="B362" s="10" t="s">
        <v>37</v>
      </c>
      <c r="C362" s="10" t="s">
        <v>1332</v>
      </c>
      <c r="D362" s="10" t="s">
        <v>1333</v>
      </c>
      <c r="E362" s="10">
        <v>314510</v>
      </c>
      <c r="F362" s="10" t="s">
        <v>37</v>
      </c>
      <c r="G362" s="10" t="s">
        <v>1334</v>
      </c>
      <c r="H362" s="10" t="s">
        <v>1335</v>
      </c>
      <c r="I362" s="10">
        <v>1</v>
      </c>
      <c r="J362" s="11">
        <v>29.498999999999999</v>
      </c>
      <c r="K362" s="11">
        <f>IF(Tabela1[[#This Row],[distância '[km']]]&gt;100,TRUNC(Tabela1[[#This Row],[distância '[km']]]/'Custos Unitários'!$C$7,0),0)</f>
        <v>0</v>
      </c>
      <c r="L362" s="1">
        <f>Tabela1[[#This Row],[distância '[km']]]*(1+'Custos Unitários'!$C$8)*(('Custos Unitários'!$C$21*'Custos Unitários'!$C$4)+('Custos Unitários'!$C$22*'Custos Unitários'!$C$5))</f>
        <v>1128864.202572136</v>
      </c>
      <c r="M362" s="1">
        <f>Tabela1[[#This Row],[Qtdade Amplificação]]*('Custos Unitários'!C$20)+IF(Tabela1[[#This Row],[Qtdade Amplificação]]&gt;4,TRUNC(Tabela1[[#This Row],[Qtdade Amplificação]]/4)*'Custos Unitários'!C$17,0)</f>
        <v>0</v>
      </c>
      <c r="N36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6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62" s="1">
        <f>'Custos Unitários'!$C$23*'Custos Unitários'!$C$6</f>
        <v>302692.44182889489</v>
      </c>
      <c r="Q362" s="5">
        <f>SUM(Tabela2[[#This Row],[custo duto e fibra]:[custo infra estação]])</f>
        <v>1798028.442122367</v>
      </c>
      <c r="R362" s="2">
        <f>Tabela1[[#This Row],[distância '[km']]]*(1+'Custos Unitários'!$C$8)*('Custos Unitários'!$C$21*'Custos Unitários'!$C$4*'Custos Unitários'!$E$21+'Custos Unitários'!$C$22*'Custos Unitários'!$C$5*'Custos Unitários'!$E$22)</f>
        <v>13546.370430865631</v>
      </c>
      <c r="S362" s="2">
        <f>Tabela1[[#This Row],[Qtdade Amplificação]]*('Custos Unitários'!D$20)+IF(Tabela1[[#This Row],[Qtdade Amplificação]]&gt;4,TRUNC(Tabela1[[#This Row],[Qtdade Amplificação]]/4)*'Custos Unitários'!D$17,0)</f>
        <v>0</v>
      </c>
      <c r="T36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6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62" s="2">
        <f>'Custos Unitários'!$C$23*'Custos Unitários'!$E$23*'Custos Unitários'!$C$6</f>
        <v>24215.39534631159</v>
      </c>
      <c r="W362" s="5">
        <f>SUM(Tabela3[[#This Row],[opex duto e fibra]:[opex infra estação]])</f>
        <v>70749.010934348364</v>
      </c>
    </row>
    <row r="363" spans="1:23" x14ac:dyDescent="0.25">
      <c r="A363" s="10">
        <v>320160</v>
      </c>
      <c r="B363" s="10" t="s">
        <v>67</v>
      </c>
      <c r="C363" s="10" t="s">
        <v>4800</v>
      </c>
      <c r="D363" s="10" t="s">
        <v>4801</v>
      </c>
      <c r="E363" s="10">
        <v>320490</v>
      </c>
      <c r="F363" s="10" t="s">
        <v>67</v>
      </c>
      <c r="G363" s="10" t="s">
        <v>4802</v>
      </c>
      <c r="H363" s="10" t="s">
        <v>4803</v>
      </c>
      <c r="I363" s="10">
        <v>1</v>
      </c>
      <c r="J363" s="11">
        <v>38.302999999999997</v>
      </c>
      <c r="K363" s="11">
        <f>IF(Tabela1[[#This Row],[distância '[km']]]&gt;100,TRUNC(Tabela1[[#This Row],[distância '[km']]]/'Custos Unitários'!$C$7,0),0)</f>
        <v>0</v>
      </c>
      <c r="L363" s="1">
        <f>Tabela1[[#This Row],[distância '[km']]]*(1+'Custos Unitários'!$C$8)*(('Custos Unitários'!$C$21*'Custos Unitários'!$C$4)+('Custos Unitários'!$C$22*'Custos Unitários'!$C$5))</f>
        <v>1465774.6212115842</v>
      </c>
      <c r="M363" s="1">
        <f>Tabela1[[#This Row],[Qtdade Amplificação]]*('Custos Unitários'!C$20)+IF(Tabela1[[#This Row],[Qtdade Amplificação]]&gt;4,TRUNC(Tabela1[[#This Row],[Qtdade Amplificação]]/4)*'Custos Unitários'!C$17,0)</f>
        <v>0</v>
      </c>
      <c r="N36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6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63" s="1">
        <f>'Custos Unitários'!$C$23*'Custos Unitários'!$C$6</f>
        <v>302692.44182889489</v>
      </c>
      <c r="Q363" s="5">
        <f>SUM(Tabela2[[#This Row],[custo duto e fibra]:[custo infra estação]])</f>
        <v>2134938.8607618152</v>
      </c>
      <c r="R363" s="2">
        <f>Tabela1[[#This Row],[distância '[km']]]*(1+'Custos Unitários'!$C$8)*('Custos Unitários'!$C$21*'Custos Unitários'!$C$4*'Custos Unitários'!$E$21+'Custos Unitários'!$C$22*'Custos Unitários'!$C$5*'Custos Unitários'!$E$22)</f>
        <v>17589.295454539009</v>
      </c>
      <c r="S363" s="2">
        <f>Tabela1[[#This Row],[Qtdade Amplificação]]*('Custos Unitários'!D$20)+IF(Tabela1[[#This Row],[Qtdade Amplificação]]&gt;4,TRUNC(Tabela1[[#This Row],[Qtdade Amplificação]]/4)*'Custos Unitários'!D$17,0)</f>
        <v>0</v>
      </c>
      <c r="T36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6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63" s="2">
        <f>'Custos Unitários'!$C$23*'Custos Unitários'!$E$23*'Custos Unitários'!$C$6</f>
        <v>24215.39534631159</v>
      </c>
      <c r="W363" s="5">
        <f>SUM(Tabela3[[#This Row],[opex duto e fibra]:[opex infra estação]])</f>
        <v>74791.935958021728</v>
      </c>
    </row>
    <row r="364" spans="1:23" x14ac:dyDescent="0.25">
      <c r="A364" s="10">
        <v>311720</v>
      </c>
      <c r="B364" s="10" t="s">
        <v>37</v>
      </c>
      <c r="C364" s="10" t="s">
        <v>1336</v>
      </c>
      <c r="D364" s="10" t="s">
        <v>1337</v>
      </c>
      <c r="E364" s="10">
        <v>314910</v>
      </c>
      <c r="F364" s="10" t="s">
        <v>37</v>
      </c>
      <c r="G364" s="10" t="s">
        <v>1338</v>
      </c>
      <c r="H364" s="10" t="s">
        <v>1339</v>
      </c>
      <c r="I364" s="10">
        <v>1</v>
      </c>
      <c r="J364" s="11">
        <v>17.594999999999999</v>
      </c>
      <c r="K364" s="11">
        <f>IF(Tabela1[[#This Row],[distância '[km']]]&gt;100,TRUNC(Tabela1[[#This Row],[distância '[km']]]/'Custos Unitários'!$C$7,0),0)</f>
        <v>0</v>
      </c>
      <c r="L364" s="1">
        <f>Tabela1[[#This Row],[distância '[km']]]*(1+'Custos Unitários'!$C$8)*(('Custos Unitários'!$C$21*'Custos Unitários'!$C$4)+('Custos Unitários'!$C$22*'Custos Unitários'!$C$5))</f>
        <v>673323.35483429034</v>
      </c>
      <c r="M364" s="1">
        <f>Tabela1[[#This Row],[Qtdade Amplificação]]*('Custos Unitários'!C$20)+IF(Tabela1[[#This Row],[Qtdade Amplificação]]&gt;4,TRUNC(Tabela1[[#This Row],[Qtdade Amplificação]]/4)*'Custos Unitários'!C$17,0)</f>
        <v>0</v>
      </c>
      <c r="N36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6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64" s="1">
        <f>'Custos Unitários'!$C$23*'Custos Unitários'!$C$6</f>
        <v>302692.44182889489</v>
      </c>
      <c r="Q364" s="5">
        <f>SUM(Tabela2[[#This Row],[custo duto e fibra]:[custo infra estação]])</f>
        <v>1342487.5943845217</v>
      </c>
      <c r="R364" s="2">
        <f>Tabela1[[#This Row],[distância '[km']]]*(1+'Custos Unitários'!$C$8)*('Custos Unitários'!$C$21*'Custos Unitários'!$C$4*'Custos Unitários'!$E$21+'Custos Unitários'!$C$22*'Custos Unitários'!$C$5*'Custos Unitários'!$E$22)</f>
        <v>8079.8802580114843</v>
      </c>
      <c r="S364" s="2">
        <f>Tabela1[[#This Row],[Qtdade Amplificação]]*('Custos Unitários'!D$20)+IF(Tabela1[[#This Row],[Qtdade Amplificação]]&gt;4,TRUNC(Tabela1[[#This Row],[Qtdade Amplificação]]/4)*'Custos Unitários'!D$17,0)</f>
        <v>0</v>
      </c>
      <c r="T36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6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64" s="2">
        <f>'Custos Unitários'!$C$23*'Custos Unitários'!$E$23*'Custos Unitários'!$C$6</f>
        <v>24215.39534631159</v>
      </c>
      <c r="W364" s="5">
        <f>SUM(Tabela3[[#This Row],[opex duto e fibra]:[opex infra estação]])</f>
        <v>65282.520761494205</v>
      </c>
    </row>
    <row r="365" spans="1:23" x14ac:dyDescent="0.25">
      <c r="A365" s="10">
        <v>311740</v>
      </c>
      <c r="B365" s="10" t="s">
        <v>37</v>
      </c>
      <c r="C365" s="10" t="s">
        <v>1340</v>
      </c>
      <c r="D365" s="10" t="s">
        <v>1341</v>
      </c>
      <c r="E365" s="10">
        <v>311600</v>
      </c>
      <c r="F365" s="10" t="s">
        <v>37</v>
      </c>
      <c r="G365" s="10" t="s">
        <v>1232</v>
      </c>
      <c r="H365" s="10" t="s">
        <v>1233</v>
      </c>
      <c r="I365" s="10">
        <v>1</v>
      </c>
      <c r="J365" s="11">
        <v>16.678999999999998</v>
      </c>
      <c r="K365" s="11">
        <f>IF(Tabela1[[#This Row],[distância '[km']]]&gt;100,TRUNC(Tabela1[[#This Row],[distância '[km']]]/'Custos Unitários'!$C$7,0),0)</f>
        <v>0</v>
      </c>
      <c r="L365" s="1">
        <f>Tabela1[[#This Row],[distância '[km']]]*(1+'Custos Unitários'!$C$8)*(('Custos Unitários'!$C$21*'Custos Unitários'!$C$4)+('Custos Unitários'!$C$22*'Custos Unitários'!$C$5))</f>
        <v>638269.9764297317</v>
      </c>
      <c r="M365" s="1">
        <f>Tabela1[[#This Row],[Qtdade Amplificação]]*('Custos Unitários'!C$20)+IF(Tabela1[[#This Row],[Qtdade Amplificação]]&gt;4,TRUNC(Tabela1[[#This Row],[Qtdade Amplificação]]/4)*'Custos Unitários'!C$17,0)</f>
        <v>0</v>
      </c>
      <c r="N36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6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65" s="1">
        <f>'Custos Unitários'!$C$23*'Custos Unitários'!$C$6</f>
        <v>302692.44182889489</v>
      </c>
      <c r="Q365" s="5">
        <f>SUM(Tabela2[[#This Row],[custo duto e fibra]:[custo infra estação]])</f>
        <v>1307434.2159799631</v>
      </c>
      <c r="R365" s="2">
        <f>Tabela1[[#This Row],[distância '[km']]]*(1+'Custos Unitários'!$C$8)*('Custos Unitários'!$C$21*'Custos Unitários'!$C$4*'Custos Unitários'!$E$21+'Custos Unitários'!$C$22*'Custos Unitários'!$C$5*'Custos Unitários'!$E$22)</f>
        <v>7659.2397171567809</v>
      </c>
      <c r="S365" s="2">
        <f>Tabela1[[#This Row],[Qtdade Amplificação]]*('Custos Unitários'!D$20)+IF(Tabela1[[#This Row],[Qtdade Amplificação]]&gt;4,TRUNC(Tabela1[[#This Row],[Qtdade Amplificação]]/4)*'Custos Unitários'!D$17,0)</f>
        <v>0</v>
      </c>
      <c r="T36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6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65" s="2">
        <f>'Custos Unitários'!$C$23*'Custos Unitários'!$E$23*'Custos Unitários'!$C$6</f>
        <v>24215.39534631159</v>
      </c>
      <c r="W365" s="5">
        <f>SUM(Tabela3[[#This Row],[opex duto e fibra]:[opex infra estação]])</f>
        <v>64861.880220639505</v>
      </c>
    </row>
    <row r="366" spans="1:23" x14ac:dyDescent="0.25">
      <c r="A366" s="10">
        <v>220280</v>
      </c>
      <c r="B366" s="10" t="s">
        <v>27</v>
      </c>
      <c r="C366" s="10" t="s">
        <v>1342</v>
      </c>
      <c r="D366" s="10" t="s">
        <v>1343</v>
      </c>
      <c r="E366" s="10">
        <v>220780</v>
      </c>
      <c r="F366" s="10" t="s">
        <v>27</v>
      </c>
      <c r="G366" s="10" t="s">
        <v>30</v>
      </c>
      <c r="H366" s="10" t="s">
        <v>31</v>
      </c>
      <c r="I366" s="10">
        <v>1</v>
      </c>
      <c r="J366" s="11">
        <v>81.2</v>
      </c>
      <c r="K366" s="11">
        <f>IF(Tabela1[[#This Row],[distância '[km']]]&gt;100,TRUNC(Tabela1[[#This Row],[distância '[km']]]/'Custos Unitários'!$C$7,0),0)</f>
        <v>0</v>
      </c>
      <c r="L366" s="1">
        <f>Tabela1[[#This Row],[distância '[km']]]*(1+'Custos Unitários'!$C$8)*(('Custos Unitários'!$C$21*'Custos Unitários'!$C$4)+('Custos Unitários'!$C$22*'Custos Unitários'!$C$5))</f>
        <v>3107351.8847709224</v>
      </c>
      <c r="M366" s="1">
        <f>Tabela1[[#This Row],[Qtdade Amplificação]]*('Custos Unitários'!C$20)+IF(Tabela1[[#This Row],[Qtdade Amplificação]]&gt;4,TRUNC(Tabela1[[#This Row],[Qtdade Amplificação]]/4)*'Custos Unitários'!C$17,0)</f>
        <v>0</v>
      </c>
      <c r="N36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36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366" s="1">
        <f>'Custos Unitários'!$C$23*'Custos Unitários'!$C$6</f>
        <v>302692.44182889489</v>
      </c>
      <c r="Q366" s="5">
        <f>SUM(Tabela2[[#This Row],[custo duto e fibra]:[custo infra estação]])</f>
        <v>3827827.4654126228</v>
      </c>
      <c r="R366" s="2">
        <f>Tabela1[[#This Row],[distância '[km']]]*(1+'Custos Unitários'!$C$8)*('Custos Unitários'!$C$21*'Custos Unitários'!$C$4*'Custos Unitários'!$E$21+'Custos Unitários'!$C$22*'Custos Unitários'!$C$5*'Custos Unitários'!$E$22)</f>
        <v>37288.222617251071</v>
      </c>
      <c r="S366" s="2">
        <f>Tabela1[[#This Row],[Qtdade Amplificação]]*('Custos Unitários'!D$20)+IF(Tabela1[[#This Row],[Qtdade Amplificação]]&gt;4,TRUNC(Tabela1[[#This Row],[Qtdade Amplificação]]/4)*'Custos Unitários'!D$17,0)</f>
        <v>0</v>
      </c>
      <c r="T36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36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366" s="2">
        <f>'Custos Unitários'!$C$23*'Custos Unitários'!$E$23*'Custos Unitários'!$C$6</f>
        <v>24215.39534631159</v>
      </c>
      <c r="W366" s="5">
        <f>SUM(Tabela3[[#This Row],[opex duto e fibra]:[opex infra estação]])</f>
        <v>99621.997229880741</v>
      </c>
    </row>
    <row r="367" spans="1:23" x14ac:dyDescent="0.25">
      <c r="A367" s="10">
        <v>210355</v>
      </c>
      <c r="B367" s="10" t="s">
        <v>17</v>
      </c>
      <c r="C367" s="10" t="s">
        <v>1344</v>
      </c>
      <c r="D367" s="10" t="s">
        <v>1345</v>
      </c>
      <c r="E367" s="10">
        <v>210120</v>
      </c>
      <c r="F367" s="10" t="s">
        <v>17</v>
      </c>
      <c r="G367" s="10" t="s">
        <v>1346</v>
      </c>
      <c r="H367" s="10" t="s">
        <v>1347</v>
      </c>
      <c r="I367" s="10">
        <v>1</v>
      </c>
      <c r="J367" s="11">
        <v>64.531999999999996</v>
      </c>
      <c r="K367" s="11">
        <f>IF(Tabela1[[#This Row],[distância '[km']]]&gt;100,TRUNC(Tabela1[[#This Row],[distância '[km']]]/'Custos Unitários'!$C$7,0),0)</f>
        <v>0</v>
      </c>
      <c r="L367" s="1">
        <f>Tabela1[[#This Row],[distância '[km']]]*(1+'Custos Unitários'!$C$8)*(('Custos Unitários'!$C$21*'Custos Unitários'!$C$4)+('Custos Unitários'!$C$22*'Custos Unitários'!$C$5))</f>
        <v>2469502.8550250879</v>
      </c>
      <c r="M367" s="1">
        <f>Tabela1[[#This Row],[Qtdade Amplificação]]*('Custos Unitários'!C$20)+IF(Tabela1[[#This Row],[Qtdade Amplificação]]&gt;4,TRUNC(Tabela1[[#This Row],[Qtdade Amplificação]]/4)*'Custos Unitários'!C$17,0)</f>
        <v>0</v>
      </c>
      <c r="N36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36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367" s="1">
        <f>'Custos Unitários'!$C$23*'Custos Unitários'!$C$6</f>
        <v>302692.44182889489</v>
      </c>
      <c r="Q367" s="5">
        <f>SUM(Tabela2[[#This Row],[custo duto e fibra]:[custo infra estação]])</f>
        <v>3144076.7825259613</v>
      </c>
      <c r="R367" s="2">
        <f>Tabela1[[#This Row],[distância '[km']]]*(1+'Custos Unitários'!$C$8)*('Custos Unitários'!$C$21*'Custos Unitários'!$C$4*'Custos Unitários'!$E$21+'Custos Unitários'!$C$22*'Custos Unitários'!$C$5*'Custos Unitários'!$E$22)</f>
        <v>29634.034260301058</v>
      </c>
      <c r="S367" s="2">
        <f>Tabela1[[#This Row],[Qtdade Amplificação]]*('Custos Unitários'!D$20)+IF(Tabela1[[#This Row],[Qtdade Amplificação]]&gt;4,TRUNC(Tabela1[[#This Row],[Qtdade Amplificação]]/4)*'Custos Unitários'!D$17,0)</f>
        <v>0</v>
      </c>
      <c r="T36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36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367" s="2">
        <f>'Custos Unitários'!$C$23*'Custos Unitários'!$E$23*'Custos Unitários'!$C$6</f>
        <v>24215.39534631159</v>
      </c>
      <c r="W367" s="5">
        <f>SUM(Tabela3[[#This Row],[opex duto e fibra]:[opex infra estação]])</f>
        <v>87377.643558848009</v>
      </c>
    </row>
    <row r="368" spans="1:23" x14ac:dyDescent="0.25">
      <c r="A368" s="10">
        <v>311770</v>
      </c>
      <c r="B368" s="10" t="s">
        <v>37</v>
      </c>
      <c r="C368" s="10" t="s">
        <v>1348</v>
      </c>
      <c r="D368" s="10" t="s">
        <v>1349</v>
      </c>
      <c r="E368" s="10">
        <v>311550</v>
      </c>
      <c r="F368" s="10" t="s">
        <v>37</v>
      </c>
      <c r="G368" s="10" t="s">
        <v>1350</v>
      </c>
      <c r="H368" s="10" t="s">
        <v>1351</v>
      </c>
      <c r="I368" s="10">
        <v>1</v>
      </c>
      <c r="J368" s="11">
        <v>25.97</v>
      </c>
      <c r="K368" s="11">
        <f>IF(Tabela1[[#This Row],[distância '[km']]]&gt;100,TRUNC(Tabela1[[#This Row],[distância '[km']]]/'Custos Unitários'!$C$7,0),0)</f>
        <v>0</v>
      </c>
      <c r="L368" s="1">
        <f>Tabela1[[#This Row],[distância '[km']]]*(1+'Custos Unitários'!$C$8)*(('Custos Unitários'!$C$21*'Custos Unitários'!$C$4)+('Custos Unitários'!$C$22*'Custos Unitários'!$C$5))</f>
        <v>993816.8528017347</v>
      </c>
      <c r="M368" s="1">
        <f>Tabela1[[#This Row],[Qtdade Amplificação]]*('Custos Unitários'!C$20)+IF(Tabela1[[#This Row],[Qtdade Amplificação]]&gt;4,TRUNC(Tabela1[[#This Row],[Qtdade Amplificação]]/4)*'Custos Unitários'!C$17,0)</f>
        <v>0</v>
      </c>
      <c r="N36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6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68" s="1">
        <f>'Custos Unitários'!$C$23*'Custos Unitários'!$C$6</f>
        <v>302692.44182889489</v>
      </c>
      <c r="Q368" s="5">
        <f>SUM(Tabela2[[#This Row],[custo duto e fibra]:[custo infra estação]])</f>
        <v>1662981.0923519658</v>
      </c>
      <c r="R368" s="2">
        <f>Tabela1[[#This Row],[distância '[km']]]*(1+'Custos Unitários'!$C$8)*('Custos Unitários'!$C$21*'Custos Unitários'!$C$4*'Custos Unitários'!$E$21+'Custos Unitários'!$C$22*'Custos Unitários'!$C$5*'Custos Unitários'!$E$22)</f>
        <v>11925.802233620818</v>
      </c>
      <c r="S368" s="2">
        <f>Tabela1[[#This Row],[Qtdade Amplificação]]*('Custos Unitários'!D$20)+IF(Tabela1[[#This Row],[Qtdade Amplificação]]&gt;4,TRUNC(Tabela1[[#This Row],[Qtdade Amplificação]]/4)*'Custos Unitários'!D$17,0)</f>
        <v>0</v>
      </c>
      <c r="T36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6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68" s="2">
        <f>'Custos Unitários'!$C$23*'Custos Unitários'!$E$23*'Custos Unitários'!$C$6</f>
        <v>24215.39534631159</v>
      </c>
      <c r="W368" s="5">
        <f>SUM(Tabela3[[#This Row],[opex duto e fibra]:[opex infra estação]])</f>
        <v>69128.442737103542</v>
      </c>
    </row>
    <row r="369" spans="1:23" x14ac:dyDescent="0.25">
      <c r="A369" s="10">
        <v>170560</v>
      </c>
      <c r="B369" s="10" t="s">
        <v>20</v>
      </c>
      <c r="C369" s="10" t="s">
        <v>1352</v>
      </c>
      <c r="D369" s="10" t="s">
        <v>1353</v>
      </c>
      <c r="E369" s="10">
        <v>171420</v>
      </c>
      <c r="F369" s="10" t="s">
        <v>20</v>
      </c>
      <c r="G369" s="10" t="s">
        <v>146</v>
      </c>
      <c r="H369" s="10" t="s">
        <v>147</v>
      </c>
      <c r="I369" s="10">
        <v>1</v>
      </c>
      <c r="J369" s="11">
        <v>90.843000000000004</v>
      </c>
      <c r="K369" s="11">
        <f>IF(Tabela1[[#This Row],[distância '[km']]]&gt;100,TRUNC(Tabela1[[#This Row],[distância '[km']]]/'Custos Unitários'!$C$7,0),0)</f>
        <v>0</v>
      </c>
      <c r="L369" s="1">
        <f>Tabela1[[#This Row],[distância '[km']]]*(1+'Custos Unitários'!$C$8)*(('Custos Unitários'!$C$21*'Custos Unitários'!$C$4)+('Custos Unitários'!$C$22*'Custos Unitários'!$C$5))</f>
        <v>3476369.0550276469</v>
      </c>
      <c r="M369" s="1">
        <f>Tabela1[[#This Row],[Qtdade Amplificação]]*('Custos Unitários'!C$20)+IF(Tabela1[[#This Row],[Qtdade Amplificação]]&gt;4,TRUNC(Tabela1[[#This Row],[Qtdade Amplificação]]/4)*'Custos Unitários'!C$17,0)</f>
        <v>0</v>
      </c>
      <c r="N36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36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369" s="1">
        <f>'Custos Unitários'!$C$23*'Custos Unitários'!$C$6</f>
        <v>302692.44182889489</v>
      </c>
      <c r="Q369" s="5">
        <f>SUM(Tabela2[[#This Row],[custo duto e fibra]:[custo infra estação]])</f>
        <v>4196844.6356693469</v>
      </c>
      <c r="R369" s="2">
        <f>Tabela1[[#This Row],[distância '[km']]]*(1+'Custos Unitários'!$C$8)*('Custos Unitários'!$C$21*'Custos Unitários'!$C$4*'Custos Unitários'!$E$21+'Custos Unitários'!$C$22*'Custos Unitários'!$C$5*'Custos Unitários'!$E$22)</f>
        <v>41716.428660331767</v>
      </c>
      <c r="S369" s="2">
        <f>Tabela1[[#This Row],[Qtdade Amplificação]]*('Custos Unitários'!D$20)+IF(Tabela1[[#This Row],[Qtdade Amplificação]]&gt;4,TRUNC(Tabela1[[#This Row],[Qtdade Amplificação]]/4)*'Custos Unitários'!D$17,0)</f>
        <v>0</v>
      </c>
      <c r="T36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36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369" s="2">
        <f>'Custos Unitários'!$C$23*'Custos Unitários'!$E$23*'Custos Unitários'!$C$6</f>
        <v>24215.39534631159</v>
      </c>
      <c r="W369" s="5">
        <f>SUM(Tabela3[[#This Row],[opex duto e fibra]:[opex infra estação]])</f>
        <v>104050.20327296143</v>
      </c>
    </row>
    <row r="370" spans="1:23" x14ac:dyDescent="0.25">
      <c r="A370" s="10">
        <v>311783</v>
      </c>
      <c r="B370" s="10" t="s">
        <v>37</v>
      </c>
      <c r="C370" s="10" t="s">
        <v>1358</v>
      </c>
      <c r="D370" s="10" t="s">
        <v>1359</v>
      </c>
      <c r="E370" s="10">
        <v>313520</v>
      </c>
      <c r="F370" s="10" t="s">
        <v>37</v>
      </c>
      <c r="G370" s="10" t="s">
        <v>751</v>
      </c>
      <c r="H370" s="10" t="s">
        <v>752</v>
      </c>
      <c r="I370" s="10">
        <v>1</v>
      </c>
      <c r="J370" s="11">
        <v>33.110999999999997</v>
      </c>
      <c r="K370" s="11">
        <f>IF(Tabela1[[#This Row],[distância '[km']]]&gt;100,TRUNC(Tabela1[[#This Row],[distância '[km']]]/'Custos Unitários'!$C$7,0),0)</f>
        <v>0</v>
      </c>
      <c r="L370" s="1">
        <f>Tabela1[[#This Row],[distância '[km']]]*(1+'Custos Unitários'!$C$8)*(('Custos Unitários'!$C$21*'Custos Unitários'!$C$4)+('Custos Unitários'!$C$22*'Custos Unitários'!$C$5))</f>
        <v>1267087.7864119459</v>
      </c>
      <c r="M370" s="1">
        <f>Tabela1[[#This Row],[Qtdade Amplificação]]*('Custos Unitários'!C$20)+IF(Tabela1[[#This Row],[Qtdade Amplificação]]&gt;4,TRUNC(Tabela1[[#This Row],[Qtdade Amplificação]]/4)*'Custos Unitários'!C$17,0)</f>
        <v>0</v>
      </c>
      <c r="N37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7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70" s="1">
        <f>'Custos Unitários'!$C$23*'Custos Unitários'!$C$6</f>
        <v>302692.44182889489</v>
      </c>
      <c r="Q370" s="5">
        <f>SUM(Tabela2[[#This Row],[custo duto e fibra]:[custo infra estação]])</f>
        <v>1936252.025962177</v>
      </c>
      <c r="R370" s="2">
        <f>Tabela1[[#This Row],[distância '[km']]]*(1+'Custos Unitários'!$C$8)*('Custos Unitários'!$C$21*'Custos Unitários'!$C$4*'Custos Unitários'!$E$21+'Custos Unitários'!$C$22*'Custos Unitários'!$C$5*'Custos Unitários'!$E$22)</f>
        <v>15205.053436943352</v>
      </c>
      <c r="S370" s="2">
        <f>Tabela1[[#This Row],[Qtdade Amplificação]]*('Custos Unitários'!D$20)+IF(Tabela1[[#This Row],[Qtdade Amplificação]]&gt;4,TRUNC(Tabela1[[#This Row],[Qtdade Amplificação]]/4)*'Custos Unitários'!D$17,0)</f>
        <v>0</v>
      </c>
      <c r="T37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7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70" s="2">
        <f>'Custos Unitários'!$C$23*'Custos Unitários'!$E$23*'Custos Unitários'!$C$6</f>
        <v>24215.39534631159</v>
      </c>
      <c r="W370" s="5">
        <f>SUM(Tabela3[[#This Row],[opex duto e fibra]:[opex infra estação]])</f>
        <v>72407.693940426077</v>
      </c>
    </row>
    <row r="371" spans="1:23" x14ac:dyDescent="0.25">
      <c r="A371" s="10">
        <v>311810</v>
      </c>
      <c r="B371" s="10" t="s">
        <v>37</v>
      </c>
      <c r="C371" s="10" t="s">
        <v>1362</v>
      </c>
      <c r="D371" s="10" t="s">
        <v>1363</v>
      </c>
      <c r="E371" s="10">
        <v>311750</v>
      </c>
      <c r="F371" s="10" t="s">
        <v>37</v>
      </c>
      <c r="G371" s="10" t="s">
        <v>224</v>
      </c>
      <c r="H371" s="10" t="s">
        <v>225</v>
      </c>
      <c r="I371" s="10">
        <v>1</v>
      </c>
      <c r="J371" s="11">
        <v>48.661999999999999</v>
      </c>
      <c r="K371" s="11">
        <f>IF(Tabela1[[#This Row],[distância '[km']]]&gt;100,TRUNC(Tabela1[[#This Row],[distância '[km']]]/'Custos Unitários'!$C$7,0),0)</f>
        <v>0</v>
      </c>
      <c r="L371" s="1">
        <f>Tabela1[[#This Row],[distância '[km']]]*(1+'Custos Unitários'!$C$8)*(('Custos Unitários'!$C$21*'Custos Unitários'!$C$4)+('Custos Unitários'!$C$22*'Custos Unitários'!$C$5))</f>
        <v>1862191.5938020027</v>
      </c>
      <c r="M371" s="1">
        <f>Tabela1[[#This Row],[Qtdade Amplificação]]*('Custos Unitários'!C$20)+IF(Tabela1[[#This Row],[Qtdade Amplificação]]&gt;4,TRUNC(Tabela1[[#This Row],[Qtdade Amplificação]]/4)*'Custos Unitários'!C$17,0)</f>
        <v>0</v>
      </c>
      <c r="N37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7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71" s="1">
        <f>'Custos Unitários'!$C$23*'Custos Unitários'!$C$6</f>
        <v>302692.44182889489</v>
      </c>
      <c r="Q371" s="5">
        <f>SUM(Tabela2[[#This Row],[custo duto e fibra]:[custo infra estação]])</f>
        <v>2531355.8333522337</v>
      </c>
      <c r="R371" s="2">
        <f>Tabela1[[#This Row],[distância '[km']]]*(1+'Custos Unitários'!$C$8)*('Custos Unitários'!$C$21*'Custos Unitários'!$C$4*'Custos Unitários'!$E$21+'Custos Unitários'!$C$22*'Custos Unitários'!$C$5*'Custos Unitários'!$E$22)</f>
        <v>22346.299125624035</v>
      </c>
      <c r="S371" s="2">
        <f>Tabela1[[#This Row],[Qtdade Amplificação]]*('Custos Unitários'!D$20)+IF(Tabela1[[#This Row],[Qtdade Amplificação]]&gt;4,TRUNC(Tabela1[[#This Row],[Qtdade Amplificação]]/4)*'Custos Unitários'!D$17,0)</f>
        <v>0</v>
      </c>
      <c r="T37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7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71" s="2">
        <f>'Custos Unitários'!$C$23*'Custos Unitários'!$E$23*'Custos Unitários'!$C$6</f>
        <v>24215.39534631159</v>
      </c>
      <c r="W371" s="5">
        <f>SUM(Tabela3[[#This Row],[opex duto e fibra]:[opex infra estação]])</f>
        <v>79548.939629106753</v>
      </c>
    </row>
    <row r="372" spans="1:23" x14ac:dyDescent="0.25">
      <c r="A372" s="10">
        <v>311850</v>
      </c>
      <c r="B372" s="10" t="s">
        <v>37</v>
      </c>
      <c r="C372" s="10" t="s">
        <v>1364</v>
      </c>
      <c r="D372" s="10" t="s">
        <v>1365</v>
      </c>
      <c r="E372" s="10">
        <v>311060</v>
      </c>
      <c r="F372" s="10" t="s">
        <v>37</v>
      </c>
      <c r="G372" s="10" t="s">
        <v>4804</v>
      </c>
      <c r="H372" s="10" t="s">
        <v>4805</v>
      </c>
      <c r="I372" s="10">
        <v>1</v>
      </c>
      <c r="J372" s="11">
        <v>20.298999999999999</v>
      </c>
      <c r="K372" s="11">
        <f>IF(Tabela1[[#This Row],[distância '[km']]]&gt;100,TRUNC(Tabela1[[#This Row],[distância '[km']]]/'Custos Unitários'!$C$7,0),0)</f>
        <v>0</v>
      </c>
      <c r="L372" s="1">
        <f>Tabela1[[#This Row],[distância '[km']]]*(1+'Custos Unitários'!$C$8)*(('Custos Unitários'!$C$21*'Custos Unitários'!$C$4)+('Custos Unitários'!$C$22*'Custos Unitários'!$C$5))</f>
        <v>776799.70331237628</v>
      </c>
      <c r="M372" s="1">
        <f>Tabela1[[#This Row],[Qtdade Amplificação]]*('Custos Unitários'!C$20)+IF(Tabela1[[#This Row],[Qtdade Amplificação]]&gt;4,TRUNC(Tabela1[[#This Row],[Qtdade Amplificação]]/4)*'Custos Unitários'!C$17,0)</f>
        <v>0</v>
      </c>
      <c r="N37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7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72" s="1">
        <f>'Custos Unitários'!$C$23*'Custos Unitários'!$C$6</f>
        <v>302692.44182889489</v>
      </c>
      <c r="Q372" s="5">
        <f>SUM(Tabela2[[#This Row],[custo duto e fibra]:[custo infra estação]])</f>
        <v>1445963.9428626075</v>
      </c>
      <c r="R372" s="2">
        <f>Tabela1[[#This Row],[distância '[km']]]*(1+'Custos Unitários'!$C$8)*('Custos Unitários'!$C$21*'Custos Unitários'!$C$4*'Custos Unitários'!$E$21+'Custos Unitários'!$C$22*'Custos Unitários'!$C$5*'Custos Unitários'!$E$22)</f>
        <v>9321.5964397485168</v>
      </c>
      <c r="S372" s="2">
        <f>Tabela1[[#This Row],[Qtdade Amplificação]]*('Custos Unitários'!D$20)+IF(Tabela1[[#This Row],[Qtdade Amplificação]]&gt;4,TRUNC(Tabela1[[#This Row],[Qtdade Amplificação]]/4)*'Custos Unitários'!D$17,0)</f>
        <v>0</v>
      </c>
      <c r="T37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7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72" s="2">
        <f>'Custos Unitários'!$C$23*'Custos Unitários'!$E$23*'Custos Unitários'!$C$6</f>
        <v>24215.39534631159</v>
      </c>
      <c r="W372" s="5">
        <f>SUM(Tabela3[[#This Row],[opex duto e fibra]:[opex infra estação]])</f>
        <v>66524.236943231241</v>
      </c>
    </row>
    <row r="373" spans="1:23" x14ac:dyDescent="0.25">
      <c r="A373" s="10">
        <v>430585</v>
      </c>
      <c r="B373" s="10" t="s">
        <v>32</v>
      </c>
      <c r="C373" s="10" t="s">
        <v>1366</v>
      </c>
      <c r="D373" s="10" t="s">
        <v>1367</v>
      </c>
      <c r="E373" s="10">
        <v>431477</v>
      </c>
      <c r="F373" s="10" t="s">
        <v>32</v>
      </c>
      <c r="G373" s="10" t="s">
        <v>1368</v>
      </c>
      <c r="H373" s="10" t="s">
        <v>1369</v>
      </c>
      <c r="I373" s="10">
        <v>1</v>
      </c>
      <c r="J373" s="11">
        <v>16.466999999999999</v>
      </c>
      <c r="K373" s="11">
        <f>IF(Tabela1[[#This Row],[distância '[km']]]&gt;100,TRUNC(Tabela1[[#This Row],[distância '[km']]]/'Custos Unitários'!$C$7,0),0)</f>
        <v>0</v>
      </c>
      <c r="L373" s="1">
        <f>Tabela1[[#This Row],[distância '[km']]]*(1+'Custos Unitários'!$C$8)*(('Custos Unitários'!$C$21*'Custos Unitários'!$C$4)+('Custos Unitários'!$C$22*'Custos Unitários'!$C$5))</f>
        <v>630157.18579461542</v>
      </c>
      <c r="M373" s="1">
        <f>Tabela1[[#This Row],[Qtdade Amplificação]]*('Custos Unitários'!C$20)+IF(Tabela1[[#This Row],[Qtdade Amplificação]]&gt;4,TRUNC(Tabela1[[#This Row],[Qtdade Amplificação]]/4)*'Custos Unitários'!C$17,0)</f>
        <v>0</v>
      </c>
      <c r="N37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7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73" s="1">
        <f>'Custos Unitários'!$C$23*'Custos Unitários'!$C$6</f>
        <v>302692.44182889489</v>
      </c>
      <c r="Q373" s="5">
        <f>SUM(Tabela2[[#This Row],[custo duto e fibra]:[custo infra estação]])</f>
        <v>1299321.4253448467</v>
      </c>
      <c r="R373" s="2">
        <f>Tabela1[[#This Row],[distância '[km']]]*(1+'Custos Unitários'!$C$8)*('Custos Unitários'!$C$21*'Custos Unitários'!$C$4*'Custos Unitários'!$E$21+'Custos Unitários'!$C$22*'Custos Unitários'!$C$5*'Custos Unitários'!$E$22)</f>
        <v>7561.8862295353865</v>
      </c>
      <c r="S373" s="2">
        <f>Tabela1[[#This Row],[Qtdade Amplificação]]*('Custos Unitários'!D$20)+IF(Tabela1[[#This Row],[Qtdade Amplificação]]&gt;4,TRUNC(Tabela1[[#This Row],[Qtdade Amplificação]]/4)*'Custos Unitários'!D$17,0)</f>
        <v>0</v>
      </c>
      <c r="T37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7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73" s="2">
        <f>'Custos Unitários'!$C$23*'Custos Unitários'!$E$23*'Custos Unitários'!$C$6</f>
        <v>24215.39534631159</v>
      </c>
      <c r="W373" s="5">
        <f>SUM(Tabela3[[#This Row],[opex duto e fibra]:[opex infra estação]])</f>
        <v>64764.526733018109</v>
      </c>
    </row>
    <row r="374" spans="1:23" x14ac:dyDescent="0.25">
      <c r="A374" s="10">
        <v>311880</v>
      </c>
      <c r="B374" s="10" t="s">
        <v>37</v>
      </c>
      <c r="C374" s="10" t="s">
        <v>1370</v>
      </c>
      <c r="D374" s="10" t="s">
        <v>1371</v>
      </c>
      <c r="E374" s="10">
        <v>311650</v>
      </c>
      <c r="F374" s="10" t="s">
        <v>37</v>
      </c>
      <c r="G374" s="10" t="s">
        <v>1268</v>
      </c>
      <c r="H374" s="10" t="s">
        <v>1269</v>
      </c>
      <c r="I374" s="10">
        <v>1</v>
      </c>
      <c r="J374" s="11">
        <v>69.326999999999998</v>
      </c>
      <c r="K374" s="11">
        <f>IF(Tabela1[[#This Row],[distância '[km']]]&gt;100,TRUNC(Tabela1[[#This Row],[distância '[km']]]/'Custos Unitários'!$C$7,0),0)</f>
        <v>0</v>
      </c>
      <c r="L374" s="1">
        <f>Tabela1[[#This Row],[distância '[km']]]*(1+'Custos Unitários'!$C$8)*(('Custos Unitários'!$C$21*'Custos Unitários'!$C$4)+('Custos Unitários'!$C$22*'Custos Unitários'!$C$5))</f>
        <v>2652997.3413240607</v>
      </c>
      <c r="M374" s="1">
        <f>Tabela1[[#This Row],[Qtdade Amplificação]]*('Custos Unitários'!C$20)+IF(Tabela1[[#This Row],[Qtdade Amplificação]]&gt;4,TRUNC(Tabela1[[#This Row],[Qtdade Amplificação]]/4)*'Custos Unitários'!C$17,0)</f>
        <v>0</v>
      </c>
      <c r="N37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37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374" s="1">
        <f>'Custos Unitários'!$C$23*'Custos Unitários'!$C$6</f>
        <v>302692.44182889489</v>
      </c>
      <c r="Q374" s="5">
        <f>SUM(Tabela2[[#This Row],[custo duto e fibra]:[custo infra estação]])</f>
        <v>3327571.268824934</v>
      </c>
      <c r="R374" s="2">
        <f>Tabela1[[#This Row],[distância '[km']]]*(1+'Custos Unitários'!$C$8)*('Custos Unitários'!$C$21*'Custos Unitários'!$C$4*'Custos Unitários'!$E$21+'Custos Unitários'!$C$22*'Custos Unitários'!$C$5*'Custos Unitários'!$E$22)</f>
        <v>31835.968095888733</v>
      </c>
      <c r="S374" s="2">
        <f>Tabela1[[#This Row],[Qtdade Amplificação]]*('Custos Unitários'!D$20)+IF(Tabela1[[#This Row],[Qtdade Amplificação]]&gt;4,TRUNC(Tabela1[[#This Row],[Qtdade Amplificação]]/4)*'Custos Unitários'!D$17,0)</f>
        <v>0</v>
      </c>
      <c r="T37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37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374" s="2">
        <f>'Custos Unitários'!$C$23*'Custos Unitários'!$E$23*'Custos Unitários'!$C$6</f>
        <v>24215.39534631159</v>
      </c>
      <c r="W374" s="5">
        <f>SUM(Tabela3[[#This Row],[opex duto e fibra]:[opex infra estação]])</f>
        <v>89579.577394435677</v>
      </c>
    </row>
    <row r="375" spans="1:23" x14ac:dyDescent="0.25">
      <c r="A375" s="10">
        <v>290900</v>
      </c>
      <c r="B375" s="10" t="s">
        <v>8</v>
      </c>
      <c r="C375" s="10" t="s">
        <v>1372</v>
      </c>
      <c r="D375" s="10" t="s">
        <v>1373</v>
      </c>
      <c r="E375" s="10">
        <v>290870</v>
      </c>
      <c r="F375" s="10" t="s">
        <v>8</v>
      </c>
      <c r="G375" s="10" t="s">
        <v>1354</v>
      </c>
      <c r="H375" s="10" t="s">
        <v>1355</v>
      </c>
      <c r="I375" s="10">
        <v>1</v>
      </c>
      <c r="J375" s="11">
        <v>17.515999999999998</v>
      </c>
      <c r="K375" s="11">
        <f>IF(Tabela1[[#This Row],[distância '[km']]]&gt;100,TRUNC(Tabela1[[#This Row],[distância '[km']]]/'Custos Unitários'!$C$7,0),0)</f>
        <v>0</v>
      </c>
      <c r="L375" s="1">
        <f>Tabela1[[#This Row],[distância '[km']]]*(1+'Custos Unitários'!$C$8)*(('Custos Unitários'!$C$21*'Custos Unitários'!$C$4)+('Custos Unitários'!$C$22*'Custos Unitários'!$C$5))</f>
        <v>670300.19228629896</v>
      </c>
      <c r="M375" s="1">
        <f>Tabela1[[#This Row],[Qtdade Amplificação]]*('Custos Unitários'!C$20)+IF(Tabela1[[#This Row],[Qtdade Amplificação]]&gt;4,TRUNC(Tabela1[[#This Row],[Qtdade Amplificação]]/4)*'Custos Unitários'!C$17,0)</f>
        <v>0</v>
      </c>
      <c r="N37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7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75" s="1">
        <f>'Custos Unitários'!$C$23*'Custos Unitários'!$C$6</f>
        <v>302692.44182889489</v>
      </c>
      <c r="Q375" s="5">
        <f>SUM(Tabela2[[#This Row],[custo duto e fibra]:[custo infra estação]])</f>
        <v>1339464.4318365301</v>
      </c>
      <c r="R375" s="2">
        <f>Tabela1[[#This Row],[distância '[km']]]*(1+'Custos Unitários'!$C$8)*('Custos Unitários'!$C$21*'Custos Unitários'!$C$4*'Custos Unitários'!$E$21+'Custos Unitários'!$C$22*'Custos Unitários'!$C$5*'Custos Unitários'!$E$22)</f>
        <v>8043.602307435588</v>
      </c>
      <c r="S375" s="2">
        <f>Tabela1[[#This Row],[Qtdade Amplificação]]*('Custos Unitários'!D$20)+IF(Tabela1[[#This Row],[Qtdade Amplificação]]&gt;4,TRUNC(Tabela1[[#This Row],[Qtdade Amplificação]]/4)*'Custos Unitários'!D$17,0)</f>
        <v>0</v>
      </c>
      <c r="T37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7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75" s="2">
        <f>'Custos Unitários'!$C$23*'Custos Unitários'!$E$23*'Custos Unitários'!$C$6</f>
        <v>24215.39534631159</v>
      </c>
      <c r="W375" s="5">
        <f>SUM(Tabela3[[#This Row],[opex duto e fibra]:[opex infra estação]])</f>
        <v>65246.242810918309</v>
      </c>
    </row>
    <row r="376" spans="1:23" x14ac:dyDescent="0.25">
      <c r="A376" s="10">
        <v>311900</v>
      </c>
      <c r="B376" s="10" t="s">
        <v>37</v>
      </c>
      <c r="C376" s="10" t="s">
        <v>1374</v>
      </c>
      <c r="D376" s="10" t="s">
        <v>1375</v>
      </c>
      <c r="E376" s="10">
        <v>314260</v>
      </c>
      <c r="F376" s="10" t="s">
        <v>37</v>
      </c>
      <c r="G376" s="10" t="s">
        <v>1376</v>
      </c>
      <c r="H376" s="10" t="s">
        <v>1377</v>
      </c>
      <c r="I376" s="10">
        <v>1</v>
      </c>
      <c r="J376" s="11">
        <v>21.92</v>
      </c>
      <c r="K376" s="11">
        <f>IF(Tabela1[[#This Row],[distância '[km']]]&gt;100,TRUNC(Tabela1[[#This Row],[distância '[km']]]/'Custos Unitários'!$C$7,0),0)</f>
        <v>0</v>
      </c>
      <c r="L376" s="1">
        <f>Tabela1[[#This Row],[distância '[km']]]*(1+'Custos Unitários'!$C$8)*(('Custos Unitários'!$C$21*'Custos Unitários'!$C$4)+('Custos Unitários'!$C$22*'Custos Unitários'!$C$5))</f>
        <v>838831.93736673193</v>
      </c>
      <c r="M376" s="1">
        <f>Tabela1[[#This Row],[Qtdade Amplificação]]*('Custos Unitários'!C$20)+IF(Tabela1[[#This Row],[Qtdade Amplificação]]&gt;4,TRUNC(Tabela1[[#This Row],[Qtdade Amplificação]]/4)*'Custos Unitários'!C$17,0)</f>
        <v>0</v>
      </c>
      <c r="N37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7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76" s="1">
        <f>'Custos Unitários'!$C$23*'Custos Unitários'!$C$6</f>
        <v>302692.44182889489</v>
      </c>
      <c r="Q376" s="5">
        <f>SUM(Tabela2[[#This Row],[custo duto e fibra]:[custo infra estação]])</f>
        <v>1507996.1769169632</v>
      </c>
      <c r="R376" s="2">
        <f>Tabela1[[#This Row],[distância '[km']]]*(1+'Custos Unitários'!$C$8)*('Custos Unitários'!$C$21*'Custos Unitários'!$C$4*'Custos Unitários'!$E$21+'Custos Unitários'!$C$22*'Custos Unitários'!$C$5*'Custos Unitários'!$E$22)</f>
        <v>10065.983248400784</v>
      </c>
      <c r="S376" s="2">
        <f>Tabela1[[#This Row],[Qtdade Amplificação]]*('Custos Unitários'!D$20)+IF(Tabela1[[#This Row],[Qtdade Amplificação]]&gt;4,TRUNC(Tabela1[[#This Row],[Qtdade Amplificação]]/4)*'Custos Unitários'!D$17,0)</f>
        <v>0</v>
      </c>
      <c r="T37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7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76" s="2">
        <f>'Custos Unitários'!$C$23*'Custos Unitários'!$E$23*'Custos Unitários'!$C$6</f>
        <v>24215.39534631159</v>
      </c>
      <c r="W376" s="5">
        <f>SUM(Tabela3[[#This Row],[opex duto e fibra]:[opex infra estação]])</f>
        <v>67268.623751883511</v>
      </c>
    </row>
    <row r="377" spans="1:23" x14ac:dyDescent="0.25">
      <c r="A377" s="10">
        <v>500310</v>
      </c>
      <c r="B377" s="10" t="s">
        <v>121</v>
      </c>
      <c r="C377" s="10" t="s">
        <v>1378</v>
      </c>
      <c r="D377" s="10" t="s">
        <v>1379</v>
      </c>
      <c r="E377" s="10">
        <v>500490</v>
      </c>
      <c r="F377" s="10" t="s">
        <v>121</v>
      </c>
      <c r="G377" s="10" t="s">
        <v>1380</v>
      </c>
      <c r="H377" s="10" t="s">
        <v>1381</v>
      </c>
      <c r="I377" s="10">
        <v>1</v>
      </c>
      <c r="J377" s="11">
        <v>84.998999999999995</v>
      </c>
      <c r="K377" s="11">
        <f>IF(Tabela1[[#This Row],[distância '[km']]]&gt;100,TRUNC(Tabela1[[#This Row],[distância '[km']]]/'Custos Unitários'!$C$7,0),0)</f>
        <v>0</v>
      </c>
      <c r="L377" s="1">
        <f>Tabela1[[#This Row],[distância '[km']]]*(1+'Custos Unitários'!$C$8)*(('Custos Unitários'!$C$21*'Custos Unitários'!$C$4)+('Custos Unitários'!$C$22*'Custos Unitários'!$C$5))</f>
        <v>3252731.5622369903</v>
      </c>
      <c r="M377" s="1">
        <f>Tabela1[[#This Row],[Qtdade Amplificação]]*('Custos Unitários'!C$20)+IF(Tabela1[[#This Row],[Qtdade Amplificação]]&gt;4,TRUNC(Tabela1[[#This Row],[Qtdade Amplificação]]/4)*'Custos Unitários'!C$17,0)</f>
        <v>0</v>
      </c>
      <c r="N37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37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377" s="1">
        <f>'Custos Unitários'!$C$23*'Custos Unitários'!$C$6</f>
        <v>302692.44182889489</v>
      </c>
      <c r="Q377" s="5">
        <f>SUM(Tabela2[[#This Row],[custo duto e fibra]:[custo infra estação]])</f>
        <v>3973207.1428786907</v>
      </c>
      <c r="R377" s="2">
        <f>Tabela1[[#This Row],[distância '[km']]]*(1+'Custos Unitários'!$C$8)*('Custos Unitários'!$C$21*'Custos Unitários'!$C$4*'Custos Unitários'!$E$21+'Custos Unitários'!$C$22*'Custos Unitários'!$C$5*'Custos Unitários'!$E$22)</f>
        <v>39032.778746843891</v>
      </c>
      <c r="S377" s="2">
        <f>Tabela1[[#This Row],[Qtdade Amplificação]]*('Custos Unitários'!D$20)+IF(Tabela1[[#This Row],[Qtdade Amplificação]]&gt;4,TRUNC(Tabela1[[#This Row],[Qtdade Amplificação]]/4)*'Custos Unitários'!D$17,0)</f>
        <v>0</v>
      </c>
      <c r="T37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37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377" s="2">
        <f>'Custos Unitários'!$C$23*'Custos Unitários'!$E$23*'Custos Unitários'!$C$6</f>
        <v>24215.39534631159</v>
      </c>
      <c r="W377" s="5">
        <f>SUM(Tabela3[[#This Row],[opex duto e fibra]:[opex infra estação]])</f>
        <v>101366.55335947356</v>
      </c>
    </row>
    <row r="378" spans="1:23" x14ac:dyDescent="0.25">
      <c r="A378" s="10">
        <v>290910</v>
      </c>
      <c r="B378" s="10" t="s">
        <v>8</v>
      </c>
      <c r="C378" s="10" t="s">
        <v>1382</v>
      </c>
      <c r="D378" s="10" t="s">
        <v>1383</v>
      </c>
      <c r="E378" s="10">
        <v>292905</v>
      </c>
      <c r="F378" s="10" t="s">
        <v>8</v>
      </c>
      <c r="G378" s="10" t="s">
        <v>1288</v>
      </c>
      <c r="H378" s="10" t="s">
        <v>1289</v>
      </c>
      <c r="I378" s="10">
        <v>1</v>
      </c>
      <c r="J378" s="11">
        <v>68.319999999999993</v>
      </c>
      <c r="K378" s="11">
        <f>IF(Tabela1[[#This Row],[distância '[km']]]&gt;100,TRUNC(Tabela1[[#This Row],[distância '[km']]]/'Custos Unitários'!$C$7,0),0)</f>
        <v>0</v>
      </c>
      <c r="L378" s="1">
        <f>Tabela1[[#This Row],[distância '[km']]]*(1+'Custos Unitários'!$C$8)*(('Custos Unitários'!$C$21*'Custos Unitários'!$C$4)+('Custos Unitários'!$C$22*'Custos Unitários'!$C$5))</f>
        <v>2614461.5858072587</v>
      </c>
      <c r="M378" s="1">
        <f>Tabela1[[#This Row],[Qtdade Amplificação]]*('Custos Unitários'!C$20)+IF(Tabela1[[#This Row],[Qtdade Amplificação]]&gt;4,TRUNC(Tabela1[[#This Row],[Qtdade Amplificação]]/4)*'Custos Unitários'!C$17,0)</f>
        <v>0</v>
      </c>
      <c r="N37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37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378" s="1">
        <f>'Custos Unitários'!$C$23*'Custos Unitários'!$C$6</f>
        <v>302692.44182889489</v>
      </c>
      <c r="Q378" s="5">
        <f>SUM(Tabela2[[#This Row],[custo duto e fibra]:[custo infra estação]])</f>
        <v>3289035.5133081321</v>
      </c>
      <c r="R378" s="2">
        <f>Tabela1[[#This Row],[distância '[km']]]*(1+'Custos Unitários'!$C$8)*('Custos Unitários'!$C$21*'Custos Unitários'!$C$4*'Custos Unitários'!$E$21+'Custos Unitários'!$C$22*'Custos Unitários'!$C$5*'Custos Unitários'!$E$22)</f>
        <v>31373.539029687108</v>
      </c>
      <c r="S378" s="2">
        <f>Tabela1[[#This Row],[Qtdade Amplificação]]*('Custos Unitários'!D$20)+IF(Tabela1[[#This Row],[Qtdade Amplificação]]&gt;4,TRUNC(Tabela1[[#This Row],[Qtdade Amplificação]]/4)*'Custos Unitários'!D$17,0)</f>
        <v>0</v>
      </c>
      <c r="T37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37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378" s="2">
        <f>'Custos Unitários'!$C$23*'Custos Unitários'!$E$23*'Custos Unitários'!$C$6</f>
        <v>24215.39534631159</v>
      </c>
      <c r="W378" s="5">
        <f>SUM(Tabela3[[#This Row],[opex duto e fibra]:[opex infra estação]])</f>
        <v>89117.148328234049</v>
      </c>
    </row>
    <row r="379" spans="1:23" x14ac:dyDescent="0.25">
      <c r="A379" s="10">
        <v>311920</v>
      </c>
      <c r="B379" s="10" t="s">
        <v>37</v>
      </c>
      <c r="C379" s="10" t="s">
        <v>1384</v>
      </c>
      <c r="D379" s="10" t="s">
        <v>1385</v>
      </c>
      <c r="E379" s="10">
        <v>312770</v>
      </c>
      <c r="F379" s="10" t="s">
        <v>37</v>
      </c>
      <c r="G379" s="10" t="s">
        <v>1386</v>
      </c>
      <c r="H379" s="10" t="s">
        <v>1387</v>
      </c>
      <c r="I379" s="10">
        <v>1</v>
      </c>
      <c r="J379" s="11">
        <v>67.412999999999997</v>
      </c>
      <c r="K379" s="11">
        <f>IF(Tabela1[[#This Row],[distância '[km']]]&gt;100,TRUNC(Tabela1[[#This Row],[distância '[km']]]/'Custos Unitários'!$C$7,0),0)</f>
        <v>0</v>
      </c>
      <c r="L379" s="1">
        <f>Tabela1[[#This Row],[distância '[km']]]*(1+'Custos Unitários'!$C$8)*(('Custos Unitários'!$C$21*'Custos Unitários'!$C$4)+('Custos Unitários'!$C$22*'Custos Unitários'!$C$5))</f>
        <v>2579752.6183258886</v>
      </c>
      <c r="M379" s="1">
        <f>Tabela1[[#This Row],[Qtdade Amplificação]]*('Custos Unitários'!C$20)+IF(Tabela1[[#This Row],[Qtdade Amplificação]]&gt;4,TRUNC(Tabela1[[#This Row],[Qtdade Amplificação]]/4)*'Custos Unitários'!C$17,0)</f>
        <v>0</v>
      </c>
      <c r="N37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37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379" s="1">
        <f>'Custos Unitários'!$C$23*'Custos Unitários'!$C$6</f>
        <v>302692.44182889489</v>
      </c>
      <c r="Q379" s="5">
        <f>SUM(Tabela2[[#This Row],[custo duto e fibra]:[custo infra estação]])</f>
        <v>3254326.545826762</v>
      </c>
      <c r="R379" s="2">
        <f>Tabela1[[#This Row],[distância '[km']]]*(1+'Custos Unitários'!$C$8)*('Custos Unitários'!$C$21*'Custos Unitários'!$C$4*'Custos Unitários'!$E$21+'Custos Unitários'!$C$22*'Custos Unitários'!$C$5*'Custos Unitários'!$E$22)</f>
        <v>30957.031419910669</v>
      </c>
      <c r="S379" s="2">
        <f>Tabela1[[#This Row],[Qtdade Amplificação]]*('Custos Unitários'!D$20)+IF(Tabela1[[#This Row],[Qtdade Amplificação]]&gt;4,TRUNC(Tabela1[[#This Row],[Qtdade Amplificação]]/4)*'Custos Unitários'!D$17,0)</f>
        <v>0</v>
      </c>
      <c r="T37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37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379" s="2">
        <f>'Custos Unitários'!$C$23*'Custos Unitários'!$E$23*'Custos Unitários'!$C$6</f>
        <v>24215.39534631159</v>
      </c>
      <c r="W379" s="5">
        <f>SUM(Tabela3[[#This Row],[opex duto e fibra]:[opex infra estação]])</f>
        <v>88700.640718457609</v>
      </c>
    </row>
    <row r="380" spans="1:23" x14ac:dyDescent="0.25">
      <c r="A380" s="10">
        <v>290920</v>
      </c>
      <c r="B380" s="10" t="s">
        <v>8</v>
      </c>
      <c r="C380" s="10" t="s">
        <v>1388</v>
      </c>
      <c r="D380" s="10" t="s">
        <v>1389</v>
      </c>
      <c r="E380" s="10">
        <v>280140</v>
      </c>
      <c r="F380" s="10" t="s">
        <v>816</v>
      </c>
      <c r="G380" s="10" t="s">
        <v>1390</v>
      </c>
      <c r="H380" s="10" t="s">
        <v>1391</v>
      </c>
      <c r="I380" s="10">
        <v>1</v>
      </c>
      <c r="J380" s="11">
        <v>35.795000000000002</v>
      </c>
      <c r="K380" s="11">
        <f>IF(Tabela1[[#This Row],[distância '[km']]]&gt;100,TRUNC(Tabela1[[#This Row],[distância '[km']]]/'Custos Unitários'!$C$7,0),0)</f>
        <v>0</v>
      </c>
      <c r="L380" s="1">
        <f>Tabela1[[#This Row],[distância '[km']]]*(1+'Custos Unitários'!$C$8)*(('Custos Unitários'!$C$21*'Custos Unitários'!$C$4)+('Custos Unitários'!$C$22*'Custos Unitários'!$C$5))</f>
        <v>1369798.7772829456</v>
      </c>
      <c r="M380" s="1">
        <f>Tabela1[[#This Row],[Qtdade Amplificação]]*('Custos Unitários'!C$20)+IF(Tabela1[[#This Row],[Qtdade Amplificação]]&gt;4,TRUNC(Tabela1[[#This Row],[Qtdade Amplificação]]/4)*'Custos Unitários'!C$17,0)</f>
        <v>0</v>
      </c>
      <c r="N38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8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80" s="1">
        <f>'Custos Unitários'!$C$23*'Custos Unitários'!$C$6</f>
        <v>302692.44182889489</v>
      </c>
      <c r="Q380" s="5">
        <f>SUM(Tabela2[[#This Row],[custo duto e fibra]:[custo infra estação]])</f>
        <v>2038963.0168331766</v>
      </c>
      <c r="R380" s="2">
        <f>Tabela1[[#This Row],[distância '[km']]]*(1+'Custos Unitários'!$C$8)*('Custos Unitários'!$C$21*'Custos Unitários'!$C$4*'Custos Unitários'!$E$21+'Custos Unitários'!$C$22*'Custos Unitários'!$C$5*'Custos Unitários'!$E$22)</f>
        <v>16437.585327395347</v>
      </c>
      <c r="S380" s="2">
        <f>Tabela1[[#This Row],[Qtdade Amplificação]]*('Custos Unitários'!D$20)+IF(Tabela1[[#This Row],[Qtdade Amplificação]]&gt;4,TRUNC(Tabela1[[#This Row],[Qtdade Amplificação]]/4)*'Custos Unitários'!D$17,0)</f>
        <v>0</v>
      </c>
      <c r="T38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8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80" s="2">
        <f>'Custos Unitários'!$C$23*'Custos Unitários'!$E$23*'Custos Unitários'!$C$6</f>
        <v>24215.39534631159</v>
      </c>
      <c r="W380" s="5">
        <f>SUM(Tabela3[[#This Row],[opex duto e fibra]:[opex infra estação]])</f>
        <v>73640.225830878073</v>
      </c>
    </row>
    <row r="381" spans="1:23" x14ac:dyDescent="0.25">
      <c r="A381" s="10">
        <v>220285</v>
      </c>
      <c r="B381" s="10" t="s">
        <v>27</v>
      </c>
      <c r="C381" s="10" t="s">
        <v>1392</v>
      </c>
      <c r="D381" s="10" t="s">
        <v>1393</v>
      </c>
      <c r="E381" s="10">
        <v>221060</v>
      </c>
      <c r="F381" s="10" t="s">
        <v>27</v>
      </c>
      <c r="G381" s="10" t="s">
        <v>284</v>
      </c>
      <c r="H381" s="10" t="s">
        <v>285</v>
      </c>
      <c r="I381" s="10">
        <v>1</v>
      </c>
      <c r="J381" s="11">
        <v>40.563000000000002</v>
      </c>
      <c r="K381" s="11">
        <f>IF(Tabela1[[#This Row],[distância '[km']]]&gt;100,TRUNC(Tabela1[[#This Row],[distância '[km']]]/'Custos Unitários'!$C$7,0),0)</f>
        <v>0</v>
      </c>
      <c r="L381" s="1">
        <f>Tabela1[[#This Row],[distância '[km']]]*(1+'Custos Unitários'!$C$8)*(('Custos Unitários'!$C$21*'Custos Unitários'!$C$4)+('Custos Unitários'!$C$22*'Custos Unitários'!$C$5))</f>
        <v>1552260.0308123515</v>
      </c>
      <c r="M381" s="1">
        <f>Tabela1[[#This Row],[Qtdade Amplificação]]*('Custos Unitários'!C$20)+IF(Tabela1[[#This Row],[Qtdade Amplificação]]&gt;4,TRUNC(Tabela1[[#This Row],[Qtdade Amplificação]]/4)*'Custos Unitários'!C$17,0)</f>
        <v>0</v>
      </c>
      <c r="N38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8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81" s="1">
        <f>'Custos Unitários'!$C$23*'Custos Unitários'!$C$6</f>
        <v>302692.44182889489</v>
      </c>
      <c r="Q381" s="5">
        <f>SUM(Tabela2[[#This Row],[custo duto e fibra]:[custo infra estação]])</f>
        <v>2221424.2703625825</v>
      </c>
      <c r="R381" s="2">
        <f>Tabela1[[#This Row],[distância '[km']]]*(1+'Custos Unitários'!$C$8)*('Custos Unitários'!$C$21*'Custos Unitários'!$C$4*'Custos Unitários'!$E$21+'Custos Unitários'!$C$22*'Custos Unitários'!$C$5*'Custos Unitários'!$E$22)</f>
        <v>18627.12036974822</v>
      </c>
      <c r="S381" s="2">
        <f>Tabela1[[#This Row],[Qtdade Amplificação]]*('Custos Unitários'!D$20)+IF(Tabela1[[#This Row],[Qtdade Amplificação]]&gt;4,TRUNC(Tabela1[[#This Row],[Qtdade Amplificação]]/4)*'Custos Unitários'!D$17,0)</f>
        <v>0</v>
      </c>
      <c r="T38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8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81" s="2">
        <f>'Custos Unitários'!$C$23*'Custos Unitários'!$E$23*'Custos Unitários'!$C$6</f>
        <v>24215.39534631159</v>
      </c>
      <c r="W381" s="5">
        <f>SUM(Tabela3[[#This Row],[opex duto e fibra]:[opex infra estação]])</f>
        <v>75829.760873230945</v>
      </c>
    </row>
    <row r="382" spans="1:23" x14ac:dyDescent="0.25">
      <c r="A382" s="10">
        <v>311950</v>
      </c>
      <c r="B382" s="10" t="s">
        <v>37</v>
      </c>
      <c r="C382" s="10" t="s">
        <v>1394</v>
      </c>
      <c r="D382" s="10" t="s">
        <v>1395</v>
      </c>
      <c r="E382" s="10">
        <v>315700</v>
      </c>
      <c r="F382" s="10" t="s">
        <v>37</v>
      </c>
      <c r="G382" s="10" t="s">
        <v>1396</v>
      </c>
      <c r="H382" s="10" t="s">
        <v>1397</v>
      </c>
      <c r="I382" s="10">
        <v>1</v>
      </c>
      <c r="J382" s="11">
        <v>67.846000000000004</v>
      </c>
      <c r="K382" s="11">
        <f>IF(Tabela1[[#This Row],[distância '[km']]]&gt;100,TRUNC(Tabela1[[#This Row],[distância '[km']]]/'Custos Unitários'!$C$7,0),0)</f>
        <v>0</v>
      </c>
      <c r="L382" s="1">
        <f>Tabela1[[#This Row],[distância '[km']]]*(1+'Custos Unitários'!$C$8)*(('Custos Unitários'!$C$21*'Custos Unitários'!$C$4)+('Custos Unitários'!$C$22*'Custos Unitários'!$C$5))</f>
        <v>2596322.6105193105</v>
      </c>
      <c r="M382" s="1">
        <f>Tabela1[[#This Row],[Qtdade Amplificação]]*('Custos Unitários'!C$20)+IF(Tabela1[[#This Row],[Qtdade Amplificação]]&gt;4,TRUNC(Tabela1[[#This Row],[Qtdade Amplificação]]/4)*'Custos Unitários'!C$17,0)</f>
        <v>0</v>
      </c>
      <c r="N38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38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382" s="1">
        <f>'Custos Unitários'!$C$23*'Custos Unitários'!$C$6</f>
        <v>302692.44182889489</v>
      </c>
      <c r="Q382" s="5">
        <f>SUM(Tabela2[[#This Row],[custo duto e fibra]:[custo infra estação]])</f>
        <v>3270896.5380201838</v>
      </c>
      <c r="R382" s="2">
        <f>Tabela1[[#This Row],[distância '[km']]]*(1+'Custos Unitários'!$C$8)*('Custos Unitários'!$C$21*'Custos Unitários'!$C$4*'Custos Unitários'!$E$21+'Custos Unitários'!$C$22*'Custos Unitários'!$C$5*'Custos Unitários'!$E$22)</f>
        <v>31155.871326231729</v>
      </c>
      <c r="S382" s="2">
        <f>Tabela1[[#This Row],[Qtdade Amplificação]]*('Custos Unitários'!D$20)+IF(Tabela1[[#This Row],[Qtdade Amplificação]]&gt;4,TRUNC(Tabela1[[#This Row],[Qtdade Amplificação]]/4)*'Custos Unitários'!D$17,0)</f>
        <v>0</v>
      </c>
      <c r="T38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38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382" s="2">
        <f>'Custos Unitários'!$C$23*'Custos Unitários'!$E$23*'Custos Unitários'!$C$6</f>
        <v>24215.39534631159</v>
      </c>
      <c r="W382" s="5">
        <f>SUM(Tabela3[[#This Row],[opex duto e fibra]:[opex infra estação]])</f>
        <v>88899.480624778676</v>
      </c>
    </row>
    <row r="383" spans="1:23" x14ac:dyDescent="0.25">
      <c r="A383" s="10">
        <v>311960</v>
      </c>
      <c r="B383" s="10" t="s">
        <v>37</v>
      </c>
      <c r="C383" s="10" t="s">
        <v>1398</v>
      </c>
      <c r="D383" s="10" t="s">
        <v>1399</v>
      </c>
      <c r="E383" s="10">
        <v>315540</v>
      </c>
      <c r="F383" s="10" t="s">
        <v>37</v>
      </c>
      <c r="G383" s="10" t="s">
        <v>3697</v>
      </c>
      <c r="H383" s="10" t="s">
        <v>3698</v>
      </c>
      <c r="I383" s="10">
        <v>1</v>
      </c>
      <c r="J383" s="11">
        <v>24.977</v>
      </c>
      <c r="K383" s="11">
        <f>IF(Tabela1[[#This Row],[distância '[km']]]&gt;100,TRUNC(Tabela1[[#This Row],[distância '[km']]]/'Custos Unitários'!$C$7,0),0)</f>
        <v>0</v>
      </c>
      <c r="L383" s="1">
        <f>Tabela1[[#This Row],[distância '[km']]]*(1+'Custos Unitários'!$C$8)*(('Custos Unitários'!$C$21*'Custos Unitários'!$C$4)+('Custos Unitários'!$C$22*'Custos Unitários'!$C$5))</f>
        <v>955816.8476098933</v>
      </c>
      <c r="M383" s="1">
        <f>Tabela1[[#This Row],[Qtdade Amplificação]]*('Custos Unitários'!C$20)+IF(Tabela1[[#This Row],[Qtdade Amplificação]]&gt;4,TRUNC(Tabela1[[#This Row],[Qtdade Amplificação]]/4)*'Custos Unitários'!C$17,0)</f>
        <v>0</v>
      </c>
      <c r="N38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8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83" s="1">
        <f>'Custos Unitários'!$C$23*'Custos Unitários'!$C$6</f>
        <v>302692.44182889489</v>
      </c>
      <c r="Q383" s="5">
        <f>SUM(Tabela2[[#This Row],[custo duto e fibra]:[custo infra estação]])</f>
        <v>1624981.0871601244</v>
      </c>
      <c r="R383" s="2">
        <f>Tabela1[[#This Row],[distância '[km']]]*(1+'Custos Unitários'!$C$8)*('Custos Unitários'!$C$21*'Custos Unitários'!$C$4*'Custos Unitários'!$E$21+'Custos Unitários'!$C$22*'Custos Unitários'!$C$5*'Custos Unitários'!$E$22)</f>
        <v>11469.802171318721</v>
      </c>
      <c r="S383" s="2">
        <f>Tabela1[[#This Row],[Qtdade Amplificação]]*('Custos Unitários'!D$20)+IF(Tabela1[[#This Row],[Qtdade Amplificação]]&gt;4,TRUNC(Tabela1[[#This Row],[Qtdade Amplificação]]/4)*'Custos Unitários'!D$17,0)</f>
        <v>0</v>
      </c>
      <c r="T38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8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83" s="2">
        <f>'Custos Unitários'!$C$23*'Custos Unitários'!$E$23*'Custos Unitários'!$C$6</f>
        <v>24215.39534631159</v>
      </c>
      <c r="W383" s="5">
        <f>SUM(Tabela3[[#This Row],[opex duto e fibra]:[opex infra estação]])</f>
        <v>68672.442674801452</v>
      </c>
    </row>
    <row r="384" spans="1:23" x14ac:dyDescent="0.25">
      <c r="A384" s="10">
        <v>500315</v>
      </c>
      <c r="B384" s="10" t="s">
        <v>121</v>
      </c>
      <c r="C384" s="10" t="s">
        <v>1400</v>
      </c>
      <c r="D384" s="10" t="s">
        <v>1401</v>
      </c>
      <c r="E384" s="10">
        <v>500060</v>
      </c>
      <c r="F384" s="10" t="s">
        <v>121</v>
      </c>
      <c r="G384" s="10" t="s">
        <v>383</v>
      </c>
      <c r="H384" s="10" t="s">
        <v>384</v>
      </c>
      <c r="I384" s="10">
        <v>1</v>
      </c>
      <c r="J384" s="11">
        <v>44.704000000000001</v>
      </c>
      <c r="K384" s="11">
        <f>IF(Tabela1[[#This Row],[distância '[km']]]&gt;100,TRUNC(Tabela1[[#This Row],[distância '[km']]]/'Custos Unitários'!$C$7,0),0)</f>
        <v>0</v>
      </c>
      <c r="L384" s="1">
        <f>Tabela1[[#This Row],[distância '[km']]]*(1+'Custos Unitários'!$C$8)*(('Custos Unitários'!$C$21*'Custos Unitários'!$C$4)+('Custos Unitários'!$C$22*'Custos Unitários'!$C$5))</f>
        <v>1710727.3233595975</v>
      </c>
      <c r="M384" s="1">
        <f>Tabela1[[#This Row],[Qtdade Amplificação]]*('Custos Unitários'!C$20)+IF(Tabela1[[#This Row],[Qtdade Amplificação]]&gt;4,TRUNC(Tabela1[[#This Row],[Qtdade Amplificação]]/4)*'Custos Unitários'!C$17,0)</f>
        <v>0</v>
      </c>
      <c r="N38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8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84" s="1">
        <f>'Custos Unitários'!$C$23*'Custos Unitários'!$C$6</f>
        <v>302692.44182889489</v>
      </c>
      <c r="Q384" s="5">
        <f>SUM(Tabela2[[#This Row],[custo duto e fibra]:[custo infra estação]])</f>
        <v>2379891.5629098285</v>
      </c>
      <c r="R384" s="2">
        <f>Tabela1[[#This Row],[distância '[km']]]*(1+'Custos Unitários'!$C$8)*('Custos Unitários'!$C$21*'Custos Unitários'!$C$4*'Custos Unitários'!$E$21+'Custos Unitários'!$C$22*'Custos Unitários'!$C$5*'Custos Unitários'!$E$22)</f>
        <v>20528.727880315171</v>
      </c>
      <c r="S384" s="2">
        <f>Tabela1[[#This Row],[Qtdade Amplificação]]*('Custos Unitários'!D$20)+IF(Tabela1[[#This Row],[Qtdade Amplificação]]&gt;4,TRUNC(Tabela1[[#This Row],[Qtdade Amplificação]]/4)*'Custos Unitários'!D$17,0)</f>
        <v>0</v>
      </c>
      <c r="T38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8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84" s="2">
        <f>'Custos Unitários'!$C$23*'Custos Unitários'!$E$23*'Custos Unitários'!$C$6</f>
        <v>24215.39534631159</v>
      </c>
      <c r="W384" s="5">
        <f>SUM(Tabela3[[#This Row],[opex duto e fibra]:[opex infra estação]])</f>
        <v>77731.36838379789</v>
      </c>
    </row>
    <row r="385" spans="1:23" x14ac:dyDescent="0.25">
      <c r="A385" s="10">
        <v>311970</v>
      </c>
      <c r="B385" s="10" t="s">
        <v>37</v>
      </c>
      <c r="C385" s="10" t="s">
        <v>1402</v>
      </c>
      <c r="D385" s="10" t="s">
        <v>1403</v>
      </c>
      <c r="E385" s="10">
        <v>315733</v>
      </c>
      <c r="F385" s="10" t="s">
        <v>37</v>
      </c>
      <c r="G385" s="10" t="s">
        <v>1404</v>
      </c>
      <c r="H385" s="10" t="s">
        <v>1405</v>
      </c>
      <c r="I385" s="10">
        <v>1</v>
      </c>
      <c r="J385" s="11">
        <v>14.553000000000001</v>
      </c>
      <c r="K385" s="11">
        <f>IF(Tabela1[[#This Row],[distância '[km']]]&gt;100,TRUNC(Tabela1[[#This Row],[distância '[km']]]/'Custos Unitários'!$C$7,0),0)</f>
        <v>0</v>
      </c>
      <c r="L385" s="1">
        <f>Tabela1[[#This Row],[distância '[km']]]*(1+'Custos Unitários'!$C$8)*(('Custos Unitários'!$C$21*'Custos Unitários'!$C$4)+('Custos Unitários'!$C$22*'Custos Unitários'!$C$5))</f>
        <v>556912.46279644384</v>
      </c>
      <c r="M385" s="1">
        <f>Tabela1[[#This Row],[Qtdade Amplificação]]*('Custos Unitários'!C$20)+IF(Tabela1[[#This Row],[Qtdade Amplificação]]&gt;4,TRUNC(Tabela1[[#This Row],[Qtdade Amplificação]]/4)*'Custos Unitários'!C$17,0)</f>
        <v>0</v>
      </c>
      <c r="N38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8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85" s="1">
        <f>'Custos Unitários'!$C$23*'Custos Unitários'!$C$6</f>
        <v>302692.44182889489</v>
      </c>
      <c r="Q385" s="5">
        <f>SUM(Tabela2[[#This Row],[custo duto e fibra]:[custo infra estação]])</f>
        <v>1226076.7023466751</v>
      </c>
      <c r="R385" s="2">
        <f>Tabela1[[#This Row],[distância '[km']]]*(1+'Custos Unitários'!$C$8)*('Custos Unitários'!$C$21*'Custos Unitários'!$C$4*'Custos Unitários'!$E$21+'Custos Unitários'!$C$22*'Custos Unitários'!$C$5*'Custos Unitários'!$E$22)</f>
        <v>6682.949553557326</v>
      </c>
      <c r="S385" s="2">
        <f>Tabela1[[#This Row],[Qtdade Amplificação]]*('Custos Unitários'!D$20)+IF(Tabela1[[#This Row],[Qtdade Amplificação]]&gt;4,TRUNC(Tabela1[[#This Row],[Qtdade Amplificação]]/4)*'Custos Unitários'!D$17,0)</f>
        <v>0</v>
      </c>
      <c r="T38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8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85" s="2">
        <f>'Custos Unitários'!$C$23*'Custos Unitários'!$E$23*'Custos Unitários'!$C$6</f>
        <v>24215.39534631159</v>
      </c>
      <c r="W385" s="5">
        <f>SUM(Tabela3[[#This Row],[opex duto e fibra]:[opex infra estação]])</f>
        <v>63885.590057040055</v>
      </c>
    </row>
    <row r="386" spans="1:23" x14ac:dyDescent="0.25">
      <c r="A386" s="10">
        <v>311980</v>
      </c>
      <c r="B386" s="10" t="s">
        <v>37</v>
      </c>
      <c r="C386" s="10" t="s">
        <v>1406</v>
      </c>
      <c r="D386" s="10" t="s">
        <v>1407</v>
      </c>
      <c r="E386" s="10">
        <v>316820</v>
      </c>
      <c r="F386" s="10" t="s">
        <v>37</v>
      </c>
      <c r="G386" s="10" t="s">
        <v>1408</v>
      </c>
      <c r="H386" s="10" t="s">
        <v>1409</v>
      </c>
      <c r="I386" s="10">
        <v>1</v>
      </c>
      <c r="J386" s="11">
        <v>19</v>
      </c>
      <c r="K386" s="11">
        <f>IF(Tabela1[[#This Row],[distância '[km']]]&gt;100,TRUNC(Tabela1[[#This Row],[distância '[km']]]/'Custos Unitários'!$C$7,0),0)</f>
        <v>0</v>
      </c>
      <c r="L386" s="1">
        <f>Tabela1[[#This Row],[distância '[km']]]*(1+'Custos Unitários'!$C$8)*(('Custos Unitários'!$C$21*'Custos Unitários'!$C$4)+('Custos Unitários'!$C$22*'Custos Unitários'!$C$5))</f>
        <v>727089.72673211247</v>
      </c>
      <c r="M386" s="1">
        <f>Tabela1[[#This Row],[Qtdade Amplificação]]*('Custos Unitários'!C$20)+IF(Tabela1[[#This Row],[Qtdade Amplificação]]&gt;4,TRUNC(Tabela1[[#This Row],[Qtdade Amplificação]]/4)*'Custos Unitários'!C$17,0)</f>
        <v>0</v>
      </c>
      <c r="N38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8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86" s="1">
        <f>'Custos Unitários'!$C$23*'Custos Unitários'!$C$6</f>
        <v>302692.44182889489</v>
      </c>
      <c r="Q386" s="5">
        <f>SUM(Tabela2[[#This Row],[custo duto e fibra]:[custo infra estação]])</f>
        <v>1396253.9662823437</v>
      </c>
      <c r="R386" s="2">
        <f>Tabela1[[#This Row],[distância '[km']]]*(1+'Custos Unitários'!$C$8)*('Custos Unitários'!$C$21*'Custos Unitários'!$C$4*'Custos Unitários'!$E$21+'Custos Unitários'!$C$22*'Custos Unitários'!$C$5*'Custos Unitários'!$E$22)</f>
        <v>8725.0767207853496</v>
      </c>
      <c r="S386" s="2">
        <f>Tabela1[[#This Row],[Qtdade Amplificação]]*('Custos Unitários'!D$20)+IF(Tabela1[[#This Row],[Qtdade Amplificação]]&gt;4,TRUNC(Tabela1[[#This Row],[Qtdade Amplificação]]/4)*'Custos Unitários'!D$17,0)</f>
        <v>0</v>
      </c>
      <c r="T38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8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86" s="2">
        <f>'Custos Unitários'!$C$23*'Custos Unitários'!$E$23*'Custos Unitários'!$C$6</f>
        <v>24215.39534631159</v>
      </c>
      <c r="W386" s="5">
        <f>SUM(Tabela3[[#This Row],[opex duto e fibra]:[opex infra estação]])</f>
        <v>65927.717224268068</v>
      </c>
    </row>
    <row r="387" spans="1:23" x14ac:dyDescent="0.25">
      <c r="A387" s="10">
        <v>520570</v>
      </c>
      <c r="B387" s="10" t="s">
        <v>42</v>
      </c>
      <c r="C387" s="10" t="s">
        <v>1410</v>
      </c>
      <c r="D387" s="10" t="s">
        <v>1411</v>
      </c>
      <c r="E387" s="10">
        <v>520393</v>
      </c>
      <c r="F387" s="10" t="s">
        <v>42</v>
      </c>
      <c r="G387" s="10" t="s">
        <v>849</v>
      </c>
      <c r="H387" s="10" t="s">
        <v>850</v>
      </c>
      <c r="I387" s="10">
        <v>1</v>
      </c>
      <c r="J387" s="11">
        <v>22.975999999999999</v>
      </c>
      <c r="K387" s="11">
        <f>IF(Tabela1[[#This Row],[distância '[km']]]&gt;100,TRUNC(Tabela1[[#This Row],[distância '[km']]]/'Custos Unitários'!$C$7,0),0)</f>
        <v>0</v>
      </c>
      <c r="L387" s="1">
        <f>Tabela1[[#This Row],[distância '[km']]]*(1+'Custos Unitários'!$C$8)*(('Custos Unitários'!$C$21*'Custos Unitários'!$C$4)+('Custos Unitários'!$C$22*'Custos Unitários'!$C$5))</f>
        <v>879242.81902089552</v>
      </c>
      <c r="M387" s="1">
        <f>Tabela1[[#This Row],[Qtdade Amplificação]]*('Custos Unitários'!C$20)+IF(Tabela1[[#This Row],[Qtdade Amplificação]]&gt;4,TRUNC(Tabela1[[#This Row],[Qtdade Amplificação]]/4)*'Custos Unitários'!C$17,0)</f>
        <v>0</v>
      </c>
      <c r="N38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8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87" s="1">
        <f>'Custos Unitários'!$C$23*'Custos Unitários'!$C$6</f>
        <v>302692.44182889489</v>
      </c>
      <c r="Q387" s="5">
        <f>SUM(Tabela2[[#This Row],[custo duto e fibra]:[custo infra estação]])</f>
        <v>1548407.0585711265</v>
      </c>
      <c r="R387" s="2">
        <f>Tabela1[[#This Row],[distância '[km']]]*(1+'Custos Unitários'!$C$8)*('Custos Unitários'!$C$21*'Custos Unitários'!$C$4*'Custos Unitários'!$E$21+'Custos Unitários'!$C$22*'Custos Unitários'!$C$5*'Custos Unitários'!$E$22)</f>
        <v>10550.913828250747</v>
      </c>
      <c r="S387" s="2">
        <f>Tabela1[[#This Row],[Qtdade Amplificação]]*('Custos Unitários'!D$20)+IF(Tabela1[[#This Row],[Qtdade Amplificação]]&gt;4,TRUNC(Tabela1[[#This Row],[Qtdade Amplificação]]/4)*'Custos Unitários'!D$17,0)</f>
        <v>0</v>
      </c>
      <c r="T38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8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87" s="2">
        <f>'Custos Unitários'!$C$23*'Custos Unitários'!$E$23*'Custos Unitários'!$C$6</f>
        <v>24215.39534631159</v>
      </c>
      <c r="W387" s="5">
        <f>SUM(Tabela3[[#This Row],[opex duto e fibra]:[opex infra estação]])</f>
        <v>67753.554331733467</v>
      </c>
    </row>
    <row r="388" spans="1:23" x14ac:dyDescent="0.25">
      <c r="A388" s="10">
        <v>312000</v>
      </c>
      <c r="B388" s="10" t="s">
        <v>37</v>
      </c>
      <c r="C388" s="10" t="s">
        <v>1412</v>
      </c>
      <c r="D388" s="10" t="s">
        <v>1413</v>
      </c>
      <c r="E388" s="10">
        <v>311340</v>
      </c>
      <c r="F388" s="10" t="s">
        <v>37</v>
      </c>
      <c r="G388" s="10" t="s">
        <v>713</v>
      </c>
      <c r="H388" s="10" t="s">
        <v>714</v>
      </c>
      <c r="I388" s="10">
        <v>1</v>
      </c>
      <c r="J388" s="11">
        <v>43.456000000000003</v>
      </c>
      <c r="K388" s="11">
        <f>IF(Tabela1[[#This Row],[distância '[km']]]&gt;100,TRUNC(Tabela1[[#This Row],[distância '[km']]]/'Custos Unitários'!$C$7,0),0)</f>
        <v>0</v>
      </c>
      <c r="L388" s="1">
        <f>Tabela1[[#This Row],[distância '[km']]]*(1+'Custos Unitários'!$C$8)*(('Custos Unitários'!$C$21*'Custos Unitários'!$C$4)+('Custos Unitários'!$C$22*'Custos Unitários'!$C$5))</f>
        <v>1662969.0086774044</v>
      </c>
      <c r="M388" s="1">
        <f>Tabela1[[#This Row],[Qtdade Amplificação]]*('Custos Unitários'!C$20)+IF(Tabela1[[#This Row],[Qtdade Amplificação]]&gt;4,TRUNC(Tabela1[[#This Row],[Qtdade Amplificação]]/4)*'Custos Unitários'!C$17,0)</f>
        <v>0</v>
      </c>
      <c r="N38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8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88" s="1">
        <f>'Custos Unitários'!$C$23*'Custos Unitários'!$C$6</f>
        <v>302692.44182889489</v>
      </c>
      <c r="Q388" s="5">
        <f>SUM(Tabela2[[#This Row],[custo duto e fibra]:[custo infra estação]])</f>
        <v>2332133.2482276354</v>
      </c>
      <c r="R388" s="2">
        <f>Tabela1[[#This Row],[distância '[km']]]*(1+'Custos Unitários'!$C$8)*('Custos Unitários'!$C$21*'Custos Unitários'!$C$4*'Custos Unitários'!$E$21+'Custos Unitários'!$C$22*'Custos Unitários'!$C$5*'Custos Unitários'!$E$22)</f>
        <v>19955.628104128853</v>
      </c>
      <c r="S388" s="2">
        <f>Tabela1[[#This Row],[Qtdade Amplificação]]*('Custos Unitários'!D$20)+IF(Tabela1[[#This Row],[Qtdade Amplificação]]&gt;4,TRUNC(Tabela1[[#This Row],[Qtdade Amplificação]]/4)*'Custos Unitários'!D$17,0)</f>
        <v>0</v>
      </c>
      <c r="T38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8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88" s="2">
        <f>'Custos Unitários'!$C$23*'Custos Unitários'!$E$23*'Custos Unitários'!$C$6</f>
        <v>24215.39534631159</v>
      </c>
      <c r="W388" s="5">
        <f>SUM(Tabela3[[#This Row],[opex duto e fibra]:[opex infra estação]])</f>
        <v>77158.268607611579</v>
      </c>
    </row>
    <row r="389" spans="1:23" x14ac:dyDescent="0.25">
      <c r="A389" s="10">
        <v>220290</v>
      </c>
      <c r="B389" s="10" t="s">
        <v>27</v>
      </c>
      <c r="C389" s="10" t="s">
        <v>1414</v>
      </c>
      <c r="D389" s="10" t="s">
        <v>1415</v>
      </c>
      <c r="E389" s="10">
        <v>220760</v>
      </c>
      <c r="F389" s="10" t="s">
        <v>27</v>
      </c>
      <c r="G389" s="10" t="s">
        <v>3231</v>
      </c>
      <c r="H389" s="10" t="s">
        <v>3232</v>
      </c>
      <c r="I389" s="10">
        <v>1</v>
      </c>
      <c r="J389" s="11">
        <v>78.643000000000001</v>
      </c>
      <c r="K389" s="11">
        <f>IF(Tabela1[[#This Row],[distância '[km']]]&gt;100,TRUNC(Tabela1[[#This Row],[distância '[km']]]/'Custos Unitários'!$C$7,0),0)</f>
        <v>0</v>
      </c>
      <c r="L389" s="1">
        <f>Tabela1[[#This Row],[distância '[km']]]*(1+'Custos Unitários'!$C$8)*(('Custos Unitários'!$C$21*'Custos Unitários'!$C$4)+('Custos Unitários'!$C$22*'Custos Unitários'!$C$5))</f>
        <v>3009500.9147049221</v>
      </c>
      <c r="M389" s="1">
        <f>Tabela1[[#This Row],[Qtdade Amplificação]]*('Custos Unitários'!C$20)+IF(Tabela1[[#This Row],[Qtdade Amplificação]]&gt;4,TRUNC(Tabela1[[#This Row],[Qtdade Amplificação]]/4)*'Custos Unitários'!C$17,0)</f>
        <v>0</v>
      </c>
      <c r="N38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38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389" s="1">
        <f>'Custos Unitários'!$C$23*'Custos Unitários'!$C$6</f>
        <v>302692.44182889489</v>
      </c>
      <c r="Q389" s="5">
        <f>SUM(Tabela2[[#This Row],[custo duto e fibra]:[custo infra estação]])</f>
        <v>3684074.8422057955</v>
      </c>
      <c r="R389" s="2">
        <f>Tabela1[[#This Row],[distância '[km']]]*(1+'Custos Unitários'!$C$8)*('Custos Unitários'!$C$21*'Custos Unitários'!$C$4*'Custos Unitários'!$E$21+'Custos Unitários'!$C$22*'Custos Unitários'!$C$5*'Custos Unitários'!$E$22)</f>
        <v>36114.010976459067</v>
      </c>
      <c r="S389" s="2">
        <f>Tabela1[[#This Row],[Qtdade Amplificação]]*('Custos Unitários'!D$20)+IF(Tabela1[[#This Row],[Qtdade Amplificação]]&gt;4,TRUNC(Tabela1[[#This Row],[Qtdade Amplificação]]/4)*'Custos Unitários'!D$17,0)</f>
        <v>0</v>
      </c>
      <c r="T38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38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389" s="2">
        <f>'Custos Unitários'!$C$23*'Custos Unitários'!$E$23*'Custos Unitários'!$C$6</f>
        <v>24215.39534631159</v>
      </c>
      <c r="W389" s="5">
        <f>SUM(Tabela3[[#This Row],[opex duto e fibra]:[opex infra estação]])</f>
        <v>93857.620275006018</v>
      </c>
    </row>
    <row r="390" spans="1:23" x14ac:dyDescent="0.25">
      <c r="A390" s="10">
        <v>260470</v>
      </c>
      <c r="B390" s="10" t="s">
        <v>13</v>
      </c>
      <c r="C390" s="10" t="s">
        <v>1416</v>
      </c>
      <c r="D390" s="10" t="s">
        <v>1417</v>
      </c>
      <c r="E390" s="10">
        <v>261010</v>
      </c>
      <c r="F390" s="10" t="s">
        <v>13</v>
      </c>
      <c r="G390" s="10" t="s">
        <v>1418</v>
      </c>
      <c r="H390" s="10" t="s">
        <v>1419</v>
      </c>
      <c r="I390" s="10">
        <v>1</v>
      </c>
      <c r="J390" s="11">
        <v>14.75</v>
      </c>
      <c r="K390" s="11">
        <f>IF(Tabela1[[#This Row],[distância '[km']]]&gt;100,TRUNC(Tabela1[[#This Row],[distância '[km']]]/'Custos Unitários'!$C$7,0),0)</f>
        <v>0</v>
      </c>
      <c r="L390" s="1">
        <f>Tabela1[[#This Row],[distância '[km']]]*(1+'Custos Unitários'!$C$8)*(('Custos Unitários'!$C$21*'Custos Unitários'!$C$4)+('Custos Unitários'!$C$22*'Custos Unitários'!$C$5))</f>
        <v>564451.23522624513</v>
      </c>
      <c r="M390" s="1">
        <f>Tabela1[[#This Row],[Qtdade Amplificação]]*('Custos Unitários'!C$20)+IF(Tabela1[[#This Row],[Qtdade Amplificação]]&gt;4,TRUNC(Tabela1[[#This Row],[Qtdade Amplificação]]/4)*'Custos Unitários'!C$17,0)</f>
        <v>0</v>
      </c>
      <c r="N39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9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90" s="1">
        <f>'Custos Unitários'!$C$23*'Custos Unitários'!$C$6</f>
        <v>302692.44182889489</v>
      </c>
      <c r="Q390" s="5">
        <f>SUM(Tabela2[[#This Row],[custo duto e fibra]:[custo infra estação]])</f>
        <v>1233615.4747764764</v>
      </c>
      <c r="R390" s="2">
        <f>Tabela1[[#This Row],[distância '[km']]]*(1+'Custos Unitários'!$C$8)*('Custos Unitários'!$C$21*'Custos Unitários'!$C$4*'Custos Unitários'!$E$21+'Custos Unitários'!$C$22*'Custos Unitários'!$C$5*'Custos Unitários'!$E$22)</f>
        <v>6773.4148227149426</v>
      </c>
      <c r="S390" s="2">
        <f>Tabela1[[#This Row],[Qtdade Amplificação]]*('Custos Unitários'!D$20)+IF(Tabela1[[#This Row],[Qtdade Amplificação]]&gt;4,TRUNC(Tabela1[[#This Row],[Qtdade Amplificação]]/4)*'Custos Unitários'!D$17,0)</f>
        <v>0</v>
      </c>
      <c r="T39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9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90" s="2">
        <f>'Custos Unitários'!$C$23*'Custos Unitários'!$E$23*'Custos Unitários'!$C$6</f>
        <v>24215.39534631159</v>
      </c>
      <c r="W390" s="5">
        <f>SUM(Tabela3[[#This Row],[opex duto e fibra]:[opex infra estação]])</f>
        <v>63976.055326197667</v>
      </c>
    </row>
    <row r="391" spans="1:23" x14ac:dyDescent="0.25">
      <c r="A391" s="10">
        <v>260480</v>
      </c>
      <c r="B391" s="10" t="s">
        <v>13</v>
      </c>
      <c r="C391" s="10" t="s">
        <v>1420</v>
      </c>
      <c r="D391" s="10" t="s">
        <v>1421</v>
      </c>
      <c r="E391" s="10">
        <v>260090</v>
      </c>
      <c r="F391" s="10" t="s">
        <v>13</v>
      </c>
      <c r="G391" s="10" t="s">
        <v>1422</v>
      </c>
      <c r="H391" s="10" t="s">
        <v>1423</v>
      </c>
      <c r="I391" s="10">
        <v>1</v>
      </c>
      <c r="J391" s="11">
        <v>18.864999999999998</v>
      </c>
      <c r="K391" s="11">
        <f>IF(Tabela1[[#This Row],[distância '[km']]]&gt;100,TRUNC(Tabela1[[#This Row],[distância '[km']]]/'Custos Unitários'!$C$7,0),0)</f>
        <v>0</v>
      </c>
      <c r="L391" s="1">
        <f>Tabela1[[#This Row],[distância '[km']]]*(1+'Custos Unitários'!$C$8)*(('Custos Unitários'!$C$21*'Custos Unitários'!$C$4)+('Custos Unitários'!$C$22*'Custos Unitários'!$C$5))</f>
        <v>721923.56288427894</v>
      </c>
      <c r="M391" s="1">
        <f>Tabela1[[#This Row],[Qtdade Amplificação]]*('Custos Unitários'!C$20)+IF(Tabela1[[#This Row],[Qtdade Amplificação]]&gt;4,TRUNC(Tabela1[[#This Row],[Qtdade Amplificação]]/4)*'Custos Unitários'!C$17,0)</f>
        <v>0</v>
      </c>
      <c r="N39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9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91" s="1">
        <f>'Custos Unitários'!$C$23*'Custos Unitários'!$C$6</f>
        <v>302692.44182889489</v>
      </c>
      <c r="Q391" s="5">
        <f>SUM(Tabela2[[#This Row],[custo duto e fibra]:[custo infra estação]])</f>
        <v>1391087.8024345101</v>
      </c>
      <c r="R391" s="2">
        <f>Tabela1[[#This Row],[distância '[km']]]*(1+'Custos Unitários'!$C$8)*('Custos Unitários'!$C$21*'Custos Unitários'!$C$4*'Custos Unitários'!$E$21+'Custos Unitários'!$C$22*'Custos Unitários'!$C$5*'Custos Unitários'!$E$22)</f>
        <v>8663.0827546113487</v>
      </c>
      <c r="S391" s="2">
        <f>Tabela1[[#This Row],[Qtdade Amplificação]]*('Custos Unitários'!D$20)+IF(Tabela1[[#This Row],[Qtdade Amplificação]]&gt;4,TRUNC(Tabela1[[#This Row],[Qtdade Amplificação]]/4)*'Custos Unitários'!D$17,0)</f>
        <v>0</v>
      </c>
      <c r="T39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9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91" s="2">
        <f>'Custos Unitários'!$C$23*'Custos Unitários'!$E$23*'Custos Unitários'!$C$6</f>
        <v>24215.39534631159</v>
      </c>
      <c r="W391" s="5">
        <f>SUM(Tabela3[[#This Row],[opex duto e fibra]:[opex infra estação]])</f>
        <v>65865.723258094076</v>
      </c>
    </row>
    <row r="392" spans="1:23" x14ac:dyDescent="0.25">
      <c r="A392" s="10">
        <v>110007</v>
      </c>
      <c r="B392" s="10" t="s">
        <v>180</v>
      </c>
      <c r="C392" s="10" t="s">
        <v>1424</v>
      </c>
      <c r="D392" s="10" t="s">
        <v>1425</v>
      </c>
      <c r="E392" s="10">
        <v>110005</v>
      </c>
      <c r="F392" s="10" t="s">
        <v>180</v>
      </c>
      <c r="G392" s="10" t="s">
        <v>895</v>
      </c>
      <c r="H392" s="10" t="s">
        <v>896</v>
      </c>
      <c r="I392" s="10">
        <v>1</v>
      </c>
      <c r="J392" s="11">
        <v>47.96</v>
      </c>
      <c r="K392" s="11">
        <f>IF(Tabela1[[#This Row],[distância '[km']]]&gt;100,TRUNC(Tabela1[[#This Row],[distância '[km']]]/'Custos Unitários'!$C$7,0),0)</f>
        <v>0</v>
      </c>
      <c r="L392" s="1">
        <f>Tabela1[[#This Row],[distância '[km']]]*(1+'Custos Unitários'!$C$8)*(('Custos Unitários'!$C$21*'Custos Unitários'!$C$4)+('Custos Unitários'!$C$22*'Custos Unitários'!$C$5))</f>
        <v>1835327.5417932691</v>
      </c>
      <c r="M392" s="1">
        <f>Tabela1[[#This Row],[Qtdade Amplificação]]*('Custos Unitários'!C$20)+IF(Tabela1[[#This Row],[Qtdade Amplificação]]&gt;4,TRUNC(Tabela1[[#This Row],[Qtdade Amplificação]]/4)*'Custos Unitários'!C$17,0)</f>
        <v>0</v>
      </c>
      <c r="N39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9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92" s="1">
        <f>'Custos Unitários'!$C$23*'Custos Unitários'!$C$6</f>
        <v>302692.44182889489</v>
      </c>
      <c r="Q392" s="5">
        <f>SUM(Tabela2[[#This Row],[custo duto e fibra]:[custo infra estação]])</f>
        <v>2504491.7813435001</v>
      </c>
      <c r="R392" s="2">
        <f>Tabela1[[#This Row],[distância '[km']]]*(1+'Custos Unitários'!$C$8)*('Custos Unitários'!$C$21*'Custos Unitários'!$C$4*'Custos Unitários'!$E$21+'Custos Unitários'!$C$22*'Custos Unitários'!$C$5*'Custos Unitários'!$E$22)</f>
        <v>22023.930501519229</v>
      </c>
      <c r="S392" s="2">
        <f>Tabela1[[#This Row],[Qtdade Amplificação]]*('Custos Unitários'!D$20)+IF(Tabela1[[#This Row],[Qtdade Amplificação]]&gt;4,TRUNC(Tabela1[[#This Row],[Qtdade Amplificação]]/4)*'Custos Unitários'!D$17,0)</f>
        <v>0</v>
      </c>
      <c r="T39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9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92" s="2">
        <f>'Custos Unitários'!$C$23*'Custos Unitários'!$E$23*'Custos Unitários'!$C$6</f>
        <v>24215.39534631159</v>
      </c>
      <c r="W392" s="5">
        <f>SUM(Tabela3[[#This Row],[opex duto e fibra]:[opex infra estação]])</f>
        <v>79226.571005001955</v>
      </c>
    </row>
    <row r="393" spans="1:23" x14ac:dyDescent="0.25">
      <c r="A393" s="10">
        <v>110008</v>
      </c>
      <c r="B393" s="10" t="s">
        <v>180</v>
      </c>
      <c r="C393" s="10" t="s">
        <v>4806</v>
      </c>
      <c r="D393" s="10" t="s">
        <v>4807</v>
      </c>
      <c r="E393" s="10">
        <v>110014</v>
      </c>
      <c r="F393" s="10" t="s">
        <v>180</v>
      </c>
      <c r="G393" s="10" t="s">
        <v>4808</v>
      </c>
      <c r="H393" s="10" t="s">
        <v>4809</v>
      </c>
      <c r="I393" s="10">
        <v>1</v>
      </c>
      <c r="J393" s="11">
        <v>270.25099999999998</v>
      </c>
      <c r="K393" s="11">
        <f>IF(Tabela1[[#This Row],[distância '[km']]]&gt;100,TRUNC(Tabela1[[#This Row],[distância '[km']]]/'Custos Unitários'!$C$7,0),0)</f>
        <v>3</v>
      </c>
      <c r="L393" s="1">
        <f>Tabela1[[#This Row],[distância '[km']]]*(1+'Custos Unitários'!$C$8)*(('Custos Unitários'!$C$21*'Custos Unitários'!$C$4)+('Custos Unitários'!$C$22*'Custos Unitários'!$C$5))</f>
        <v>10341932.933635794</v>
      </c>
      <c r="M393" s="1">
        <f>Tabela1[[#This Row],[Qtdade Amplificação]]*('Custos Unitários'!C$20)+IF(Tabela1[[#This Row],[Qtdade Amplificação]]&gt;4,TRUNC(Tabela1[[#This Row],[Qtdade Amplificação]]/4)*'Custos Unitários'!C$17,0)</f>
        <v>699023.31543720409</v>
      </c>
      <c r="N39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39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393" s="1">
        <f>'Custos Unitários'!$C$23*'Custos Unitários'!$C$6</f>
        <v>302692.44182889489</v>
      </c>
      <c r="Q393" s="5">
        <f>SUM(Tabela2[[#This Row],[custo duto e fibra]:[custo infra estação]])</f>
        <v>11761431.829714699</v>
      </c>
      <c r="R393" s="2">
        <f>Tabela1[[#This Row],[distância '[km']]]*(1+'Custos Unitários'!$C$8)*('Custos Unitários'!$C$21*'Custos Unitários'!$C$4*'Custos Unitários'!$E$21+'Custos Unitários'!$C$22*'Custos Unitários'!$C$5*'Custos Unitários'!$E$22)</f>
        <v>124103.19520362954</v>
      </c>
      <c r="S393" s="2">
        <f>Tabela1[[#This Row],[Qtdade Amplificação]]*('Custos Unitários'!D$20)+IF(Tabela1[[#This Row],[Qtdade Amplificação]]&gt;4,TRUNC(Tabela1[[#This Row],[Qtdade Amplificação]]/4)*'Custos Unitários'!D$17,0)</f>
        <v>53737.035117555082</v>
      </c>
      <c r="T39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39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393" s="2">
        <f>'Custos Unitários'!$C$23*'Custos Unitários'!$E$23*'Custos Unitários'!$C$6</f>
        <v>24215.39534631159</v>
      </c>
      <c r="W393" s="5">
        <f>SUM(Tabela3[[#This Row],[opex duto e fibra]:[opex infra estação]])</f>
        <v>240174.00493381426</v>
      </c>
    </row>
    <row r="394" spans="1:23" x14ac:dyDescent="0.25">
      <c r="A394" s="10">
        <v>290940</v>
      </c>
      <c r="B394" s="10" t="s">
        <v>8</v>
      </c>
      <c r="C394" s="10" t="s">
        <v>1426</v>
      </c>
      <c r="D394" s="10" t="s">
        <v>1427</v>
      </c>
      <c r="E394" s="10">
        <v>290970</v>
      </c>
      <c r="F394" s="10" t="s">
        <v>8</v>
      </c>
      <c r="G394" s="10" t="s">
        <v>486</v>
      </c>
      <c r="H394" s="10" t="s">
        <v>487</v>
      </c>
      <c r="I394" s="10">
        <v>1</v>
      </c>
      <c r="J394" s="11">
        <v>35.89</v>
      </c>
      <c r="K394" s="11">
        <f>IF(Tabela1[[#This Row],[distância '[km']]]&gt;100,TRUNC(Tabela1[[#This Row],[distância '[km']]]/'Custos Unitários'!$C$7,0),0)</f>
        <v>0</v>
      </c>
      <c r="L394" s="1">
        <f>Tabela1[[#This Row],[distância '[km']]]*(1+'Custos Unitários'!$C$8)*(('Custos Unitários'!$C$21*'Custos Unitários'!$C$4)+('Custos Unitários'!$C$22*'Custos Unitários'!$C$5))</f>
        <v>1373434.2259166059</v>
      </c>
      <c r="M394" s="1">
        <f>Tabela1[[#This Row],[Qtdade Amplificação]]*('Custos Unitários'!C$20)+IF(Tabela1[[#This Row],[Qtdade Amplificação]]&gt;4,TRUNC(Tabela1[[#This Row],[Qtdade Amplificação]]/4)*'Custos Unitários'!C$17,0)</f>
        <v>0</v>
      </c>
      <c r="N39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9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94" s="1">
        <f>'Custos Unitários'!$C$23*'Custos Unitários'!$C$6</f>
        <v>302692.44182889489</v>
      </c>
      <c r="Q394" s="5">
        <f>SUM(Tabela2[[#This Row],[custo duto e fibra]:[custo infra estação]])</f>
        <v>2042598.4654668369</v>
      </c>
      <c r="R394" s="2">
        <f>Tabela1[[#This Row],[distância '[km']]]*(1+'Custos Unitários'!$C$8)*('Custos Unitários'!$C$21*'Custos Unitários'!$C$4*'Custos Unitários'!$E$21+'Custos Unitários'!$C$22*'Custos Unitários'!$C$5*'Custos Unitários'!$E$22)</f>
        <v>16481.210710999272</v>
      </c>
      <c r="S394" s="2">
        <f>Tabela1[[#This Row],[Qtdade Amplificação]]*('Custos Unitários'!D$20)+IF(Tabela1[[#This Row],[Qtdade Amplificação]]&gt;4,TRUNC(Tabela1[[#This Row],[Qtdade Amplificação]]/4)*'Custos Unitários'!D$17,0)</f>
        <v>0</v>
      </c>
      <c r="T39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9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94" s="2">
        <f>'Custos Unitários'!$C$23*'Custos Unitários'!$E$23*'Custos Unitários'!$C$6</f>
        <v>24215.39534631159</v>
      </c>
      <c r="W394" s="5">
        <f>SUM(Tabela3[[#This Row],[opex duto e fibra]:[opex infra estação]])</f>
        <v>73683.851214481998</v>
      </c>
    </row>
    <row r="395" spans="1:23" x14ac:dyDescent="0.25">
      <c r="A395" s="10">
        <v>510337</v>
      </c>
      <c r="B395" s="10" t="s">
        <v>208</v>
      </c>
      <c r="C395" s="10" t="s">
        <v>1428</v>
      </c>
      <c r="D395" s="10" t="s">
        <v>1429</v>
      </c>
      <c r="E395" s="10">
        <v>510517</v>
      </c>
      <c r="F395" s="10" t="s">
        <v>208</v>
      </c>
      <c r="G395" s="10" t="s">
        <v>4719</v>
      </c>
      <c r="H395" s="10" t="s">
        <v>4735</v>
      </c>
      <c r="I395" s="10">
        <v>0</v>
      </c>
      <c r="J395" s="11">
        <v>51.439141697818343</v>
      </c>
      <c r="K395" s="11">
        <f>IF(Tabela1[[#This Row],[distância '[km']]]&gt;100,TRUNC(Tabela1[[#This Row],[distância '[km']]]/'Custos Unitários'!$C$7,0),0)</f>
        <v>0</v>
      </c>
      <c r="L395" s="1">
        <f>Tabela1[[#This Row],[distância '[km']]]*(1+'Custos Unitários'!$C$8)*(('Custos Unitários'!$C$21*'Custos Unitários'!$C$4)+('Custos Unitários'!$C$22*'Custos Unitários'!$C$5))</f>
        <v>1968466.920021113</v>
      </c>
      <c r="M395" s="1">
        <f>Tabela1[[#This Row],[Qtdade Amplificação]]*('Custos Unitários'!C$20)+IF(Tabela1[[#This Row],[Qtdade Amplificação]]&gt;4,TRUNC(Tabela1[[#This Row],[Qtdade Amplificação]]/4)*'Custos Unitários'!C$17,0)</f>
        <v>0</v>
      </c>
      <c r="N39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39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395" s="1">
        <f>'Custos Unitários'!$C$23*'Custos Unitários'!$C$6</f>
        <v>302692.44182889489</v>
      </c>
      <c r="Q395" s="5">
        <f>SUM(Tabela2[[#This Row],[custo duto e fibra]:[custo infra estação]])</f>
        <v>2643040.8475219863</v>
      </c>
      <c r="R395" s="2">
        <f>Tabela1[[#This Row],[distância '[km']]]*(1+'Custos Unitários'!$C$8)*('Custos Unitários'!$C$21*'Custos Unitários'!$C$4*'Custos Unitários'!$E$21+'Custos Unitários'!$C$22*'Custos Unitários'!$C$5*'Custos Unitários'!$E$22)</f>
        <v>23621.603040253358</v>
      </c>
      <c r="S395" s="2">
        <f>Tabela1[[#This Row],[Qtdade Amplificação]]*('Custos Unitários'!D$20)+IF(Tabela1[[#This Row],[Qtdade Amplificação]]&gt;4,TRUNC(Tabela1[[#This Row],[Qtdade Amplificação]]/4)*'Custos Unitários'!D$17,0)</f>
        <v>0</v>
      </c>
      <c r="T39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39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395" s="2">
        <f>'Custos Unitários'!$C$23*'Custos Unitários'!$E$23*'Custos Unitários'!$C$6</f>
        <v>24215.39534631159</v>
      </c>
      <c r="W395" s="5">
        <f>SUM(Tabela3[[#This Row],[opex duto e fibra]:[opex infra estação]])</f>
        <v>81365.212338800309</v>
      </c>
    </row>
    <row r="396" spans="1:23" x14ac:dyDescent="0.25">
      <c r="A396" s="10">
        <v>312010</v>
      </c>
      <c r="B396" s="10" t="s">
        <v>37</v>
      </c>
      <c r="C396" s="10" t="s">
        <v>1430</v>
      </c>
      <c r="D396" s="10" t="s">
        <v>1431</v>
      </c>
      <c r="E396" s="10">
        <v>312160</v>
      </c>
      <c r="F396" s="10" t="s">
        <v>37</v>
      </c>
      <c r="G396" s="10" t="s">
        <v>1432</v>
      </c>
      <c r="H396" s="10" t="s">
        <v>1433</v>
      </c>
      <c r="I396" s="10">
        <v>1</v>
      </c>
      <c r="J396" s="11">
        <v>35.488999999999997</v>
      </c>
      <c r="K396" s="11">
        <f>IF(Tabela1[[#This Row],[distância '[km']]]&gt;100,TRUNC(Tabela1[[#This Row],[distância '[km']]]/'Custos Unitários'!$C$7,0),0)</f>
        <v>0</v>
      </c>
      <c r="L396" s="1">
        <f>Tabela1[[#This Row],[distância '[km']]]*(1+'Custos Unitários'!$C$8)*(('Custos Unitários'!$C$21*'Custos Unitários'!$C$4)+('Custos Unitários'!$C$22*'Custos Unitários'!$C$5))</f>
        <v>1358088.8058945229</v>
      </c>
      <c r="M396" s="1">
        <f>Tabela1[[#This Row],[Qtdade Amplificação]]*('Custos Unitários'!C$20)+IF(Tabela1[[#This Row],[Qtdade Amplificação]]&gt;4,TRUNC(Tabela1[[#This Row],[Qtdade Amplificação]]/4)*'Custos Unitários'!C$17,0)</f>
        <v>0</v>
      </c>
      <c r="N39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9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96" s="1">
        <f>'Custos Unitários'!$C$23*'Custos Unitários'!$C$6</f>
        <v>302692.44182889489</v>
      </c>
      <c r="Q396" s="5">
        <f>SUM(Tabela2[[#This Row],[custo duto e fibra]:[custo infra estação]])</f>
        <v>2027253.045444754</v>
      </c>
      <c r="R396" s="2">
        <f>Tabela1[[#This Row],[distância '[km']]]*(1+'Custos Unitários'!$C$8)*('Custos Unitários'!$C$21*'Custos Unitários'!$C$4*'Custos Unitários'!$E$21+'Custos Unitários'!$C$22*'Custos Unitários'!$C$5*'Custos Unitários'!$E$22)</f>
        <v>16297.065670734277</v>
      </c>
      <c r="S396" s="2">
        <f>Tabela1[[#This Row],[Qtdade Amplificação]]*('Custos Unitários'!D$20)+IF(Tabela1[[#This Row],[Qtdade Amplificação]]&gt;4,TRUNC(Tabela1[[#This Row],[Qtdade Amplificação]]/4)*'Custos Unitários'!D$17,0)</f>
        <v>0</v>
      </c>
      <c r="T39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9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96" s="2">
        <f>'Custos Unitários'!$C$23*'Custos Unitários'!$E$23*'Custos Unitários'!$C$6</f>
        <v>24215.39534631159</v>
      </c>
      <c r="W396" s="5">
        <f>SUM(Tabela3[[#This Row],[opex duto e fibra]:[opex infra estação]])</f>
        <v>73499.706174217004</v>
      </c>
    </row>
    <row r="397" spans="1:23" x14ac:dyDescent="0.25">
      <c r="A397" s="10">
        <v>312015</v>
      </c>
      <c r="B397" s="10" t="s">
        <v>37</v>
      </c>
      <c r="C397" s="10" t="s">
        <v>1436</v>
      </c>
      <c r="D397" s="10" t="s">
        <v>1437</v>
      </c>
      <c r="E397" s="10">
        <v>313580</v>
      </c>
      <c r="F397" s="10" t="s">
        <v>37</v>
      </c>
      <c r="G397" s="10" t="s">
        <v>1438</v>
      </c>
      <c r="H397" s="10" t="s">
        <v>1439</v>
      </c>
      <c r="I397" s="10">
        <v>1</v>
      </c>
      <c r="J397" s="11">
        <v>110.248</v>
      </c>
      <c r="K397" s="11">
        <f>IF(Tabela1[[#This Row],[distância '[km']]]&gt;100,TRUNC(Tabela1[[#This Row],[distância '[km']]]/'Custos Unitários'!$C$7,0),0)</f>
        <v>1</v>
      </c>
      <c r="L397" s="1">
        <f>Tabela1[[#This Row],[distância '[km']]]*(1+'Custos Unitários'!$C$8)*(('Custos Unitários'!$C$21*'Custos Unitários'!$C$4)+('Custos Unitários'!$C$22*'Custos Unitários'!$C$5))</f>
        <v>4218957.2733032592</v>
      </c>
      <c r="M397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39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39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397" s="1">
        <f>'Custos Unitários'!$C$23*'Custos Unitários'!$C$6</f>
        <v>302692.44182889489</v>
      </c>
      <c r="Q397" s="5">
        <f>SUM(Tabela2[[#This Row],[custo duto e fibra]:[custo infra estação]])</f>
        <v>5172440.6257573627</v>
      </c>
      <c r="R397" s="2">
        <f>Tabela1[[#This Row],[distância '[km']]]*(1+'Custos Unitários'!$C$8)*('Custos Unitários'!$C$21*'Custos Unitários'!$C$4*'Custos Unitários'!$E$21+'Custos Unitários'!$C$22*'Custos Unitários'!$C$5*'Custos Unitários'!$E$22)</f>
        <v>50627.487279639114</v>
      </c>
      <c r="S397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39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39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397" s="2">
        <f>'Custos Unitários'!$C$23*'Custos Unitários'!$E$23*'Custos Unitários'!$C$6</f>
        <v>24215.39534631159</v>
      </c>
      <c r="W397" s="5">
        <f>SUM(Tabela3[[#This Row],[opex duto e fibra]:[opex infra estação]])</f>
        <v>130873.6069314538</v>
      </c>
    </row>
    <row r="398" spans="1:23" x14ac:dyDescent="0.25">
      <c r="A398" s="10">
        <v>170610</v>
      </c>
      <c r="B398" s="10" t="s">
        <v>20</v>
      </c>
      <c r="C398" s="10" t="s">
        <v>1440</v>
      </c>
      <c r="D398" s="10" t="s">
        <v>1441</v>
      </c>
      <c r="E398" s="10">
        <v>171500</v>
      </c>
      <c r="F398" s="10" t="s">
        <v>20</v>
      </c>
      <c r="G398" s="10" t="s">
        <v>1442</v>
      </c>
      <c r="H398" s="10" t="s">
        <v>1443</v>
      </c>
      <c r="I398" s="10">
        <v>1</v>
      </c>
      <c r="J398" s="11">
        <v>32.674999999999997</v>
      </c>
      <c r="K398" s="11">
        <f>IF(Tabela1[[#This Row],[distância '[km']]]&gt;100,TRUNC(Tabela1[[#This Row],[distância '[km']]]/'Custos Unitários'!$C$7,0),0)</f>
        <v>0</v>
      </c>
      <c r="L398" s="1">
        <f>Tabela1[[#This Row],[distância '[km']]]*(1+'Custos Unitários'!$C$8)*(('Custos Unitários'!$C$21*'Custos Unitários'!$C$4)+('Custos Unitários'!$C$22*'Custos Unitários'!$C$5))</f>
        <v>1250402.9905774617</v>
      </c>
      <c r="M398" s="1">
        <f>Tabela1[[#This Row],[Qtdade Amplificação]]*('Custos Unitários'!C$20)+IF(Tabela1[[#This Row],[Qtdade Amplificação]]&gt;4,TRUNC(Tabela1[[#This Row],[Qtdade Amplificação]]/4)*'Custos Unitários'!C$17,0)</f>
        <v>0</v>
      </c>
      <c r="N39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39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398" s="1">
        <f>'Custos Unitários'!$C$23*'Custos Unitários'!$C$6</f>
        <v>302692.44182889489</v>
      </c>
      <c r="Q398" s="5">
        <f>SUM(Tabela2[[#This Row],[custo duto e fibra]:[custo infra estação]])</f>
        <v>1919567.2301276927</v>
      </c>
      <c r="R398" s="2">
        <f>Tabela1[[#This Row],[distância '[km']]]*(1+'Custos Unitários'!$C$8)*('Custos Unitários'!$C$21*'Custos Unitários'!$C$4*'Custos Unitários'!$E$21+'Custos Unitários'!$C$22*'Custos Unitários'!$C$5*'Custos Unitários'!$E$22)</f>
        <v>15004.835886929541</v>
      </c>
      <c r="S398" s="2">
        <f>Tabela1[[#This Row],[Qtdade Amplificação]]*('Custos Unitários'!D$20)+IF(Tabela1[[#This Row],[Qtdade Amplificação]]&gt;4,TRUNC(Tabela1[[#This Row],[Qtdade Amplificação]]/4)*'Custos Unitários'!D$17,0)</f>
        <v>0</v>
      </c>
      <c r="T39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39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398" s="2">
        <f>'Custos Unitários'!$C$23*'Custos Unitários'!$E$23*'Custos Unitários'!$C$6</f>
        <v>24215.39534631159</v>
      </c>
      <c r="W398" s="5">
        <f>SUM(Tabela3[[#This Row],[opex duto e fibra]:[opex infra estação]])</f>
        <v>72207.476390412266</v>
      </c>
    </row>
    <row r="399" spans="1:23" x14ac:dyDescent="0.25">
      <c r="A399" s="10">
        <v>220300</v>
      </c>
      <c r="B399" s="10" t="s">
        <v>27</v>
      </c>
      <c r="C399" s="10" t="s">
        <v>1444</v>
      </c>
      <c r="D399" s="10" t="s">
        <v>1445</v>
      </c>
      <c r="E399" s="10">
        <v>220760</v>
      </c>
      <c r="F399" s="10" t="s">
        <v>27</v>
      </c>
      <c r="G399" s="10" t="s">
        <v>3231</v>
      </c>
      <c r="H399" s="10" t="s">
        <v>3232</v>
      </c>
      <c r="I399" s="10">
        <v>1</v>
      </c>
      <c r="J399" s="11">
        <v>105.586</v>
      </c>
      <c r="K399" s="11">
        <f>IF(Tabela1[[#This Row],[distância '[km']]]&gt;100,TRUNC(Tabela1[[#This Row],[distância '[km']]]/'Custos Unitários'!$C$7,0),0)</f>
        <v>1</v>
      </c>
      <c r="L399" s="1">
        <f>Tabela1[[#This Row],[distância '[km']]]*(1+'Custos Unitários'!$C$8)*(('Custos Unitários'!$C$21*'Custos Unitários'!$C$4)+('Custos Unitários'!$C$22*'Custos Unitários'!$C$5))</f>
        <v>4040552.4150914117</v>
      </c>
      <c r="M399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39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39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399" s="1">
        <f>'Custos Unitários'!$C$23*'Custos Unitários'!$C$6</f>
        <v>302692.44182889489</v>
      </c>
      <c r="Q399" s="5">
        <f>SUM(Tabela2[[#This Row],[custo duto e fibra]:[custo infra estação]])</f>
        <v>4994035.7675455138</v>
      </c>
      <c r="R399" s="2">
        <f>Tabela1[[#This Row],[distância '[km']]]*(1+'Custos Unitários'!$C$8)*('Custos Unitários'!$C$21*'Custos Unitários'!$C$4*'Custos Unitários'!$E$21+'Custos Unitários'!$C$22*'Custos Unitários'!$C$5*'Custos Unitários'!$E$22)</f>
        <v>48486.628981096947</v>
      </c>
      <c r="S399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39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39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399" s="2">
        <f>'Custos Unitários'!$C$23*'Custos Unitários'!$E$23*'Custos Unitários'!$C$6</f>
        <v>24215.39534631159</v>
      </c>
      <c r="W399" s="5">
        <f>SUM(Tabela3[[#This Row],[opex duto e fibra]:[opex infra estação]])</f>
        <v>128732.74863291165</v>
      </c>
    </row>
    <row r="400" spans="1:23" x14ac:dyDescent="0.25">
      <c r="A400" s="10">
        <v>520630</v>
      </c>
      <c r="B400" s="10" t="s">
        <v>42</v>
      </c>
      <c r="C400" s="10" t="s">
        <v>1446</v>
      </c>
      <c r="D400" s="10" t="s">
        <v>1447</v>
      </c>
      <c r="E400" s="10">
        <v>521580</v>
      </c>
      <c r="F400" s="10" t="s">
        <v>42</v>
      </c>
      <c r="G400" s="10" t="s">
        <v>3174</v>
      </c>
      <c r="H400" s="10" t="s">
        <v>3175</v>
      </c>
      <c r="I400" s="10">
        <v>1</v>
      </c>
      <c r="J400" s="11">
        <v>39.731999999999999</v>
      </c>
      <c r="K400" s="11">
        <f>IF(Tabela1[[#This Row],[distância '[km']]]&gt;100,TRUNC(Tabela1[[#This Row],[distância '[km']]]/'Custos Unitários'!$C$7,0),0)</f>
        <v>0</v>
      </c>
      <c r="L400" s="1">
        <f>Tabela1[[#This Row],[distância '[km']]]*(1+'Custos Unitários'!$C$8)*(('Custos Unitários'!$C$21*'Custos Unitários'!$C$4)+('Custos Unitários'!$C$22*'Custos Unitários'!$C$5))</f>
        <v>1520459.4222379099</v>
      </c>
      <c r="M400" s="1">
        <f>Tabela1[[#This Row],[Qtdade Amplificação]]*('Custos Unitários'!C$20)+IF(Tabela1[[#This Row],[Qtdade Amplificação]]&gt;4,TRUNC(Tabela1[[#This Row],[Qtdade Amplificação]]/4)*'Custos Unitários'!C$17,0)</f>
        <v>0</v>
      </c>
      <c r="N40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0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00" s="1">
        <f>'Custos Unitários'!$C$23*'Custos Unitários'!$C$6</f>
        <v>302692.44182889489</v>
      </c>
      <c r="Q400" s="5">
        <f>SUM(Tabela2[[#This Row],[custo duto e fibra]:[custo infra estação]])</f>
        <v>2189623.6617881409</v>
      </c>
      <c r="R400" s="2">
        <f>Tabela1[[#This Row],[distância '[km']]]*(1+'Custos Unitários'!$C$8)*('Custos Unitários'!$C$21*'Custos Unitários'!$C$4*'Custos Unitários'!$E$21+'Custos Unitários'!$C$22*'Custos Unitários'!$C$5*'Custos Unitários'!$E$22)</f>
        <v>18245.513066854921</v>
      </c>
      <c r="S400" s="2">
        <f>Tabela1[[#This Row],[Qtdade Amplificação]]*('Custos Unitários'!D$20)+IF(Tabela1[[#This Row],[Qtdade Amplificação]]&gt;4,TRUNC(Tabela1[[#This Row],[Qtdade Amplificação]]/4)*'Custos Unitários'!D$17,0)</f>
        <v>0</v>
      </c>
      <c r="T40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0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00" s="2">
        <f>'Custos Unitários'!$C$23*'Custos Unitários'!$E$23*'Custos Unitários'!$C$6</f>
        <v>24215.39534631159</v>
      </c>
      <c r="W400" s="5">
        <f>SUM(Tabela3[[#This Row],[opex duto e fibra]:[opex infra estação]])</f>
        <v>75448.153570337643</v>
      </c>
    </row>
    <row r="401" spans="1:23" x14ac:dyDescent="0.25">
      <c r="A401" s="10">
        <v>520640</v>
      </c>
      <c r="B401" s="10" t="s">
        <v>42</v>
      </c>
      <c r="C401" s="10" t="s">
        <v>1452</v>
      </c>
      <c r="D401" s="10" t="s">
        <v>1453</v>
      </c>
      <c r="E401" s="10">
        <v>521483</v>
      </c>
      <c r="F401" s="10" t="s">
        <v>42</v>
      </c>
      <c r="G401" s="10" t="s">
        <v>1454</v>
      </c>
      <c r="H401" s="10" t="s">
        <v>1455</v>
      </c>
      <c r="I401" s="10">
        <v>1</v>
      </c>
      <c r="J401" s="11">
        <v>72.319999999999993</v>
      </c>
      <c r="K401" s="11">
        <f>IF(Tabela1[[#This Row],[distância '[km']]]&gt;100,TRUNC(Tabela1[[#This Row],[distância '[km']]]/'Custos Unitários'!$C$7,0),0)</f>
        <v>0</v>
      </c>
      <c r="L401" s="1">
        <f>Tabela1[[#This Row],[distância '[km']]]*(1+'Custos Unitários'!$C$8)*(('Custos Unitários'!$C$21*'Custos Unitários'!$C$4)+('Custos Unitários'!$C$22*'Custos Unitários'!$C$5))</f>
        <v>2767533.1072245454</v>
      </c>
      <c r="M401" s="1">
        <f>Tabela1[[#This Row],[Qtdade Amplificação]]*('Custos Unitários'!C$20)+IF(Tabela1[[#This Row],[Qtdade Amplificação]]&gt;4,TRUNC(Tabela1[[#This Row],[Qtdade Amplificação]]/4)*'Custos Unitários'!C$17,0)</f>
        <v>0</v>
      </c>
      <c r="N40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40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401" s="1">
        <f>'Custos Unitários'!$C$23*'Custos Unitários'!$C$6</f>
        <v>302692.44182889489</v>
      </c>
      <c r="Q401" s="5">
        <f>SUM(Tabela2[[#This Row],[custo duto e fibra]:[custo infra estação]])</f>
        <v>3442107.0347254188</v>
      </c>
      <c r="R401" s="2">
        <f>Tabela1[[#This Row],[distância '[km']]]*(1+'Custos Unitários'!$C$8)*('Custos Unitários'!$C$21*'Custos Unitários'!$C$4*'Custos Unitários'!$E$21+'Custos Unitários'!$C$22*'Custos Unitários'!$C$5*'Custos Unitários'!$E$22)</f>
        <v>33210.397286694548</v>
      </c>
      <c r="S401" s="2">
        <f>Tabela1[[#This Row],[Qtdade Amplificação]]*('Custos Unitários'!D$20)+IF(Tabela1[[#This Row],[Qtdade Amplificação]]&gt;4,TRUNC(Tabela1[[#This Row],[Qtdade Amplificação]]/4)*'Custos Unitários'!D$17,0)</f>
        <v>0</v>
      </c>
      <c r="T40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40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401" s="2">
        <f>'Custos Unitários'!$C$23*'Custos Unitários'!$E$23*'Custos Unitários'!$C$6</f>
        <v>24215.39534631159</v>
      </c>
      <c r="W401" s="5">
        <f>SUM(Tabela3[[#This Row],[opex duto e fibra]:[opex infra estação]])</f>
        <v>90954.006585241499</v>
      </c>
    </row>
    <row r="402" spans="1:23" x14ac:dyDescent="0.25">
      <c r="A402" s="10">
        <v>312060</v>
      </c>
      <c r="B402" s="10" t="s">
        <v>37</v>
      </c>
      <c r="C402" s="10" t="s">
        <v>1456</v>
      </c>
      <c r="D402" s="10" t="s">
        <v>1457</v>
      </c>
      <c r="E402" s="10">
        <v>313220</v>
      </c>
      <c r="F402" s="10" t="s">
        <v>37</v>
      </c>
      <c r="G402" s="10" t="s">
        <v>1458</v>
      </c>
      <c r="H402" s="10" t="s">
        <v>1459</v>
      </c>
      <c r="I402" s="10">
        <v>1</v>
      </c>
      <c r="J402" s="11">
        <v>21.193000000000001</v>
      </c>
      <c r="K402" s="11">
        <f>IF(Tabela1[[#This Row],[distância '[km']]]&gt;100,TRUNC(Tabela1[[#This Row],[distância '[km']]]/'Custos Unitários'!$C$7,0),0)</f>
        <v>0</v>
      </c>
      <c r="L402" s="1">
        <f>Tabela1[[#This Row],[distância '[km']]]*(1+'Custos Unitários'!$C$8)*(('Custos Unitários'!$C$21*'Custos Unitários'!$C$4)+('Custos Unitários'!$C$22*'Custos Unitários'!$C$5))</f>
        <v>811011.18834913988</v>
      </c>
      <c r="M402" s="1">
        <f>Tabela1[[#This Row],[Qtdade Amplificação]]*('Custos Unitários'!C$20)+IF(Tabela1[[#This Row],[Qtdade Amplificação]]&gt;4,TRUNC(Tabela1[[#This Row],[Qtdade Amplificação]]/4)*'Custos Unitários'!C$17,0)</f>
        <v>0</v>
      </c>
      <c r="N40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0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02" s="1">
        <f>'Custos Unitários'!$C$23*'Custos Unitários'!$C$6</f>
        <v>302692.44182889489</v>
      </c>
      <c r="Q402" s="5">
        <f>SUM(Tabela2[[#This Row],[custo duto e fibra]:[custo infra estação]])</f>
        <v>1480175.4278993711</v>
      </c>
      <c r="R402" s="2">
        <f>Tabela1[[#This Row],[distância '[km']]]*(1+'Custos Unitários'!$C$8)*('Custos Unitários'!$C$21*'Custos Unitários'!$C$4*'Custos Unitários'!$E$21+'Custos Unitários'!$C$22*'Custos Unitários'!$C$5*'Custos Unitários'!$E$22)</f>
        <v>9732.1342601896795</v>
      </c>
      <c r="S402" s="2">
        <f>Tabela1[[#This Row],[Qtdade Amplificação]]*('Custos Unitários'!D$20)+IF(Tabela1[[#This Row],[Qtdade Amplificação]]&gt;4,TRUNC(Tabela1[[#This Row],[Qtdade Amplificação]]/4)*'Custos Unitários'!D$17,0)</f>
        <v>0</v>
      </c>
      <c r="T40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0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02" s="2">
        <f>'Custos Unitários'!$C$23*'Custos Unitários'!$E$23*'Custos Unitários'!$C$6</f>
        <v>24215.39534631159</v>
      </c>
      <c r="W402" s="5">
        <f>SUM(Tabela3[[#This Row],[opex duto e fibra]:[opex infra estação]])</f>
        <v>66934.774763672409</v>
      </c>
    </row>
    <row r="403" spans="1:23" x14ac:dyDescent="0.25">
      <c r="A403" s="10">
        <v>351330</v>
      </c>
      <c r="B403" s="10" t="s">
        <v>158</v>
      </c>
      <c r="C403" s="10" t="s">
        <v>1460</v>
      </c>
      <c r="D403" s="10" t="s">
        <v>1461</v>
      </c>
      <c r="E403" s="10">
        <v>353715</v>
      </c>
      <c r="F403" s="10" t="s">
        <v>158</v>
      </c>
      <c r="G403" s="10" t="s">
        <v>1462</v>
      </c>
      <c r="H403" s="10" t="s">
        <v>1463</v>
      </c>
      <c r="I403" s="10">
        <v>1</v>
      </c>
      <c r="J403" s="11">
        <v>10.694000000000001</v>
      </c>
      <c r="K403" s="11">
        <f>IF(Tabela1[[#This Row],[distância '[km']]]&gt;100,TRUNC(Tabela1[[#This Row],[distância '[km']]]/'Custos Unitários'!$C$7,0),0)</f>
        <v>0</v>
      </c>
      <c r="L403" s="1">
        <f>Tabela1[[#This Row],[distância '[km']]]*(1+'Custos Unitários'!$C$8)*(('Custos Unitários'!$C$21*'Custos Unitários'!$C$4)+('Custos Unitários'!$C$22*'Custos Unitários'!$C$5))</f>
        <v>409236.71250911633</v>
      </c>
      <c r="M403" s="1">
        <f>Tabela1[[#This Row],[Qtdade Amplificação]]*('Custos Unitários'!C$20)+IF(Tabela1[[#This Row],[Qtdade Amplificação]]&gt;4,TRUNC(Tabela1[[#This Row],[Qtdade Amplificação]]/4)*'Custos Unitários'!C$17,0)</f>
        <v>0</v>
      </c>
      <c r="N40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0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03" s="1">
        <f>'Custos Unitários'!$C$23*'Custos Unitários'!$C$6</f>
        <v>302692.44182889489</v>
      </c>
      <c r="Q403" s="5">
        <f>SUM(Tabela2[[#This Row],[custo duto e fibra]:[custo infra estação]])</f>
        <v>1078400.9520593476</v>
      </c>
      <c r="R403" s="2">
        <f>Tabela1[[#This Row],[distância '[km']]]*(1+'Custos Unitários'!$C$8)*('Custos Unitários'!$C$21*'Custos Unitários'!$C$4*'Custos Unitários'!$E$21+'Custos Unitários'!$C$22*'Custos Unitários'!$C$5*'Custos Unitários'!$E$22)</f>
        <v>4910.8405501093966</v>
      </c>
      <c r="S403" s="2">
        <f>Tabela1[[#This Row],[Qtdade Amplificação]]*('Custos Unitários'!D$20)+IF(Tabela1[[#This Row],[Qtdade Amplificação]]&gt;4,TRUNC(Tabela1[[#This Row],[Qtdade Amplificação]]/4)*'Custos Unitários'!D$17,0)</f>
        <v>0</v>
      </c>
      <c r="T40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0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03" s="2">
        <f>'Custos Unitários'!$C$23*'Custos Unitários'!$E$23*'Custos Unitários'!$C$6</f>
        <v>24215.39534631159</v>
      </c>
      <c r="W403" s="5">
        <f>SUM(Tabela3[[#This Row],[opex duto e fibra]:[opex infra estação]])</f>
        <v>62113.481053592128</v>
      </c>
    </row>
    <row r="404" spans="1:23" x14ac:dyDescent="0.25">
      <c r="A404" s="10">
        <v>312070</v>
      </c>
      <c r="B404" s="10" t="s">
        <v>37</v>
      </c>
      <c r="C404" s="10" t="s">
        <v>1464</v>
      </c>
      <c r="D404" s="10" t="s">
        <v>1465</v>
      </c>
      <c r="E404" s="10">
        <v>312890</v>
      </c>
      <c r="F404" s="10" t="s">
        <v>37</v>
      </c>
      <c r="G404" s="10" t="s">
        <v>1466</v>
      </c>
      <c r="H404" s="10" t="s">
        <v>1467</v>
      </c>
      <c r="I404" s="10">
        <v>1</v>
      </c>
      <c r="J404" s="11">
        <v>23.117999999999999</v>
      </c>
      <c r="K404" s="11">
        <f>IF(Tabela1[[#This Row],[distância '[km']]]&gt;100,TRUNC(Tabela1[[#This Row],[distância '[km']]]/'Custos Unitários'!$C$7,0),0)</f>
        <v>0</v>
      </c>
      <c r="L404" s="1">
        <f>Tabela1[[#This Row],[distância '[km']]]*(1+'Custos Unitários'!$C$8)*(('Custos Unitários'!$C$21*'Custos Unitários'!$C$4)+('Custos Unitários'!$C$22*'Custos Unitários'!$C$5))</f>
        <v>884676.85803120921</v>
      </c>
      <c r="M404" s="1">
        <f>Tabela1[[#This Row],[Qtdade Amplificação]]*('Custos Unitários'!C$20)+IF(Tabela1[[#This Row],[Qtdade Amplificação]]&gt;4,TRUNC(Tabela1[[#This Row],[Qtdade Amplificação]]/4)*'Custos Unitários'!C$17,0)</f>
        <v>0</v>
      </c>
      <c r="N40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0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04" s="1">
        <f>'Custos Unitários'!$C$23*'Custos Unitários'!$C$6</f>
        <v>302692.44182889489</v>
      </c>
      <c r="Q404" s="5">
        <f>SUM(Tabela2[[#This Row],[custo duto e fibra]:[custo infra estação]])</f>
        <v>1553841.0975814404</v>
      </c>
      <c r="R404" s="2">
        <f>Tabela1[[#This Row],[distância '[km']]]*(1+'Custos Unitários'!$C$8)*('Custos Unitários'!$C$21*'Custos Unitários'!$C$4*'Custos Unitários'!$E$21+'Custos Unitários'!$C$22*'Custos Unitários'!$C$5*'Custos Unitários'!$E$22)</f>
        <v>10616.122296374511</v>
      </c>
      <c r="S404" s="2">
        <f>Tabela1[[#This Row],[Qtdade Amplificação]]*('Custos Unitários'!D$20)+IF(Tabela1[[#This Row],[Qtdade Amplificação]]&gt;4,TRUNC(Tabela1[[#This Row],[Qtdade Amplificação]]/4)*'Custos Unitários'!D$17,0)</f>
        <v>0</v>
      </c>
      <c r="T40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0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04" s="2">
        <f>'Custos Unitários'!$C$23*'Custos Unitários'!$E$23*'Custos Unitários'!$C$6</f>
        <v>24215.39534631159</v>
      </c>
      <c r="W404" s="5">
        <f>SUM(Tabela3[[#This Row],[opex duto e fibra]:[opex infra estação]])</f>
        <v>67818.762799857242</v>
      </c>
    </row>
    <row r="405" spans="1:23" x14ac:dyDescent="0.25">
      <c r="A405" s="10">
        <v>312080</v>
      </c>
      <c r="B405" s="10" t="s">
        <v>37</v>
      </c>
      <c r="C405" s="10" t="s">
        <v>1468</v>
      </c>
      <c r="D405" s="10" t="s">
        <v>1469</v>
      </c>
      <c r="E405" s="10">
        <v>310490</v>
      </c>
      <c r="F405" s="10" t="s">
        <v>37</v>
      </c>
      <c r="G405" s="10" t="s">
        <v>1470</v>
      </c>
      <c r="H405" s="10" t="s">
        <v>1471</v>
      </c>
      <c r="I405" s="10">
        <v>1</v>
      </c>
      <c r="J405" s="11">
        <v>21.210999999999999</v>
      </c>
      <c r="K405" s="11">
        <f>IF(Tabela1[[#This Row],[distância '[km']]]&gt;100,TRUNC(Tabela1[[#This Row],[distância '[km']]]/'Custos Unitários'!$C$7,0),0)</f>
        <v>0</v>
      </c>
      <c r="L405" s="1">
        <f>Tabela1[[#This Row],[distância '[km']]]*(1+'Custos Unitários'!$C$8)*(('Custos Unitários'!$C$21*'Custos Unitários'!$C$4)+('Custos Unitários'!$C$22*'Custos Unitários'!$C$5))</f>
        <v>811700.01019551768</v>
      </c>
      <c r="M405" s="1">
        <f>Tabela1[[#This Row],[Qtdade Amplificação]]*('Custos Unitários'!C$20)+IF(Tabela1[[#This Row],[Qtdade Amplificação]]&gt;4,TRUNC(Tabela1[[#This Row],[Qtdade Amplificação]]/4)*'Custos Unitários'!C$17,0)</f>
        <v>0</v>
      </c>
      <c r="N40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0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05" s="1">
        <f>'Custos Unitários'!$C$23*'Custos Unitários'!$C$6</f>
        <v>302692.44182889489</v>
      </c>
      <c r="Q405" s="5">
        <f>SUM(Tabela2[[#This Row],[custo duto e fibra]:[custo infra estação]])</f>
        <v>1480864.2497457489</v>
      </c>
      <c r="R405" s="2">
        <f>Tabela1[[#This Row],[distância '[km']]]*(1+'Custos Unitários'!$C$8)*('Custos Unitários'!$C$21*'Custos Unitários'!$C$4*'Custos Unitários'!$E$21+'Custos Unitários'!$C$22*'Custos Unitários'!$C$5*'Custos Unitários'!$E$22)</f>
        <v>9740.4001223462128</v>
      </c>
      <c r="S405" s="2">
        <f>Tabela1[[#This Row],[Qtdade Amplificação]]*('Custos Unitários'!D$20)+IF(Tabela1[[#This Row],[Qtdade Amplificação]]&gt;4,TRUNC(Tabela1[[#This Row],[Qtdade Amplificação]]/4)*'Custos Unitários'!D$17,0)</f>
        <v>0</v>
      </c>
      <c r="T40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0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05" s="2">
        <f>'Custos Unitários'!$C$23*'Custos Unitários'!$E$23*'Custos Unitários'!$C$6</f>
        <v>24215.39534631159</v>
      </c>
      <c r="W405" s="5">
        <f>SUM(Tabela3[[#This Row],[opex duto e fibra]:[opex infra estação]])</f>
        <v>66943.040625828944</v>
      </c>
    </row>
    <row r="406" spans="1:23" x14ac:dyDescent="0.25">
      <c r="A406" s="10">
        <v>250523</v>
      </c>
      <c r="B406" s="10" t="s">
        <v>61</v>
      </c>
      <c r="C406" s="10" t="s">
        <v>1472</v>
      </c>
      <c r="D406" s="10" t="s">
        <v>1473</v>
      </c>
      <c r="E406" s="10">
        <v>250890</v>
      </c>
      <c r="F406" s="10" t="s">
        <v>61</v>
      </c>
      <c r="G406" s="10" t="s">
        <v>1077</v>
      </c>
      <c r="H406" s="10" t="s">
        <v>1078</v>
      </c>
      <c r="I406" s="10">
        <v>1</v>
      </c>
      <c r="J406" s="11">
        <v>23.1</v>
      </c>
      <c r="K406" s="11">
        <f>IF(Tabela1[[#This Row],[distância '[km']]]&gt;100,TRUNC(Tabela1[[#This Row],[distância '[km']]]/'Custos Unitários'!$C$7,0),0)</f>
        <v>0</v>
      </c>
      <c r="L406" s="1">
        <f>Tabela1[[#This Row],[distância '[km']]]*(1+'Custos Unitários'!$C$8)*(('Custos Unitários'!$C$21*'Custos Unitários'!$C$4)+('Custos Unitários'!$C$22*'Custos Unitários'!$C$5))</f>
        <v>883988.03618483152</v>
      </c>
      <c r="M406" s="1">
        <f>Tabela1[[#This Row],[Qtdade Amplificação]]*('Custos Unitários'!C$20)+IF(Tabela1[[#This Row],[Qtdade Amplificação]]&gt;4,TRUNC(Tabela1[[#This Row],[Qtdade Amplificação]]/4)*'Custos Unitários'!C$17,0)</f>
        <v>0</v>
      </c>
      <c r="N40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0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06" s="1">
        <f>'Custos Unitários'!$C$23*'Custos Unitários'!$C$6</f>
        <v>302692.44182889489</v>
      </c>
      <c r="Q406" s="5">
        <f>SUM(Tabela2[[#This Row],[custo duto e fibra]:[custo infra estação]])</f>
        <v>1553152.2757350625</v>
      </c>
      <c r="R406" s="2">
        <f>Tabela1[[#This Row],[distância '[km']]]*(1+'Custos Unitários'!$C$8)*('Custos Unitários'!$C$21*'Custos Unitários'!$C$4*'Custos Unitários'!$E$21+'Custos Unitários'!$C$22*'Custos Unitários'!$C$5*'Custos Unitários'!$E$22)</f>
        <v>10607.85643421798</v>
      </c>
      <c r="S406" s="2">
        <f>Tabela1[[#This Row],[Qtdade Amplificação]]*('Custos Unitários'!D$20)+IF(Tabela1[[#This Row],[Qtdade Amplificação]]&gt;4,TRUNC(Tabela1[[#This Row],[Qtdade Amplificação]]/4)*'Custos Unitários'!D$17,0)</f>
        <v>0</v>
      </c>
      <c r="T40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0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06" s="2">
        <f>'Custos Unitários'!$C$23*'Custos Unitários'!$E$23*'Custos Unitários'!$C$6</f>
        <v>24215.39534631159</v>
      </c>
      <c r="W406" s="5">
        <f>SUM(Tabela3[[#This Row],[opex duto e fibra]:[opex infra estação]])</f>
        <v>67810.496937700707</v>
      </c>
    </row>
    <row r="407" spans="1:23" x14ac:dyDescent="0.25">
      <c r="A407" s="10">
        <v>260490</v>
      </c>
      <c r="B407" s="10" t="s">
        <v>13</v>
      </c>
      <c r="C407" s="10" t="s">
        <v>1474</v>
      </c>
      <c r="D407" s="10" t="s">
        <v>1475</v>
      </c>
      <c r="E407" s="10">
        <v>261050</v>
      </c>
      <c r="F407" s="10" t="s">
        <v>13</v>
      </c>
      <c r="G407" s="10" t="s">
        <v>1476</v>
      </c>
      <c r="H407" s="10" t="s">
        <v>1477</v>
      </c>
      <c r="I407" s="10">
        <v>1</v>
      </c>
      <c r="J407" s="11">
        <v>19.649000000000001</v>
      </c>
      <c r="K407" s="11">
        <f>IF(Tabela1[[#This Row],[distância '[km']]]&gt;100,TRUNC(Tabela1[[#This Row],[distância '[km']]]/'Custos Unitários'!$C$7,0),0)</f>
        <v>0</v>
      </c>
      <c r="L407" s="1">
        <f>Tabela1[[#This Row],[distância '[km']]]*(1+'Custos Unitários'!$C$8)*(('Custos Unitários'!$C$21*'Custos Unitários'!$C$4)+('Custos Unitários'!$C$22*'Custos Unitários'!$C$5))</f>
        <v>751925.58108206722</v>
      </c>
      <c r="M407" s="1">
        <f>Tabela1[[#This Row],[Qtdade Amplificação]]*('Custos Unitários'!C$20)+IF(Tabela1[[#This Row],[Qtdade Amplificação]]&gt;4,TRUNC(Tabela1[[#This Row],[Qtdade Amplificação]]/4)*'Custos Unitários'!C$17,0)</f>
        <v>0</v>
      </c>
      <c r="N40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0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07" s="1">
        <f>'Custos Unitários'!$C$23*'Custos Unitários'!$C$6</f>
        <v>302692.44182889489</v>
      </c>
      <c r="Q407" s="5">
        <f>SUM(Tabela2[[#This Row],[custo duto e fibra]:[custo infra estação]])</f>
        <v>1421089.8206322985</v>
      </c>
      <c r="R407" s="2">
        <f>Tabela1[[#This Row],[distância '[km']]]*(1+'Custos Unitários'!$C$8)*('Custos Unitários'!$C$21*'Custos Unitários'!$C$4*'Custos Unitários'!$E$21+'Custos Unitários'!$C$22*'Custos Unitários'!$C$5*'Custos Unitários'!$E$22)</f>
        <v>9023.1069729848077</v>
      </c>
      <c r="S407" s="2">
        <f>Tabela1[[#This Row],[Qtdade Amplificação]]*('Custos Unitários'!D$20)+IF(Tabela1[[#This Row],[Qtdade Amplificação]]&gt;4,TRUNC(Tabela1[[#This Row],[Qtdade Amplificação]]/4)*'Custos Unitários'!D$17,0)</f>
        <v>0</v>
      </c>
      <c r="T40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0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07" s="2">
        <f>'Custos Unitários'!$C$23*'Custos Unitários'!$E$23*'Custos Unitários'!$C$6</f>
        <v>24215.39534631159</v>
      </c>
      <c r="W407" s="5">
        <f>SUM(Tabela3[[#This Row],[opex duto e fibra]:[opex infra estação]])</f>
        <v>66225.747476467528</v>
      </c>
    </row>
    <row r="408" spans="1:23" x14ac:dyDescent="0.25">
      <c r="A408" s="10">
        <v>150276</v>
      </c>
      <c r="B408" s="10" t="s">
        <v>14</v>
      </c>
      <c r="C408" s="10" t="s">
        <v>1478</v>
      </c>
      <c r="D408" s="10" t="s">
        <v>1479</v>
      </c>
      <c r="E408" s="10">
        <v>150613</v>
      </c>
      <c r="F408" s="10" t="s">
        <v>14</v>
      </c>
      <c r="G408" s="10" t="s">
        <v>1480</v>
      </c>
      <c r="H408" s="10" t="s">
        <v>1481</v>
      </c>
      <c r="I408" s="10">
        <v>1</v>
      </c>
      <c r="J408" s="11">
        <v>92.611000000000004</v>
      </c>
      <c r="K408" s="11">
        <f>IF(Tabela1[[#This Row],[distância '[km']]]&gt;100,TRUNC(Tabela1[[#This Row],[distância '[km']]]/'Custos Unitários'!$C$7,0),0)</f>
        <v>0</v>
      </c>
      <c r="L408" s="1">
        <f>Tabela1[[#This Row],[distância '[km']]]*(1+'Custos Unitários'!$C$8)*(('Custos Unitários'!$C$21*'Custos Unitários'!$C$4)+('Custos Unitários'!$C$22*'Custos Unitários'!$C$5))</f>
        <v>3544026.6674940875</v>
      </c>
      <c r="M408" s="1">
        <f>Tabela1[[#This Row],[Qtdade Amplificação]]*('Custos Unitários'!C$20)+IF(Tabela1[[#This Row],[Qtdade Amplificação]]&gt;4,TRUNC(Tabela1[[#This Row],[Qtdade Amplificação]]/4)*'Custos Unitários'!C$17,0)</f>
        <v>0</v>
      </c>
      <c r="N40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40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408" s="1">
        <f>'Custos Unitários'!$C$23*'Custos Unitários'!$C$6</f>
        <v>302692.44182889489</v>
      </c>
      <c r="Q408" s="5">
        <f>SUM(Tabela2[[#This Row],[custo duto e fibra]:[custo infra estação]])</f>
        <v>4264502.2481357884</v>
      </c>
      <c r="R408" s="2">
        <f>Tabela1[[#This Row],[distância '[km']]]*(1+'Custos Unitários'!$C$8)*('Custos Unitários'!$C$21*'Custos Unitários'!$C$4*'Custos Unitários'!$E$21+'Custos Unitários'!$C$22*'Custos Unitários'!$C$5*'Custos Unitários'!$E$22)</f>
        <v>42528.320009929055</v>
      </c>
      <c r="S408" s="2">
        <f>Tabela1[[#This Row],[Qtdade Amplificação]]*('Custos Unitários'!D$20)+IF(Tabela1[[#This Row],[Qtdade Amplificação]]&gt;4,TRUNC(Tabela1[[#This Row],[Qtdade Amplificação]]/4)*'Custos Unitários'!D$17,0)</f>
        <v>0</v>
      </c>
      <c r="T40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40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408" s="2">
        <f>'Custos Unitários'!$C$23*'Custos Unitários'!$E$23*'Custos Unitários'!$C$6</f>
        <v>24215.39534631159</v>
      </c>
      <c r="W408" s="5">
        <f>SUM(Tabela3[[#This Row],[opex duto e fibra]:[opex infra estação]])</f>
        <v>104862.09462255872</v>
      </c>
    </row>
    <row r="409" spans="1:23" x14ac:dyDescent="0.25">
      <c r="A409" s="10">
        <v>312083</v>
      </c>
      <c r="B409" s="10" t="s">
        <v>37</v>
      </c>
      <c r="C409" s="10" t="s">
        <v>1482</v>
      </c>
      <c r="D409" s="10" t="s">
        <v>1483</v>
      </c>
      <c r="E409" s="10">
        <v>320035</v>
      </c>
      <c r="F409" s="10" t="s">
        <v>67</v>
      </c>
      <c r="G409" s="10" t="s">
        <v>201</v>
      </c>
      <c r="H409" s="10" t="s">
        <v>202</v>
      </c>
      <c r="I409" s="10">
        <v>1</v>
      </c>
      <c r="J409" s="11">
        <v>28.317</v>
      </c>
      <c r="K409" s="11">
        <f>IF(Tabela1[[#This Row],[distância '[km']]]&gt;100,TRUNC(Tabela1[[#This Row],[distância '[km']]]/'Custos Unitários'!$C$7,0),0)</f>
        <v>0</v>
      </c>
      <c r="L409" s="1">
        <f>Tabela1[[#This Row],[distância '[km']]]*(1+'Custos Unitários'!$C$8)*(('Custos Unitários'!$C$21*'Custos Unitários'!$C$4)+('Custos Unitários'!$C$22*'Custos Unitários'!$C$5))</f>
        <v>1083631.5679933277</v>
      </c>
      <c r="M409" s="1">
        <f>Tabela1[[#This Row],[Qtdade Amplificação]]*('Custos Unitários'!C$20)+IF(Tabela1[[#This Row],[Qtdade Amplificação]]&gt;4,TRUNC(Tabela1[[#This Row],[Qtdade Amplificação]]/4)*'Custos Unitários'!C$17,0)</f>
        <v>0</v>
      </c>
      <c r="N40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0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09" s="1">
        <f>'Custos Unitários'!$C$23*'Custos Unitários'!$C$6</f>
        <v>302692.44182889489</v>
      </c>
      <c r="Q409" s="5">
        <f>SUM(Tabela2[[#This Row],[custo duto e fibra]:[custo infra estação]])</f>
        <v>1752795.8075435588</v>
      </c>
      <c r="R409" s="2">
        <f>Tabela1[[#This Row],[distância '[km']]]*(1+'Custos Unitários'!$C$8)*('Custos Unitários'!$C$21*'Custos Unitários'!$C$4*'Custos Unitários'!$E$21+'Custos Unitários'!$C$22*'Custos Unitários'!$C$5*'Custos Unitários'!$E$22)</f>
        <v>13003.578815919933</v>
      </c>
      <c r="S409" s="2">
        <f>Tabela1[[#This Row],[Qtdade Amplificação]]*('Custos Unitários'!D$20)+IF(Tabela1[[#This Row],[Qtdade Amplificação]]&gt;4,TRUNC(Tabela1[[#This Row],[Qtdade Amplificação]]/4)*'Custos Unitários'!D$17,0)</f>
        <v>0</v>
      </c>
      <c r="T40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0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09" s="2">
        <f>'Custos Unitários'!$C$23*'Custos Unitários'!$E$23*'Custos Unitários'!$C$6</f>
        <v>24215.39534631159</v>
      </c>
      <c r="W409" s="5">
        <f>SUM(Tabela3[[#This Row],[opex duto e fibra]:[opex infra estação]])</f>
        <v>70206.219319402662</v>
      </c>
    </row>
    <row r="410" spans="1:23" x14ac:dyDescent="0.25">
      <c r="A410" s="10">
        <v>220323</v>
      </c>
      <c r="B410" s="10" t="s">
        <v>27</v>
      </c>
      <c r="C410" s="10" t="s">
        <v>1488</v>
      </c>
      <c r="D410" s="10" t="s">
        <v>1489</v>
      </c>
      <c r="E410" s="10">
        <v>220190</v>
      </c>
      <c r="F410" s="10" t="s">
        <v>27</v>
      </c>
      <c r="G410" s="10" t="s">
        <v>702</v>
      </c>
      <c r="H410" s="10" t="s">
        <v>703</v>
      </c>
      <c r="I410" s="10">
        <v>1</v>
      </c>
      <c r="J410" s="11">
        <v>8.9629999999999992</v>
      </c>
      <c r="K410" s="11">
        <f>IF(Tabela1[[#This Row],[distância '[km']]]&gt;100,TRUNC(Tabela1[[#This Row],[distância '[km']]]/'Custos Unitários'!$C$7,0),0)</f>
        <v>0</v>
      </c>
      <c r="L410" s="1">
        <f>Tabela1[[#This Row],[distância '[km']]]*(1+'Custos Unitários'!$C$8)*(('Custos Unitários'!$C$21*'Custos Unitários'!$C$4)+('Custos Unitários'!$C$22*'Custos Unitários'!$C$5))</f>
        <v>342995.01161578542</v>
      </c>
      <c r="M410" s="1">
        <f>Tabela1[[#This Row],[Qtdade Amplificação]]*('Custos Unitários'!C$20)+IF(Tabela1[[#This Row],[Qtdade Amplificação]]&gt;4,TRUNC(Tabela1[[#This Row],[Qtdade Amplificação]]/4)*'Custos Unitários'!C$17,0)</f>
        <v>0</v>
      </c>
      <c r="N41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1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10" s="1">
        <f>'Custos Unitários'!$C$23*'Custos Unitários'!$C$6</f>
        <v>302692.44182889489</v>
      </c>
      <c r="Q410" s="5">
        <f>SUM(Tabela2[[#This Row],[custo duto e fibra]:[custo infra estação]])</f>
        <v>1012159.2511660167</v>
      </c>
      <c r="R410" s="2">
        <f>Tabela1[[#This Row],[distância '[km']]]*(1+'Custos Unitários'!$C$8)*('Custos Unitários'!$C$21*'Custos Unitários'!$C$4*'Custos Unitários'!$E$21+'Custos Unitários'!$C$22*'Custos Unitários'!$C$5*'Custos Unitários'!$E$22)</f>
        <v>4115.9401393894259</v>
      </c>
      <c r="S410" s="2">
        <f>Tabela1[[#This Row],[Qtdade Amplificação]]*('Custos Unitários'!D$20)+IF(Tabela1[[#This Row],[Qtdade Amplificação]]&gt;4,TRUNC(Tabela1[[#This Row],[Qtdade Amplificação]]/4)*'Custos Unitários'!D$17,0)</f>
        <v>0</v>
      </c>
      <c r="T41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1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10" s="2">
        <f>'Custos Unitários'!$C$23*'Custos Unitários'!$E$23*'Custos Unitários'!$C$6</f>
        <v>24215.39534631159</v>
      </c>
      <c r="W410" s="5">
        <f>SUM(Tabela3[[#This Row],[opex duto e fibra]:[opex infra estação]])</f>
        <v>61318.580642872155</v>
      </c>
    </row>
    <row r="411" spans="1:23" x14ac:dyDescent="0.25">
      <c r="A411" s="10">
        <v>250527</v>
      </c>
      <c r="B411" s="10" t="s">
        <v>61</v>
      </c>
      <c r="C411" s="10" t="s">
        <v>1490</v>
      </c>
      <c r="D411" s="10" t="s">
        <v>1491</v>
      </c>
      <c r="E411" s="10">
        <v>250890</v>
      </c>
      <c r="F411" s="10" t="s">
        <v>61</v>
      </c>
      <c r="G411" s="10" t="s">
        <v>1077</v>
      </c>
      <c r="H411" s="10" t="s">
        <v>1078</v>
      </c>
      <c r="I411" s="10">
        <v>1</v>
      </c>
      <c r="J411" s="11">
        <v>30.119</v>
      </c>
      <c r="K411" s="11">
        <f>IF(Tabela1[[#This Row],[distância '[km']]]&gt;100,TRUNC(Tabela1[[#This Row],[distância '[km']]]/'Custos Unitários'!$C$7,0),0)</f>
        <v>0</v>
      </c>
      <c r="L411" s="1">
        <f>Tabela1[[#This Row],[distância '[km']]]*(1+'Custos Unitários'!$C$8)*(('Custos Unitários'!$C$21*'Custos Unitários'!$C$4)+('Custos Unitários'!$C$22*'Custos Unitários'!$C$5))</f>
        <v>1152590.2883918155</v>
      </c>
      <c r="M411" s="1">
        <f>Tabela1[[#This Row],[Qtdade Amplificação]]*('Custos Unitários'!C$20)+IF(Tabela1[[#This Row],[Qtdade Amplificação]]&gt;4,TRUNC(Tabela1[[#This Row],[Qtdade Amplificação]]/4)*'Custos Unitários'!C$17,0)</f>
        <v>0</v>
      </c>
      <c r="N41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1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11" s="1">
        <f>'Custos Unitários'!$C$23*'Custos Unitários'!$C$6</f>
        <v>302692.44182889489</v>
      </c>
      <c r="Q411" s="5">
        <f>SUM(Tabela2[[#This Row],[custo duto e fibra]:[custo infra estação]])</f>
        <v>1821754.5279420465</v>
      </c>
      <c r="R411" s="2">
        <f>Tabela1[[#This Row],[distância '[km']]]*(1+'Custos Unitários'!$C$8)*('Custos Unitários'!$C$21*'Custos Unitários'!$C$4*'Custos Unitários'!$E$21+'Custos Unitários'!$C$22*'Custos Unitários'!$C$5*'Custos Unitários'!$E$22)</f>
        <v>13831.083460701788</v>
      </c>
      <c r="S411" s="2">
        <f>Tabela1[[#This Row],[Qtdade Amplificação]]*('Custos Unitários'!D$20)+IF(Tabela1[[#This Row],[Qtdade Amplificação]]&gt;4,TRUNC(Tabela1[[#This Row],[Qtdade Amplificação]]/4)*'Custos Unitários'!D$17,0)</f>
        <v>0</v>
      </c>
      <c r="T41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1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11" s="2">
        <f>'Custos Unitários'!$C$23*'Custos Unitários'!$E$23*'Custos Unitários'!$C$6</f>
        <v>24215.39534631159</v>
      </c>
      <c r="W411" s="5">
        <f>SUM(Tabela3[[#This Row],[opex duto e fibra]:[opex infra estação]])</f>
        <v>71033.723964184508</v>
      </c>
    </row>
    <row r="412" spans="1:23" x14ac:dyDescent="0.25">
      <c r="A412" s="10">
        <v>312087</v>
      </c>
      <c r="B412" s="10" t="s">
        <v>37</v>
      </c>
      <c r="C412" s="10" t="s">
        <v>1492</v>
      </c>
      <c r="D412" s="10" t="s">
        <v>1493</v>
      </c>
      <c r="E412" s="10">
        <v>310270</v>
      </c>
      <c r="F412" s="10" t="s">
        <v>37</v>
      </c>
      <c r="G412" s="10" t="s">
        <v>903</v>
      </c>
      <c r="H412" s="10" t="s">
        <v>904</v>
      </c>
      <c r="I412" s="10">
        <v>1</v>
      </c>
      <c r="J412" s="11">
        <v>53.652999999999999</v>
      </c>
      <c r="K412" s="11">
        <f>IF(Tabela1[[#This Row],[distância '[km']]]&gt;100,TRUNC(Tabela1[[#This Row],[distância '[km']]]/'Custos Unitários'!$C$7,0),0)</f>
        <v>0</v>
      </c>
      <c r="L412" s="1">
        <f>Tabela1[[#This Row],[distância '[km']]]*(1+'Custos Unitários'!$C$8)*(('Custos Unitários'!$C$21*'Custos Unitários'!$C$4)+('Custos Unitários'!$C$22*'Custos Unitários'!$C$5))</f>
        <v>2053186.5846504227</v>
      </c>
      <c r="M412" s="1">
        <f>Tabela1[[#This Row],[Qtdade Amplificação]]*('Custos Unitários'!C$20)+IF(Tabela1[[#This Row],[Qtdade Amplificação]]&gt;4,TRUNC(Tabela1[[#This Row],[Qtdade Amplificação]]/4)*'Custos Unitários'!C$17,0)</f>
        <v>0</v>
      </c>
      <c r="N41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41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412" s="1">
        <f>'Custos Unitários'!$C$23*'Custos Unitários'!$C$6</f>
        <v>302692.44182889489</v>
      </c>
      <c r="Q412" s="5">
        <f>SUM(Tabela2[[#This Row],[custo duto e fibra]:[custo infra estação]])</f>
        <v>2727760.5121512963</v>
      </c>
      <c r="R412" s="2">
        <f>Tabela1[[#This Row],[distância '[km']]]*(1+'Custos Unitários'!$C$8)*('Custos Unitários'!$C$21*'Custos Unitários'!$C$4*'Custos Unitários'!$E$21+'Custos Unitários'!$C$22*'Custos Unitários'!$C$5*'Custos Unitários'!$E$22)</f>
        <v>24638.239015805073</v>
      </c>
      <c r="S412" s="2">
        <f>Tabela1[[#This Row],[Qtdade Amplificação]]*('Custos Unitários'!D$20)+IF(Tabela1[[#This Row],[Qtdade Amplificação]]&gt;4,TRUNC(Tabela1[[#This Row],[Qtdade Amplificação]]/4)*'Custos Unitários'!D$17,0)</f>
        <v>0</v>
      </c>
      <c r="T41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41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412" s="2">
        <f>'Custos Unitários'!$C$23*'Custos Unitários'!$E$23*'Custos Unitários'!$C$6</f>
        <v>24215.39534631159</v>
      </c>
      <c r="W412" s="5">
        <f>SUM(Tabela3[[#This Row],[opex duto e fibra]:[opex infra estação]])</f>
        <v>82381.848314352013</v>
      </c>
    </row>
    <row r="413" spans="1:23" x14ac:dyDescent="0.25">
      <c r="A413" s="10">
        <v>220327</v>
      </c>
      <c r="B413" s="10" t="s">
        <v>27</v>
      </c>
      <c r="C413" s="10" t="s">
        <v>1494</v>
      </c>
      <c r="D413" s="10" t="s">
        <v>1495</v>
      </c>
      <c r="E413" s="10">
        <v>220780</v>
      </c>
      <c r="F413" s="10" t="s">
        <v>27</v>
      </c>
      <c r="G413" s="10" t="s">
        <v>30</v>
      </c>
      <c r="H413" s="10" t="s">
        <v>31</v>
      </c>
      <c r="I413" s="10">
        <v>1</v>
      </c>
      <c r="J413" s="11">
        <v>57.906999999999996</v>
      </c>
      <c r="K413" s="11">
        <f>IF(Tabela1[[#This Row],[distância '[km']]]&gt;100,TRUNC(Tabela1[[#This Row],[distância '[km']]]/'Custos Unitários'!$C$7,0),0)</f>
        <v>0</v>
      </c>
      <c r="L413" s="1">
        <f>Tabela1[[#This Row],[distância '[km']]]*(1+'Custos Unitários'!$C$8)*(('Custos Unitários'!$C$21*'Custos Unitários'!$C$4)+('Custos Unitários'!$C$22*'Custos Unitários'!$C$5))</f>
        <v>2215978.147677707</v>
      </c>
      <c r="M413" s="1">
        <f>Tabela1[[#This Row],[Qtdade Amplificação]]*('Custos Unitários'!C$20)+IF(Tabela1[[#This Row],[Qtdade Amplificação]]&gt;4,TRUNC(Tabela1[[#This Row],[Qtdade Amplificação]]/4)*'Custos Unitários'!C$17,0)</f>
        <v>0</v>
      </c>
      <c r="N41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41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413" s="1">
        <f>'Custos Unitários'!$C$23*'Custos Unitários'!$C$6</f>
        <v>302692.44182889489</v>
      </c>
      <c r="Q413" s="5">
        <f>SUM(Tabela2[[#This Row],[custo duto e fibra]:[custo infra estação]])</f>
        <v>2890552.0751785804</v>
      </c>
      <c r="R413" s="2">
        <f>Tabela1[[#This Row],[distância '[km']]]*(1+'Custos Unitários'!$C$8)*('Custos Unitários'!$C$21*'Custos Unitários'!$C$4*'Custos Unitários'!$E$21+'Custos Unitários'!$C$22*'Custos Unitários'!$C$5*'Custos Unitários'!$E$22)</f>
        <v>26591.737772132488</v>
      </c>
      <c r="S413" s="2">
        <f>Tabela1[[#This Row],[Qtdade Amplificação]]*('Custos Unitários'!D$20)+IF(Tabela1[[#This Row],[Qtdade Amplificação]]&gt;4,TRUNC(Tabela1[[#This Row],[Qtdade Amplificação]]/4)*'Custos Unitários'!D$17,0)</f>
        <v>0</v>
      </c>
      <c r="T41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41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413" s="2">
        <f>'Custos Unitários'!$C$23*'Custos Unitários'!$E$23*'Custos Unitários'!$C$6</f>
        <v>24215.39534631159</v>
      </c>
      <c r="W413" s="5">
        <f>SUM(Tabela3[[#This Row],[opex duto e fibra]:[opex infra estação]])</f>
        <v>84335.347070679432</v>
      </c>
    </row>
    <row r="414" spans="1:23" x14ac:dyDescent="0.25">
      <c r="A414" s="10">
        <v>250530</v>
      </c>
      <c r="B414" s="10" t="s">
        <v>61</v>
      </c>
      <c r="C414" s="10" t="s">
        <v>1496</v>
      </c>
      <c r="D414" s="10" t="s">
        <v>1497</v>
      </c>
      <c r="E414" s="10">
        <v>250700</v>
      </c>
      <c r="F414" s="10" t="s">
        <v>61</v>
      </c>
      <c r="G414" s="10" t="s">
        <v>675</v>
      </c>
      <c r="H414" s="10" t="s">
        <v>676</v>
      </c>
      <c r="I414" s="10">
        <v>1</v>
      </c>
      <c r="J414" s="11">
        <v>38.621000000000002</v>
      </c>
      <c r="K414" s="11">
        <f>IF(Tabela1[[#This Row],[distância '[km']]]&gt;100,TRUNC(Tabela1[[#This Row],[distância '[km']]]/'Custos Unitários'!$C$7,0),0)</f>
        <v>0</v>
      </c>
      <c r="L414" s="1">
        <f>Tabela1[[#This Row],[distância '[km']]]*(1+'Custos Unitários'!$C$8)*(('Custos Unitários'!$C$21*'Custos Unitários'!$C$4)+('Custos Unitários'!$C$22*'Custos Unitários'!$C$5))</f>
        <v>1477943.8071642586</v>
      </c>
      <c r="M414" s="1">
        <f>Tabela1[[#This Row],[Qtdade Amplificação]]*('Custos Unitários'!C$20)+IF(Tabela1[[#This Row],[Qtdade Amplificação]]&gt;4,TRUNC(Tabela1[[#This Row],[Qtdade Amplificação]]/4)*'Custos Unitários'!C$17,0)</f>
        <v>0</v>
      </c>
      <c r="N41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1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14" s="1">
        <f>'Custos Unitários'!$C$23*'Custos Unitários'!$C$6</f>
        <v>302692.44182889489</v>
      </c>
      <c r="Q414" s="5">
        <f>SUM(Tabela2[[#This Row],[custo duto e fibra]:[custo infra estação]])</f>
        <v>2147108.0467144893</v>
      </c>
      <c r="R414" s="2">
        <f>Tabela1[[#This Row],[distância '[km']]]*(1+'Custos Unitários'!$C$8)*('Custos Unitários'!$C$21*'Custos Unitários'!$C$4*'Custos Unitários'!$E$21+'Custos Unitários'!$C$22*'Custos Unitários'!$C$5*'Custos Unitários'!$E$22)</f>
        <v>17735.325685971104</v>
      </c>
      <c r="S414" s="2">
        <f>Tabela1[[#This Row],[Qtdade Amplificação]]*('Custos Unitários'!D$20)+IF(Tabela1[[#This Row],[Qtdade Amplificação]]&gt;4,TRUNC(Tabela1[[#This Row],[Qtdade Amplificação]]/4)*'Custos Unitários'!D$17,0)</f>
        <v>0</v>
      </c>
      <c r="T41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1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14" s="2">
        <f>'Custos Unitários'!$C$23*'Custos Unitários'!$E$23*'Custos Unitários'!$C$6</f>
        <v>24215.39534631159</v>
      </c>
      <c r="W414" s="5">
        <f>SUM(Tabela3[[#This Row],[opex duto e fibra]:[opex infra estação]])</f>
        <v>74937.966189453829</v>
      </c>
    </row>
    <row r="415" spans="1:23" x14ac:dyDescent="0.25">
      <c r="A415" s="10">
        <v>220325</v>
      </c>
      <c r="B415" s="10" t="s">
        <v>27</v>
      </c>
      <c r="C415" s="10" t="s">
        <v>1500</v>
      </c>
      <c r="D415" s="10" t="s">
        <v>1501</v>
      </c>
      <c r="E415" s="10">
        <v>220640</v>
      </c>
      <c r="F415" s="10" t="s">
        <v>27</v>
      </c>
      <c r="G415" s="10" t="s">
        <v>617</v>
      </c>
      <c r="H415" s="10" t="s">
        <v>618</v>
      </c>
      <c r="I415" s="10">
        <v>1</v>
      </c>
      <c r="J415" s="11">
        <v>34.972000000000001</v>
      </c>
      <c r="K415" s="11">
        <f>IF(Tabela1[[#This Row],[distância '[km']]]&gt;100,TRUNC(Tabela1[[#This Row],[distância '[km']]]/'Custos Unitários'!$C$7,0),0)</f>
        <v>0</v>
      </c>
      <c r="L415" s="1">
        <f>Tabela1[[#This Row],[distância '[km']]]*(1+'Custos Unitários'!$C$8)*(('Custos Unitários'!$C$21*'Custos Unitários'!$C$4)+('Custos Unitários'!$C$22*'Custos Unitários'!$C$5))</f>
        <v>1338304.3117513387</v>
      </c>
      <c r="M415" s="1">
        <f>Tabela1[[#This Row],[Qtdade Amplificação]]*('Custos Unitários'!C$20)+IF(Tabela1[[#This Row],[Qtdade Amplificação]]&gt;4,TRUNC(Tabela1[[#This Row],[Qtdade Amplificação]]/4)*'Custos Unitários'!C$17,0)</f>
        <v>0</v>
      </c>
      <c r="N41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1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15" s="1">
        <f>'Custos Unitários'!$C$23*'Custos Unitários'!$C$6</f>
        <v>302692.44182889489</v>
      </c>
      <c r="Q415" s="5">
        <f>SUM(Tabela2[[#This Row],[custo duto e fibra]:[custo infra estação]])</f>
        <v>2007468.5513015697</v>
      </c>
      <c r="R415" s="2">
        <f>Tabela1[[#This Row],[distância '[km']]]*(1+'Custos Unitários'!$C$8)*('Custos Unitários'!$C$21*'Custos Unitários'!$C$4*'Custos Unitários'!$E$21+'Custos Unitários'!$C$22*'Custos Unitários'!$C$5*'Custos Unitários'!$E$22)</f>
        <v>16059.651741016067</v>
      </c>
      <c r="S415" s="2">
        <f>Tabela1[[#This Row],[Qtdade Amplificação]]*('Custos Unitários'!D$20)+IF(Tabela1[[#This Row],[Qtdade Amplificação]]&gt;4,TRUNC(Tabela1[[#This Row],[Qtdade Amplificação]]/4)*'Custos Unitários'!D$17,0)</f>
        <v>0</v>
      </c>
      <c r="T41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1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15" s="2">
        <f>'Custos Unitários'!$C$23*'Custos Unitários'!$E$23*'Custos Unitários'!$C$6</f>
        <v>24215.39534631159</v>
      </c>
      <c r="W415" s="5">
        <f>SUM(Tabela3[[#This Row],[opex duto e fibra]:[opex infra estação]])</f>
        <v>73262.292244498793</v>
      </c>
    </row>
    <row r="416" spans="1:23" x14ac:dyDescent="0.25">
      <c r="A416" s="10">
        <v>210370</v>
      </c>
      <c r="B416" s="10" t="s">
        <v>17</v>
      </c>
      <c r="C416" s="10" t="s">
        <v>1502</v>
      </c>
      <c r="D416" s="10" t="s">
        <v>1503</v>
      </c>
      <c r="E416" s="10">
        <v>210860</v>
      </c>
      <c r="F416" s="10" t="s">
        <v>17</v>
      </c>
      <c r="G416" s="10" t="s">
        <v>327</v>
      </c>
      <c r="H416" s="10" t="s">
        <v>328</v>
      </c>
      <c r="I416" s="10">
        <v>1</v>
      </c>
      <c r="J416" s="11">
        <v>108.633</v>
      </c>
      <c r="K416" s="11">
        <f>IF(Tabela1[[#This Row],[distância '[km']]]&gt;100,TRUNC(Tabela1[[#This Row],[distância '[km']]]/'Custos Unitários'!$C$7,0),0)</f>
        <v>1</v>
      </c>
      <c r="L416" s="1">
        <f>Tabela1[[#This Row],[distância '[km']]]*(1+'Custos Unitários'!$C$8)*(('Custos Unitários'!$C$21*'Custos Unitários'!$C$4)+('Custos Unitários'!$C$22*'Custos Unitários'!$C$5))</f>
        <v>4157154.6465310301</v>
      </c>
      <c r="M416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41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41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416" s="1">
        <f>'Custos Unitários'!$C$23*'Custos Unitários'!$C$6</f>
        <v>302692.44182889489</v>
      </c>
      <c r="Q416" s="5">
        <f>SUM(Tabela2[[#This Row],[custo duto e fibra]:[custo infra estação]])</f>
        <v>5110637.9989851322</v>
      </c>
      <c r="R416" s="2">
        <f>Tabela1[[#This Row],[distância '[km']]]*(1+'Custos Unitários'!$C$8)*('Custos Unitários'!$C$21*'Custos Unitários'!$C$4*'Custos Unitários'!$E$21+'Custos Unitários'!$C$22*'Custos Unitários'!$C$5*'Custos Unitários'!$E$22)</f>
        <v>49885.855758372367</v>
      </c>
      <c r="S416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41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41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416" s="2">
        <f>'Custos Unitários'!$C$23*'Custos Unitários'!$E$23*'Custos Unitários'!$C$6</f>
        <v>24215.39534631159</v>
      </c>
      <c r="W416" s="5">
        <f>SUM(Tabela3[[#This Row],[opex duto e fibra]:[opex infra estação]])</f>
        <v>130131.97541018706</v>
      </c>
    </row>
    <row r="417" spans="1:23" x14ac:dyDescent="0.25">
      <c r="A417" s="10">
        <v>510343</v>
      </c>
      <c r="B417" s="10" t="s">
        <v>208</v>
      </c>
      <c r="C417" s="10" t="s">
        <v>1504</v>
      </c>
      <c r="D417" s="10" t="s">
        <v>1505</v>
      </c>
      <c r="E417" s="10">
        <v>510562</v>
      </c>
      <c r="F417" s="10" t="s">
        <v>208</v>
      </c>
      <c r="G417" s="10" t="s">
        <v>1506</v>
      </c>
      <c r="H417" s="10" t="s">
        <v>1507</v>
      </c>
      <c r="I417" s="10">
        <v>1</v>
      </c>
      <c r="J417" s="11">
        <v>25.504000000000001</v>
      </c>
      <c r="K417" s="11">
        <f>IF(Tabela1[[#This Row],[distância '[km']]]&gt;100,TRUNC(Tabela1[[#This Row],[distância '[km']]]/'Custos Unitários'!$C$7,0),0)</f>
        <v>0</v>
      </c>
      <c r="L417" s="1">
        <f>Tabela1[[#This Row],[distância '[km']]]*(1+'Custos Unitários'!$C$8)*(('Custos Unitários'!$C$21*'Custos Unitários'!$C$4)+('Custos Unitários'!$C$22*'Custos Unitários'!$C$5))</f>
        <v>975984.0205566209</v>
      </c>
      <c r="M417" s="1">
        <f>Tabela1[[#This Row],[Qtdade Amplificação]]*('Custos Unitários'!C$20)+IF(Tabela1[[#This Row],[Qtdade Amplificação]]&gt;4,TRUNC(Tabela1[[#This Row],[Qtdade Amplificação]]/4)*'Custos Unitários'!C$17,0)</f>
        <v>0</v>
      </c>
      <c r="N41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1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17" s="1">
        <f>'Custos Unitários'!$C$23*'Custos Unitários'!$C$6</f>
        <v>302692.44182889489</v>
      </c>
      <c r="Q417" s="5">
        <f>SUM(Tabela2[[#This Row],[custo duto e fibra]:[custo infra estação]])</f>
        <v>1645148.260106852</v>
      </c>
      <c r="R417" s="2">
        <f>Tabela1[[#This Row],[distância '[km']]]*(1+'Custos Unitários'!$C$8)*('Custos Unitários'!$C$21*'Custos Unitários'!$C$4*'Custos Unitários'!$E$21+'Custos Unitários'!$C$22*'Custos Unitários'!$C$5*'Custos Unitários'!$E$22)</f>
        <v>11711.808246679451</v>
      </c>
      <c r="S417" s="2">
        <f>Tabela1[[#This Row],[Qtdade Amplificação]]*('Custos Unitários'!D$20)+IF(Tabela1[[#This Row],[Qtdade Amplificação]]&gt;4,TRUNC(Tabela1[[#This Row],[Qtdade Amplificação]]/4)*'Custos Unitários'!D$17,0)</f>
        <v>0</v>
      </c>
      <c r="T41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1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17" s="2">
        <f>'Custos Unitários'!$C$23*'Custos Unitários'!$E$23*'Custos Unitários'!$C$6</f>
        <v>24215.39534631159</v>
      </c>
      <c r="W417" s="5">
        <f>SUM(Tabela3[[#This Row],[opex duto e fibra]:[opex infra estação]])</f>
        <v>68914.448750162177</v>
      </c>
    </row>
    <row r="418" spans="1:23" x14ac:dyDescent="0.25">
      <c r="A418" s="10">
        <v>160021</v>
      </c>
      <c r="B418" s="10" t="s">
        <v>1508</v>
      </c>
      <c r="C418" s="10" t="s">
        <v>1509</v>
      </c>
      <c r="D418" s="10" t="s">
        <v>1510</v>
      </c>
      <c r="E418" s="10">
        <v>160030</v>
      </c>
      <c r="F418" s="10" t="s">
        <v>1508</v>
      </c>
      <c r="G418" s="10" t="s">
        <v>1511</v>
      </c>
      <c r="H418" s="10" t="s">
        <v>1512</v>
      </c>
      <c r="I418" s="10">
        <v>1</v>
      </c>
      <c r="J418" s="11">
        <v>141.459</v>
      </c>
      <c r="K418" s="11">
        <f>IF(Tabela1[[#This Row],[distância '[km']]]&gt;100,TRUNC(Tabela1[[#This Row],[distância '[km']]]/'Custos Unitários'!$C$7,0),0)</f>
        <v>2</v>
      </c>
      <c r="L418" s="1">
        <f>Tabela1[[#This Row],[distância '[km']]]*(1+'Custos Unitários'!$C$8)*(('Custos Unitários'!$C$21*'Custos Unitários'!$C$4)+('Custos Unitários'!$C$22*'Custos Unitários'!$C$5))</f>
        <v>5413336.0870419946</v>
      </c>
      <c r="M418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41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41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418" s="1">
        <f>'Custos Unitários'!$C$23*'Custos Unitários'!$C$6</f>
        <v>302692.44182889489</v>
      </c>
      <c r="Q418" s="5">
        <f>SUM(Tabela2[[#This Row],[custo duto e fibra]:[custo infra estação]])</f>
        <v>6599827.2113084979</v>
      </c>
      <c r="R418" s="2">
        <f>Tabela1[[#This Row],[distância '[km']]]*(1+'Custos Unitários'!$C$8)*('Custos Unitários'!$C$21*'Custos Unitários'!$C$4*'Custos Unitários'!$E$21+'Custos Unitários'!$C$22*'Custos Unitários'!$C$5*'Custos Unitários'!$E$22)</f>
        <v>64960.033044503936</v>
      </c>
      <c r="S418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41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41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418" s="2">
        <f>'Custos Unitários'!$C$23*'Custos Unitários'!$E$23*'Custos Unitários'!$C$6</f>
        <v>24215.39534631159</v>
      </c>
      <c r="W418" s="5">
        <f>SUM(Tabela3[[#This Row],[opex duto e fibra]:[opex infra estação]])</f>
        <v>163118.49773550365</v>
      </c>
    </row>
    <row r="419" spans="1:23" x14ac:dyDescent="0.25">
      <c r="A419" s="10">
        <v>520670</v>
      </c>
      <c r="B419" s="10" t="s">
        <v>42</v>
      </c>
      <c r="C419" s="10" t="s">
        <v>1513</v>
      </c>
      <c r="D419" s="10" t="s">
        <v>1514</v>
      </c>
      <c r="E419" s="10">
        <v>520080</v>
      </c>
      <c r="F419" s="10" t="s">
        <v>42</v>
      </c>
      <c r="G419" s="10" t="s">
        <v>861</v>
      </c>
      <c r="H419" s="10" t="s">
        <v>862</v>
      </c>
      <c r="I419" s="10">
        <v>1</v>
      </c>
      <c r="J419" s="11">
        <v>71.372</v>
      </c>
      <c r="K419" s="11">
        <f>IF(Tabela1[[#This Row],[distância '[km']]]&gt;100,TRUNC(Tabela1[[#This Row],[distância '[km']]]/'Custos Unitários'!$C$7,0),0)</f>
        <v>0</v>
      </c>
      <c r="L419" s="1">
        <f>Tabela1[[#This Row],[distância '[km']]]*(1+'Custos Unitários'!$C$8)*(('Custos Unitários'!$C$21*'Custos Unitários'!$C$4)+('Custos Unitários'!$C$22*'Custos Unitários'!$C$5))</f>
        <v>2731255.1566486489</v>
      </c>
      <c r="M419" s="1">
        <f>Tabela1[[#This Row],[Qtdade Amplificação]]*('Custos Unitários'!C$20)+IF(Tabela1[[#This Row],[Qtdade Amplificação]]&gt;4,TRUNC(Tabela1[[#This Row],[Qtdade Amplificação]]/4)*'Custos Unitários'!C$17,0)</f>
        <v>0</v>
      </c>
      <c r="N41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41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419" s="1">
        <f>'Custos Unitários'!$C$23*'Custos Unitários'!$C$6</f>
        <v>302692.44182889489</v>
      </c>
      <c r="Q419" s="5">
        <f>SUM(Tabela2[[#This Row],[custo duto e fibra]:[custo infra estação]])</f>
        <v>3405829.0841495222</v>
      </c>
      <c r="R419" s="2">
        <f>Tabela1[[#This Row],[distância '[km']]]*(1+'Custos Unitários'!$C$8)*('Custos Unitários'!$C$21*'Custos Unitários'!$C$4*'Custos Unitários'!$E$21+'Custos Unitários'!$C$22*'Custos Unitários'!$C$5*'Custos Unitários'!$E$22)</f>
        <v>32775.061879783789</v>
      </c>
      <c r="S419" s="2">
        <f>Tabela1[[#This Row],[Qtdade Amplificação]]*('Custos Unitários'!D$20)+IF(Tabela1[[#This Row],[Qtdade Amplificação]]&gt;4,TRUNC(Tabela1[[#This Row],[Qtdade Amplificação]]/4)*'Custos Unitários'!D$17,0)</f>
        <v>0</v>
      </c>
      <c r="T41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41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419" s="2">
        <f>'Custos Unitários'!$C$23*'Custos Unitários'!$E$23*'Custos Unitários'!$C$6</f>
        <v>24215.39534631159</v>
      </c>
      <c r="W419" s="5">
        <f>SUM(Tabela3[[#This Row],[opex duto e fibra]:[opex infra estação]])</f>
        <v>90518.671178330726</v>
      </c>
    </row>
    <row r="420" spans="1:23" x14ac:dyDescent="0.25">
      <c r="A420" s="10">
        <v>250535</v>
      </c>
      <c r="B420" s="10" t="s">
        <v>61</v>
      </c>
      <c r="C420" s="10" t="s">
        <v>1515</v>
      </c>
      <c r="D420" s="10" t="s">
        <v>1516</v>
      </c>
      <c r="E420" s="10">
        <v>250100</v>
      </c>
      <c r="F420" s="10" t="s">
        <v>61</v>
      </c>
      <c r="G420" s="10" t="s">
        <v>923</v>
      </c>
      <c r="H420" s="10" t="s">
        <v>924</v>
      </c>
      <c r="I420" s="10">
        <v>1</v>
      </c>
      <c r="J420" s="11">
        <v>23.166</v>
      </c>
      <c r="K420" s="11">
        <f>IF(Tabela1[[#This Row],[distância '[km']]]&gt;100,TRUNC(Tabela1[[#This Row],[distância '[km']]]/'Custos Unitários'!$C$7,0),0)</f>
        <v>0</v>
      </c>
      <c r="L420" s="1">
        <f>Tabela1[[#This Row],[distância '[km']]]*(1+'Custos Unitários'!$C$8)*(('Custos Unitários'!$C$21*'Custos Unitários'!$C$4)+('Custos Unitários'!$C$22*'Custos Unitários'!$C$5))</f>
        <v>886513.71628821664</v>
      </c>
      <c r="M420" s="1">
        <f>Tabela1[[#This Row],[Qtdade Amplificação]]*('Custos Unitários'!C$20)+IF(Tabela1[[#This Row],[Qtdade Amplificação]]&gt;4,TRUNC(Tabela1[[#This Row],[Qtdade Amplificação]]/4)*'Custos Unitários'!C$17,0)</f>
        <v>0</v>
      </c>
      <c r="N42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2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20" s="1">
        <f>'Custos Unitários'!$C$23*'Custos Unitários'!$C$6</f>
        <v>302692.44182889489</v>
      </c>
      <c r="Q420" s="5">
        <f>SUM(Tabela2[[#This Row],[custo duto e fibra]:[custo infra estação]])</f>
        <v>1555677.9558384477</v>
      </c>
      <c r="R420" s="2">
        <f>Tabela1[[#This Row],[distância '[km']]]*(1+'Custos Unitários'!$C$8)*('Custos Unitários'!$C$21*'Custos Unitários'!$C$4*'Custos Unitários'!$E$21+'Custos Unitários'!$C$22*'Custos Unitários'!$C$5*'Custos Unitários'!$E$22)</f>
        <v>10638.1645954586</v>
      </c>
      <c r="S420" s="2">
        <f>Tabela1[[#This Row],[Qtdade Amplificação]]*('Custos Unitários'!D$20)+IF(Tabela1[[#This Row],[Qtdade Amplificação]]&gt;4,TRUNC(Tabela1[[#This Row],[Qtdade Amplificação]]/4)*'Custos Unitários'!D$17,0)</f>
        <v>0</v>
      </c>
      <c r="T42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2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20" s="2">
        <f>'Custos Unitários'!$C$23*'Custos Unitários'!$E$23*'Custos Unitários'!$C$6</f>
        <v>24215.39534631159</v>
      </c>
      <c r="W420" s="5">
        <f>SUM(Tabela3[[#This Row],[opex duto e fibra]:[opex infra estação]])</f>
        <v>67840.805098941331</v>
      </c>
    </row>
    <row r="421" spans="1:23" x14ac:dyDescent="0.25">
      <c r="A421" s="10">
        <v>520690</v>
      </c>
      <c r="B421" s="10" t="s">
        <v>42</v>
      </c>
      <c r="C421" s="10" t="s">
        <v>1517</v>
      </c>
      <c r="D421" s="10" t="s">
        <v>1518</v>
      </c>
      <c r="E421" s="10">
        <v>310010</v>
      </c>
      <c r="F421" s="10" t="s">
        <v>37</v>
      </c>
      <c r="G421" s="10" t="s">
        <v>1519</v>
      </c>
      <c r="H421" s="10" t="s">
        <v>1520</v>
      </c>
      <c r="I421" s="10">
        <v>1</v>
      </c>
      <c r="J421" s="11">
        <v>50.942</v>
      </c>
      <c r="K421" s="11">
        <f>IF(Tabela1[[#This Row],[distância '[km']]]&gt;100,TRUNC(Tabela1[[#This Row],[distância '[km']]]/'Custos Unitários'!$C$7,0),0)</f>
        <v>0</v>
      </c>
      <c r="L421" s="1">
        <f>Tabela1[[#This Row],[distância '[km']]]*(1+'Custos Unitários'!$C$8)*(('Custos Unitários'!$C$21*'Custos Unitários'!$C$4)+('Custos Unitários'!$C$22*'Custos Unitários'!$C$5))</f>
        <v>1949442.3610098562</v>
      </c>
      <c r="M421" s="1">
        <f>Tabela1[[#This Row],[Qtdade Amplificação]]*('Custos Unitários'!C$20)+IF(Tabela1[[#This Row],[Qtdade Amplificação]]&gt;4,TRUNC(Tabela1[[#This Row],[Qtdade Amplificação]]/4)*'Custos Unitários'!C$17,0)</f>
        <v>0</v>
      </c>
      <c r="N42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42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421" s="1">
        <f>'Custos Unitários'!$C$23*'Custos Unitários'!$C$6</f>
        <v>302692.44182889489</v>
      </c>
      <c r="Q421" s="5">
        <f>SUM(Tabela2[[#This Row],[custo duto e fibra]:[custo infra estação]])</f>
        <v>2624016.2885107296</v>
      </c>
      <c r="R421" s="2">
        <f>Tabela1[[#This Row],[distância '[km']]]*(1+'Custos Unitários'!$C$8)*('Custos Unitários'!$C$21*'Custos Unitários'!$C$4*'Custos Unitários'!$E$21+'Custos Unitários'!$C$22*'Custos Unitários'!$C$5*'Custos Unitários'!$E$22)</f>
        <v>23393.308332118275</v>
      </c>
      <c r="S421" s="2">
        <f>Tabela1[[#This Row],[Qtdade Amplificação]]*('Custos Unitários'!D$20)+IF(Tabela1[[#This Row],[Qtdade Amplificação]]&gt;4,TRUNC(Tabela1[[#This Row],[Qtdade Amplificação]]/4)*'Custos Unitários'!D$17,0)</f>
        <v>0</v>
      </c>
      <c r="T42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42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421" s="2">
        <f>'Custos Unitários'!$C$23*'Custos Unitários'!$E$23*'Custos Unitários'!$C$6</f>
        <v>24215.39534631159</v>
      </c>
      <c r="W421" s="5">
        <f>SUM(Tabela3[[#This Row],[opex duto e fibra]:[opex infra estação]])</f>
        <v>81136.917630665223</v>
      </c>
    </row>
    <row r="422" spans="1:23" x14ac:dyDescent="0.25">
      <c r="A422" s="10">
        <v>312110</v>
      </c>
      <c r="B422" s="10" t="s">
        <v>37</v>
      </c>
      <c r="C422" s="10" t="s">
        <v>1521</v>
      </c>
      <c r="D422" s="10" t="s">
        <v>1522</v>
      </c>
      <c r="E422" s="10">
        <v>313240</v>
      </c>
      <c r="F422" s="10" t="s">
        <v>37</v>
      </c>
      <c r="G422" s="10" t="s">
        <v>1523</v>
      </c>
      <c r="H422" s="10" t="s">
        <v>1524</v>
      </c>
      <c r="I422" s="10">
        <v>1</v>
      </c>
      <c r="J422" s="11">
        <v>29.134</v>
      </c>
      <c r="K422" s="11">
        <f>IF(Tabela1[[#This Row],[distância '[km']]]&gt;100,TRUNC(Tabela1[[#This Row],[distância '[km']]]/'Custos Unitários'!$C$7,0),0)</f>
        <v>0</v>
      </c>
      <c r="L422" s="1">
        <f>Tabela1[[#This Row],[distância '[km']]]*(1+'Custos Unitários'!$C$8)*(('Custos Unitários'!$C$21*'Custos Unitários'!$C$4)+('Custos Unitários'!$C$22*'Custos Unitários'!$C$5))</f>
        <v>1114896.4262428086</v>
      </c>
      <c r="M422" s="1">
        <f>Tabela1[[#This Row],[Qtdade Amplificação]]*('Custos Unitários'!C$20)+IF(Tabela1[[#This Row],[Qtdade Amplificação]]&gt;4,TRUNC(Tabela1[[#This Row],[Qtdade Amplificação]]/4)*'Custos Unitários'!C$17,0)</f>
        <v>0</v>
      </c>
      <c r="N42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2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22" s="1">
        <f>'Custos Unitários'!$C$23*'Custos Unitários'!$C$6</f>
        <v>302692.44182889489</v>
      </c>
      <c r="Q422" s="5">
        <f>SUM(Tabela2[[#This Row],[custo duto e fibra]:[custo infra estação]])</f>
        <v>1784060.6657930396</v>
      </c>
      <c r="R422" s="2">
        <f>Tabela1[[#This Row],[distância '[km']]]*(1+'Custos Unitários'!$C$8)*('Custos Unitários'!$C$21*'Custos Unitários'!$C$4*'Custos Unitários'!$E$21+'Custos Unitários'!$C$22*'Custos Unitários'!$C$5*'Custos Unitários'!$E$22)</f>
        <v>13378.757114913704</v>
      </c>
      <c r="S422" s="2">
        <f>Tabela1[[#This Row],[Qtdade Amplificação]]*('Custos Unitários'!D$20)+IF(Tabela1[[#This Row],[Qtdade Amplificação]]&gt;4,TRUNC(Tabela1[[#This Row],[Qtdade Amplificação]]/4)*'Custos Unitários'!D$17,0)</f>
        <v>0</v>
      </c>
      <c r="T42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2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22" s="2">
        <f>'Custos Unitários'!$C$23*'Custos Unitários'!$E$23*'Custos Unitários'!$C$6</f>
        <v>24215.39534631159</v>
      </c>
      <c r="W422" s="5">
        <f>SUM(Tabela3[[#This Row],[opex duto e fibra]:[opex infra estação]])</f>
        <v>70581.397618396426</v>
      </c>
    </row>
    <row r="423" spans="1:23" x14ac:dyDescent="0.25">
      <c r="A423" s="10">
        <v>312120</v>
      </c>
      <c r="B423" s="10" t="s">
        <v>37</v>
      </c>
      <c r="C423" s="10" t="s">
        <v>1525</v>
      </c>
      <c r="D423" s="10" t="s">
        <v>1526</v>
      </c>
      <c r="E423" s="10">
        <v>311510</v>
      </c>
      <c r="F423" s="10" t="s">
        <v>37</v>
      </c>
      <c r="G423" s="10" t="s">
        <v>1073</v>
      </c>
      <c r="H423" s="10" t="s">
        <v>1074</v>
      </c>
      <c r="I423" s="10">
        <v>1</v>
      </c>
      <c r="J423" s="11">
        <v>35.722999999999999</v>
      </c>
      <c r="K423" s="11">
        <f>IF(Tabela1[[#This Row],[distância '[km']]]&gt;100,TRUNC(Tabela1[[#This Row],[distância '[km']]]/'Custos Unitários'!$C$7,0),0)</f>
        <v>0</v>
      </c>
      <c r="L423" s="1">
        <f>Tabela1[[#This Row],[distância '[km']]]*(1+'Custos Unitários'!$C$8)*(('Custos Unitários'!$C$21*'Custos Unitários'!$C$4)+('Custos Unitários'!$C$22*'Custos Unitários'!$C$5))</f>
        <v>1367043.4898974341</v>
      </c>
      <c r="M423" s="1">
        <f>Tabela1[[#This Row],[Qtdade Amplificação]]*('Custos Unitários'!C$20)+IF(Tabela1[[#This Row],[Qtdade Amplificação]]&gt;4,TRUNC(Tabela1[[#This Row],[Qtdade Amplificação]]/4)*'Custos Unitários'!C$17,0)</f>
        <v>0</v>
      </c>
      <c r="N42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2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23" s="1">
        <f>'Custos Unitários'!$C$23*'Custos Unitários'!$C$6</f>
        <v>302692.44182889489</v>
      </c>
      <c r="Q423" s="5">
        <f>SUM(Tabela2[[#This Row],[custo duto e fibra]:[custo infra estação]])</f>
        <v>2036207.7294476652</v>
      </c>
      <c r="R423" s="2">
        <f>Tabela1[[#This Row],[distância '[km']]]*(1+'Custos Unitários'!$C$8)*('Custos Unitários'!$C$21*'Custos Unitários'!$C$4*'Custos Unitários'!$E$21+'Custos Unitários'!$C$22*'Custos Unitários'!$C$5*'Custos Unitários'!$E$22)</f>
        <v>16404.52187876921</v>
      </c>
      <c r="S423" s="2">
        <f>Tabela1[[#This Row],[Qtdade Amplificação]]*('Custos Unitários'!D$20)+IF(Tabela1[[#This Row],[Qtdade Amplificação]]&gt;4,TRUNC(Tabela1[[#This Row],[Qtdade Amplificação]]/4)*'Custos Unitários'!D$17,0)</f>
        <v>0</v>
      </c>
      <c r="T42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2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23" s="2">
        <f>'Custos Unitários'!$C$23*'Custos Unitários'!$E$23*'Custos Unitários'!$C$6</f>
        <v>24215.39534631159</v>
      </c>
      <c r="W423" s="5">
        <f>SUM(Tabela3[[#This Row],[opex duto e fibra]:[opex infra estação]])</f>
        <v>73607.162382251932</v>
      </c>
    </row>
    <row r="424" spans="1:23" x14ac:dyDescent="0.25">
      <c r="A424" s="10">
        <v>312125</v>
      </c>
      <c r="B424" s="10" t="s">
        <v>37</v>
      </c>
      <c r="C424" s="10" t="s">
        <v>4810</v>
      </c>
      <c r="D424" s="10" t="s">
        <v>4811</v>
      </c>
      <c r="E424" s="10">
        <v>352010</v>
      </c>
      <c r="F424" s="10" t="s">
        <v>158</v>
      </c>
      <c r="G424" s="10" t="s">
        <v>4812</v>
      </c>
      <c r="H424" s="10" t="s">
        <v>4813</v>
      </c>
      <c r="I424" s="10">
        <v>1</v>
      </c>
      <c r="J424" s="11">
        <v>12.009</v>
      </c>
      <c r="K424" s="11">
        <f>IF(Tabela1[[#This Row],[distância '[km']]]&gt;100,TRUNC(Tabela1[[#This Row],[distância '[km']]]/'Custos Unitários'!$C$7,0),0)</f>
        <v>0</v>
      </c>
      <c r="L424" s="1">
        <f>Tabela1[[#This Row],[distância '[km']]]*(1+'Custos Unitários'!$C$8)*(('Custos Unitários'!$C$21*'Custos Unitários'!$C$4)+('Custos Unitários'!$C$22*'Custos Unitários'!$C$5))</f>
        <v>459558.97517504939</v>
      </c>
      <c r="M424" s="1">
        <f>Tabela1[[#This Row],[Qtdade Amplificação]]*('Custos Unitários'!C$20)+IF(Tabela1[[#This Row],[Qtdade Amplificação]]&gt;4,TRUNC(Tabela1[[#This Row],[Qtdade Amplificação]]/4)*'Custos Unitários'!C$17,0)</f>
        <v>0</v>
      </c>
      <c r="N42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2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24" s="1">
        <f>'Custos Unitários'!$C$23*'Custos Unitários'!$C$6</f>
        <v>302692.44182889489</v>
      </c>
      <c r="Q424" s="5">
        <f>SUM(Tabela2[[#This Row],[custo duto e fibra]:[custo infra estação]])</f>
        <v>1128723.2147252806</v>
      </c>
      <c r="R424" s="2">
        <f>Tabela1[[#This Row],[distância '[km']]]*(1+'Custos Unitários'!$C$8)*('Custos Unitários'!$C$21*'Custos Unitários'!$C$4*'Custos Unitários'!$E$21+'Custos Unitários'!$C$22*'Custos Unitários'!$C$5*'Custos Unitários'!$E$22)</f>
        <v>5514.7077021005935</v>
      </c>
      <c r="S424" s="2">
        <f>Tabela1[[#This Row],[Qtdade Amplificação]]*('Custos Unitários'!D$20)+IF(Tabela1[[#This Row],[Qtdade Amplificação]]&gt;4,TRUNC(Tabela1[[#This Row],[Qtdade Amplificação]]/4)*'Custos Unitários'!D$17,0)</f>
        <v>0</v>
      </c>
      <c r="T42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2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24" s="2">
        <f>'Custos Unitários'!$C$23*'Custos Unitários'!$E$23*'Custos Unitários'!$C$6</f>
        <v>24215.39534631159</v>
      </c>
      <c r="W424" s="5">
        <f>SUM(Tabela3[[#This Row],[opex duto e fibra]:[opex infra estação]])</f>
        <v>62717.348205583316</v>
      </c>
    </row>
    <row r="425" spans="1:23" x14ac:dyDescent="0.25">
      <c r="A425" s="10">
        <v>230426</v>
      </c>
      <c r="B425" s="10" t="s">
        <v>203</v>
      </c>
      <c r="C425" s="10" t="s">
        <v>1527</v>
      </c>
      <c r="D425" s="10" t="s">
        <v>1528</v>
      </c>
      <c r="E425" s="10">
        <v>231090</v>
      </c>
      <c r="F425" s="10" t="s">
        <v>203</v>
      </c>
      <c r="G425" s="10" t="s">
        <v>1529</v>
      </c>
      <c r="H425" s="10" t="s">
        <v>1530</v>
      </c>
      <c r="I425" s="10">
        <v>1</v>
      </c>
      <c r="J425" s="11">
        <v>29.056999999999999</v>
      </c>
      <c r="K425" s="11">
        <f>IF(Tabela1[[#This Row],[distância '[km']]]&gt;100,TRUNC(Tabela1[[#This Row],[distância '[km']]]/'Custos Unitários'!$C$7,0),0)</f>
        <v>0</v>
      </c>
      <c r="L425" s="1">
        <f>Tabela1[[#This Row],[distância '[km']]]*(1+'Custos Unitários'!$C$8)*(('Custos Unitários'!$C$21*'Custos Unitários'!$C$4)+('Custos Unitários'!$C$22*'Custos Unitários'!$C$5))</f>
        <v>1111949.7994555256</v>
      </c>
      <c r="M425" s="1">
        <f>Tabela1[[#This Row],[Qtdade Amplificação]]*('Custos Unitários'!C$20)+IF(Tabela1[[#This Row],[Qtdade Amplificação]]&gt;4,TRUNC(Tabela1[[#This Row],[Qtdade Amplificação]]/4)*'Custos Unitários'!C$17,0)</f>
        <v>0</v>
      </c>
      <c r="N42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2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25" s="1">
        <f>'Custos Unitários'!$C$23*'Custos Unitários'!$C$6</f>
        <v>302692.44182889489</v>
      </c>
      <c r="Q425" s="5">
        <f>SUM(Tabela2[[#This Row],[custo duto e fibra]:[custo infra estação]])</f>
        <v>1781114.0390057566</v>
      </c>
      <c r="R425" s="2">
        <f>Tabela1[[#This Row],[distância '[km']]]*(1+'Custos Unitários'!$C$8)*('Custos Unitários'!$C$21*'Custos Unitários'!$C$4*'Custos Unitários'!$E$21+'Custos Unitários'!$C$22*'Custos Unitários'!$C$5*'Custos Unitários'!$E$22)</f>
        <v>13343.397593466309</v>
      </c>
      <c r="S425" s="2">
        <f>Tabela1[[#This Row],[Qtdade Amplificação]]*('Custos Unitários'!D$20)+IF(Tabela1[[#This Row],[Qtdade Amplificação]]&gt;4,TRUNC(Tabela1[[#This Row],[Qtdade Amplificação]]/4)*'Custos Unitários'!D$17,0)</f>
        <v>0</v>
      </c>
      <c r="T42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2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25" s="2">
        <f>'Custos Unitários'!$C$23*'Custos Unitários'!$E$23*'Custos Unitários'!$C$6</f>
        <v>24215.39534631159</v>
      </c>
      <c r="W425" s="5">
        <f>SUM(Tabela3[[#This Row],[opex duto e fibra]:[opex infra estação]])</f>
        <v>70546.038096949036</v>
      </c>
    </row>
    <row r="426" spans="1:23" x14ac:dyDescent="0.25">
      <c r="A426" s="10">
        <v>430632</v>
      </c>
      <c r="B426" s="10" t="s">
        <v>32</v>
      </c>
      <c r="C426" s="10" t="s">
        <v>1531</v>
      </c>
      <c r="D426" s="10" t="s">
        <v>1532</v>
      </c>
      <c r="E426" s="10">
        <v>432140</v>
      </c>
      <c r="F426" s="10" t="s">
        <v>32</v>
      </c>
      <c r="G426" s="10" t="s">
        <v>1533</v>
      </c>
      <c r="H426" s="10" t="s">
        <v>1534</v>
      </c>
      <c r="I426" s="10">
        <v>1</v>
      </c>
      <c r="J426" s="11">
        <v>17.681999999999999</v>
      </c>
      <c r="K426" s="11">
        <f>IF(Tabela1[[#This Row],[distância '[km']]]&gt;100,TRUNC(Tabela1[[#This Row],[distância '[km']]]/'Custos Unitários'!$C$7,0),0)</f>
        <v>0</v>
      </c>
      <c r="L426" s="1">
        <f>Tabela1[[#This Row],[distância '[km']]]*(1+'Custos Unitários'!$C$8)*(('Custos Unitários'!$C$21*'Custos Unitários'!$C$4)+('Custos Unitários'!$C$22*'Custos Unitários'!$C$5))</f>
        <v>676652.66042511642</v>
      </c>
      <c r="M426" s="1">
        <f>Tabela1[[#This Row],[Qtdade Amplificação]]*('Custos Unitários'!C$20)+IF(Tabela1[[#This Row],[Qtdade Amplificação]]&gt;4,TRUNC(Tabela1[[#This Row],[Qtdade Amplificação]]/4)*'Custos Unitários'!C$17,0)</f>
        <v>0</v>
      </c>
      <c r="N42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2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26" s="1">
        <f>'Custos Unitários'!$C$23*'Custos Unitários'!$C$6</f>
        <v>302692.44182889489</v>
      </c>
      <c r="Q426" s="5">
        <f>SUM(Tabela2[[#This Row],[custo duto e fibra]:[custo infra estação]])</f>
        <v>1345816.8999753478</v>
      </c>
      <c r="R426" s="2">
        <f>Tabela1[[#This Row],[distância '[km']]]*(1+'Custos Unitários'!$C$8)*('Custos Unitários'!$C$21*'Custos Unitários'!$C$4*'Custos Unitários'!$E$21+'Custos Unitários'!$C$22*'Custos Unitários'!$C$5*'Custos Unitários'!$E$22)</f>
        <v>8119.8319251013972</v>
      </c>
      <c r="S426" s="2">
        <f>Tabela1[[#This Row],[Qtdade Amplificação]]*('Custos Unitários'!D$20)+IF(Tabela1[[#This Row],[Qtdade Amplificação]]&gt;4,TRUNC(Tabela1[[#This Row],[Qtdade Amplificação]]/4)*'Custos Unitários'!D$17,0)</f>
        <v>0</v>
      </c>
      <c r="T42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2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26" s="2">
        <f>'Custos Unitários'!$C$23*'Custos Unitários'!$E$23*'Custos Unitários'!$C$6</f>
        <v>24215.39534631159</v>
      </c>
      <c r="W426" s="5">
        <f>SUM(Tabela3[[#This Row],[opex duto e fibra]:[opex infra estação]])</f>
        <v>65322.472428584122</v>
      </c>
    </row>
    <row r="427" spans="1:23" x14ac:dyDescent="0.25">
      <c r="A427" s="10">
        <v>250540</v>
      </c>
      <c r="B427" s="10" t="s">
        <v>61</v>
      </c>
      <c r="C427" s="10" t="s">
        <v>1535</v>
      </c>
      <c r="D427" s="10" t="s">
        <v>1536</v>
      </c>
      <c r="E427" s="10">
        <v>251670</v>
      </c>
      <c r="F427" s="10" t="s">
        <v>61</v>
      </c>
      <c r="G427" s="10" t="s">
        <v>248</v>
      </c>
      <c r="H427" s="10" t="s">
        <v>249</v>
      </c>
      <c r="I427" s="10">
        <v>1</v>
      </c>
      <c r="J427" s="11">
        <v>23.577000000000002</v>
      </c>
      <c r="K427" s="11">
        <f>IF(Tabela1[[#This Row],[distância '[km']]]&gt;100,TRUNC(Tabela1[[#This Row],[distância '[km']]]/'Custos Unitários'!$C$7,0),0)</f>
        <v>0</v>
      </c>
      <c r="L427" s="1">
        <f>Tabela1[[#This Row],[distância '[km']]]*(1+'Custos Unitários'!$C$8)*(('Custos Unitários'!$C$21*'Custos Unitários'!$C$4)+('Custos Unitários'!$C$22*'Custos Unitários'!$C$5))</f>
        <v>902241.81511384295</v>
      </c>
      <c r="M427" s="1">
        <f>Tabela1[[#This Row],[Qtdade Amplificação]]*('Custos Unitários'!C$20)+IF(Tabela1[[#This Row],[Qtdade Amplificação]]&gt;4,TRUNC(Tabela1[[#This Row],[Qtdade Amplificação]]/4)*'Custos Unitários'!C$17,0)</f>
        <v>0</v>
      </c>
      <c r="N42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2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27" s="1">
        <f>'Custos Unitários'!$C$23*'Custos Unitários'!$C$6</f>
        <v>302692.44182889489</v>
      </c>
      <c r="Q427" s="5">
        <f>SUM(Tabela2[[#This Row],[custo duto e fibra]:[custo infra estação]])</f>
        <v>1571406.054664074</v>
      </c>
      <c r="R427" s="2">
        <f>Tabela1[[#This Row],[distância '[km']]]*(1+'Custos Unitários'!$C$8)*('Custos Unitários'!$C$21*'Custos Unitários'!$C$4*'Custos Unitários'!$E$21+'Custos Unitários'!$C$22*'Custos Unitários'!$C$5*'Custos Unitários'!$E$22)</f>
        <v>10826.901781366116</v>
      </c>
      <c r="S427" s="2">
        <f>Tabela1[[#This Row],[Qtdade Amplificação]]*('Custos Unitários'!D$20)+IF(Tabela1[[#This Row],[Qtdade Amplificação]]&gt;4,TRUNC(Tabela1[[#This Row],[Qtdade Amplificação]]/4)*'Custos Unitários'!D$17,0)</f>
        <v>0</v>
      </c>
      <c r="T42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2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27" s="2">
        <f>'Custos Unitários'!$C$23*'Custos Unitários'!$E$23*'Custos Unitários'!$C$6</f>
        <v>24215.39534631159</v>
      </c>
      <c r="W427" s="5">
        <f>SUM(Tabela3[[#This Row],[opex duto e fibra]:[opex infra estação]])</f>
        <v>68029.542284848838</v>
      </c>
    </row>
    <row r="428" spans="1:23" x14ac:dyDescent="0.25">
      <c r="A428" s="10">
        <v>312150</v>
      </c>
      <c r="B428" s="10" t="s">
        <v>37</v>
      </c>
      <c r="C428" s="10" t="s">
        <v>1537</v>
      </c>
      <c r="D428" s="10" t="s">
        <v>1538</v>
      </c>
      <c r="E428" s="10">
        <v>310560</v>
      </c>
      <c r="F428" s="10" t="s">
        <v>37</v>
      </c>
      <c r="G428" s="10" t="s">
        <v>300</v>
      </c>
      <c r="H428" s="10" t="s">
        <v>301</v>
      </c>
      <c r="I428" s="10">
        <v>1</v>
      </c>
      <c r="J428" s="11">
        <v>37.670999999999999</v>
      </c>
      <c r="K428" s="11">
        <f>IF(Tabela1[[#This Row],[distância '[km']]]&gt;100,TRUNC(Tabela1[[#This Row],[distância '[km']]]/'Custos Unitários'!$C$7,0),0)</f>
        <v>0</v>
      </c>
      <c r="L428" s="1">
        <f>Tabela1[[#This Row],[distância '[km']]]*(1+'Custos Unitários'!$C$8)*(('Custos Unitários'!$C$21*'Custos Unitários'!$C$4)+('Custos Unitários'!$C$22*'Custos Unitários'!$C$5))</f>
        <v>1441589.3208276529</v>
      </c>
      <c r="M428" s="1">
        <f>Tabela1[[#This Row],[Qtdade Amplificação]]*('Custos Unitários'!C$20)+IF(Tabela1[[#This Row],[Qtdade Amplificação]]&gt;4,TRUNC(Tabela1[[#This Row],[Qtdade Amplificação]]/4)*'Custos Unitários'!C$17,0)</f>
        <v>0</v>
      </c>
      <c r="N42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2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28" s="1">
        <f>'Custos Unitários'!$C$23*'Custos Unitários'!$C$6</f>
        <v>302692.44182889489</v>
      </c>
      <c r="Q428" s="5">
        <f>SUM(Tabela2[[#This Row],[custo duto e fibra]:[custo infra estação]])</f>
        <v>2110753.5603778837</v>
      </c>
      <c r="R428" s="2">
        <f>Tabela1[[#This Row],[distância '[km']]]*(1+'Custos Unitários'!$C$8)*('Custos Unitários'!$C$21*'Custos Unitários'!$C$4*'Custos Unitários'!$E$21+'Custos Unitários'!$C$22*'Custos Unitários'!$C$5*'Custos Unitários'!$E$22)</f>
        <v>17299.071849931835</v>
      </c>
      <c r="S428" s="2">
        <f>Tabela1[[#This Row],[Qtdade Amplificação]]*('Custos Unitários'!D$20)+IF(Tabela1[[#This Row],[Qtdade Amplificação]]&gt;4,TRUNC(Tabela1[[#This Row],[Qtdade Amplificação]]/4)*'Custos Unitários'!D$17,0)</f>
        <v>0</v>
      </c>
      <c r="T42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2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28" s="2">
        <f>'Custos Unitários'!$C$23*'Custos Unitários'!$E$23*'Custos Unitários'!$C$6</f>
        <v>24215.39534631159</v>
      </c>
      <c r="W428" s="5">
        <f>SUM(Tabela3[[#This Row],[opex duto e fibra]:[opex infra estação]])</f>
        <v>74501.712353414565</v>
      </c>
    </row>
    <row r="429" spans="1:23" x14ac:dyDescent="0.25">
      <c r="A429" s="10">
        <v>430635</v>
      </c>
      <c r="B429" s="10" t="s">
        <v>32</v>
      </c>
      <c r="C429" s="10" t="s">
        <v>1539</v>
      </c>
      <c r="D429" s="10" t="s">
        <v>1540</v>
      </c>
      <c r="E429" s="10">
        <v>431920</v>
      </c>
      <c r="F429" s="10" t="s">
        <v>32</v>
      </c>
      <c r="G429" s="10" t="s">
        <v>1541</v>
      </c>
      <c r="H429" s="10" t="s">
        <v>1542</v>
      </c>
      <c r="I429" s="10">
        <v>1</v>
      </c>
      <c r="J429" s="11">
        <v>23.242000000000001</v>
      </c>
      <c r="K429" s="11">
        <f>IF(Tabela1[[#This Row],[distância '[km']]]&gt;100,TRUNC(Tabela1[[#This Row],[distância '[km']]]/'Custos Unitários'!$C$7,0),0)</f>
        <v>0</v>
      </c>
      <c r="L429" s="1">
        <f>Tabela1[[#This Row],[distância '[km']]]*(1+'Custos Unitários'!$C$8)*(('Custos Unitários'!$C$21*'Custos Unitários'!$C$4)+('Custos Unitários'!$C$22*'Custos Unitários'!$C$5))</f>
        <v>889422.07519514509</v>
      </c>
      <c r="M429" s="1">
        <f>Tabela1[[#This Row],[Qtdade Amplificação]]*('Custos Unitários'!C$20)+IF(Tabela1[[#This Row],[Qtdade Amplificação]]&gt;4,TRUNC(Tabela1[[#This Row],[Qtdade Amplificação]]/4)*'Custos Unitários'!C$17,0)</f>
        <v>0</v>
      </c>
      <c r="N42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2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29" s="1">
        <f>'Custos Unitários'!$C$23*'Custos Unitários'!$C$6</f>
        <v>302692.44182889489</v>
      </c>
      <c r="Q429" s="5">
        <f>SUM(Tabela2[[#This Row],[custo duto e fibra]:[custo infra estação]])</f>
        <v>1558586.3147453761</v>
      </c>
      <c r="R429" s="2">
        <f>Tabela1[[#This Row],[distância '[km']]]*(1+'Custos Unitários'!$C$8)*('Custos Unitários'!$C$21*'Custos Unitários'!$C$4*'Custos Unitários'!$E$21+'Custos Unitários'!$C$22*'Custos Unitários'!$C$5*'Custos Unitários'!$E$22)</f>
        <v>10673.064902341743</v>
      </c>
      <c r="S429" s="2">
        <f>Tabela1[[#This Row],[Qtdade Amplificação]]*('Custos Unitários'!D$20)+IF(Tabela1[[#This Row],[Qtdade Amplificação]]&gt;4,TRUNC(Tabela1[[#This Row],[Qtdade Amplificação]]/4)*'Custos Unitários'!D$17,0)</f>
        <v>0</v>
      </c>
      <c r="T42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2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29" s="2">
        <f>'Custos Unitários'!$C$23*'Custos Unitários'!$E$23*'Custos Unitários'!$C$6</f>
        <v>24215.39534631159</v>
      </c>
      <c r="W429" s="5">
        <f>SUM(Tabela3[[#This Row],[opex duto e fibra]:[opex infra estação]])</f>
        <v>67875.705405824468</v>
      </c>
    </row>
    <row r="430" spans="1:23" x14ac:dyDescent="0.25">
      <c r="A430" s="10">
        <v>250560</v>
      </c>
      <c r="B430" s="10" t="s">
        <v>61</v>
      </c>
      <c r="C430" s="10" t="s">
        <v>1543</v>
      </c>
      <c r="D430" s="10" t="s">
        <v>1544</v>
      </c>
      <c r="E430" s="10">
        <v>250700</v>
      </c>
      <c r="F430" s="10" t="s">
        <v>61</v>
      </c>
      <c r="G430" s="10" t="s">
        <v>675</v>
      </c>
      <c r="H430" s="10" t="s">
        <v>676</v>
      </c>
      <c r="I430" s="10">
        <v>1</v>
      </c>
      <c r="J430" s="11">
        <v>25.606999999999999</v>
      </c>
      <c r="K430" s="11">
        <f>IF(Tabela1[[#This Row],[distância '[km']]]&gt;100,TRUNC(Tabela1[[#This Row],[distância '[km']]]/'Custos Unitários'!$C$7,0),0)</f>
        <v>0</v>
      </c>
      <c r="L430" s="1">
        <f>Tabela1[[#This Row],[distância '[km']]]*(1+'Custos Unitários'!$C$8)*(('Custos Unitários'!$C$21*'Custos Unitários'!$C$4)+('Custos Unitários'!$C$22*'Custos Unitários'!$C$5))</f>
        <v>979925.61223311583</v>
      </c>
      <c r="M430" s="1">
        <f>Tabela1[[#This Row],[Qtdade Amplificação]]*('Custos Unitários'!C$20)+IF(Tabela1[[#This Row],[Qtdade Amplificação]]&gt;4,TRUNC(Tabela1[[#This Row],[Qtdade Amplificação]]/4)*'Custos Unitários'!C$17,0)</f>
        <v>0</v>
      </c>
      <c r="N43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3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30" s="1">
        <f>'Custos Unitários'!$C$23*'Custos Unitários'!$C$6</f>
        <v>302692.44182889489</v>
      </c>
      <c r="Q430" s="5">
        <f>SUM(Tabela2[[#This Row],[custo duto e fibra]:[custo infra estação]])</f>
        <v>1649089.8517833469</v>
      </c>
      <c r="R430" s="2">
        <f>Tabela1[[#This Row],[distância '[km']]]*(1+'Custos Unitários'!$C$8)*('Custos Unitários'!$C$21*'Custos Unitários'!$C$4*'Custos Unitários'!$E$21+'Custos Unitários'!$C$22*'Custos Unitários'!$C$5*'Custos Unitários'!$E$22)</f>
        <v>11759.107346797391</v>
      </c>
      <c r="S430" s="2">
        <f>Tabela1[[#This Row],[Qtdade Amplificação]]*('Custos Unitários'!D$20)+IF(Tabela1[[#This Row],[Qtdade Amplificação]]&gt;4,TRUNC(Tabela1[[#This Row],[Qtdade Amplificação]]/4)*'Custos Unitários'!D$17,0)</f>
        <v>0</v>
      </c>
      <c r="T43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3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30" s="2">
        <f>'Custos Unitários'!$C$23*'Custos Unitários'!$E$23*'Custos Unitários'!$C$6</f>
        <v>24215.39534631159</v>
      </c>
      <c r="W430" s="5">
        <f>SUM(Tabela3[[#This Row],[opex duto e fibra]:[opex infra estação]])</f>
        <v>68961.74785028011</v>
      </c>
    </row>
    <row r="431" spans="1:23" x14ac:dyDescent="0.25">
      <c r="A431" s="10">
        <v>170700</v>
      </c>
      <c r="B431" s="10" t="s">
        <v>20</v>
      </c>
      <c r="C431" s="10" t="s">
        <v>1545</v>
      </c>
      <c r="D431" s="10" t="s">
        <v>1546</v>
      </c>
      <c r="E431" s="10">
        <v>171800</v>
      </c>
      <c r="F431" s="10" t="s">
        <v>20</v>
      </c>
      <c r="G431" s="10" t="s">
        <v>3495</v>
      </c>
      <c r="H431" s="10" t="s">
        <v>3496</v>
      </c>
      <c r="I431" s="10">
        <v>1</v>
      </c>
      <c r="J431" s="11">
        <v>29.498999999999999</v>
      </c>
      <c r="K431" s="11">
        <f>IF(Tabela1[[#This Row],[distância '[km']]]&gt;100,TRUNC(Tabela1[[#This Row],[distância '[km']]]/'Custos Unitários'!$C$7,0),0)</f>
        <v>0</v>
      </c>
      <c r="L431" s="1">
        <f>Tabela1[[#This Row],[distância '[km']]]*(1+'Custos Unitários'!$C$8)*(('Custos Unitários'!$C$21*'Custos Unitários'!$C$4)+('Custos Unitários'!$C$22*'Custos Unitários'!$C$5))</f>
        <v>1128864.202572136</v>
      </c>
      <c r="M431" s="1">
        <f>Tabela1[[#This Row],[Qtdade Amplificação]]*('Custos Unitários'!C$20)+IF(Tabela1[[#This Row],[Qtdade Amplificação]]&gt;4,TRUNC(Tabela1[[#This Row],[Qtdade Amplificação]]/4)*'Custos Unitários'!C$17,0)</f>
        <v>0</v>
      </c>
      <c r="N43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3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31" s="1">
        <f>'Custos Unitários'!$C$23*'Custos Unitários'!$C$6</f>
        <v>302692.44182889489</v>
      </c>
      <c r="Q431" s="5">
        <f>SUM(Tabela2[[#This Row],[custo duto e fibra]:[custo infra estação]])</f>
        <v>1798028.442122367</v>
      </c>
      <c r="R431" s="2">
        <f>Tabela1[[#This Row],[distância '[km']]]*(1+'Custos Unitários'!$C$8)*('Custos Unitários'!$C$21*'Custos Unitários'!$C$4*'Custos Unitários'!$E$21+'Custos Unitários'!$C$22*'Custos Unitários'!$C$5*'Custos Unitários'!$E$22)</f>
        <v>13546.370430865631</v>
      </c>
      <c r="S431" s="2">
        <f>Tabela1[[#This Row],[Qtdade Amplificação]]*('Custos Unitários'!D$20)+IF(Tabela1[[#This Row],[Qtdade Amplificação]]&gt;4,TRUNC(Tabela1[[#This Row],[Qtdade Amplificação]]/4)*'Custos Unitários'!D$17,0)</f>
        <v>0</v>
      </c>
      <c r="T43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3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31" s="2">
        <f>'Custos Unitários'!$C$23*'Custos Unitários'!$E$23*'Custos Unitários'!$C$6</f>
        <v>24215.39534631159</v>
      </c>
      <c r="W431" s="5">
        <f>SUM(Tabela3[[#This Row],[opex duto e fibra]:[opex infra estação]])</f>
        <v>70749.010934348364</v>
      </c>
    </row>
    <row r="432" spans="1:23" x14ac:dyDescent="0.25">
      <c r="A432" s="10">
        <v>430637</v>
      </c>
      <c r="B432" s="10" t="s">
        <v>32</v>
      </c>
      <c r="C432" s="10" t="s">
        <v>1549</v>
      </c>
      <c r="D432" s="10" t="s">
        <v>1550</v>
      </c>
      <c r="E432" s="10">
        <v>431940</v>
      </c>
      <c r="F432" s="10" t="s">
        <v>32</v>
      </c>
      <c r="G432" s="10" t="s">
        <v>1551</v>
      </c>
      <c r="H432" s="10" t="s">
        <v>1552</v>
      </c>
      <c r="I432" s="10">
        <v>1</v>
      </c>
      <c r="J432" s="11">
        <v>11.462</v>
      </c>
      <c r="K432" s="11">
        <f>IF(Tabela1[[#This Row],[distância '[km']]]&gt;100,TRUNC(Tabela1[[#This Row],[distância '[km']]]/'Custos Unitários'!$C$7,0),0)</f>
        <v>0</v>
      </c>
      <c r="L432" s="1">
        <f>Tabela1[[#This Row],[distância '[km']]]*(1+'Custos Unitários'!$C$8)*(('Custos Unitários'!$C$21*'Custos Unitários'!$C$4)+('Custos Unitários'!$C$22*'Custos Unitários'!$C$5))</f>
        <v>438626.44462123537</v>
      </c>
      <c r="M432" s="1">
        <f>Tabela1[[#This Row],[Qtdade Amplificação]]*('Custos Unitários'!C$20)+IF(Tabela1[[#This Row],[Qtdade Amplificação]]&gt;4,TRUNC(Tabela1[[#This Row],[Qtdade Amplificação]]/4)*'Custos Unitários'!C$17,0)</f>
        <v>0</v>
      </c>
      <c r="N43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3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32" s="1">
        <f>'Custos Unitários'!$C$23*'Custos Unitários'!$C$6</f>
        <v>302692.44182889489</v>
      </c>
      <c r="Q432" s="5">
        <f>SUM(Tabela2[[#This Row],[custo duto e fibra]:[custo infra estação]])</f>
        <v>1107790.6841714666</v>
      </c>
      <c r="R432" s="2">
        <f>Tabela1[[#This Row],[distância '[km']]]*(1+'Custos Unitários'!$C$8)*('Custos Unitários'!$C$21*'Custos Unitários'!$C$4*'Custos Unitários'!$E$21+'Custos Unitários'!$C$22*'Custos Unitários'!$C$5*'Custos Unitários'!$E$22)</f>
        <v>5263.5173354548251</v>
      </c>
      <c r="S432" s="2">
        <f>Tabela1[[#This Row],[Qtdade Amplificação]]*('Custos Unitários'!D$20)+IF(Tabela1[[#This Row],[Qtdade Amplificação]]&gt;4,TRUNC(Tabela1[[#This Row],[Qtdade Amplificação]]/4)*'Custos Unitários'!D$17,0)</f>
        <v>0</v>
      </c>
      <c r="T43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3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32" s="2">
        <f>'Custos Unitários'!$C$23*'Custos Unitários'!$E$23*'Custos Unitários'!$C$6</f>
        <v>24215.39534631159</v>
      </c>
      <c r="W432" s="5">
        <f>SUM(Tabela3[[#This Row],[opex duto e fibra]:[opex infra estação]])</f>
        <v>62466.15783893755</v>
      </c>
    </row>
    <row r="433" spans="1:23" x14ac:dyDescent="0.25">
      <c r="A433" s="10">
        <v>312170</v>
      </c>
      <c r="B433" s="10" t="s">
        <v>37</v>
      </c>
      <c r="C433" s="10" t="s">
        <v>1553</v>
      </c>
      <c r="D433" s="10" t="s">
        <v>1554</v>
      </c>
      <c r="E433" s="10">
        <v>310040</v>
      </c>
      <c r="F433" s="10" t="s">
        <v>37</v>
      </c>
      <c r="G433" s="10" t="s">
        <v>569</v>
      </c>
      <c r="H433" s="10" t="s">
        <v>570</v>
      </c>
      <c r="I433" s="10">
        <v>1</v>
      </c>
      <c r="J433" s="11">
        <v>22.626000000000001</v>
      </c>
      <c r="K433" s="11">
        <f>IF(Tabela1[[#This Row],[distância '[km']]]&gt;100,TRUNC(Tabela1[[#This Row],[distância '[km']]]/'Custos Unitários'!$C$7,0),0)</f>
        <v>0</v>
      </c>
      <c r="L433" s="1">
        <f>Tabela1[[#This Row],[distância '[km']]]*(1+'Custos Unitários'!$C$8)*(('Custos Unitários'!$C$21*'Custos Unitários'!$C$4)+('Custos Unitários'!$C$22*'Custos Unitários'!$C$5))</f>
        <v>865849.0608968829</v>
      </c>
      <c r="M433" s="1">
        <f>Tabela1[[#This Row],[Qtdade Amplificação]]*('Custos Unitários'!C$20)+IF(Tabela1[[#This Row],[Qtdade Amplificação]]&gt;4,TRUNC(Tabela1[[#This Row],[Qtdade Amplificação]]/4)*'Custos Unitários'!C$17,0)</f>
        <v>0</v>
      </c>
      <c r="N43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3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33" s="1">
        <f>'Custos Unitários'!$C$23*'Custos Unitários'!$C$6</f>
        <v>302692.44182889489</v>
      </c>
      <c r="Q433" s="5">
        <f>SUM(Tabela2[[#This Row],[custo duto e fibra]:[custo infra estação]])</f>
        <v>1535013.300447114</v>
      </c>
      <c r="R433" s="2">
        <f>Tabela1[[#This Row],[distância '[km']]]*(1+'Custos Unitários'!$C$8)*('Custos Unitários'!$C$21*'Custos Unitários'!$C$4*'Custos Unitários'!$E$21+'Custos Unitários'!$C$22*'Custos Unitários'!$C$5*'Custos Unitários'!$E$22)</f>
        <v>10390.188730762597</v>
      </c>
      <c r="S433" s="2">
        <f>Tabela1[[#This Row],[Qtdade Amplificação]]*('Custos Unitários'!D$20)+IF(Tabela1[[#This Row],[Qtdade Amplificação]]&gt;4,TRUNC(Tabela1[[#This Row],[Qtdade Amplificação]]/4)*'Custos Unitários'!D$17,0)</f>
        <v>0</v>
      </c>
      <c r="T43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3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33" s="2">
        <f>'Custos Unitários'!$C$23*'Custos Unitários'!$E$23*'Custos Unitários'!$C$6</f>
        <v>24215.39534631159</v>
      </c>
      <c r="W433" s="5">
        <f>SUM(Tabela3[[#This Row],[opex duto e fibra]:[opex infra estação]])</f>
        <v>67592.829234245321</v>
      </c>
    </row>
    <row r="434" spans="1:23" x14ac:dyDescent="0.25">
      <c r="A434" s="10">
        <v>312180</v>
      </c>
      <c r="B434" s="10" t="s">
        <v>37</v>
      </c>
      <c r="C434" s="10" t="s">
        <v>1555</v>
      </c>
      <c r="D434" s="10" t="s">
        <v>1556</v>
      </c>
      <c r="E434" s="10">
        <v>314030</v>
      </c>
      <c r="F434" s="10" t="s">
        <v>37</v>
      </c>
      <c r="G434" s="10" t="s">
        <v>1557</v>
      </c>
      <c r="H434" s="10" t="s">
        <v>1558</v>
      </c>
      <c r="I434" s="10">
        <v>1</v>
      </c>
      <c r="J434" s="11">
        <v>21.46</v>
      </c>
      <c r="K434" s="11">
        <f>IF(Tabela1[[#This Row],[distância '[km']]]&gt;100,TRUNC(Tabela1[[#This Row],[distância '[km']]]/'Custos Unitários'!$C$7,0),0)</f>
        <v>0</v>
      </c>
      <c r="L434" s="1">
        <f>Tabela1[[#This Row],[distância '[km']]]*(1+'Custos Unitários'!$C$8)*(('Custos Unitários'!$C$21*'Custos Unitários'!$C$4)+('Custos Unitários'!$C$22*'Custos Unitários'!$C$5))</f>
        <v>821228.71240374376</v>
      </c>
      <c r="M434" s="1">
        <f>Tabela1[[#This Row],[Qtdade Amplificação]]*('Custos Unitários'!C$20)+IF(Tabela1[[#This Row],[Qtdade Amplificação]]&gt;4,TRUNC(Tabela1[[#This Row],[Qtdade Amplificação]]/4)*'Custos Unitários'!C$17,0)</f>
        <v>0</v>
      </c>
      <c r="N43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3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34" s="1">
        <f>'Custos Unitários'!$C$23*'Custos Unitários'!$C$6</f>
        <v>302692.44182889489</v>
      </c>
      <c r="Q434" s="5">
        <f>SUM(Tabela2[[#This Row],[custo duto e fibra]:[custo infra estação]])</f>
        <v>1490392.951953975</v>
      </c>
      <c r="R434" s="2">
        <f>Tabela1[[#This Row],[distância '[km']]]*(1+'Custos Unitários'!$C$8)*('Custos Unitários'!$C$21*'Custos Unitários'!$C$4*'Custos Unitários'!$E$21+'Custos Unitários'!$C$22*'Custos Unitários'!$C$5*'Custos Unitários'!$E$22)</f>
        <v>9854.7445488449266</v>
      </c>
      <c r="S434" s="2">
        <f>Tabela1[[#This Row],[Qtdade Amplificação]]*('Custos Unitários'!D$20)+IF(Tabela1[[#This Row],[Qtdade Amplificação]]&gt;4,TRUNC(Tabela1[[#This Row],[Qtdade Amplificação]]/4)*'Custos Unitários'!D$17,0)</f>
        <v>0</v>
      </c>
      <c r="T43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3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34" s="2">
        <f>'Custos Unitários'!$C$23*'Custos Unitários'!$E$23*'Custos Unitários'!$C$6</f>
        <v>24215.39534631159</v>
      </c>
      <c r="W434" s="5">
        <f>SUM(Tabela3[[#This Row],[opex duto e fibra]:[opex infra estação]])</f>
        <v>67057.385052327649</v>
      </c>
    </row>
    <row r="435" spans="1:23" x14ac:dyDescent="0.25">
      <c r="A435" s="10">
        <v>220335</v>
      </c>
      <c r="B435" s="10" t="s">
        <v>27</v>
      </c>
      <c r="C435" s="10" t="s">
        <v>1559</v>
      </c>
      <c r="D435" s="10" t="s">
        <v>1560</v>
      </c>
      <c r="E435" s="10">
        <v>221060</v>
      </c>
      <c r="F435" s="10" t="s">
        <v>27</v>
      </c>
      <c r="G435" s="10" t="s">
        <v>284</v>
      </c>
      <c r="H435" s="10" t="s">
        <v>285</v>
      </c>
      <c r="I435" s="10">
        <v>1</v>
      </c>
      <c r="J435" s="11">
        <v>48.277000000000001</v>
      </c>
      <c r="K435" s="11">
        <f>IF(Tabela1[[#This Row],[distância '[km']]]&gt;100,TRUNC(Tabela1[[#This Row],[distância '[km']]]/'Custos Unitários'!$C$7,0),0)</f>
        <v>0</v>
      </c>
      <c r="L435" s="1">
        <f>Tabela1[[#This Row],[distância '[km']]]*(1+'Custos Unitários'!$C$8)*(('Custos Unitários'!$C$21*'Custos Unitários'!$C$4)+('Custos Unitários'!$C$22*'Custos Unitários'!$C$5))</f>
        <v>1847458.4598655892</v>
      </c>
      <c r="M435" s="1">
        <f>Tabela1[[#This Row],[Qtdade Amplificação]]*('Custos Unitários'!C$20)+IF(Tabela1[[#This Row],[Qtdade Amplificação]]&gt;4,TRUNC(Tabela1[[#This Row],[Qtdade Amplificação]]/4)*'Custos Unitários'!C$17,0)</f>
        <v>0</v>
      </c>
      <c r="N43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3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35" s="1">
        <f>'Custos Unitários'!$C$23*'Custos Unitários'!$C$6</f>
        <v>302692.44182889489</v>
      </c>
      <c r="Q435" s="5">
        <f>SUM(Tabela2[[#This Row],[custo duto e fibra]:[custo infra estação]])</f>
        <v>2516622.6994158202</v>
      </c>
      <c r="R435" s="2">
        <f>Tabela1[[#This Row],[distância '[km']]]*(1+'Custos Unitários'!$C$8)*('Custos Unitários'!$C$21*'Custos Unitários'!$C$4*'Custos Unitários'!$E$21+'Custos Unitários'!$C$22*'Custos Unitários'!$C$5*'Custos Unitários'!$E$22)</f>
        <v>22169.501518387071</v>
      </c>
      <c r="S435" s="2">
        <f>Tabela1[[#This Row],[Qtdade Amplificação]]*('Custos Unitários'!D$20)+IF(Tabela1[[#This Row],[Qtdade Amplificação]]&gt;4,TRUNC(Tabela1[[#This Row],[Qtdade Amplificação]]/4)*'Custos Unitários'!D$17,0)</f>
        <v>0</v>
      </c>
      <c r="T43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3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35" s="2">
        <f>'Custos Unitários'!$C$23*'Custos Unitários'!$E$23*'Custos Unitários'!$C$6</f>
        <v>24215.39534631159</v>
      </c>
      <c r="W435" s="5">
        <f>SUM(Tabela3[[#This Row],[opex duto e fibra]:[opex infra estação]])</f>
        <v>79372.142021869789</v>
      </c>
    </row>
    <row r="436" spans="1:23" x14ac:dyDescent="0.25">
      <c r="A436" s="10">
        <v>280200</v>
      </c>
      <c r="B436" s="10" t="s">
        <v>816</v>
      </c>
      <c r="C436" s="10" t="s">
        <v>1561</v>
      </c>
      <c r="D436" s="10" t="s">
        <v>1562</v>
      </c>
      <c r="E436" s="10">
        <v>280590</v>
      </c>
      <c r="F436" s="10" t="s">
        <v>816</v>
      </c>
      <c r="G436" s="10" t="s">
        <v>625</v>
      </c>
      <c r="H436" s="10" t="s">
        <v>1563</v>
      </c>
      <c r="I436" s="10">
        <v>1</v>
      </c>
      <c r="J436" s="11">
        <v>10.179</v>
      </c>
      <c r="K436" s="11">
        <f>IF(Tabela1[[#This Row],[distância '[km']]]&gt;100,TRUNC(Tabela1[[#This Row],[distância '[km']]]/'Custos Unitários'!$C$7,0),0)</f>
        <v>0</v>
      </c>
      <c r="L436" s="1">
        <f>Tabela1[[#This Row],[distância '[km']]]*(1+'Custos Unitários'!$C$8)*(('Custos Unitários'!$C$21*'Custos Unitários'!$C$4)+('Custos Unitários'!$C$22*'Custos Unitários'!$C$5))</f>
        <v>389528.75412664068</v>
      </c>
      <c r="M436" s="1">
        <f>Tabela1[[#This Row],[Qtdade Amplificação]]*('Custos Unitários'!C$20)+IF(Tabela1[[#This Row],[Qtdade Amplificação]]&gt;4,TRUNC(Tabela1[[#This Row],[Qtdade Amplificação]]/4)*'Custos Unitários'!C$17,0)</f>
        <v>0</v>
      </c>
      <c r="N43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3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36" s="1">
        <f>'Custos Unitários'!$C$23*'Custos Unitários'!$C$6</f>
        <v>302692.44182889489</v>
      </c>
      <c r="Q436" s="5">
        <f>SUM(Tabela2[[#This Row],[custo duto e fibra]:[custo infra estação]])</f>
        <v>1058692.993676872</v>
      </c>
      <c r="R436" s="2">
        <f>Tabela1[[#This Row],[distância '[km']]]*(1+'Custos Unitários'!$C$8)*('Custos Unitários'!$C$21*'Custos Unitários'!$C$4*'Custos Unitários'!$E$21+'Custos Unitários'!$C$22*'Custos Unitários'!$C$5*'Custos Unitários'!$E$22)</f>
        <v>4674.3450495196885</v>
      </c>
      <c r="S436" s="2">
        <f>Tabela1[[#This Row],[Qtdade Amplificação]]*('Custos Unitários'!D$20)+IF(Tabela1[[#This Row],[Qtdade Amplificação]]&gt;4,TRUNC(Tabela1[[#This Row],[Qtdade Amplificação]]/4)*'Custos Unitários'!D$17,0)</f>
        <v>0</v>
      </c>
      <c r="T43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3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36" s="2">
        <f>'Custos Unitários'!$C$23*'Custos Unitários'!$E$23*'Custos Unitários'!$C$6</f>
        <v>24215.39534631159</v>
      </c>
      <c r="W436" s="5">
        <f>SUM(Tabela3[[#This Row],[opex duto e fibra]:[opex infra estação]])</f>
        <v>61876.985553002414</v>
      </c>
    </row>
    <row r="437" spans="1:23" x14ac:dyDescent="0.25">
      <c r="A437" s="10">
        <v>312190</v>
      </c>
      <c r="B437" s="10" t="s">
        <v>37</v>
      </c>
      <c r="C437" s="10" t="s">
        <v>1564</v>
      </c>
      <c r="D437" s="10" t="s">
        <v>1565</v>
      </c>
      <c r="E437" s="10">
        <v>316990</v>
      </c>
      <c r="F437" s="10" t="s">
        <v>37</v>
      </c>
      <c r="G437" s="10" t="s">
        <v>787</v>
      </c>
      <c r="H437" s="10" t="s">
        <v>788</v>
      </c>
      <c r="I437" s="10">
        <v>1</v>
      </c>
      <c r="J437" s="11">
        <v>20.86</v>
      </c>
      <c r="K437" s="11">
        <f>IF(Tabela1[[#This Row],[distância '[km']]]&gt;100,TRUNC(Tabela1[[#This Row],[distância '[km']]]/'Custos Unitários'!$C$7,0),0)</f>
        <v>0</v>
      </c>
      <c r="L437" s="1">
        <f>Tabela1[[#This Row],[distância '[km']]]*(1+'Custos Unitários'!$C$8)*(('Custos Unitários'!$C$21*'Custos Unitários'!$C$4)+('Custos Unitários'!$C$22*'Custos Unitários'!$C$5))</f>
        <v>798267.98419115087</v>
      </c>
      <c r="M437" s="1">
        <f>Tabela1[[#This Row],[Qtdade Amplificação]]*('Custos Unitários'!C$20)+IF(Tabela1[[#This Row],[Qtdade Amplificação]]&gt;4,TRUNC(Tabela1[[#This Row],[Qtdade Amplificação]]/4)*'Custos Unitários'!C$17,0)</f>
        <v>0</v>
      </c>
      <c r="N43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3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37" s="1">
        <f>'Custos Unitários'!$C$23*'Custos Unitários'!$C$6</f>
        <v>302692.44182889489</v>
      </c>
      <c r="Q437" s="5">
        <f>SUM(Tabela2[[#This Row],[custo duto e fibra]:[custo infra estação]])</f>
        <v>1467432.2237413821</v>
      </c>
      <c r="R437" s="2">
        <f>Tabela1[[#This Row],[distância '[km']]]*(1+'Custos Unitários'!$C$8)*('Custos Unitários'!$C$21*'Custos Unitários'!$C$4*'Custos Unitários'!$E$21+'Custos Unitários'!$C$22*'Custos Unitários'!$C$5*'Custos Unitários'!$E$22)</f>
        <v>9579.2158102938101</v>
      </c>
      <c r="S437" s="2">
        <f>Tabela1[[#This Row],[Qtdade Amplificação]]*('Custos Unitários'!D$20)+IF(Tabela1[[#This Row],[Qtdade Amplificação]]&gt;4,TRUNC(Tabela1[[#This Row],[Qtdade Amplificação]]/4)*'Custos Unitários'!D$17,0)</f>
        <v>0</v>
      </c>
      <c r="T43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3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37" s="2">
        <f>'Custos Unitários'!$C$23*'Custos Unitários'!$E$23*'Custos Unitários'!$C$6</f>
        <v>24215.39534631159</v>
      </c>
      <c r="W437" s="5">
        <f>SUM(Tabela3[[#This Row],[opex duto e fibra]:[opex infra estação]])</f>
        <v>66781.85631377653</v>
      </c>
    </row>
    <row r="438" spans="1:23" x14ac:dyDescent="0.25">
      <c r="A438" s="10">
        <v>312210</v>
      </c>
      <c r="B438" s="10" t="s">
        <v>37</v>
      </c>
      <c r="C438" s="10" t="s">
        <v>1566</v>
      </c>
      <c r="D438" s="10" t="s">
        <v>1567</v>
      </c>
      <c r="E438" s="10">
        <v>312730</v>
      </c>
      <c r="F438" s="10" t="s">
        <v>37</v>
      </c>
      <c r="G438" s="10" t="s">
        <v>1568</v>
      </c>
      <c r="H438" s="10" t="s">
        <v>1569</v>
      </c>
      <c r="I438" s="10">
        <v>1</v>
      </c>
      <c r="J438" s="11">
        <v>62.387</v>
      </c>
      <c r="K438" s="11">
        <f>IF(Tabela1[[#This Row],[distância '[km']]]&gt;100,TRUNC(Tabela1[[#This Row],[distância '[km']]]/'Custos Unitários'!$C$7,0),0)</f>
        <v>0</v>
      </c>
      <c r="L438" s="1">
        <f>Tabela1[[#This Row],[distância '[km']]]*(1+'Custos Unitários'!$C$8)*(('Custos Unitários'!$C$21*'Custos Unitários'!$C$4)+('Custos Unitários'!$C$22*'Custos Unitários'!$C$5))</f>
        <v>2387418.2516650683</v>
      </c>
      <c r="M438" s="1">
        <f>Tabela1[[#This Row],[Qtdade Amplificação]]*('Custos Unitários'!C$20)+IF(Tabela1[[#This Row],[Qtdade Amplificação]]&gt;4,TRUNC(Tabela1[[#This Row],[Qtdade Amplificação]]/4)*'Custos Unitários'!C$17,0)</f>
        <v>0</v>
      </c>
      <c r="N43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43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438" s="1">
        <f>'Custos Unitários'!$C$23*'Custos Unitários'!$C$6</f>
        <v>302692.44182889489</v>
      </c>
      <c r="Q438" s="5">
        <f>SUM(Tabela2[[#This Row],[custo duto e fibra]:[custo infra estação]])</f>
        <v>3061992.1791659417</v>
      </c>
      <c r="R438" s="2">
        <f>Tabela1[[#This Row],[distância '[km']]]*(1+'Custos Unitários'!$C$8)*('Custos Unitários'!$C$21*'Custos Unitários'!$C$4*'Custos Unitários'!$E$21+'Custos Unitários'!$C$22*'Custos Unitários'!$C$5*'Custos Unitários'!$E$22)</f>
        <v>28649.019019980824</v>
      </c>
      <c r="S438" s="2">
        <f>Tabela1[[#This Row],[Qtdade Amplificação]]*('Custos Unitários'!D$20)+IF(Tabela1[[#This Row],[Qtdade Amplificação]]&gt;4,TRUNC(Tabela1[[#This Row],[Qtdade Amplificação]]/4)*'Custos Unitários'!D$17,0)</f>
        <v>0</v>
      </c>
      <c r="T43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43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438" s="2">
        <f>'Custos Unitários'!$C$23*'Custos Unitários'!$E$23*'Custos Unitários'!$C$6</f>
        <v>24215.39534631159</v>
      </c>
      <c r="W438" s="5">
        <f>SUM(Tabela3[[#This Row],[opex duto e fibra]:[opex infra estação]])</f>
        <v>86392.628318527772</v>
      </c>
    </row>
    <row r="439" spans="1:23" x14ac:dyDescent="0.25">
      <c r="A439" s="10">
        <v>312220</v>
      </c>
      <c r="B439" s="10" t="s">
        <v>37</v>
      </c>
      <c r="C439" s="10" t="s">
        <v>1570</v>
      </c>
      <c r="D439" s="10" t="s">
        <v>1571</v>
      </c>
      <c r="E439" s="10">
        <v>313610</v>
      </c>
      <c r="F439" s="10" t="s">
        <v>37</v>
      </c>
      <c r="G439" s="10" t="s">
        <v>797</v>
      </c>
      <c r="H439" s="10" t="s">
        <v>798</v>
      </c>
      <c r="I439" s="10">
        <v>1</v>
      </c>
      <c r="J439" s="11">
        <v>69.962000000000003</v>
      </c>
      <c r="K439" s="11">
        <f>IF(Tabela1[[#This Row],[distância '[km']]]&gt;100,TRUNC(Tabela1[[#This Row],[distância '[km']]]/'Custos Unitários'!$C$7,0),0)</f>
        <v>0</v>
      </c>
      <c r="L439" s="1">
        <f>Tabela1[[#This Row],[distância '[km']]]*(1+'Custos Unitários'!$C$8)*(('Custos Unitários'!$C$21*'Custos Unitários'!$C$4)+('Custos Unitários'!$C$22*'Custos Unitários'!$C$5))</f>
        <v>2677297.4453490553</v>
      </c>
      <c r="M439" s="1">
        <f>Tabela1[[#This Row],[Qtdade Amplificação]]*('Custos Unitários'!C$20)+IF(Tabela1[[#This Row],[Qtdade Amplificação]]&gt;4,TRUNC(Tabela1[[#This Row],[Qtdade Amplificação]]/4)*'Custos Unitários'!C$17,0)</f>
        <v>0</v>
      </c>
      <c r="N43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43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439" s="1">
        <f>'Custos Unitários'!$C$23*'Custos Unitários'!$C$6</f>
        <v>302692.44182889489</v>
      </c>
      <c r="Q439" s="5">
        <f>SUM(Tabela2[[#This Row],[custo duto e fibra]:[custo infra estação]])</f>
        <v>3351871.3728499287</v>
      </c>
      <c r="R439" s="2">
        <f>Tabela1[[#This Row],[distância '[km']]]*(1+'Custos Unitários'!$C$8)*('Custos Unitários'!$C$21*'Custos Unitários'!$C$4*'Custos Unitários'!$E$21+'Custos Unitários'!$C$22*'Custos Unitários'!$C$5*'Custos Unitários'!$E$22)</f>
        <v>32127.569344188669</v>
      </c>
      <c r="S439" s="2">
        <f>Tabela1[[#This Row],[Qtdade Amplificação]]*('Custos Unitários'!D$20)+IF(Tabela1[[#This Row],[Qtdade Amplificação]]&gt;4,TRUNC(Tabela1[[#This Row],[Qtdade Amplificação]]/4)*'Custos Unitários'!D$17,0)</f>
        <v>0</v>
      </c>
      <c r="T43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43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439" s="2">
        <f>'Custos Unitários'!$C$23*'Custos Unitários'!$E$23*'Custos Unitários'!$C$6</f>
        <v>24215.39534631159</v>
      </c>
      <c r="W439" s="5">
        <f>SUM(Tabela3[[#This Row],[opex duto e fibra]:[opex infra estação]])</f>
        <v>89871.178642735613</v>
      </c>
    </row>
    <row r="440" spans="1:23" x14ac:dyDescent="0.25">
      <c r="A440" s="10">
        <v>170710</v>
      </c>
      <c r="B440" s="10" t="s">
        <v>20</v>
      </c>
      <c r="C440" s="10" t="s">
        <v>1572</v>
      </c>
      <c r="D440" s="10" t="s">
        <v>1573</v>
      </c>
      <c r="E440" s="10">
        <v>171370</v>
      </c>
      <c r="F440" s="10" t="s">
        <v>20</v>
      </c>
      <c r="G440" s="10" t="s">
        <v>23</v>
      </c>
      <c r="H440" s="10" t="s">
        <v>24</v>
      </c>
      <c r="I440" s="10">
        <v>1</v>
      </c>
      <c r="J440" s="11">
        <v>36.106999999999999</v>
      </c>
      <c r="K440" s="11">
        <f>IF(Tabela1[[#This Row],[distância '[km']]]&gt;100,TRUNC(Tabela1[[#This Row],[distância '[km']]]/'Custos Unitários'!$C$7,0),0)</f>
        <v>0</v>
      </c>
      <c r="L440" s="1">
        <f>Tabela1[[#This Row],[distância '[km']]]*(1+'Custos Unitários'!$C$8)*(('Custos Unitários'!$C$21*'Custos Unitários'!$C$4)+('Custos Unitários'!$C$22*'Custos Unitários'!$C$5))</f>
        <v>1381738.3559534936</v>
      </c>
      <c r="M440" s="1">
        <f>Tabela1[[#This Row],[Qtdade Amplificação]]*('Custos Unitários'!C$20)+IF(Tabela1[[#This Row],[Qtdade Amplificação]]&gt;4,TRUNC(Tabela1[[#This Row],[Qtdade Amplificação]]/4)*'Custos Unitários'!C$17,0)</f>
        <v>0</v>
      </c>
      <c r="N44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4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40" s="1">
        <f>'Custos Unitários'!$C$23*'Custos Unitários'!$C$6</f>
        <v>302692.44182889489</v>
      </c>
      <c r="Q440" s="5">
        <f>SUM(Tabela2[[#This Row],[custo duto e fibra]:[custo infra estação]])</f>
        <v>2050902.5955037246</v>
      </c>
      <c r="R440" s="2">
        <f>Tabela1[[#This Row],[distância '[km']]]*(1+'Custos Unitários'!$C$8)*('Custos Unitários'!$C$21*'Custos Unitários'!$C$4*'Custos Unitários'!$E$21+'Custos Unitários'!$C$22*'Custos Unitários'!$C$5*'Custos Unitários'!$E$22)</f>
        <v>16580.860271441925</v>
      </c>
      <c r="S440" s="2">
        <f>Tabela1[[#This Row],[Qtdade Amplificação]]*('Custos Unitários'!D$20)+IF(Tabela1[[#This Row],[Qtdade Amplificação]]&gt;4,TRUNC(Tabela1[[#This Row],[Qtdade Amplificação]]/4)*'Custos Unitários'!D$17,0)</f>
        <v>0</v>
      </c>
      <c r="T44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4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40" s="2">
        <f>'Custos Unitários'!$C$23*'Custos Unitários'!$E$23*'Custos Unitários'!$C$6</f>
        <v>24215.39534631159</v>
      </c>
      <c r="W440" s="5">
        <f>SUM(Tabela3[[#This Row],[opex duto e fibra]:[opex infra estação]])</f>
        <v>73783.500774924643</v>
      </c>
    </row>
    <row r="441" spans="1:23" x14ac:dyDescent="0.25">
      <c r="A441" s="10">
        <v>312240</v>
      </c>
      <c r="B441" s="10" t="s">
        <v>37</v>
      </c>
      <c r="C441" s="10" t="s">
        <v>1574</v>
      </c>
      <c r="D441" s="10" t="s">
        <v>1575</v>
      </c>
      <c r="E441" s="10">
        <v>316690</v>
      </c>
      <c r="F441" s="10" t="s">
        <v>37</v>
      </c>
      <c r="G441" s="10" t="s">
        <v>1576</v>
      </c>
      <c r="H441" s="10" t="s">
        <v>1577</v>
      </c>
      <c r="I441" s="10">
        <v>1</v>
      </c>
      <c r="J441" s="11">
        <v>19.829999999999998</v>
      </c>
      <c r="K441" s="11">
        <f>IF(Tabela1[[#This Row],[distância '[km']]]&gt;100,TRUNC(Tabela1[[#This Row],[distância '[km']]]/'Custos Unitários'!$C$7,0),0)</f>
        <v>0</v>
      </c>
      <c r="L441" s="1">
        <f>Tabela1[[#This Row],[distância '[km']]]*(1+'Custos Unitários'!$C$8)*(('Custos Unitários'!$C$21*'Custos Unitários'!$C$4)+('Custos Unitários'!$C$22*'Custos Unitários'!$C$5))</f>
        <v>758852.06742619933</v>
      </c>
      <c r="M441" s="1">
        <f>Tabela1[[#This Row],[Qtdade Amplificação]]*('Custos Unitários'!C$20)+IF(Tabela1[[#This Row],[Qtdade Amplificação]]&gt;4,TRUNC(Tabela1[[#This Row],[Qtdade Amplificação]]/4)*'Custos Unitários'!C$17,0)</f>
        <v>0</v>
      </c>
      <c r="N44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4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41" s="1">
        <f>'Custos Unitários'!$C$23*'Custos Unitários'!$C$6</f>
        <v>302692.44182889489</v>
      </c>
      <c r="Q441" s="5">
        <f>SUM(Tabela2[[#This Row],[custo duto e fibra]:[custo infra estação]])</f>
        <v>1428016.3069764306</v>
      </c>
      <c r="R441" s="2">
        <f>Tabela1[[#This Row],[distância '[km']]]*(1+'Custos Unitários'!$C$8)*('Custos Unitários'!$C$21*'Custos Unitários'!$C$4*'Custos Unitários'!$E$21+'Custos Unitários'!$C$22*'Custos Unitários'!$C$5*'Custos Unitários'!$E$22)</f>
        <v>9106.224809114392</v>
      </c>
      <c r="S441" s="2">
        <f>Tabela1[[#This Row],[Qtdade Amplificação]]*('Custos Unitários'!D$20)+IF(Tabela1[[#This Row],[Qtdade Amplificação]]&gt;4,TRUNC(Tabela1[[#This Row],[Qtdade Amplificação]]/4)*'Custos Unitários'!D$17,0)</f>
        <v>0</v>
      </c>
      <c r="T44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4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41" s="2">
        <f>'Custos Unitários'!$C$23*'Custos Unitários'!$E$23*'Custos Unitários'!$C$6</f>
        <v>24215.39534631159</v>
      </c>
      <c r="W441" s="5">
        <f>SUM(Tabela3[[#This Row],[opex duto e fibra]:[opex infra estação]])</f>
        <v>66308.865312597118</v>
      </c>
    </row>
    <row r="442" spans="1:23" x14ac:dyDescent="0.25">
      <c r="A442" s="10">
        <v>312245</v>
      </c>
      <c r="B442" s="10" t="s">
        <v>37</v>
      </c>
      <c r="C442" s="10" t="s">
        <v>1578</v>
      </c>
      <c r="D442" s="10" t="s">
        <v>1579</v>
      </c>
      <c r="E442" s="10">
        <v>290670</v>
      </c>
      <c r="F442" s="10" t="s">
        <v>8</v>
      </c>
      <c r="G442" s="10" t="s">
        <v>1580</v>
      </c>
      <c r="H442" s="10" t="s">
        <v>1581</v>
      </c>
      <c r="I442" s="10">
        <v>1</v>
      </c>
      <c r="J442" s="11">
        <v>45.652999999999999</v>
      </c>
      <c r="K442" s="11">
        <f>IF(Tabela1[[#This Row],[distância '[km']]]&gt;100,TRUNC(Tabela1[[#This Row],[distância '[km']]]/'Custos Unitários'!$C$7,0),0)</f>
        <v>0</v>
      </c>
      <c r="L442" s="1">
        <f>Tabela1[[#This Row],[distância '[km']]]*(1+'Custos Unitários'!$C$8)*(('Custos Unitários'!$C$21*'Custos Unitários'!$C$4)+('Custos Unitários'!$C$22*'Custos Unitários'!$C$5))</f>
        <v>1747043.5418158488</v>
      </c>
      <c r="M442" s="1">
        <f>Tabela1[[#This Row],[Qtdade Amplificação]]*('Custos Unitários'!C$20)+IF(Tabela1[[#This Row],[Qtdade Amplificação]]&gt;4,TRUNC(Tabela1[[#This Row],[Qtdade Amplificação]]/4)*'Custos Unitários'!C$17,0)</f>
        <v>0</v>
      </c>
      <c r="N44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4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42" s="1">
        <f>'Custos Unitários'!$C$23*'Custos Unitários'!$C$6</f>
        <v>302692.44182889489</v>
      </c>
      <c r="Q442" s="5">
        <f>SUM(Tabela2[[#This Row],[custo duto e fibra]:[custo infra estação]])</f>
        <v>2416207.78136608</v>
      </c>
      <c r="R442" s="2">
        <f>Tabela1[[#This Row],[distância '[km']]]*(1+'Custos Unitários'!$C$8)*('Custos Unitários'!$C$21*'Custos Unitários'!$C$4*'Custos Unitários'!$E$21+'Custos Unitários'!$C$22*'Custos Unitários'!$C$5*'Custos Unitários'!$E$22)</f>
        <v>20964.522501790187</v>
      </c>
      <c r="S442" s="2">
        <f>Tabela1[[#This Row],[Qtdade Amplificação]]*('Custos Unitários'!D$20)+IF(Tabela1[[#This Row],[Qtdade Amplificação]]&gt;4,TRUNC(Tabela1[[#This Row],[Qtdade Amplificação]]/4)*'Custos Unitários'!D$17,0)</f>
        <v>0</v>
      </c>
      <c r="T44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4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42" s="2">
        <f>'Custos Unitários'!$C$23*'Custos Unitários'!$E$23*'Custos Unitários'!$C$6</f>
        <v>24215.39534631159</v>
      </c>
      <c r="W442" s="5">
        <f>SUM(Tabela3[[#This Row],[opex duto e fibra]:[opex infra estação]])</f>
        <v>78167.163005272916</v>
      </c>
    </row>
    <row r="443" spans="1:23" x14ac:dyDescent="0.25">
      <c r="A443" s="10">
        <v>170720</v>
      </c>
      <c r="B443" s="10" t="s">
        <v>20</v>
      </c>
      <c r="C443" s="10" t="s">
        <v>1582</v>
      </c>
      <c r="D443" s="10" t="s">
        <v>1583</v>
      </c>
      <c r="E443" s="10">
        <v>171330</v>
      </c>
      <c r="F443" s="10" t="s">
        <v>20</v>
      </c>
      <c r="G443" s="10" t="s">
        <v>1584</v>
      </c>
      <c r="H443" s="10" t="s">
        <v>1585</v>
      </c>
      <c r="I443" s="10">
        <v>1</v>
      </c>
      <c r="J443" s="11">
        <v>81.676000000000002</v>
      </c>
      <c r="K443" s="11">
        <f>IF(Tabela1[[#This Row],[distância '[km']]]&gt;100,TRUNC(Tabela1[[#This Row],[distância '[km']]]/'Custos Unitários'!$C$7,0),0)</f>
        <v>0</v>
      </c>
      <c r="L443" s="1">
        <f>Tabela1[[#This Row],[distância '[km']]]*(1+'Custos Unitários'!$C$8)*(('Custos Unitários'!$C$21*'Custos Unitários'!$C$4)+('Custos Unitários'!$C$22*'Custos Unitários'!$C$5))</f>
        <v>3125567.3958195797</v>
      </c>
      <c r="M443" s="1">
        <f>Tabela1[[#This Row],[Qtdade Amplificação]]*('Custos Unitários'!C$20)+IF(Tabela1[[#This Row],[Qtdade Amplificação]]&gt;4,TRUNC(Tabela1[[#This Row],[Qtdade Amplificação]]/4)*'Custos Unitários'!C$17,0)</f>
        <v>0</v>
      </c>
      <c r="N44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44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443" s="1">
        <f>'Custos Unitários'!$C$23*'Custos Unitários'!$C$6</f>
        <v>302692.44182889489</v>
      </c>
      <c r="Q443" s="5">
        <f>SUM(Tabela2[[#This Row],[custo duto e fibra]:[custo infra estação]])</f>
        <v>3846042.9764612801</v>
      </c>
      <c r="R443" s="2">
        <f>Tabela1[[#This Row],[distância '[km']]]*(1+'Custos Unitários'!$C$8)*('Custos Unitários'!$C$21*'Custos Unitários'!$C$4*'Custos Unitários'!$E$21+'Custos Unitários'!$C$22*'Custos Unitários'!$C$5*'Custos Unitários'!$E$22)</f>
        <v>37506.808749834963</v>
      </c>
      <c r="S443" s="2">
        <f>Tabela1[[#This Row],[Qtdade Amplificação]]*('Custos Unitários'!D$20)+IF(Tabela1[[#This Row],[Qtdade Amplificação]]&gt;4,TRUNC(Tabela1[[#This Row],[Qtdade Amplificação]]/4)*'Custos Unitários'!D$17,0)</f>
        <v>0</v>
      </c>
      <c r="T44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44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443" s="2">
        <f>'Custos Unitários'!$C$23*'Custos Unitários'!$E$23*'Custos Unitários'!$C$6</f>
        <v>24215.39534631159</v>
      </c>
      <c r="W443" s="5">
        <f>SUM(Tabela3[[#This Row],[opex duto e fibra]:[opex infra estação]])</f>
        <v>99840.583362464633</v>
      </c>
    </row>
    <row r="444" spans="1:23" x14ac:dyDescent="0.25">
      <c r="A444" s="10">
        <v>312247</v>
      </c>
      <c r="B444" s="10" t="s">
        <v>37</v>
      </c>
      <c r="C444" s="10" t="s">
        <v>1586</v>
      </c>
      <c r="D444" s="10" t="s">
        <v>1587</v>
      </c>
      <c r="E444" s="10">
        <v>310855</v>
      </c>
      <c r="F444" s="10" t="s">
        <v>37</v>
      </c>
      <c r="G444" s="10" t="s">
        <v>789</v>
      </c>
      <c r="H444" s="10" t="s">
        <v>790</v>
      </c>
      <c r="I444" s="10">
        <v>1</v>
      </c>
      <c r="J444" s="11">
        <v>65.159000000000006</v>
      </c>
      <c r="K444" s="11">
        <f>IF(Tabela1[[#This Row],[distância '[km']]]&gt;100,TRUNC(Tabela1[[#This Row],[distância '[km']]]/'Custos Unitários'!$C$7,0),0)</f>
        <v>0</v>
      </c>
      <c r="L444" s="1">
        <f>Tabela1[[#This Row],[distância '[km']]]*(1+'Custos Unitários'!$C$8)*(('Custos Unitários'!$C$21*'Custos Unitários'!$C$4)+('Custos Unitários'!$C$22*'Custos Unitários'!$C$5))</f>
        <v>2493496.8160072486</v>
      </c>
      <c r="M444" s="1">
        <f>Tabela1[[#This Row],[Qtdade Amplificação]]*('Custos Unitários'!C$20)+IF(Tabela1[[#This Row],[Qtdade Amplificação]]&gt;4,TRUNC(Tabela1[[#This Row],[Qtdade Amplificação]]/4)*'Custos Unitários'!C$17,0)</f>
        <v>0</v>
      </c>
      <c r="N44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44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444" s="1">
        <f>'Custos Unitários'!$C$23*'Custos Unitários'!$C$6</f>
        <v>302692.44182889489</v>
      </c>
      <c r="Q444" s="5">
        <f>SUM(Tabela2[[#This Row],[custo duto e fibra]:[custo infra estação]])</f>
        <v>3168070.7435081219</v>
      </c>
      <c r="R444" s="2">
        <f>Tabela1[[#This Row],[distância '[km']]]*(1+'Custos Unitários'!$C$8)*('Custos Unitários'!$C$21*'Custos Unitários'!$C$4*'Custos Unitários'!$E$21+'Custos Unitários'!$C$22*'Custos Unitários'!$C$5*'Custos Unitários'!$E$22)</f>
        <v>29921.961792086982</v>
      </c>
      <c r="S444" s="2">
        <f>Tabela1[[#This Row],[Qtdade Amplificação]]*('Custos Unitários'!D$20)+IF(Tabela1[[#This Row],[Qtdade Amplificação]]&gt;4,TRUNC(Tabela1[[#This Row],[Qtdade Amplificação]]/4)*'Custos Unitários'!D$17,0)</f>
        <v>0</v>
      </c>
      <c r="T44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44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444" s="2">
        <f>'Custos Unitários'!$C$23*'Custos Unitários'!$E$23*'Custos Unitários'!$C$6</f>
        <v>24215.39534631159</v>
      </c>
      <c r="W444" s="5">
        <f>SUM(Tabela3[[#This Row],[opex duto e fibra]:[opex infra estação]])</f>
        <v>87665.571090633923</v>
      </c>
    </row>
    <row r="445" spans="1:23" x14ac:dyDescent="0.25">
      <c r="A445" s="10">
        <v>312250</v>
      </c>
      <c r="B445" s="10" t="s">
        <v>37</v>
      </c>
      <c r="C445" s="10" t="s">
        <v>1588</v>
      </c>
      <c r="D445" s="10" t="s">
        <v>1589</v>
      </c>
      <c r="E445" s="10">
        <v>312370</v>
      </c>
      <c r="F445" s="10" t="s">
        <v>37</v>
      </c>
      <c r="G445" s="10" t="s">
        <v>1590</v>
      </c>
      <c r="H445" s="10" t="s">
        <v>1591</v>
      </c>
      <c r="I445" s="10">
        <v>1</v>
      </c>
      <c r="J445" s="11">
        <v>23.268999999999998</v>
      </c>
      <c r="K445" s="11">
        <f>IF(Tabela1[[#This Row],[distância '[km']]]&gt;100,TRUNC(Tabela1[[#This Row],[distância '[km']]]/'Custos Unitários'!$C$7,0),0)</f>
        <v>0</v>
      </c>
      <c r="L445" s="1">
        <f>Tabela1[[#This Row],[distância '[km']]]*(1+'Custos Unitários'!$C$8)*(('Custos Unitários'!$C$21*'Custos Unitários'!$C$4)+('Custos Unitários'!$C$22*'Custos Unitários'!$C$5))</f>
        <v>890455.3079647118</v>
      </c>
      <c r="M445" s="1">
        <f>Tabela1[[#This Row],[Qtdade Amplificação]]*('Custos Unitários'!C$20)+IF(Tabela1[[#This Row],[Qtdade Amplificação]]&gt;4,TRUNC(Tabela1[[#This Row],[Qtdade Amplificação]]/4)*'Custos Unitários'!C$17,0)</f>
        <v>0</v>
      </c>
      <c r="N44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4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45" s="1">
        <f>'Custos Unitários'!$C$23*'Custos Unitários'!$C$6</f>
        <v>302692.44182889489</v>
      </c>
      <c r="Q445" s="5">
        <f>SUM(Tabela2[[#This Row],[custo duto e fibra]:[custo infra estação]])</f>
        <v>1559619.5475149429</v>
      </c>
      <c r="R445" s="2">
        <f>Tabela1[[#This Row],[distância '[km']]]*(1+'Custos Unitários'!$C$8)*('Custos Unitários'!$C$21*'Custos Unitários'!$C$4*'Custos Unitários'!$E$21+'Custos Unitários'!$C$22*'Custos Unitários'!$C$5*'Custos Unitários'!$E$22)</f>
        <v>10685.463695576542</v>
      </c>
      <c r="S445" s="2">
        <f>Tabela1[[#This Row],[Qtdade Amplificação]]*('Custos Unitários'!D$20)+IF(Tabela1[[#This Row],[Qtdade Amplificação]]&gt;4,TRUNC(Tabela1[[#This Row],[Qtdade Amplificação]]/4)*'Custos Unitários'!D$17,0)</f>
        <v>0</v>
      </c>
      <c r="T44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4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45" s="2">
        <f>'Custos Unitários'!$C$23*'Custos Unitários'!$E$23*'Custos Unitários'!$C$6</f>
        <v>24215.39534631159</v>
      </c>
      <c r="W445" s="5">
        <f>SUM(Tabela3[[#This Row],[opex duto e fibra]:[opex infra estação]])</f>
        <v>67888.104199059264</v>
      </c>
    </row>
    <row r="446" spans="1:23" x14ac:dyDescent="0.25">
      <c r="A446" s="10">
        <v>220345</v>
      </c>
      <c r="B446" s="10" t="s">
        <v>27</v>
      </c>
      <c r="C446" s="10" t="s">
        <v>1592</v>
      </c>
      <c r="D446" s="10" t="s">
        <v>1593</v>
      </c>
      <c r="E446" s="10">
        <v>221060</v>
      </c>
      <c r="F446" s="10" t="s">
        <v>27</v>
      </c>
      <c r="G446" s="10" t="s">
        <v>284</v>
      </c>
      <c r="H446" s="10" t="s">
        <v>285</v>
      </c>
      <c r="I446" s="10">
        <v>1</v>
      </c>
      <c r="J446" s="11">
        <v>101.209</v>
      </c>
      <c r="K446" s="11">
        <f>IF(Tabela1[[#This Row],[distância '[km']]]&gt;100,TRUNC(Tabela1[[#This Row],[distância '[km']]]/'Custos Unitários'!$C$7,0),0)</f>
        <v>1</v>
      </c>
      <c r="L446" s="1">
        <f>Tabela1[[#This Row],[distância '[km']]]*(1+'Custos Unitários'!$C$8)*(('Custos Unitários'!$C$21*'Custos Unitários'!$C$4)+('Custos Unitários'!$C$22*'Custos Unitários'!$C$5))</f>
        <v>3873053.9027805459</v>
      </c>
      <c r="M446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44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44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446" s="1">
        <f>'Custos Unitários'!$C$23*'Custos Unitários'!$C$6</f>
        <v>302692.44182889489</v>
      </c>
      <c r="Q446" s="5">
        <f>SUM(Tabela2[[#This Row],[custo duto e fibra]:[custo infra estação]])</f>
        <v>4826537.2552346475</v>
      </c>
      <c r="R446" s="2">
        <f>Tabela1[[#This Row],[distância '[km']]]*(1+'Custos Unitários'!$C$8)*('Custos Unitários'!$C$21*'Custos Unitários'!$C$4*'Custos Unitários'!$E$21+'Custos Unitários'!$C$22*'Custos Unitários'!$C$5*'Custos Unitários'!$E$22)</f>
        <v>46476.646833366554</v>
      </c>
      <c r="S446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44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44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446" s="2">
        <f>'Custos Unitários'!$C$23*'Custos Unitários'!$E$23*'Custos Unitários'!$C$6</f>
        <v>24215.39534631159</v>
      </c>
      <c r="W446" s="5">
        <f>SUM(Tabela3[[#This Row],[opex duto e fibra]:[opex infra estação]])</f>
        <v>126722.76648518124</v>
      </c>
    </row>
    <row r="447" spans="1:23" x14ac:dyDescent="0.25">
      <c r="A447" s="10">
        <v>312260</v>
      </c>
      <c r="B447" s="10" t="s">
        <v>37</v>
      </c>
      <c r="C447" s="10" t="s">
        <v>1594</v>
      </c>
      <c r="D447" s="10" t="s">
        <v>1595</v>
      </c>
      <c r="E447" s="10">
        <v>311750</v>
      </c>
      <c r="F447" s="10" t="s">
        <v>37</v>
      </c>
      <c r="G447" s="10" t="s">
        <v>224</v>
      </c>
      <c r="H447" s="10" t="s">
        <v>225</v>
      </c>
      <c r="I447" s="10">
        <v>1</v>
      </c>
      <c r="J447" s="11">
        <v>33.869999999999997</v>
      </c>
      <c r="K447" s="11">
        <f>IF(Tabela1[[#This Row],[distância '[km']]]&gt;100,TRUNC(Tabela1[[#This Row],[distância '[km']]]/'Custos Unitários'!$C$7,0),0)</f>
        <v>0</v>
      </c>
      <c r="L447" s="1">
        <f>Tabela1[[#This Row],[distância '[km']]]*(1+'Custos Unitários'!$C$8)*(('Custos Unitários'!$C$21*'Custos Unitários'!$C$4)+('Custos Unitários'!$C$22*'Custos Unitários'!$C$5))</f>
        <v>1296133.1076008761</v>
      </c>
      <c r="M447" s="1">
        <f>Tabela1[[#This Row],[Qtdade Amplificação]]*('Custos Unitários'!C$20)+IF(Tabela1[[#This Row],[Qtdade Amplificação]]&gt;4,TRUNC(Tabela1[[#This Row],[Qtdade Amplificação]]/4)*'Custos Unitários'!C$17,0)</f>
        <v>0</v>
      </c>
      <c r="N44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4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47" s="1">
        <f>'Custos Unitários'!$C$23*'Custos Unitários'!$C$6</f>
        <v>302692.44182889489</v>
      </c>
      <c r="Q447" s="5">
        <f>SUM(Tabela2[[#This Row],[custo duto e fibra]:[custo infra estação]])</f>
        <v>1965297.3471511072</v>
      </c>
      <c r="R447" s="2">
        <f>Tabela1[[#This Row],[distância '[km']]]*(1+'Custos Unitários'!$C$8)*('Custos Unitários'!$C$21*'Custos Unitários'!$C$4*'Custos Unitários'!$E$21+'Custos Unitários'!$C$22*'Custos Unitários'!$C$5*'Custos Unitários'!$E$22)</f>
        <v>15553.597291210515</v>
      </c>
      <c r="S447" s="2">
        <f>Tabela1[[#This Row],[Qtdade Amplificação]]*('Custos Unitários'!D$20)+IF(Tabela1[[#This Row],[Qtdade Amplificação]]&gt;4,TRUNC(Tabela1[[#This Row],[Qtdade Amplificação]]/4)*'Custos Unitários'!D$17,0)</f>
        <v>0</v>
      </c>
      <c r="T44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4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47" s="2">
        <f>'Custos Unitários'!$C$23*'Custos Unitários'!$E$23*'Custos Unitários'!$C$6</f>
        <v>24215.39534631159</v>
      </c>
      <c r="W447" s="5">
        <f>SUM(Tabela3[[#This Row],[opex duto e fibra]:[opex infra estação]])</f>
        <v>72756.237794693239</v>
      </c>
    </row>
    <row r="448" spans="1:23" x14ac:dyDescent="0.25">
      <c r="A448" s="10">
        <v>312270</v>
      </c>
      <c r="B448" s="10" t="s">
        <v>37</v>
      </c>
      <c r="C448" s="10" t="s">
        <v>1596</v>
      </c>
      <c r="D448" s="10" t="s">
        <v>1597</v>
      </c>
      <c r="E448" s="10">
        <v>310230</v>
      </c>
      <c r="F448" s="10" t="s">
        <v>37</v>
      </c>
      <c r="G448" s="10" t="s">
        <v>1598</v>
      </c>
      <c r="H448" s="10" t="s">
        <v>1599</v>
      </c>
      <c r="I448" s="10">
        <v>1</v>
      </c>
      <c r="J448" s="11">
        <v>16.943999999999999</v>
      </c>
      <c r="K448" s="11">
        <f>IF(Tabela1[[#This Row],[distância '[km']]]&gt;100,TRUNC(Tabela1[[#This Row],[distância '[km']]]/'Custos Unitários'!$C$7,0),0)</f>
        <v>0</v>
      </c>
      <c r="L448" s="1">
        <f>Tabela1[[#This Row],[distância '[km']]]*(1+'Custos Unitários'!$C$8)*(('Custos Unitários'!$C$21*'Custos Unitários'!$C$4)+('Custos Unitários'!$C$22*'Custos Unitários'!$C$5))</f>
        <v>648410.96472362697</v>
      </c>
      <c r="M448" s="1">
        <f>Tabela1[[#This Row],[Qtdade Amplificação]]*('Custos Unitários'!C$20)+IF(Tabela1[[#This Row],[Qtdade Amplificação]]&gt;4,TRUNC(Tabela1[[#This Row],[Qtdade Amplificação]]/4)*'Custos Unitários'!C$17,0)</f>
        <v>0</v>
      </c>
      <c r="N44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4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48" s="1">
        <f>'Custos Unitários'!$C$23*'Custos Unitários'!$C$6</f>
        <v>302692.44182889489</v>
      </c>
      <c r="Q448" s="5">
        <f>SUM(Tabela2[[#This Row],[custo duto e fibra]:[custo infra estação]])</f>
        <v>1317575.2042738581</v>
      </c>
      <c r="R448" s="2">
        <f>Tabela1[[#This Row],[distância '[km']]]*(1+'Custos Unitários'!$C$8)*('Custos Unitários'!$C$21*'Custos Unitários'!$C$4*'Custos Unitários'!$E$21+'Custos Unitários'!$C$22*'Custos Unitários'!$C$5*'Custos Unitários'!$E$22)</f>
        <v>7780.9315766835243</v>
      </c>
      <c r="S448" s="2">
        <f>Tabela1[[#This Row],[Qtdade Amplificação]]*('Custos Unitários'!D$20)+IF(Tabela1[[#This Row],[Qtdade Amplificação]]&gt;4,TRUNC(Tabela1[[#This Row],[Qtdade Amplificação]]/4)*'Custos Unitários'!D$17,0)</f>
        <v>0</v>
      </c>
      <c r="T44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4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48" s="2">
        <f>'Custos Unitários'!$C$23*'Custos Unitários'!$E$23*'Custos Unitários'!$C$6</f>
        <v>24215.39534631159</v>
      </c>
      <c r="W448" s="5">
        <f>SUM(Tabela3[[#This Row],[opex duto e fibra]:[opex infra estação]])</f>
        <v>64983.572080166254</v>
      </c>
    </row>
    <row r="449" spans="1:23" x14ac:dyDescent="0.25">
      <c r="A449" s="10">
        <v>220342</v>
      </c>
      <c r="B449" s="10" t="s">
        <v>27</v>
      </c>
      <c r="C449" s="10" t="s">
        <v>1600</v>
      </c>
      <c r="D449" s="10" t="s">
        <v>1601</v>
      </c>
      <c r="E449" s="10">
        <v>220987</v>
      </c>
      <c r="F449" s="10" t="s">
        <v>27</v>
      </c>
      <c r="G449" s="10" t="s">
        <v>1280</v>
      </c>
      <c r="H449" s="10" t="s">
        <v>1281</v>
      </c>
      <c r="I449" s="10">
        <v>1</v>
      </c>
      <c r="J449" s="11">
        <v>46.588999999999999</v>
      </c>
      <c r="K449" s="11">
        <f>IF(Tabela1[[#This Row],[distância '[km']]]&gt;100,TRUNC(Tabela1[[#This Row],[distância '[km']]]/'Custos Unitários'!$C$7,0),0)</f>
        <v>0</v>
      </c>
      <c r="L449" s="1">
        <f>Tabela1[[#This Row],[distância '[km']]]*(1+'Custos Unitários'!$C$8)*(('Custos Unitários'!$C$21*'Custos Unitários'!$C$4)+('Custos Unitários'!$C$22*'Custos Unitários'!$C$5))</f>
        <v>1782862.2778274938</v>
      </c>
      <c r="M449" s="1">
        <f>Tabela1[[#This Row],[Qtdade Amplificação]]*('Custos Unitários'!C$20)+IF(Tabela1[[#This Row],[Qtdade Amplificação]]&gt;4,TRUNC(Tabela1[[#This Row],[Qtdade Amplificação]]/4)*'Custos Unitários'!C$17,0)</f>
        <v>0</v>
      </c>
      <c r="N44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4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49" s="1">
        <f>'Custos Unitários'!$C$23*'Custos Unitários'!$C$6</f>
        <v>302692.44182889489</v>
      </c>
      <c r="Q449" s="5">
        <f>SUM(Tabela2[[#This Row],[custo duto e fibra]:[custo infra estação]])</f>
        <v>2452026.5173777249</v>
      </c>
      <c r="R449" s="2">
        <f>Tabela1[[#This Row],[distância '[km']]]*(1+'Custos Unitários'!$C$8)*('Custos Unitários'!$C$21*'Custos Unitários'!$C$4*'Custos Unitários'!$E$21+'Custos Unitários'!$C$22*'Custos Unitários'!$C$5*'Custos Unitários'!$E$22)</f>
        <v>21394.347333929927</v>
      </c>
      <c r="S449" s="2">
        <f>Tabela1[[#This Row],[Qtdade Amplificação]]*('Custos Unitários'!D$20)+IF(Tabela1[[#This Row],[Qtdade Amplificação]]&gt;4,TRUNC(Tabela1[[#This Row],[Qtdade Amplificação]]/4)*'Custos Unitários'!D$17,0)</f>
        <v>0</v>
      </c>
      <c r="T44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4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49" s="2">
        <f>'Custos Unitários'!$C$23*'Custos Unitários'!$E$23*'Custos Unitários'!$C$6</f>
        <v>24215.39534631159</v>
      </c>
      <c r="W449" s="5">
        <f>SUM(Tabela3[[#This Row],[opex duto e fibra]:[opex infra estação]])</f>
        <v>78596.987837412657</v>
      </c>
    </row>
    <row r="450" spans="1:23" x14ac:dyDescent="0.25">
      <c r="A450" s="10">
        <v>250570</v>
      </c>
      <c r="B450" s="10" t="s">
        <v>61</v>
      </c>
      <c r="C450" s="10" t="s">
        <v>1602</v>
      </c>
      <c r="D450" s="10" t="s">
        <v>1603</v>
      </c>
      <c r="E450" s="10">
        <v>250150</v>
      </c>
      <c r="F450" s="10" t="s">
        <v>61</v>
      </c>
      <c r="G450" s="10" t="s">
        <v>1604</v>
      </c>
      <c r="H450" s="10" t="s">
        <v>1605</v>
      </c>
      <c r="I450" s="10">
        <v>1</v>
      </c>
      <c r="J450" s="11">
        <v>23.341999999999999</v>
      </c>
      <c r="K450" s="11">
        <f>IF(Tabela1[[#This Row],[distância '[km']]]&gt;100,TRUNC(Tabela1[[#This Row],[distância '[km']]]/'Custos Unitários'!$C$7,0),0)</f>
        <v>0</v>
      </c>
      <c r="L450" s="1">
        <f>Tabela1[[#This Row],[distância '[km']]]*(1+'Custos Unitários'!$C$8)*(('Custos Unitários'!$C$21*'Custos Unitários'!$C$4)+('Custos Unitários'!$C$22*'Custos Unitários'!$C$5))</f>
        <v>893248.8632305772</v>
      </c>
      <c r="M450" s="1">
        <f>Tabela1[[#This Row],[Qtdade Amplificação]]*('Custos Unitários'!C$20)+IF(Tabela1[[#This Row],[Qtdade Amplificação]]&gt;4,TRUNC(Tabela1[[#This Row],[Qtdade Amplificação]]/4)*'Custos Unitários'!C$17,0)</f>
        <v>0</v>
      </c>
      <c r="N45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5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50" s="1">
        <f>'Custos Unitários'!$C$23*'Custos Unitários'!$C$6</f>
        <v>302692.44182889489</v>
      </c>
      <c r="Q450" s="5">
        <f>SUM(Tabela2[[#This Row],[custo duto e fibra]:[custo infra estação]])</f>
        <v>1562413.1027808082</v>
      </c>
      <c r="R450" s="2">
        <f>Tabela1[[#This Row],[distância '[km']]]*(1+'Custos Unitários'!$C$8)*('Custos Unitários'!$C$21*'Custos Unitários'!$C$4*'Custos Unitários'!$E$21+'Custos Unitários'!$C$22*'Custos Unitários'!$C$5*'Custos Unitários'!$E$22)</f>
        <v>10718.986358766928</v>
      </c>
      <c r="S450" s="2">
        <f>Tabela1[[#This Row],[Qtdade Amplificação]]*('Custos Unitários'!D$20)+IF(Tabela1[[#This Row],[Qtdade Amplificação]]&gt;4,TRUNC(Tabela1[[#This Row],[Qtdade Amplificação]]/4)*'Custos Unitários'!D$17,0)</f>
        <v>0</v>
      </c>
      <c r="T45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5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50" s="2">
        <f>'Custos Unitários'!$C$23*'Custos Unitários'!$E$23*'Custos Unitários'!$C$6</f>
        <v>24215.39534631159</v>
      </c>
      <c r="W450" s="5">
        <f>SUM(Tabela3[[#This Row],[opex duto e fibra]:[opex infra estação]])</f>
        <v>67921.626862249657</v>
      </c>
    </row>
    <row r="451" spans="1:23" x14ac:dyDescent="0.25">
      <c r="A451" s="10">
        <v>312310</v>
      </c>
      <c r="B451" s="10" t="s">
        <v>37</v>
      </c>
      <c r="C451" s="10" t="s">
        <v>1606</v>
      </c>
      <c r="D451" s="10" t="s">
        <v>1607</v>
      </c>
      <c r="E451" s="10">
        <v>312590</v>
      </c>
      <c r="F451" s="10" t="s">
        <v>37</v>
      </c>
      <c r="G451" s="10" t="s">
        <v>1128</v>
      </c>
      <c r="H451" s="10" t="s">
        <v>1129</v>
      </c>
      <c r="I451" s="10">
        <v>1</v>
      </c>
      <c r="J451" s="11">
        <v>52.518999999999998</v>
      </c>
      <c r="K451" s="11">
        <f>IF(Tabela1[[#This Row],[distância '[km']]]&gt;100,TRUNC(Tabela1[[#This Row],[distância '[km']]]/'Custos Unitários'!$C$7,0),0)</f>
        <v>0</v>
      </c>
      <c r="L451" s="1">
        <f>Tabela1[[#This Row],[distância '[km']]]*(1+'Custos Unitários'!$C$8)*(('Custos Unitários'!$C$21*'Custos Unitários'!$C$4)+('Custos Unitários'!$C$22*'Custos Unitários'!$C$5))</f>
        <v>2009790.8083286216</v>
      </c>
      <c r="M451" s="1">
        <f>Tabela1[[#This Row],[Qtdade Amplificação]]*('Custos Unitários'!C$20)+IF(Tabela1[[#This Row],[Qtdade Amplificação]]&gt;4,TRUNC(Tabela1[[#This Row],[Qtdade Amplificação]]/4)*'Custos Unitários'!C$17,0)</f>
        <v>0</v>
      </c>
      <c r="N45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45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451" s="1">
        <f>'Custos Unitários'!$C$23*'Custos Unitários'!$C$6</f>
        <v>302692.44182889489</v>
      </c>
      <c r="Q451" s="5">
        <f>SUM(Tabela2[[#This Row],[custo duto e fibra]:[custo infra estação]])</f>
        <v>2684364.7358294949</v>
      </c>
      <c r="R451" s="2">
        <f>Tabela1[[#This Row],[distância '[km']]]*(1+'Custos Unitários'!$C$8)*('Custos Unitários'!$C$21*'Custos Unitários'!$C$4*'Custos Unitários'!$E$21+'Custos Unitários'!$C$22*'Custos Unitários'!$C$5*'Custos Unitários'!$E$22)</f>
        <v>24117.48969994346</v>
      </c>
      <c r="S451" s="2">
        <f>Tabela1[[#This Row],[Qtdade Amplificação]]*('Custos Unitários'!D$20)+IF(Tabela1[[#This Row],[Qtdade Amplificação]]&gt;4,TRUNC(Tabela1[[#This Row],[Qtdade Amplificação]]/4)*'Custos Unitários'!D$17,0)</f>
        <v>0</v>
      </c>
      <c r="T45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45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451" s="2">
        <f>'Custos Unitários'!$C$23*'Custos Unitários'!$E$23*'Custos Unitários'!$C$6</f>
        <v>24215.39534631159</v>
      </c>
      <c r="W451" s="5">
        <f>SUM(Tabela3[[#This Row],[opex duto e fibra]:[opex infra estação]])</f>
        <v>81861.098998490401</v>
      </c>
    </row>
    <row r="452" spans="1:23" x14ac:dyDescent="0.25">
      <c r="A452" s="10">
        <v>312330</v>
      </c>
      <c r="B452" s="10" t="s">
        <v>37</v>
      </c>
      <c r="C452" s="10" t="s">
        <v>1608</v>
      </c>
      <c r="D452" s="10" t="s">
        <v>1609</v>
      </c>
      <c r="E452" s="10">
        <v>316730</v>
      </c>
      <c r="F452" s="10" t="s">
        <v>37</v>
      </c>
      <c r="G452" s="10" t="s">
        <v>199</v>
      </c>
      <c r="H452" s="10" t="s">
        <v>200</v>
      </c>
      <c r="I452" s="10">
        <v>1</v>
      </c>
      <c r="J452" s="11">
        <v>27.283000000000001</v>
      </c>
      <c r="K452" s="11">
        <f>IF(Tabela1[[#This Row],[distância '[km']]]&gt;100,TRUNC(Tabela1[[#This Row],[distância '[km']]]/'Custos Unitários'!$C$7,0),0)</f>
        <v>0</v>
      </c>
      <c r="L452" s="1">
        <f>Tabela1[[#This Row],[distância '[km']]]*(1+'Custos Unitários'!$C$8)*(('Custos Unitários'!$C$21*'Custos Unitários'!$C$4)+('Custos Unitários'!$C$22*'Custos Unitários'!$C$5))</f>
        <v>1044062.5797069592</v>
      </c>
      <c r="M452" s="1">
        <f>Tabela1[[#This Row],[Qtdade Amplificação]]*('Custos Unitários'!C$20)+IF(Tabela1[[#This Row],[Qtdade Amplificação]]&gt;4,TRUNC(Tabela1[[#This Row],[Qtdade Amplificação]]/4)*'Custos Unitários'!C$17,0)</f>
        <v>0</v>
      </c>
      <c r="N45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5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52" s="1">
        <f>'Custos Unitários'!$C$23*'Custos Unitários'!$C$6</f>
        <v>302692.44182889489</v>
      </c>
      <c r="Q452" s="5">
        <f>SUM(Tabela2[[#This Row],[custo duto e fibra]:[custo infra estação]])</f>
        <v>1713226.8192571902</v>
      </c>
      <c r="R452" s="2">
        <f>Tabela1[[#This Row],[distância '[km']]]*(1+'Custos Unitários'!$C$8)*('Custos Unitários'!$C$21*'Custos Unitários'!$C$4*'Custos Unitários'!$E$21+'Custos Unitários'!$C$22*'Custos Unitários'!$C$5*'Custos Unitários'!$E$22)</f>
        <v>12528.750956483511</v>
      </c>
      <c r="S452" s="2">
        <f>Tabela1[[#This Row],[Qtdade Amplificação]]*('Custos Unitários'!D$20)+IF(Tabela1[[#This Row],[Qtdade Amplificação]]&gt;4,TRUNC(Tabela1[[#This Row],[Qtdade Amplificação]]/4)*'Custos Unitários'!D$17,0)</f>
        <v>0</v>
      </c>
      <c r="T45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5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52" s="2">
        <f>'Custos Unitários'!$C$23*'Custos Unitários'!$E$23*'Custos Unitários'!$C$6</f>
        <v>24215.39534631159</v>
      </c>
      <c r="W452" s="5">
        <f>SUM(Tabela3[[#This Row],[opex duto e fibra]:[opex infra estação]])</f>
        <v>69731.391459966238</v>
      </c>
    </row>
    <row r="453" spans="1:23" x14ac:dyDescent="0.25">
      <c r="A453" s="10">
        <v>312350</v>
      </c>
      <c r="B453" s="10" t="s">
        <v>37</v>
      </c>
      <c r="C453" s="10" t="s">
        <v>1610</v>
      </c>
      <c r="D453" s="10" t="s">
        <v>1611</v>
      </c>
      <c r="E453" s="10">
        <v>310010</v>
      </c>
      <c r="F453" s="10" t="s">
        <v>37</v>
      </c>
      <c r="G453" s="10" t="s">
        <v>1519</v>
      </c>
      <c r="H453" s="10" t="s">
        <v>1520</v>
      </c>
      <c r="I453" s="10">
        <v>1</v>
      </c>
      <c r="J453" s="11">
        <v>40.918999999999997</v>
      </c>
      <c r="K453" s="11">
        <f>IF(Tabela1[[#This Row],[distância '[km']]]&gt;100,TRUNC(Tabela1[[#This Row],[distância '[km']]]/'Custos Unitários'!$C$7,0),0)</f>
        <v>0</v>
      </c>
      <c r="L453" s="1">
        <f>Tabela1[[#This Row],[distância '[km']]]*(1+'Custos Unitários'!$C$8)*(('Custos Unitários'!$C$21*'Custos Unitários'!$C$4)+('Custos Unitários'!$C$22*'Custos Unitários'!$C$5))</f>
        <v>1565883.3962184899</v>
      </c>
      <c r="M453" s="1">
        <f>Tabela1[[#This Row],[Qtdade Amplificação]]*('Custos Unitários'!C$20)+IF(Tabela1[[#This Row],[Qtdade Amplificação]]&gt;4,TRUNC(Tabela1[[#This Row],[Qtdade Amplificação]]/4)*'Custos Unitários'!C$17,0)</f>
        <v>0</v>
      </c>
      <c r="N45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5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53" s="1">
        <f>'Custos Unitários'!$C$23*'Custos Unitários'!$C$6</f>
        <v>302692.44182889489</v>
      </c>
      <c r="Q453" s="5">
        <f>SUM(Tabela2[[#This Row],[custo duto e fibra]:[custo infra estação]])</f>
        <v>2235047.6357687209</v>
      </c>
      <c r="R453" s="2">
        <f>Tabela1[[#This Row],[distância '[km']]]*(1+'Custos Unitários'!$C$8)*('Custos Unitários'!$C$21*'Custos Unitários'!$C$4*'Custos Unitários'!$E$21+'Custos Unitários'!$C$22*'Custos Unitários'!$C$5*'Custos Unitários'!$E$22)</f>
        <v>18790.600754621879</v>
      </c>
      <c r="S453" s="2">
        <f>Tabela1[[#This Row],[Qtdade Amplificação]]*('Custos Unitários'!D$20)+IF(Tabela1[[#This Row],[Qtdade Amplificação]]&gt;4,TRUNC(Tabela1[[#This Row],[Qtdade Amplificação]]/4)*'Custos Unitários'!D$17,0)</f>
        <v>0</v>
      </c>
      <c r="T45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5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53" s="2">
        <f>'Custos Unitários'!$C$23*'Custos Unitários'!$E$23*'Custos Unitários'!$C$6</f>
        <v>24215.39534631159</v>
      </c>
      <c r="W453" s="5">
        <f>SUM(Tabela3[[#This Row],[opex duto e fibra]:[opex infra estação]])</f>
        <v>75993.241258104608</v>
      </c>
    </row>
    <row r="454" spans="1:23" x14ac:dyDescent="0.25">
      <c r="A454" s="10">
        <v>430673</v>
      </c>
      <c r="B454" s="10" t="s">
        <v>32</v>
      </c>
      <c r="C454" s="10" t="s">
        <v>1612</v>
      </c>
      <c r="D454" s="10" t="s">
        <v>1613</v>
      </c>
      <c r="E454" s="10">
        <v>430960</v>
      </c>
      <c r="F454" s="10" t="s">
        <v>32</v>
      </c>
      <c r="G454" s="10" t="s">
        <v>1614</v>
      </c>
      <c r="H454" s="10" t="s">
        <v>1615</v>
      </c>
      <c r="I454" s="10">
        <v>1</v>
      </c>
      <c r="J454" s="11">
        <v>18.733000000000001</v>
      </c>
      <c r="K454" s="11">
        <f>IF(Tabela1[[#This Row],[distância '[km']]]&gt;100,TRUNC(Tabela1[[#This Row],[distância '[km']]]/'Custos Unitários'!$C$7,0),0)</f>
        <v>0</v>
      </c>
      <c r="L454" s="1">
        <f>Tabela1[[#This Row],[distância '[km']]]*(1+'Custos Unitários'!$C$8)*(('Custos Unitários'!$C$21*'Custos Unitários'!$C$4)+('Custos Unitários'!$C$22*'Custos Unitários'!$C$5))</f>
        <v>716872.20267750858</v>
      </c>
      <c r="M454" s="1">
        <f>Tabela1[[#This Row],[Qtdade Amplificação]]*('Custos Unitários'!C$20)+IF(Tabela1[[#This Row],[Qtdade Amplificação]]&gt;4,TRUNC(Tabela1[[#This Row],[Qtdade Amplificação]]/4)*'Custos Unitários'!C$17,0)</f>
        <v>0</v>
      </c>
      <c r="N45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5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54" s="1">
        <f>'Custos Unitários'!$C$23*'Custos Unitários'!$C$6</f>
        <v>302692.44182889489</v>
      </c>
      <c r="Q454" s="5">
        <f>SUM(Tabela2[[#This Row],[custo duto e fibra]:[custo infra estação]])</f>
        <v>1386036.4422277398</v>
      </c>
      <c r="R454" s="2">
        <f>Tabela1[[#This Row],[distância '[km']]]*(1+'Custos Unitários'!$C$8)*('Custos Unitários'!$C$21*'Custos Unitários'!$C$4*'Custos Unitários'!$E$21+'Custos Unitários'!$C$22*'Custos Unitários'!$C$5*'Custos Unitários'!$E$22)</f>
        <v>8602.4664321301043</v>
      </c>
      <c r="S454" s="2">
        <f>Tabela1[[#This Row],[Qtdade Amplificação]]*('Custos Unitários'!D$20)+IF(Tabela1[[#This Row],[Qtdade Amplificação]]&gt;4,TRUNC(Tabela1[[#This Row],[Qtdade Amplificação]]/4)*'Custos Unitários'!D$17,0)</f>
        <v>0</v>
      </c>
      <c r="T45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5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54" s="2">
        <f>'Custos Unitários'!$C$23*'Custos Unitários'!$E$23*'Custos Unitários'!$C$6</f>
        <v>24215.39534631159</v>
      </c>
      <c r="W454" s="5">
        <f>SUM(Tabela3[[#This Row],[opex duto e fibra]:[opex infra estação]])</f>
        <v>65805.106935612828</v>
      </c>
    </row>
    <row r="455" spans="1:23" x14ac:dyDescent="0.25">
      <c r="A455" s="10">
        <v>250580</v>
      </c>
      <c r="B455" s="10" t="s">
        <v>61</v>
      </c>
      <c r="C455" s="10" t="s">
        <v>1617</v>
      </c>
      <c r="D455" s="10" t="s">
        <v>1618</v>
      </c>
      <c r="E455" s="10">
        <v>250360</v>
      </c>
      <c r="F455" s="10" t="s">
        <v>61</v>
      </c>
      <c r="G455" s="10" t="s">
        <v>1619</v>
      </c>
      <c r="H455" s="10" t="s">
        <v>1620</v>
      </c>
      <c r="I455" s="10">
        <v>1</v>
      </c>
      <c r="J455" s="11">
        <v>9.8520000000000003</v>
      </c>
      <c r="K455" s="11">
        <f>IF(Tabela1[[#This Row],[distância '[km']]]&gt;100,TRUNC(Tabela1[[#This Row],[distância '[km']]]/'Custos Unitários'!$C$7,0),0)</f>
        <v>0</v>
      </c>
      <c r="L455" s="1">
        <f>Tabela1[[#This Row],[distância '[km']]]*(1+'Custos Unitários'!$C$8)*(('Custos Unitários'!$C$21*'Custos Unitários'!$C$4)+('Custos Unitários'!$C$22*'Custos Unitários'!$C$5))</f>
        <v>377015.15725077747</v>
      </c>
      <c r="M455" s="1">
        <f>Tabela1[[#This Row],[Qtdade Amplificação]]*('Custos Unitários'!C$20)+IF(Tabela1[[#This Row],[Qtdade Amplificação]]&gt;4,TRUNC(Tabela1[[#This Row],[Qtdade Amplificação]]/4)*'Custos Unitários'!C$17,0)</f>
        <v>0</v>
      </c>
      <c r="N45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5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55" s="1">
        <f>'Custos Unitários'!$C$23*'Custos Unitários'!$C$6</f>
        <v>302692.44182889489</v>
      </c>
      <c r="Q455" s="5">
        <f>SUM(Tabela2[[#This Row],[custo duto e fibra]:[custo infra estação]])</f>
        <v>1046179.3968010087</v>
      </c>
      <c r="R455" s="2">
        <f>Tabela1[[#This Row],[distância '[km']]]*(1+'Custos Unitários'!$C$8)*('Custos Unitários'!$C$21*'Custos Unitários'!$C$4*'Custos Unitários'!$E$21+'Custos Unitários'!$C$22*'Custos Unitários'!$C$5*'Custos Unitários'!$E$22)</f>
        <v>4524.1818870093302</v>
      </c>
      <c r="S455" s="2">
        <f>Tabela1[[#This Row],[Qtdade Amplificação]]*('Custos Unitários'!D$20)+IF(Tabela1[[#This Row],[Qtdade Amplificação]]&gt;4,TRUNC(Tabela1[[#This Row],[Qtdade Amplificação]]/4)*'Custos Unitários'!D$17,0)</f>
        <v>0</v>
      </c>
      <c r="T45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5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55" s="2">
        <f>'Custos Unitários'!$C$23*'Custos Unitários'!$E$23*'Custos Unitários'!$C$6</f>
        <v>24215.39534631159</v>
      </c>
      <c r="W455" s="5">
        <f>SUM(Tabela3[[#This Row],[opex duto e fibra]:[opex infra estação]])</f>
        <v>61726.82239049206</v>
      </c>
    </row>
    <row r="456" spans="1:23" x14ac:dyDescent="0.25">
      <c r="A456" s="10">
        <v>170730</v>
      </c>
      <c r="B456" s="10" t="s">
        <v>20</v>
      </c>
      <c r="C456" s="10" t="s">
        <v>1621</v>
      </c>
      <c r="D456" s="10" t="s">
        <v>1622</v>
      </c>
      <c r="E456" s="10">
        <v>170035</v>
      </c>
      <c r="F456" s="10" t="s">
        <v>20</v>
      </c>
      <c r="G456" s="10" t="s">
        <v>1623</v>
      </c>
      <c r="H456" s="10" t="s">
        <v>1624</v>
      </c>
      <c r="I456" s="10">
        <v>1</v>
      </c>
      <c r="J456" s="11">
        <v>48.826999999999998</v>
      </c>
      <c r="K456" s="11">
        <f>IF(Tabela1[[#This Row],[distância '[km']]]&gt;100,TRUNC(Tabela1[[#This Row],[distância '[km']]]/'Custos Unitários'!$C$7,0),0)</f>
        <v>0</v>
      </c>
      <c r="L456" s="1">
        <f>Tabela1[[#This Row],[distância '[km']]]*(1+'Custos Unitários'!$C$8)*(('Custos Unitários'!$C$21*'Custos Unitários'!$C$4)+('Custos Unitários'!$C$22*'Custos Unitários'!$C$5))</f>
        <v>1868505.7940604659</v>
      </c>
      <c r="M456" s="1">
        <f>Tabela1[[#This Row],[Qtdade Amplificação]]*('Custos Unitários'!C$20)+IF(Tabela1[[#This Row],[Qtdade Amplificação]]&gt;4,TRUNC(Tabela1[[#This Row],[Qtdade Amplificação]]/4)*'Custos Unitários'!C$17,0)</f>
        <v>0</v>
      </c>
      <c r="N45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5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56" s="1">
        <f>'Custos Unitários'!$C$23*'Custos Unitários'!$C$6</f>
        <v>302692.44182889489</v>
      </c>
      <c r="Q456" s="5">
        <f>SUM(Tabela2[[#This Row],[custo duto e fibra]:[custo infra estação]])</f>
        <v>2537670.0336106969</v>
      </c>
      <c r="R456" s="2">
        <f>Tabela1[[#This Row],[distância '[km']]]*(1+'Custos Unitários'!$C$8)*('Custos Unitários'!$C$21*'Custos Unitários'!$C$4*'Custos Unitários'!$E$21+'Custos Unitários'!$C$22*'Custos Unitários'!$C$5*'Custos Unitários'!$E$22)</f>
        <v>22422.069528725591</v>
      </c>
      <c r="S456" s="2">
        <f>Tabela1[[#This Row],[Qtdade Amplificação]]*('Custos Unitários'!D$20)+IF(Tabela1[[#This Row],[Qtdade Amplificação]]&gt;4,TRUNC(Tabela1[[#This Row],[Qtdade Amplificação]]/4)*'Custos Unitários'!D$17,0)</f>
        <v>0</v>
      </c>
      <c r="T45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5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56" s="2">
        <f>'Custos Unitários'!$C$23*'Custos Unitários'!$E$23*'Custos Unitários'!$C$6</f>
        <v>24215.39534631159</v>
      </c>
      <c r="W456" s="5">
        <f>SUM(Tabela3[[#This Row],[opex duto e fibra]:[opex infra estação]])</f>
        <v>79624.710032208313</v>
      </c>
    </row>
    <row r="457" spans="1:23" x14ac:dyDescent="0.25">
      <c r="A457" s="10">
        <v>210390</v>
      </c>
      <c r="B457" s="10" t="s">
        <v>17</v>
      </c>
      <c r="C457" s="10" t="s">
        <v>1625</v>
      </c>
      <c r="D457" s="10" t="s">
        <v>1626</v>
      </c>
      <c r="E457" s="10">
        <v>210340</v>
      </c>
      <c r="F457" s="10" t="s">
        <v>17</v>
      </c>
      <c r="G457" s="10" t="s">
        <v>1290</v>
      </c>
      <c r="H457" s="10" t="s">
        <v>1291</v>
      </c>
      <c r="I457" s="10">
        <v>1</v>
      </c>
      <c r="J457" s="11">
        <v>18.38</v>
      </c>
      <c r="K457" s="11">
        <f>IF(Tabela1[[#This Row],[distância '[km']]]&gt;100,TRUNC(Tabela1[[#This Row],[distância '[km']]]/'Custos Unitários'!$C$7,0),0)</f>
        <v>0</v>
      </c>
      <c r="L457" s="1">
        <f>Tabela1[[#This Row],[distância '[km']]]*(1+'Custos Unitários'!$C$8)*(('Custos Unitários'!$C$21*'Custos Unitários'!$C$4)+('Custos Unitários'!$C$22*'Custos Unitários'!$C$5))</f>
        <v>703363.64091243292</v>
      </c>
      <c r="M457" s="1">
        <f>Tabela1[[#This Row],[Qtdade Amplificação]]*('Custos Unitários'!C$20)+IF(Tabela1[[#This Row],[Qtdade Amplificação]]&gt;4,TRUNC(Tabela1[[#This Row],[Qtdade Amplificação]]/4)*'Custos Unitários'!C$17,0)</f>
        <v>0</v>
      </c>
      <c r="N45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5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57" s="1">
        <f>'Custos Unitários'!$C$23*'Custos Unitários'!$C$6</f>
        <v>302692.44182889489</v>
      </c>
      <c r="Q457" s="5">
        <f>SUM(Tabela2[[#This Row],[custo duto e fibra]:[custo infra estação]])</f>
        <v>1372527.8804626642</v>
      </c>
      <c r="R457" s="2">
        <f>Tabela1[[#This Row],[distância '[km']]]*(1+'Custos Unitários'!$C$8)*('Custos Unitários'!$C$21*'Custos Unitários'!$C$4*'Custos Unitários'!$E$21+'Custos Unitários'!$C$22*'Custos Unitários'!$C$5*'Custos Unitários'!$E$22)</f>
        <v>8440.3636909491961</v>
      </c>
      <c r="S457" s="2">
        <f>Tabela1[[#This Row],[Qtdade Amplificação]]*('Custos Unitários'!D$20)+IF(Tabela1[[#This Row],[Qtdade Amplificação]]&gt;4,TRUNC(Tabela1[[#This Row],[Qtdade Amplificação]]/4)*'Custos Unitários'!D$17,0)</f>
        <v>0</v>
      </c>
      <c r="T45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5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57" s="2">
        <f>'Custos Unitários'!$C$23*'Custos Unitários'!$E$23*'Custos Unitários'!$C$6</f>
        <v>24215.39534631159</v>
      </c>
      <c r="W457" s="5">
        <f>SUM(Tabela3[[#This Row],[opex duto e fibra]:[opex infra estação]])</f>
        <v>65643.004194431924</v>
      </c>
    </row>
    <row r="458" spans="1:23" x14ac:dyDescent="0.25">
      <c r="A458" s="10">
        <v>312352</v>
      </c>
      <c r="B458" s="10" t="s">
        <v>37</v>
      </c>
      <c r="C458" s="10" t="s">
        <v>1627</v>
      </c>
      <c r="D458" s="10" t="s">
        <v>1628</v>
      </c>
      <c r="E458" s="10">
        <v>313950</v>
      </c>
      <c r="F458" s="10" t="s">
        <v>37</v>
      </c>
      <c r="G458" s="10" t="s">
        <v>2700</v>
      </c>
      <c r="H458" s="10" t="s">
        <v>2701</v>
      </c>
      <c r="I458" s="10">
        <v>1</v>
      </c>
      <c r="J458" s="11">
        <v>31.899000000000001</v>
      </c>
      <c r="K458" s="11">
        <f>IF(Tabela1[[#This Row],[distância '[km']]]&gt;100,TRUNC(Tabela1[[#This Row],[distância '[km']]]/'Custos Unitários'!$C$7,0),0)</f>
        <v>0</v>
      </c>
      <c r="L458" s="1">
        <f>Tabela1[[#This Row],[distância '[km']]]*(1+'Custos Unitários'!$C$8)*(('Custos Unitários'!$C$21*'Custos Unitários'!$C$4)+('Custos Unitários'!$C$22*'Custos Unitários'!$C$5))</f>
        <v>1220707.115422508</v>
      </c>
      <c r="M458" s="1">
        <f>Tabela1[[#This Row],[Qtdade Amplificação]]*('Custos Unitários'!C$20)+IF(Tabela1[[#This Row],[Qtdade Amplificação]]&gt;4,TRUNC(Tabela1[[#This Row],[Qtdade Amplificação]]/4)*'Custos Unitários'!C$17,0)</f>
        <v>0</v>
      </c>
      <c r="N45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5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58" s="1">
        <f>'Custos Unitários'!$C$23*'Custos Unitários'!$C$6</f>
        <v>302692.44182889489</v>
      </c>
      <c r="Q458" s="5">
        <f>SUM(Tabela2[[#This Row],[custo duto e fibra]:[custo infra estação]])</f>
        <v>1889871.354972739</v>
      </c>
      <c r="R458" s="2">
        <f>Tabela1[[#This Row],[distância '[km']]]*(1+'Custos Unitários'!$C$8)*('Custos Unitários'!$C$21*'Custos Unitários'!$C$4*'Custos Unitários'!$E$21+'Custos Unitários'!$C$22*'Custos Unitários'!$C$5*'Custos Unitários'!$E$22)</f>
        <v>14648.485385070098</v>
      </c>
      <c r="S458" s="2">
        <f>Tabela1[[#This Row],[Qtdade Amplificação]]*('Custos Unitários'!D$20)+IF(Tabela1[[#This Row],[Qtdade Amplificação]]&gt;4,TRUNC(Tabela1[[#This Row],[Qtdade Amplificação]]/4)*'Custos Unitários'!D$17,0)</f>
        <v>0</v>
      </c>
      <c r="T45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5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58" s="2">
        <f>'Custos Unitários'!$C$23*'Custos Unitários'!$E$23*'Custos Unitários'!$C$6</f>
        <v>24215.39534631159</v>
      </c>
      <c r="W458" s="5">
        <f>SUM(Tabela3[[#This Row],[opex duto e fibra]:[opex infra estação]])</f>
        <v>71851.125888552822</v>
      </c>
    </row>
    <row r="459" spans="1:23" x14ac:dyDescent="0.25">
      <c r="A459" s="10">
        <v>320210</v>
      </c>
      <c r="B459" s="10" t="s">
        <v>67</v>
      </c>
      <c r="C459" s="10" t="s">
        <v>1629</v>
      </c>
      <c r="D459" s="10" t="s">
        <v>1630</v>
      </c>
      <c r="E459" s="10">
        <v>320090</v>
      </c>
      <c r="F459" s="10" t="s">
        <v>67</v>
      </c>
      <c r="G459" s="10" t="s">
        <v>70</v>
      </c>
      <c r="H459" s="10" t="s">
        <v>71</v>
      </c>
      <c r="I459" s="10">
        <v>1</v>
      </c>
      <c r="J459" s="11">
        <v>58.753999999999998</v>
      </c>
      <c r="K459" s="11">
        <f>IF(Tabela1[[#This Row],[distância '[km']]]&gt;100,TRUNC(Tabela1[[#This Row],[distância '[km']]]/'Custos Unitários'!$C$7,0),0)</f>
        <v>0</v>
      </c>
      <c r="L459" s="1">
        <f>Tabela1[[#This Row],[distância '[km']]]*(1+'Custos Unitários'!$C$8)*(('Custos Unitários'!$C$21*'Custos Unitários'!$C$4)+('Custos Unitários'!$C$22*'Custos Unitários'!$C$5))</f>
        <v>2248391.0423378171</v>
      </c>
      <c r="M459" s="1">
        <f>Tabela1[[#This Row],[Qtdade Amplificação]]*('Custos Unitários'!C$20)+IF(Tabela1[[#This Row],[Qtdade Amplificação]]&gt;4,TRUNC(Tabela1[[#This Row],[Qtdade Amplificação]]/4)*'Custos Unitários'!C$17,0)</f>
        <v>0</v>
      </c>
      <c r="N45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45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459" s="1">
        <f>'Custos Unitários'!$C$23*'Custos Unitários'!$C$6</f>
        <v>302692.44182889489</v>
      </c>
      <c r="Q459" s="5">
        <f>SUM(Tabela2[[#This Row],[custo duto e fibra]:[custo infra estação]])</f>
        <v>2922964.9698386905</v>
      </c>
      <c r="R459" s="2">
        <f>Tabela1[[#This Row],[distância '[km']]]*(1+'Custos Unitários'!$C$8)*('Custos Unitários'!$C$21*'Custos Unitários'!$C$4*'Custos Unitários'!$E$21+'Custos Unitários'!$C$22*'Custos Unitários'!$C$5*'Custos Unitários'!$E$22)</f>
        <v>26980.692508053809</v>
      </c>
      <c r="S459" s="2">
        <f>Tabela1[[#This Row],[Qtdade Amplificação]]*('Custos Unitários'!D$20)+IF(Tabela1[[#This Row],[Qtdade Amplificação]]&gt;4,TRUNC(Tabela1[[#This Row],[Qtdade Amplificação]]/4)*'Custos Unitários'!D$17,0)</f>
        <v>0</v>
      </c>
      <c r="T45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45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459" s="2">
        <f>'Custos Unitários'!$C$23*'Custos Unitários'!$E$23*'Custos Unitários'!$C$6</f>
        <v>24215.39534631159</v>
      </c>
      <c r="W459" s="5">
        <f>SUM(Tabela3[[#This Row],[opex duto e fibra]:[opex infra estação]])</f>
        <v>84724.30180660075</v>
      </c>
    </row>
    <row r="460" spans="1:23" x14ac:dyDescent="0.25">
      <c r="A460" s="10">
        <v>520735</v>
      </c>
      <c r="B460" s="10" t="s">
        <v>42</v>
      </c>
      <c r="C460" s="10" t="s">
        <v>1631</v>
      </c>
      <c r="D460" s="10" t="s">
        <v>1632</v>
      </c>
      <c r="E460" s="10">
        <v>520995</v>
      </c>
      <c r="F460" s="10" t="s">
        <v>42</v>
      </c>
      <c r="G460" s="10" t="s">
        <v>1633</v>
      </c>
      <c r="H460" s="10" t="s">
        <v>1634</v>
      </c>
      <c r="I460" s="10">
        <v>1</v>
      </c>
      <c r="J460" s="11">
        <v>57.158999999999999</v>
      </c>
      <c r="K460" s="11">
        <f>IF(Tabela1[[#This Row],[distância '[km']]]&gt;100,TRUNC(Tabela1[[#This Row],[distância '[km']]]/'Custos Unitários'!$C$7,0),0)</f>
        <v>0</v>
      </c>
      <c r="L460" s="1">
        <f>Tabela1[[#This Row],[distância '[km']]]*(1+'Custos Unitários'!$C$8)*(('Custos Unitários'!$C$21*'Custos Unitários'!$C$4)+('Custos Unitários'!$C$22*'Custos Unitários'!$C$5))</f>
        <v>2187353.7731726747</v>
      </c>
      <c r="M460" s="1">
        <f>Tabela1[[#This Row],[Qtdade Amplificação]]*('Custos Unitários'!C$20)+IF(Tabela1[[#This Row],[Qtdade Amplificação]]&gt;4,TRUNC(Tabela1[[#This Row],[Qtdade Amplificação]]/4)*'Custos Unitários'!C$17,0)</f>
        <v>0</v>
      </c>
      <c r="N46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46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460" s="1">
        <f>'Custos Unitários'!$C$23*'Custos Unitários'!$C$6</f>
        <v>302692.44182889489</v>
      </c>
      <c r="Q460" s="5">
        <f>SUM(Tabela2[[#This Row],[custo duto e fibra]:[custo infra estação]])</f>
        <v>2861927.700673548</v>
      </c>
      <c r="R460" s="2">
        <f>Tabela1[[#This Row],[distância '[km']]]*(1+'Custos Unitários'!$C$8)*('Custos Unitários'!$C$21*'Custos Unitários'!$C$4*'Custos Unitários'!$E$21+'Custos Unitários'!$C$22*'Custos Unitários'!$C$5*'Custos Unitários'!$E$22)</f>
        <v>26248.245278072096</v>
      </c>
      <c r="S460" s="2">
        <f>Tabela1[[#This Row],[Qtdade Amplificação]]*('Custos Unitários'!D$20)+IF(Tabela1[[#This Row],[Qtdade Amplificação]]&gt;4,TRUNC(Tabela1[[#This Row],[Qtdade Amplificação]]/4)*'Custos Unitários'!D$17,0)</f>
        <v>0</v>
      </c>
      <c r="T46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46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460" s="2">
        <f>'Custos Unitários'!$C$23*'Custos Unitários'!$E$23*'Custos Unitários'!$C$6</f>
        <v>24215.39534631159</v>
      </c>
      <c r="W460" s="5">
        <f>SUM(Tabela3[[#This Row],[opex duto e fibra]:[opex infra estação]])</f>
        <v>83991.854576619036</v>
      </c>
    </row>
    <row r="461" spans="1:23" x14ac:dyDescent="0.25">
      <c r="A461" s="10">
        <v>520740</v>
      </c>
      <c r="B461" s="10" t="s">
        <v>42</v>
      </c>
      <c r="C461" s="10" t="s">
        <v>1635</v>
      </c>
      <c r="D461" s="10" t="s">
        <v>1636</v>
      </c>
      <c r="E461" s="10">
        <v>520995</v>
      </c>
      <c r="F461" s="10" t="s">
        <v>42</v>
      </c>
      <c r="G461" s="10" t="s">
        <v>1633</v>
      </c>
      <c r="H461" s="10" t="s">
        <v>1634</v>
      </c>
      <c r="I461" s="10">
        <v>1</v>
      </c>
      <c r="J461" s="11">
        <v>26.13</v>
      </c>
      <c r="K461" s="11">
        <f>IF(Tabela1[[#This Row],[distância '[km']]]&gt;100,TRUNC(Tabela1[[#This Row],[distância '[km']]]/'Custos Unitários'!$C$7,0),0)</f>
        <v>0</v>
      </c>
      <c r="L461" s="1">
        <f>Tabela1[[#This Row],[distância '[km']]]*(1+'Custos Unitários'!$C$8)*(('Custos Unitários'!$C$21*'Custos Unitários'!$C$4)+('Custos Unitários'!$C$22*'Custos Unitários'!$C$5))</f>
        <v>999939.71365842619</v>
      </c>
      <c r="M461" s="1">
        <f>Tabela1[[#This Row],[Qtdade Amplificação]]*('Custos Unitários'!C$20)+IF(Tabela1[[#This Row],[Qtdade Amplificação]]&gt;4,TRUNC(Tabela1[[#This Row],[Qtdade Amplificação]]/4)*'Custos Unitários'!C$17,0)</f>
        <v>0</v>
      </c>
      <c r="N46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6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61" s="1">
        <f>'Custos Unitários'!$C$23*'Custos Unitários'!$C$6</f>
        <v>302692.44182889489</v>
      </c>
      <c r="Q461" s="5">
        <f>SUM(Tabela2[[#This Row],[custo duto e fibra]:[custo infra estação]])</f>
        <v>1669103.9532086572</v>
      </c>
      <c r="R461" s="2">
        <f>Tabela1[[#This Row],[distância '[km']]]*(1+'Custos Unitários'!$C$8)*('Custos Unitários'!$C$21*'Custos Unitários'!$C$4*'Custos Unitários'!$E$21+'Custos Unitários'!$C$22*'Custos Unitários'!$C$5*'Custos Unitários'!$E$22)</f>
        <v>11999.276563901114</v>
      </c>
      <c r="S461" s="2">
        <f>Tabela1[[#This Row],[Qtdade Amplificação]]*('Custos Unitários'!D$20)+IF(Tabela1[[#This Row],[Qtdade Amplificação]]&gt;4,TRUNC(Tabela1[[#This Row],[Qtdade Amplificação]]/4)*'Custos Unitários'!D$17,0)</f>
        <v>0</v>
      </c>
      <c r="T46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6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61" s="2">
        <f>'Custos Unitários'!$C$23*'Custos Unitários'!$E$23*'Custos Unitários'!$C$6</f>
        <v>24215.39534631159</v>
      </c>
      <c r="W461" s="5">
        <f>SUM(Tabela3[[#This Row],[opex duto e fibra]:[opex infra estação]])</f>
        <v>69201.917067383838</v>
      </c>
    </row>
    <row r="462" spans="1:23" x14ac:dyDescent="0.25">
      <c r="A462" s="10">
        <v>130140</v>
      </c>
      <c r="B462" s="10" t="s">
        <v>213</v>
      </c>
      <c r="C462" s="10" t="s">
        <v>1637</v>
      </c>
      <c r="D462" s="10" t="s">
        <v>1638</v>
      </c>
      <c r="E462" s="10">
        <v>120030</v>
      </c>
      <c r="F462" s="10" t="s">
        <v>691</v>
      </c>
      <c r="G462" s="10" t="s">
        <v>4713</v>
      </c>
      <c r="H462" s="10" t="s">
        <v>4729</v>
      </c>
      <c r="I462" s="10">
        <v>0</v>
      </c>
      <c r="J462" s="11">
        <v>175.75829387114439</v>
      </c>
      <c r="K462" s="11">
        <f>IF(Tabela1[[#This Row],[distância '[km']]]&gt;100,TRUNC(Tabela1[[#This Row],[distância '[km']]]/'Custos Unitários'!$C$7,0),0)</f>
        <v>2</v>
      </c>
      <c r="L462" s="1">
        <f>Tabela1[[#This Row],[distância '[km']]]*(1+'Custos Unitários'!$C$8)*(('Custos Unitários'!$C$21*'Custos Unitários'!$C$4)+('Custos Unitários'!$C$22*'Custos Unitários'!$C$5))</f>
        <v>6725897.3611406675</v>
      </c>
      <c r="M462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46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46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462" s="1">
        <f>'Custos Unitários'!$C$23*'Custos Unitários'!$C$6</f>
        <v>302692.44182889489</v>
      </c>
      <c r="Q462" s="5">
        <f>SUM(Tabela2[[#This Row],[custo duto e fibra]:[custo infra estação]])</f>
        <v>7912388.4854071718</v>
      </c>
      <c r="R462" s="2">
        <f>Tabela1[[#This Row],[distância '[km']]]*(1+'Custos Unitários'!$C$8)*('Custos Unitários'!$C$21*'Custos Unitários'!$C$4*'Custos Unitários'!$E$21+'Custos Unitários'!$C$22*'Custos Unitários'!$C$5*'Custos Unitários'!$E$22)</f>
        <v>80710.768333688015</v>
      </c>
      <c r="S462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46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46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462" s="2">
        <f>'Custos Unitários'!$C$23*'Custos Unitários'!$E$23*'Custos Unitários'!$C$6</f>
        <v>24215.39534631159</v>
      </c>
      <c r="W462" s="5">
        <f>SUM(Tabela3[[#This Row],[opex duto e fibra]:[opex infra estação]])</f>
        <v>178869.23302468771</v>
      </c>
    </row>
    <row r="463" spans="1:23" x14ac:dyDescent="0.25">
      <c r="A463" s="10">
        <v>220360</v>
      </c>
      <c r="B463" s="10" t="s">
        <v>27</v>
      </c>
      <c r="C463" s="10" t="s">
        <v>1639</v>
      </c>
      <c r="D463" s="10" t="s">
        <v>1640</v>
      </c>
      <c r="E463" s="10">
        <v>220230</v>
      </c>
      <c r="F463" s="10" t="s">
        <v>27</v>
      </c>
      <c r="G463" s="10" t="s">
        <v>704</v>
      </c>
      <c r="H463" s="10" t="s">
        <v>705</v>
      </c>
      <c r="I463" s="10">
        <v>1</v>
      </c>
      <c r="J463" s="11">
        <v>85.433999999999997</v>
      </c>
      <c r="K463" s="11">
        <f>IF(Tabela1[[#This Row],[distância '[km']]]&gt;100,TRUNC(Tabela1[[#This Row],[distância '[km']]]/'Custos Unitários'!$C$7,0),0)</f>
        <v>0</v>
      </c>
      <c r="L463" s="1">
        <f>Tabela1[[#This Row],[distância '[km']]]*(1+'Custos Unitários'!$C$8)*(('Custos Unitários'!$C$21*'Custos Unitários'!$C$4)+('Custos Unitários'!$C$22*'Custos Unitários'!$C$5))</f>
        <v>3269378.0901911207</v>
      </c>
      <c r="M463" s="1">
        <f>Tabela1[[#This Row],[Qtdade Amplificação]]*('Custos Unitários'!C$20)+IF(Tabela1[[#This Row],[Qtdade Amplificação]]&gt;4,TRUNC(Tabela1[[#This Row],[Qtdade Amplificação]]/4)*'Custos Unitários'!C$17,0)</f>
        <v>0</v>
      </c>
      <c r="N46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46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463" s="1">
        <f>'Custos Unitários'!$C$23*'Custos Unitários'!$C$6</f>
        <v>302692.44182889489</v>
      </c>
      <c r="Q463" s="5">
        <f>SUM(Tabela2[[#This Row],[custo duto e fibra]:[custo infra estação]])</f>
        <v>3989853.6708328212</v>
      </c>
      <c r="R463" s="2">
        <f>Tabela1[[#This Row],[distância '[km']]]*(1+'Custos Unitários'!$C$8)*('Custos Unitários'!$C$21*'Custos Unitários'!$C$4*'Custos Unitários'!$E$21+'Custos Unitários'!$C$22*'Custos Unitários'!$C$5*'Custos Unitários'!$E$22)</f>
        <v>39232.537082293449</v>
      </c>
      <c r="S463" s="2">
        <f>Tabela1[[#This Row],[Qtdade Amplificação]]*('Custos Unitários'!D$20)+IF(Tabela1[[#This Row],[Qtdade Amplificação]]&gt;4,TRUNC(Tabela1[[#This Row],[Qtdade Amplificação]]/4)*'Custos Unitários'!D$17,0)</f>
        <v>0</v>
      </c>
      <c r="T46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46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463" s="2">
        <f>'Custos Unitários'!$C$23*'Custos Unitários'!$E$23*'Custos Unitários'!$C$6</f>
        <v>24215.39534631159</v>
      </c>
      <c r="W463" s="5">
        <f>SUM(Tabela3[[#This Row],[opex duto e fibra]:[opex infra estação]])</f>
        <v>101566.31169492312</v>
      </c>
    </row>
    <row r="464" spans="1:23" x14ac:dyDescent="0.25">
      <c r="A464" s="10">
        <v>250590</v>
      </c>
      <c r="B464" s="10" t="s">
        <v>61</v>
      </c>
      <c r="C464" s="10" t="s">
        <v>1641</v>
      </c>
      <c r="D464" s="10" t="s">
        <v>1642</v>
      </c>
      <c r="E464" s="10">
        <v>250480</v>
      </c>
      <c r="F464" s="10" t="s">
        <v>61</v>
      </c>
      <c r="G464" s="10" t="s">
        <v>91</v>
      </c>
      <c r="H464" s="10" t="s">
        <v>92</v>
      </c>
      <c r="I464" s="10">
        <v>1</v>
      </c>
      <c r="J464" s="11">
        <v>36.665999999999997</v>
      </c>
      <c r="K464" s="11">
        <f>IF(Tabela1[[#This Row],[distância '[km']]]&gt;100,TRUNC(Tabela1[[#This Row],[distância '[km']]]/'Custos Unitários'!$C$7,0),0)</f>
        <v>0</v>
      </c>
      <c r="L464" s="1">
        <f>Tabela1[[#This Row],[distância '[km']]]*(1+'Custos Unitários'!$C$8)*(('Custos Unitários'!$C$21*'Custos Unitários'!$C$4)+('Custos Unitários'!$C$22*'Custos Unitários'!$C$5))</f>
        <v>1403130.1010715596</v>
      </c>
      <c r="M464" s="1">
        <f>Tabela1[[#This Row],[Qtdade Amplificação]]*('Custos Unitários'!C$20)+IF(Tabela1[[#This Row],[Qtdade Amplificação]]&gt;4,TRUNC(Tabela1[[#This Row],[Qtdade Amplificação]]/4)*'Custos Unitários'!C$17,0)</f>
        <v>0</v>
      </c>
      <c r="N46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6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64" s="1">
        <f>'Custos Unitários'!$C$23*'Custos Unitários'!$C$6</f>
        <v>302692.44182889489</v>
      </c>
      <c r="Q464" s="5">
        <f>SUM(Tabela2[[#This Row],[custo duto e fibra]:[custo infra estação]])</f>
        <v>2072294.3406217906</v>
      </c>
      <c r="R464" s="2">
        <f>Tabela1[[#This Row],[distância '[km']]]*(1+'Custos Unitários'!$C$8)*('Custos Unitários'!$C$21*'Custos Unitários'!$C$4*'Custos Unitários'!$E$21+'Custos Unitários'!$C$22*'Custos Unitários'!$C$5*'Custos Unitários'!$E$22)</f>
        <v>16837.561212858716</v>
      </c>
      <c r="S464" s="2">
        <f>Tabela1[[#This Row],[Qtdade Amplificação]]*('Custos Unitários'!D$20)+IF(Tabela1[[#This Row],[Qtdade Amplificação]]&gt;4,TRUNC(Tabela1[[#This Row],[Qtdade Amplificação]]/4)*'Custos Unitários'!D$17,0)</f>
        <v>0</v>
      </c>
      <c r="T46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6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64" s="2">
        <f>'Custos Unitários'!$C$23*'Custos Unitários'!$E$23*'Custos Unitários'!$C$6</f>
        <v>24215.39534631159</v>
      </c>
      <c r="W464" s="5">
        <f>SUM(Tabela3[[#This Row],[opex duto e fibra]:[opex infra estação]])</f>
        <v>74040.201716341442</v>
      </c>
    </row>
    <row r="465" spans="1:23" x14ac:dyDescent="0.25">
      <c r="A465" s="10">
        <v>291040</v>
      </c>
      <c r="B465" s="10" t="s">
        <v>8</v>
      </c>
      <c r="C465" s="10" t="s">
        <v>1643</v>
      </c>
      <c r="D465" s="10" t="s">
        <v>1644</v>
      </c>
      <c r="E465" s="10">
        <v>292665</v>
      </c>
      <c r="F465" s="10" t="s">
        <v>8</v>
      </c>
      <c r="G465" s="10" t="s">
        <v>3669</v>
      </c>
      <c r="H465" s="10" t="s">
        <v>3670</v>
      </c>
      <c r="I465" s="10">
        <v>1</v>
      </c>
      <c r="J465" s="11">
        <v>28.123000000000001</v>
      </c>
      <c r="K465" s="11">
        <f>IF(Tabela1[[#This Row],[distância '[km']]]&gt;100,TRUNC(Tabela1[[#This Row],[distância '[km']]]/'Custos Unitários'!$C$7,0),0)</f>
        <v>0</v>
      </c>
      <c r="L465" s="1">
        <f>Tabela1[[#This Row],[distância '[km']]]*(1+'Custos Unitários'!$C$8)*(('Custos Unitários'!$C$21*'Custos Unitários'!$C$4)+('Custos Unitários'!$C$22*'Custos Unitários'!$C$5))</f>
        <v>1076207.5992045894</v>
      </c>
      <c r="M465" s="1">
        <f>Tabela1[[#This Row],[Qtdade Amplificação]]*('Custos Unitários'!C$20)+IF(Tabela1[[#This Row],[Qtdade Amplificação]]&gt;4,TRUNC(Tabela1[[#This Row],[Qtdade Amplificação]]/4)*'Custos Unitários'!C$17,0)</f>
        <v>0</v>
      </c>
      <c r="N46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6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65" s="1">
        <f>'Custos Unitários'!$C$23*'Custos Unitários'!$C$6</f>
        <v>302692.44182889489</v>
      </c>
      <c r="Q465" s="5">
        <f>SUM(Tabela2[[#This Row],[custo duto e fibra]:[custo infra estação]])</f>
        <v>1745371.8387548204</v>
      </c>
      <c r="R465" s="2">
        <f>Tabela1[[#This Row],[distância '[km']]]*(1+'Custos Unitários'!$C$8)*('Custos Unitários'!$C$21*'Custos Unitários'!$C$4*'Custos Unitários'!$E$21+'Custos Unitários'!$C$22*'Custos Unitários'!$C$5*'Custos Unitários'!$E$22)</f>
        <v>12914.491190455074</v>
      </c>
      <c r="S465" s="2">
        <f>Tabela1[[#This Row],[Qtdade Amplificação]]*('Custos Unitários'!D$20)+IF(Tabela1[[#This Row],[Qtdade Amplificação]]&gt;4,TRUNC(Tabela1[[#This Row],[Qtdade Amplificação]]/4)*'Custos Unitários'!D$17,0)</f>
        <v>0</v>
      </c>
      <c r="T46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6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65" s="2">
        <f>'Custos Unitários'!$C$23*'Custos Unitários'!$E$23*'Custos Unitários'!$C$6</f>
        <v>24215.39534631159</v>
      </c>
      <c r="W465" s="5">
        <f>SUM(Tabela3[[#This Row],[opex duto e fibra]:[opex infra estação]])</f>
        <v>70117.131693937801</v>
      </c>
    </row>
    <row r="466" spans="1:23" x14ac:dyDescent="0.25">
      <c r="A466" s="10">
        <v>430690</v>
      </c>
      <c r="B466" s="10" t="s">
        <v>32</v>
      </c>
      <c r="C466" s="10" t="s">
        <v>1645</v>
      </c>
      <c r="D466" s="10" t="s">
        <v>1646</v>
      </c>
      <c r="E466" s="10">
        <v>431395</v>
      </c>
      <c r="F466" s="10" t="s">
        <v>32</v>
      </c>
      <c r="G466" s="10" t="s">
        <v>1647</v>
      </c>
      <c r="H466" s="10" t="s">
        <v>1648</v>
      </c>
      <c r="I466" s="10">
        <v>1</v>
      </c>
      <c r="J466" s="11">
        <v>47.725000000000001</v>
      </c>
      <c r="K466" s="11">
        <f>IF(Tabela1[[#This Row],[distância '[km']]]&gt;100,TRUNC(Tabela1[[#This Row],[distância '[km']]]/'Custos Unitários'!$C$7,0),0)</f>
        <v>0</v>
      </c>
      <c r="L466" s="1">
        <f>Tabela1[[#This Row],[distância '[km']]]*(1+'Custos Unitários'!$C$8)*(('Custos Unitários'!$C$21*'Custos Unitários'!$C$4)+('Custos Unitários'!$C$22*'Custos Unitários'!$C$5))</f>
        <v>1826334.5899100036</v>
      </c>
      <c r="M466" s="1">
        <f>Tabela1[[#This Row],[Qtdade Amplificação]]*('Custos Unitários'!C$20)+IF(Tabela1[[#This Row],[Qtdade Amplificação]]&gt;4,TRUNC(Tabela1[[#This Row],[Qtdade Amplificação]]/4)*'Custos Unitários'!C$17,0)</f>
        <v>0</v>
      </c>
      <c r="N46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6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66" s="1">
        <f>'Custos Unitários'!$C$23*'Custos Unitários'!$C$6</f>
        <v>302692.44182889489</v>
      </c>
      <c r="Q466" s="5">
        <f>SUM(Tabela2[[#This Row],[custo duto e fibra]:[custo infra estação]])</f>
        <v>2495498.8294602348</v>
      </c>
      <c r="R466" s="2">
        <f>Tabela1[[#This Row],[distância '[km']]]*(1+'Custos Unitários'!$C$8)*('Custos Unitários'!$C$21*'Custos Unitários'!$C$4*'Custos Unitários'!$E$21+'Custos Unitários'!$C$22*'Custos Unitários'!$C$5*'Custos Unitários'!$E$22)</f>
        <v>21916.015078920045</v>
      </c>
      <c r="S466" s="2">
        <f>Tabela1[[#This Row],[Qtdade Amplificação]]*('Custos Unitários'!D$20)+IF(Tabela1[[#This Row],[Qtdade Amplificação]]&gt;4,TRUNC(Tabela1[[#This Row],[Qtdade Amplificação]]/4)*'Custos Unitários'!D$17,0)</f>
        <v>0</v>
      </c>
      <c r="T46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6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66" s="2">
        <f>'Custos Unitários'!$C$23*'Custos Unitários'!$E$23*'Custos Unitários'!$C$6</f>
        <v>24215.39534631159</v>
      </c>
      <c r="W466" s="5">
        <f>SUM(Tabela3[[#This Row],[opex duto e fibra]:[opex infra estação]])</f>
        <v>79118.655582402775</v>
      </c>
    </row>
    <row r="467" spans="1:23" x14ac:dyDescent="0.25">
      <c r="A467" s="10">
        <v>312385</v>
      </c>
      <c r="B467" s="10" t="s">
        <v>37</v>
      </c>
      <c r="C467" s="10" t="s">
        <v>1649</v>
      </c>
      <c r="D467" s="10" t="s">
        <v>1650</v>
      </c>
      <c r="E467" s="10">
        <v>317057</v>
      </c>
      <c r="F467" s="10" t="s">
        <v>37</v>
      </c>
      <c r="G467" s="10" t="s">
        <v>4617</v>
      </c>
      <c r="H467" s="10" t="s">
        <v>4618</v>
      </c>
      <c r="I467" s="10">
        <v>1</v>
      </c>
      <c r="J467" s="11">
        <v>10.494</v>
      </c>
      <c r="K467" s="11">
        <f>IF(Tabela1[[#This Row],[distância '[km']]]&gt;100,TRUNC(Tabela1[[#This Row],[distância '[km']]]/'Custos Unitários'!$C$7,0),0)</f>
        <v>0</v>
      </c>
      <c r="L467" s="1">
        <f>Tabela1[[#This Row],[distância '[km']]]*(1+'Custos Unitários'!$C$8)*(('Custos Unitários'!$C$21*'Custos Unitários'!$C$4)+('Custos Unitários'!$C$22*'Custos Unitários'!$C$5))</f>
        <v>401583.13643825194</v>
      </c>
      <c r="M467" s="1">
        <f>Tabela1[[#This Row],[Qtdade Amplificação]]*('Custos Unitários'!C$20)+IF(Tabela1[[#This Row],[Qtdade Amplificação]]&gt;4,TRUNC(Tabela1[[#This Row],[Qtdade Amplificação]]/4)*'Custos Unitários'!C$17,0)</f>
        <v>0</v>
      </c>
      <c r="N46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6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67" s="1">
        <f>'Custos Unitários'!$C$23*'Custos Unitários'!$C$6</f>
        <v>302692.44182889489</v>
      </c>
      <c r="Q467" s="5">
        <f>SUM(Tabela2[[#This Row],[custo duto e fibra]:[custo infra estação]])</f>
        <v>1070747.3759884832</v>
      </c>
      <c r="R467" s="2">
        <f>Tabela1[[#This Row],[distância '[km']]]*(1+'Custos Unitários'!$C$8)*('Custos Unitários'!$C$21*'Custos Unitários'!$C$4*'Custos Unitários'!$E$21+'Custos Unitários'!$C$22*'Custos Unitários'!$C$5*'Custos Unitários'!$E$22)</f>
        <v>4818.9976372590236</v>
      </c>
      <c r="S467" s="2">
        <f>Tabela1[[#This Row],[Qtdade Amplificação]]*('Custos Unitários'!D$20)+IF(Tabela1[[#This Row],[Qtdade Amplificação]]&gt;4,TRUNC(Tabela1[[#This Row],[Qtdade Amplificação]]/4)*'Custos Unitários'!D$17,0)</f>
        <v>0</v>
      </c>
      <c r="T46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6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67" s="2">
        <f>'Custos Unitários'!$C$23*'Custos Unitários'!$E$23*'Custos Unitários'!$C$6</f>
        <v>24215.39534631159</v>
      </c>
      <c r="W467" s="5">
        <f>SUM(Tabela3[[#This Row],[opex duto e fibra]:[opex infra estação]])</f>
        <v>62021.63814074175</v>
      </c>
    </row>
    <row r="468" spans="1:23" x14ac:dyDescent="0.25">
      <c r="A468" s="10">
        <v>130150</v>
      </c>
      <c r="B468" s="10" t="s">
        <v>213</v>
      </c>
      <c r="C468" s="10" t="s">
        <v>1651</v>
      </c>
      <c r="D468" s="10" t="s">
        <v>1652</v>
      </c>
      <c r="E468" s="10">
        <v>120030</v>
      </c>
      <c r="F468" s="10" t="s">
        <v>691</v>
      </c>
      <c r="G468" s="10" t="s">
        <v>4713</v>
      </c>
      <c r="H468" s="10" t="s">
        <v>4729</v>
      </c>
      <c r="I468" s="10">
        <v>0</v>
      </c>
      <c r="J468" s="11">
        <v>88.50863624277369</v>
      </c>
      <c r="K468" s="11">
        <f>IF(Tabela1[[#This Row],[distância '[km']]]&gt;100,TRUNC(Tabela1[[#This Row],[distância '[km']]]/'Custos Unitários'!$C$7,0),0)</f>
        <v>0</v>
      </c>
      <c r="L468" s="1">
        <f>Tabela1[[#This Row],[distância '[km']]]*(1+'Custos Unitários'!$C$8)*(('Custos Unitários'!$C$21*'Custos Unitários'!$C$4)+('Custos Unitários'!$C$22*'Custos Unitários'!$C$5))</f>
        <v>3387037.9020626452</v>
      </c>
      <c r="M468" s="1">
        <f>Tabela1[[#This Row],[Qtdade Amplificação]]*('Custos Unitários'!C$20)+IF(Tabela1[[#This Row],[Qtdade Amplificação]]&gt;4,TRUNC(Tabela1[[#This Row],[Qtdade Amplificação]]/4)*'Custos Unitários'!C$17,0)</f>
        <v>0</v>
      </c>
      <c r="N46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46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468" s="1">
        <f>'Custos Unitários'!$C$23*'Custos Unitários'!$C$6</f>
        <v>302692.44182889489</v>
      </c>
      <c r="Q468" s="5">
        <f>SUM(Tabela2[[#This Row],[custo duto e fibra]:[custo infra estação]])</f>
        <v>4107513.4827043456</v>
      </c>
      <c r="R468" s="2">
        <f>Tabela1[[#This Row],[distância '[km']]]*(1+'Custos Unitários'!$C$8)*('Custos Unitários'!$C$21*'Custos Unitários'!$C$4*'Custos Unitários'!$E$21+'Custos Unitários'!$C$22*'Custos Unitários'!$C$5*'Custos Unitários'!$E$22)</f>
        <v>40644.454824751745</v>
      </c>
      <c r="S468" s="2">
        <f>Tabela1[[#This Row],[Qtdade Amplificação]]*('Custos Unitários'!D$20)+IF(Tabela1[[#This Row],[Qtdade Amplificação]]&gt;4,TRUNC(Tabela1[[#This Row],[Qtdade Amplificação]]/4)*'Custos Unitários'!D$17,0)</f>
        <v>0</v>
      </c>
      <c r="T46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46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468" s="2">
        <f>'Custos Unitários'!$C$23*'Custos Unitários'!$E$23*'Custos Unitários'!$C$6</f>
        <v>24215.39534631159</v>
      </c>
      <c r="W468" s="5">
        <f>SUM(Tabela3[[#This Row],[opex duto e fibra]:[opex infra estação]])</f>
        <v>102978.22943738141</v>
      </c>
    </row>
    <row r="469" spans="1:23" x14ac:dyDescent="0.25">
      <c r="A469" s="10">
        <v>120025</v>
      </c>
      <c r="B469" s="10" t="s">
        <v>691</v>
      </c>
      <c r="C469" s="10" t="s">
        <v>4814</v>
      </c>
      <c r="D469" s="10" t="s">
        <v>4815</v>
      </c>
      <c r="E469" s="10">
        <v>120010</v>
      </c>
      <c r="F469" s="10" t="s">
        <v>691</v>
      </c>
      <c r="G469" s="10" t="s">
        <v>4816</v>
      </c>
      <c r="H469" s="10" t="s">
        <v>4817</v>
      </c>
      <c r="I469" s="10">
        <v>1</v>
      </c>
      <c r="J469" s="11">
        <v>5.8410000000000002</v>
      </c>
      <c r="K469" s="11">
        <f>IF(Tabela1[[#This Row],[distância '[km']]]&gt;100,TRUNC(Tabela1[[#This Row],[distância '[km']]]/'Custos Unitários'!$C$7,0),0)</f>
        <v>0</v>
      </c>
      <c r="L469" s="1">
        <f>Tabela1[[#This Row],[distância '[km']]]*(1+'Custos Unitários'!$C$8)*(('Custos Unitários'!$C$21*'Custos Unitários'!$C$4)+('Custos Unitários'!$C$22*'Custos Unitários'!$C$5))</f>
        <v>223522.68914959309</v>
      </c>
      <c r="M469" s="1">
        <f>Tabela1[[#This Row],[Qtdade Amplificação]]*('Custos Unitários'!C$20)+IF(Tabela1[[#This Row],[Qtdade Amplificação]]&gt;4,TRUNC(Tabela1[[#This Row],[Qtdade Amplificação]]/4)*'Custos Unitários'!C$17,0)</f>
        <v>0</v>
      </c>
      <c r="N46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6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69" s="1">
        <f>'Custos Unitários'!$C$23*'Custos Unitários'!$C$6</f>
        <v>302692.44182889489</v>
      </c>
      <c r="Q469" s="5">
        <f>SUM(Tabela2[[#This Row],[custo duto e fibra]:[custo infra estação]])</f>
        <v>892686.92869982426</v>
      </c>
      <c r="R469" s="2">
        <f>Tabela1[[#This Row],[distância '[km']]]*(1+'Custos Unitários'!$C$8)*('Custos Unitários'!$C$21*'Custos Unitários'!$C$4*'Custos Unitários'!$E$21+'Custos Unitários'!$C$22*'Custos Unitários'!$C$5*'Custos Unitários'!$E$22)</f>
        <v>2682.2722697951172</v>
      </c>
      <c r="S469" s="2">
        <f>Tabela1[[#This Row],[Qtdade Amplificação]]*('Custos Unitários'!D$20)+IF(Tabela1[[#This Row],[Qtdade Amplificação]]&gt;4,TRUNC(Tabela1[[#This Row],[Qtdade Amplificação]]/4)*'Custos Unitários'!D$17,0)</f>
        <v>0</v>
      </c>
      <c r="T46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6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69" s="2">
        <f>'Custos Unitários'!$C$23*'Custos Unitários'!$E$23*'Custos Unitários'!$C$6</f>
        <v>24215.39534631159</v>
      </c>
      <c r="W469" s="5">
        <f>SUM(Tabela3[[#This Row],[opex duto e fibra]:[opex infra estação]])</f>
        <v>59884.912773277843</v>
      </c>
    </row>
    <row r="470" spans="1:23" x14ac:dyDescent="0.25">
      <c r="A470" s="10">
        <v>230427</v>
      </c>
      <c r="B470" s="10" t="s">
        <v>203</v>
      </c>
      <c r="C470" s="10" t="s">
        <v>1653</v>
      </c>
      <c r="D470" s="10" t="s">
        <v>1654</v>
      </c>
      <c r="E470" s="10">
        <v>240320</v>
      </c>
      <c r="F470" s="10" t="s">
        <v>80</v>
      </c>
      <c r="G470" s="10" t="s">
        <v>1655</v>
      </c>
      <c r="H470" s="10" t="s">
        <v>1656</v>
      </c>
      <c r="I470" s="10">
        <v>1</v>
      </c>
      <c r="J470" s="11">
        <v>8.2789999999999999</v>
      </c>
      <c r="K470" s="11">
        <f>IF(Tabela1[[#This Row],[distância '[km']]]&gt;100,TRUNC(Tabela1[[#This Row],[distância '[km']]]/'Custos Unitários'!$C$7,0),0)</f>
        <v>0</v>
      </c>
      <c r="L470" s="1">
        <f>Tabela1[[#This Row],[distância '[km']]]*(1+'Custos Unitários'!$C$8)*(('Custos Unitários'!$C$21*'Custos Unitários'!$C$4)+('Custos Unitários'!$C$22*'Custos Unitários'!$C$5))</f>
        <v>316819.78145342937</v>
      </c>
      <c r="M470" s="1">
        <f>Tabela1[[#This Row],[Qtdade Amplificação]]*('Custos Unitários'!C$20)+IF(Tabela1[[#This Row],[Qtdade Amplificação]]&gt;4,TRUNC(Tabela1[[#This Row],[Qtdade Amplificação]]/4)*'Custos Unitários'!C$17,0)</f>
        <v>0</v>
      </c>
      <c r="N47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7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70" s="1">
        <f>'Custos Unitários'!$C$23*'Custos Unitários'!$C$6</f>
        <v>302692.44182889489</v>
      </c>
      <c r="Q470" s="5">
        <f>SUM(Tabela2[[#This Row],[custo duto e fibra]:[custo infra estação]])</f>
        <v>985984.02100366063</v>
      </c>
      <c r="R470" s="2">
        <f>Tabela1[[#This Row],[distância '[km']]]*(1+'Custos Unitários'!$C$8)*('Custos Unitários'!$C$21*'Custos Unitários'!$C$4*'Custos Unitários'!$E$21+'Custos Unitários'!$C$22*'Custos Unitários'!$C$5*'Custos Unitários'!$E$22)</f>
        <v>3801.837377441153</v>
      </c>
      <c r="S470" s="2">
        <f>Tabela1[[#This Row],[Qtdade Amplificação]]*('Custos Unitários'!D$20)+IF(Tabela1[[#This Row],[Qtdade Amplificação]]&gt;4,TRUNC(Tabela1[[#This Row],[Qtdade Amplificação]]/4)*'Custos Unitários'!D$17,0)</f>
        <v>0</v>
      </c>
      <c r="T47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7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70" s="2">
        <f>'Custos Unitários'!$C$23*'Custos Unitários'!$E$23*'Custos Unitários'!$C$6</f>
        <v>24215.39534631159</v>
      </c>
      <c r="W470" s="5">
        <f>SUM(Tabela3[[#This Row],[opex duto e fibra]:[opex infra estação]])</f>
        <v>61004.477880923878</v>
      </c>
    </row>
    <row r="471" spans="1:23" x14ac:dyDescent="0.25">
      <c r="A471" s="10">
        <v>312400</v>
      </c>
      <c r="B471" s="10" t="s">
        <v>37</v>
      </c>
      <c r="C471" s="10" t="s">
        <v>1657</v>
      </c>
      <c r="D471" s="10" t="s">
        <v>1658</v>
      </c>
      <c r="E471" s="10">
        <v>311670</v>
      </c>
      <c r="F471" s="10" t="s">
        <v>37</v>
      </c>
      <c r="G471" s="10" t="s">
        <v>1659</v>
      </c>
      <c r="H471" s="10" t="s">
        <v>1660</v>
      </c>
      <c r="I471" s="10">
        <v>1</v>
      </c>
      <c r="J471" s="11">
        <v>20.27</v>
      </c>
      <c r="K471" s="11">
        <f>IF(Tabela1[[#This Row],[distância '[km']]]&gt;100,TRUNC(Tabela1[[#This Row],[distância '[km']]]/'Custos Unitários'!$C$7,0),0)</f>
        <v>0</v>
      </c>
      <c r="L471" s="1">
        <f>Tabela1[[#This Row],[distância '[km']]]*(1+'Custos Unitários'!$C$8)*(('Custos Unitários'!$C$21*'Custos Unitários'!$C$4)+('Custos Unitários'!$C$22*'Custos Unitários'!$C$5))</f>
        <v>775689.93478210096</v>
      </c>
      <c r="M471" s="1">
        <f>Tabela1[[#This Row],[Qtdade Amplificação]]*('Custos Unitários'!C$20)+IF(Tabela1[[#This Row],[Qtdade Amplificação]]&gt;4,TRUNC(Tabela1[[#This Row],[Qtdade Amplificação]]/4)*'Custos Unitários'!C$17,0)</f>
        <v>0</v>
      </c>
      <c r="N47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7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71" s="1">
        <f>'Custos Unitários'!$C$23*'Custos Unitários'!$C$6</f>
        <v>302692.44182889489</v>
      </c>
      <c r="Q471" s="5">
        <f>SUM(Tabela2[[#This Row],[custo duto e fibra]:[custo infra estação]])</f>
        <v>1444854.1743323321</v>
      </c>
      <c r="R471" s="2">
        <f>Tabela1[[#This Row],[distância '[km']]]*(1+'Custos Unitários'!$C$8)*('Custos Unitários'!$C$21*'Custos Unitários'!$C$4*'Custos Unitários'!$E$21+'Custos Unitários'!$C$22*'Custos Unitários'!$C$5*'Custos Unitários'!$E$22)</f>
        <v>9308.2792173852122</v>
      </c>
      <c r="S471" s="2">
        <f>Tabela1[[#This Row],[Qtdade Amplificação]]*('Custos Unitários'!D$20)+IF(Tabela1[[#This Row],[Qtdade Amplificação]]&gt;4,TRUNC(Tabela1[[#This Row],[Qtdade Amplificação]]/4)*'Custos Unitários'!D$17,0)</f>
        <v>0</v>
      </c>
      <c r="T47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7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71" s="2">
        <f>'Custos Unitários'!$C$23*'Custos Unitários'!$E$23*'Custos Unitários'!$C$6</f>
        <v>24215.39534631159</v>
      </c>
      <c r="W471" s="5">
        <f>SUM(Tabela3[[#This Row],[opex duto e fibra]:[opex infra estação]])</f>
        <v>66510.91972086794</v>
      </c>
    </row>
    <row r="472" spans="1:23" x14ac:dyDescent="0.25">
      <c r="A472" s="10">
        <v>430745</v>
      </c>
      <c r="B472" s="10" t="s">
        <v>32</v>
      </c>
      <c r="C472" s="10" t="s">
        <v>1661</v>
      </c>
      <c r="D472" s="10" t="s">
        <v>1662</v>
      </c>
      <c r="E472" s="10">
        <v>432190</v>
      </c>
      <c r="F472" s="10" t="s">
        <v>32</v>
      </c>
      <c r="G472" s="10" t="s">
        <v>1663</v>
      </c>
      <c r="H472" s="10" t="s">
        <v>1664</v>
      </c>
      <c r="I472" s="10">
        <v>1</v>
      </c>
      <c r="J472" s="11">
        <v>15.193</v>
      </c>
      <c r="K472" s="11">
        <f>IF(Tabela1[[#This Row],[distância '[km']]]&gt;100,TRUNC(Tabela1[[#This Row],[distância '[km']]]/'Custos Unitários'!$C$7,0),0)</f>
        <v>0</v>
      </c>
      <c r="L472" s="1">
        <f>Tabela1[[#This Row],[distância '[km']]]*(1+'Custos Unitários'!$C$8)*(('Custos Unitários'!$C$21*'Custos Unitários'!$C$4)+('Custos Unitários'!$C$22*'Custos Unitários'!$C$5))</f>
        <v>581403.90622320969</v>
      </c>
      <c r="M472" s="1">
        <f>Tabela1[[#This Row],[Qtdade Amplificação]]*('Custos Unitários'!C$20)+IF(Tabela1[[#This Row],[Qtdade Amplificação]]&gt;4,TRUNC(Tabela1[[#This Row],[Qtdade Amplificação]]/4)*'Custos Unitários'!C$17,0)</f>
        <v>0</v>
      </c>
      <c r="N47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7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72" s="1">
        <f>'Custos Unitários'!$C$23*'Custos Unitários'!$C$6</f>
        <v>302692.44182889489</v>
      </c>
      <c r="Q472" s="5">
        <f>SUM(Tabela2[[#This Row],[custo duto e fibra]:[custo infra estação]])</f>
        <v>1250568.1457734411</v>
      </c>
      <c r="R472" s="2">
        <f>Tabela1[[#This Row],[distância '[km']]]*(1+'Custos Unitários'!$C$8)*('Custos Unitários'!$C$21*'Custos Unitários'!$C$4*'Custos Unitários'!$E$21+'Custos Unitários'!$C$22*'Custos Unitários'!$C$5*'Custos Unitários'!$E$22)</f>
        <v>6976.8468746785165</v>
      </c>
      <c r="S472" s="2">
        <f>Tabela1[[#This Row],[Qtdade Amplificação]]*('Custos Unitários'!D$20)+IF(Tabela1[[#This Row],[Qtdade Amplificação]]&gt;4,TRUNC(Tabela1[[#This Row],[Qtdade Amplificação]]/4)*'Custos Unitários'!D$17,0)</f>
        <v>0</v>
      </c>
      <c r="T47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7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72" s="2">
        <f>'Custos Unitários'!$C$23*'Custos Unitários'!$E$23*'Custos Unitários'!$C$6</f>
        <v>24215.39534631159</v>
      </c>
      <c r="W472" s="5">
        <f>SUM(Tabela3[[#This Row],[opex duto e fibra]:[opex infra estação]])</f>
        <v>64179.48737816124</v>
      </c>
    </row>
    <row r="473" spans="1:23" x14ac:dyDescent="0.25">
      <c r="A473" s="10">
        <v>170740</v>
      </c>
      <c r="B473" s="10" t="s">
        <v>20</v>
      </c>
      <c r="C473" s="10" t="s">
        <v>1665</v>
      </c>
      <c r="D473" s="10" t="s">
        <v>1666</v>
      </c>
      <c r="E473" s="10">
        <v>150715</v>
      </c>
      <c r="F473" s="10" t="s">
        <v>14</v>
      </c>
      <c r="G473" s="10" t="s">
        <v>1667</v>
      </c>
      <c r="H473" s="10" t="s">
        <v>1668</v>
      </c>
      <c r="I473" s="10">
        <v>1</v>
      </c>
      <c r="J473" s="11">
        <v>56.951999999999998</v>
      </c>
      <c r="K473" s="11">
        <f>IF(Tabela1[[#This Row],[distância '[km']]]&gt;100,TRUNC(Tabela1[[#This Row],[distância '[km']]]/'Custos Unitários'!$C$7,0),0)</f>
        <v>0</v>
      </c>
      <c r="L473" s="1">
        <f>Tabela1[[#This Row],[distância '[km']]]*(1+'Custos Unitários'!$C$8)*(('Custos Unitários'!$C$21*'Custos Unitários'!$C$4)+('Custos Unitários'!$C$22*'Custos Unitários'!$C$5))</f>
        <v>2179432.3219393296</v>
      </c>
      <c r="M473" s="1">
        <f>Tabela1[[#This Row],[Qtdade Amplificação]]*('Custos Unitários'!C$20)+IF(Tabela1[[#This Row],[Qtdade Amplificação]]&gt;4,TRUNC(Tabela1[[#This Row],[Qtdade Amplificação]]/4)*'Custos Unitários'!C$17,0)</f>
        <v>0</v>
      </c>
      <c r="N47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47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473" s="1">
        <f>'Custos Unitários'!$C$23*'Custos Unitários'!$C$6</f>
        <v>302692.44182889489</v>
      </c>
      <c r="Q473" s="5">
        <f>SUM(Tabela2[[#This Row],[custo duto e fibra]:[custo infra estação]])</f>
        <v>2854006.249440203</v>
      </c>
      <c r="R473" s="2">
        <f>Tabela1[[#This Row],[distância '[km']]]*(1+'Custos Unitários'!$C$8)*('Custos Unitários'!$C$21*'Custos Unitários'!$C$4*'Custos Unitários'!$E$21+'Custos Unitários'!$C$22*'Custos Unitários'!$C$5*'Custos Unitários'!$E$22)</f>
        <v>26153.18786327196</v>
      </c>
      <c r="S473" s="2">
        <f>Tabela1[[#This Row],[Qtdade Amplificação]]*('Custos Unitários'!D$20)+IF(Tabela1[[#This Row],[Qtdade Amplificação]]&gt;4,TRUNC(Tabela1[[#This Row],[Qtdade Amplificação]]/4)*'Custos Unitários'!D$17,0)</f>
        <v>0</v>
      </c>
      <c r="T47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47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473" s="2">
        <f>'Custos Unitários'!$C$23*'Custos Unitários'!$E$23*'Custos Unitários'!$C$6</f>
        <v>24215.39534631159</v>
      </c>
      <c r="W473" s="5">
        <f>SUM(Tabela3[[#This Row],[opex duto e fibra]:[opex infra estação]])</f>
        <v>83896.797161818904</v>
      </c>
    </row>
    <row r="474" spans="1:23" x14ac:dyDescent="0.25">
      <c r="A474" s="10">
        <v>312440</v>
      </c>
      <c r="B474" s="10" t="s">
        <v>37</v>
      </c>
      <c r="C474" s="10" t="s">
        <v>1669</v>
      </c>
      <c r="D474" s="10" t="s">
        <v>1670</v>
      </c>
      <c r="E474" s="10">
        <v>315250</v>
      </c>
      <c r="F474" s="10" t="s">
        <v>37</v>
      </c>
      <c r="G474" s="10" t="s">
        <v>1671</v>
      </c>
      <c r="H474" s="10" t="s">
        <v>1672</v>
      </c>
      <c r="I474" s="10">
        <v>1</v>
      </c>
      <c r="J474" s="11">
        <v>26.634</v>
      </c>
      <c r="K474" s="11">
        <f>IF(Tabela1[[#This Row],[distância '[km']]]&gt;100,TRUNC(Tabela1[[#This Row],[distância '[km']]]/'Custos Unitários'!$C$7,0),0)</f>
        <v>0</v>
      </c>
      <c r="L474" s="1">
        <f>Tabela1[[#This Row],[distância '[km']]]*(1+'Custos Unitários'!$C$8)*(('Custos Unitários'!$C$21*'Custos Unitários'!$C$4)+('Custos Unitários'!$C$22*'Custos Unitários'!$C$5))</f>
        <v>1019226.7253570043</v>
      </c>
      <c r="M474" s="1">
        <f>Tabela1[[#This Row],[Qtdade Amplificação]]*('Custos Unitários'!C$20)+IF(Tabela1[[#This Row],[Qtdade Amplificação]]&gt;4,TRUNC(Tabela1[[#This Row],[Qtdade Amplificação]]/4)*'Custos Unitários'!C$17,0)</f>
        <v>0</v>
      </c>
      <c r="N47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7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74" s="1">
        <f>'Custos Unitários'!$C$23*'Custos Unitários'!$C$6</f>
        <v>302692.44182889489</v>
      </c>
      <c r="Q474" s="5">
        <f>SUM(Tabela2[[#This Row],[custo duto e fibra]:[custo infra estação]])</f>
        <v>1688390.9649072355</v>
      </c>
      <c r="R474" s="2">
        <f>Tabela1[[#This Row],[distância '[km']]]*(1+'Custos Unitários'!$C$8)*('Custos Unitários'!$C$21*'Custos Unitários'!$C$4*'Custos Unitários'!$E$21+'Custos Unitários'!$C$22*'Custos Unitários'!$C$5*'Custos Unitários'!$E$22)</f>
        <v>12230.720704284053</v>
      </c>
      <c r="S474" s="2">
        <f>Tabela1[[#This Row],[Qtdade Amplificação]]*('Custos Unitários'!D$20)+IF(Tabela1[[#This Row],[Qtdade Amplificação]]&gt;4,TRUNC(Tabela1[[#This Row],[Qtdade Amplificação]]/4)*'Custos Unitários'!D$17,0)</f>
        <v>0</v>
      </c>
      <c r="T47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7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74" s="2">
        <f>'Custos Unitários'!$C$23*'Custos Unitários'!$E$23*'Custos Unitários'!$C$6</f>
        <v>24215.39534631159</v>
      </c>
      <c r="W474" s="5">
        <f>SUM(Tabela3[[#This Row],[opex duto e fibra]:[opex infra estação]])</f>
        <v>69433.361207766779</v>
      </c>
    </row>
    <row r="475" spans="1:23" x14ac:dyDescent="0.25">
      <c r="A475" s="10">
        <v>312460</v>
      </c>
      <c r="B475" s="10" t="s">
        <v>37</v>
      </c>
      <c r="C475" s="10" t="s">
        <v>1673</v>
      </c>
      <c r="D475" s="10" t="s">
        <v>1674</v>
      </c>
      <c r="E475" s="10">
        <v>317210</v>
      </c>
      <c r="F475" s="10" t="s">
        <v>37</v>
      </c>
      <c r="G475" s="10" t="s">
        <v>1675</v>
      </c>
      <c r="H475" s="10" t="s">
        <v>1676</v>
      </c>
      <c r="I475" s="10">
        <v>1</v>
      </c>
      <c r="J475" s="11">
        <v>11.077999999999999</v>
      </c>
      <c r="K475" s="11">
        <f>IF(Tabela1[[#This Row],[distância '[km']]]&gt;100,TRUNC(Tabela1[[#This Row],[distância '[km']]]/'Custos Unitários'!$C$7,0),0)</f>
        <v>0</v>
      </c>
      <c r="L475" s="1">
        <f>Tabela1[[#This Row],[distância '[km']]]*(1+'Custos Unitários'!$C$8)*(('Custos Unitários'!$C$21*'Custos Unitários'!$C$4)+('Custos Unitários'!$C$22*'Custos Unitários'!$C$5))</f>
        <v>423931.57856517588</v>
      </c>
      <c r="M475" s="1">
        <f>Tabela1[[#This Row],[Qtdade Amplificação]]*('Custos Unitários'!C$20)+IF(Tabela1[[#This Row],[Qtdade Amplificação]]&gt;4,TRUNC(Tabela1[[#This Row],[Qtdade Amplificação]]/4)*'Custos Unitários'!C$17,0)</f>
        <v>0</v>
      </c>
      <c r="N47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7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75" s="1">
        <f>'Custos Unitários'!$C$23*'Custos Unitários'!$C$6</f>
        <v>302692.44182889489</v>
      </c>
      <c r="Q475" s="5">
        <f>SUM(Tabela2[[#This Row],[custo duto e fibra]:[custo infra estação]])</f>
        <v>1093095.8181154071</v>
      </c>
      <c r="R475" s="2">
        <f>Tabela1[[#This Row],[distância '[km']]]*(1+'Custos Unitários'!$C$8)*('Custos Unitários'!$C$21*'Custos Unitários'!$C$4*'Custos Unitários'!$E$21+'Custos Unitários'!$C$22*'Custos Unitários'!$C$5*'Custos Unitários'!$E$22)</f>
        <v>5087.1789427821104</v>
      </c>
      <c r="S475" s="2">
        <f>Tabela1[[#This Row],[Qtdade Amplificação]]*('Custos Unitários'!D$20)+IF(Tabela1[[#This Row],[Qtdade Amplificação]]&gt;4,TRUNC(Tabela1[[#This Row],[Qtdade Amplificação]]/4)*'Custos Unitários'!D$17,0)</f>
        <v>0</v>
      </c>
      <c r="T47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7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75" s="2">
        <f>'Custos Unitários'!$C$23*'Custos Unitários'!$E$23*'Custos Unitários'!$C$6</f>
        <v>24215.39534631159</v>
      </c>
      <c r="W475" s="5">
        <f>SUM(Tabela3[[#This Row],[opex duto e fibra]:[opex infra estação]])</f>
        <v>62289.819446264839</v>
      </c>
    </row>
    <row r="476" spans="1:23" x14ac:dyDescent="0.25">
      <c r="A476" s="10">
        <v>312470</v>
      </c>
      <c r="B476" s="10" t="s">
        <v>37</v>
      </c>
      <c r="C476" s="10" t="s">
        <v>1677</v>
      </c>
      <c r="D476" s="10" t="s">
        <v>1678</v>
      </c>
      <c r="E476" s="10">
        <v>312320</v>
      </c>
      <c r="F476" s="10" t="s">
        <v>37</v>
      </c>
      <c r="G476" s="10" t="s">
        <v>1679</v>
      </c>
      <c r="H476" s="10" t="s">
        <v>1680</v>
      </c>
      <c r="I476" s="10">
        <v>1</v>
      </c>
      <c r="J476" s="11">
        <v>30.654</v>
      </c>
      <c r="K476" s="11">
        <f>IF(Tabela1[[#This Row],[distância '[km']]]&gt;100,TRUNC(Tabela1[[#This Row],[distância '[km']]]/'Custos Unitários'!$C$7,0),0)</f>
        <v>0</v>
      </c>
      <c r="L476" s="1">
        <f>Tabela1[[#This Row],[distância '[km']]]*(1+'Custos Unitários'!$C$8)*(('Custos Unitários'!$C$21*'Custos Unitários'!$C$4)+('Custos Unitários'!$C$22*'Custos Unitários'!$C$5))</f>
        <v>1173063.6043813776</v>
      </c>
      <c r="M476" s="1">
        <f>Tabela1[[#This Row],[Qtdade Amplificação]]*('Custos Unitários'!C$20)+IF(Tabela1[[#This Row],[Qtdade Amplificação]]&gt;4,TRUNC(Tabela1[[#This Row],[Qtdade Amplificação]]/4)*'Custos Unitários'!C$17,0)</f>
        <v>0</v>
      </c>
      <c r="N47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7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76" s="1">
        <f>'Custos Unitários'!$C$23*'Custos Unitários'!$C$6</f>
        <v>302692.44182889489</v>
      </c>
      <c r="Q476" s="5">
        <f>SUM(Tabela2[[#This Row],[custo duto e fibra]:[custo infra estação]])</f>
        <v>1842227.8439316086</v>
      </c>
      <c r="R476" s="2">
        <f>Tabela1[[#This Row],[distância '[km']]]*(1+'Custos Unitários'!$C$8)*('Custos Unitários'!$C$21*'Custos Unitários'!$C$4*'Custos Unitários'!$E$21+'Custos Unitários'!$C$22*'Custos Unitários'!$C$5*'Custos Unitários'!$E$22)</f>
        <v>14076.763252576531</v>
      </c>
      <c r="S476" s="2">
        <f>Tabela1[[#This Row],[Qtdade Amplificação]]*('Custos Unitários'!D$20)+IF(Tabela1[[#This Row],[Qtdade Amplificação]]&gt;4,TRUNC(Tabela1[[#This Row],[Qtdade Amplificação]]/4)*'Custos Unitários'!D$17,0)</f>
        <v>0</v>
      </c>
      <c r="T47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7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76" s="2">
        <f>'Custos Unitários'!$C$23*'Custos Unitários'!$E$23*'Custos Unitários'!$C$6</f>
        <v>24215.39534631159</v>
      </c>
      <c r="W476" s="5">
        <f>SUM(Tabela3[[#This Row],[opex duto e fibra]:[opex infra estação]])</f>
        <v>71279.403756059255</v>
      </c>
    </row>
    <row r="477" spans="1:23" x14ac:dyDescent="0.25">
      <c r="A477" s="10">
        <v>312480</v>
      </c>
      <c r="B477" s="10" t="s">
        <v>37</v>
      </c>
      <c r="C477" s="10" t="s">
        <v>1681</v>
      </c>
      <c r="D477" s="10" t="s">
        <v>1682</v>
      </c>
      <c r="E477" s="10">
        <v>315640</v>
      </c>
      <c r="F477" s="10" t="s">
        <v>37</v>
      </c>
      <c r="G477" s="10" t="s">
        <v>1683</v>
      </c>
      <c r="H477" s="10" t="s">
        <v>1684</v>
      </c>
      <c r="I477" s="10">
        <v>1</v>
      </c>
      <c r="J477" s="11">
        <v>34.491999999999997</v>
      </c>
      <c r="K477" s="11">
        <f>IF(Tabela1[[#This Row],[distância '[km']]]&gt;100,TRUNC(Tabela1[[#This Row],[distância '[km']]]/'Custos Unitários'!$C$7,0),0)</f>
        <v>0</v>
      </c>
      <c r="L477" s="1">
        <f>Tabela1[[#This Row],[distância '[km']]]*(1+'Custos Unitários'!$C$8)*(('Custos Unitários'!$C$21*'Custos Unitários'!$C$4)+('Custos Unitários'!$C$22*'Custos Unitários'!$C$5))</f>
        <v>1319935.7291812641</v>
      </c>
      <c r="M477" s="1">
        <f>Tabela1[[#This Row],[Qtdade Amplificação]]*('Custos Unitários'!C$20)+IF(Tabela1[[#This Row],[Qtdade Amplificação]]&gt;4,TRUNC(Tabela1[[#This Row],[Qtdade Amplificação]]/4)*'Custos Unitários'!C$17,0)</f>
        <v>0</v>
      </c>
      <c r="N47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7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77" s="1">
        <f>'Custos Unitários'!$C$23*'Custos Unitários'!$C$6</f>
        <v>302692.44182889489</v>
      </c>
      <c r="Q477" s="5">
        <f>SUM(Tabela2[[#This Row],[custo duto e fibra]:[custo infra estação]])</f>
        <v>1989099.9687314951</v>
      </c>
      <c r="R477" s="2">
        <f>Tabela1[[#This Row],[distância '[km']]]*(1+'Custos Unitários'!$C$8)*('Custos Unitários'!$C$21*'Custos Unitários'!$C$4*'Custos Unitários'!$E$21+'Custos Unitários'!$C$22*'Custos Unitários'!$C$5*'Custos Unitários'!$E$22)</f>
        <v>15839.228750175171</v>
      </c>
      <c r="S477" s="2">
        <f>Tabela1[[#This Row],[Qtdade Amplificação]]*('Custos Unitários'!D$20)+IF(Tabela1[[#This Row],[Qtdade Amplificação]]&gt;4,TRUNC(Tabela1[[#This Row],[Qtdade Amplificação]]/4)*'Custos Unitários'!D$17,0)</f>
        <v>0</v>
      </c>
      <c r="T47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7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77" s="2">
        <f>'Custos Unitários'!$C$23*'Custos Unitários'!$E$23*'Custos Unitários'!$C$6</f>
        <v>24215.39534631159</v>
      </c>
      <c r="W477" s="5">
        <f>SUM(Tabela3[[#This Row],[opex duto e fibra]:[opex infra estação]])</f>
        <v>73041.869253657904</v>
      </c>
    </row>
    <row r="478" spans="1:23" x14ac:dyDescent="0.25">
      <c r="A478" s="10">
        <v>430781</v>
      </c>
      <c r="B478" s="10" t="s">
        <v>32</v>
      </c>
      <c r="C478" s="10" t="s">
        <v>1685</v>
      </c>
      <c r="D478" s="10" t="s">
        <v>1686</v>
      </c>
      <c r="E478" s="10">
        <v>431087</v>
      </c>
      <c r="F478" s="10" t="s">
        <v>32</v>
      </c>
      <c r="G478" s="10" t="s">
        <v>1687</v>
      </c>
      <c r="H478" s="10" t="s">
        <v>1688</v>
      </c>
      <c r="I478" s="10">
        <v>1</v>
      </c>
      <c r="J478" s="11">
        <v>27.241</v>
      </c>
      <c r="K478" s="11">
        <f>IF(Tabela1[[#This Row],[distância '[km']]]&gt;100,TRUNC(Tabela1[[#This Row],[distância '[km']]]/'Custos Unitários'!$C$7,0),0)</f>
        <v>0</v>
      </c>
      <c r="L478" s="1">
        <f>Tabela1[[#This Row],[distância '[km']]]*(1+'Custos Unitários'!$C$8)*(('Custos Unitários'!$C$21*'Custos Unitários'!$C$4)+('Custos Unitários'!$C$22*'Custos Unitários'!$C$5))</f>
        <v>1042455.3287320776</v>
      </c>
      <c r="M478" s="1">
        <f>Tabela1[[#This Row],[Qtdade Amplificação]]*('Custos Unitários'!C$20)+IF(Tabela1[[#This Row],[Qtdade Amplificação]]&gt;4,TRUNC(Tabela1[[#This Row],[Qtdade Amplificação]]/4)*'Custos Unitários'!C$17,0)</f>
        <v>0</v>
      </c>
      <c r="N47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7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78" s="1">
        <f>'Custos Unitários'!$C$23*'Custos Unitários'!$C$6</f>
        <v>302692.44182889489</v>
      </c>
      <c r="Q478" s="5">
        <f>SUM(Tabela2[[#This Row],[custo duto e fibra]:[custo infra estação]])</f>
        <v>1711619.5682823088</v>
      </c>
      <c r="R478" s="2">
        <f>Tabela1[[#This Row],[distância '[km']]]*(1+'Custos Unitários'!$C$8)*('Custos Unitários'!$C$21*'Custos Unitários'!$C$4*'Custos Unitários'!$E$21+'Custos Unitários'!$C$22*'Custos Unitários'!$C$5*'Custos Unitários'!$E$22)</f>
        <v>12509.463944784933</v>
      </c>
      <c r="S478" s="2">
        <f>Tabela1[[#This Row],[Qtdade Amplificação]]*('Custos Unitários'!D$20)+IF(Tabela1[[#This Row],[Qtdade Amplificação]]&gt;4,TRUNC(Tabela1[[#This Row],[Qtdade Amplificação]]/4)*'Custos Unitários'!D$17,0)</f>
        <v>0</v>
      </c>
      <c r="T47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7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78" s="2">
        <f>'Custos Unitários'!$C$23*'Custos Unitários'!$E$23*'Custos Unitários'!$C$6</f>
        <v>24215.39534631159</v>
      </c>
      <c r="W478" s="5">
        <f>SUM(Tabela3[[#This Row],[opex duto e fibra]:[opex infra estação]])</f>
        <v>69712.104448267666</v>
      </c>
    </row>
    <row r="479" spans="1:23" x14ac:dyDescent="0.25">
      <c r="A479" s="10">
        <v>520753</v>
      </c>
      <c r="B479" s="10" t="s">
        <v>42</v>
      </c>
      <c r="C479" s="10" t="s">
        <v>1689</v>
      </c>
      <c r="D479" s="10" t="s">
        <v>1690</v>
      </c>
      <c r="E479" s="10">
        <v>520215</v>
      </c>
      <c r="F479" s="10" t="s">
        <v>42</v>
      </c>
      <c r="G479" s="10" t="s">
        <v>1691</v>
      </c>
      <c r="H479" s="10" t="s">
        <v>1692</v>
      </c>
      <c r="I479" s="10">
        <v>1</v>
      </c>
      <c r="J479" s="11">
        <v>51.317999999999998</v>
      </c>
      <c r="K479" s="11">
        <f>IF(Tabela1[[#This Row],[distância '[km']]]&gt;100,TRUNC(Tabela1[[#This Row],[distância '[km']]]/'Custos Unitários'!$C$7,0),0)</f>
        <v>0</v>
      </c>
      <c r="L479" s="1">
        <f>Tabela1[[#This Row],[distância '[km']]]*(1+'Custos Unitários'!$C$8)*(('Custos Unitários'!$C$21*'Custos Unitários'!$C$4)+('Custos Unitários'!$C$22*'Custos Unitários'!$C$5))</f>
        <v>1963831.0840230812</v>
      </c>
      <c r="M479" s="1">
        <f>Tabela1[[#This Row],[Qtdade Amplificação]]*('Custos Unitários'!C$20)+IF(Tabela1[[#This Row],[Qtdade Amplificação]]&gt;4,TRUNC(Tabela1[[#This Row],[Qtdade Amplificação]]/4)*'Custos Unitários'!C$17,0)</f>
        <v>0</v>
      </c>
      <c r="N47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47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479" s="1">
        <f>'Custos Unitários'!$C$23*'Custos Unitários'!$C$6</f>
        <v>302692.44182889489</v>
      </c>
      <c r="Q479" s="5">
        <f>SUM(Tabela2[[#This Row],[custo duto e fibra]:[custo infra estação]])</f>
        <v>2638405.0115239546</v>
      </c>
      <c r="R479" s="2">
        <f>Tabela1[[#This Row],[distância '[km']]]*(1+'Custos Unitários'!$C$8)*('Custos Unitários'!$C$21*'Custos Unitários'!$C$4*'Custos Unitários'!$E$21+'Custos Unitários'!$C$22*'Custos Unitários'!$C$5*'Custos Unitários'!$E$22)</f>
        <v>23565.973008276975</v>
      </c>
      <c r="S479" s="2">
        <f>Tabela1[[#This Row],[Qtdade Amplificação]]*('Custos Unitários'!D$20)+IF(Tabela1[[#This Row],[Qtdade Amplificação]]&gt;4,TRUNC(Tabela1[[#This Row],[Qtdade Amplificação]]/4)*'Custos Unitários'!D$17,0)</f>
        <v>0</v>
      </c>
      <c r="T47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47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479" s="2">
        <f>'Custos Unitários'!$C$23*'Custos Unitários'!$E$23*'Custos Unitários'!$C$6</f>
        <v>24215.39534631159</v>
      </c>
      <c r="W479" s="5">
        <f>SUM(Tabela3[[#This Row],[opex duto e fibra]:[opex infra estação]])</f>
        <v>81309.582306823926</v>
      </c>
    </row>
    <row r="480" spans="1:23" x14ac:dyDescent="0.25">
      <c r="A480" s="10">
        <v>312520</v>
      </c>
      <c r="B480" s="10" t="s">
        <v>37</v>
      </c>
      <c r="C480" s="10" t="s">
        <v>1693</v>
      </c>
      <c r="D480" s="10" t="s">
        <v>1694</v>
      </c>
      <c r="E480" s="10">
        <v>310160</v>
      </c>
      <c r="F480" s="10" t="s">
        <v>37</v>
      </c>
      <c r="G480" s="10" t="s">
        <v>1695</v>
      </c>
      <c r="H480" s="10" t="s">
        <v>1696</v>
      </c>
      <c r="I480" s="10">
        <v>1</v>
      </c>
      <c r="J480" s="11">
        <v>20.2</v>
      </c>
      <c r="K480" s="11">
        <f>IF(Tabela1[[#This Row],[distância '[km']]]&gt;100,TRUNC(Tabela1[[#This Row],[distância '[km']]]/'Custos Unitários'!$C$7,0),0)</f>
        <v>0</v>
      </c>
      <c r="L480" s="1">
        <f>Tabela1[[#This Row],[distância '[km']]]*(1+'Custos Unitários'!$C$8)*(('Custos Unitários'!$C$21*'Custos Unitários'!$C$4)+('Custos Unitários'!$C$22*'Custos Unitários'!$C$5))</f>
        <v>773011.18315729848</v>
      </c>
      <c r="M480" s="1">
        <f>Tabela1[[#This Row],[Qtdade Amplificação]]*('Custos Unitários'!C$20)+IF(Tabela1[[#This Row],[Qtdade Amplificação]]&gt;4,TRUNC(Tabela1[[#This Row],[Qtdade Amplificação]]/4)*'Custos Unitários'!C$17,0)</f>
        <v>0</v>
      </c>
      <c r="N48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8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80" s="1">
        <f>'Custos Unitários'!$C$23*'Custos Unitários'!$C$6</f>
        <v>302692.44182889489</v>
      </c>
      <c r="Q480" s="5">
        <f>SUM(Tabela2[[#This Row],[custo duto e fibra]:[custo infra estação]])</f>
        <v>1442175.4227075297</v>
      </c>
      <c r="R480" s="2">
        <f>Tabela1[[#This Row],[distância '[km']]]*(1+'Custos Unitários'!$C$8)*('Custos Unitários'!$C$21*'Custos Unitários'!$C$4*'Custos Unitários'!$E$21+'Custos Unitários'!$C$22*'Custos Unitários'!$C$5*'Custos Unitários'!$E$22)</f>
        <v>9276.1341978875826</v>
      </c>
      <c r="S480" s="2">
        <f>Tabela1[[#This Row],[Qtdade Amplificação]]*('Custos Unitários'!D$20)+IF(Tabela1[[#This Row],[Qtdade Amplificação]]&gt;4,TRUNC(Tabela1[[#This Row],[Qtdade Amplificação]]/4)*'Custos Unitários'!D$17,0)</f>
        <v>0</v>
      </c>
      <c r="T48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8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80" s="2">
        <f>'Custos Unitários'!$C$23*'Custos Unitários'!$E$23*'Custos Unitários'!$C$6</f>
        <v>24215.39534631159</v>
      </c>
      <c r="W480" s="5">
        <f>SUM(Tabela3[[#This Row],[opex duto e fibra]:[opex infra estação]])</f>
        <v>66478.774701370305</v>
      </c>
    </row>
    <row r="481" spans="1:23" x14ac:dyDescent="0.25">
      <c r="A481" s="10">
        <v>150300</v>
      </c>
      <c r="B481" s="10" t="s">
        <v>14</v>
      </c>
      <c r="C481" s="10" t="s">
        <v>1697</v>
      </c>
      <c r="D481" s="10" t="s">
        <v>1698</v>
      </c>
      <c r="E481" s="10">
        <v>150797</v>
      </c>
      <c r="F481" s="10" t="s">
        <v>14</v>
      </c>
      <c r="G481" s="10" t="s">
        <v>1699</v>
      </c>
      <c r="H481" s="10" t="s">
        <v>1700</v>
      </c>
      <c r="I481" s="10">
        <v>1</v>
      </c>
      <c r="J481" s="11">
        <v>76.102999999999994</v>
      </c>
      <c r="K481" s="11">
        <f>IF(Tabela1[[#This Row],[distância '[km']]]&gt;100,TRUNC(Tabela1[[#This Row],[distância '[km']]]/'Custos Unitários'!$C$7,0),0)</f>
        <v>0</v>
      </c>
      <c r="L481" s="1">
        <f>Tabela1[[#This Row],[distância '[km']]]*(1+'Custos Unitários'!$C$8)*(('Custos Unitários'!$C$21*'Custos Unitários'!$C$4)+('Custos Unitários'!$C$22*'Custos Unitários'!$C$5))</f>
        <v>2912300.4986049444</v>
      </c>
      <c r="M481" s="1">
        <f>Tabela1[[#This Row],[Qtdade Amplificação]]*('Custos Unitários'!C$20)+IF(Tabela1[[#This Row],[Qtdade Amplificação]]&gt;4,TRUNC(Tabela1[[#This Row],[Qtdade Amplificação]]/4)*'Custos Unitários'!C$17,0)</f>
        <v>0</v>
      </c>
      <c r="N48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48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481" s="1">
        <f>'Custos Unitários'!$C$23*'Custos Unitários'!$C$6</f>
        <v>302692.44182889489</v>
      </c>
      <c r="Q481" s="5">
        <f>SUM(Tabela2[[#This Row],[custo duto e fibra]:[custo infra estação]])</f>
        <v>3586874.4261058178</v>
      </c>
      <c r="R481" s="2">
        <f>Tabela1[[#This Row],[distância '[km']]]*(1+'Custos Unitários'!$C$8)*('Custos Unitários'!$C$21*'Custos Unitários'!$C$4*'Custos Unitários'!$E$21+'Custos Unitários'!$C$22*'Custos Unitários'!$C$5*'Custos Unitários'!$E$22)</f>
        <v>34947.605983259338</v>
      </c>
      <c r="S481" s="2">
        <f>Tabela1[[#This Row],[Qtdade Amplificação]]*('Custos Unitários'!D$20)+IF(Tabela1[[#This Row],[Qtdade Amplificação]]&gt;4,TRUNC(Tabela1[[#This Row],[Qtdade Amplificação]]/4)*'Custos Unitários'!D$17,0)</f>
        <v>0</v>
      </c>
      <c r="T48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48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481" s="2">
        <f>'Custos Unitários'!$C$23*'Custos Unitários'!$E$23*'Custos Unitários'!$C$6</f>
        <v>24215.39534631159</v>
      </c>
      <c r="W481" s="5">
        <f>SUM(Tabela3[[#This Row],[opex duto e fibra]:[opex infra estação]])</f>
        <v>92691.215281806275</v>
      </c>
    </row>
    <row r="482" spans="1:23" x14ac:dyDescent="0.25">
      <c r="A482" s="10">
        <v>220375</v>
      </c>
      <c r="B482" s="10" t="s">
        <v>27</v>
      </c>
      <c r="C482" s="10" t="s">
        <v>1701</v>
      </c>
      <c r="D482" s="10" t="s">
        <v>1702</v>
      </c>
      <c r="E482" s="10">
        <v>290590</v>
      </c>
      <c r="F482" s="10" t="s">
        <v>8</v>
      </c>
      <c r="G482" s="10" t="s">
        <v>464</v>
      </c>
      <c r="H482" s="10" t="s">
        <v>465</v>
      </c>
      <c r="I482" s="10">
        <v>1</v>
      </c>
      <c r="J482" s="11">
        <v>44.71</v>
      </c>
      <c r="K482" s="11">
        <f>IF(Tabela1[[#This Row],[distância '[km']]]&gt;100,TRUNC(Tabela1[[#This Row],[distância '[km']]]/'Custos Unitários'!$C$7,0),0)</f>
        <v>0</v>
      </c>
      <c r="L482" s="1">
        <f>Tabela1[[#This Row],[distância '[km']]]*(1+'Custos Unitários'!$C$8)*(('Custos Unitários'!$C$21*'Custos Unitários'!$C$4)+('Custos Unitários'!$C$22*'Custos Unitários'!$C$5))</f>
        <v>1710956.9306417236</v>
      </c>
      <c r="M482" s="1">
        <f>Tabela1[[#This Row],[Qtdade Amplificação]]*('Custos Unitários'!C$20)+IF(Tabela1[[#This Row],[Qtdade Amplificação]]&gt;4,TRUNC(Tabela1[[#This Row],[Qtdade Amplificação]]/4)*'Custos Unitários'!C$17,0)</f>
        <v>0</v>
      </c>
      <c r="N48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8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82" s="1">
        <f>'Custos Unitários'!$C$23*'Custos Unitários'!$C$6</f>
        <v>302692.44182889489</v>
      </c>
      <c r="Q482" s="5">
        <f>SUM(Tabela2[[#This Row],[custo duto e fibra]:[custo infra estação]])</f>
        <v>2380121.1701919548</v>
      </c>
      <c r="R482" s="2">
        <f>Tabela1[[#This Row],[distância '[km']]]*(1+'Custos Unitários'!$C$8)*('Custos Unitários'!$C$21*'Custos Unitários'!$C$4*'Custos Unitários'!$E$21+'Custos Unitários'!$C$22*'Custos Unitários'!$C$5*'Custos Unitários'!$E$22)</f>
        <v>20531.483167700684</v>
      </c>
      <c r="S482" s="2">
        <f>Tabela1[[#This Row],[Qtdade Amplificação]]*('Custos Unitários'!D$20)+IF(Tabela1[[#This Row],[Qtdade Amplificação]]&gt;4,TRUNC(Tabela1[[#This Row],[Qtdade Amplificação]]/4)*'Custos Unitários'!D$17,0)</f>
        <v>0</v>
      </c>
      <c r="T48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8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82" s="2">
        <f>'Custos Unitários'!$C$23*'Custos Unitários'!$E$23*'Custos Unitários'!$C$6</f>
        <v>24215.39534631159</v>
      </c>
      <c r="W482" s="5">
        <f>SUM(Tabela3[[#This Row],[opex duto e fibra]:[opex infra estação]])</f>
        <v>77734.123671183406</v>
      </c>
    </row>
    <row r="483" spans="1:23" x14ac:dyDescent="0.25">
      <c r="A483" s="10">
        <v>430805</v>
      </c>
      <c r="B483" s="10" t="s">
        <v>32</v>
      </c>
      <c r="C483" s="10" t="s">
        <v>1703</v>
      </c>
      <c r="D483" s="10" t="s">
        <v>1704</v>
      </c>
      <c r="E483" s="10">
        <v>430205</v>
      </c>
      <c r="F483" s="10" t="s">
        <v>32</v>
      </c>
      <c r="G483" s="10" t="s">
        <v>1705</v>
      </c>
      <c r="H483" s="10" t="s">
        <v>1706</v>
      </c>
      <c r="I483" s="10">
        <v>1</v>
      </c>
      <c r="J483" s="11">
        <v>13.696</v>
      </c>
      <c r="K483" s="11">
        <f>IF(Tabela1[[#This Row],[distância '[km']]]&gt;100,TRUNC(Tabela1[[#This Row],[distância '[km']]]/'Custos Unitários'!$C$7,0),0)</f>
        <v>0</v>
      </c>
      <c r="L483" s="1">
        <f>Tabela1[[#This Row],[distância '[km']]]*(1+'Custos Unitários'!$C$8)*(('Custos Unitários'!$C$21*'Custos Unitários'!$C$4)+('Custos Unitários'!$C$22*'Custos Unitários'!$C$5))</f>
        <v>524116.88933279004</v>
      </c>
      <c r="M483" s="1">
        <f>Tabela1[[#This Row],[Qtdade Amplificação]]*('Custos Unitários'!C$20)+IF(Tabela1[[#This Row],[Qtdade Amplificação]]&gt;4,TRUNC(Tabela1[[#This Row],[Qtdade Amplificação]]/4)*'Custos Unitários'!C$17,0)</f>
        <v>0</v>
      </c>
      <c r="N48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8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83" s="1">
        <f>'Custos Unitários'!$C$23*'Custos Unitários'!$C$6</f>
        <v>302692.44182889489</v>
      </c>
      <c r="Q483" s="5">
        <f>SUM(Tabela2[[#This Row],[custo duto e fibra]:[custo infra estação]])</f>
        <v>1193281.1288830214</v>
      </c>
      <c r="R483" s="2">
        <f>Tabela1[[#This Row],[distância '[km']]]*(1+'Custos Unitários'!$C$8)*('Custos Unitários'!$C$21*'Custos Unitários'!$C$4*'Custos Unitários'!$E$21+'Custos Unitários'!$C$22*'Custos Unitários'!$C$5*'Custos Unitários'!$E$22)</f>
        <v>6289.4026719934809</v>
      </c>
      <c r="S483" s="2">
        <f>Tabela1[[#This Row],[Qtdade Amplificação]]*('Custos Unitários'!D$20)+IF(Tabela1[[#This Row],[Qtdade Amplificação]]&gt;4,TRUNC(Tabela1[[#This Row],[Qtdade Amplificação]]/4)*'Custos Unitários'!D$17,0)</f>
        <v>0</v>
      </c>
      <c r="T48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8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83" s="2">
        <f>'Custos Unitários'!$C$23*'Custos Unitários'!$E$23*'Custos Unitários'!$C$6</f>
        <v>24215.39534631159</v>
      </c>
      <c r="W483" s="5">
        <f>SUM(Tabela3[[#This Row],[opex duto e fibra]:[opex infra estação]])</f>
        <v>63492.04317547621</v>
      </c>
    </row>
    <row r="484" spans="1:23" x14ac:dyDescent="0.25">
      <c r="A484" s="10">
        <v>520760</v>
      </c>
      <c r="B484" s="10" t="s">
        <v>42</v>
      </c>
      <c r="C484" s="10" t="s">
        <v>1707</v>
      </c>
      <c r="D484" s="10" t="s">
        <v>1708</v>
      </c>
      <c r="E484" s="10">
        <v>521030</v>
      </c>
      <c r="F484" s="10" t="s">
        <v>42</v>
      </c>
      <c r="G484" s="10" t="s">
        <v>1709</v>
      </c>
      <c r="H484" s="10" t="s">
        <v>1710</v>
      </c>
      <c r="I484" s="10">
        <v>1</v>
      </c>
      <c r="J484" s="11">
        <v>33.232999999999997</v>
      </c>
      <c r="K484" s="11">
        <f>IF(Tabela1[[#This Row],[distância '[km']]]&gt;100,TRUNC(Tabela1[[#This Row],[distância '[km']]]/'Custos Unitários'!$C$7,0),0)</f>
        <v>0</v>
      </c>
      <c r="L484" s="1">
        <f>Tabela1[[#This Row],[distância '[km']]]*(1+'Custos Unitários'!$C$8)*(('Custos Unitários'!$C$21*'Custos Unitários'!$C$4)+('Custos Unitários'!$C$22*'Custos Unitários'!$C$5))</f>
        <v>1271756.4678151731</v>
      </c>
      <c r="M484" s="1">
        <f>Tabela1[[#This Row],[Qtdade Amplificação]]*('Custos Unitários'!C$20)+IF(Tabela1[[#This Row],[Qtdade Amplificação]]&gt;4,TRUNC(Tabela1[[#This Row],[Qtdade Amplificação]]/4)*'Custos Unitários'!C$17,0)</f>
        <v>0</v>
      </c>
      <c r="N48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8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84" s="1">
        <f>'Custos Unitários'!$C$23*'Custos Unitários'!$C$6</f>
        <v>302692.44182889489</v>
      </c>
      <c r="Q484" s="5">
        <f>SUM(Tabela2[[#This Row],[custo duto e fibra]:[custo infra estação]])</f>
        <v>1940920.7073654041</v>
      </c>
      <c r="R484" s="2">
        <f>Tabela1[[#This Row],[distância '[km']]]*(1+'Custos Unitários'!$C$8)*('Custos Unitários'!$C$21*'Custos Unitários'!$C$4*'Custos Unitários'!$E$21+'Custos Unitários'!$C$22*'Custos Unitários'!$C$5*'Custos Unitários'!$E$22)</f>
        <v>15261.077613782079</v>
      </c>
      <c r="S484" s="2">
        <f>Tabela1[[#This Row],[Qtdade Amplificação]]*('Custos Unitários'!D$20)+IF(Tabela1[[#This Row],[Qtdade Amplificação]]&gt;4,TRUNC(Tabela1[[#This Row],[Qtdade Amplificação]]/4)*'Custos Unitários'!D$17,0)</f>
        <v>0</v>
      </c>
      <c r="T48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8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84" s="2">
        <f>'Custos Unitários'!$C$23*'Custos Unitários'!$E$23*'Custos Unitários'!$C$6</f>
        <v>24215.39534631159</v>
      </c>
      <c r="W484" s="5">
        <f>SUM(Tabela3[[#This Row],[opex duto e fibra]:[opex infra estação]])</f>
        <v>72463.718117264798</v>
      </c>
    </row>
    <row r="485" spans="1:23" x14ac:dyDescent="0.25">
      <c r="A485" s="10">
        <v>291077</v>
      </c>
      <c r="B485" s="10" t="s">
        <v>8</v>
      </c>
      <c r="C485" s="10" t="s">
        <v>1711</v>
      </c>
      <c r="D485" s="10" t="s">
        <v>1712</v>
      </c>
      <c r="E485" s="10">
        <v>313930</v>
      </c>
      <c r="F485" s="10" t="s">
        <v>37</v>
      </c>
      <c r="G485" s="10" t="s">
        <v>2642</v>
      </c>
      <c r="H485" s="10" t="s">
        <v>2643</v>
      </c>
      <c r="I485" s="10">
        <v>1</v>
      </c>
      <c r="J485" s="11">
        <v>110.729</v>
      </c>
      <c r="K485" s="11">
        <f>IF(Tabela1[[#This Row],[distância '[km']]]&gt;100,TRUNC(Tabela1[[#This Row],[distância '[km']]]/'Custos Unitários'!$C$7,0),0)</f>
        <v>1</v>
      </c>
      <c r="L485" s="1">
        <f>Tabela1[[#This Row],[distância '[km']]]*(1+'Custos Unitários'!$C$8)*(('Custos Unitários'!$C$21*'Custos Unitários'!$C$4)+('Custos Unitários'!$C$22*'Custos Unitários'!$C$5))</f>
        <v>4237364.1237536883</v>
      </c>
      <c r="M485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48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48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485" s="1">
        <f>'Custos Unitários'!$C$23*'Custos Unitários'!$C$6</f>
        <v>302692.44182889489</v>
      </c>
      <c r="Q485" s="5">
        <f>SUM(Tabela2[[#This Row],[custo duto e fibra]:[custo infra estação]])</f>
        <v>5190847.4762077909</v>
      </c>
      <c r="R485" s="2">
        <f>Tabela1[[#This Row],[distância '[km']]]*(1+'Custos Unitários'!$C$8)*('Custos Unitários'!$C$21*'Custos Unitários'!$C$4*'Custos Unitários'!$E$21+'Custos Unitários'!$C$22*'Custos Unitários'!$C$5*'Custos Unitários'!$E$22)</f>
        <v>50848.369485044263</v>
      </c>
      <c r="S485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48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48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485" s="2">
        <f>'Custos Unitários'!$C$23*'Custos Unitários'!$E$23*'Custos Unitários'!$C$6</f>
        <v>24215.39534631159</v>
      </c>
      <c r="W485" s="5">
        <f>SUM(Tabela3[[#This Row],[opex duto e fibra]:[opex infra estação]])</f>
        <v>131094.48913685896</v>
      </c>
    </row>
    <row r="486" spans="1:23" x14ac:dyDescent="0.25">
      <c r="A486" s="10">
        <v>312540</v>
      </c>
      <c r="B486" s="10" t="s">
        <v>37</v>
      </c>
      <c r="C486" s="10" t="s">
        <v>1713</v>
      </c>
      <c r="D486" s="10" t="s">
        <v>1714</v>
      </c>
      <c r="E486" s="10">
        <v>312160</v>
      </c>
      <c r="F486" s="10" t="s">
        <v>37</v>
      </c>
      <c r="G486" s="10" t="s">
        <v>1432</v>
      </c>
      <c r="H486" s="10" t="s">
        <v>1433</v>
      </c>
      <c r="I486" s="10">
        <v>1</v>
      </c>
      <c r="J486" s="11">
        <v>75.819000000000003</v>
      </c>
      <c r="K486" s="11">
        <f>IF(Tabela1[[#This Row],[distância '[km']]]&gt;100,TRUNC(Tabela1[[#This Row],[distância '[km']]]/'Custos Unitários'!$C$7,0),0)</f>
        <v>0</v>
      </c>
      <c r="L486" s="1">
        <f>Tabela1[[#This Row],[distância '[km']]]*(1+'Custos Unitários'!$C$8)*(('Custos Unitários'!$C$21*'Custos Unitários'!$C$4)+('Custos Unitários'!$C$22*'Custos Unitários'!$C$5))</f>
        <v>2901432.4205843173</v>
      </c>
      <c r="M486" s="1">
        <f>Tabela1[[#This Row],[Qtdade Amplificação]]*('Custos Unitários'!C$20)+IF(Tabela1[[#This Row],[Qtdade Amplificação]]&gt;4,TRUNC(Tabela1[[#This Row],[Qtdade Amplificação]]/4)*'Custos Unitários'!C$17,0)</f>
        <v>0</v>
      </c>
      <c r="N48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48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486" s="1">
        <f>'Custos Unitários'!$C$23*'Custos Unitários'!$C$6</f>
        <v>302692.44182889489</v>
      </c>
      <c r="Q486" s="5">
        <f>SUM(Tabela2[[#This Row],[custo duto e fibra]:[custo infra estação]])</f>
        <v>3576006.3480851906</v>
      </c>
      <c r="R486" s="2">
        <f>Tabela1[[#This Row],[distância '[km']]]*(1+'Custos Unitários'!$C$8)*('Custos Unitários'!$C$21*'Custos Unitários'!$C$4*'Custos Unitários'!$E$21+'Custos Unitários'!$C$22*'Custos Unitários'!$C$5*'Custos Unitários'!$E$22)</f>
        <v>34817.189047011809</v>
      </c>
      <c r="S486" s="2">
        <f>Tabela1[[#This Row],[Qtdade Amplificação]]*('Custos Unitários'!D$20)+IF(Tabela1[[#This Row],[Qtdade Amplificação]]&gt;4,TRUNC(Tabela1[[#This Row],[Qtdade Amplificação]]/4)*'Custos Unitários'!D$17,0)</f>
        <v>0</v>
      </c>
      <c r="T48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48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486" s="2">
        <f>'Custos Unitários'!$C$23*'Custos Unitários'!$E$23*'Custos Unitários'!$C$6</f>
        <v>24215.39534631159</v>
      </c>
      <c r="W486" s="5">
        <f>SUM(Tabela3[[#This Row],[opex duto e fibra]:[opex infra estação]])</f>
        <v>92560.798345558753</v>
      </c>
    </row>
    <row r="487" spans="1:23" x14ac:dyDescent="0.25">
      <c r="A487" s="10">
        <v>240370</v>
      </c>
      <c r="B487" s="10" t="s">
        <v>80</v>
      </c>
      <c r="C487" s="10" t="s">
        <v>1715</v>
      </c>
      <c r="D487" s="10" t="s">
        <v>1716</v>
      </c>
      <c r="E487" s="10">
        <v>240100</v>
      </c>
      <c r="F487" s="10" t="s">
        <v>80</v>
      </c>
      <c r="G487" s="10" t="s">
        <v>1717</v>
      </c>
      <c r="H487" s="10" t="s">
        <v>1718</v>
      </c>
      <c r="I487" s="10">
        <v>1</v>
      </c>
      <c r="J487" s="11">
        <v>22.010999999999999</v>
      </c>
      <c r="K487" s="11">
        <f>IF(Tabela1[[#This Row],[distância '[km']]]&gt;100,TRUNC(Tabela1[[#This Row],[distância '[km']]]/'Custos Unitários'!$C$7,0),0)</f>
        <v>0</v>
      </c>
      <c r="L487" s="1">
        <f>Tabela1[[#This Row],[distância '[km']]]*(1+'Custos Unitários'!$C$8)*(('Custos Unitários'!$C$21*'Custos Unitários'!$C$4)+('Custos Unitários'!$C$22*'Custos Unitários'!$C$5))</f>
        <v>842314.31447897514</v>
      </c>
      <c r="M487" s="1">
        <f>Tabela1[[#This Row],[Qtdade Amplificação]]*('Custos Unitários'!C$20)+IF(Tabela1[[#This Row],[Qtdade Amplificação]]&gt;4,TRUNC(Tabela1[[#This Row],[Qtdade Amplificação]]/4)*'Custos Unitários'!C$17,0)</f>
        <v>0</v>
      </c>
      <c r="N48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8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87" s="1">
        <f>'Custos Unitários'!$C$23*'Custos Unitários'!$C$6</f>
        <v>302692.44182889489</v>
      </c>
      <c r="Q487" s="5">
        <f>SUM(Tabela2[[#This Row],[custo duto e fibra]:[custo infra estação]])</f>
        <v>1511478.5540292063</v>
      </c>
      <c r="R487" s="2">
        <f>Tabela1[[#This Row],[distância '[km']]]*(1+'Custos Unitários'!$C$8)*('Custos Unitários'!$C$21*'Custos Unitários'!$C$4*'Custos Unitários'!$E$21+'Custos Unitários'!$C$22*'Custos Unitários'!$C$5*'Custos Unitários'!$E$22)</f>
        <v>10107.771773747701</v>
      </c>
      <c r="S487" s="2">
        <f>Tabela1[[#This Row],[Qtdade Amplificação]]*('Custos Unitários'!D$20)+IF(Tabela1[[#This Row],[Qtdade Amplificação]]&gt;4,TRUNC(Tabela1[[#This Row],[Qtdade Amplificação]]/4)*'Custos Unitários'!D$17,0)</f>
        <v>0</v>
      </c>
      <c r="T48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8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87" s="2">
        <f>'Custos Unitários'!$C$23*'Custos Unitários'!$E$23*'Custos Unitários'!$C$6</f>
        <v>24215.39534631159</v>
      </c>
      <c r="W487" s="5">
        <f>SUM(Tabela3[[#This Row],[opex duto e fibra]:[opex infra estação]])</f>
        <v>67310.412277230425</v>
      </c>
    </row>
    <row r="488" spans="1:23" x14ac:dyDescent="0.25">
      <c r="A488" s="10">
        <v>312560</v>
      </c>
      <c r="B488" s="10" t="s">
        <v>37</v>
      </c>
      <c r="C488" s="10" t="s">
        <v>1719</v>
      </c>
      <c r="D488" s="10" t="s">
        <v>1720</v>
      </c>
      <c r="E488" s="10">
        <v>313580</v>
      </c>
      <c r="F488" s="10" t="s">
        <v>37</v>
      </c>
      <c r="G488" s="10" t="s">
        <v>1438</v>
      </c>
      <c r="H488" s="10" t="s">
        <v>1439</v>
      </c>
      <c r="I488" s="10">
        <v>1</v>
      </c>
      <c r="J488" s="11">
        <v>65.926000000000002</v>
      </c>
      <c r="K488" s="11">
        <f>IF(Tabela1[[#This Row],[distância '[km']]]&gt;100,TRUNC(Tabela1[[#This Row],[distância '[km']]]/'Custos Unitários'!$C$7,0),0)</f>
        <v>0</v>
      </c>
      <c r="L488" s="1">
        <f>Tabela1[[#This Row],[distância '[km']]]*(1+'Custos Unitários'!$C$8)*(('Custos Unitários'!$C$21*'Custos Unitários'!$C$4)+('Custos Unitários'!$C$22*'Custos Unitários'!$C$5))</f>
        <v>2522848.2802390126</v>
      </c>
      <c r="M488" s="1">
        <f>Tabela1[[#This Row],[Qtdade Amplificação]]*('Custos Unitários'!C$20)+IF(Tabela1[[#This Row],[Qtdade Amplificação]]&gt;4,TRUNC(Tabela1[[#This Row],[Qtdade Amplificação]]/4)*'Custos Unitários'!C$17,0)</f>
        <v>0</v>
      </c>
      <c r="N48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48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488" s="1">
        <f>'Custos Unitários'!$C$23*'Custos Unitários'!$C$6</f>
        <v>302692.44182889489</v>
      </c>
      <c r="Q488" s="5">
        <f>SUM(Tabela2[[#This Row],[custo duto e fibra]:[custo infra estação]])</f>
        <v>3197422.2077398859</v>
      </c>
      <c r="R488" s="2">
        <f>Tabela1[[#This Row],[distância '[km']]]*(1+'Custos Unitários'!$C$8)*('Custos Unitários'!$C$21*'Custos Unitários'!$C$4*'Custos Unitários'!$E$21+'Custos Unitários'!$C$22*'Custos Unitários'!$C$5*'Custos Unitários'!$E$22)</f>
        <v>30274.179362868155</v>
      </c>
      <c r="S488" s="2">
        <f>Tabela1[[#This Row],[Qtdade Amplificação]]*('Custos Unitários'!D$20)+IF(Tabela1[[#This Row],[Qtdade Amplificação]]&gt;4,TRUNC(Tabela1[[#This Row],[Qtdade Amplificação]]/4)*'Custos Unitários'!D$17,0)</f>
        <v>0</v>
      </c>
      <c r="T48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48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488" s="2">
        <f>'Custos Unitários'!$C$23*'Custos Unitários'!$E$23*'Custos Unitários'!$C$6</f>
        <v>24215.39534631159</v>
      </c>
      <c r="W488" s="5">
        <f>SUM(Tabela3[[#This Row],[opex duto e fibra]:[opex infra estação]])</f>
        <v>88017.788661415107</v>
      </c>
    </row>
    <row r="489" spans="1:23" x14ac:dyDescent="0.25">
      <c r="A489" s="10">
        <v>510370</v>
      </c>
      <c r="B489" s="10" t="s">
        <v>208</v>
      </c>
      <c r="C489" s="10" t="s">
        <v>1721</v>
      </c>
      <c r="D489" s="10" t="s">
        <v>1722</v>
      </c>
      <c r="E489" s="10">
        <v>510850</v>
      </c>
      <c r="F489" s="10" t="s">
        <v>208</v>
      </c>
      <c r="G489" s="10" t="s">
        <v>1723</v>
      </c>
      <c r="H489" s="10" t="s">
        <v>1724</v>
      </c>
      <c r="I489" s="10">
        <v>1</v>
      </c>
      <c r="J489" s="11">
        <v>55.09</v>
      </c>
      <c r="K489" s="11">
        <f>IF(Tabela1[[#This Row],[distância '[km']]]&gt;100,TRUNC(Tabela1[[#This Row],[distância '[km']]]/'Custos Unitários'!$C$7,0),0)</f>
        <v>0</v>
      </c>
      <c r="L489" s="1">
        <f>Tabela1[[#This Row],[distância '[km']]]*(1+'Custos Unitários'!$C$8)*(('Custos Unitários'!$C$21*'Custos Unitários'!$C$4)+('Custos Unitários'!$C$22*'Custos Unitários'!$C$5))</f>
        <v>2108177.5287195831</v>
      </c>
      <c r="M489" s="1">
        <f>Tabela1[[#This Row],[Qtdade Amplificação]]*('Custos Unitários'!C$20)+IF(Tabela1[[#This Row],[Qtdade Amplificação]]&gt;4,TRUNC(Tabela1[[#This Row],[Qtdade Amplificação]]/4)*'Custos Unitários'!C$17,0)</f>
        <v>0</v>
      </c>
      <c r="N48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48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489" s="1">
        <f>'Custos Unitários'!$C$23*'Custos Unitários'!$C$6</f>
        <v>302692.44182889489</v>
      </c>
      <c r="Q489" s="5">
        <f>SUM(Tabela2[[#This Row],[custo duto e fibra]:[custo infra estação]])</f>
        <v>2782751.4562204564</v>
      </c>
      <c r="R489" s="2">
        <f>Tabela1[[#This Row],[distância '[km']]]*(1+'Custos Unitários'!$C$8)*('Custos Unitários'!$C$21*'Custos Unitários'!$C$4*'Custos Unitários'!$E$21+'Custos Unitários'!$C$22*'Custos Unitários'!$C$5*'Custos Unitários'!$E$22)</f>
        <v>25298.130344634999</v>
      </c>
      <c r="S489" s="2">
        <f>Tabela1[[#This Row],[Qtdade Amplificação]]*('Custos Unitários'!D$20)+IF(Tabela1[[#This Row],[Qtdade Amplificação]]&gt;4,TRUNC(Tabela1[[#This Row],[Qtdade Amplificação]]/4)*'Custos Unitários'!D$17,0)</f>
        <v>0</v>
      </c>
      <c r="T48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48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489" s="2">
        <f>'Custos Unitários'!$C$23*'Custos Unitários'!$E$23*'Custos Unitários'!$C$6</f>
        <v>24215.39534631159</v>
      </c>
      <c r="W489" s="5">
        <f>SUM(Tabela3[[#This Row],[opex duto e fibra]:[opex infra estação]])</f>
        <v>83041.739643181936</v>
      </c>
    </row>
    <row r="490" spans="1:23" x14ac:dyDescent="0.25">
      <c r="A490" s="10">
        <v>312580</v>
      </c>
      <c r="B490" s="10" t="s">
        <v>37</v>
      </c>
      <c r="C490" s="10" t="s">
        <v>1725</v>
      </c>
      <c r="D490" s="10" t="s">
        <v>1726</v>
      </c>
      <c r="E490" s="10">
        <v>312370</v>
      </c>
      <c r="F490" s="10" t="s">
        <v>37</v>
      </c>
      <c r="G490" s="10" t="s">
        <v>1590</v>
      </c>
      <c r="H490" s="10" t="s">
        <v>1591</v>
      </c>
      <c r="I490" s="10">
        <v>1</v>
      </c>
      <c r="J490" s="11">
        <v>9.2189999999999994</v>
      </c>
      <c r="K490" s="11">
        <f>IF(Tabela1[[#This Row],[distância '[km']]]&gt;100,TRUNC(Tabela1[[#This Row],[distância '[km']]]/'Custos Unitários'!$C$7,0),0)</f>
        <v>0</v>
      </c>
      <c r="L490" s="1">
        <f>Tabela1[[#This Row],[distância '[km']]]*(1+'Custos Unitários'!$C$8)*(('Custos Unitários'!$C$21*'Custos Unitários'!$C$4)+('Custos Unitários'!$C$22*'Custos Unitários'!$C$5))</f>
        <v>352791.58898649178</v>
      </c>
      <c r="M490" s="1">
        <f>Tabela1[[#This Row],[Qtdade Amplificação]]*('Custos Unitários'!C$20)+IF(Tabela1[[#This Row],[Qtdade Amplificação]]&gt;4,TRUNC(Tabela1[[#This Row],[Qtdade Amplificação]]/4)*'Custos Unitários'!C$17,0)</f>
        <v>0</v>
      </c>
      <c r="N49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9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90" s="1">
        <f>'Custos Unitários'!$C$23*'Custos Unitários'!$C$6</f>
        <v>302692.44182889489</v>
      </c>
      <c r="Q490" s="5">
        <f>SUM(Tabela2[[#This Row],[custo duto e fibra]:[custo infra estação]])</f>
        <v>1021955.828536723</v>
      </c>
      <c r="R490" s="2">
        <f>Tabela1[[#This Row],[distância '[km']]]*(1+'Custos Unitários'!$C$8)*('Custos Unitários'!$C$21*'Custos Unitários'!$C$4*'Custos Unitários'!$E$21+'Custos Unitários'!$C$22*'Custos Unitários'!$C$5*'Custos Unitários'!$E$22)</f>
        <v>4233.4990678379017</v>
      </c>
      <c r="S490" s="2">
        <f>Tabela1[[#This Row],[Qtdade Amplificação]]*('Custos Unitários'!D$20)+IF(Tabela1[[#This Row],[Qtdade Amplificação]]&gt;4,TRUNC(Tabela1[[#This Row],[Qtdade Amplificação]]/4)*'Custos Unitários'!D$17,0)</f>
        <v>0</v>
      </c>
      <c r="T49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9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90" s="2">
        <f>'Custos Unitários'!$C$23*'Custos Unitários'!$E$23*'Custos Unitários'!$C$6</f>
        <v>24215.39534631159</v>
      </c>
      <c r="W490" s="5">
        <f>SUM(Tabela3[[#This Row],[opex duto e fibra]:[opex infra estação]])</f>
        <v>61436.139571320629</v>
      </c>
    </row>
    <row r="491" spans="1:23" x14ac:dyDescent="0.25">
      <c r="A491" s="10">
        <v>210408</v>
      </c>
      <c r="B491" s="10" t="s">
        <v>17</v>
      </c>
      <c r="C491" s="10" t="s">
        <v>1727</v>
      </c>
      <c r="D491" s="10" t="s">
        <v>1728</v>
      </c>
      <c r="E491" s="10">
        <v>210160</v>
      </c>
      <c r="F491" s="10" t="s">
        <v>17</v>
      </c>
      <c r="G491" s="10" t="s">
        <v>1729</v>
      </c>
      <c r="H491" s="10" t="s">
        <v>1730</v>
      </c>
      <c r="I491" s="10">
        <v>1</v>
      </c>
      <c r="J491" s="11">
        <v>103.599</v>
      </c>
      <c r="K491" s="11">
        <f>IF(Tabela1[[#This Row],[distância '[km']]]&gt;100,TRUNC(Tabela1[[#This Row],[distância '[km']]]/'Custos Unitários'!$C$7,0),0)</f>
        <v>1</v>
      </c>
      <c r="L491" s="1">
        <f>Tabela1[[#This Row],[distância '[km']]]*(1+'Custos Unitários'!$C$8)*(('Custos Unitários'!$C$21*'Custos Unitários'!$C$4)+('Custos Unitários'!$C$22*'Custos Unitários'!$C$5))</f>
        <v>3964514.1368273743</v>
      </c>
      <c r="M491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49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49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491" s="1">
        <f>'Custos Unitários'!$C$23*'Custos Unitários'!$C$6</f>
        <v>302692.44182889489</v>
      </c>
      <c r="Q491" s="5">
        <f>SUM(Tabela2[[#This Row],[custo duto e fibra]:[custo infra estação]])</f>
        <v>4917997.4892814774</v>
      </c>
      <c r="R491" s="2">
        <f>Tabela1[[#This Row],[distância '[km']]]*(1+'Custos Unitários'!$C$8)*('Custos Unitários'!$C$21*'Custos Unitários'!$C$4*'Custos Unitários'!$E$21+'Custos Unitários'!$C$22*'Custos Unitários'!$C$5*'Custos Unitários'!$E$22)</f>
        <v>47574.1696419285</v>
      </c>
      <c r="S491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49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49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491" s="2">
        <f>'Custos Unitários'!$C$23*'Custos Unitários'!$E$23*'Custos Unitários'!$C$6</f>
        <v>24215.39534631159</v>
      </c>
      <c r="W491" s="5">
        <f>SUM(Tabela3[[#This Row],[opex duto e fibra]:[opex infra estação]])</f>
        <v>127820.28929374319</v>
      </c>
    </row>
    <row r="492" spans="1:23" x14ac:dyDescent="0.25">
      <c r="A492" s="10">
        <v>351565</v>
      </c>
      <c r="B492" s="10" t="s">
        <v>158</v>
      </c>
      <c r="C492" s="10" t="s">
        <v>1731</v>
      </c>
      <c r="D492" s="10" t="s">
        <v>1732</v>
      </c>
      <c r="E492" s="10">
        <v>351660</v>
      </c>
      <c r="F492" s="10" t="s">
        <v>158</v>
      </c>
      <c r="G492" s="10" t="s">
        <v>1733</v>
      </c>
      <c r="H492" s="10" t="s">
        <v>1734</v>
      </c>
      <c r="I492" s="10">
        <v>1</v>
      </c>
      <c r="J492" s="11">
        <v>9.5299999999999994</v>
      </c>
      <c r="K492" s="11">
        <f>IF(Tabela1[[#This Row],[distância '[km']]]&gt;100,TRUNC(Tabela1[[#This Row],[distância '[km']]]/'Custos Unitários'!$C$7,0),0)</f>
        <v>0</v>
      </c>
      <c r="L492" s="1">
        <f>Tabela1[[#This Row],[distância '[km']]]*(1+'Custos Unitários'!$C$8)*(('Custos Unitários'!$C$21*'Custos Unitários'!$C$4)+('Custos Unitários'!$C$22*'Custos Unitários'!$C$5))</f>
        <v>364692.89977668581</v>
      </c>
      <c r="M492" s="1">
        <f>Tabela1[[#This Row],[Qtdade Amplificação]]*('Custos Unitários'!C$20)+IF(Tabela1[[#This Row],[Qtdade Amplificação]]&gt;4,TRUNC(Tabela1[[#This Row],[Qtdade Amplificação]]/4)*'Custos Unitários'!C$17,0)</f>
        <v>0</v>
      </c>
      <c r="N49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9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92" s="1">
        <f>'Custos Unitários'!$C$23*'Custos Unitários'!$C$6</f>
        <v>302692.44182889489</v>
      </c>
      <c r="Q492" s="5">
        <f>SUM(Tabela2[[#This Row],[custo duto e fibra]:[custo infra estação]])</f>
        <v>1033857.139326917</v>
      </c>
      <c r="R492" s="2">
        <f>Tabela1[[#This Row],[distância '[km']]]*(1+'Custos Unitários'!$C$8)*('Custos Unitários'!$C$21*'Custos Unitários'!$C$4*'Custos Unitários'!$E$21+'Custos Unitários'!$C$22*'Custos Unitários'!$C$5*'Custos Unitários'!$E$22)</f>
        <v>4376.3147973202304</v>
      </c>
      <c r="S492" s="2">
        <f>Tabela1[[#This Row],[Qtdade Amplificação]]*('Custos Unitários'!D$20)+IF(Tabela1[[#This Row],[Qtdade Amplificação]]&gt;4,TRUNC(Tabela1[[#This Row],[Qtdade Amplificação]]/4)*'Custos Unitários'!D$17,0)</f>
        <v>0</v>
      </c>
      <c r="T49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9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92" s="2">
        <f>'Custos Unitários'!$C$23*'Custos Unitários'!$E$23*'Custos Unitários'!$C$6</f>
        <v>24215.39534631159</v>
      </c>
      <c r="W492" s="5">
        <f>SUM(Tabela3[[#This Row],[opex duto e fibra]:[opex infra estação]])</f>
        <v>61578.955300802962</v>
      </c>
    </row>
    <row r="493" spans="1:23" x14ac:dyDescent="0.25">
      <c r="A493" s="10">
        <v>312595</v>
      </c>
      <c r="B493" s="10" t="s">
        <v>37</v>
      </c>
      <c r="C493" s="10" t="s">
        <v>1735</v>
      </c>
      <c r="D493" s="10" t="s">
        <v>1736</v>
      </c>
      <c r="E493" s="10">
        <v>312200</v>
      </c>
      <c r="F493" s="10" t="s">
        <v>37</v>
      </c>
      <c r="G493" s="10" t="s">
        <v>4818</v>
      </c>
      <c r="H493" s="10" t="s">
        <v>4819</v>
      </c>
      <c r="I493" s="10">
        <v>1</v>
      </c>
      <c r="J493" s="11">
        <v>26.206</v>
      </c>
      <c r="K493" s="11">
        <f>IF(Tabela1[[#This Row],[distância '[km']]]&gt;100,TRUNC(Tabela1[[#This Row],[distância '[km']]]/'Custos Unitários'!$C$7,0),0)</f>
        <v>0</v>
      </c>
      <c r="L493" s="1">
        <f>Tabela1[[#This Row],[distância '[km']]]*(1+'Custos Unitários'!$C$8)*(('Custos Unitários'!$C$21*'Custos Unitários'!$C$4)+('Custos Unitários'!$C$22*'Custos Unitários'!$C$5))</f>
        <v>1002848.0725653546</v>
      </c>
      <c r="M493" s="1">
        <f>Tabela1[[#This Row],[Qtdade Amplificação]]*('Custos Unitários'!C$20)+IF(Tabela1[[#This Row],[Qtdade Amplificação]]&gt;4,TRUNC(Tabela1[[#This Row],[Qtdade Amplificação]]/4)*'Custos Unitários'!C$17,0)</f>
        <v>0</v>
      </c>
      <c r="N49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9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93" s="1">
        <f>'Custos Unitários'!$C$23*'Custos Unitários'!$C$6</f>
        <v>302692.44182889489</v>
      </c>
      <c r="Q493" s="5">
        <f>SUM(Tabela2[[#This Row],[custo duto e fibra]:[custo infra estação]])</f>
        <v>1672012.3121155857</v>
      </c>
      <c r="R493" s="2">
        <f>Tabela1[[#This Row],[distância '[km']]]*(1+'Custos Unitários'!$C$8)*('Custos Unitários'!$C$21*'Custos Unitários'!$C$4*'Custos Unitários'!$E$21+'Custos Unitários'!$C$22*'Custos Unitários'!$C$5*'Custos Unitários'!$E$22)</f>
        <v>12034.176870784257</v>
      </c>
      <c r="S493" s="2">
        <f>Tabela1[[#This Row],[Qtdade Amplificação]]*('Custos Unitários'!D$20)+IF(Tabela1[[#This Row],[Qtdade Amplificação]]&gt;4,TRUNC(Tabela1[[#This Row],[Qtdade Amplificação]]/4)*'Custos Unitários'!D$17,0)</f>
        <v>0</v>
      </c>
      <c r="T49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9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93" s="2">
        <f>'Custos Unitários'!$C$23*'Custos Unitários'!$E$23*'Custos Unitários'!$C$6</f>
        <v>24215.39534631159</v>
      </c>
      <c r="W493" s="5">
        <f>SUM(Tabela3[[#This Row],[opex duto e fibra]:[opex infra estação]])</f>
        <v>69236.817374266975</v>
      </c>
    </row>
    <row r="494" spans="1:23" x14ac:dyDescent="0.25">
      <c r="A494" s="10">
        <v>500390</v>
      </c>
      <c r="B494" s="10" t="s">
        <v>121</v>
      </c>
      <c r="C494" s="10" t="s">
        <v>1739</v>
      </c>
      <c r="D494" s="10" t="s">
        <v>1740</v>
      </c>
      <c r="E494" s="10">
        <v>500325</v>
      </c>
      <c r="F494" s="10" t="s">
        <v>121</v>
      </c>
      <c r="G494" s="10" t="s">
        <v>124</v>
      </c>
      <c r="H494" s="10" t="s">
        <v>125</v>
      </c>
      <c r="I494" s="10">
        <v>1</v>
      </c>
      <c r="J494" s="11">
        <v>70.34</v>
      </c>
      <c r="K494" s="11">
        <f>IF(Tabela1[[#This Row],[distância '[km']]]&gt;100,TRUNC(Tabela1[[#This Row],[distância '[km']]]/'Custos Unitários'!$C$7,0),0)</f>
        <v>0</v>
      </c>
      <c r="L494" s="1">
        <f>Tabela1[[#This Row],[distância '[km']]]*(1+'Custos Unitários'!$C$8)*(('Custos Unitários'!$C$21*'Custos Unitários'!$C$4)+('Custos Unitários'!$C$22*'Custos Unitários'!$C$5))</f>
        <v>2691762.704122989</v>
      </c>
      <c r="M494" s="1">
        <f>Tabela1[[#This Row],[Qtdade Amplificação]]*('Custos Unitários'!C$20)+IF(Tabela1[[#This Row],[Qtdade Amplificação]]&gt;4,TRUNC(Tabela1[[#This Row],[Qtdade Amplificação]]/4)*'Custos Unitários'!C$17,0)</f>
        <v>0</v>
      </c>
      <c r="N49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49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494" s="1">
        <f>'Custos Unitários'!$C$23*'Custos Unitários'!$C$6</f>
        <v>302692.44182889489</v>
      </c>
      <c r="Q494" s="5">
        <f>SUM(Tabela2[[#This Row],[custo duto e fibra]:[custo infra estação]])</f>
        <v>3366336.6316238623</v>
      </c>
      <c r="R494" s="2">
        <f>Tabela1[[#This Row],[distância '[km']]]*(1+'Custos Unitários'!$C$8)*('Custos Unitários'!$C$21*'Custos Unitários'!$C$4*'Custos Unitários'!$E$21+'Custos Unitários'!$C$22*'Custos Unitários'!$C$5*'Custos Unitários'!$E$22)</f>
        <v>32301.152449475871</v>
      </c>
      <c r="S494" s="2">
        <f>Tabela1[[#This Row],[Qtdade Amplificação]]*('Custos Unitários'!D$20)+IF(Tabela1[[#This Row],[Qtdade Amplificação]]&gt;4,TRUNC(Tabela1[[#This Row],[Qtdade Amplificação]]/4)*'Custos Unitários'!D$17,0)</f>
        <v>0</v>
      </c>
      <c r="T49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49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494" s="2">
        <f>'Custos Unitários'!$C$23*'Custos Unitários'!$E$23*'Custos Unitários'!$C$6</f>
        <v>24215.39534631159</v>
      </c>
      <c r="W494" s="5">
        <f>SUM(Tabela3[[#This Row],[opex duto e fibra]:[opex infra estação]])</f>
        <v>90044.761748022807</v>
      </c>
    </row>
    <row r="495" spans="1:23" x14ac:dyDescent="0.25">
      <c r="A495" s="10">
        <v>240380</v>
      </c>
      <c r="B495" s="10" t="s">
        <v>80</v>
      </c>
      <c r="C495" s="10" t="s">
        <v>1741</v>
      </c>
      <c r="D495" s="10" t="s">
        <v>1742</v>
      </c>
      <c r="E495" s="10">
        <v>240610</v>
      </c>
      <c r="F495" s="10" t="s">
        <v>80</v>
      </c>
      <c r="G495" s="10" t="s">
        <v>2393</v>
      </c>
      <c r="H495" s="10" t="s">
        <v>2394</v>
      </c>
      <c r="I495" s="10">
        <v>1</v>
      </c>
      <c r="J495" s="11">
        <v>27.635000000000002</v>
      </c>
      <c r="K495" s="11">
        <f>IF(Tabela1[[#This Row],[distância '[km']]]&gt;100,TRUNC(Tabela1[[#This Row],[distância '[km']]]/'Custos Unitários'!$C$7,0),0)</f>
        <v>0</v>
      </c>
      <c r="L495" s="1">
        <f>Tabela1[[#This Row],[distância '[km']]]*(1+'Custos Unitários'!$C$8)*(('Custos Unitários'!$C$21*'Custos Unitários'!$C$4)+('Custos Unitários'!$C$22*'Custos Unitários'!$C$5))</f>
        <v>1057532.8735916803</v>
      </c>
      <c r="M495" s="1">
        <f>Tabela1[[#This Row],[Qtdade Amplificação]]*('Custos Unitários'!C$20)+IF(Tabela1[[#This Row],[Qtdade Amplificação]]&gt;4,TRUNC(Tabela1[[#This Row],[Qtdade Amplificação]]/4)*'Custos Unitários'!C$17,0)</f>
        <v>0</v>
      </c>
      <c r="N49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9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95" s="1">
        <f>'Custos Unitários'!$C$23*'Custos Unitários'!$C$6</f>
        <v>302692.44182889489</v>
      </c>
      <c r="Q495" s="5">
        <f>SUM(Tabela2[[#This Row],[custo duto e fibra]:[custo infra estação]])</f>
        <v>1726697.1131419113</v>
      </c>
      <c r="R495" s="2">
        <f>Tabela1[[#This Row],[distância '[km']]]*(1+'Custos Unitários'!$C$8)*('Custos Unitários'!$C$21*'Custos Unitários'!$C$4*'Custos Unitários'!$E$21+'Custos Unitários'!$C$22*'Custos Unitários'!$C$5*'Custos Unitários'!$E$22)</f>
        <v>12690.394483100165</v>
      </c>
      <c r="S495" s="2">
        <f>Tabela1[[#This Row],[Qtdade Amplificação]]*('Custos Unitários'!D$20)+IF(Tabela1[[#This Row],[Qtdade Amplificação]]&gt;4,TRUNC(Tabela1[[#This Row],[Qtdade Amplificação]]/4)*'Custos Unitários'!D$17,0)</f>
        <v>0</v>
      </c>
      <c r="T49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9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95" s="2">
        <f>'Custos Unitários'!$C$23*'Custos Unitários'!$E$23*'Custos Unitários'!$C$6</f>
        <v>24215.39534631159</v>
      </c>
      <c r="W495" s="5">
        <f>SUM(Tabela3[[#This Row],[opex duto e fibra]:[opex infra estação]])</f>
        <v>69893.03498658289</v>
      </c>
    </row>
    <row r="496" spans="1:23" x14ac:dyDescent="0.25">
      <c r="A496" s="10">
        <v>220380</v>
      </c>
      <c r="B496" s="10" t="s">
        <v>27</v>
      </c>
      <c r="C496" s="10" t="s">
        <v>1747</v>
      </c>
      <c r="D496" s="10" t="s">
        <v>1748</v>
      </c>
      <c r="E496" s="10">
        <v>220510</v>
      </c>
      <c r="F496" s="10" t="s">
        <v>27</v>
      </c>
      <c r="G496" s="10" t="s">
        <v>1749</v>
      </c>
      <c r="H496" s="10" t="s">
        <v>1750</v>
      </c>
      <c r="I496" s="10">
        <v>1</v>
      </c>
      <c r="J496" s="11">
        <v>38.762</v>
      </c>
      <c r="K496" s="11">
        <f>IF(Tabela1[[#This Row],[distância '[km']]]&gt;100,TRUNC(Tabela1[[#This Row],[distância '[km']]]/'Custos Unitários'!$C$7,0),0)</f>
        <v>0</v>
      </c>
      <c r="L496" s="1">
        <f>Tabela1[[#This Row],[distância '[km']]]*(1+'Custos Unitários'!$C$8)*(('Custos Unitários'!$C$21*'Custos Unitários'!$C$4)+('Custos Unitários'!$C$22*'Custos Unitários'!$C$5))</f>
        <v>1483339.5782942181</v>
      </c>
      <c r="M496" s="1">
        <f>Tabela1[[#This Row],[Qtdade Amplificação]]*('Custos Unitários'!C$20)+IF(Tabela1[[#This Row],[Qtdade Amplificação]]&gt;4,TRUNC(Tabela1[[#This Row],[Qtdade Amplificação]]/4)*'Custos Unitários'!C$17,0)</f>
        <v>0</v>
      </c>
      <c r="N49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9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96" s="1">
        <f>'Custos Unitários'!$C$23*'Custos Unitários'!$C$6</f>
        <v>302692.44182889489</v>
      </c>
      <c r="Q496" s="5">
        <f>SUM(Tabela2[[#This Row],[custo duto e fibra]:[custo infra estação]])</f>
        <v>2152503.8178444491</v>
      </c>
      <c r="R496" s="2">
        <f>Tabela1[[#This Row],[distância '[km']]]*(1+'Custos Unitários'!$C$8)*('Custos Unitários'!$C$21*'Custos Unitários'!$C$4*'Custos Unitários'!$E$21+'Custos Unitários'!$C$22*'Custos Unitários'!$C$5*'Custos Unitários'!$E$22)</f>
        <v>17800.074939530619</v>
      </c>
      <c r="S496" s="2">
        <f>Tabela1[[#This Row],[Qtdade Amplificação]]*('Custos Unitários'!D$20)+IF(Tabela1[[#This Row],[Qtdade Amplificação]]&gt;4,TRUNC(Tabela1[[#This Row],[Qtdade Amplificação]]/4)*'Custos Unitários'!D$17,0)</f>
        <v>0</v>
      </c>
      <c r="T49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9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96" s="2">
        <f>'Custos Unitários'!$C$23*'Custos Unitários'!$E$23*'Custos Unitários'!$C$6</f>
        <v>24215.39534631159</v>
      </c>
      <c r="W496" s="5">
        <f>SUM(Tabela3[[#This Row],[opex duto e fibra]:[opex infra estação]])</f>
        <v>75002.715443013338</v>
      </c>
    </row>
    <row r="497" spans="1:23" x14ac:dyDescent="0.25">
      <c r="A497" s="10">
        <v>150304</v>
      </c>
      <c r="B497" s="10" t="s">
        <v>14</v>
      </c>
      <c r="C497" s="10" t="s">
        <v>1751</v>
      </c>
      <c r="D497" s="10" t="s">
        <v>1752</v>
      </c>
      <c r="E497" s="10">
        <v>150616</v>
      </c>
      <c r="F497" s="10" t="s">
        <v>14</v>
      </c>
      <c r="G497" s="10" t="s">
        <v>506</v>
      </c>
      <c r="H497" s="10" t="s">
        <v>507</v>
      </c>
      <c r="I497" s="10">
        <v>1</v>
      </c>
      <c r="J497" s="11">
        <v>76.825000000000003</v>
      </c>
      <c r="K497" s="11">
        <f>IF(Tabela1[[#This Row],[distância '[km']]]&gt;100,TRUNC(Tabela1[[#This Row],[distância '[km']]]/'Custos Unitários'!$C$7,0),0)</f>
        <v>0</v>
      </c>
      <c r="L497" s="1">
        <f>Tabela1[[#This Row],[distância '[km']]]*(1+'Custos Unitários'!$C$8)*(('Custos Unitários'!$C$21*'Custos Unitários'!$C$4)+('Custos Unitários'!$C$22*'Custos Unitários'!$C$5))</f>
        <v>2939929.9082207652</v>
      </c>
      <c r="M497" s="1">
        <f>Tabela1[[#This Row],[Qtdade Amplificação]]*('Custos Unitários'!C$20)+IF(Tabela1[[#This Row],[Qtdade Amplificação]]&gt;4,TRUNC(Tabela1[[#This Row],[Qtdade Amplificação]]/4)*'Custos Unitários'!C$17,0)</f>
        <v>0</v>
      </c>
      <c r="N49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49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497" s="1">
        <f>'Custos Unitários'!$C$23*'Custos Unitários'!$C$6</f>
        <v>302692.44182889489</v>
      </c>
      <c r="Q497" s="5">
        <f>SUM(Tabela2[[#This Row],[custo duto e fibra]:[custo infra estação]])</f>
        <v>3614503.8357216385</v>
      </c>
      <c r="R497" s="2">
        <f>Tabela1[[#This Row],[distância '[km']]]*(1+'Custos Unitários'!$C$8)*('Custos Unitários'!$C$21*'Custos Unitários'!$C$4*'Custos Unitários'!$E$21+'Custos Unitários'!$C$22*'Custos Unitários'!$C$5*'Custos Unitários'!$E$22)</f>
        <v>35279.158898649184</v>
      </c>
      <c r="S497" s="2">
        <f>Tabela1[[#This Row],[Qtdade Amplificação]]*('Custos Unitários'!D$20)+IF(Tabela1[[#This Row],[Qtdade Amplificação]]&gt;4,TRUNC(Tabela1[[#This Row],[Qtdade Amplificação]]/4)*'Custos Unitários'!D$17,0)</f>
        <v>0</v>
      </c>
      <c r="T49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49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497" s="2">
        <f>'Custos Unitários'!$C$23*'Custos Unitários'!$E$23*'Custos Unitários'!$C$6</f>
        <v>24215.39534631159</v>
      </c>
      <c r="W497" s="5">
        <f>SUM(Tabela3[[#This Row],[opex duto e fibra]:[opex infra estação]])</f>
        <v>93022.768197196128</v>
      </c>
    </row>
    <row r="498" spans="1:23" x14ac:dyDescent="0.25">
      <c r="A498" s="10">
        <v>220385</v>
      </c>
      <c r="B498" s="10" t="s">
        <v>27</v>
      </c>
      <c r="C498" s="10" t="s">
        <v>1753</v>
      </c>
      <c r="D498" s="10" t="s">
        <v>1754</v>
      </c>
      <c r="E498" s="10">
        <v>220340</v>
      </c>
      <c r="F498" s="10" t="s">
        <v>27</v>
      </c>
      <c r="G498" s="10" t="s">
        <v>985</v>
      </c>
      <c r="H498" s="10" t="s">
        <v>986</v>
      </c>
      <c r="I498" s="10">
        <v>1</v>
      </c>
      <c r="J498" s="11">
        <v>77.715999999999994</v>
      </c>
      <c r="K498" s="11">
        <f>IF(Tabela1[[#This Row],[distância '[km']]]&gt;100,TRUNC(Tabela1[[#This Row],[distância '[km']]]/'Custos Unitários'!$C$7,0),0)</f>
        <v>0</v>
      </c>
      <c r="L498" s="1">
        <f>Tabela1[[#This Row],[distância '[km']]]*(1+'Custos Unitários'!$C$8)*(('Custos Unitários'!$C$21*'Custos Unitários'!$C$4)+('Custos Unitários'!$C$22*'Custos Unitários'!$C$5))</f>
        <v>2974026.5896164654</v>
      </c>
      <c r="M498" s="1">
        <f>Tabela1[[#This Row],[Qtdade Amplificação]]*('Custos Unitários'!C$20)+IF(Tabela1[[#This Row],[Qtdade Amplificação]]&gt;4,TRUNC(Tabela1[[#This Row],[Qtdade Amplificação]]/4)*'Custos Unitários'!C$17,0)</f>
        <v>0</v>
      </c>
      <c r="N49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49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498" s="1">
        <f>'Custos Unitários'!$C$23*'Custos Unitários'!$C$6</f>
        <v>302692.44182889489</v>
      </c>
      <c r="Q498" s="5">
        <f>SUM(Tabela2[[#This Row],[custo duto e fibra]:[custo infra estação]])</f>
        <v>3648600.5171173387</v>
      </c>
      <c r="R498" s="2">
        <f>Tabela1[[#This Row],[distância '[km']]]*(1+'Custos Unitários'!$C$8)*('Custos Unitários'!$C$21*'Custos Unitários'!$C$4*'Custos Unitários'!$E$21+'Custos Unitários'!$C$22*'Custos Unitários'!$C$5*'Custos Unitários'!$E$22)</f>
        <v>35688.319075397587</v>
      </c>
      <c r="S498" s="2">
        <f>Tabela1[[#This Row],[Qtdade Amplificação]]*('Custos Unitários'!D$20)+IF(Tabela1[[#This Row],[Qtdade Amplificação]]&gt;4,TRUNC(Tabela1[[#This Row],[Qtdade Amplificação]]/4)*'Custos Unitários'!D$17,0)</f>
        <v>0</v>
      </c>
      <c r="T49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49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498" s="2">
        <f>'Custos Unitários'!$C$23*'Custos Unitários'!$E$23*'Custos Unitários'!$C$6</f>
        <v>24215.39534631159</v>
      </c>
      <c r="W498" s="5">
        <f>SUM(Tabela3[[#This Row],[opex duto e fibra]:[opex infra estação]])</f>
        <v>93431.928373944538</v>
      </c>
    </row>
    <row r="499" spans="1:23" x14ac:dyDescent="0.25">
      <c r="A499" s="10">
        <v>312600</v>
      </c>
      <c r="B499" s="10" t="s">
        <v>37</v>
      </c>
      <c r="C499" s="10" t="s">
        <v>1755</v>
      </c>
      <c r="D499" s="10" t="s">
        <v>1756</v>
      </c>
      <c r="E499" s="10">
        <v>313665</v>
      </c>
      <c r="F499" s="10" t="s">
        <v>37</v>
      </c>
      <c r="G499" s="10" t="s">
        <v>1757</v>
      </c>
      <c r="H499" s="10" t="s">
        <v>1758</v>
      </c>
      <c r="I499" s="10">
        <v>1</v>
      </c>
      <c r="J499" s="11">
        <v>17.446000000000002</v>
      </c>
      <c r="K499" s="11">
        <f>IF(Tabela1[[#This Row],[distância '[km']]]&gt;100,TRUNC(Tabela1[[#This Row],[distância '[km']]]/'Custos Unitários'!$C$7,0),0)</f>
        <v>0</v>
      </c>
      <c r="L499" s="1">
        <f>Tabela1[[#This Row],[distância '[km']]]*(1+'Custos Unitários'!$C$8)*(('Custos Unitários'!$C$21*'Custos Unitários'!$C$4)+('Custos Unitários'!$C$22*'Custos Unitários'!$C$5))</f>
        <v>667621.4406614966</v>
      </c>
      <c r="M499" s="1">
        <f>Tabela1[[#This Row],[Qtdade Amplificação]]*('Custos Unitários'!C$20)+IF(Tabela1[[#This Row],[Qtdade Amplificação]]&gt;4,TRUNC(Tabela1[[#This Row],[Qtdade Amplificação]]/4)*'Custos Unitários'!C$17,0)</f>
        <v>0</v>
      </c>
      <c r="N49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49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499" s="1">
        <f>'Custos Unitários'!$C$23*'Custos Unitários'!$C$6</f>
        <v>302692.44182889489</v>
      </c>
      <c r="Q499" s="5">
        <f>SUM(Tabela2[[#This Row],[custo duto e fibra]:[custo infra estação]])</f>
        <v>1336785.680211728</v>
      </c>
      <c r="R499" s="2">
        <f>Tabela1[[#This Row],[distância '[km']]]*(1+'Custos Unitários'!$C$8)*('Custos Unitários'!$C$21*'Custos Unitários'!$C$4*'Custos Unitários'!$E$21+'Custos Unitários'!$C$22*'Custos Unitários'!$C$5*'Custos Unitários'!$E$22)</f>
        <v>8011.4572879379593</v>
      </c>
      <c r="S499" s="2">
        <f>Tabela1[[#This Row],[Qtdade Amplificação]]*('Custos Unitários'!D$20)+IF(Tabela1[[#This Row],[Qtdade Amplificação]]&gt;4,TRUNC(Tabela1[[#This Row],[Qtdade Amplificação]]/4)*'Custos Unitários'!D$17,0)</f>
        <v>0</v>
      </c>
      <c r="T49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49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499" s="2">
        <f>'Custos Unitários'!$C$23*'Custos Unitários'!$E$23*'Custos Unitários'!$C$6</f>
        <v>24215.39534631159</v>
      </c>
      <c r="W499" s="5">
        <f>SUM(Tabela3[[#This Row],[opex duto e fibra]:[opex infra estação]])</f>
        <v>65214.097791420689</v>
      </c>
    </row>
    <row r="500" spans="1:23" x14ac:dyDescent="0.25">
      <c r="A500" s="10">
        <v>130160</v>
      </c>
      <c r="B500" s="10" t="s">
        <v>213</v>
      </c>
      <c r="C500" s="10" t="s">
        <v>1759</v>
      </c>
      <c r="D500" s="10" t="s">
        <v>1760</v>
      </c>
      <c r="E500" s="10">
        <v>130420</v>
      </c>
      <c r="F500" s="10" t="s">
        <v>213</v>
      </c>
      <c r="G500" s="10" t="s">
        <v>4712</v>
      </c>
      <c r="H500" s="10" t="s">
        <v>4728</v>
      </c>
      <c r="I500" s="10">
        <v>0</v>
      </c>
      <c r="J500" s="11">
        <v>179.13646287034001</v>
      </c>
      <c r="K500" s="11">
        <f>IF(Tabela1[[#This Row],[distância '[km']]]&gt;100,TRUNC(Tabela1[[#This Row],[distância '[km']]]/'Custos Unitários'!$C$7,0),0)</f>
        <v>2</v>
      </c>
      <c r="L500" s="1">
        <f>Tabela1[[#This Row],[distância '[km']]]*(1+'Custos Unitários'!$C$8)*(('Custos Unitários'!$C$21*'Custos Unitários'!$C$4)+('Custos Unitários'!$C$22*'Custos Unitários'!$C$5))</f>
        <v>6855172.7282185638</v>
      </c>
      <c r="M500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50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50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500" s="1">
        <f>'Custos Unitários'!$C$23*'Custos Unitários'!$C$6</f>
        <v>302692.44182889489</v>
      </c>
      <c r="Q500" s="5">
        <f>SUM(Tabela2[[#This Row],[custo duto e fibra]:[custo infra estação]])</f>
        <v>8041663.8524850681</v>
      </c>
      <c r="R500" s="2">
        <f>Tabela1[[#This Row],[distância '[km']]]*(1+'Custos Unitários'!$C$8)*('Custos Unitários'!$C$21*'Custos Unitários'!$C$4*'Custos Unitários'!$E$21+'Custos Unitários'!$C$22*'Custos Unitários'!$C$5*'Custos Unitários'!$E$22)</f>
        <v>82262.072738622781</v>
      </c>
      <c r="S500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50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50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500" s="2">
        <f>'Custos Unitários'!$C$23*'Custos Unitários'!$E$23*'Custos Unitários'!$C$6</f>
        <v>24215.39534631159</v>
      </c>
      <c r="W500" s="5">
        <f>SUM(Tabela3[[#This Row],[opex duto e fibra]:[opex infra estação]])</f>
        <v>180420.53742962249</v>
      </c>
    </row>
    <row r="501" spans="1:23" x14ac:dyDescent="0.25">
      <c r="A501" s="10">
        <v>291110</v>
      </c>
      <c r="B501" s="10" t="s">
        <v>8</v>
      </c>
      <c r="C501" s="10" t="s">
        <v>1761</v>
      </c>
      <c r="D501" s="10" t="s">
        <v>1762</v>
      </c>
      <c r="E501" s="10">
        <v>220760</v>
      </c>
      <c r="F501" s="10" t="s">
        <v>27</v>
      </c>
      <c r="G501" s="10" t="s">
        <v>3231</v>
      </c>
      <c r="H501" s="10" t="s">
        <v>3232</v>
      </c>
      <c r="I501" s="10">
        <v>1</v>
      </c>
      <c r="J501" s="11">
        <v>151.78100000000001</v>
      </c>
      <c r="K501" s="11">
        <f>IF(Tabela1[[#This Row],[distância '[km']]]&gt;100,TRUNC(Tabela1[[#This Row],[distância '[km']]]/'Custos Unitários'!$C$7,0),0)</f>
        <v>2</v>
      </c>
      <c r="L501" s="1">
        <f>Tabela1[[#This Row],[distância '[km']]]*(1+'Custos Unitários'!$C$8)*(('Custos Unitários'!$C$21*'Custos Unitários'!$C$4)+('Custos Unitários'!$C$22*'Custos Unitários'!$C$5))</f>
        <v>5808337.1480593029</v>
      </c>
      <c r="M501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50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50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501" s="1">
        <f>'Custos Unitários'!$C$23*'Custos Unitários'!$C$6</f>
        <v>302692.44182889489</v>
      </c>
      <c r="Q501" s="5">
        <f>SUM(Tabela2[[#This Row],[custo duto e fibra]:[custo infra estação]])</f>
        <v>6994828.2723258063</v>
      </c>
      <c r="R501" s="2">
        <f>Tabela1[[#This Row],[distância '[km']]]*(1+'Custos Unitários'!$C$8)*('Custos Unitários'!$C$21*'Custos Unitários'!$C$4*'Custos Unitários'!$E$21+'Custos Unitários'!$C$22*'Custos Unitários'!$C$5*'Custos Unitários'!$E$22)</f>
        <v>69700.045776711646</v>
      </c>
      <c r="S501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50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50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501" s="2">
        <f>'Custos Unitários'!$C$23*'Custos Unitários'!$E$23*'Custos Unitários'!$C$6</f>
        <v>24215.39534631159</v>
      </c>
      <c r="W501" s="5">
        <f>SUM(Tabela3[[#This Row],[opex duto e fibra]:[opex infra estação]])</f>
        <v>167858.51046771137</v>
      </c>
    </row>
    <row r="502" spans="1:23" x14ac:dyDescent="0.25">
      <c r="A502" s="10">
        <v>312620</v>
      </c>
      <c r="B502" s="10" t="s">
        <v>37</v>
      </c>
      <c r="C502" s="10" t="s">
        <v>1763</v>
      </c>
      <c r="D502" s="10" t="s">
        <v>1764</v>
      </c>
      <c r="E502" s="10">
        <v>520080</v>
      </c>
      <c r="F502" s="10" t="s">
        <v>42</v>
      </c>
      <c r="G502" s="10" t="s">
        <v>861</v>
      </c>
      <c r="H502" s="10" t="s">
        <v>862</v>
      </c>
      <c r="I502" s="10">
        <v>1</v>
      </c>
      <c r="J502" s="11">
        <v>119.486</v>
      </c>
      <c r="K502" s="11">
        <f>IF(Tabela1[[#This Row],[distância '[km']]]&gt;100,TRUNC(Tabela1[[#This Row],[distância '[km']]]/'Custos Unitários'!$C$7,0),0)</f>
        <v>1</v>
      </c>
      <c r="L502" s="1">
        <f>Tabela1[[#This Row],[distância '[km']]]*(1+'Custos Unitários'!$C$8)*(('Custos Unitários'!$C$21*'Custos Unitários'!$C$4)+('Custos Unitários'!$C$22*'Custos Unitários'!$C$5))</f>
        <v>4572475.9520164831</v>
      </c>
      <c r="M502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50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50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502" s="1">
        <f>'Custos Unitários'!$C$23*'Custos Unitários'!$C$6</f>
        <v>302692.44182889489</v>
      </c>
      <c r="Q502" s="5">
        <f>SUM(Tabela2[[#This Row],[custo duto e fibra]:[custo infra estação]])</f>
        <v>5525959.3044705857</v>
      </c>
      <c r="R502" s="2">
        <f>Tabela1[[#This Row],[distância '[km']]]*(1+'Custos Unitários'!$C$8)*('Custos Unitários'!$C$21*'Custos Unitários'!$C$4*'Custos Unitários'!$E$21+'Custos Unitários'!$C$22*'Custos Unitários'!$C$5*'Custos Unitários'!$E$22)</f>
        <v>54869.711424197798</v>
      </c>
      <c r="S502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50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50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502" s="2">
        <f>'Custos Unitários'!$C$23*'Custos Unitários'!$E$23*'Custos Unitários'!$C$6</f>
        <v>24215.39534631159</v>
      </c>
      <c r="W502" s="5">
        <f>SUM(Tabela3[[#This Row],[opex duto e fibra]:[opex infra estação]])</f>
        <v>135115.83107601249</v>
      </c>
    </row>
    <row r="503" spans="1:23" x14ac:dyDescent="0.25">
      <c r="A503" s="10">
        <v>210420</v>
      </c>
      <c r="B503" s="10" t="s">
        <v>17</v>
      </c>
      <c r="C503" s="10" t="s">
        <v>1769</v>
      </c>
      <c r="D503" s="10" t="s">
        <v>1770</v>
      </c>
      <c r="E503" s="10">
        <v>210545</v>
      </c>
      <c r="F503" s="10" t="s">
        <v>17</v>
      </c>
      <c r="G503" s="10" t="s">
        <v>2319</v>
      </c>
      <c r="H503" s="10" t="s">
        <v>2320</v>
      </c>
      <c r="I503" s="10">
        <v>1</v>
      </c>
      <c r="J503" s="11">
        <v>17.094000000000001</v>
      </c>
      <c r="K503" s="11">
        <f>IF(Tabela1[[#This Row],[distância '[km']]]&gt;100,TRUNC(Tabela1[[#This Row],[distância '[km']]]/'Custos Unitários'!$C$7,0),0)</f>
        <v>0</v>
      </c>
      <c r="L503" s="1">
        <f>Tabela1[[#This Row],[distância '[km']]]*(1+'Custos Unitários'!$C$8)*(('Custos Unitários'!$C$21*'Custos Unitários'!$C$4)+('Custos Unitários'!$C$22*'Custos Unitários'!$C$5))</f>
        <v>654151.14677677536</v>
      </c>
      <c r="M503" s="1">
        <f>Tabela1[[#This Row],[Qtdade Amplificação]]*('Custos Unitários'!C$20)+IF(Tabela1[[#This Row],[Qtdade Amplificação]]&gt;4,TRUNC(Tabela1[[#This Row],[Qtdade Amplificação]]/4)*'Custos Unitários'!C$17,0)</f>
        <v>0</v>
      </c>
      <c r="N50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0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03" s="1">
        <f>'Custos Unitários'!$C$23*'Custos Unitários'!$C$6</f>
        <v>302692.44182889489</v>
      </c>
      <c r="Q503" s="5">
        <f>SUM(Tabela2[[#This Row],[custo duto e fibra]:[custo infra estação]])</f>
        <v>1323315.3863270066</v>
      </c>
      <c r="R503" s="2">
        <f>Tabela1[[#This Row],[distância '[km']]]*(1+'Custos Unitários'!$C$8)*('Custos Unitários'!$C$21*'Custos Unitários'!$C$4*'Custos Unitários'!$E$21+'Custos Unitários'!$C$22*'Custos Unitários'!$C$5*'Custos Unitários'!$E$22)</f>
        <v>7849.8137613213048</v>
      </c>
      <c r="S503" s="2">
        <f>Tabela1[[#This Row],[Qtdade Amplificação]]*('Custos Unitários'!D$20)+IF(Tabela1[[#This Row],[Qtdade Amplificação]]&gt;4,TRUNC(Tabela1[[#This Row],[Qtdade Amplificação]]/4)*'Custos Unitários'!D$17,0)</f>
        <v>0</v>
      </c>
      <c r="T50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0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03" s="2">
        <f>'Custos Unitários'!$C$23*'Custos Unitários'!$E$23*'Custos Unitários'!$C$6</f>
        <v>24215.39534631159</v>
      </c>
      <c r="W503" s="5">
        <f>SUM(Tabela3[[#This Row],[opex duto e fibra]:[opex infra estação]])</f>
        <v>65052.45426480403</v>
      </c>
    </row>
    <row r="504" spans="1:23" x14ac:dyDescent="0.25">
      <c r="A504" s="10">
        <v>220400</v>
      </c>
      <c r="B504" s="10" t="s">
        <v>27</v>
      </c>
      <c r="C504" s="10" t="s">
        <v>1773</v>
      </c>
      <c r="D504" s="10" t="s">
        <v>1774</v>
      </c>
      <c r="E504" s="10">
        <v>220350</v>
      </c>
      <c r="F504" s="10" t="s">
        <v>27</v>
      </c>
      <c r="G504" s="10" t="s">
        <v>1775</v>
      </c>
      <c r="H504" s="10" t="s">
        <v>1776</v>
      </c>
      <c r="I504" s="10">
        <v>1</v>
      </c>
      <c r="J504" s="11">
        <v>29.753</v>
      </c>
      <c r="K504" s="11">
        <f>IF(Tabela1[[#This Row],[distância '[km']]]&gt;100,TRUNC(Tabela1[[#This Row],[distância '[km']]]/'Custos Unitários'!$C$7,0),0)</f>
        <v>0</v>
      </c>
      <c r="L504" s="1">
        <f>Tabela1[[#This Row],[distância '[km']]]*(1+'Custos Unitários'!$C$8)*(('Custos Unitários'!$C$21*'Custos Unitários'!$C$4)+('Custos Unitários'!$C$22*'Custos Unitários'!$C$5))</f>
        <v>1138584.2441821338</v>
      </c>
      <c r="M504" s="1">
        <f>Tabela1[[#This Row],[Qtdade Amplificação]]*('Custos Unitários'!C$20)+IF(Tabela1[[#This Row],[Qtdade Amplificação]]&gt;4,TRUNC(Tabela1[[#This Row],[Qtdade Amplificação]]/4)*'Custos Unitários'!C$17,0)</f>
        <v>0</v>
      </c>
      <c r="N50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0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04" s="1">
        <f>'Custos Unitários'!$C$23*'Custos Unitários'!$C$6</f>
        <v>302692.44182889489</v>
      </c>
      <c r="Q504" s="5">
        <f>SUM(Tabela2[[#This Row],[custo duto e fibra]:[custo infra estação]])</f>
        <v>1807748.4837323648</v>
      </c>
      <c r="R504" s="2">
        <f>Tabela1[[#This Row],[distância '[km']]]*(1+'Custos Unitários'!$C$8)*('Custos Unitários'!$C$21*'Custos Unitários'!$C$4*'Custos Unitários'!$E$21+'Custos Unitários'!$C$22*'Custos Unitários'!$C$5*'Custos Unitários'!$E$22)</f>
        <v>13663.010930185606</v>
      </c>
      <c r="S504" s="2">
        <f>Tabela1[[#This Row],[Qtdade Amplificação]]*('Custos Unitários'!D$20)+IF(Tabela1[[#This Row],[Qtdade Amplificação]]&gt;4,TRUNC(Tabela1[[#This Row],[Qtdade Amplificação]]/4)*'Custos Unitários'!D$17,0)</f>
        <v>0</v>
      </c>
      <c r="T50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0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04" s="2">
        <f>'Custos Unitários'!$C$23*'Custos Unitários'!$E$23*'Custos Unitários'!$C$6</f>
        <v>24215.39534631159</v>
      </c>
      <c r="W504" s="5">
        <f>SUM(Tabela3[[#This Row],[opex duto e fibra]:[opex infra estação]])</f>
        <v>70865.651433668332</v>
      </c>
    </row>
    <row r="505" spans="1:23" x14ac:dyDescent="0.25">
      <c r="A505" s="10">
        <v>220410</v>
      </c>
      <c r="B505" s="10" t="s">
        <v>27</v>
      </c>
      <c r="C505" s="10" t="s">
        <v>1777</v>
      </c>
      <c r="D505" s="10" t="s">
        <v>1778</v>
      </c>
      <c r="E505" s="10">
        <v>220100</v>
      </c>
      <c r="F505" s="10" t="s">
        <v>27</v>
      </c>
      <c r="G505" s="10" t="s">
        <v>941</v>
      </c>
      <c r="H505" s="10" t="s">
        <v>942</v>
      </c>
      <c r="I505" s="10">
        <v>1</v>
      </c>
      <c r="J505" s="11">
        <v>18.998000000000001</v>
      </c>
      <c r="K505" s="11">
        <f>IF(Tabela1[[#This Row],[distância '[km']]]&gt;100,TRUNC(Tabela1[[#This Row],[distância '[km']]]/'Custos Unitários'!$C$7,0),0)</f>
        <v>0</v>
      </c>
      <c r="L505" s="1">
        <f>Tabela1[[#This Row],[distância '[km']]]*(1+'Custos Unitários'!$C$8)*(('Custos Unitários'!$C$21*'Custos Unitários'!$C$4)+('Custos Unitários'!$C$22*'Custos Unitários'!$C$5))</f>
        <v>727013.19097140373</v>
      </c>
      <c r="M505" s="1">
        <f>Tabela1[[#This Row],[Qtdade Amplificação]]*('Custos Unitários'!C$20)+IF(Tabela1[[#This Row],[Qtdade Amplificação]]&gt;4,TRUNC(Tabela1[[#This Row],[Qtdade Amplificação]]/4)*'Custos Unitários'!C$17,0)</f>
        <v>0</v>
      </c>
      <c r="N50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0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05" s="1">
        <f>'Custos Unitários'!$C$23*'Custos Unitários'!$C$6</f>
        <v>302692.44182889489</v>
      </c>
      <c r="Q505" s="5">
        <f>SUM(Tabela2[[#This Row],[custo duto e fibra]:[custo infra estação]])</f>
        <v>1396177.4305216349</v>
      </c>
      <c r="R505" s="2">
        <f>Tabela1[[#This Row],[distância '[km']]]*(1+'Custos Unitários'!$C$8)*('Custos Unitários'!$C$21*'Custos Unitários'!$C$4*'Custos Unitários'!$E$21+'Custos Unitários'!$C$22*'Custos Unitários'!$C$5*'Custos Unitários'!$E$22)</f>
        <v>8724.1582916568459</v>
      </c>
      <c r="S505" s="2">
        <f>Tabela1[[#This Row],[Qtdade Amplificação]]*('Custos Unitários'!D$20)+IF(Tabela1[[#This Row],[Qtdade Amplificação]]&gt;4,TRUNC(Tabela1[[#This Row],[Qtdade Amplificação]]/4)*'Custos Unitários'!D$17,0)</f>
        <v>0</v>
      </c>
      <c r="T50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0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05" s="2">
        <f>'Custos Unitários'!$C$23*'Custos Unitários'!$E$23*'Custos Unitários'!$C$6</f>
        <v>24215.39534631159</v>
      </c>
      <c r="W505" s="5">
        <f>SUM(Tabela3[[#This Row],[opex duto e fibra]:[opex infra estação]])</f>
        <v>65926.798795139577</v>
      </c>
    </row>
    <row r="506" spans="1:23" x14ac:dyDescent="0.25">
      <c r="A506" s="10">
        <v>312650</v>
      </c>
      <c r="B506" s="10" t="s">
        <v>37</v>
      </c>
      <c r="C506" s="10" t="s">
        <v>1779</v>
      </c>
      <c r="D506" s="10" t="s">
        <v>1780</v>
      </c>
      <c r="E506" s="10">
        <v>315700</v>
      </c>
      <c r="F506" s="10" t="s">
        <v>37</v>
      </c>
      <c r="G506" s="10" t="s">
        <v>1396</v>
      </c>
      <c r="H506" s="10" t="s">
        <v>1397</v>
      </c>
      <c r="I506" s="10">
        <v>1</v>
      </c>
      <c r="J506" s="11">
        <v>156.30600000000001</v>
      </c>
      <c r="K506" s="11">
        <f>IF(Tabela1[[#This Row],[distância '[km']]]&gt;100,TRUNC(Tabela1[[#This Row],[distância '[km']]]/'Custos Unitários'!$C$7,0),0)</f>
        <v>2</v>
      </c>
      <c r="L506" s="1">
        <f>Tabela1[[#This Row],[distância '[km']]]*(1+'Custos Unitários'!$C$8)*(('Custos Unitários'!$C$21*'Custos Unitários'!$C$4)+('Custos Unitários'!$C$22*'Custos Unitários'!$C$5))</f>
        <v>5981499.3066626089</v>
      </c>
      <c r="M506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50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50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506" s="1">
        <f>'Custos Unitários'!$C$23*'Custos Unitários'!$C$6</f>
        <v>302692.44182889489</v>
      </c>
      <c r="Q506" s="5">
        <f>SUM(Tabela2[[#This Row],[custo duto e fibra]:[custo infra estação]])</f>
        <v>7167990.4309291132</v>
      </c>
      <c r="R506" s="2">
        <f>Tabela1[[#This Row],[distância '[km']]]*(1+'Custos Unitários'!$C$8)*('Custos Unitários'!$C$21*'Custos Unitários'!$C$4*'Custos Unitários'!$E$21+'Custos Unitários'!$C$22*'Custos Unitários'!$C$5*'Custos Unitários'!$E$22)</f>
        <v>71777.991679951316</v>
      </c>
      <c r="S506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50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50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506" s="2">
        <f>'Custos Unitários'!$C$23*'Custos Unitários'!$E$23*'Custos Unitários'!$C$6</f>
        <v>24215.39534631159</v>
      </c>
      <c r="W506" s="5">
        <f>SUM(Tabela3[[#This Row],[opex duto e fibra]:[opex infra estação]])</f>
        <v>169936.45637095103</v>
      </c>
    </row>
    <row r="507" spans="1:23" x14ac:dyDescent="0.25">
      <c r="A507" s="10">
        <v>312660</v>
      </c>
      <c r="B507" s="10" t="s">
        <v>37</v>
      </c>
      <c r="C507" s="10" t="s">
        <v>1781</v>
      </c>
      <c r="D507" s="10" t="s">
        <v>1782</v>
      </c>
      <c r="E507" s="10">
        <v>311650</v>
      </c>
      <c r="F507" s="10" t="s">
        <v>37</v>
      </c>
      <c r="G507" s="10" t="s">
        <v>1268</v>
      </c>
      <c r="H507" s="10" t="s">
        <v>1269</v>
      </c>
      <c r="I507" s="10">
        <v>1</v>
      </c>
      <c r="J507" s="11">
        <v>30.581</v>
      </c>
      <c r="K507" s="11">
        <f>IF(Tabela1[[#This Row],[distância '[km']]]&gt;100,TRUNC(Tabela1[[#This Row],[distância '[km']]]/'Custos Unitários'!$C$7,0),0)</f>
        <v>0</v>
      </c>
      <c r="L507" s="1">
        <f>Tabela1[[#This Row],[distância '[km']]]*(1+'Custos Unitários'!$C$8)*(('Custos Unitários'!$C$21*'Custos Unitários'!$C$4)+('Custos Unitários'!$C$22*'Custos Unitários'!$C$5))</f>
        <v>1170270.0491155121</v>
      </c>
      <c r="M507" s="1">
        <f>Tabela1[[#This Row],[Qtdade Amplificação]]*('Custos Unitários'!C$20)+IF(Tabela1[[#This Row],[Qtdade Amplificação]]&gt;4,TRUNC(Tabela1[[#This Row],[Qtdade Amplificação]]/4)*'Custos Unitários'!C$17,0)</f>
        <v>0</v>
      </c>
      <c r="N50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0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07" s="1">
        <f>'Custos Unitários'!$C$23*'Custos Unitários'!$C$6</f>
        <v>302692.44182889489</v>
      </c>
      <c r="Q507" s="5">
        <f>SUM(Tabela2[[#This Row],[custo duto e fibra]:[custo infra estação]])</f>
        <v>1839434.2886657431</v>
      </c>
      <c r="R507" s="2">
        <f>Tabela1[[#This Row],[distância '[km']]]*(1+'Custos Unitários'!$C$8)*('Custos Unitários'!$C$21*'Custos Unitários'!$C$4*'Custos Unitários'!$E$21+'Custos Unitários'!$C$22*'Custos Unitários'!$C$5*'Custos Unitários'!$E$22)</f>
        <v>14043.240589386145</v>
      </c>
      <c r="S507" s="2">
        <f>Tabela1[[#This Row],[Qtdade Amplificação]]*('Custos Unitários'!D$20)+IF(Tabela1[[#This Row],[Qtdade Amplificação]]&gt;4,TRUNC(Tabela1[[#This Row],[Qtdade Amplificação]]/4)*'Custos Unitários'!D$17,0)</f>
        <v>0</v>
      </c>
      <c r="T50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0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07" s="2">
        <f>'Custos Unitários'!$C$23*'Custos Unitários'!$E$23*'Custos Unitários'!$C$6</f>
        <v>24215.39534631159</v>
      </c>
      <c r="W507" s="5">
        <f>SUM(Tabela3[[#This Row],[opex duto e fibra]:[opex infra estação]])</f>
        <v>71245.881092868876</v>
      </c>
    </row>
    <row r="508" spans="1:23" x14ac:dyDescent="0.25">
      <c r="A508" s="10">
        <v>220420</v>
      </c>
      <c r="B508" s="10" t="s">
        <v>27</v>
      </c>
      <c r="C508" s="10" t="s">
        <v>1783</v>
      </c>
      <c r="D508" s="10" t="s">
        <v>1784</v>
      </c>
      <c r="E508" s="10">
        <v>220213</v>
      </c>
      <c r="F508" s="10" t="s">
        <v>27</v>
      </c>
      <c r="G508" s="10" t="s">
        <v>2298</v>
      </c>
      <c r="H508" s="10" t="s">
        <v>2299</v>
      </c>
      <c r="I508" s="10">
        <v>1</v>
      </c>
      <c r="J508" s="11">
        <v>28.029</v>
      </c>
      <c r="K508" s="11">
        <f>IF(Tabela1[[#This Row],[distância '[km']]]&gt;100,TRUNC(Tabela1[[#This Row],[distância '[km']]]/'Custos Unitários'!$C$7,0),0)</f>
        <v>0</v>
      </c>
      <c r="L508" s="1">
        <f>Tabela1[[#This Row],[distância '[km']]]*(1+'Custos Unitários'!$C$8)*(('Custos Unitários'!$C$21*'Custos Unitários'!$C$4)+('Custos Unitários'!$C$22*'Custos Unitários'!$C$5))</f>
        <v>1072610.4184512831</v>
      </c>
      <c r="M508" s="1">
        <f>Tabela1[[#This Row],[Qtdade Amplificação]]*('Custos Unitários'!C$20)+IF(Tabela1[[#This Row],[Qtdade Amplificação]]&gt;4,TRUNC(Tabela1[[#This Row],[Qtdade Amplificação]]/4)*'Custos Unitários'!C$17,0)</f>
        <v>0</v>
      </c>
      <c r="N50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0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08" s="1">
        <f>'Custos Unitários'!$C$23*'Custos Unitários'!$C$6</f>
        <v>302692.44182889489</v>
      </c>
      <c r="Q508" s="5">
        <f>SUM(Tabela2[[#This Row],[custo duto e fibra]:[custo infra estação]])</f>
        <v>1741774.6580015142</v>
      </c>
      <c r="R508" s="2">
        <f>Tabela1[[#This Row],[distância '[km']]]*(1+'Custos Unitários'!$C$8)*('Custos Unitários'!$C$21*'Custos Unitários'!$C$4*'Custos Unitários'!$E$21+'Custos Unitários'!$C$22*'Custos Unitários'!$C$5*'Custos Unitários'!$E$22)</f>
        <v>12871.325021415398</v>
      </c>
      <c r="S508" s="2">
        <f>Tabela1[[#This Row],[Qtdade Amplificação]]*('Custos Unitários'!D$20)+IF(Tabela1[[#This Row],[Qtdade Amplificação]]&gt;4,TRUNC(Tabela1[[#This Row],[Qtdade Amplificação]]/4)*'Custos Unitários'!D$17,0)</f>
        <v>0</v>
      </c>
      <c r="T50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0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08" s="2">
        <f>'Custos Unitários'!$C$23*'Custos Unitários'!$E$23*'Custos Unitários'!$C$6</f>
        <v>24215.39534631159</v>
      </c>
      <c r="W508" s="5">
        <f>SUM(Tabela3[[#This Row],[opex duto e fibra]:[opex infra estação]])</f>
        <v>70073.965524898129</v>
      </c>
    </row>
    <row r="509" spans="1:23" x14ac:dyDescent="0.25">
      <c r="A509" s="10">
        <v>312675</v>
      </c>
      <c r="B509" s="10" t="s">
        <v>37</v>
      </c>
      <c r="C509" s="10" t="s">
        <v>1787</v>
      </c>
      <c r="D509" s="10" t="s">
        <v>1788</v>
      </c>
      <c r="E509" s="10">
        <v>313270</v>
      </c>
      <c r="F509" s="10" t="s">
        <v>37</v>
      </c>
      <c r="G509" s="10" t="s">
        <v>1789</v>
      </c>
      <c r="H509" s="10" t="s">
        <v>1790</v>
      </c>
      <c r="I509" s="10">
        <v>1</v>
      </c>
      <c r="J509" s="11">
        <v>50.491999999999997</v>
      </c>
      <c r="K509" s="11">
        <f>IF(Tabela1[[#This Row],[distância '[km']]]&gt;100,TRUNC(Tabela1[[#This Row],[distância '[km']]]/'Custos Unitários'!$C$7,0),0)</f>
        <v>0</v>
      </c>
      <c r="L509" s="1">
        <f>Tabela1[[#This Row],[distância '[km']]]*(1+'Custos Unitários'!$C$8)*(('Custos Unitários'!$C$21*'Custos Unitários'!$C$4)+('Custos Unitários'!$C$22*'Custos Unitários'!$C$5))</f>
        <v>1932221.8148504116</v>
      </c>
      <c r="M509" s="1">
        <f>Tabela1[[#This Row],[Qtdade Amplificação]]*('Custos Unitários'!C$20)+IF(Tabela1[[#This Row],[Qtdade Amplificação]]&gt;4,TRUNC(Tabela1[[#This Row],[Qtdade Amplificação]]/4)*'Custos Unitários'!C$17,0)</f>
        <v>0</v>
      </c>
      <c r="N50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50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509" s="1">
        <f>'Custos Unitários'!$C$23*'Custos Unitários'!$C$6</f>
        <v>302692.44182889489</v>
      </c>
      <c r="Q509" s="5">
        <f>SUM(Tabela2[[#This Row],[custo duto e fibra]:[custo infra estação]])</f>
        <v>2606795.7423512852</v>
      </c>
      <c r="R509" s="2">
        <f>Tabela1[[#This Row],[distância '[km']]]*(1+'Custos Unitários'!$C$8)*('Custos Unitários'!$C$21*'Custos Unitários'!$C$4*'Custos Unitários'!$E$21+'Custos Unitários'!$C$22*'Custos Unitários'!$C$5*'Custos Unitários'!$E$22)</f>
        <v>23186.66177820494</v>
      </c>
      <c r="S509" s="2">
        <f>Tabela1[[#This Row],[Qtdade Amplificação]]*('Custos Unitários'!D$20)+IF(Tabela1[[#This Row],[Qtdade Amplificação]]&gt;4,TRUNC(Tabela1[[#This Row],[Qtdade Amplificação]]/4)*'Custos Unitários'!D$17,0)</f>
        <v>0</v>
      </c>
      <c r="T50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50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509" s="2">
        <f>'Custos Unitários'!$C$23*'Custos Unitários'!$E$23*'Custos Unitários'!$C$6</f>
        <v>24215.39534631159</v>
      </c>
      <c r="W509" s="5">
        <f>SUM(Tabela3[[#This Row],[opex duto e fibra]:[opex infra estação]])</f>
        <v>80930.271076751887</v>
      </c>
    </row>
    <row r="510" spans="1:23" x14ac:dyDescent="0.25">
      <c r="A510" s="10">
        <v>312680</v>
      </c>
      <c r="B510" s="10" t="s">
        <v>37</v>
      </c>
      <c r="C510" s="10" t="s">
        <v>1791</v>
      </c>
      <c r="D510" s="10" t="s">
        <v>1792</v>
      </c>
      <c r="E510" s="10">
        <v>316860</v>
      </c>
      <c r="F510" s="10" t="s">
        <v>37</v>
      </c>
      <c r="G510" s="10" t="s">
        <v>59</v>
      </c>
      <c r="H510" s="10" t="s">
        <v>60</v>
      </c>
      <c r="I510" s="10">
        <v>1</v>
      </c>
      <c r="J510" s="11">
        <v>31.925000000000001</v>
      </c>
      <c r="K510" s="11">
        <f>IF(Tabela1[[#This Row],[distância '[km']]]&gt;100,TRUNC(Tabela1[[#This Row],[distância '[km']]]/'Custos Unitários'!$C$7,0),0)</f>
        <v>0</v>
      </c>
      <c r="L510" s="1">
        <f>Tabela1[[#This Row],[distância '[km']]]*(1+'Custos Unitários'!$C$8)*(('Custos Unitários'!$C$21*'Custos Unitários'!$C$4)+('Custos Unitários'!$C$22*'Custos Unitários'!$C$5))</f>
        <v>1221702.0803117205</v>
      </c>
      <c r="M510" s="1">
        <f>Tabela1[[#This Row],[Qtdade Amplificação]]*('Custos Unitários'!C$20)+IF(Tabela1[[#This Row],[Qtdade Amplificação]]&gt;4,TRUNC(Tabela1[[#This Row],[Qtdade Amplificação]]/4)*'Custos Unitários'!C$17,0)</f>
        <v>0</v>
      </c>
      <c r="N51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1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10" s="1">
        <f>'Custos Unitários'!$C$23*'Custos Unitários'!$C$6</f>
        <v>302692.44182889489</v>
      </c>
      <c r="Q510" s="5">
        <f>SUM(Tabela2[[#This Row],[custo duto e fibra]:[custo infra estação]])</f>
        <v>1890866.3198619515</v>
      </c>
      <c r="R510" s="2">
        <f>Tabela1[[#This Row],[distância '[km']]]*(1+'Custos Unitários'!$C$8)*('Custos Unitários'!$C$21*'Custos Unitários'!$C$4*'Custos Unitários'!$E$21+'Custos Unitários'!$C$22*'Custos Unitários'!$C$5*'Custos Unitários'!$E$22)</f>
        <v>14660.424963740648</v>
      </c>
      <c r="S510" s="2">
        <f>Tabela1[[#This Row],[Qtdade Amplificação]]*('Custos Unitários'!D$20)+IF(Tabela1[[#This Row],[Qtdade Amplificação]]&gt;4,TRUNC(Tabela1[[#This Row],[Qtdade Amplificação]]/4)*'Custos Unitários'!D$17,0)</f>
        <v>0</v>
      </c>
      <c r="T51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1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10" s="2">
        <f>'Custos Unitários'!$C$23*'Custos Unitários'!$E$23*'Custos Unitários'!$C$6</f>
        <v>24215.39534631159</v>
      </c>
      <c r="W510" s="5">
        <f>SUM(Tabela3[[#This Row],[opex duto e fibra]:[opex infra estação]])</f>
        <v>71863.06546722338</v>
      </c>
    </row>
    <row r="511" spans="1:23" x14ac:dyDescent="0.25">
      <c r="A511" s="10">
        <v>312695</v>
      </c>
      <c r="B511" s="10" t="s">
        <v>37</v>
      </c>
      <c r="C511" s="10" t="s">
        <v>1793</v>
      </c>
      <c r="D511" s="10" t="s">
        <v>1794</v>
      </c>
      <c r="E511" s="10">
        <v>315330</v>
      </c>
      <c r="F511" s="10" t="s">
        <v>37</v>
      </c>
      <c r="G511" s="10" t="s">
        <v>3573</v>
      </c>
      <c r="H511" s="10" t="s">
        <v>3574</v>
      </c>
      <c r="I511" s="10">
        <v>1</v>
      </c>
      <c r="J511" s="11">
        <v>155.60599999999999</v>
      </c>
      <c r="K511" s="11">
        <f>IF(Tabela1[[#This Row],[distância '[km']]]&gt;100,TRUNC(Tabela1[[#This Row],[distância '[km']]]/'Custos Unitários'!$C$7,0),0)</f>
        <v>2</v>
      </c>
      <c r="L511" s="1">
        <f>Tabela1[[#This Row],[distância '[km']]]*(1+'Custos Unitários'!$C$8)*(('Custos Unitários'!$C$21*'Custos Unitários'!$C$4)+('Custos Unitários'!$C$22*'Custos Unitários'!$C$5))</f>
        <v>5954711.7904145829</v>
      </c>
      <c r="M511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51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51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511" s="1">
        <f>'Custos Unitários'!$C$23*'Custos Unitários'!$C$6</f>
        <v>302692.44182889489</v>
      </c>
      <c r="Q511" s="5">
        <f>SUM(Tabela2[[#This Row],[custo duto e fibra]:[custo infra estação]])</f>
        <v>7141202.9146810863</v>
      </c>
      <c r="R511" s="2">
        <f>Tabela1[[#This Row],[distância '[km']]]*(1+'Custos Unitários'!$C$8)*('Custos Unitários'!$C$21*'Custos Unitários'!$C$4*'Custos Unitários'!$E$21+'Custos Unitários'!$C$22*'Custos Unitários'!$C$5*'Custos Unitários'!$E$22)</f>
        <v>71456.541484974994</v>
      </c>
      <c r="S511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51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51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511" s="2">
        <f>'Custos Unitários'!$C$23*'Custos Unitários'!$E$23*'Custos Unitários'!$C$6</f>
        <v>24215.39534631159</v>
      </c>
      <c r="W511" s="5">
        <f>SUM(Tabela3[[#This Row],[opex duto e fibra]:[opex infra estação]])</f>
        <v>169615.0061759747</v>
      </c>
    </row>
    <row r="512" spans="1:23" x14ac:dyDescent="0.25">
      <c r="A512" s="10">
        <v>250620</v>
      </c>
      <c r="B512" s="10" t="s">
        <v>61</v>
      </c>
      <c r="C512" s="10" t="s">
        <v>1795</v>
      </c>
      <c r="D512" s="10" t="s">
        <v>1796</v>
      </c>
      <c r="E512" s="10">
        <v>251140</v>
      </c>
      <c r="F512" s="10" t="s">
        <v>61</v>
      </c>
      <c r="G512" s="10" t="s">
        <v>1797</v>
      </c>
      <c r="H512" s="10" t="s">
        <v>1798</v>
      </c>
      <c r="I512" s="10">
        <v>1</v>
      </c>
      <c r="J512" s="11">
        <v>21.300999999999998</v>
      </c>
      <c r="K512" s="11">
        <f>IF(Tabela1[[#This Row],[distância '[km']]]&gt;100,TRUNC(Tabela1[[#This Row],[distância '[km']]]/'Custos Unitários'!$C$7,0),0)</f>
        <v>0</v>
      </c>
      <c r="L512" s="1">
        <f>Tabela1[[#This Row],[distância '[km']]]*(1+'Custos Unitários'!$C$8)*(('Custos Unitários'!$C$21*'Custos Unitários'!$C$4)+('Custos Unitários'!$C$22*'Custos Unitários'!$C$5))</f>
        <v>815144.11942740658</v>
      </c>
      <c r="M512" s="1">
        <f>Tabela1[[#This Row],[Qtdade Amplificação]]*('Custos Unitários'!C$20)+IF(Tabela1[[#This Row],[Qtdade Amplificação]]&gt;4,TRUNC(Tabela1[[#This Row],[Qtdade Amplificação]]/4)*'Custos Unitários'!C$17,0)</f>
        <v>0</v>
      </c>
      <c r="N51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1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12" s="1">
        <f>'Custos Unitários'!$C$23*'Custos Unitários'!$C$6</f>
        <v>302692.44182889489</v>
      </c>
      <c r="Q512" s="5">
        <f>SUM(Tabela2[[#This Row],[custo duto e fibra]:[custo infra estação]])</f>
        <v>1484308.3589776377</v>
      </c>
      <c r="R512" s="2">
        <f>Tabela1[[#This Row],[distância '[km']]]*(1+'Custos Unitários'!$C$8)*('Custos Unitários'!$C$21*'Custos Unitários'!$C$4*'Custos Unitários'!$E$21+'Custos Unitários'!$C$22*'Custos Unitários'!$C$5*'Custos Unitários'!$E$22)</f>
        <v>9781.7294331288795</v>
      </c>
      <c r="S512" s="2">
        <f>Tabela1[[#This Row],[Qtdade Amplificação]]*('Custos Unitários'!D$20)+IF(Tabela1[[#This Row],[Qtdade Amplificação]]&gt;4,TRUNC(Tabela1[[#This Row],[Qtdade Amplificação]]/4)*'Custos Unitários'!D$17,0)</f>
        <v>0</v>
      </c>
      <c r="T51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1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12" s="2">
        <f>'Custos Unitários'!$C$23*'Custos Unitários'!$E$23*'Custos Unitários'!$C$6</f>
        <v>24215.39534631159</v>
      </c>
      <c r="W512" s="5">
        <f>SUM(Tabela3[[#This Row],[opex duto e fibra]:[opex infra estação]])</f>
        <v>66984.369936611605</v>
      </c>
    </row>
    <row r="513" spans="1:23" x14ac:dyDescent="0.25">
      <c r="A513" s="10">
        <v>312700</v>
      </c>
      <c r="B513" s="10" t="s">
        <v>37</v>
      </c>
      <c r="C513" s="10" t="s">
        <v>1801</v>
      </c>
      <c r="D513" s="10" t="s">
        <v>1802</v>
      </c>
      <c r="E513" s="10">
        <v>351980</v>
      </c>
      <c r="F513" s="10" t="s">
        <v>158</v>
      </c>
      <c r="G513" s="10" t="s">
        <v>1803</v>
      </c>
      <c r="H513" s="10" t="s">
        <v>1804</v>
      </c>
      <c r="I513" s="10">
        <v>1</v>
      </c>
      <c r="J513" s="11">
        <v>11.875999999999999</v>
      </c>
      <c r="K513" s="11">
        <f>IF(Tabela1[[#This Row],[distância '[km']]]&gt;100,TRUNC(Tabela1[[#This Row],[distância '[km']]]/'Custos Unitários'!$C$7,0),0)</f>
        <v>0</v>
      </c>
      <c r="L513" s="1">
        <f>Tabela1[[#This Row],[distância '[km']]]*(1+'Custos Unitários'!$C$8)*(('Custos Unitários'!$C$21*'Custos Unitários'!$C$4)+('Custos Unitários'!$C$22*'Custos Unitários'!$C$5))</f>
        <v>454469.34708792454</v>
      </c>
      <c r="M513" s="1">
        <f>Tabela1[[#This Row],[Qtdade Amplificação]]*('Custos Unitários'!C$20)+IF(Tabela1[[#This Row],[Qtdade Amplificação]]&gt;4,TRUNC(Tabela1[[#This Row],[Qtdade Amplificação]]/4)*'Custos Unitários'!C$17,0)</f>
        <v>0</v>
      </c>
      <c r="N51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1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13" s="1">
        <f>'Custos Unitários'!$C$23*'Custos Unitários'!$C$6</f>
        <v>302692.44182889489</v>
      </c>
      <c r="Q513" s="5">
        <f>SUM(Tabela2[[#This Row],[custo duto e fibra]:[custo infra estação]])</f>
        <v>1123633.5866381559</v>
      </c>
      <c r="R513" s="2">
        <f>Tabela1[[#This Row],[distância '[km']]]*(1+'Custos Unitários'!$C$8)*('Custos Unitários'!$C$21*'Custos Unitários'!$C$4*'Custos Unitários'!$E$21+'Custos Unitários'!$C$22*'Custos Unitários'!$C$5*'Custos Unitários'!$E$22)</f>
        <v>5453.6321650550954</v>
      </c>
      <c r="S513" s="2">
        <f>Tabela1[[#This Row],[Qtdade Amplificação]]*('Custos Unitários'!D$20)+IF(Tabela1[[#This Row],[Qtdade Amplificação]]&gt;4,TRUNC(Tabela1[[#This Row],[Qtdade Amplificação]]/4)*'Custos Unitários'!D$17,0)</f>
        <v>0</v>
      </c>
      <c r="T51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1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13" s="2">
        <f>'Custos Unitários'!$C$23*'Custos Unitários'!$E$23*'Custos Unitários'!$C$6</f>
        <v>24215.39534631159</v>
      </c>
      <c r="W513" s="5">
        <f>SUM(Tabela3[[#This Row],[opex duto e fibra]:[opex infra estação]])</f>
        <v>62656.272668537822</v>
      </c>
    </row>
    <row r="514" spans="1:23" x14ac:dyDescent="0.25">
      <c r="A514" s="10">
        <v>312705</v>
      </c>
      <c r="B514" s="10" t="s">
        <v>37</v>
      </c>
      <c r="C514" s="10" t="s">
        <v>1805</v>
      </c>
      <c r="D514" s="10" t="s">
        <v>1806</v>
      </c>
      <c r="E514" s="10">
        <v>313580</v>
      </c>
      <c r="F514" s="10" t="s">
        <v>37</v>
      </c>
      <c r="G514" s="10" t="s">
        <v>1438</v>
      </c>
      <c r="H514" s="10" t="s">
        <v>1439</v>
      </c>
      <c r="I514" s="10">
        <v>1</v>
      </c>
      <c r="J514" s="11">
        <v>61.030999999999999</v>
      </c>
      <c r="K514" s="11">
        <f>IF(Tabela1[[#This Row],[distância '[km']]]&gt;100,TRUNC(Tabela1[[#This Row],[distância '[km']]]/'Custos Unitários'!$C$7,0),0)</f>
        <v>0</v>
      </c>
      <c r="L514" s="1">
        <f>Tabela1[[#This Row],[distância '[km']]]*(1+'Custos Unitários'!$C$8)*(('Custos Unitários'!$C$21*'Custos Unitários'!$C$4)+('Custos Unitários'!$C$22*'Custos Unitários'!$C$5))</f>
        <v>2335527.0059046079</v>
      </c>
      <c r="M514" s="1">
        <f>Tabela1[[#This Row],[Qtdade Amplificação]]*('Custos Unitários'!C$20)+IF(Tabela1[[#This Row],[Qtdade Amplificação]]&gt;4,TRUNC(Tabela1[[#This Row],[Qtdade Amplificação]]/4)*'Custos Unitários'!C$17,0)</f>
        <v>0</v>
      </c>
      <c r="N51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51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514" s="1">
        <f>'Custos Unitários'!$C$23*'Custos Unitários'!$C$6</f>
        <v>302692.44182889489</v>
      </c>
      <c r="Q514" s="5">
        <f>SUM(Tabela2[[#This Row],[custo duto e fibra]:[custo infra estação]])</f>
        <v>3010100.9334054813</v>
      </c>
      <c r="R514" s="2">
        <f>Tabela1[[#This Row],[distância '[km']]]*(1+'Custos Unitários'!$C$8)*('Custos Unitários'!$C$21*'Custos Unitários'!$C$4*'Custos Unitários'!$E$21+'Custos Unitários'!$C$22*'Custos Unitários'!$C$5*'Custos Unitários'!$E$22)</f>
        <v>28026.324070855298</v>
      </c>
      <c r="S514" s="2">
        <f>Tabela1[[#This Row],[Qtdade Amplificação]]*('Custos Unitários'!D$20)+IF(Tabela1[[#This Row],[Qtdade Amplificação]]&gt;4,TRUNC(Tabela1[[#This Row],[Qtdade Amplificação]]/4)*'Custos Unitários'!D$17,0)</f>
        <v>0</v>
      </c>
      <c r="T51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51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514" s="2">
        <f>'Custos Unitários'!$C$23*'Custos Unitários'!$E$23*'Custos Unitários'!$C$6</f>
        <v>24215.39534631159</v>
      </c>
      <c r="W514" s="5">
        <f>SUM(Tabela3[[#This Row],[opex duto e fibra]:[opex infra estação]])</f>
        <v>85769.93336940225</v>
      </c>
    </row>
    <row r="515" spans="1:23" x14ac:dyDescent="0.25">
      <c r="A515" s="10">
        <v>220430</v>
      </c>
      <c r="B515" s="10" t="s">
        <v>27</v>
      </c>
      <c r="C515" s="10" t="s">
        <v>1807</v>
      </c>
      <c r="D515" s="10" t="s">
        <v>1808</v>
      </c>
      <c r="E515" s="10">
        <v>230270</v>
      </c>
      <c r="F515" s="10" t="s">
        <v>203</v>
      </c>
      <c r="G515" s="10" t="s">
        <v>405</v>
      </c>
      <c r="H515" s="10" t="s">
        <v>406</v>
      </c>
      <c r="I515" s="10">
        <v>1</v>
      </c>
      <c r="J515" s="11">
        <v>29.317</v>
      </c>
      <c r="K515" s="11">
        <f>IF(Tabela1[[#This Row],[distância '[km']]]&gt;100,TRUNC(Tabela1[[#This Row],[distância '[km']]]/'Custos Unitários'!$C$7,0),0)</f>
        <v>0</v>
      </c>
      <c r="L515" s="1">
        <f>Tabela1[[#This Row],[distância '[km']]]*(1+'Custos Unitários'!$C$8)*(('Custos Unitários'!$C$21*'Custos Unitários'!$C$4)+('Custos Unitários'!$C$22*'Custos Unitários'!$C$5))</f>
        <v>1121899.4483476495</v>
      </c>
      <c r="M515" s="1">
        <f>Tabela1[[#This Row],[Qtdade Amplificação]]*('Custos Unitários'!C$20)+IF(Tabela1[[#This Row],[Qtdade Amplificação]]&gt;4,TRUNC(Tabela1[[#This Row],[Qtdade Amplificação]]/4)*'Custos Unitários'!C$17,0)</f>
        <v>0</v>
      </c>
      <c r="N51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1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15" s="1">
        <f>'Custos Unitários'!$C$23*'Custos Unitários'!$C$6</f>
        <v>302692.44182889489</v>
      </c>
      <c r="Q515" s="5">
        <f>SUM(Tabela2[[#This Row],[custo duto e fibra]:[custo infra estação]])</f>
        <v>1791063.6878978806</v>
      </c>
      <c r="R515" s="2">
        <f>Tabela1[[#This Row],[distância '[km']]]*(1+'Custos Unitários'!$C$8)*('Custos Unitários'!$C$21*'Custos Unitários'!$C$4*'Custos Unitários'!$E$21+'Custos Unitários'!$C$22*'Custos Unitários'!$C$5*'Custos Unitários'!$E$22)</f>
        <v>13462.793380171794</v>
      </c>
      <c r="S515" s="2">
        <f>Tabela1[[#This Row],[Qtdade Amplificação]]*('Custos Unitários'!D$20)+IF(Tabela1[[#This Row],[Qtdade Amplificação]]&gt;4,TRUNC(Tabela1[[#This Row],[Qtdade Amplificação]]/4)*'Custos Unitários'!D$17,0)</f>
        <v>0</v>
      </c>
      <c r="T51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1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15" s="2">
        <f>'Custos Unitários'!$C$23*'Custos Unitários'!$E$23*'Custos Unitários'!$C$6</f>
        <v>24215.39534631159</v>
      </c>
      <c r="W515" s="5">
        <f>SUM(Tabela3[[#This Row],[opex duto e fibra]:[opex infra estação]])</f>
        <v>70665.433883654521</v>
      </c>
    </row>
    <row r="516" spans="1:23" x14ac:dyDescent="0.25">
      <c r="A516" s="10">
        <v>312707</v>
      </c>
      <c r="B516" s="10" t="s">
        <v>37</v>
      </c>
      <c r="C516" s="10" t="s">
        <v>1809</v>
      </c>
      <c r="D516" s="10" t="s">
        <v>1810</v>
      </c>
      <c r="E516" s="10">
        <v>315700</v>
      </c>
      <c r="F516" s="10" t="s">
        <v>37</v>
      </c>
      <c r="G516" s="10" t="s">
        <v>1396</v>
      </c>
      <c r="H516" s="10" t="s">
        <v>1397</v>
      </c>
      <c r="I516" s="10">
        <v>1</v>
      </c>
      <c r="J516" s="11">
        <v>48.814</v>
      </c>
      <c r="K516" s="11">
        <f>IF(Tabela1[[#This Row],[distância '[km']]]&gt;100,TRUNC(Tabela1[[#This Row],[distância '[km']]]/'Custos Unitários'!$C$7,0),0)</f>
        <v>0</v>
      </c>
      <c r="L516" s="1">
        <f>Tabela1[[#This Row],[distância '[km']]]*(1+'Custos Unitários'!$C$8)*(('Custos Unitários'!$C$21*'Custos Unitários'!$C$4)+('Custos Unitários'!$C$22*'Custos Unitários'!$C$5))</f>
        <v>1868008.3116158599</v>
      </c>
      <c r="M516" s="1">
        <f>Tabela1[[#This Row],[Qtdade Amplificação]]*('Custos Unitários'!C$20)+IF(Tabela1[[#This Row],[Qtdade Amplificação]]&gt;4,TRUNC(Tabela1[[#This Row],[Qtdade Amplificação]]/4)*'Custos Unitários'!C$17,0)</f>
        <v>0</v>
      </c>
      <c r="N51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1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16" s="1">
        <f>'Custos Unitários'!$C$23*'Custos Unitários'!$C$6</f>
        <v>302692.44182889489</v>
      </c>
      <c r="Q516" s="5">
        <f>SUM(Tabela2[[#This Row],[custo duto e fibra]:[custo infra estação]])</f>
        <v>2537172.5511660911</v>
      </c>
      <c r="R516" s="2">
        <f>Tabela1[[#This Row],[distância '[km']]]*(1+'Custos Unitários'!$C$8)*('Custos Unitários'!$C$21*'Custos Unitários'!$C$4*'Custos Unitários'!$E$21+'Custos Unitários'!$C$22*'Custos Unitários'!$C$5*'Custos Unitários'!$E$22)</f>
        <v>22416.09973939032</v>
      </c>
      <c r="S516" s="2">
        <f>Tabela1[[#This Row],[Qtdade Amplificação]]*('Custos Unitários'!D$20)+IF(Tabela1[[#This Row],[Qtdade Amplificação]]&gt;4,TRUNC(Tabela1[[#This Row],[Qtdade Amplificação]]/4)*'Custos Unitários'!D$17,0)</f>
        <v>0</v>
      </c>
      <c r="T51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1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16" s="2">
        <f>'Custos Unitários'!$C$23*'Custos Unitários'!$E$23*'Custos Unitários'!$C$6</f>
        <v>24215.39534631159</v>
      </c>
      <c r="W516" s="5">
        <f>SUM(Tabela3[[#This Row],[opex duto e fibra]:[opex infra estação]])</f>
        <v>79618.740242873042</v>
      </c>
    </row>
    <row r="517" spans="1:23" x14ac:dyDescent="0.25">
      <c r="A517" s="10">
        <v>240400</v>
      </c>
      <c r="B517" s="10" t="s">
        <v>80</v>
      </c>
      <c r="C517" s="10" t="s">
        <v>1811</v>
      </c>
      <c r="D517" s="10" t="s">
        <v>1812</v>
      </c>
      <c r="E517" s="10">
        <v>240590</v>
      </c>
      <c r="F517" s="10" t="s">
        <v>80</v>
      </c>
      <c r="G517" s="10" t="s">
        <v>304</v>
      </c>
      <c r="H517" s="10" t="s">
        <v>305</v>
      </c>
      <c r="I517" s="10">
        <v>1</v>
      </c>
      <c r="J517" s="11">
        <v>22.919</v>
      </c>
      <c r="K517" s="11">
        <f>IF(Tabela1[[#This Row],[distância '[km']]]&gt;100,TRUNC(Tabela1[[#This Row],[distância '[km']]]/'Custos Unitários'!$C$7,0),0)</f>
        <v>0</v>
      </c>
      <c r="L517" s="1">
        <f>Tabela1[[#This Row],[distância '[km']]]*(1+'Custos Unitários'!$C$8)*(('Custos Unitários'!$C$21*'Custos Unitários'!$C$4)+('Custos Unitários'!$C$22*'Custos Unitários'!$C$5))</f>
        <v>877061.54984069918</v>
      </c>
      <c r="M517" s="1">
        <f>Tabela1[[#This Row],[Qtdade Amplificação]]*('Custos Unitários'!C$20)+IF(Tabela1[[#This Row],[Qtdade Amplificação]]&gt;4,TRUNC(Tabela1[[#This Row],[Qtdade Amplificação]]/4)*'Custos Unitários'!C$17,0)</f>
        <v>0</v>
      </c>
      <c r="N51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1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17" s="1">
        <f>'Custos Unitários'!$C$23*'Custos Unitários'!$C$6</f>
        <v>302692.44182889489</v>
      </c>
      <c r="Q517" s="5">
        <f>SUM(Tabela2[[#This Row],[custo duto e fibra]:[custo infra estação]])</f>
        <v>1546225.7893909302</v>
      </c>
      <c r="R517" s="2">
        <f>Tabela1[[#This Row],[distância '[km']]]*(1+'Custos Unitários'!$C$8)*('Custos Unitários'!$C$21*'Custos Unitários'!$C$4*'Custos Unitários'!$E$21+'Custos Unitários'!$C$22*'Custos Unitários'!$C$5*'Custos Unitários'!$E$22)</f>
        <v>10524.738598088392</v>
      </c>
      <c r="S517" s="2">
        <f>Tabela1[[#This Row],[Qtdade Amplificação]]*('Custos Unitários'!D$20)+IF(Tabela1[[#This Row],[Qtdade Amplificação]]&gt;4,TRUNC(Tabela1[[#This Row],[Qtdade Amplificação]]/4)*'Custos Unitários'!D$17,0)</f>
        <v>0</v>
      </c>
      <c r="T51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1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17" s="2">
        <f>'Custos Unitários'!$C$23*'Custos Unitários'!$E$23*'Custos Unitários'!$C$6</f>
        <v>24215.39534631159</v>
      </c>
      <c r="W517" s="5">
        <f>SUM(Tabela3[[#This Row],[opex duto e fibra]:[opex infra estação]])</f>
        <v>67727.379101571118</v>
      </c>
    </row>
    <row r="518" spans="1:23" x14ac:dyDescent="0.25">
      <c r="A518" s="10">
        <v>312720</v>
      </c>
      <c r="B518" s="10" t="s">
        <v>37</v>
      </c>
      <c r="C518" s="10" t="s">
        <v>1813</v>
      </c>
      <c r="D518" s="10" t="s">
        <v>1814</v>
      </c>
      <c r="E518" s="10">
        <v>315360</v>
      </c>
      <c r="F518" s="10" t="s">
        <v>37</v>
      </c>
      <c r="G518" s="10" t="s">
        <v>494</v>
      </c>
      <c r="H518" s="10" t="s">
        <v>495</v>
      </c>
      <c r="I518" s="10">
        <v>1</v>
      </c>
      <c r="J518" s="11">
        <v>17.838999999999999</v>
      </c>
      <c r="K518" s="11">
        <f>IF(Tabela1[[#This Row],[distância '[km']]]&gt;100,TRUNC(Tabela1[[#This Row],[distância '[km']]]/'Custos Unitários'!$C$7,0),0)</f>
        <v>0</v>
      </c>
      <c r="L518" s="1">
        <f>Tabela1[[#This Row],[distância '[km']]]*(1+'Custos Unitários'!$C$8)*(('Custos Unitários'!$C$21*'Custos Unitários'!$C$4)+('Custos Unitários'!$C$22*'Custos Unitários'!$C$5))</f>
        <v>682660.71764074487</v>
      </c>
      <c r="M518" s="1">
        <f>Tabela1[[#This Row],[Qtdade Amplificação]]*('Custos Unitários'!C$20)+IF(Tabela1[[#This Row],[Qtdade Amplificação]]&gt;4,TRUNC(Tabela1[[#This Row],[Qtdade Amplificação]]/4)*'Custos Unitários'!C$17,0)</f>
        <v>0</v>
      </c>
      <c r="N51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1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18" s="1">
        <f>'Custos Unitários'!$C$23*'Custos Unitários'!$C$6</f>
        <v>302692.44182889489</v>
      </c>
      <c r="Q518" s="5">
        <f>SUM(Tabela2[[#This Row],[custo duto e fibra]:[custo infra estação]])</f>
        <v>1351824.957190976</v>
      </c>
      <c r="R518" s="2">
        <f>Tabela1[[#This Row],[distância '[km']]]*(1+'Custos Unitários'!$C$8)*('Custos Unitários'!$C$21*'Custos Unitários'!$C$4*'Custos Unitários'!$E$21+'Custos Unitários'!$C$22*'Custos Unitários'!$C$5*'Custos Unitários'!$E$22)</f>
        <v>8191.9286116889389</v>
      </c>
      <c r="S518" s="2">
        <f>Tabela1[[#This Row],[Qtdade Amplificação]]*('Custos Unitários'!D$20)+IF(Tabela1[[#This Row],[Qtdade Amplificação]]&gt;4,TRUNC(Tabela1[[#This Row],[Qtdade Amplificação]]/4)*'Custos Unitários'!D$17,0)</f>
        <v>0</v>
      </c>
      <c r="T51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1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18" s="2">
        <f>'Custos Unitários'!$C$23*'Custos Unitários'!$E$23*'Custos Unitários'!$C$6</f>
        <v>24215.39534631159</v>
      </c>
      <c r="W518" s="5">
        <f>SUM(Tabela3[[#This Row],[opex duto e fibra]:[opex infra estação]])</f>
        <v>65394.56911517166</v>
      </c>
    </row>
    <row r="519" spans="1:23" x14ac:dyDescent="0.25">
      <c r="A519" s="10">
        <v>250625</v>
      </c>
      <c r="B519" s="10" t="s">
        <v>61</v>
      </c>
      <c r="C519" s="10" t="s">
        <v>1815</v>
      </c>
      <c r="D519" s="10" t="s">
        <v>1816</v>
      </c>
      <c r="E519" s="10">
        <v>251700</v>
      </c>
      <c r="F519" s="10" t="s">
        <v>61</v>
      </c>
      <c r="G519" s="10" t="s">
        <v>4585</v>
      </c>
      <c r="H519" s="10" t="s">
        <v>4586</v>
      </c>
      <c r="I519" s="10">
        <v>1</v>
      </c>
      <c r="J519" s="11">
        <v>30.138000000000002</v>
      </c>
      <c r="K519" s="11">
        <f>IF(Tabela1[[#This Row],[distância '[km']]]&gt;100,TRUNC(Tabela1[[#This Row],[distância '[km']]]/'Custos Unitários'!$C$7,0),0)</f>
        <v>0</v>
      </c>
      <c r="L519" s="1">
        <f>Tabela1[[#This Row],[distância '[km']]]*(1+'Custos Unitários'!$C$8)*(('Custos Unitários'!$C$21*'Custos Unitários'!$C$4)+('Custos Unitários'!$C$22*'Custos Unitários'!$C$5))</f>
        <v>1153317.3781185476</v>
      </c>
      <c r="M519" s="1">
        <f>Tabela1[[#This Row],[Qtdade Amplificação]]*('Custos Unitários'!C$20)+IF(Tabela1[[#This Row],[Qtdade Amplificação]]&gt;4,TRUNC(Tabela1[[#This Row],[Qtdade Amplificação]]/4)*'Custos Unitários'!C$17,0)</f>
        <v>0</v>
      </c>
      <c r="N51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1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19" s="1">
        <f>'Custos Unitários'!$C$23*'Custos Unitários'!$C$6</f>
        <v>302692.44182889489</v>
      </c>
      <c r="Q519" s="5">
        <f>SUM(Tabela2[[#This Row],[custo duto e fibra]:[custo infra estação]])</f>
        <v>1822481.6176687786</v>
      </c>
      <c r="R519" s="2">
        <f>Tabela1[[#This Row],[distância '[km']]]*(1+'Custos Unitários'!$C$8)*('Custos Unitários'!$C$21*'Custos Unitários'!$C$4*'Custos Unitários'!$E$21+'Custos Unitários'!$C$22*'Custos Unitários'!$C$5*'Custos Unitários'!$E$22)</f>
        <v>13839.808537422572</v>
      </c>
      <c r="S519" s="2">
        <f>Tabela1[[#This Row],[Qtdade Amplificação]]*('Custos Unitários'!D$20)+IF(Tabela1[[#This Row],[Qtdade Amplificação]]&gt;4,TRUNC(Tabela1[[#This Row],[Qtdade Amplificação]]/4)*'Custos Unitários'!D$17,0)</f>
        <v>0</v>
      </c>
      <c r="T51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1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19" s="2">
        <f>'Custos Unitários'!$C$23*'Custos Unitários'!$E$23*'Custos Unitários'!$C$6</f>
        <v>24215.39534631159</v>
      </c>
      <c r="W519" s="5">
        <f>SUM(Tabela3[[#This Row],[opex duto e fibra]:[opex infra estação]])</f>
        <v>71042.449040905296</v>
      </c>
    </row>
    <row r="520" spans="1:23" x14ac:dyDescent="0.25">
      <c r="A520" s="10">
        <v>240410</v>
      </c>
      <c r="B520" s="10" t="s">
        <v>80</v>
      </c>
      <c r="C520" s="10" t="s">
        <v>1819</v>
      </c>
      <c r="D520" s="10" t="s">
        <v>1820</v>
      </c>
      <c r="E520" s="10">
        <v>240185</v>
      </c>
      <c r="F520" s="10" t="s">
        <v>80</v>
      </c>
      <c r="G520" s="10" t="s">
        <v>3224</v>
      </c>
      <c r="H520" s="10" t="s">
        <v>3225</v>
      </c>
      <c r="I520" s="10">
        <v>0</v>
      </c>
      <c r="J520" s="11">
        <v>22.695184279064151</v>
      </c>
      <c r="K520" s="11">
        <f>IF(Tabela1[[#This Row],[distância '[km']]]&gt;100,TRUNC(Tabela1[[#This Row],[distância '[km']]]/'Custos Unitários'!$C$7,0),0)</f>
        <v>0</v>
      </c>
      <c r="L520" s="1">
        <f>Tabela1[[#This Row],[distância '[km']]]*(1+'Custos Unitários'!$C$8)*(('Custos Unitários'!$C$21*'Custos Unitários'!$C$4)+('Custos Unitários'!$C$22*'Custos Unitários'!$C$5))</f>
        <v>868496.59661050979</v>
      </c>
      <c r="M520" s="1">
        <f>Tabela1[[#This Row],[Qtdade Amplificação]]*('Custos Unitários'!C$20)+IF(Tabela1[[#This Row],[Qtdade Amplificação]]&gt;4,TRUNC(Tabela1[[#This Row],[Qtdade Amplificação]]/4)*'Custos Unitários'!C$17,0)</f>
        <v>0</v>
      </c>
      <c r="N52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2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20" s="1">
        <f>'Custos Unitários'!$C$23*'Custos Unitários'!$C$6</f>
        <v>302692.44182889489</v>
      </c>
      <c r="Q520" s="5">
        <f>SUM(Tabela2[[#This Row],[custo duto e fibra]:[custo infra estação]])</f>
        <v>1537660.8361607408</v>
      </c>
      <c r="R520" s="2">
        <f>Tabela1[[#This Row],[distância '[km']]]*(1+'Custos Unitários'!$C$8)*('Custos Unitários'!$C$21*'Custos Unitários'!$C$4*'Custos Unitários'!$E$21+'Custos Unitários'!$C$22*'Custos Unitários'!$C$5*'Custos Unitários'!$E$22)</f>
        <v>10421.959159326118</v>
      </c>
      <c r="S520" s="2">
        <f>Tabela1[[#This Row],[Qtdade Amplificação]]*('Custos Unitários'!D$20)+IF(Tabela1[[#This Row],[Qtdade Amplificação]]&gt;4,TRUNC(Tabela1[[#This Row],[Qtdade Amplificação]]/4)*'Custos Unitários'!D$17,0)</f>
        <v>0</v>
      </c>
      <c r="T52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2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20" s="2">
        <f>'Custos Unitários'!$C$23*'Custos Unitários'!$E$23*'Custos Unitários'!$C$6</f>
        <v>24215.39534631159</v>
      </c>
      <c r="W520" s="5">
        <f>SUM(Tabela3[[#This Row],[opex duto e fibra]:[opex infra estação]])</f>
        <v>67624.599662808847</v>
      </c>
    </row>
    <row r="521" spans="1:23" x14ac:dyDescent="0.25">
      <c r="A521" s="10">
        <v>312733</v>
      </c>
      <c r="B521" s="10" t="s">
        <v>37</v>
      </c>
      <c r="C521" s="10" t="s">
        <v>1821</v>
      </c>
      <c r="D521" s="10" t="s">
        <v>1822</v>
      </c>
      <c r="E521" s="10">
        <v>311547</v>
      </c>
      <c r="F521" s="10" t="s">
        <v>37</v>
      </c>
      <c r="G521" s="10" t="s">
        <v>1823</v>
      </c>
      <c r="H521" s="10" t="s">
        <v>1824</v>
      </c>
      <c r="I521" s="10">
        <v>1</v>
      </c>
      <c r="J521" s="11">
        <v>42.365000000000002</v>
      </c>
      <c r="K521" s="11">
        <f>IF(Tabela1[[#This Row],[distância '[km']]]&gt;100,TRUNC(Tabela1[[#This Row],[distância '[km']]]/'Custos Unitários'!$C$7,0),0)</f>
        <v>0</v>
      </c>
      <c r="L521" s="1">
        <f>Tabela1[[#This Row],[distância '[km']]]*(1+'Custos Unitários'!$C$8)*(('Custos Unitários'!$C$21*'Custos Unitários'!$C$4)+('Custos Unitários'!$C$22*'Custos Unitários'!$C$5))</f>
        <v>1621218.7512108393</v>
      </c>
      <c r="M521" s="1">
        <f>Tabela1[[#This Row],[Qtdade Amplificação]]*('Custos Unitários'!C$20)+IF(Tabela1[[#This Row],[Qtdade Amplificação]]&gt;4,TRUNC(Tabela1[[#This Row],[Qtdade Amplificação]]/4)*'Custos Unitários'!C$17,0)</f>
        <v>0</v>
      </c>
      <c r="N52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2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21" s="1">
        <f>'Custos Unitários'!$C$23*'Custos Unitários'!$C$6</f>
        <v>302692.44182889489</v>
      </c>
      <c r="Q521" s="5">
        <f>SUM(Tabela2[[#This Row],[custo duto e fibra]:[custo infra estação]])</f>
        <v>2290382.9907610705</v>
      </c>
      <c r="R521" s="2">
        <f>Tabela1[[#This Row],[distância '[km']]]*(1+'Custos Unitários'!$C$8)*('Custos Unitários'!$C$21*'Custos Unitários'!$C$4*'Custos Unitários'!$E$21+'Custos Unitários'!$C$22*'Custos Unitários'!$C$5*'Custos Unitários'!$E$22)</f>
        <v>19454.625014530073</v>
      </c>
      <c r="S521" s="2">
        <f>Tabela1[[#This Row],[Qtdade Amplificação]]*('Custos Unitários'!D$20)+IF(Tabela1[[#This Row],[Qtdade Amplificação]]&gt;4,TRUNC(Tabela1[[#This Row],[Qtdade Amplificação]]/4)*'Custos Unitários'!D$17,0)</f>
        <v>0</v>
      </c>
      <c r="T52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2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21" s="2">
        <f>'Custos Unitários'!$C$23*'Custos Unitários'!$E$23*'Custos Unitários'!$C$6</f>
        <v>24215.39534631159</v>
      </c>
      <c r="W521" s="5">
        <f>SUM(Tabela3[[#This Row],[opex duto e fibra]:[opex infra estação]])</f>
        <v>76657.265518012791</v>
      </c>
    </row>
    <row r="522" spans="1:23" x14ac:dyDescent="0.25">
      <c r="A522" s="10">
        <v>150307</v>
      </c>
      <c r="B522" s="10" t="s">
        <v>14</v>
      </c>
      <c r="C522" s="10" t="s">
        <v>2992</v>
      </c>
      <c r="D522" s="10" t="s">
        <v>2993</v>
      </c>
      <c r="E522" s="10">
        <v>150230</v>
      </c>
      <c r="F522" s="10" t="s">
        <v>14</v>
      </c>
      <c r="G522" s="10" t="s">
        <v>4820</v>
      </c>
      <c r="H522" s="10" t="s">
        <v>4821</v>
      </c>
      <c r="I522" s="10">
        <v>1</v>
      </c>
      <c r="J522" s="11">
        <v>25.818999999999999</v>
      </c>
      <c r="K522" s="11">
        <f>IF(Tabela1[[#This Row],[distância '[km']]]&gt;100,TRUNC(Tabela1[[#This Row],[distância '[km']]]/'Custos Unitários'!$C$7,0),0)</f>
        <v>0</v>
      </c>
      <c r="L522" s="1">
        <f>Tabela1[[#This Row],[distância '[km']]]*(1+'Custos Unitários'!$C$8)*(('Custos Unitários'!$C$21*'Custos Unitários'!$C$4)+('Custos Unitários'!$C$22*'Custos Unitários'!$C$5))</f>
        <v>988038.40286823211</v>
      </c>
      <c r="M522" s="1">
        <f>Tabela1[[#This Row],[Qtdade Amplificação]]*('Custos Unitários'!C$20)+IF(Tabela1[[#This Row],[Qtdade Amplificação]]&gt;4,TRUNC(Tabela1[[#This Row],[Qtdade Amplificação]]/4)*'Custos Unitários'!C$17,0)</f>
        <v>0</v>
      </c>
      <c r="N52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2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22" s="1">
        <f>'Custos Unitários'!$C$23*'Custos Unitários'!$C$6</f>
        <v>302692.44182889489</v>
      </c>
      <c r="Q522" s="5">
        <f>SUM(Tabela2[[#This Row],[custo duto e fibra]:[custo infra estação]])</f>
        <v>1657202.6424184632</v>
      </c>
      <c r="R522" s="2">
        <f>Tabela1[[#This Row],[distância '[km']]]*(1+'Custos Unitários'!$C$8)*('Custos Unitários'!$C$21*'Custos Unitários'!$C$4*'Custos Unitários'!$E$21+'Custos Unitários'!$C$22*'Custos Unitários'!$C$5*'Custos Unitários'!$E$22)</f>
        <v>11856.460834418785</v>
      </c>
      <c r="S522" s="2">
        <f>Tabela1[[#This Row],[Qtdade Amplificação]]*('Custos Unitários'!D$20)+IF(Tabela1[[#This Row],[Qtdade Amplificação]]&gt;4,TRUNC(Tabela1[[#This Row],[Qtdade Amplificação]]/4)*'Custos Unitários'!D$17,0)</f>
        <v>0</v>
      </c>
      <c r="T52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2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22" s="2">
        <f>'Custos Unitários'!$C$23*'Custos Unitários'!$E$23*'Custos Unitários'!$C$6</f>
        <v>24215.39534631159</v>
      </c>
      <c r="W522" s="5">
        <f>SUM(Tabela3[[#This Row],[opex duto e fibra]:[opex infra estação]])</f>
        <v>69059.101337901506</v>
      </c>
    </row>
    <row r="523" spans="1:23" x14ac:dyDescent="0.25">
      <c r="A523" s="10">
        <v>430865</v>
      </c>
      <c r="B523" s="10" t="s">
        <v>32</v>
      </c>
      <c r="C523" s="10" t="s">
        <v>1825</v>
      </c>
      <c r="D523" s="10" t="s">
        <v>1826</v>
      </c>
      <c r="E523" s="10">
        <v>431920</v>
      </c>
      <c r="F523" s="10" t="s">
        <v>32</v>
      </c>
      <c r="G523" s="10" t="s">
        <v>1541</v>
      </c>
      <c r="H523" s="10" t="s">
        <v>1542</v>
      </c>
      <c r="I523" s="10">
        <v>1</v>
      </c>
      <c r="J523" s="11">
        <v>45.701999999999998</v>
      </c>
      <c r="K523" s="11">
        <f>IF(Tabela1[[#This Row],[distância '[km']]]&gt;100,TRUNC(Tabela1[[#This Row],[distância '[km']]]/'Custos Unitários'!$C$7,0),0)</f>
        <v>0</v>
      </c>
      <c r="L523" s="1">
        <f>Tabela1[[#This Row],[distância '[km']]]*(1+'Custos Unitários'!$C$8)*(('Custos Unitários'!$C$21*'Custos Unitários'!$C$4)+('Custos Unitários'!$C$22*'Custos Unitários'!$C$5))</f>
        <v>1748918.6679532107</v>
      </c>
      <c r="M523" s="1">
        <f>Tabela1[[#This Row],[Qtdade Amplificação]]*('Custos Unitários'!C$20)+IF(Tabela1[[#This Row],[Qtdade Amplificação]]&gt;4,TRUNC(Tabela1[[#This Row],[Qtdade Amplificação]]/4)*'Custos Unitários'!C$17,0)</f>
        <v>0</v>
      </c>
      <c r="N52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2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23" s="1">
        <f>'Custos Unitários'!$C$23*'Custos Unitários'!$C$6</f>
        <v>302692.44182889489</v>
      </c>
      <c r="Q523" s="5">
        <f>SUM(Tabela2[[#This Row],[custo duto e fibra]:[custo infra estação]])</f>
        <v>2418082.9075034419</v>
      </c>
      <c r="R523" s="2">
        <f>Tabela1[[#This Row],[distância '[km']]]*(1+'Custos Unitários'!$C$8)*('Custos Unitários'!$C$21*'Custos Unitários'!$C$4*'Custos Unitários'!$E$21+'Custos Unitários'!$C$22*'Custos Unitários'!$C$5*'Custos Unitários'!$E$22)</f>
        <v>20987.024015438528</v>
      </c>
      <c r="S523" s="2">
        <f>Tabela1[[#This Row],[Qtdade Amplificação]]*('Custos Unitários'!D$20)+IF(Tabela1[[#This Row],[Qtdade Amplificação]]&gt;4,TRUNC(Tabela1[[#This Row],[Qtdade Amplificação]]/4)*'Custos Unitários'!D$17,0)</f>
        <v>0</v>
      </c>
      <c r="T52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2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23" s="2">
        <f>'Custos Unitários'!$C$23*'Custos Unitários'!$E$23*'Custos Unitários'!$C$6</f>
        <v>24215.39534631159</v>
      </c>
      <c r="W523" s="5">
        <f>SUM(Tabela3[[#This Row],[opex duto e fibra]:[opex infra estação]])</f>
        <v>78189.664518921258</v>
      </c>
    </row>
    <row r="524" spans="1:23" x14ac:dyDescent="0.25">
      <c r="A524" s="10">
        <v>510385</v>
      </c>
      <c r="B524" s="10" t="s">
        <v>208</v>
      </c>
      <c r="C524" s="10" t="s">
        <v>1827</v>
      </c>
      <c r="D524" s="10" t="s">
        <v>1828</v>
      </c>
      <c r="E524" s="10">
        <v>510270</v>
      </c>
      <c r="F524" s="10" t="s">
        <v>208</v>
      </c>
      <c r="G524" s="10" t="s">
        <v>559</v>
      </c>
      <c r="H524" s="10" t="s">
        <v>1039</v>
      </c>
      <c r="I524" s="10">
        <v>0</v>
      </c>
      <c r="J524" s="11">
        <v>94.123981534886738</v>
      </c>
      <c r="K524" s="11">
        <f>IF(Tabela1[[#This Row],[distância '[km']]]&gt;100,TRUNC(Tabela1[[#This Row],[distância '[km']]]/'Custos Unitários'!$C$7,0),0)</f>
        <v>0</v>
      </c>
      <c r="L524" s="1">
        <f>Tabela1[[#This Row],[distância '[km']]]*(1+'Custos Unitários'!$C$8)*(('Custos Unitários'!$C$21*'Custos Unitários'!$C$4)+('Custos Unitários'!$C$22*'Custos Unitários'!$C$5))</f>
        <v>3601925.2638494312</v>
      </c>
      <c r="M524" s="1">
        <f>Tabela1[[#This Row],[Qtdade Amplificação]]*('Custos Unitários'!C$20)+IF(Tabela1[[#This Row],[Qtdade Amplificação]]&gt;4,TRUNC(Tabela1[[#This Row],[Qtdade Amplificação]]/4)*'Custos Unitários'!C$17,0)</f>
        <v>0</v>
      </c>
      <c r="N52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52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524" s="1">
        <f>'Custos Unitários'!$C$23*'Custos Unitários'!$C$6</f>
        <v>302692.44182889489</v>
      </c>
      <c r="Q524" s="5">
        <f>SUM(Tabela2[[#This Row],[custo duto e fibra]:[custo infra estação]])</f>
        <v>4322400.8444911316</v>
      </c>
      <c r="R524" s="2">
        <f>Tabela1[[#This Row],[distância '[km']]]*(1+'Custos Unitários'!$C$8)*('Custos Unitários'!$C$21*'Custos Unitários'!$C$4*'Custos Unitários'!$E$21+'Custos Unitários'!$C$22*'Custos Unitários'!$C$5*'Custos Unitários'!$E$22)</f>
        <v>43223.103166193177</v>
      </c>
      <c r="S524" s="2">
        <f>Tabela1[[#This Row],[Qtdade Amplificação]]*('Custos Unitários'!D$20)+IF(Tabela1[[#This Row],[Qtdade Amplificação]]&gt;4,TRUNC(Tabela1[[#This Row],[Qtdade Amplificação]]/4)*'Custos Unitários'!D$17,0)</f>
        <v>0</v>
      </c>
      <c r="T52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52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524" s="2">
        <f>'Custos Unitários'!$C$23*'Custos Unitários'!$E$23*'Custos Unitários'!$C$6</f>
        <v>24215.39534631159</v>
      </c>
      <c r="W524" s="5">
        <f>SUM(Tabela3[[#This Row],[opex duto e fibra]:[opex infra estação]])</f>
        <v>105556.87777882285</v>
      </c>
    </row>
    <row r="525" spans="1:23" x14ac:dyDescent="0.25">
      <c r="A525" s="10">
        <v>510390</v>
      </c>
      <c r="B525" s="10" t="s">
        <v>208</v>
      </c>
      <c r="C525" s="10" t="s">
        <v>1829</v>
      </c>
      <c r="D525" s="10" t="s">
        <v>1830</v>
      </c>
      <c r="E525" s="10">
        <v>510180</v>
      </c>
      <c r="F525" s="10" t="s">
        <v>208</v>
      </c>
      <c r="G525" s="10" t="s">
        <v>371</v>
      </c>
      <c r="H525" s="10" t="s">
        <v>372</v>
      </c>
      <c r="I525" s="10">
        <v>1</v>
      </c>
      <c r="J525" s="11">
        <v>65.584000000000003</v>
      </c>
      <c r="K525" s="11">
        <f>IF(Tabela1[[#This Row],[distância '[km']]]&gt;100,TRUNC(Tabela1[[#This Row],[distância '[km']]]/'Custos Unitários'!$C$7,0),0)</f>
        <v>0</v>
      </c>
      <c r="L525" s="1">
        <f>Tabela1[[#This Row],[distância '[km']]]*(1+'Custos Unitários'!$C$8)*(('Custos Unitários'!$C$21*'Custos Unitários'!$C$4)+('Custos Unitários'!$C$22*'Custos Unitários'!$C$5))</f>
        <v>2509760.665157835</v>
      </c>
      <c r="M525" s="1">
        <f>Tabela1[[#This Row],[Qtdade Amplificação]]*('Custos Unitários'!C$20)+IF(Tabela1[[#This Row],[Qtdade Amplificação]]&gt;4,TRUNC(Tabela1[[#This Row],[Qtdade Amplificação]]/4)*'Custos Unitários'!C$17,0)</f>
        <v>0</v>
      </c>
      <c r="N52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52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525" s="1">
        <f>'Custos Unitários'!$C$23*'Custos Unitários'!$C$6</f>
        <v>302692.44182889489</v>
      </c>
      <c r="Q525" s="5">
        <f>SUM(Tabela2[[#This Row],[custo duto e fibra]:[custo infra estação]])</f>
        <v>3184334.5926587083</v>
      </c>
      <c r="R525" s="2">
        <f>Tabela1[[#This Row],[distância '[km']]]*(1+'Custos Unitários'!$C$8)*('Custos Unitários'!$C$21*'Custos Unitários'!$C$4*'Custos Unitários'!$E$21+'Custos Unitários'!$C$22*'Custos Unitários'!$C$5*'Custos Unitários'!$E$22)</f>
        <v>30117.12798189402</v>
      </c>
      <c r="S525" s="2">
        <f>Tabela1[[#This Row],[Qtdade Amplificação]]*('Custos Unitários'!D$20)+IF(Tabela1[[#This Row],[Qtdade Amplificação]]&gt;4,TRUNC(Tabela1[[#This Row],[Qtdade Amplificação]]/4)*'Custos Unitários'!D$17,0)</f>
        <v>0</v>
      </c>
      <c r="T52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52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525" s="2">
        <f>'Custos Unitários'!$C$23*'Custos Unitários'!$E$23*'Custos Unitários'!$C$6</f>
        <v>24215.39534631159</v>
      </c>
      <c r="W525" s="5">
        <f>SUM(Tabela3[[#This Row],[opex duto e fibra]:[opex infra estação]])</f>
        <v>87860.737280440968</v>
      </c>
    </row>
    <row r="526" spans="1:23" x14ac:dyDescent="0.25">
      <c r="A526" s="10">
        <v>280250</v>
      </c>
      <c r="B526" s="10" t="s">
        <v>816</v>
      </c>
      <c r="C526" s="10" t="s">
        <v>1831</v>
      </c>
      <c r="D526" s="10" t="s">
        <v>1832</v>
      </c>
      <c r="E526" s="10">
        <v>280150</v>
      </c>
      <c r="F526" s="10" t="s">
        <v>816</v>
      </c>
      <c r="G526" s="10" t="s">
        <v>1833</v>
      </c>
      <c r="H526" s="10" t="s">
        <v>1834</v>
      </c>
      <c r="I526" s="10">
        <v>1</v>
      </c>
      <c r="J526" s="11">
        <v>6.4669999999999996</v>
      </c>
      <c r="K526" s="11">
        <f>IF(Tabela1[[#This Row],[distância '[km']]]&gt;100,TRUNC(Tabela1[[#This Row],[distância '[km']]]/'Custos Unitários'!$C$7,0),0)</f>
        <v>0</v>
      </c>
      <c r="L526" s="1">
        <f>Tabela1[[#This Row],[distância '[km']]]*(1+'Custos Unitários'!$C$8)*(('Custos Unitários'!$C$21*'Custos Unitários'!$C$4)+('Custos Unitários'!$C$22*'Custos Unitários'!$C$5))</f>
        <v>247478.38225139843</v>
      </c>
      <c r="M526" s="1">
        <f>Tabela1[[#This Row],[Qtdade Amplificação]]*('Custos Unitários'!C$20)+IF(Tabela1[[#This Row],[Qtdade Amplificação]]&gt;4,TRUNC(Tabela1[[#This Row],[Qtdade Amplificação]]/4)*'Custos Unitários'!C$17,0)</f>
        <v>0</v>
      </c>
      <c r="N52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2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26" s="1">
        <f>'Custos Unitários'!$C$23*'Custos Unitários'!$C$6</f>
        <v>302692.44182889489</v>
      </c>
      <c r="Q526" s="5">
        <f>SUM(Tabela2[[#This Row],[custo duto e fibra]:[custo infra estação]])</f>
        <v>916642.62180162966</v>
      </c>
      <c r="R526" s="2">
        <f>Tabela1[[#This Row],[distância '[km']]]*(1+'Custos Unitários'!$C$8)*('Custos Unitários'!$C$21*'Custos Unitários'!$C$4*'Custos Unitários'!$E$21+'Custos Unitários'!$C$22*'Custos Unitários'!$C$5*'Custos Unitários'!$E$22)</f>
        <v>2969.7405870167813</v>
      </c>
      <c r="S526" s="2">
        <f>Tabela1[[#This Row],[Qtdade Amplificação]]*('Custos Unitários'!D$20)+IF(Tabela1[[#This Row],[Qtdade Amplificação]]&gt;4,TRUNC(Tabela1[[#This Row],[Qtdade Amplificação]]/4)*'Custos Unitários'!D$17,0)</f>
        <v>0</v>
      </c>
      <c r="T52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2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26" s="2">
        <f>'Custos Unitários'!$C$23*'Custos Unitários'!$E$23*'Custos Unitários'!$C$6</f>
        <v>24215.39534631159</v>
      </c>
      <c r="W526" s="5">
        <f>SUM(Tabela3[[#This Row],[opex duto e fibra]:[opex infra estação]])</f>
        <v>60172.381090499504</v>
      </c>
    </row>
    <row r="527" spans="1:23" x14ac:dyDescent="0.25">
      <c r="A527" s="10">
        <v>230460</v>
      </c>
      <c r="B527" s="10" t="s">
        <v>203</v>
      </c>
      <c r="C527" s="10" t="s">
        <v>1835</v>
      </c>
      <c r="D527" s="10" t="s">
        <v>1836</v>
      </c>
      <c r="E527" s="10">
        <v>231335</v>
      </c>
      <c r="F527" s="10" t="s">
        <v>203</v>
      </c>
      <c r="G527" s="10" t="s">
        <v>343</v>
      </c>
      <c r="H527" s="10" t="s">
        <v>344</v>
      </c>
      <c r="I527" s="10">
        <v>1</v>
      </c>
      <c r="J527" s="11">
        <v>17.998999999999999</v>
      </c>
      <c r="K527" s="11">
        <f>IF(Tabela1[[#This Row],[distância '[km']]]&gt;100,TRUNC(Tabela1[[#This Row],[distância '[km']]]/'Custos Unitários'!$C$7,0),0)</f>
        <v>0</v>
      </c>
      <c r="L527" s="1">
        <f>Tabela1[[#This Row],[distância '[km']]]*(1+'Custos Unitários'!$C$8)*(('Custos Unitários'!$C$21*'Custos Unitários'!$C$4)+('Custos Unitários'!$C$22*'Custos Unitários'!$C$5))</f>
        <v>688783.57849743636</v>
      </c>
      <c r="M527" s="1">
        <f>Tabela1[[#This Row],[Qtdade Amplificação]]*('Custos Unitários'!C$20)+IF(Tabela1[[#This Row],[Qtdade Amplificação]]&gt;4,TRUNC(Tabela1[[#This Row],[Qtdade Amplificação]]/4)*'Custos Unitários'!C$17,0)</f>
        <v>0</v>
      </c>
      <c r="N52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2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27" s="1">
        <f>'Custos Unitários'!$C$23*'Custos Unitários'!$C$6</f>
        <v>302692.44182889489</v>
      </c>
      <c r="Q527" s="5">
        <f>SUM(Tabela2[[#This Row],[custo duto e fibra]:[custo infra estação]])</f>
        <v>1357947.8180476676</v>
      </c>
      <c r="R527" s="2">
        <f>Tabela1[[#This Row],[distância '[km']]]*(1+'Custos Unitários'!$C$8)*('Custos Unitários'!$C$21*'Custos Unitários'!$C$4*'Custos Unitários'!$E$21+'Custos Unitários'!$C$22*'Custos Unitários'!$C$5*'Custos Unitários'!$E$22)</f>
        <v>8265.4029419692361</v>
      </c>
      <c r="S527" s="2">
        <f>Tabela1[[#This Row],[Qtdade Amplificação]]*('Custos Unitários'!D$20)+IF(Tabela1[[#This Row],[Qtdade Amplificação]]&gt;4,TRUNC(Tabela1[[#This Row],[Qtdade Amplificação]]/4)*'Custos Unitários'!D$17,0)</f>
        <v>0</v>
      </c>
      <c r="T52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2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27" s="2">
        <f>'Custos Unitários'!$C$23*'Custos Unitários'!$E$23*'Custos Unitários'!$C$6</f>
        <v>24215.39534631159</v>
      </c>
      <c r="W527" s="5">
        <f>SUM(Tabela3[[#This Row],[opex duto e fibra]:[opex infra estação]])</f>
        <v>65468.043445451956</v>
      </c>
    </row>
    <row r="528" spans="1:23" x14ac:dyDescent="0.25">
      <c r="A528" s="10">
        <v>220440</v>
      </c>
      <c r="B528" s="10" t="s">
        <v>27</v>
      </c>
      <c r="C528" s="10" t="s">
        <v>1837</v>
      </c>
      <c r="D528" s="10" t="s">
        <v>1838</v>
      </c>
      <c r="E528" s="10">
        <v>220870</v>
      </c>
      <c r="F528" s="10" t="s">
        <v>27</v>
      </c>
      <c r="G528" s="10" t="s">
        <v>3629</v>
      </c>
      <c r="H528" s="10" t="s">
        <v>3630</v>
      </c>
      <c r="I528" s="10">
        <v>1</v>
      </c>
      <c r="J528" s="11">
        <v>110.321</v>
      </c>
      <c r="K528" s="11">
        <f>IF(Tabela1[[#This Row],[distância '[km']]]&gt;100,TRUNC(Tabela1[[#This Row],[distância '[km']]]/'Custos Unitários'!$C$7,0),0)</f>
        <v>1</v>
      </c>
      <c r="L528" s="1">
        <f>Tabela1[[#This Row],[distância '[km']]]*(1+'Custos Unitários'!$C$8)*(('Custos Unitários'!$C$21*'Custos Unitários'!$C$4)+('Custos Unitários'!$C$22*'Custos Unitários'!$C$5))</f>
        <v>4221750.8285691254</v>
      </c>
      <c r="M528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52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52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528" s="1">
        <f>'Custos Unitários'!$C$23*'Custos Unitários'!$C$6</f>
        <v>302692.44182889489</v>
      </c>
      <c r="Q528" s="5">
        <f>SUM(Tabela2[[#This Row],[custo duto e fibra]:[custo infra estação]])</f>
        <v>5175234.1810232289</v>
      </c>
      <c r="R528" s="2">
        <f>Tabela1[[#This Row],[distância '[km']]]*(1+'Custos Unitários'!$C$8)*('Custos Unitários'!$C$21*'Custos Unitários'!$C$4*'Custos Unitários'!$E$21+'Custos Unitários'!$C$22*'Custos Unitários'!$C$5*'Custos Unitários'!$E$22)</f>
        <v>50661.009942829507</v>
      </c>
      <c r="S528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52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52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528" s="2">
        <f>'Custos Unitários'!$C$23*'Custos Unitários'!$E$23*'Custos Unitários'!$C$6</f>
        <v>24215.39534631159</v>
      </c>
      <c r="W528" s="5">
        <f>SUM(Tabela3[[#This Row],[opex duto e fibra]:[opex infra estação]])</f>
        <v>130907.12959464421</v>
      </c>
    </row>
    <row r="529" spans="1:23" x14ac:dyDescent="0.25">
      <c r="A529" s="10">
        <v>510395</v>
      </c>
      <c r="B529" s="10" t="s">
        <v>208</v>
      </c>
      <c r="C529" s="10" t="s">
        <v>1839</v>
      </c>
      <c r="D529" s="10" t="s">
        <v>1840</v>
      </c>
      <c r="E529" s="10">
        <v>510682</v>
      </c>
      <c r="F529" s="10" t="s">
        <v>208</v>
      </c>
      <c r="G529" s="10" t="s">
        <v>3503</v>
      </c>
      <c r="H529" s="10" t="s">
        <v>3504</v>
      </c>
      <c r="I529" s="10">
        <v>1</v>
      </c>
      <c r="J529" s="11">
        <v>24.835999999999999</v>
      </c>
      <c r="K529" s="11">
        <f>IF(Tabela1[[#This Row],[distância '[km']]]&gt;100,TRUNC(Tabela1[[#This Row],[distância '[km']]]/'Custos Unitários'!$C$7,0),0)</f>
        <v>0</v>
      </c>
      <c r="L529" s="1">
        <f>Tabela1[[#This Row],[distância '[km']]]*(1+'Custos Unitários'!$C$8)*(('Custos Unitários'!$C$21*'Custos Unitários'!$C$4)+('Custos Unitários'!$C$22*'Custos Unitários'!$C$5))</f>
        <v>950421.07647993381</v>
      </c>
      <c r="M529" s="1">
        <f>Tabela1[[#This Row],[Qtdade Amplificação]]*('Custos Unitários'!C$20)+IF(Tabela1[[#This Row],[Qtdade Amplificação]]&gt;4,TRUNC(Tabela1[[#This Row],[Qtdade Amplificação]]/4)*'Custos Unitários'!C$17,0)</f>
        <v>0</v>
      </c>
      <c r="N52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2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29" s="1">
        <f>'Custos Unitários'!$C$23*'Custos Unitários'!$C$6</f>
        <v>302692.44182889489</v>
      </c>
      <c r="Q529" s="5">
        <f>SUM(Tabela2[[#This Row],[custo duto e fibra]:[custo infra estação]])</f>
        <v>1619585.3160301649</v>
      </c>
      <c r="R529" s="2">
        <f>Tabela1[[#This Row],[distância '[km']]]*(1+'Custos Unitários'!$C$8)*('Custos Unitários'!$C$21*'Custos Unitários'!$C$4*'Custos Unitários'!$E$21+'Custos Unitários'!$C$22*'Custos Unitários'!$C$5*'Custos Unitários'!$E$22)</f>
        <v>11405.052917759207</v>
      </c>
      <c r="S529" s="2">
        <f>Tabela1[[#This Row],[Qtdade Amplificação]]*('Custos Unitários'!D$20)+IF(Tabela1[[#This Row],[Qtdade Amplificação]]&gt;4,TRUNC(Tabela1[[#This Row],[Qtdade Amplificação]]/4)*'Custos Unitários'!D$17,0)</f>
        <v>0</v>
      </c>
      <c r="T52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2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29" s="2">
        <f>'Custos Unitários'!$C$23*'Custos Unitários'!$E$23*'Custos Unitários'!$C$6</f>
        <v>24215.39534631159</v>
      </c>
      <c r="W529" s="5">
        <f>SUM(Tabela3[[#This Row],[opex duto e fibra]:[opex infra estação]])</f>
        <v>68607.693421241929</v>
      </c>
    </row>
    <row r="530" spans="1:23" x14ac:dyDescent="0.25">
      <c r="A530" s="10">
        <v>210430</v>
      </c>
      <c r="B530" s="10" t="s">
        <v>17</v>
      </c>
      <c r="C530" s="10" t="s">
        <v>1841</v>
      </c>
      <c r="D530" s="10" t="s">
        <v>1842</v>
      </c>
      <c r="E530" s="10">
        <v>210565</v>
      </c>
      <c r="F530" s="10" t="s">
        <v>17</v>
      </c>
      <c r="G530" s="10" t="s">
        <v>232</v>
      </c>
      <c r="H530" s="10" t="s">
        <v>233</v>
      </c>
      <c r="I530" s="10">
        <v>1</v>
      </c>
      <c r="J530" s="11">
        <v>76.302999999999997</v>
      </c>
      <c r="K530" s="11">
        <f>IF(Tabela1[[#This Row],[distância '[km']]]&gt;100,TRUNC(Tabela1[[#This Row],[distância '[km']]]/'Custos Unitários'!$C$7,0),0)</f>
        <v>0</v>
      </c>
      <c r="L530" s="1">
        <f>Tabela1[[#This Row],[distância '[km']]]*(1+'Custos Unitários'!$C$8)*(('Custos Unitários'!$C$21*'Custos Unitários'!$C$4)+('Custos Unitários'!$C$22*'Custos Unitários'!$C$5))</f>
        <v>2919954.0746758091</v>
      </c>
      <c r="M530" s="1">
        <f>Tabela1[[#This Row],[Qtdade Amplificação]]*('Custos Unitários'!C$20)+IF(Tabela1[[#This Row],[Qtdade Amplificação]]&gt;4,TRUNC(Tabela1[[#This Row],[Qtdade Amplificação]]/4)*'Custos Unitários'!C$17,0)</f>
        <v>0</v>
      </c>
      <c r="N53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53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530" s="1">
        <f>'Custos Unitários'!$C$23*'Custos Unitários'!$C$6</f>
        <v>302692.44182889489</v>
      </c>
      <c r="Q530" s="5">
        <f>SUM(Tabela2[[#This Row],[custo duto e fibra]:[custo infra estação]])</f>
        <v>3594528.0021766825</v>
      </c>
      <c r="R530" s="2">
        <f>Tabela1[[#This Row],[distância '[km']]]*(1+'Custos Unitários'!$C$8)*('Custos Unitários'!$C$21*'Custos Unitários'!$C$4*'Custos Unitários'!$E$21+'Custos Unitários'!$C$22*'Custos Unitários'!$C$5*'Custos Unitários'!$E$22)</f>
        <v>35039.448896109709</v>
      </c>
      <c r="S530" s="2">
        <f>Tabela1[[#This Row],[Qtdade Amplificação]]*('Custos Unitários'!D$20)+IF(Tabela1[[#This Row],[Qtdade Amplificação]]&gt;4,TRUNC(Tabela1[[#This Row],[Qtdade Amplificação]]/4)*'Custos Unitários'!D$17,0)</f>
        <v>0</v>
      </c>
      <c r="T53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53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530" s="2">
        <f>'Custos Unitários'!$C$23*'Custos Unitários'!$E$23*'Custos Unitários'!$C$6</f>
        <v>24215.39534631159</v>
      </c>
      <c r="W530" s="5">
        <f>SUM(Tabela3[[#This Row],[opex duto e fibra]:[opex infra estação]])</f>
        <v>92783.058194656653</v>
      </c>
    </row>
    <row r="531" spans="1:23" x14ac:dyDescent="0.25">
      <c r="A531" s="10">
        <v>312737</v>
      </c>
      <c r="B531" s="10" t="s">
        <v>37</v>
      </c>
      <c r="C531" s="10" t="s">
        <v>1843</v>
      </c>
      <c r="D531" s="10" t="s">
        <v>1844</v>
      </c>
      <c r="E531" s="10">
        <v>320035</v>
      </c>
      <c r="F531" s="10" t="s">
        <v>67</v>
      </c>
      <c r="G531" s="10" t="s">
        <v>201</v>
      </c>
      <c r="H531" s="10" t="s">
        <v>202</v>
      </c>
      <c r="I531" s="10">
        <v>1</v>
      </c>
      <c r="J531" s="11">
        <v>47.48</v>
      </c>
      <c r="K531" s="11">
        <f>IF(Tabela1[[#This Row],[distância '[km']]]&gt;100,TRUNC(Tabela1[[#This Row],[distância '[km']]]/'Custos Unitários'!$C$7,0),0)</f>
        <v>0</v>
      </c>
      <c r="L531" s="1">
        <f>Tabela1[[#This Row],[distância '[km']]]*(1+'Custos Unitários'!$C$8)*(('Custos Unitários'!$C$21*'Custos Unitários'!$C$4)+('Custos Unitários'!$C$22*'Custos Unitários'!$C$5))</f>
        <v>1816958.9592231945</v>
      </c>
      <c r="M531" s="1">
        <f>Tabela1[[#This Row],[Qtdade Amplificação]]*('Custos Unitários'!C$20)+IF(Tabela1[[#This Row],[Qtdade Amplificação]]&gt;4,TRUNC(Tabela1[[#This Row],[Qtdade Amplificação]]/4)*'Custos Unitários'!C$17,0)</f>
        <v>0</v>
      </c>
      <c r="N53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3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31" s="1">
        <f>'Custos Unitários'!$C$23*'Custos Unitários'!$C$6</f>
        <v>302692.44182889489</v>
      </c>
      <c r="Q531" s="5">
        <f>SUM(Tabela2[[#This Row],[custo duto e fibra]:[custo infra estação]])</f>
        <v>2486123.1987734255</v>
      </c>
      <c r="R531" s="2">
        <f>Tabela1[[#This Row],[distância '[km']]]*(1+'Custos Unitários'!$C$8)*('Custos Unitários'!$C$21*'Custos Unitários'!$C$4*'Custos Unitários'!$E$21+'Custos Unitários'!$C$22*'Custos Unitários'!$C$5*'Custos Unitários'!$E$22)</f>
        <v>21803.507510678333</v>
      </c>
      <c r="S531" s="2">
        <f>Tabela1[[#This Row],[Qtdade Amplificação]]*('Custos Unitários'!D$20)+IF(Tabela1[[#This Row],[Qtdade Amplificação]]&gt;4,TRUNC(Tabela1[[#This Row],[Qtdade Amplificação]]/4)*'Custos Unitários'!D$17,0)</f>
        <v>0</v>
      </c>
      <c r="T53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3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31" s="2">
        <f>'Custos Unitários'!$C$23*'Custos Unitários'!$E$23*'Custos Unitários'!$C$6</f>
        <v>24215.39534631159</v>
      </c>
      <c r="W531" s="5">
        <f>SUM(Tabela3[[#This Row],[opex duto e fibra]:[opex infra estação]])</f>
        <v>79006.148014161052</v>
      </c>
    </row>
    <row r="532" spans="1:23" x14ac:dyDescent="0.25">
      <c r="A532" s="10">
        <v>312738</v>
      </c>
      <c r="B532" s="10" t="s">
        <v>37</v>
      </c>
      <c r="C532" s="10" t="s">
        <v>1845</v>
      </c>
      <c r="D532" s="10" t="s">
        <v>1846</v>
      </c>
      <c r="E532" s="10">
        <v>315540</v>
      </c>
      <c r="F532" s="10" t="s">
        <v>37</v>
      </c>
      <c r="G532" s="10" t="s">
        <v>3697</v>
      </c>
      <c r="H532" s="10" t="s">
        <v>3698</v>
      </c>
      <c r="I532" s="10">
        <v>1</v>
      </c>
      <c r="J532" s="11">
        <v>15.75</v>
      </c>
      <c r="K532" s="11">
        <f>IF(Tabela1[[#This Row],[distância '[km']]]&gt;100,TRUNC(Tabela1[[#This Row],[distância '[km']]]/'Custos Unitários'!$C$7,0),0)</f>
        <v>0</v>
      </c>
      <c r="L532" s="1">
        <f>Tabela1[[#This Row],[distância '[km']]]*(1+'Custos Unitários'!$C$8)*(('Custos Unitários'!$C$21*'Custos Unitários'!$C$4)+('Custos Unitários'!$C$22*'Custos Unitários'!$C$5))</f>
        <v>602719.11558056681</v>
      </c>
      <c r="M532" s="1">
        <f>Tabela1[[#This Row],[Qtdade Amplificação]]*('Custos Unitários'!C$20)+IF(Tabela1[[#This Row],[Qtdade Amplificação]]&gt;4,TRUNC(Tabela1[[#This Row],[Qtdade Amplificação]]/4)*'Custos Unitários'!C$17,0)</f>
        <v>0</v>
      </c>
      <c r="N53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3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32" s="1">
        <f>'Custos Unitários'!$C$23*'Custos Unitários'!$C$6</f>
        <v>302692.44182889489</v>
      </c>
      <c r="Q532" s="5">
        <f>SUM(Tabela2[[#This Row],[custo duto e fibra]:[custo infra estação]])</f>
        <v>1271883.3551307982</v>
      </c>
      <c r="R532" s="2">
        <f>Tabela1[[#This Row],[distância '[km']]]*(1+'Custos Unitários'!$C$8)*('Custos Unitários'!$C$21*'Custos Unitários'!$C$4*'Custos Unitários'!$E$21+'Custos Unitários'!$C$22*'Custos Unitários'!$C$5*'Custos Unitários'!$E$22)</f>
        <v>7232.6293869668025</v>
      </c>
      <c r="S532" s="2">
        <f>Tabela1[[#This Row],[Qtdade Amplificação]]*('Custos Unitários'!D$20)+IF(Tabela1[[#This Row],[Qtdade Amplificação]]&gt;4,TRUNC(Tabela1[[#This Row],[Qtdade Amplificação]]/4)*'Custos Unitários'!D$17,0)</f>
        <v>0</v>
      </c>
      <c r="T53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3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32" s="2">
        <f>'Custos Unitários'!$C$23*'Custos Unitários'!$E$23*'Custos Unitários'!$C$6</f>
        <v>24215.39534631159</v>
      </c>
      <c r="W532" s="5">
        <f>SUM(Tabela3[[#This Row],[opex duto e fibra]:[opex infra estação]])</f>
        <v>64435.269890449534</v>
      </c>
    </row>
    <row r="533" spans="1:23" x14ac:dyDescent="0.25">
      <c r="A533" s="10">
        <v>170830</v>
      </c>
      <c r="B533" s="10" t="s">
        <v>20</v>
      </c>
      <c r="C533" s="10" t="s">
        <v>1847</v>
      </c>
      <c r="D533" s="10" t="s">
        <v>1848</v>
      </c>
      <c r="E533" s="10">
        <v>171665</v>
      </c>
      <c r="F533" s="10" t="s">
        <v>20</v>
      </c>
      <c r="G533" s="10" t="s">
        <v>1849</v>
      </c>
      <c r="H533" s="10" t="s">
        <v>1850</v>
      </c>
      <c r="I533" s="10">
        <v>1</v>
      </c>
      <c r="J533" s="11">
        <v>30.771000000000001</v>
      </c>
      <c r="K533" s="11">
        <f>IF(Tabela1[[#This Row],[distância '[km']]]&gt;100,TRUNC(Tabela1[[#This Row],[distância '[km']]]/'Custos Unitários'!$C$7,0),0)</f>
        <v>0</v>
      </c>
      <c r="L533" s="1">
        <f>Tabela1[[#This Row],[distância '[km']]]*(1+'Custos Unitários'!$C$8)*(('Custos Unitários'!$C$21*'Custos Unitários'!$C$4)+('Custos Unitários'!$C$22*'Custos Unitários'!$C$5))</f>
        <v>1177540.9463828332</v>
      </c>
      <c r="M533" s="1">
        <f>Tabela1[[#This Row],[Qtdade Amplificação]]*('Custos Unitários'!C$20)+IF(Tabela1[[#This Row],[Qtdade Amplificação]]&gt;4,TRUNC(Tabela1[[#This Row],[Qtdade Amplificação]]/4)*'Custos Unitários'!C$17,0)</f>
        <v>0</v>
      </c>
      <c r="N53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3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33" s="1">
        <f>'Custos Unitários'!$C$23*'Custos Unitários'!$C$6</f>
        <v>302692.44182889489</v>
      </c>
      <c r="Q533" s="5">
        <f>SUM(Tabela2[[#This Row],[custo duto e fibra]:[custo infra estação]])</f>
        <v>1846705.1859330642</v>
      </c>
      <c r="R533" s="2">
        <f>Tabela1[[#This Row],[distância '[km']]]*(1+'Custos Unitários'!$C$8)*('Custos Unitários'!$C$21*'Custos Unitários'!$C$4*'Custos Unitários'!$E$21+'Custos Unitários'!$C$22*'Custos Unitários'!$C$5*'Custos Unitários'!$E$22)</f>
        <v>14130.491356593999</v>
      </c>
      <c r="S533" s="2">
        <f>Tabela1[[#This Row],[Qtdade Amplificação]]*('Custos Unitários'!D$20)+IF(Tabela1[[#This Row],[Qtdade Amplificação]]&gt;4,TRUNC(Tabela1[[#This Row],[Qtdade Amplificação]]/4)*'Custos Unitários'!D$17,0)</f>
        <v>0</v>
      </c>
      <c r="T53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3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33" s="2">
        <f>'Custos Unitários'!$C$23*'Custos Unitários'!$E$23*'Custos Unitários'!$C$6</f>
        <v>24215.39534631159</v>
      </c>
      <c r="W533" s="5">
        <f>SUM(Tabela3[[#This Row],[opex duto e fibra]:[opex infra estação]])</f>
        <v>71333.131860076726</v>
      </c>
    </row>
    <row r="534" spans="1:23" x14ac:dyDescent="0.25">
      <c r="A534" s="10">
        <v>170900</v>
      </c>
      <c r="B534" s="10" t="s">
        <v>20</v>
      </c>
      <c r="C534" s="10" t="s">
        <v>1851</v>
      </c>
      <c r="D534" s="10" t="s">
        <v>1852</v>
      </c>
      <c r="E534" s="10">
        <v>210280</v>
      </c>
      <c r="F534" s="10" t="s">
        <v>17</v>
      </c>
      <c r="G534" s="10" t="s">
        <v>1853</v>
      </c>
      <c r="H534" s="10" t="s">
        <v>1854</v>
      </c>
      <c r="I534" s="10">
        <v>1</v>
      </c>
      <c r="J534" s="11">
        <v>61.594999999999999</v>
      </c>
      <c r="K534" s="11">
        <f>IF(Tabela1[[#This Row],[distância '[km']]]&gt;100,TRUNC(Tabela1[[#This Row],[distância '[km']]]/'Custos Unitários'!$C$7,0),0)</f>
        <v>0</v>
      </c>
      <c r="L534" s="1">
        <f>Tabela1[[#This Row],[distância '[km']]]*(1+'Custos Unitários'!$C$8)*(('Custos Unitários'!$C$21*'Custos Unitários'!$C$4)+('Custos Unitários'!$C$22*'Custos Unitários'!$C$5))</f>
        <v>2357110.0904244455</v>
      </c>
      <c r="M534" s="1">
        <f>Tabela1[[#This Row],[Qtdade Amplificação]]*('Custos Unitários'!C$20)+IF(Tabela1[[#This Row],[Qtdade Amplificação]]&gt;4,TRUNC(Tabela1[[#This Row],[Qtdade Amplificação]]/4)*'Custos Unitários'!C$17,0)</f>
        <v>0</v>
      </c>
      <c r="N53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53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534" s="1">
        <f>'Custos Unitários'!$C$23*'Custos Unitários'!$C$6</f>
        <v>302692.44182889489</v>
      </c>
      <c r="Q534" s="5">
        <f>SUM(Tabela2[[#This Row],[custo duto e fibra]:[custo infra estação]])</f>
        <v>3031684.0179253188</v>
      </c>
      <c r="R534" s="2">
        <f>Tabela1[[#This Row],[distância '[km']]]*(1+'Custos Unitários'!$C$8)*('Custos Unitários'!$C$21*'Custos Unitários'!$C$4*'Custos Unitários'!$E$21+'Custos Unitários'!$C$22*'Custos Unitários'!$C$5*'Custos Unitários'!$E$22)</f>
        <v>28285.32108509335</v>
      </c>
      <c r="S534" s="2">
        <f>Tabela1[[#This Row],[Qtdade Amplificação]]*('Custos Unitários'!D$20)+IF(Tabela1[[#This Row],[Qtdade Amplificação]]&gt;4,TRUNC(Tabela1[[#This Row],[Qtdade Amplificação]]/4)*'Custos Unitários'!D$17,0)</f>
        <v>0</v>
      </c>
      <c r="T53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53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534" s="2">
        <f>'Custos Unitários'!$C$23*'Custos Unitários'!$E$23*'Custos Unitários'!$C$6</f>
        <v>24215.39534631159</v>
      </c>
      <c r="W534" s="5">
        <f>SUM(Tabela3[[#This Row],[opex duto e fibra]:[opex infra estação]])</f>
        <v>86028.930383640298</v>
      </c>
    </row>
    <row r="535" spans="1:23" x14ac:dyDescent="0.25">
      <c r="A535" s="10">
        <v>312740</v>
      </c>
      <c r="B535" s="10" t="s">
        <v>37</v>
      </c>
      <c r="C535" s="10" t="s">
        <v>1855</v>
      </c>
      <c r="D535" s="10" t="s">
        <v>1856</v>
      </c>
      <c r="E535" s="10">
        <v>314730</v>
      </c>
      <c r="F535" s="10" t="s">
        <v>37</v>
      </c>
      <c r="G535" s="10" t="s">
        <v>1857</v>
      </c>
      <c r="H535" s="10" t="s">
        <v>1858</v>
      </c>
      <c r="I535" s="10">
        <v>1</v>
      </c>
      <c r="J535" s="11">
        <v>22.943999999999999</v>
      </c>
      <c r="K535" s="11">
        <f>IF(Tabela1[[#This Row],[distância '[km']]]&gt;100,TRUNC(Tabela1[[#This Row],[distância '[km']]]/'Custos Unitários'!$C$7,0),0)</f>
        <v>0</v>
      </c>
      <c r="L535" s="1">
        <f>Tabela1[[#This Row],[distância '[km']]]*(1+'Custos Unitários'!$C$8)*(('Custos Unitários'!$C$21*'Custos Unitários'!$C$4)+('Custos Unitários'!$C$22*'Custos Unitários'!$C$5))</f>
        <v>878018.24684955715</v>
      </c>
      <c r="M535" s="1">
        <f>Tabela1[[#This Row],[Qtdade Amplificação]]*('Custos Unitários'!C$20)+IF(Tabela1[[#This Row],[Qtdade Amplificação]]&gt;4,TRUNC(Tabela1[[#This Row],[Qtdade Amplificação]]/4)*'Custos Unitários'!C$17,0)</f>
        <v>0</v>
      </c>
      <c r="N53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3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35" s="1">
        <f>'Custos Unitários'!$C$23*'Custos Unitários'!$C$6</f>
        <v>302692.44182889489</v>
      </c>
      <c r="Q535" s="5">
        <f>SUM(Tabela2[[#This Row],[custo duto e fibra]:[custo infra estação]])</f>
        <v>1547182.4863997882</v>
      </c>
      <c r="R535" s="2">
        <f>Tabela1[[#This Row],[distância '[km']]]*(1+'Custos Unitários'!$C$8)*('Custos Unitários'!$C$21*'Custos Unitários'!$C$4*'Custos Unitários'!$E$21+'Custos Unitários'!$C$22*'Custos Unitários'!$C$5*'Custos Unitários'!$E$22)</f>
        <v>10536.218962194687</v>
      </c>
      <c r="S535" s="2">
        <f>Tabela1[[#This Row],[Qtdade Amplificação]]*('Custos Unitários'!D$20)+IF(Tabela1[[#This Row],[Qtdade Amplificação]]&gt;4,TRUNC(Tabela1[[#This Row],[Qtdade Amplificação]]/4)*'Custos Unitários'!D$17,0)</f>
        <v>0</v>
      </c>
      <c r="T53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3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35" s="2">
        <f>'Custos Unitários'!$C$23*'Custos Unitários'!$E$23*'Custos Unitários'!$C$6</f>
        <v>24215.39534631159</v>
      </c>
      <c r="W535" s="5">
        <f>SUM(Tabela3[[#This Row],[opex duto e fibra]:[opex infra estação]])</f>
        <v>67738.859465677408</v>
      </c>
    </row>
    <row r="536" spans="1:23" x14ac:dyDescent="0.25">
      <c r="A536" s="10">
        <v>312750</v>
      </c>
      <c r="B536" s="10" t="s">
        <v>37</v>
      </c>
      <c r="C536" s="10" t="s">
        <v>1861</v>
      </c>
      <c r="D536" s="10" t="s">
        <v>1862</v>
      </c>
      <c r="E536" s="10">
        <v>310630</v>
      </c>
      <c r="F536" s="10" t="s">
        <v>37</v>
      </c>
      <c r="G536" s="10" t="s">
        <v>40</v>
      </c>
      <c r="H536" s="10" t="s">
        <v>41</v>
      </c>
      <c r="I536" s="10">
        <v>1</v>
      </c>
      <c r="J536" s="11">
        <v>66.471000000000004</v>
      </c>
      <c r="K536" s="11">
        <f>IF(Tabela1[[#This Row],[distância '[km']]]&gt;100,TRUNC(Tabela1[[#This Row],[distância '[km']]]/'Custos Unitários'!$C$7,0),0)</f>
        <v>0</v>
      </c>
      <c r="L536" s="1">
        <f>Tabela1[[#This Row],[distância '[km']]]*(1+'Custos Unitários'!$C$8)*(('Custos Unitários'!$C$21*'Custos Unitários'!$C$4)+('Custos Unitários'!$C$22*'Custos Unitários'!$C$5))</f>
        <v>2543704.2750321184</v>
      </c>
      <c r="M536" s="1">
        <f>Tabela1[[#This Row],[Qtdade Amplificação]]*('Custos Unitários'!C$20)+IF(Tabela1[[#This Row],[Qtdade Amplificação]]&gt;4,TRUNC(Tabela1[[#This Row],[Qtdade Amplificação]]/4)*'Custos Unitários'!C$17,0)</f>
        <v>0</v>
      </c>
      <c r="N53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53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536" s="1">
        <f>'Custos Unitários'!$C$23*'Custos Unitários'!$C$6</f>
        <v>302692.44182889489</v>
      </c>
      <c r="Q536" s="5">
        <f>SUM(Tabela2[[#This Row],[custo duto e fibra]:[custo infra estação]])</f>
        <v>3218278.2025329918</v>
      </c>
      <c r="R536" s="2">
        <f>Tabela1[[#This Row],[distância '[km']]]*(1+'Custos Unitários'!$C$8)*('Custos Unitários'!$C$21*'Custos Unitários'!$C$4*'Custos Unitários'!$E$21+'Custos Unitários'!$C$22*'Custos Unitários'!$C$5*'Custos Unitários'!$E$22)</f>
        <v>30524.451300385423</v>
      </c>
      <c r="S536" s="2">
        <f>Tabela1[[#This Row],[Qtdade Amplificação]]*('Custos Unitários'!D$20)+IF(Tabela1[[#This Row],[Qtdade Amplificação]]&gt;4,TRUNC(Tabela1[[#This Row],[Qtdade Amplificação]]/4)*'Custos Unitários'!D$17,0)</f>
        <v>0</v>
      </c>
      <c r="T53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53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536" s="2">
        <f>'Custos Unitários'!$C$23*'Custos Unitários'!$E$23*'Custos Unitários'!$C$6</f>
        <v>24215.39534631159</v>
      </c>
      <c r="W536" s="5">
        <f>SUM(Tabela3[[#This Row],[opex duto e fibra]:[opex infra estação]])</f>
        <v>88268.060598932367</v>
      </c>
    </row>
    <row r="537" spans="1:23" x14ac:dyDescent="0.25">
      <c r="A537" s="10">
        <v>520915</v>
      </c>
      <c r="B537" s="10" t="s">
        <v>42</v>
      </c>
      <c r="C537" s="10" t="s">
        <v>1863</v>
      </c>
      <c r="D537" s="10" t="s">
        <v>1864</v>
      </c>
      <c r="E537" s="10">
        <v>521850</v>
      </c>
      <c r="F537" s="10" t="s">
        <v>42</v>
      </c>
      <c r="G537" s="10" t="s">
        <v>1865</v>
      </c>
      <c r="H537" s="10" t="s">
        <v>1866</v>
      </c>
      <c r="I537" s="10">
        <v>1</v>
      </c>
      <c r="J537" s="11">
        <v>59.793999999999997</v>
      </c>
      <c r="K537" s="11">
        <f>IF(Tabela1[[#This Row],[distância '[km']]]&gt;100,TRUNC(Tabela1[[#This Row],[distância '[km']]]/'Custos Unitários'!$C$7,0),0)</f>
        <v>0</v>
      </c>
      <c r="L537" s="1">
        <f>Tabela1[[#This Row],[distância '[km']]]*(1+'Custos Unitários'!$C$8)*(('Custos Unitários'!$C$21*'Custos Unitários'!$C$4)+('Custos Unitários'!$C$22*'Custos Unitários'!$C$5))</f>
        <v>2288189.637906312</v>
      </c>
      <c r="M537" s="1">
        <f>Tabela1[[#This Row],[Qtdade Amplificação]]*('Custos Unitários'!C$20)+IF(Tabela1[[#This Row],[Qtdade Amplificação]]&gt;4,TRUNC(Tabela1[[#This Row],[Qtdade Amplificação]]/4)*'Custos Unitários'!C$17,0)</f>
        <v>0</v>
      </c>
      <c r="N53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53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537" s="1">
        <f>'Custos Unitários'!$C$23*'Custos Unitários'!$C$6</f>
        <v>302692.44182889489</v>
      </c>
      <c r="Q537" s="5">
        <f>SUM(Tabela2[[#This Row],[custo duto e fibra]:[custo infra estação]])</f>
        <v>2962763.5654071853</v>
      </c>
      <c r="R537" s="2">
        <f>Tabela1[[#This Row],[distância '[km']]]*(1+'Custos Unitários'!$C$8)*('Custos Unitários'!$C$21*'Custos Unitários'!$C$4*'Custos Unitários'!$E$21+'Custos Unitários'!$C$22*'Custos Unitários'!$C$5*'Custos Unitários'!$E$22)</f>
        <v>27458.275654875746</v>
      </c>
      <c r="S537" s="2">
        <f>Tabela1[[#This Row],[Qtdade Amplificação]]*('Custos Unitários'!D$20)+IF(Tabela1[[#This Row],[Qtdade Amplificação]]&gt;4,TRUNC(Tabela1[[#This Row],[Qtdade Amplificação]]/4)*'Custos Unitários'!D$17,0)</f>
        <v>0</v>
      </c>
      <c r="T53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53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537" s="2">
        <f>'Custos Unitários'!$C$23*'Custos Unitários'!$E$23*'Custos Unitários'!$C$6</f>
        <v>24215.39534631159</v>
      </c>
      <c r="W537" s="5">
        <f>SUM(Tabela3[[#This Row],[opex duto e fibra]:[opex infra estação]])</f>
        <v>85201.88495342269</v>
      </c>
    </row>
    <row r="538" spans="1:23" x14ac:dyDescent="0.25">
      <c r="A538" s="10">
        <v>210450</v>
      </c>
      <c r="B538" s="10" t="s">
        <v>17</v>
      </c>
      <c r="C538" s="10" t="s">
        <v>1867</v>
      </c>
      <c r="D538" s="10" t="s">
        <v>1868</v>
      </c>
      <c r="E538" s="10">
        <v>210440</v>
      </c>
      <c r="F538" s="10" t="s">
        <v>17</v>
      </c>
      <c r="G538" s="10" t="s">
        <v>1859</v>
      </c>
      <c r="H538" s="10" t="s">
        <v>1860</v>
      </c>
      <c r="I538" s="10">
        <v>1</v>
      </c>
      <c r="J538" s="11">
        <v>17.085000000000001</v>
      </c>
      <c r="K538" s="11">
        <f>IF(Tabela1[[#This Row],[distância '[km']]]&gt;100,TRUNC(Tabela1[[#This Row],[distância '[km']]]/'Custos Unitários'!$C$7,0),0)</f>
        <v>0</v>
      </c>
      <c r="L538" s="1">
        <f>Tabela1[[#This Row],[distância '[km']]]*(1+'Custos Unitários'!$C$8)*(('Custos Unitários'!$C$21*'Custos Unitários'!$C$4)+('Custos Unitários'!$C$22*'Custos Unitários'!$C$5))</f>
        <v>653806.73585358635</v>
      </c>
      <c r="M538" s="1">
        <f>Tabela1[[#This Row],[Qtdade Amplificação]]*('Custos Unitários'!C$20)+IF(Tabela1[[#This Row],[Qtdade Amplificação]]&gt;4,TRUNC(Tabela1[[#This Row],[Qtdade Amplificação]]/4)*'Custos Unitários'!C$17,0)</f>
        <v>0</v>
      </c>
      <c r="N53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3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38" s="1">
        <f>'Custos Unitários'!$C$23*'Custos Unitários'!$C$6</f>
        <v>302692.44182889489</v>
      </c>
      <c r="Q538" s="5">
        <f>SUM(Tabela2[[#This Row],[custo duto e fibra]:[custo infra estação]])</f>
        <v>1322970.9754038176</v>
      </c>
      <c r="R538" s="2">
        <f>Tabela1[[#This Row],[distância '[km']]]*(1+'Custos Unitários'!$C$8)*('Custos Unitários'!$C$21*'Custos Unitários'!$C$4*'Custos Unitários'!$E$21+'Custos Unitários'!$C$22*'Custos Unitários'!$C$5*'Custos Unitários'!$E$22)</f>
        <v>7845.6808302430363</v>
      </c>
      <c r="S538" s="2">
        <f>Tabela1[[#This Row],[Qtdade Amplificação]]*('Custos Unitários'!D$20)+IF(Tabela1[[#This Row],[Qtdade Amplificação]]&gt;4,TRUNC(Tabela1[[#This Row],[Qtdade Amplificação]]/4)*'Custos Unitários'!D$17,0)</f>
        <v>0</v>
      </c>
      <c r="T53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3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38" s="2">
        <f>'Custos Unitários'!$C$23*'Custos Unitários'!$E$23*'Custos Unitários'!$C$6</f>
        <v>24215.39534631159</v>
      </c>
      <c r="W538" s="5">
        <f>SUM(Tabela3[[#This Row],[opex duto e fibra]:[opex infra estação]])</f>
        <v>65048.321333725762</v>
      </c>
    </row>
    <row r="539" spans="1:23" x14ac:dyDescent="0.25">
      <c r="A539" s="10">
        <v>210460</v>
      </c>
      <c r="B539" s="10" t="s">
        <v>17</v>
      </c>
      <c r="C539" s="10" t="s">
        <v>1869</v>
      </c>
      <c r="D539" s="10" t="s">
        <v>1870</v>
      </c>
      <c r="E539" s="10">
        <v>210440</v>
      </c>
      <c r="F539" s="10" t="s">
        <v>17</v>
      </c>
      <c r="G539" s="10" t="s">
        <v>1859</v>
      </c>
      <c r="H539" s="10" t="s">
        <v>1860</v>
      </c>
      <c r="I539" s="10">
        <v>1</v>
      </c>
      <c r="J539" s="11">
        <v>22.768000000000001</v>
      </c>
      <c r="K539" s="11">
        <f>IF(Tabela1[[#This Row],[distância '[km']]]&gt;100,TRUNC(Tabela1[[#This Row],[distância '[km']]]/'Custos Unitários'!$C$7,0),0)</f>
        <v>0</v>
      </c>
      <c r="L539" s="1">
        <f>Tabela1[[#This Row],[distância '[km']]]*(1+'Custos Unitários'!$C$8)*(('Custos Unitários'!$C$21*'Custos Unitários'!$C$4)+('Custos Unitários'!$C$22*'Custos Unitários'!$C$5))</f>
        <v>871283.09990719659</v>
      </c>
      <c r="M539" s="1">
        <f>Tabela1[[#This Row],[Qtdade Amplificação]]*('Custos Unitários'!C$20)+IF(Tabela1[[#This Row],[Qtdade Amplificação]]&gt;4,TRUNC(Tabela1[[#This Row],[Qtdade Amplificação]]/4)*'Custos Unitários'!C$17,0)</f>
        <v>0</v>
      </c>
      <c r="N53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3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39" s="1">
        <f>'Custos Unitários'!$C$23*'Custos Unitários'!$C$6</f>
        <v>302692.44182889489</v>
      </c>
      <c r="Q539" s="5">
        <f>SUM(Tabela2[[#This Row],[custo duto e fibra]:[custo infra estação]])</f>
        <v>1540447.3394574276</v>
      </c>
      <c r="R539" s="2">
        <f>Tabela1[[#This Row],[distância '[km']]]*(1+'Custos Unitários'!$C$8)*('Custos Unitários'!$C$21*'Custos Unitários'!$C$4*'Custos Unitários'!$E$21+'Custos Unitários'!$C$22*'Custos Unitários'!$C$5*'Custos Unitários'!$E$22)</f>
        <v>10455.39719888636</v>
      </c>
      <c r="S539" s="2">
        <f>Tabela1[[#This Row],[Qtdade Amplificação]]*('Custos Unitários'!D$20)+IF(Tabela1[[#This Row],[Qtdade Amplificação]]&gt;4,TRUNC(Tabela1[[#This Row],[Qtdade Amplificação]]/4)*'Custos Unitários'!D$17,0)</f>
        <v>0</v>
      </c>
      <c r="T53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3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39" s="2">
        <f>'Custos Unitários'!$C$23*'Custos Unitários'!$E$23*'Custos Unitários'!$C$6</f>
        <v>24215.39534631159</v>
      </c>
      <c r="W539" s="5">
        <f>SUM(Tabela3[[#This Row],[opex duto e fibra]:[opex infra estação]])</f>
        <v>67658.037702369082</v>
      </c>
    </row>
    <row r="540" spans="1:23" x14ac:dyDescent="0.25">
      <c r="A540" s="10">
        <v>110100</v>
      </c>
      <c r="B540" s="10" t="s">
        <v>180</v>
      </c>
      <c r="C540" s="10" t="s">
        <v>1873</v>
      </c>
      <c r="D540" s="10" t="s">
        <v>1874</v>
      </c>
      <c r="E540" s="10">
        <v>110011</v>
      </c>
      <c r="F540" s="10" t="s">
        <v>180</v>
      </c>
      <c r="G540" s="10" t="s">
        <v>1875</v>
      </c>
      <c r="H540" s="10" t="s">
        <v>1876</v>
      </c>
      <c r="I540" s="10">
        <v>1</v>
      </c>
      <c r="J540" s="11">
        <v>41.491</v>
      </c>
      <c r="K540" s="11">
        <f>IF(Tabela1[[#This Row],[distância '[km']]]&gt;100,TRUNC(Tabela1[[#This Row],[distância '[km']]]/'Custos Unitários'!$C$7,0),0)</f>
        <v>0</v>
      </c>
      <c r="L540" s="1">
        <f>Tabela1[[#This Row],[distância '[km']]]*(1+'Custos Unitários'!$C$8)*(('Custos Unitários'!$C$21*'Custos Unitários'!$C$4)+('Custos Unitários'!$C$22*'Custos Unitários'!$C$5))</f>
        <v>1587772.6237811621</v>
      </c>
      <c r="M540" s="1">
        <f>Tabela1[[#This Row],[Qtdade Amplificação]]*('Custos Unitários'!C$20)+IF(Tabela1[[#This Row],[Qtdade Amplificação]]&gt;4,TRUNC(Tabela1[[#This Row],[Qtdade Amplificação]]/4)*'Custos Unitários'!C$17,0)</f>
        <v>0</v>
      </c>
      <c r="N54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4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40" s="1">
        <f>'Custos Unitários'!$C$23*'Custos Unitários'!$C$6</f>
        <v>302692.44182889489</v>
      </c>
      <c r="Q540" s="5">
        <f>SUM(Tabela2[[#This Row],[custo duto e fibra]:[custo infra estação]])</f>
        <v>2256936.8633313933</v>
      </c>
      <c r="R540" s="2">
        <f>Tabela1[[#This Row],[distância '[km']]]*(1+'Custos Unitários'!$C$8)*('Custos Unitários'!$C$21*'Custos Unitários'!$C$4*'Custos Unitários'!$E$21+'Custos Unitários'!$C$22*'Custos Unitários'!$C$5*'Custos Unitários'!$E$22)</f>
        <v>19053.271485373945</v>
      </c>
      <c r="S540" s="2">
        <f>Tabela1[[#This Row],[Qtdade Amplificação]]*('Custos Unitários'!D$20)+IF(Tabela1[[#This Row],[Qtdade Amplificação]]&gt;4,TRUNC(Tabela1[[#This Row],[Qtdade Amplificação]]/4)*'Custos Unitários'!D$17,0)</f>
        <v>0</v>
      </c>
      <c r="T54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4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40" s="2">
        <f>'Custos Unitários'!$C$23*'Custos Unitários'!$E$23*'Custos Unitários'!$C$6</f>
        <v>24215.39534631159</v>
      </c>
      <c r="W540" s="5">
        <f>SUM(Tabela3[[#This Row],[opex duto e fibra]:[opex infra estação]])</f>
        <v>76255.911988856664</v>
      </c>
    </row>
    <row r="541" spans="1:23" x14ac:dyDescent="0.25">
      <c r="A541" s="10">
        <v>320225</v>
      </c>
      <c r="B541" s="10" t="s">
        <v>67</v>
      </c>
      <c r="C541" s="10" t="s">
        <v>1877</v>
      </c>
      <c r="D541" s="10" t="s">
        <v>1878</v>
      </c>
      <c r="E541" s="10">
        <v>320517</v>
      </c>
      <c r="F541" s="10" t="s">
        <v>67</v>
      </c>
      <c r="G541" s="10" t="s">
        <v>4676</v>
      </c>
      <c r="H541" s="10" t="s">
        <v>4677</v>
      </c>
      <c r="I541" s="10">
        <v>1</v>
      </c>
      <c r="J541" s="11">
        <v>35.622</v>
      </c>
      <c r="K541" s="11">
        <f>IF(Tabela1[[#This Row],[distância '[km']]]&gt;100,TRUNC(Tabela1[[#This Row],[distância '[km']]]/'Custos Unitários'!$C$7,0),0)</f>
        <v>0</v>
      </c>
      <c r="L541" s="1">
        <f>Tabela1[[#This Row],[distância '[km']]]*(1+'Custos Unitários'!$C$8)*(('Custos Unitários'!$C$21*'Custos Unitários'!$C$4)+('Custos Unitários'!$C$22*'Custos Unitários'!$C$5))</f>
        <v>1363178.4339816479</v>
      </c>
      <c r="M541" s="1">
        <f>Tabela1[[#This Row],[Qtdade Amplificação]]*('Custos Unitários'!C$20)+IF(Tabela1[[#This Row],[Qtdade Amplificação]]&gt;4,TRUNC(Tabela1[[#This Row],[Qtdade Amplificação]]/4)*'Custos Unitários'!C$17,0)</f>
        <v>0</v>
      </c>
      <c r="N54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4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41" s="1">
        <f>'Custos Unitários'!$C$23*'Custos Unitários'!$C$6</f>
        <v>302692.44182889489</v>
      </c>
      <c r="Q541" s="5">
        <f>SUM(Tabela2[[#This Row],[custo duto e fibra]:[custo infra estação]])</f>
        <v>2032342.673531879</v>
      </c>
      <c r="R541" s="2">
        <f>Tabela1[[#This Row],[distância '[km']]]*(1+'Custos Unitários'!$C$8)*('Custos Unitários'!$C$21*'Custos Unitários'!$C$4*'Custos Unitários'!$E$21+'Custos Unitários'!$C$22*'Custos Unitários'!$C$5*'Custos Unitários'!$E$22)</f>
        <v>16358.141207779776</v>
      </c>
      <c r="S541" s="2">
        <f>Tabela1[[#This Row],[Qtdade Amplificação]]*('Custos Unitários'!D$20)+IF(Tabela1[[#This Row],[Qtdade Amplificação]]&gt;4,TRUNC(Tabela1[[#This Row],[Qtdade Amplificação]]/4)*'Custos Unitários'!D$17,0)</f>
        <v>0</v>
      </c>
      <c r="T54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4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41" s="2">
        <f>'Custos Unitários'!$C$23*'Custos Unitários'!$E$23*'Custos Unitários'!$C$6</f>
        <v>24215.39534631159</v>
      </c>
      <c r="W541" s="5">
        <f>SUM(Tabela3[[#This Row],[opex duto e fibra]:[opex infra estação]])</f>
        <v>73560.781711262505</v>
      </c>
    </row>
    <row r="542" spans="1:23" x14ac:dyDescent="0.25">
      <c r="A542" s="10">
        <v>210462</v>
      </c>
      <c r="B542" s="10" t="s">
        <v>17</v>
      </c>
      <c r="C542" s="10" t="s">
        <v>1881</v>
      </c>
      <c r="D542" s="10" t="s">
        <v>1882</v>
      </c>
      <c r="E542" s="10">
        <v>211070</v>
      </c>
      <c r="F542" s="10" t="s">
        <v>17</v>
      </c>
      <c r="G542" s="10" t="s">
        <v>1771</v>
      </c>
      <c r="H542" s="10" t="s">
        <v>1772</v>
      </c>
      <c r="I542" s="10">
        <v>1</v>
      </c>
      <c r="J542" s="11">
        <v>39.729999999999997</v>
      </c>
      <c r="K542" s="11">
        <f>IF(Tabela1[[#This Row],[distância '[km']]]&gt;100,TRUNC(Tabela1[[#This Row],[distância '[km']]]/'Custos Unitários'!$C$7,0),0)</f>
        <v>0</v>
      </c>
      <c r="L542" s="1">
        <f>Tabela1[[#This Row],[distância '[km']]]*(1+'Custos Unitários'!$C$8)*(('Custos Unitários'!$C$21*'Custos Unitários'!$C$4)+('Custos Unitários'!$C$22*'Custos Unitários'!$C$5))</f>
        <v>1520382.8864772012</v>
      </c>
      <c r="M542" s="1">
        <f>Tabela1[[#This Row],[Qtdade Amplificação]]*('Custos Unitários'!C$20)+IF(Tabela1[[#This Row],[Qtdade Amplificação]]&gt;4,TRUNC(Tabela1[[#This Row],[Qtdade Amplificação]]/4)*'Custos Unitários'!C$17,0)</f>
        <v>0</v>
      </c>
      <c r="N54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4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42" s="1">
        <f>'Custos Unitários'!$C$23*'Custos Unitários'!$C$6</f>
        <v>302692.44182889489</v>
      </c>
      <c r="Q542" s="5">
        <f>SUM(Tabela2[[#This Row],[custo duto e fibra]:[custo infra estação]])</f>
        <v>2189547.1260274323</v>
      </c>
      <c r="R542" s="2">
        <f>Tabela1[[#This Row],[distância '[km']]]*(1+'Custos Unitários'!$C$8)*('Custos Unitários'!$C$21*'Custos Unitários'!$C$4*'Custos Unitários'!$E$21+'Custos Unitários'!$C$22*'Custos Unitários'!$C$5*'Custos Unitários'!$E$22)</f>
        <v>18244.594637726415</v>
      </c>
      <c r="S542" s="2">
        <f>Tabela1[[#This Row],[Qtdade Amplificação]]*('Custos Unitários'!D$20)+IF(Tabela1[[#This Row],[Qtdade Amplificação]]&gt;4,TRUNC(Tabela1[[#This Row],[Qtdade Amplificação]]/4)*'Custos Unitários'!D$17,0)</f>
        <v>0</v>
      </c>
      <c r="T54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4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42" s="2">
        <f>'Custos Unitários'!$C$23*'Custos Unitários'!$E$23*'Custos Unitários'!$C$6</f>
        <v>24215.39534631159</v>
      </c>
      <c r="W542" s="5">
        <f>SUM(Tabela3[[#This Row],[opex duto e fibra]:[opex infra estação]])</f>
        <v>75447.235141209138</v>
      </c>
    </row>
    <row r="543" spans="1:23" x14ac:dyDescent="0.25">
      <c r="A543" s="10">
        <v>210470</v>
      </c>
      <c r="B543" s="10" t="s">
        <v>17</v>
      </c>
      <c r="C543" s="10" t="s">
        <v>1883</v>
      </c>
      <c r="D543" s="10" t="s">
        <v>1884</v>
      </c>
      <c r="E543" s="10">
        <v>210910</v>
      </c>
      <c r="F543" s="10" t="s">
        <v>17</v>
      </c>
      <c r="G543" s="10" t="s">
        <v>1871</v>
      </c>
      <c r="H543" s="10" t="s">
        <v>1872</v>
      </c>
      <c r="I543" s="10">
        <v>1</v>
      </c>
      <c r="J543" s="11">
        <v>28.905999999999999</v>
      </c>
      <c r="K543" s="11">
        <f>IF(Tabela1[[#This Row],[distância '[km']]]&gt;100,TRUNC(Tabela1[[#This Row],[distância '[km']]]/'Custos Unitários'!$C$7,0),0)</f>
        <v>0</v>
      </c>
      <c r="L543" s="1">
        <f>Tabela1[[#This Row],[distância '[km']]]*(1+'Custos Unitários'!$C$8)*(('Custos Unitários'!$C$21*'Custos Unitários'!$C$4)+('Custos Unitários'!$C$22*'Custos Unitários'!$C$5))</f>
        <v>1106171.3495220232</v>
      </c>
      <c r="M543" s="1">
        <f>Tabela1[[#This Row],[Qtdade Amplificação]]*('Custos Unitários'!C$20)+IF(Tabela1[[#This Row],[Qtdade Amplificação]]&gt;4,TRUNC(Tabela1[[#This Row],[Qtdade Amplificação]]/4)*'Custos Unitários'!C$17,0)</f>
        <v>0</v>
      </c>
      <c r="N54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4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43" s="1">
        <f>'Custos Unitários'!$C$23*'Custos Unitários'!$C$6</f>
        <v>302692.44182889489</v>
      </c>
      <c r="Q543" s="5">
        <f>SUM(Tabela2[[#This Row],[custo duto e fibra]:[custo infra estação]])</f>
        <v>1775335.5890722543</v>
      </c>
      <c r="R543" s="2">
        <f>Tabela1[[#This Row],[distância '[km']]]*(1+'Custos Unitários'!$C$8)*('Custos Unitários'!$C$21*'Custos Unitários'!$C$4*'Custos Unitários'!$E$21+'Custos Unitários'!$C$22*'Custos Unitários'!$C$5*'Custos Unitários'!$E$22)</f>
        <v>13274.05619426428</v>
      </c>
      <c r="S543" s="2">
        <f>Tabela1[[#This Row],[Qtdade Amplificação]]*('Custos Unitários'!D$20)+IF(Tabela1[[#This Row],[Qtdade Amplificação]]&gt;4,TRUNC(Tabela1[[#This Row],[Qtdade Amplificação]]/4)*'Custos Unitários'!D$17,0)</f>
        <v>0</v>
      </c>
      <c r="T54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4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43" s="2">
        <f>'Custos Unitários'!$C$23*'Custos Unitários'!$E$23*'Custos Unitários'!$C$6</f>
        <v>24215.39534631159</v>
      </c>
      <c r="W543" s="5">
        <f>SUM(Tabela3[[#This Row],[opex duto e fibra]:[opex infra estação]])</f>
        <v>70476.696697747</v>
      </c>
    </row>
    <row r="544" spans="1:23" x14ac:dyDescent="0.25">
      <c r="A544" s="10">
        <v>430915</v>
      </c>
      <c r="B544" s="10" t="s">
        <v>32</v>
      </c>
      <c r="C544" s="10" t="s">
        <v>1885</v>
      </c>
      <c r="D544" s="10" t="s">
        <v>1886</v>
      </c>
      <c r="E544" s="10">
        <v>430245</v>
      </c>
      <c r="F544" s="10" t="s">
        <v>32</v>
      </c>
      <c r="G544" s="10" t="s">
        <v>1887</v>
      </c>
      <c r="H544" s="10" t="s">
        <v>1888</v>
      </c>
      <c r="I544" s="10">
        <v>1</v>
      </c>
      <c r="J544" s="11">
        <v>23.341999999999999</v>
      </c>
      <c r="K544" s="11">
        <f>IF(Tabela1[[#This Row],[distância '[km']]]&gt;100,TRUNC(Tabela1[[#This Row],[distância '[km']]]/'Custos Unitários'!$C$7,0),0)</f>
        <v>0</v>
      </c>
      <c r="L544" s="1">
        <f>Tabela1[[#This Row],[distância '[km']]]*(1+'Custos Unitários'!$C$8)*(('Custos Unitários'!$C$21*'Custos Unitários'!$C$4)+('Custos Unitários'!$C$22*'Custos Unitários'!$C$5))</f>
        <v>893248.8632305772</v>
      </c>
      <c r="M544" s="1">
        <f>Tabela1[[#This Row],[Qtdade Amplificação]]*('Custos Unitários'!C$20)+IF(Tabela1[[#This Row],[Qtdade Amplificação]]&gt;4,TRUNC(Tabela1[[#This Row],[Qtdade Amplificação]]/4)*'Custos Unitários'!C$17,0)</f>
        <v>0</v>
      </c>
      <c r="N54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4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44" s="1">
        <f>'Custos Unitários'!$C$23*'Custos Unitários'!$C$6</f>
        <v>302692.44182889489</v>
      </c>
      <c r="Q544" s="5">
        <f>SUM(Tabela2[[#This Row],[custo duto e fibra]:[custo infra estação]])</f>
        <v>1562413.1027808082</v>
      </c>
      <c r="R544" s="2">
        <f>Tabela1[[#This Row],[distância '[km']]]*(1+'Custos Unitários'!$C$8)*('Custos Unitários'!$C$21*'Custos Unitários'!$C$4*'Custos Unitários'!$E$21+'Custos Unitários'!$C$22*'Custos Unitários'!$C$5*'Custos Unitários'!$E$22)</f>
        <v>10718.986358766928</v>
      </c>
      <c r="S544" s="2">
        <f>Tabela1[[#This Row],[Qtdade Amplificação]]*('Custos Unitários'!D$20)+IF(Tabela1[[#This Row],[Qtdade Amplificação]]&gt;4,TRUNC(Tabela1[[#This Row],[Qtdade Amplificação]]/4)*'Custos Unitários'!D$17,0)</f>
        <v>0</v>
      </c>
      <c r="T54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4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44" s="2">
        <f>'Custos Unitários'!$C$23*'Custos Unitários'!$E$23*'Custos Unitários'!$C$6</f>
        <v>24215.39534631159</v>
      </c>
      <c r="W544" s="5">
        <f>SUM(Tabela3[[#This Row],[opex duto e fibra]:[opex infra estação]])</f>
        <v>67921.626862249657</v>
      </c>
    </row>
    <row r="545" spans="1:23" x14ac:dyDescent="0.25">
      <c r="A545" s="10">
        <v>260630</v>
      </c>
      <c r="B545" s="10" t="s">
        <v>13</v>
      </c>
      <c r="C545" s="10" t="s">
        <v>1889</v>
      </c>
      <c r="D545" s="10" t="s">
        <v>1890</v>
      </c>
      <c r="E545" s="10">
        <v>260530</v>
      </c>
      <c r="F545" s="10" t="s">
        <v>13</v>
      </c>
      <c r="G545" s="10" t="s">
        <v>1891</v>
      </c>
      <c r="H545" s="10" t="s">
        <v>1892</v>
      </c>
      <c r="I545" s="10">
        <v>1</v>
      </c>
      <c r="J545" s="11">
        <v>33.488999999999997</v>
      </c>
      <c r="K545" s="11">
        <f>IF(Tabela1[[#This Row],[distância '[km']]]&gt;100,TRUNC(Tabela1[[#This Row],[distância '[km']]]/'Custos Unitários'!$C$7,0),0)</f>
        <v>0</v>
      </c>
      <c r="L545" s="1">
        <f>Tabela1[[#This Row],[distância '[km']]]*(1+'Custos Unitários'!$C$8)*(('Custos Unitários'!$C$21*'Custos Unitários'!$C$4)+('Custos Unitários'!$C$22*'Custos Unitários'!$C$5))</f>
        <v>1281553.0451858796</v>
      </c>
      <c r="M545" s="1">
        <f>Tabela1[[#This Row],[Qtdade Amplificação]]*('Custos Unitários'!C$20)+IF(Tabela1[[#This Row],[Qtdade Amplificação]]&gt;4,TRUNC(Tabela1[[#This Row],[Qtdade Amplificação]]/4)*'Custos Unitários'!C$17,0)</f>
        <v>0</v>
      </c>
      <c r="N54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4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45" s="1">
        <f>'Custos Unitários'!$C$23*'Custos Unitários'!$C$6</f>
        <v>302692.44182889489</v>
      </c>
      <c r="Q545" s="5">
        <f>SUM(Tabela2[[#This Row],[custo duto e fibra]:[custo infra estação]])</f>
        <v>1950717.2847361106</v>
      </c>
      <c r="R545" s="2">
        <f>Tabela1[[#This Row],[distância '[km']]]*(1+'Custos Unitários'!$C$8)*('Custos Unitários'!$C$21*'Custos Unitários'!$C$4*'Custos Unitários'!$E$21+'Custos Unitários'!$C$22*'Custos Unitários'!$C$5*'Custos Unitários'!$E$22)</f>
        <v>15378.636542230557</v>
      </c>
      <c r="S545" s="2">
        <f>Tabela1[[#This Row],[Qtdade Amplificação]]*('Custos Unitários'!D$20)+IF(Tabela1[[#This Row],[Qtdade Amplificação]]&gt;4,TRUNC(Tabela1[[#This Row],[Qtdade Amplificação]]/4)*'Custos Unitários'!D$17,0)</f>
        <v>0</v>
      </c>
      <c r="T54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4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45" s="2">
        <f>'Custos Unitários'!$C$23*'Custos Unitários'!$E$23*'Custos Unitários'!$C$6</f>
        <v>24215.39534631159</v>
      </c>
      <c r="W545" s="5">
        <f>SUM(Tabela3[[#This Row],[opex duto e fibra]:[opex infra estação]])</f>
        <v>72581.277045713286</v>
      </c>
    </row>
    <row r="546" spans="1:23" x14ac:dyDescent="0.25">
      <c r="A546" s="10">
        <v>230480</v>
      </c>
      <c r="B546" s="10" t="s">
        <v>203</v>
      </c>
      <c r="C546" s="10" t="s">
        <v>1893</v>
      </c>
      <c r="D546" s="10" t="s">
        <v>1894</v>
      </c>
      <c r="E546" s="10">
        <v>231400</v>
      </c>
      <c r="F546" s="10" t="s">
        <v>203</v>
      </c>
      <c r="G546" s="10" t="s">
        <v>1895</v>
      </c>
      <c r="H546" s="10" t="s">
        <v>1896</v>
      </c>
      <c r="I546" s="10">
        <v>1</v>
      </c>
      <c r="J546" s="11">
        <v>28.085999999999999</v>
      </c>
      <c r="K546" s="11">
        <f>IF(Tabela1[[#This Row],[distância '[km']]]&gt;100,TRUNC(Tabela1[[#This Row],[distância '[km']]]/'Custos Unitários'!$C$7,0),0)</f>
        <v>0</v>
      </c>
      <c r="L546" s="1">
        <f>Tabela1[[#This Row],[distância '[km']]]*(1+'Custos Unitários'!$C$8)*(('Custos Unitários'!$C$21*'Custos Unitários'!$C$4)+('Custos Unitários'!$C$22*'Custos Unitários'!$C$5))</f>
        <v>1074791.6876314792</v>
      </c>
      <c r="M546" s="1">
        <f>Tabela1[[#This Row],[Qtdade Amplificação]]*('Custos Unitários'!C$20)+IF(Tabela1[[#This Row],[Qtdade Amplificação]]&gt;4,TRUNC(Tabela1[[#This Row],[Qtdade Amplificação]]/4)*'Custos Unitários'!C$17,0)</f>
        <v>0</v>
      </c>
      <c r="N54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4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46" s="1">
        <f>'Custos Unitários'!$C$23*'Custos Unitários'!$C$6</f>
        <v>302692.44182889489</v>
      </c>
      <c r="Q546" s="5">
        <f>SUM(Tabela2[[#This Row],[custo duto e fibra]:[custo infra estação]])</f>
        <v>1743955.9271817103</v>
      </c>
      <c r="R546" s="2">
        <f>Tabela1[[#This Row],[distância '[km']]]*(1+'Custos Unitários'!$C$8)*('Custos Unitários'!$C$21*'Custos Unitários'!$C$4*'Custos Unitários'!$E$21+'Custos Unitários'!$C$22*'Custos Unitários'!$C$5*'Custos Unitários'!$E$22)</f>
        <v>12897.500251577752</v>
      </c>
      <c r="S546" s="2">
        <f>Tabela1[[#This Row],[Qtdade Amplificação]]*('Custos Unitários'!D$20)+IF(Tabela1[[#This Row],[Qtdade Amplificação]]&gt;4,TRUNC(Tabela1[[#This Row],[Qtdade Amplificação]]/4)*'Custos Unitários'!D$17,0)</f>
        <v>0</v>
      </c>
      <c r="T54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4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46" s="2">
        <f>'Custos Unitários'!$C$23*'Custos Unitários'!$E$23*'Custos Unitários'!$C$6</f>
        <v>24215.39534631159</v>
      </c>
      <c r="W546" s="5">
        <f>SUM(Tabela3[[#This Row],[opex duto e fibra]:[opex infra estação]])</f>
        <v>70100.140755060478</v>
      </c>
    </row>
    <row r="547" spans="1:23" x14ac:dyDescent="0.25">
      <c r="A547" s="10">
        <v>312790</v>
      </c>
      <c r="B547" s="10" t="s">
        <v>37</v>
      </c>
      <c r="C547" s="10" t="s">
        <v>1897</v>
      </c>
      <c r="D547" s="10" t="s">
        <v>1898</v>
      </c>
      <c r="E547" s="10">
        <v>314310</v>
      </c>
      <c r="F547" s="10" t="s">
        <v>37</v>
      </c>
      <c r="G547" s="10" t="s">
        <v>1899</v>
      </c>
      <c r="H547" s="10" t="s">
        <v>1900</v>
      </c>
      <c r="I547" s="10">
        <v>1</v>
      </c>
      <c r="J547" s="11">
        <v>41.658000000000001</v>
      </c>
      <c r="K547" s="11">
        <f>IF(Tabela1[[#This Row],[distância '[km']]]&gt;100,TRUNC(Tabela1[[#This Row],[distância '[km']]]/'Custos Unitários'!$C$7,0),0)</f>
        <v>0</v>
      </c>
      <c r="L547" s="1">
        <f>Tabela1[[#This Row],[distância '[km']]]*(1+'Custos Unitários'!$C$8)*(('Custos Unitários'!$C$21*'Custos Unitários'!$C$4)+('Custos Unitários'!$C$22*'Custos Unitários'!$C$5))</f>
        <v>1594163.3598003339</v>
      </c>
      <c r="M547" s="1">
        <f>Tabela1[[#This Row],[Qtdade Amplificação]]*('Custos Unitários'!C$20)+IF(Tabela1[[#This Row],[Qtdade Amplificação]]&gt;4,TRUNC(Tabela1[[#This Row],[Qtdade Amplificação]]/4)*'Custos Unitários'!C$17,0)</f>
        <v>0</v>
      </c>
      <c r="N54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4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47" s="1">
        <f>'Custos Unitários'!$C$23*'Custos Unitários'!$C$6</f>
        <v>302692.44182889489</v>
      </c>
      <c r="Q547" s="5">
        <f>SUM(Tabela2[[#This Row],[custo duto e fibra]:[custo infra estação]])</f>
        <v>2263327.5993505651</v>
      </c>
      <c r="R547" s="2">
        <f>Tabela1[[#This Row],[distância '[km']]]*(1+'Custos Unitários'!$C$8)*('Custos Unitários'!$C$21*'Custos Unitários'!$C$4*'Custos Unitários'!$E$21+'Custos Unitários'!$C$22*'Custos Unitários'!$C$5*'Custos Unitários'!$E$22)</f>
        <v>19129.960317604007</v>
      </c>
      <c r="S547" s="2">
        <f>Tabela1[[#This Row],[Qtdade Amplificação]]*('Custos Unitários'!D$20)+IF(Tabela1[[#This Row],[Qtdade Amplificação]]&gt;4,TRUNC(Tabela1[[#This Row],[Qtdade Amplificação]]/4)*'Custos Unitários'!D$17,0)</f>
        <v>0</v>
      </c>
      <c r="T54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4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47" s="2">
        <f>'Custos Unitários'!$C$23*'Custos Unitários'!$E$23*'Custos Unitários'!$C$6</f>
        <v>24215.39534631159</v>
      </c>
      <c r="W547" s="5">
        <f>SUM(Tabela3[[#This Row],[opex duto e fibra]:[opex infra estação]])</f>
        <v>76332.600821086729</v>
      </c>
    </row>
    <row r="548" spans="1:23" x14ac:dyDescent="0.25">
      <c r="A548" s="10">
        <v>220450</v>
      </c>
      <c r="B548" s="10" t="s">
        <v>27</v>
      </c>
      <c r="C548" s="10" t="s">
        <v>1901</v>
      </c>
      <c r="D548" s="10" t="s">
        <v>1902</v>
      </c>
      <c r="E548" s="10">
        <v>220530</v>
      </c>
      <c r="F548" s="10" t="s">
        <v>27</v>
      </c>
      <c r="G548" s="10" t="s">
        <v>2341</v>
      </c>
      <c r="H548" s="10" t="s">
        <v>2342</v>
      </c>
      <c r="I548" s="10">
        <v>1</v>
      </c>
      <c r="J548" s="11">
        <v>43.136000000000003</v>
      </c>
      <c r="K548" s="11">
        <f>IF(Tabela1[[#This Row],[distância '[km']]]&gt;100,TRUNC(Tabela1[[#This Row],[distância '[km']]]/'Custos Unitários'!$C$7,0),0)</f>
        <v>0</v>
      </c>
      <c r="L548" s="1">
        <f>Tabela1[[#This Row],[distância '[km']]]*(1+'Custos Unitários'!$C$8)*(('Custos Unitários'!$C$21*'Custos Unitários'!$C$4)+('Custos Unitários'!$C$22*'Custos Unitários'!$C$5))</f>
        <v>1650723.2869640214</v>
      </c>
      <c r="M548" s="1">
        <f>Tabela1[[#This Row],[Qtdade Amplificação]]*('Custos Unitários'!C$20)+IF(Tabela1[[#This Row],[Qtdade Amplificação]]&gt;4,TRUNC(Tabela1[[#This Row],[Qtdade Amplificação]]/4)*'Custos Unitários'!C$17,0)</f>
        <v>0</v>
      </c>
      <c r="N54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4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48" s="1">
        <f>'Custos Unitários'!$C$23*'Custos Unitários'!$C$6</f>
        <v>302692.44182889489</v>
      </c>
      <c r="Q548" s="5">
        <f>SUM(Tabela2[[#This Row],[custo duto e fibra]:[custo infra estação]])</f>
        <v>2319887.5265142526</v>
      </c>
      <c r="R548" s="2">
        <f>Tabela1[[#This Row],[distância '[km']]]*(1+'Custos Unitários'!$C$8)*('Custos Unitários'!$C$21*'Custos Unitários'!$C$4*'Custos Unitários'!$E$21+'Custos Unitários'!$C$22*'Custos Unitários'!$C$5*'Custos Unitários'!$E$22)</f>
        <v>19808.679443568257</v>
      </c>
      <c r="S548" s="2">
        <f>Tabela1[[#This Row],[Qtdade Amplificação]]*('Custos Unitários'!D$20)+IF(Tabela1[[#This Row],[Qtdade Amplificação]]&gt;4,TRUNC(Tabela1[[#This Row],[Qtdade Amplificação]]/4)*'Custos Unitários'!D$17,0)</f>
        <v>0</v>
      </c>
      <c r="T54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4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48" s="2">
        <f>'Custos Unitários'!$C$23*'Custos Unitários'!$E$23*'Custos Unitários'!$C$6</f>
        <v>24215.39534631159</v>
      </c>
      <c r="W548" s="5">
        <f>SUM(Tabela3[[#This Row],[opex duto e fibra]:[opex infra estação]])</f>
        <v>77011.319947050986</v>
      </c>
    </row>
    <row r="549" spans="1:23" x14ac:dyDescent="0.25">
      <c r="A549" s="10">
        <v>130165</v>
      </c>
      <c r="B549" s="10" t="s">
        <v>213</v>
      </c>
      <c r="C549" s="10" t="s">
        <v>1903</v>
      </c>
      <c r="D549" s="10" t="s">
        <v>1904</v>
      </c>
      <c r="E549" s="10">
        <v>120020</v>
      </c>
      <c r="F549" s="10" t="s">
        <v>691</v>
      </c>
      <c r="G549" s="10" t="s">
        <v>1905</v>
      </c>
      <c r="H549" s="10" t="s">
        <v>1906</v>
      </c>
      <c r="I549" s="10">
        <v>1</v>
      </c>
      <c r="J549" s="11">
        <v>20.983000000000001</v>
      </c>
      <c r="K549" s="11">
        <f>IF(Tabela1[[#This Row],[distância '[km']]]&gt;100,TRUNC(Tabela1[[#This Row],[distância '[km']]]/'Custos Unitários'!$C$7,0),0)</f>
        <v>0</v>
      </c>
      <c r="L549" s="1">
        <f>Tabela1[[#This Row],[distância '[km']]]*(1+'Custos Unitários'!$C$8)*(('Custos Unitários'!$C$21*'Custos Unitários'!$C$4)+('Custos Unitários'!$C$22*'Custos Unitários'!$C$5))</f>
        <v>802974.93347473245</v>
      </c>
      <c r="M549" s="1">
        <f>Tabela1[[#This Row],[Qtdade Amplificação]]*('Custos Unitários'!C$20)+IF(Tabela1[[#This Row],[Qtdade Amplificação]]&gt;4,TRUNC(Tabela1[[#This Row],[Qtdade Amplificação]]/4)*'Custos Unitários'!C$17,0)</f>
        <v>0</v>
      </c>
      <c r="N54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4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49" s="1">
        <f>'Custos Unitários'!$C$23*'Custos Unitários'!$C$6</f>
        <v>302692.44182889489</v>
      </c>
      <c r="Q549" s="5">
        <f>SUM(Tabela2[[#This Row],[custo duto e fibra]:[custo infra estação]])</f>
        <v>1472139.1730249636</v>
      </c>
      <c r="R549" s="2">
        <f>Tabela1[[#This Row],[distância '[km']]]*(1+'Custos Unitários'!$C$8)*('Custos Unitários'!$C$21*'Custos Unitários'!$C$4*'Custos Unitários'!$E$21+'Custos Unitários'!$C$22*'Custos Unitários'!$C$5*'Custos Unitários'!$E$22)</f>
        <v>9635.6992016967888</v>
      </c>
      <c r="S549" s="2">
        <f>Tabela1[[#This Row],[Qtdade Amplificação]]*('Custos Unitários'!D$20)+IF(Tabela1[[#This Row],[Qtdade Amplificação]]&gt;4,TRUNC(Tabela1[[#This Row],[Qtdade Amplificação]]/4)*'Custos Unitários'!D$17,0)</f>
        <v>0</v>
      </c>
      <c r="T54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4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49" s="2">
        <f>'Custos Unitários'!$C$23*'Custos Unitários'!$E$23*'Custos Unitários'!$C$6</f>
        <v>24215.39534631159</v>
      </c>
      <c r="W549" s="5">
        <f>SUM(Tabela3[[#This Row],[opex duto e fibra]:[opex infra estação]])</f>
        <v>66838.339705179518</v>
      </c>
    </row>
    <row r="550" spans="1:23" x14ac:dyDescent="0.25">
      <c r="A550" s="10">
        <v>291165</v>
      </c>
      <c r="B550" s="10" t="s">
        <v>8</v>
      </c>
      <c r="C550" s="10" t="s">
        <v>1907</v>
      </c>
      <c r="D550" s="10" t="s">
        <v>1908</v>
      </c>
      <c r="E550" s="10">
        <v>292030</v>
      </c>
      <c r="F550" s="10" t="s">
        <v>8</v>
      </c>
      <c r="G550" s="10" t="s">
        <v>2628</v>
      </c>
      <c r="H550" s="10" t="s">
        <v>2629</v>
      </c>
      <c r="I550" s="10">
        <v>1</v>
      </c>
      <c r="J550" s="11">
        <v>24.08</v>
      </c>
      <c r="K550" s="11">
        <f>IF(Tabela1[[#This Row],[distância '[km']]]&gt;100,TRUNC(Tabela1[[#This Row],[distância '[km']]]/'Custos Unitários'!$C$7,0),0)</f>
        <v>0</v>
      </c>
      <c r="L550" s="1">
        <f>Tabela1[[#This Row],[distância '[km']]]*(1+'Custos Unitários'!$C$8)*(('Custos Unitários'!$C$21*'Custos Unitários'!$C$4)+('Custos Unitários'!$C$22*'Custos Unitários'!$C$5))</f>
        <v>921490.55893206666</v>
      </c>
      <c r="M550" s="1">
        <f>Tabela1[[#This Row],[Qtdade Amplificação]]*('Custos Unitários'!C$20)+IF(Tabela1[[#This Row],[Qtdade Amplificação]]&gt;4,TRUNC(Tabela1[[#This Row],[Qtdade Amplificação]]/4)*'Custos Unitários'!C$17,0)</f>
        <v>0</v>
      </c>
      <c r="N55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5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50" s="1">
        <f>'Custos Unitários'!$C$23*'Custos Unitários'!$C$6</f>
        <v>302692.44182889489</v>
      </c>
      <c r="Q550" s="5">
        <f>SUM(Tabela2[[#This Row],[custo duto e fibra]:[custo infra estação]])</f>
        <v>1590654.7984822977</v>
      </c>
      <c r="R550" s="2">
        <f>Tabela1[[#This Row],[distância '[km']]]*(1+'Custos Unitários'!$C$8)*('Custos Unitários'!$C$21*'Custos Unitários'!$C$4*'Custos Unitários'!$E$21+'Custos Unitários'!$C$22*'Custos Unitários'!$C$5*'Custos Unitários'!$E$22)</f>
        <v>11057.8867071848</v>
      </c>
      <c r="S550" s="2">
        <f>Tabela1[[#This Row],[Qtdade Amplificação]]*('Custos Unitários'!D$20)+IF(Tabela1[[#This Row],[Qtdade Amplificação]]&gt;4,TRUNC(Tabela1[[#This Row],[Qtdade Amplificação]]/4)*'Custos Unitários'!D$17,0)</f>
        <v>0</v>
      </c>
      <c r="T55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5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50" s="2">
        <f>'Custos Unitários'!$C$23*'Custos Unitários'!$E$23*'Custos Unitários'!$C$6</f>
        <v>24215.39534631159</v>
      </c>
      <c r="W550" s="5">
        <f>SUM(Tabela3[[#This Row],[opex duto e fibra]:[opex infra estação]])</f>
        <v>68260.527210667526</v>
      </c>
    </row>
    <row r="551" spans="1:23" x14ac:dyDescent="0.25">
      <c r="A551" s="10">
        <v>240450</v>
      </c>
      <c r="B551" s="10" t="s">
        <v>80</v>
      </c>
      <c r="C551" s="10" t="s">
        <v>1909</v>
      </c>
      <c r="D551" s="10" t="s">
        <v>1910</v>
      </c>
      <c r="E551" s="10">
        <v>240720</v>
      </c>
      <c r="F551" s="10" t="s">
        <v>80</v>
      </c>
      <c r="G551" s="10" t="s">
        <v>2586</v>
      </c>
      <c r="H551" s="10" t="s">
        <v>2587</v>
      </c>
      <c r="I551" s="10">
        <v>1</v>
      </c>
      <c r="J551" s="11">
        <v>41.600999999999999</v>
      </c>
      <c r="K551" s="11">
        <f>IF(Tabela1[[#This Row],[distância '[km']]]&gt;100,TRUNC(Tabela1[[#This Row],[distância '[km']]]/'Custos Unitários'!$C$7,0),0)</f>
        <v>0</v>
      </c>
      <c r="L551" s="1">
        <f>Tabela1[[#This Row],[distância '[km']]]*(1+'Custos Unitários'!$C$8)*(('Custos Unitários'!$C$21*'Custos Unitários'!$C$4)+('Custos Unitários'!$C$22*'Custos Unitários'!$C$5))</f>
        <v>1591982.0906201373</v>
      </c>
      <c r="M551" s="1">
        <f>Tabela1[[#This Row],[Qtdade Amplificação]]*('Custos Unitários'!C$20)+IF(Tabela1[[#This Row],[Qtdade Amplificação]]&gt;4,TRUNC(Tabela1[[#This Row],[Qtdade Amplificação]]/4)*'Custos Unitários'!C$17,0)</f>
        <v>0</v>
      </c>
      <c r="N55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5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51" s="1">
        <f>'Custos Unitários'!$C$23*'Custos Unitários'!$C$6</f>
        <v>302692.44182889489</v>
      </c>
      <c r="Q551" s="5">
        <f>SUM(Tabela2[[#This Row],[custo duto e fibra]:[custo infra estação]])</f>
        <v>2261146.3301703683</v>
      </c>
      <c r="R551" s="2">
        <f>Tabela1[[#This Row],[distância '[km']]]*(1+'Custos Unitários'!$C$8)*('Custos Unitários'!$C$21*'Custos Unitários'!$C$4*'Custos Unitários'!$E$21+'Custos Unitários'!$C$22*'Custos Unitários'!$C$5*'Custos Unitários'!$E$22)</f>
        <v>19103.785087441651</v>
      </c>
      <c r="S551" s="2">
        <f>Tabela1[[#This Row],[Qtdade Amplificação]]*('Custos Unitários'!D$20)+IF(Tabela1[[#This Row],[Qtdade Amplificação]]&gt;4,TRUNC(Tabela1[[#This Row],[Qtdade Amplificação]]/4)*'Custos Unitários'!D$17,0)</f>
        <v>0</v>
      </c>
      <c r="T55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5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51" s="2">
        <f>'Custos Unitários'!$C$23*'Custos Unitários'!$E$23*'Custos Unitários'!$C$6</f>
        <v>24215.39534631159</v>
      </c>
      <c r="W551" s="5">
        <f>SUM(Tabela3[[#This Row],[opex duto e fibra]:[opex infra estação]])</f>
        <v>76306.42559092438</v>
      </c>
    </row>
    <row r="552" spans="1:23" x14ac:dyDescent="0.25">
      <c r="A552" s="10">
        <v>291170</v>
      </c>
      <c r="B552" s="10" t="s">
        <v>8</v>
      </c>
      <c r="C552" s="10" t="s">
        <v>1912</v>
      </c>
      <c r="D552" s="10" t="s">
        <v>1913</v>
      </c>
      <c r="E552" s="10">
        <v>290520</v>
      </c>
      <c r="F552" s="10" t="s">
        <v>8</v>
      </c>
      <c r="G552" s="10" t="s">
        <v>1914</v>
      </c>
      <c r="H552" s="10" t="s">
        <v>1915</v>
      </c>
      <c r="I552" s="10">
        <v>1</v>
      </c>
      <c r="J552" s="11">
        <v>40.448</v>
      </c>
      <c r="K552" s="11">
        <f>IF(Tabela1[[#This Row],[distância '[km']]]&gt;100,TRUNC(Tabela1[[#This Row],[distância '[km']]]/'Custos Unitários'!$C$7,0),0)</f>
        <v>0</v>
      </c>
      <c r="L552" s="1">
        <f>Tabela1[[#This Row],[distância '[km']]]*(1+'Custos Unitários'!$C$8)*(('Custos Unitários'!$C$21*'Custos Unitários'!$C$4)+('Custos Unitários'!$C$22*'Custos Unitários'!$C$5))</f>
        <v>1547859.2245716043</v>
      </c>
      <c r="M552" s="1">
        <f>Tabela1[[#This Row],[Qtdade Amplificação]]*('Custos Unitários'!C$20)+IF(Tabela1[[#This Row],[Qtdade Amplificação]]&gt;4,TRUNC(Tabela1[[#This Row],[Qtdade Amplificação]]/4)*'Custos Unitários'!C$17,0)</f>
        <v>0</v>
      </c>
      <c r="N55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5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52" s="1">
        <f>'Custos Unitários'!$C$23*'Custos Unitários'!$C$6</f>
        <v>302692.44182889489</v>
      </c>
      <c r="Q552" s="5">
        <f>SUM(Tabela2[[#This Row],[custo duto e fibra]:[custo infra estação]])</f>
        <v>2217023.4641218353</v>
      </c>
      <c r="R552" s="2">
        <f>Tabela1[[#This Row],[distância '[km']]]*(1+'Custos Unitários'!$C$8)*('Custos Unitários'!$C$21*'Custos Unitários'!$C$4*'Custos Unitários'!$E$21+'Custos Unitários'!$C$22*'Custos Unitários'!$C$5*'Custos Unitários'!$E$22)</f>
        <v>18574.310694859254</v>
      </c>
      <c r="S552" s="2">
        <f>Tabela1[[#This Row],[Qtdade Amplificação]]*('Custos Unitários'!D$20)+IF(Tabela1[[#This Row],[Qtdade Amplificação]]&gt;4,TRUNC(Tabela1[[#This Row],[Qtdade Amplificação]]/4)*'Custos Unitários'!D$17,0)</f>
        <v>0</v>
      </c>
      <c r="T55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5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52" s="2">
        <f>'Custos Unitários'!$C$23*'Custos Unitários'!$E$23*'Custos Unitários'!$C$6</f>
        <v>24215.39534631159</v>
      </c>
      <c r="W552" s="5">
        <f>SUM(Tabela3[[#This Row],[opex duto e fibra]:[opex infra estação]])</f>
        <v>75776.95119834198</v>
      </c>
    </row>
    <row r="553" spans="1:23" x14ac:dyDescent="0.25">
      <c r="A553" s="10">
        <v>312800</v>
      </c>
      <c r="B553" s="10" t="s">
        <v>37</v>
      </c>
      <c r="C553" s="10" t="s">
        <v>1916</v>
      </c>
      <c r="D553" s="10" t="s">
        <v>1917</v>
      </c>
      <c r="E553" s="10">
        <v>311750</v>
      </c>
      <c r="F553" s="10" t="s">
        <v>37</v>
      </c>
      <c r="G553" s="10" t="s">
        <v>224</v>
      </c>
      <c r="H553" s="10" t="s">
        <v>225</v>
      </c>
      <c r="I553" s="10">
        <v>1</v>
      </c>
      <c r="J553" s="11">
        <v>85.081000000000003</v>
      </c>
      <c r="K553" s="11">
        <f>IF(Tabela1[[#This Row],[distância '[km']]]&gt;100,TRUNC(Tabela1[[#This Row],[distância '[km']]]/'Custos Unitários'!$C$7,0),0)</f>
        <v>0</v>
      </c>
      <c r="L553" s="1">
        <f>Tabela1[[#This Row],[distância '[km']]]*(1+'Custos Unitários'!$C$8)*(('Custos Unitários'!$C$21*'Custos Unitários'!$C$4)+('Custos Unitários'!$C$22*'Custos Unitários'!$C$5))</f>
        <v>3255869.5284260451</v>
      </c>
      <c r="M553" s="1">
        <f>Tabela1[[#This Row],[Qtdade Amplificação]]*('Custos Unitários'!C$20)+IF(Tabela1[[#This Row],[Qtdade Amplificação]]&gt;4,TRUNC(Tabela1[[#This Row],[Qtdade Amplificação]]/4)*'Custos Unitários'!C$17,0)</f>
        <v>0</v>
      </c>
      <c r="N55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55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553" s="1">
        <f>'Custos Unitários'!$C$23*'Custos Unitários'!$C$6</f>
        <v>302692.44182889489</v>
      </c>
      <c r="Q553" s="5">
        <f>SUM(Tabela2[[#This Row],[custo duto e fibra]:[custo infra estação]])</f>
        <v>3976345.1090677455</v>
      </c>
      <c r="R553" s="2">
        <f>Tabela1[[#This Row],[distância '[km']]]*(1+'Custos Unitários'!$C$8)*('Custos Unitários'!$C$21*'Custos Unitários'!$C$4*'Custos Unitários'!$E$21+'Custos Unitários'!$C$22*'Custos Unitários'!$C$5*'Custos Unitários'!$E$22)</f>
        <v>39070.434341112545</v>
      </c>
      <c r="S553" s="2">
        <f>Tabela1[[#This Row],[Qtdade Amplificação]]*('Custos Unitários'!D$20)+IF(Tabela1[[#This Row],[Qtdade Amplificação]]&gt;4,TRUNC(Tabela1[[#This Row],[Qtdade Amplificação]]/4)*'Custos Unitários'!D$17,0)</f>
        <v>0</v>
      </c>
      <c r="T55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55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553" s="2">
        <f>'Custos Unitários'!$C$23*'Custos Unitários'!$E$23*'Custos Unitários'!$C$6</f>
        <v>24215.39534631159</v>
      </c>
      <c r="W553" s="5">
        <f>SUM(Tabela3[[#This Row],[opex duto e fibra]:[opex infra estação]])</f>
        <v>101404.20895374221</v>
      </c>
    </row>
    <row r="554" spans="1:23" x14ac:dyDescent="0.25">
      <c r="A554" s="10">
        <v>312810</v>
      </c>
      <c r="B554" s="10" t="s">
        <v>37</v>
      </c>
      <c r="C554" s="10" t="s">
        <v>1918</v>
      </c>
      <c r="D554" s="10" t="s">
        <v>1919</v>
      </c>
      <c r="E554" s="10">
        <v>315050</v>
      </c>
      <c r="F554" s="10" t="s">
        <v>37</v>
      </c>
      <c r="G554" s="10" t="s">
        <v>1920</v>
      </c>
      <c r="H554" s="10" t="s">
        <v>1921</v>
      </c>
      <c r="I554" s="10">
        <v>1</v>
      </c>
      <c r="J554" s="11">
        <v>52.837000000000003</v>
      </c>
      <c r="K554" s="11">
        <f>IF(Tabela1[[#This Row],[distância '[km']]]&gt;100,TRUNC(Tabela1[[#This Row],[distância '[km']]]/'Custos Unitários'!$C$7,0),0)</f>
        <v>0</v>
      </c>
      <c r="L554" s="1">
        <f>Tabela1[[#This Row],[distância '[km']]]*(1+'Custos Unitários'!$C$8)*(('Custos Unitários'!$C$21*'Custos Unitários'!$C$4)+('Custos Unitários'!$C$22*'Custos Unitários'!$C$5))</f>
        <v>2021959.9942812962</v>
      </c>
      <c r="M554" s="1">
        <f>Tabela1[[#This Row],[Qtdade Amplificação]]*('Custos Unitários'!C$20)+IF(Tabela1[[#This Row],[Qtdade Amplificação]]&gt;4,TRUNC(Tabela1[[#This Row],[Qtdade Amplificação]]/4)*'Custos Unitários'!C$17,0)</f>
        <v>0</v>
      </c>
      <c r="N55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55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554" s="1">
        <f>'Custos Unitários'!$C$23*'Custos Unitários'!$C$6</f>
        <v>302692.44182889489</v>
      </c>
      <c r="Q554" s="5">
        <f>SUM(Tabela2[[#This Row],[custo duto e fibra]:[custo infra estação]])</f>
        <v>2696533.9217821695</v>
      </c>
      <c r="R554" s="2">
        <f>Tabela1[[#This Row],[distância '[km']]]*(1+'Custos Unitários'!$C$8)*('Custos Unitários'!$C$21*'Custos Unitários'!$C$4*'Custos Unitários'!$E$21+'Custos Unitários'!$C$22*'Custos Unitários'!$C$5*'Custos Unitários'!$E$22)</f>
        <v>24263.519931375555</v>
      </c>
      <c r="S554" s="2">
        <f>Tabela1[[#This Row],[Qtdade Amplificação]]*('Custos Unitários'!D$20)+IF(Tabela1[[#This Row],[Qtdade Amplificação]]&gt;4,TRUNC(Tabela1[[#This Row],[Qtdade Amplificação]]/4)*'Custos Unitários'!D$17,0)</f>
        <v>0</v>
      </c>
      <c r="T55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55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554" s="2">
        <f>'Custos Unitários'!$C$23*'Custos Unitários'!$E$23*'Custos Unitários'!$C$6</f>
        <v>24215.39534631159</v>
      </c>
      <c r="W554" s="5">
        <f>SUM(Tabela3[[#This Row],[opex duto e fibra]:[opex infra estação]])</f>
        <v>82007.129229922502</v>
      </c>
    </row>
    <row r="555" spans="1:23" x14ac:dyDescent="0.25">
      <c r="A555" s="10">
        <v>312820</v>
      </c>
      <c r="B555" s="10" t="s">
        <v>37</v>
      </c>
      <c r="C555" s="10" t="s">
        <v>1922</v>
      </c>
      <c r="D555" s="10" t="s">
        <v>1923</v>
      </c>
      <c r="E555" s="10">
        <v>315210</v>
      </c>
      <c r="F555" s="10" t="s">
        <v>37</v>
      </c>
      <c r="G555" s="10" t="s">
        <v>252</v>
      </c>
      <c r="H555" s="10" t="s">
        <v>253</v>
      </c>
      <c r="I555" s="10">
        <v>1</v>
      </c>
      <c r="J555" s="11">
        <v>34.293999999999997</v>
      </c>
      <c r="K555" s="11">
        <f>IF(Tabela1[[#This Row],[distância '[km']]]&gt;100,TRUNC(Tabela1[[#This Row],[distância '[km']]]/'Custos Unitários'!$C$7,0),0)</f>
        <v>0</v>
      </c>
      <c r="L555" s="1">
        <f>Tabela1[[#This Row],[distância '[km']]]*(1+'Custos Unitários'!$C$8)*(('Custos Unitários'!$C$21*'Custos Unitários'!$C$4)+('Custos Unitários'!$C$22*'Custos Unitários'!$C$5))</f>
        <v>1312358.6888711085</v>
      </c>
      <c r="M555" s="1">
        <f>Tabela1[[#This Row],[Qtdade Amplificação]]*('Custos Unitários'!C$20)+IF(Tabela1[[#This Row],[Qtdade Amplificação]]&gt;4,TRUNC(Tabela1[[#This Row],[Qtdade Amplificação]]/4)*'Custos Unitários'!C$17,0)</f>
        <v>0</v>
      </c>
      <c r="N55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5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55" s="1">
        <f>'Custos Unitários'!$C$23*'Custos Unitários'!$C$6</f>
        <v>302692.44182889489</v>
      </c>
      <c r="Q555" s="5">
        <f>SUM(Tabela2[[#This Row],[custo duto e fibra]:[custo infra estação]])</f>
        <v>1981522.9284213395</v>
      </c>
      <c r="R555" s="2">
        <f>Tabela1[[#This Row],[distância '[km']]]*(1+'Custos Unitários'!$C$8)*('Custos Unitários'!$C$21*'Custos Unitários'!$C$4*'Custos Unitários'!$E$21+'Custos Unitários'!$C$22*'Custos Unitários'!$C$5*'Custos Unitários'!$E$22)</f>
        <v>15748.304266453302</v>
      </c>
      <c r="S555" s="2">
        <f>Tabela1[[#This Row],[Qtdade Amplificação]]*('Custos Unitários'!D$20)+IF(Tabela1[[#This Row],[Qtdade Amplificação]]&gt;4,TRUNC(Tabela1[[#This Row],[Qtdade Amplificação]]/4)*'Custos Unitários'!D$17,0)</f>
        <v>0</v>
      </c>
      <c r="T55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5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55" s="2">
        <f>'Custos Unitários'!$C$23*'Custos Unitários'!$E$23*'Custos Unitários'!$C$6</f>
        <v>24215.39534631159</v>
      </c>
      <c r="W555" s="5">
        <f>SUM(Tabela3[[#This Row],[opex duto e fibra]:[opex infra estação]])</f>
        <v>72950.944769936032</v>
      </c>
    </row>
    <row r="556" spans="1:23" x14ac:dyDescent="0.25">
      <c r="A556" s="10">
        <v>312825</v>
      </c>
      <c r="B556" s="10" t="s">
        <v>37</v>
      </c>
      <c r="C556" s="10" t="s">
        <v>1924</v>
      </c>
      <c r="D556" s="10" t="s">
        <v>1925</v>
      </c>
      <c r="E556" s="10">
        <v>310730</v>
      </c>
      <c r="F556" s="10" t="s">
        <v>37</v>
      </c>
      <c r="G556" s="10" t="s">
        <v>1270</v>
      </c>
      <c r="H556" s="10" t="s">
        <v>1271</v>
      </c>
      <c r="I556" s="10">
        <v>1</v>
      </c>
      <c r="J556" s="11">
        <v>22.105</v>
      </c>
      <c r="K556" s="11">
        <f>IF(Tabela1[[#This Row],[distância '[km']]]&gt;100,TRUNC(Tabela1[[#This Row],[distância '[km']]]/'Custos Unitários'!$C$7,0),0)</f>
        <v>0</v>
      </c>
      <c r="L556" s="1">
        <f>Tabela1[[#This Row],[distância '[km']]]*(1+'Custos Unitários'!$C$8)*(('Custos Unitários'!$C$21*'Custos Unitários'!$C$4)+('Custos Unitários'!$C$22*'Custos Unitários'!$C$5))</f>
        <v>845911.49523228128</v>
      </c>
      <c r="M556" s="1">
        <f>Tabela1[[#This Row],[Qtdade Amplificação]]*('Custos Unitários'!C$20)+IF(Tabela1[[#This Row],[Qtdade Amplificação]]&gt;4,TRUNC(Tabela1[[#This Row],[Qtdade Amplificação]]/4)*'Custos Unitários'!C$17,0)</f>
        <v>0</v>
      </c>
      <c r="N55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5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56" s="1">
        <f>'Custos Unitários'!$C$23*'Custos Unitários'!$C$6</f>
        <v>302692.44182889489</v>
      </c>
      <c r="Q556" s="5">
        <f>SUM(Tabela2[[#This Row],[custo duto e fibra]:[custo infra estação]])</f>
        <v>1515075.7347825125</v>
      </c>
      <c r="R556" s="2">
        <f>Tabela1[[#This Row],[distância '[km']]]*(1+'Custos Unitários'!$C$8)*('Custos Unitários'!$C$21*'Custos Unitários'!$C$4*'Custos Unitários'!$E$21+'Custos Unitários'!$C$22*'Custos Unitários'!$C$5*'Custos Unitários'!$E$22)</f>
        <v>10150.937942787377</v>
      </c>
      <c r="S556" s="2">
        <f>Tabela1[[#This Row],[Qtdade Amplificação]]*('Custos Unitários'!D$20)+IF(Tabela1[[#This Row],[Qtdade Amplificação]]&gt;4,TRUNC(Tabela1[[#This Row],[Qtdade Amplificação]]/4)*'Custos Unitários'!D$17,0)</f>
        <v>0</v>
      </c>
      <c r="T55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5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56" s="2">
        <f>'Custos Unitários'!$C$23*'Custos Unitários'!$E$23*'Custos Unitários'!$C$6</f>
        <v>24215.39534631159</v>
      </c>
      <c r="W556" s="5">
        <f>SUM(Tabela3[[#This Row],[opex duto e fibra]:[opex infra estação]])</f>
        <v>67353.578446270098</v>
      </c>
    </row>
    <row r="557" spans="1:23" x14ac:dyDescent="0.25">
      <c r="A557" s="10">
        <v>520929</v>
      </c>
      <c r="B557" s="10" t="s">
        <v>42</v>
      </c>
      <c r="C557" s="10" t="s">
        <v>1926</v>
      </c>
      <c r="D557" s="10" t="s">
        <v>1927</v>
      </c>
      <c r="E557" s="10">
        <v>521120</v>
      </c>
      <c r="F557" s="10" t="s">
        <v>42</v>
      </c>
      <c r="G557" s="10" t="s">
        <v>1928</v>
      </c>
      <c r="H557" s="10" t="s">
        <v>1929</v>
      </c>
      <c r="I557" s="10">
        <v>1</v>
      </c>
      <c r="J557" s="11">
        <v>15.465</v>
      </c>
      <c r="K557" s="11">
        <f>IF(Tabela1[[#This Row],[distância '[km']]]&gt;100,TRUNC(Tabela1[[#This Row],[distância '[km']]]/'Custos Unitários'!$C$7,0),0)</f>
        <v>0</v>
      </c>
      <c r="L557" s="1">
        <f>Tabela1[[#This Row],[distância '[km']]]*(1+'Custos Unitários'!$C$8)*(('Custos Unitários'!$C$21*'Custos Unitários'!$C$4)+('Custos Unitários'!$C$22*'Custos Unitários'!$C$5))</f>
        <v>591812.76967958524</v>
      </c>
      <c r="M557" s="1">
        <f>Tabela1[[#This Row],[Qtdade Amplificação]]*('Custos Unitários'!C$20)+IF(Tabela1[[#This Row],[Qtdade Amplificação]]&gt;4,TRUNC(Tabela1[[#This Row],[Qtdade Amplificação]]/4)*'Custos Unitários'!C$17,0)</f>
        <v>0</v>
      </c>
      <c r="N55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5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57" s="1">
        <f>'Custos Unitários'!$C$23*'Custos Unitários'!$C$6</f>
        <v>302692.44182889489</v>
      </c>
      <c r="Q557" s="5">
        <f>SUM(Tabela2[[#This Row],[custo duto e fibra]:[custo infra estação]])</f>
        <v>1260977.0092298165</v>
      </c>
      <c r="R557" s="2">
        <f>Tabela1[[#This Row],[distância '[km']]]*(1+'Custos Unitários'!$C$8)*('Custos Unitários'!$C$21*'Custos Unitários'!$C$4*'Custos Unitários'!$E$21+'Custos Unitários'!$C$22*'Custos Unitários'!$C$5*'Custos Unitários'!$E$22)</f>
        <v>7101.7532361550229</v>
      </c>
      <c r="S557" s="2">
        <f>Tabela1[[#This Row],[Qtdade Amplificação]]*('Custos Unitários'!D$20)+IF(Tabela1[[#This Row],[Qtdade Amplificação]]&gt;4,TRUNC(Tabela1[[#This Row],[Qtdade Amplificação]]/4)*'Custos Unitários'!D$17,0)</f>
        <v>0</v>
      </c>
      <c r="T55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5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57" s="2">
        <f>'Custos Unitários'!$C$23*'Custos Unitários'!$E$23*'Custos Unitários'!$C$6</f>
        <v>24215.39534631159</v>
      </c>
      <c r="W557" s="5">
        <f>SUM(Tabela3[[#This Row],[opex duto e fibra]:[opex infra estação]])</f>
        <v>64304.393739637744</v>
      </c>
    </row>
    <row r="558" spans="1:23" x14ac:dyDescent="0.25">
      <c r="A558" s="10">
        <v>351800</v>
      </c>
      <c r="B558" s="10" t="s">
        <v>158</v>
      </c>
      <c r="C558" s="10" t="s">
        <v>1930</v>
      </c>
      <c r="D558" s="10" t="s">
        <v>1931</v>
      </c>
      <c r="E558" s="10">
        <v>353475</v>
      </c>
      <c r="F558" s="10" t="s">
        <v>158</v>
      </c>
      <c r="G558" s="10" t="s">
        <v>1932</v>
      </c>
      <c r="H558" s="10" t="s">
        <v>1933</v>
      </c>
      <c r="I558" s="10">
        <v>1</v>
      </c>
      <c r="J558" s="11">
        <v>11.57</v>
      </c>
      <c r="K558" s="11">
        <f>IF(Tabela1[[#This Row],[distância '[km']]]&gt;100,TRUNC(Tabela1[[#This Row],[distância '[km']]]/'Custos Unitários'!$C$7,0),0)</f>
        <v>0</v>
      </c>
      <c r="L558" s="1">
        <f>Tabela1[[#This Row],[distância '[km']]]*(1+'Custos Unitários'!$C$8)*(('Custos Unitários'!$C$21*'Custos Unitários'!$C$4)+('Custos Unitários'!$C$22*'Custos Unitários'!$C$5))</f>
        <v>442759.37569950218</v>
      </c>
      <c r="M558" s="1">
        <f>Tabela1[[#This Row],[Qtdade Amplificação]]*('Custos Unitários'!C$20)+IF(Tabela1[[#This Row],[Qtdade Amplificação]]&gt;4,TRUNC(Tabela1[[#This Row],[Qtdade Amplificação]]/4)*'Custos Unitários'!C$17,0)</f>
        <v>0</v>
      </c>
      <c r="N55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5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58" s="1">
        <f>'Custos Unitários'!$C$23*'Custos Unitários'!$C$6</f>
        <v>302692.44182889489</v>
      </c>
      <c r="Q558" s="5">
        <f>SUM(Tabela2[[#This Row],[custo duto e fibra]:[custo infra estação]])</f>
        <v>1111923.6152497334</v>
      </c>
      <c r="R558" s="2">
        <f>Tabela1[[#This Row],[distância '[km']]]*(1+'Custos Unitários'!$C$8)*('Custos Unitários'!$C$21*'Custos Unitários'!$C$4*'Custos Unitários'!$E$21+'Custos Unitários'!$C$22*'Custos Unitários'!$C$5*'Custos Unitários'!$E$22)</f>
        <v>5313.112508394026</v>
      </c>
      <c r="S558" s="2">
        <f>Tabela1[[#This Row],[Qtdade Amplificação]]*('Custos Unitários'!D$20)+IF(Tabela1[[#This Row],[Qtdade Amplificação]]&gt;4,TRUNC(Tabela1[[#This Row],[Qtdade Amplificação]]/4)*'Custos Unitários'!D$17,0)</f>
        <v>0</v>
      </c>
      <c r="T55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5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58" s="2">
        <f>'Custos Unitários'!$C$23*'Custos Unitários'!$E$23*'Custos Unitários'!$C$6</f>
        <v>24215.39534631159</v>
      </c>
      <c r="W558" s="5">
        <f>SUM(Tabela3[[#This Row],[opex duto e fibra]:[opex infra estação]])</f>
        <v>62515.753011876746</v>
      </c>
    </row>
    <row r="559" spans="1:23" x14ac:dyDescent="0.25">
      <c r="A559" s="10">
        <v>520940</v>
      </c>
      <c r="B559" s="10" t="s">
        <v>42</v>
      </c>
      <c r="C559" s="10" t="s">
        <v>1934</v>
      </c>
      <c r="D559" s="10" t="s">
        <v>1935</v>
      </c>
      <c r="E559" s="10">
        <v>521830</v>
      </c>
      <c r="F559" s="10" t="s">
        <v>42</v>
      </c>
      <c r="G559" s="10" t="s">
        <v>1936</v>
      </c>
      <c r="H559" s="10" t="s">
        <v>1937</v>
      </c>
      <c r="I559" s="10">
        <v>1</v>
      </c>
      <c r="J559" s="11">
        <v>38.398000000000003</v>
      </c>
      <c r="K559" s="11">
        <f>IF(Tabela1[[#This Row],[distância '[km']]]&gt;100,TRUNC(Tabela1[[#This Row],[distância '[km']]]/'Custos Unitários'!$C$7,0),0)</f>
        <v>0</v>
      </c>
      <c r="L559" s="1">
        <f>Tabela1[[#This Row],[distância '[km']]]*(1+'Custos Unitários'!$C$8)*(('Custos Unitários'!$C$21*'Custos Unitários'!$C$4)+('Custos Unitários'!$C$22*'Custos Unitários'!$C$5))</f>
        <v>1469410.069845245</v>
      </c>
      <c r="M559" s="1">
        <f>Tabela1[[#This Row],[Qtdade Amplificação]]*('Custos Unitários'!C$20)+IF(Tabela1[[#This Row],[Qtdade Amplificação]]&gt;4,TRUNC(Tabela1[[#This Row],[Qtdade Amplificação]]/4)*'Custos Unitários'!C$17,0)</f>
        <v>0</v>
      </c>
      <c r="N55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5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59" s="1">
        <f>'Custos Unitários'!$C$23*'Custos Unitários'!$C$6</f>
        <v>302692.44182889489</v>
      </c>
      <c r="Q559" s="5">
        <f>SUM(Tabela2[[#This Row],[custo duto e fibra]:[custo infra estação]])</f>
        <v>2138574.3093954762</v>
      </c>
      <c r="R559" s="2">
        <f>Tabela1[[#This Row],[distância '[km']]]*(1+'Custos Unitários'!$C$8)*('Custos Unitários'!$C$21*'Custos Unitários'!$C$4*'Custos Unitários'!$E$21+'Custos Unitários'!$C$22*'Custos Unitários'!$C$5*'Custos Unitários'!$E$22)</f>
        <v>17632.920838142942</v>
      </c>
      <c r="S559" s="2">
        <f>Tabela1[[#This Row],[Qtdade Amplificação]]*('Custos Unitários'!D$20)+IF(Tabela1[[#This Row],[Qtdade Amplificação]]&gt;4,TRUNC(Tabela1[[#This Row],[Qtdade Amplificação]]/4)*'Custos Unitários'!D$17,0)</f>
        <v>0</v>
      </c>
      <c r="T55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5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59" s="2">
        <f>'Custos Unitários'!$C$23*'Custos Unitários'!$E$23*'Custos Unitários'!$C$6</f>
        <v>24215.39534631159</v>
      </c>
      <c r="W559" s="5">
        <f>SUM(Tabela3[[#This Row],[opex duto e fibra]:[opex infra estação]])</f>
        <v>74835.561341625667</v>
      </c>
    </row>
    <row r="560" spans="1:23" x14ac:dyDescent="0.25">
      <c r="A560" s="10">
        <v>220455</v>
      </c>
      <c r="B560" s="10" t="s">
        <v>27</v>
      </c>
      <c r="C560" s="10" t="s">
        <v>1938</v>
      </c>
      <c r="D560" s="10" t="s">
        <v>1939</v>
      </c>
      <c r="E560" s="10">
        <v>220665</v>
      </c>
      <c r="F560" s="10" t="s">
        <v>27</v>
      </c>
      <c r="G560" s="10" t="s">
        <v>2881</v>
      </c>
      <c r="H560" s="10" t="s">
        <v>2882</v>
      </c>
      <c r="I560" s="10">
        <v>1</v>
      </c>
      <c r="J560" s="11">
        <v>84.918999999999997</v>
      </c>
      <c r="K560" s="11">
        <f>IF(Tabela1[[#This Row],[distância '[km']]]&gt;100,TRUNC(Tabela1[[#This Row],[distância '[km']]]/'Custos Unitários'!$C$7,0),0)</f>
        <v>0</v>
      </c>
      <c r="L560" s="1">
        <f>Tabela1[[#This Row],[distância '[km']]]*(1+'Custos Unitários'!$C$8)*(('Custos Unitários'!$C$21*'Custos Unitários'!$C$4)+('Custos Unitários'!$C$22*'Custos Unitários'!$C$5))</f>
        <v>3249670.1318086451</v>
      </c>
      <c r="M560" s="1">
        <f>Tabela1[[#This Row],[Qtdade Amplificação]]*('Custos Unitários'!C$20)+IF(Tabela1[[#This Row],[Qtdade Amplificação]]&gt;4,TRUNC(Tabela1[[#This Row],[Qtdade Amplificação]]/4)*'Custos Unitários'!C$17,0)</f>
        <v>0</v>
      </c>
      <c r="N56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56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560" s="1">
        <f>'Custos Unitários'!$C$23*'Custos Unitários'!$C$6</f>
        <v>302692.44182889489</v>
      </c>
      <c r="Q560" s="5">
        <f>SUM(Tabela2[[#This Row],[custo duto e fibra]:[custo infra estação]])</f>
        <v>3970145.7124503455</v>
      </c>
      <c r="R560" s="2">
        <f>Tabela1[[#This Row],[distância '[km']]]*(1+'Custos Unitários'!$C$8)*('Custos Unitários'!$C$21*'Custos Unitários'!$C$4*'Custos Unitários'!$E$21+'Custos Unitários'!$C$22*'Custos Unitários'!$C$5*'Custos Unitários'!$E$22)</f>
        <v>38996.041581703743</v>
      </c>
      <c r="S560" s="2">
        <f>Tabela1[[#This Row],[Qtdade Amplificação]]*('Custos Unitários'!D$20)+IF(Tabela1[[#This Row],[Qtdade Amplificação]]&gt;4,TRUNC(Tabela1[[#This Row],[Qtdade Amplificação]]/4)*'Custos Unitários'!D$17,0)</f>
        <v>0</v>
      </c>
      <c r="T56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56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560" s="2">
        <f>'Custos Unitários'!$C$23*'Custos Unitários'!$E$23*'Custos Unitários'!$C$6</f>
        <v>24215.39534631159</v>
      </c>
      <c r="W560" s="5">
        <f>SUM(Tabela3[[#This Row],[opex duto e fibra]:[opex infra estação]])</f>
        <v>101329.81619433341</v>
      </c>
    </row>
    <row r="561" spans="1:23" x14ac:dyDescent="0.25">
      <c r="A561" s="10">
        <v>520945</v>
      </c>
      <c r="B561" s="10" t="s">
        <v>42</v>
      </c>
      <c r="C561" s="10" t="s">
        <v>1940</v>
      </c>
      <c r="D561" s="10" t="s">
        <v>1941</v>
      </c>
      <c r="E561" s="10">
        <v>521690</v>
      </c>
      <c r="F561" s="10" t="s">
        <v>42</v>
      </c>
      <c r="G561" s="10" t="s">
        <v>1027</v>
      </c>
      <c r="H561" s="10" t="s">
        <v>1028</v>
      </c>
      <c r="I561" s="10">
        <v>1</v>
      </c>
      <c r="J561" s="11">
        <v>18.001000000000001</v>
      </c>
      <c r="K561" s="11">
        <f>IF(Tabela1[[#This Row],[distância '[km']]]&gt;100,TRUNC(Tabela1[[#This Row],[distância '[km']]]/'Custos Unitários'!$C$7,0),0)</f>
        <v>0</v>
      </c>
      <c r="L561" s="1">
        <f>Tabela1[[#This Row],[distância '[km']]]*(1+'Custos Unitários'!$C$8)*(('Custos Unitários'!$C$21*'Custos Unitários'!$C$4)+('Custos Unitários'!$C$22*'Custos Unitários'!$C$5))</f>
        <v>688860.1142581451</v>
      </c>
      <c r="M561" s="1">
        <f>Tabela1[[#This Row],[Qtdade Amplificação]]*('Custos Unitários'!C$20)+IF(Tabela1[[#This Row],[Qtdade Amplificação]]&gt;4,TRUNC(Tabela1[[#This Row],[Qtdade Amplificação]]/4)*'Custos Unitários'!C$17,0)</f>
        <v>0</v>
      </c>
      <c r="N56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6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61" s="1">
        <f>'Custos Unitários'!$C$23*'Custos Unitários'!$C$6</f>
        <v>302692.44182889489</v>
      </c>
      <c r="Q561" s="5">
        <f>SUM(Tabela2[[#This Row],[custo duto e fibra]:[custo infra estação]])</f>
        <v>1358024.3538083762</v>
      </c>
      <c r="R561" s="2">
        <f>Tabela1[[#This Row],[distância '[km']]]*(1+'Custos Unitários'!$C$8)*('Custos Unitários'!$C$21*'Custos Unitários'!$C$4*'Custos Unitários'!$E$21+'Custos Unitários'!$C$22*'Custos Unitários'!$C$5*'Custos Unitários'!$E$22)</f>
        <v>8266.3213710977416</v>
      </c>
      <c r="S561" s="2">
        <f>Tabela1[[#This Row],[Qtdade Amplificação]]*('Custos Unitários'!D$20)+IF(Tabela1[[#This Row],[Qtdade Amplificação]]&gt;4,TRUNC(Tabela1[[#This Row],[Qtdade Amplificação]]/4)*'Custos Unitários'!D$17,0)</f>
        <v>0</v>
      </c>
      <c r="T56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6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61" s="2">
        <f>'Custos Unitários'!$C$23*'Custos Unitários'!$E$23*'Custos Unitários'!$C$6</f>
        <v>24215.39534631159</v>
      </c>
      <c r="W561" s="5">
        <f>SUM(Tabela3[[#This Row],[opex duto e fibra]:[opex infra estação]])</f>
        <v>65468.961874580462</v>
      </c>
    </row>
    <row r="562" spans="1:23" x14ac:dyDescent="0.25">
      <c r="A562" s="10">
        <v>210490</v>
      </c>
      <c r="B562" s="10" t="s">
        <v>17</v>
      </c>
      <c r="C562" s="10" t="s">
        <v>1942</v>
      </c>
      <c r="D562" s="10" t="s">
        <v>1943</v>
      </c>
      <c r="E562" s="10">
        <v>210860</v>
      </c>
      <c r="F562" s="10" t="s">
        <v>17</v>
      </c>
      <c r="G562" s="10" t="s">
        <v>327</v>
      </c>
      <c r="H562" s="10" t="s">
        <v>328</v>
      </c>
      <c r="I562" s="10">
        <v>1</v>
      </c>
      <c r="J562" s="11">
        <v>91.906999999999996</v>
      </c>
      <c r="K562" s="11">
        <f>IF(Tabela1[[#This Row],[distância '[km']]]&gt;100,TRUNC(Tabela1[[#This Row],[distância '[km']]]/'Custos Unitários'!$C$7,0),0)</f>
        <v>0</v>
      </c>
      <c r="L562" s="1">
        <f>Tabela1[[#This Row],[distância '[km']]]*(1+'Custos Unitários'!$C$8)*(('Custos Unitários'!$C$21*'Custos Unitários'!$C$4)+('Custos Unitários'!$C$22*'Custos Unitários'!$C$5))</f>
        <v>3517086.0797246452</v>
      </c>
      <c r="M562" s="1">
        <f>Tabela1[[#This Row],[Qtdade Amplificação]]*('Custos Unitários'!C$20)+IF(Tabela1[[#This Row],[Qtdade Amplificação]]&gt;4,TRUNC(Tabela1[[#This Row],[Qtdade Amplificação]]/4)*'Custos Unitários'!C$17,0)</f>
        <v>0</v>
      </c>
      <c r="N56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56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562" s="1">
        <f>'Custos Unitários'!$C$23*'Custos Unitários'!$C$6</f>
        <v>302692.44182889489</v>
      </c>
      <c r="Q562" s="5">
        <f>SUM(Tabela2[[#This Row],[custo duto e fibra]:[custo infra estação]])</f>
        <v>4237561.6603663452</v>
      </c>
      <c r="R562" s="2">
        <f>Tabela1[[#This Row],[distância '[km']]]*(1+'Custos Unitários'!$C$8)*('Custos Unitários'!$C$21*'Custos Unitários'!$C$4*'Custos Unitários'!$E$21+'Custos Unitários'!$C$22*'Custos Unitários'!$C$5*'Custos Unitários'!$E$22)</f>
        <v>42205.032956695744</v>
      </c>
      <c r="S562" s="2">
        <f>Tabela1[[#This Row],[Qtdade Amplificação]]*('Custos Unitários'!D$20)+IF(Tabela1[[#This Row],[Qtdade Amplificação]]&gt;4,TRUNC(Tabela1[[#This Row],[Qtdade Amplificação]]/4)*'Custos Unitários'!D$17,0)</f>
        <v>0</v>
      </c>
      <c r="T56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56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562" s="2">
        <f>'Custos Unitários'!$C$23*'Custos Unitários'!$E$23*'Custos Unitários'!$C$6</f>
        <v>24215.39534631159</v>
      </c>
      <c r="W562" s="5">
        <f>SUM(Tabela3[[#This Row],[opex duto e fibra]:[opex infra estação]])</f>
        <v>104538.80756932541</v>
      </c>
    </row>
    <row r="563" spans="1:23" x14ac:dyDescent="0.25">
      <c r="A563" s="10">
        <v>510420</v>
      </c>
      <c r="B563" s="10" t="s">
        <v>208</v>
      </c>
      <c r="C563" s="10" t="s">
        <v>1944</v>
      </c>
      <c r="D563" s="10" t="s">
        <v>1945</v>
      </c>
      <c r="E563" s="10">
        <v>510810</v>
      </c>
      <c r="F563" s="10" t="s">
        <v>208</v>
      </c>
      <c r="G563" s="10" t="s">
        <v>4494</v>
      </c>
      <c r="H563" s="10" t="s">
        <v>4495</v>
      </c>
      <c r="I563" s="10">
        <v>1</v>
      </c>
      <c r="J563" s="11">
        <v>42.115000000000002</v>
      </c>
      <c r="K563" s="11">
        <f>IF(Tabela1[[#This Row],[distância '[km']]]&gt;100,TRUNC(Tabela1[[#This Row],[distância '[km']]]/'Custos Unitários'!$C$7,0),0)</f>
        <v>0</v>
      </c>
      <c r="L563" s="1">
        <f>Tabela1[[#This Row],[distância '[km']]]*(1+'Custos Unitários'!$C$8)*(('Custos Unitários'!$C$21*'Custos Unitários'!$C$4)+('Custos Unitários'!$C$22*'Custos Unitários'!$C$5))</f>
        <v>1611651.7811222589</v>
      </c>
      <c r="M563" s="1">
        <f>Tabela1[[#This Row],[Qtdade Amplificação]]*('Custos Unitários'!C$20)+IF(Tabela1[[#This Row],[Qtdade Amplificação]]&gt;4,TRUNC(Tabela1[[#This Row],[Qtdade Amplificação]]/4)*'Custos Unitários'!C$17,0)</f>
        <v>0</v>
      </c>
      <c r="N56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6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63" s="1">
        <f>'Custos Unitários'!$C$23*'Custos Unitários'!$C$6</f>
        <v>302692.44182889489</v>
      </c>
      <c r="Q563" s="5">
        <f>SUM(Tabela2[[#This Row],[custo duto e fibra]:[custo infra estação]])</f>
        <v>2280816.0206724899</v>
      </c>
      <c r="R563" s="2">
        <f>Tabela1[[#This Row],[distância '[km']]]*(1+'Custos Unitários'!$C$8)*('Custos Unitários'!$C$21*'Custos Unitários'!$C$4*'Custos Unitários'!$E$21+'Custos Unitários'!$C$22*'Custos Unitários'!$C$5*'Custos Unitários'!$E$22)</f>
        <v>19339.821373467108</v>
      </c>
      <c r="S563" s="2">
        <f>Tabela1[[#This Row],[Qtdade Amplificação]]*('Custos Unitários'!D$20)+IF(Tabela1[[#This Row],[Qtdade Amplificação]]&gt;4,TRUNC(Tabela1[[#This Row],[Qtdade Amplificação]]/4)*'Custos Unitários'!D$17,0)</f>
        <v>0</v>
      </c>
      <c r="T56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6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63" s="2">
        <f>'Custos Unitários'!$C$23*'Custos Unitários'!$E$23*'Custos Unitários'!$C$6</f>
        <v>24215.39534631159</v>
      </c>
      <c r="W563" s="5">
        <f>SUM(Tabela3[[#This Row],[opex duto e fibra]:[opex infra estação]])</f>
        <v>76542.461876949834</v>
      </c>
    </row>
    <row r="564" spans="1:23" x14ac:dyDescent="0.25">
      <c r="A564" s="10">
        <v>312900</v>
      </c>
      <c r="B564" s="10" t="s">
        <v>37</v>
      </c>
      <c r="C564" s="10" t="s">
        <v>1946</v>
      </c>
      <c r="D564" s="10" t="s">
        <v>1947</v>
      </c>
      <c r="E564" s="10">
        <v>317200</v>
      </c>
      <c r="F564" s="10" t="s">
        <v>37</v>
      </c>
      <c r="G564" s="10" t="s">
        <v>1948</v>
      </c>
      <c r="H564" s="10" t="s">
        <v>1949</v>
      </c>
      <c r="I564" s="10">
        <v>1</v>
      </c>
      <c r="J564" s="11">
        <v>15.066000000000001</v>
      </c>
      <c r="K564" s="11">
        <f>IF(Tabela1[[#This Row],[distância '[km']]]&gt;100,TRUNC(Tabela1[[#This Row],[distância '[km']]]/'Custos Unitários'!$C$7,0),0)</f>
        <v>0</v>
      </c>
      <c r="L564" s="1">
        <f>Tabela1[[#This Row],[distância '[km']]]*(1+'Custos Unitários'!$C$8)*(('Custos Unitários'!$C$21*'Custos Unitários'!$C$4)+('Custos Unitários'!$C$22*'Custos Unitários'!$C$5))</f>
        <v>576543.88541821088</v>
      </c>
      <c r="M564" s="1">
        <f>Tabela1[[#This Row],[Qtdade Amplificação]]*('Custos Unitários'!C$20)+IF(Tabela1[[#This Row],[Qtdade Amplificação]]&gt;4,TRUNC(Tabela1[[#This Row],[Qtdade Amplificação]]/4)*'Custos Unitários'!C$17,0)</f>
        <v>0</v>
      </c>
      <c r="N56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6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64" s="1">
        <f>'Custos Unitários'!$C$23*'Custos Unitários'!$C$6</f>
        <v>302692.44182889489</v>
      </c>
      <c r="Q564" s="5">
        <f>SUM(Tabela2[[#This Row],[custo duto e fibra]:[custo infra estação]])</f>
        <v>1245708.1249684421</v>
      </c>
      <c r="R564" s="2">
        <f>Tabela1[[#This Row],[distância '[km']]]*(1+'Custos Unitários'!$C$8)*('Custos Unitários'!$C$21*'Custos Unitários'!$C$4*'Custos Unitários'!$E$21+'Custos Unitários'!$C$22*'Custos Unitários'!$C$5*'Custos Unitários'!$E$22)</f>
        <v>6918.5266250185305</v>
      </c>
      <c r="S564" s="2">
        <f>Tabela1[[#This Row],[Qtdade Amplificação]]*('Custos Unitários'!D$20)+IF(Tabela1[[#This Row],[Qtdade Amplificação]]&gt;4,TRUNC(Tabela1[[#This Row],[Qtdade Amplificação]]/4)*'Custos Unitários'!D$17,0)</f>
        <v>0</v>
      </c>
      <c r="T56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6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64" s="2">
        <f>'Custos Unitários'!$C$23*'Custos Unitários'!$E$23*'Custos Unitários'!$C$6</f>
        <v>24215.39534631159</v>
      </c>
      <c r="W564" s="5">
        <f>SUM(Tabela3[[#This Row],[opex duto e fibra]:[opex infra estação]])</f>
        <v>64121.167128501256</v>
      </c>
    </row>
    <row r="565" spans="1:23" x14ac:dyDescent="0.25">
      <c r="A565" s="10">
        <v>312910</v>
      </c>
      <c r="B565" s="10" t="s">
        <v>37</v>
      </c>
      <c r="C565" s="10" t="s">
        <v>1950</v>
      </c>
      <c r="D565" s="10" t="s">
        <v>1951</v>
      </c>
      <c r="E565" s="10">
        <v>315980</v>
      </c>
      <c r="F565" s="10" t="s">
        <v>37</v>
      </c>
      <c r="G565" s="10" t="s">
        <v>1952</v>
      </c>
      <c r="H565" s="10" t="s">
        <v>1953</v>
      </c>
      <c r="I565" s="10">
        <v>1</v>
      </c>
      <c r="J565" s="11">
        <v>69.707999999999998</v>
      </c>
      <c r="K565" s="11">
        <f>IF(Tabela1[[#This Row],[distância '[km']]]&gt;100,TRUNC(Tabela1[[#This Row],[distância '[km']]]/'Custos Unitários'!$C$7,0),0)</f>
        <v>0</v>
      </c>
      <c r="L565" s="1">
        <f>Tabela1[[#This Row],[distância '[km']]]*(1+'Custos Unitários'!$C$8)*(('Custos Unitários'!$C$21*'Custos Unitários'!$C$4)+('Custos Unitários'!$C$22*'Custos Unitários'!$C$5))</f>
        <v>2667577.4037390575</v>
      </c>
      <c r="M565" s="1">
        <f>Tabela1[[#This Row],[Qtdade Amplificação]]*('Custos Unitários'!C$20)+IF(Tabela1[[#This Row],[Qtdade Amplificação]]&gt;4,TRUNC(Tabela1[[#This Row],[Qtdade Amplificação]]/4)*'Custos Unitários'!C$17,0)</f>
        <v>0</v>
      </c>
      <c r="N56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56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565" s="1">
        <f>'Custos Unitários'!$C$23*'Custos Unitários'!$C$6</f>
        <v>302692.44182889489</v>
      </c>
      <c r="Q565" s="5">
        <f>SUM(Tabela2[[#This Row],[custo duto e fibra]:[custo infra estação]])</f>
        <v>3342151.3312399308</v>
      </c>
      <c r="R565" s="2">
        <f>Tabela1[[#This Row],[distância '[km']]]*(1+'Custos Unitários'!$C$8)*('Custos Unitários'!$C$21*'Custos Unitários'!$C$4*'Custos Unitários'!$E$21+'Custos Unitários'!$C$22*'Custos Unitários'!$C$5*'Custos Unitários'!$E$22)</f>
        <v>32010.928844868689</v>
      </c>
      <c r="S565" s="2">
        <f>Tabela1[[#This Row],[Qtdade Amplificação]]*('Custos Unitários'!D$20)+IF(Tabela1[[#This Row],[Qtdade Amplificação]]&gt;4,TRUNC(Tabela1[[#This Row],[Qtdade Amplificação]]/4)*'Custos Unitários'!D$17,0)</f>
        <v>0</v>
      </c>
      <c r="T56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56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565" s="2">
        <f>'Custos Unitários'!$C$23*'Custos Unitários'!$E$23*'Custos Unitários'!$C$6</f>
        <v>24215.39534631159</v>
      </c>
      <c r="W565" s="5">
        <f>SUM(Tabela3[[#This Row],[opex duto e fibra]:[opex infra estação]])</f>
        <v>89754.53814341563</v>
      </c>
    </row>
    <row r="566" spans="1:23" x14ac:dyDescent="0.25">
      <c r="A566" s="10">
        <v>150310</v>
      </c>
      <c r="B566" s="10" t="s">
        <v>14</v>
      </c>
      <c r="C566" s="10" t="s">
        <v>1956</v>
      </c>
      <c r="D566" s="10" t="s">
        <v>1957</v>
      </c>
      <c r="E566" s="10">
        <v>150590</v>
      </c>
      <c r="F566" s="10" t="s">
        <v>14</v>
      </c>
      <c r="G566" s="10" t="s">
        <v>4720</v>
      </c>
      <c r="H566" s="10" t="s">
        <v>4736</v>
      </c>
      <c r="I566" s="10">
        <v>0</v>
      </c>
      <c r="J566" s="11">
        <v>76.459812633504924</v>
      </c>
      <c r="K566" s="11">
        <f>IF(Tabela1[[#This Row],[distância '[km']]]&gt;100,TRUNC(Tabela1[[#This Row],[distância '[km']]]/'Custos Unitários'!$C$7,0),0)</f>
        <v>0</v>
      </c>
      <c r="L566" s="1">
        <f>Tabela1[[#This Row],[distância '[km']]]*(1+'Custos Unitários'!$C$8)*(('Custos Unitários'!$C$21*'Custos Unitários'!$C$4)+('Custos Unitários'!$C$22*'Custos Unitários'!$C$5))</f>
        <v>2925954.9617728218</v>
      </c>
      <c r="M566" s="1">
        <f>Tabela1[[#This Row],[Qtdade Amplificação]]*('Custos Unitários'!C$20)+IF(Tabela1[[#This Row],[Qtdade Amplificação]]&gt;4,TRUNC(Tabela1[[#This Row],[Qtdade Amplificação]]/4)*'Custos Unitários'!C$17,0)</f>
        <v>0</v>
      </c>
      <c r="N56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56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566" s="1">
        <f>'Custos Unitários'!$C$23*'Custos Unitários'!$C$6</f>
        <v>302692.44182889489</v>
      </c>
      <c r="Q566" s="5">
        <f>SUM(Tabela2[[#This Row],[custo duto e fibra]:[custo infra estação]])</f>
        <v>3600528.8892736952</v>
      </c>
      <c r="R566" s="2">
        <f>Tabela1[[#This Row],[distância '[km']]]*(1+'Custos Unitários'!$C$8)*('Custos Unitários'!$C$21*'Custos Unitários'!$C$4*'Custos Unitários'!$E$21+'Custos Unitários'!$C$22*'Custos Unitários'!$C$5*'Custos Unitários'!$E$22)</f>
        <v>35111.459541273864</v>
      </c>
      <c r="S566" s="2">
        <f>Tabela1[[#This Row],[Qtdade Amplificação]]*('Custos Unitários'!D$20)+IF(Tabela1[[#This Row],[Qtdade Amplificação]]&gt;4,TRUNC(Tabela1[[#This Row],[Qtdade Amplificação]]/4)*'Custos Unitários'!D$17,0)</f>
        <v>0</v>
      </c>
      <c r="T56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56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566" s="2">
        <f>'Custos Unitários'!$C$23*'Custos Unitários'!$E$23*'Custos Unitários'!$C$6</f>
        <v>24215.39534631159</v>
      </c>
      <c r="W566" s="5">
        <f>SUM(Tabela3[[#This Row],[opex duto e fibra]:[opex infra estação]])</f>
        <v>92855.0688398208</v>
      </c>
    </row>
    <row r="567" spans="1:23" x14ac:dyDescent="0.25">
      <c r="A567" s="10">
        <v>351890</v>
      </c>
      <c r="B567" s="10" t="s">
        <v>158</v>
      </c>
      <c r="C567" s="10" t="s">
        <v>4822</v>
      </c>
      <c r="D567" s="10" t="s">
        <v>4823</v>
      </c>
      <c r="E567" s="10">
        <v>350420</v>
      </c>
      <c r="F567" s="10" t="s">
        <v>158</v>
      </c>
      <c r="G567" s="10" t="s">
        <v>4824</v>
      </c>
      <c r="H567" s="10" t="s">
        <v>4825</v>
      </c>
      <c r="I567" s="10">
        <v>1</v>
      </c>
      <c r="J567" s="11">
        <v>13.747</v>
      </c>
      <c r="K567" s="11">
        <f>IF(Tabela1[[#This Row],[distância '[km']]]&gt;100,TRUNC(Tabela1[[#This Row],[distância '[km']]]/'Custos Unitários'!$C$7,0),0)</f>
        <v>0</v>
      </c>
      <c r="L567" s="1">
        <f>Tabela1[[#This Row],[distância '[km']]]*(1+'Custos Unitários'!$C$8)*(('Custos Unitários'!$C$21*'Custos Unitários'!$C$4)+('Custos Unitários'!$C$22*'Custos Unitários'!$C$5))</f>
        <v>526068.55123086041</v>
      </c>
      <c r="M567" s="1">
        <f>Tabela1[[#This Row],[Qtdade Amplificação]]*('Custos Unitários'!C$20)+IF(Tabela1[[#This Row],[Qtdade Amplificação]]&gt;4,TRUNC(Tabela1[[#This Row],[Qtdade Amplificação]]/4)*'Custos Unitários'!C$17,0)</f>
        <v>0</v>
      </c>
      <c r="N56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6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67" s="1">
        <f>'Custos Unitários'!$C$23*'Custos Unitários'!$C$6</f>
        <v>302692.44182889489</v>
      </c>
      <c r="Q567" s="5">
        <f>SUM(Tabela2[[#This Row],[custo duto e fibra]:[custo infra estação]])</f>
        <v>1195232.7907810917</v>
      </c>
      <c r="R567" s="2">
        <f>Tabela1[[#This Row],[distância '[km']]]*(1+'Custos Unitários'!$C$8)*('Custos Unitários'!$C$21*'Custos Unitários'!$C$4*'Custos Unitários'!$E$21+'Custos Unitários'!$C$22*'Custos Unitários'!$C$5*'Custos Unitários'!$E$22)</f>
        <v>6312.8226147703253</v>
      </c>
      <c r="S567" s="2">
        <f>Tabela1[[#This Row],[Qtdade Amplificação]]*('Custos Unitários'!D$20)+IF(Tabela1[[#This Row],[Qtdade Amplificação]]&gt;4,TRUNC(Tabela1[[#This Row],[Qtdade Amplificação]]/4)*'Custos Unitários'!D$17,0)</f>
        <v>0</v>
      </c>
      <c r="T56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6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67" s="2">
        <f>'Custos Unitários'!$C$23*'Custos Unitários'!$E$23*'Custos Unitários'!$C$6</f>
        <v>24215.39534631159</v>
      </c>
      <c r="W567" s="5">
        <f>SUM(Tabela3[[#This Row],[opex duto e fibra]:[opex infra estação]])</f>
        <v>63515.46311825305</v>
      </c>
    </row>
    <row r="568" spans="1:23" x14ac:dyDescent="0.25">
      <c r="A568" s="10">
        <v>312920</v>
      </c>
      <c r="B568" s="10" t="s">
        <v>37</v>
      </c>
      <c r="C568" s="10" t="s">
        <v>1958</v>
      </c>
      <c r="D568" s="10" t="s">
        <v>1959</v>
      </c>
      <c r="E568" s="10">
        <v>311360</v>
      </c>
      <c r="F568" s="10" t="s">
        <v>37</v>
      </c>
      <c r="G568" s="10" t="s">
        <v>1960</v>
      </c>
      <c r="H568" s="10" t="s">
        <v>1961</v>
      </c>
      <c r="I568" s="10">
        <v>1</v>
      </c>
      <c r="J568" s="11">
        <v>25.105</v>
      </c>
      <c r="K568" s="11">
        <f>IF(Tabela1[[#This Row],[distância '[km']]]&gt;100,TRUNC(Tabela1[[#This Row],[distância '[km']]]/'Custos Unitários'!$C$7,0),0)</f>
        <v>0</v>
      </c>
      <c r="L568" s="1">
        <f>Tabela1[[#This Row],[distância '[km']]]*(1+'Custos Unitários'!$C$8)*(('Custos Unitários'!$C$21*'Custos Unitários'!$C$4)+('Custos Unitários'!$C$22*'Custos Unitários'!$C$5))</f>
        <v>960715.13629524643</v>
      </c>
      <c r="M568" s="1">
        <f>Tabela1[[#This Row],[Qtdade Amplificação]]*('Custos Unitários'!C$20)+IF(Tabela1[[#This Row],[Qtdade Amplificação]]&gt;4,TRUNC(Tabela1[[#This Row],[Qtdade Amplificação]]/4)*'Custos Unitários'!C$17,0)</f>
        <v>0</v>
      </c>
      <c r="N56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6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68" s="1">
        <f>'Custos Unitários'!$C$23*'Custos Unitários'!$C$6</f>
        <v>302692.44182889489</v>
      </c>
      <c r="Q568" s="5">
        <f>SUM(Tabela2[[#This Row],[custo duto e fibra]:[custo infra estação]])</f>
        <v>1629879.3758454775</v>
      </c>
      <c r="R568" s="2">
        <f>Tabela1[[#This Row],[distância '[km']]]*(1+'Custos Unitários'!$C$8)*('Custos Unitários'!$C$21*'Custos Unitários'!$C$4*'Custos Unitários'!$E$21+'Custos Unitários'!$C$22*'Custos Unitários'!$C$5*'Custos Unitários'!$E$22)</f>
        <v>11528.581635542958</v>
      </c>
      <c r="S568" s="2">
        <f>Tabela1[[#This Row],[Qtdade Amplificação]]*('Custos Unitários'!D$20)+IF(Tabela1[[#This Row],[Qtdade Amplificação]]&gt;4,TRUNC(Tabela1[[#This Row],[Qtdade Amplificação]]/4)*'Custos Unitários'!D$17,0)</f>
        <v>0</v>
      </c>
      <c r="T56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6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68" s="2">
        <f>'Custos Unitários'!$C$23*'Custos Unitários'!$E$23*'Custos Unitários'!$C$6</f>
        <v>24215.39534631159</v>
      </c>
      <c r="W568" s="5">
        <f>SUM(Tabela3[[#This Row],[opex duto e fibra]:[opex infra estação]])</f>
        <v>68731.222139025689</v>
      </c>
    </row>
    <row r="569" spans="1:23" x14ac:dyDescent="0.25">
      <c r="A569" s="10">
        <v>430710</v>
      </c>
      <c r="B569" s="10" t="s">
        <v>32</v>
      </c>
      <c r="C569" s="10" t="s">
        <v>1962</v>
      </c>
      <c r="D569" s="10" t="s">
        <v>1963</v>
      </c>
      <c r="E569" s="10">
        <v>431420</v>
      </c>
      <c r="F569" s="10" t="s">
        <v>32</v>
      </c>
      <c r="G569" s="10" t="s">
        <v>4826</v>
      </c>
      <c r="H569" s="10" t="s">
        <v>4827</v>
      </c>
      <c r="I569" s="10">
        <v>1</v>
      </c>
      <c r="J569" s="11">
        <v>65.320999999999998</v>
      </c>
      <c r="K569" s="11">
        <f>IF(Tabela1[[#This Row],[distância '[km']]]&gt;100,TRUNC(Tabela1[[#This Row],[distância '[km']]]/'Custos Unitários'!$C$7,0),0)</f>
        <v>0</v>
      </c>
      <c r="L569" s="1">
        <f>Tabela1[[#This Row],[distância '[km']]]*(1+'Custos Unitários'!$C$8)*(('Custos Unitários'!$C$21*'Custos Unitários'!$C$4)+('Custos Unitários'!$C$22*'Custos Unitários'!$C$5))</f>
        <v>2499696.2126246481</v>
      </c>
      <c r="M569" s="1">
        <f>Tabela1[[#This Row],[Qtdade Amplificação]]*('Custos Unitários'!C$20)+IF(Tabela1[[#This Row],[Qtdade Amplificação]]&gt;4,TRUNC(Tabela1[[#This Row],[Qtdade Amplificação]]/4)*'Custos Unitários'!C$17,0)</f>
        <v>0</v>
      </c>
      <c r="N56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56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569" s="1">
        <f>'Custos Unitários'!$C$23*'Custos Unitários'!$C$6</f>
        <v>302692.44182889489</v>
      </c>
      <c r="Q569" s="5">
        <f>SUM(Tabela2[[#This Row],[custo duto e fibra]:[custo infra estação]])</f>
        <v>3174270.1401255215</v>
      </c>
      <c r="R569" s="2">
        <f>Tabela1[[#This Row],[distância '[km']]]*(1+'Custos Unitários'!$C$8)*('Custos Unitários'!$C$21*'Custos Unitários'!$C$4*'Custos Unitários'!$E$21+'Custos Unitários'!$C$22*'Custos Unitários'!$C$5*'Custos Unitários'!$E$22)</f>
        <v>29996.35455149578</v>
      </c>
      <c r="S569" s="2">
        <f>Tabela1[[#This Row],[Qtdade Amplificação]]*('Custos Unitários'!D$20)+IF(Tabela1[[#This Row],[Qtdade Amplificação]]&gt;4,TRUNC(Tabela1[[#This Row],[Qtdade Amplificação]]/4)*'Custos Unitários'!D$17,0)</f>
        <v>0</v>
      </c>
      <c r="T56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56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569" s="2">
        <f>'Custos Unitários'!$C$23*'Custos Unitários'!$E$23*'Custos Unitários'!$C$6</f>
        <v>24215.39534631159</v>
      </c>
      <c r="W569" s="5">
        <f>SUM(Tabela3[[#This Row],[opex duto e fibra]:[opex infra estação]])</f>
        <v>87739.963850042725</v>
      </c>
    </row>
    <row r="570" spans="1:23" x14ac:dyDescent="0.25">
      <c r="A570" s="10">
        <v>430957</v>
      </c>
      <c r="B570" s="10" t="s">
        <v>32</v>
      </c>
      <c r="C570" s="10" t="s">
        <v>1966</v>
      </c>
      <c r="D570" s="10" t="s">
        <v>1967</v>
      </c>
      <c r="E570" s="10">
        <v>432067</v>
      </c>
      <c r="F570" s="10" t="s">
        <v>32</v>
      </c>
      <c r="G570" s="10" t="s">
        <v>1968</v>
      </c>
      <c r="H570" s="10" t="s">
        <v>1969</v>
      </c>
      <c r="I570" s="10">
        <v>1</v>
      </c>
      <c r="J570" s="11">
        <v>23.574999999999999</v>
      </c>
      <c r="K570" s="11">
        <f>IF(Tabela1[[#This Row],[distância '[km']]]&gt;100,TRUNC(Tabela1[[#This Row],[distância '[km']]]/'Custos Unitários'!$C$7,0),0)</f>
        <v>0</v>
      </c>
      <c r="L570" s="1">
        <f>Tabela1[[#This Row],[distância '[km']]]*(1+'Custos Unitários'!$C$8)*(('Custos Unitários'!$C$21*'Custos Unitários'!$C$4)+('Custos Unitários'!$C$22*'Custos Unitários'!$C$5))</f>
        <v>902165.27935313422</v>
      </c>
      <c r="M570" s="1">
        <f>Tabela1[[#This Row],[Qtdade Amplificação]]*('Custos Unitários'!C$20)+IF(Tabela1[[#This Row],[Qtdade Amplificação]]&gt;4,TRUNC(Tabela1[[#This Row],[Qtdade Amplificação]]/4)*'Custos Unitários'!C$17,0)</f>
        <v>0</v>
      </c>
      <c r="N57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7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70" s="1">
        <f>'Custos Unitários'!$C$23*'Custos Unitários'!$C$6</f>
        <v>302692.44182889489</v>
      </c>
      <c r="Q570" s="5">
        <f>SUM(Tabela2[[#This Row],[custo duto e fibra]:[custo infra estação]])</f>
        <v>1571329.5189033654</v>
      </c>
      <c r="R570" s="2">
        <f>Tabela1[[#This Row],[distância '[km']]]*(1+'Custos Unitários'!$C$8)*('Custos Unitários'!$C$21*'Custos Unitários'!$C$4*'Custos Unitários'!$E$21+'Custos Unitários'!$C$22*'Custos Unitários'!$C$5*'Custos Unitários'!$E$22)</f>
        <v>10825.983352237612</v>
      </c>
      <c r="S570" s="2">
        <f>Tabela1[[#This Row],[Qtdade Amplificação]]*('Custos Unitários'!D$20)+IF(Tabela1[[#This Row],[Qtdade Amplificação]]&gt;4,TRUNC(Tabela1[[#This Row],[Qtdade Amplificação]]/4)*'Custos Unitários'!D$17,0)</f>
        <v>0</v>
      </c>
      <c r="T57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7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70" s="2">
        <f>'Custos Unitários'!$C$23*'Custos Unitários'!$E$23*'Custos Unitários'!$C$6</f>
        <v>24215.39534631159</v>
      </c>
      <c r="W570" s="5">
        <f>SUM(Tabela3[[#This Row],[opex duto e fibra]:[opex infra estação]])</f>
        <v>68028.623855720332</v>
      </c>
    </row>
    <row r="571" spans="1:23" x14ac:dyDescent="0.25">
      <c r="A571" s="10">
        <v>430970</v>
      </c>
      <c r="B571" s="10" t="s">
        <v>32</v>
      </c>
      <c r="C571" s="10" t="s">
        <v>339</v>
      </c>
      <c r="D571" s="10" t="s">
        <v>1970</v>
      </c>
      <c r="E571" s="10">
        <v>430237</v>
      </c>
      <c r="F571" s="10" t="s">
        <v>32</v>
      </c>
      <c r="G571" s="10" t="s">
        <v>1971</v>
      </c>
      <c r="H571" s="10" t="s">
        <v>1972</v>
      </c>
      <c r="I571" s="10">
        <v>1</v>
      </c>
      <c r="J571" s="11">
        <v>17.091000000000001</v>
      </c>
      <c r="K571" s="11">
        <f>IF(Tabela1[[#This Row],[distância '[km']]]&gt;100,TRUNC(Tabela1[[#This Row],[distância '[km']]]/'Custos Unitários'!$C$7,0),0)</f>
        <v>0</v>
      </c>
      <c r="L571" s="1">
        <f>Tabela1[[#This Row],[distância '[km']]]*(1+'Custos Unitários'!$C$8)*(('Custos Unitários'!$C$21*'Custos Unitários'!$C$4)+('Custos Unitários'!$C$22*'Custos Unitários'!$C$5))</f>
        <v>654036.34313571232</v>
      </c>
      <c r="M571" s="1">
        <f>Tabela1[[#This Row],[Qtdade Amplificação]]*('Custos Unitários'!C$20)+IF(Tabela1[[#This Row],[Qtdade Amplificação]]&gt;4,TRUNC(Tabela1[[#This Row],[Qtdade Amplificação]]/4)*'Custos Unitários'!C$17,0)</f>
        <v>0</v>
      </c>
      <c r="N57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7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71" s="1">
        <f>'Custos Unitários'!$C$23*'Custos Unitários'!$C$6</f>
        <v>302692.44182889489</v>
      </c>
      <c r="Q571" s="5">
        <f>SUM(Tabela2[[#This Row],[custo duto e fibra]:[custo infra estação]])</f>
        <v>1323200.5826859437</v>
      </c>
      <c r="R571" s="2">
        <f>Tabela1[[#This Row],[distância '[km']]]*(1+'Custos Unitários'!$C$8)*('Custos Unitários'!$C$21*'Custos Unitários'!$C$4*'Custos Unitários'!$E$21+'Custos Unitários'!$C$22*'Custos Unitários'!$C$5*'Custos Unitários'!$E$22)</f>
        <v>7848.4361176285483</v>
      </c>
      <c r="S571" s="2">
        <f>Tabela1[[#This Row],[Qtdade Amplificação]]*('Custos Unitários'!D$20)+IF(Tabela1[[#This Row],[Qtdade Amplificação]]&gt;4,TRUNC(Tabela1[[#This Row],[Qtdade Amplificação]]/4)*'Custos Unitários'!D$17,0)</f>
        <v>0</v>
      </c>
      <c r="T57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7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71" s="2">
        <f>'Custos Unitários'!$C$23*'Custos Unitários'!$E$23*'Custos Unitários'!$C$6</f>
        <v>24215.39534631159</v>
      </c>
      <c r="W571" s="5">
        <f>SUM(Tabela3[[#This Row],[opex duto e fibra]:[opex infra estação]])</f>
        <v>65051.076621111279</v>
      </c>
    </row>
    <row r="572" spans="1:23" x14ac:dyDescent="0.25">
      <c r="A572" s="10">
        <v>520990</v>
      </c>
      <c r="B572" s="10" t="s">
        <v>42</v>
      </c>
      <c r="C572" s="10" t="s">
        <v>1975</v>
      </c>
      <c r="D572" s="10" t="s">
        <v>1976</v>
      </c>
      <c r="E572" s="10">
        <v>521830</v>
      </c>
      <c r="F572" s="10" t="s">
        <v>42</v>
      </c>
      <c r="G572" s="10" t="s">
        <v>1936</v>
      </c>
      <c r="H572" s="10" t="s">
        <v>1937</v>
      </c>
      <c r="I572" s="10">
        <v>1</v>
      </c>
      <c r="J572" s="11">
        <v>34.451000000000001</v>
      </c>
      <c r="K572" s="11">
        <f>IF(Tabela1[[#This Row],[distância '[km']]]&gt;100,TRUNC(Tabela1[[#This Row],[distância '[km']]]/'Custos Unitários'!$C$7,0),0)</f>
        <v>0</v>
      </c>
      <c r="L572" s="1">
        <f>Tabela1[[#This Row],[distância '[km']]]*(1+'Custos Unitários'!$C$8)*(('Custos Unitários'!$C$21*'Custos Unitários'!$C$4)+('Custos Unitários'!$C$22*'Custos Unitários'!$C$5))</f>
        <v>1318366.7460867371</v>
      </c>
      <c r="M572" s="1">
        <f>Tabela1[[#This Row],[Qtdade Amplificação]]*('Custos Unitários'!C$20)+IF(Tabela1[[#This Row],[Qtdade Amplificação]]&gt;4,TRUNC(Tabela1[[#This Row],[Qtdade Amplificação]]/4)*'Custos Unitários'!C$17,0)</f>
        <v>0</v>
      </c>
      <c r="N57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7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72" s="1">
        <f>'Custos Unitários'!$C$23*'Custos Unitários'!$C$6</f>
        <v>302692.44182889489</v>
      </c>
      <c r="Q572" s="5">
        <f>SUM(Tabela2[[#This Row],[custo duto e fibra]:[custo infra estação]])</f>
        <v>1987530.9856369682</v>
      </c>
      <c r="R572" s="2">
        <f>Tabela1[[#This Row],[distância '[km']]]*(1+'Custos Unitários'!$C$8)*('Custos Unitários'!$C$21*'Custos Unitários'!$C$4*'Custos Unitários'!$E$21+'Custos Unitários'!$C$22*'Custos Unitários'!$C$5*'Custos Unitários'!$E$22)</f>
        <v>15820.400953040848</v>
      </c>
      <c r="S572" s="2">
        <f>Tabela1[[#This Row],[Qtdade Amplificação]]*('Custos Unitários'!D$20)+IF(Tabela1[[#This Row],[Qtdade Amplificação]]&gt;4,TRUNC(Tabela1[[#This Row],[Qtdade Amplificação]]/4)*'Custos Unitários'!D$17,0)</f>
        <v>0</v>
      </c>
      <c r="T57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7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72" s="2">
        <f>'Custos Unitários'!$C$23*'Custos Unitários'!$E$23*'Custos Unitários'!$C$6</f>
        <v>24215.39534631159</v>
      </c>
      <c r="W572" s="5">
        <f>SUM(Tabela3[[#This Row],[opex duto e fibra]:[opex infra estação]])</f>
        <v>73023.04145652357</v>
      </c>
    </row>
    <row r="573" spans="1:23" x14ac:dyDescent="0.25">
      <c r="A573" s="10">
        <v>312930</v>
      </c>
      <c r="B573" s="10" t="s">
        <v>37</v>
      </c>
      <c r="C573" s="10" t="s">
        <v>1977</v>
      </c>
      <c r="D573" s="10" t="s">
        <v>1978</v>
      </c>
      <c r="E573" s="10">
        <v>313115</v>
      </c>
      <c r="F573" s="10" t="s">
        <v>37</v>
      </c>
      <c r="G573" s="10" t="s">
        <v>833</v>
      </c>
      <c r="H573" s="10" t="s">
        <v>834</v>
      </c>
      <c r="I573" s="10">
        <v>1</v>
      </c>
      <c r="J573" s="11">
        <v>24.731999999999999</v>
      </c>
      <c r="K573" s="11">
        <f>IF(Tabela1[[#This Row],[distância '[km']]]&gt;100,TRUNC(Tabela1[[#This Row],[distância '[km']]]/'Custos Unitários'!$C$7,0),0)</f>
        <v>0</v>
      </c>
      <c r="L573" s="1">
        <f>Tabela1[[#This Row],[distância '[km']]]*(1+'Custos Unitários'!$C$8)*(('Custos Unitários'!$C$21*'Custos Unitários'!$C$4)+('Custos Unitários'!$C$22*'Custos Unitários'!$C$5))</f>
        <v>946441.21692308434</v>
      </c>
      <c r="M573" s="1">
        <f>Tabela1[[#This Row],[Qtdade Amplificação]]*('Custos Unitários'!C$20)+IF(Tabela1[[#This Row],[Qtdade Amplificação]]&gt;4,TRUNC(Tabela1[[#This Row],[Qtdade Amplificação]]/4)*'Custos Unitários'!C$17,0)</f>
        <v>0</v>
      </c>
      <c r="N57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7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73" s="1">
        <f>'Custos Unitários'!$C$23*'Custos Unitários'!$C$6</f>
        <v>302692.44182889489</v>
      </c>
      <c r="Q573" s="5">
        <f>SUM(Tabela2[[#This Row],[custo duto e fibra]:[custo infra estação]])</f>
        <v>1615605.4564733154</v>
      </c>
      <c r="R573" s="2">
        <f>Tabela1[[#This Row],[distância '[km']]]*(1+'Custos Unitários'!$C$8)*('Custos Unitários'!$C$21*'Custos Unitários'!$C$4*'Custos Unitários'!$E$21+'Custos Unitários'!$C$22*'Custos Unitários'!$C$5*'Custos Unitários'!$E$22)</f>
        <v>11357.294603077013</v>
      </c>
      <c r="S573" s="2">
        <f>Tabela1[[#This Row],[Qtdade Amplificação]]*('Custos Unitários'!D$20)+IF(Tabela1[[#This Row],[Qtdade Amplificação]]&gt;4,TRUNC(Tabela1[[#This Row],[Qtdade Amplificação]]/4)*'Custos Unitários'!D$17,0)</f>
        <v>0</v>
      </c>
      <c r="T57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7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73" s="2">
        <f>'Custos Unitários'!$C$23*'Custos Unitários'!$E$23*'Custos Unitários'!$C$6</f>
        <v>24215.39534631159</v>
      </c>
      <c r="W573" s="5">
        <f>SUM(Tabela3[[#This Row],[opex duto e fibra]:[opex infra estação]])</f>
        <v>68559.935106559744</v>
      </c>
    </row>
    <row r="574" spans="1:23" x14ac:dyDescent="0.25">
      <c r="A574" s="10">
        <v>351925</v>
      </c>
      <c r="B574" s="10" t="s">
        <v>158</v>
      </c>
      <c r="C574" s="10" t="s">
        <v>1979</v>
      </c>
      <c r="D574" s="10" t="s">
        <v>1980</v>
      </c>
      <c r="E574" s="10">
        <v>350055</v>
      </c>
      <c r="F574" s="10" t="s">
        <v>158</v>
      </c>
      <c r="G574" s="10" t="s">
        <v>1981</v>
      </c>
      <c r="H574" s="10" t="s">
        <v>1982</v>
      </c>
      <c r="I574" s="10">
        <v>1</v>
      </c>
      <c r="J574" s="11">
        <v>10.476000000000001</v>
      </c>
      <c r="K574" s="11">
        <f>IF(Tabela1[[#This Row],[distância '[km']]]&gt;100,TRUNC(Tabela1[[#This Row],[distância '[km']]]/'Custos Unitários'!$C$7,0),0)</f>
        <v>0</v>
      </c>
      <c r="L574" s="1">
        <f>Tabela1[[#This Row],[distância '[km']]]*(1+'Custos Unitários'!$C$8)*(('Custos Unitários'!$C$21*'Custos Unitários'!$C$4)+('Custos Unitários'!$C$22*'Custos Unitários'!$C$5))</f>
        <v>400894.31459187425</v>
      </c>
      <c r="M574" s="1">
        <f>Tabela1[[#This Row],[Qtdade Amplificação]]*('Custos Unitários'!C$20)+IF(Tabela1[[#This Row],[Qtdade Amplificação]]&gt;4,TRUNC(Tabela1[[#This Row],[Qtdade Amplificação]]/4)*'Custos Unitários'!C$17,0)</f>
        <v>0</v>
      </c>
      <c r="N57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7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74" s="1">
        <f>'Custos Unitários'!$C$23*'Custos Unitários'!$C$6</f>
        <v>302692.44182889489</v>
      </c>
      <c r="Q574" s="5">
        <f>SUM(Tabela2[[#This Row],[custo duto e fibra]:[custo infra estação]])</f>
        <v>1070058.5541421054</v>
      </c>
      <c r="R574" s="2">
        <f>Tabela1[[#This Row],[distância '[km']]]*(1+'Custos Unitários'!$C$8)*('Custos Unitários'!$C$21*'Custos Unitários'!$C$4*'Custos Unitários'!$E$21+'Custos Unitários'!$C$22*'Custos Unitários'!$C$5*'Custos Unitários'!$E$22)</f>
        <v>4810.7317751024912</v>
      </c>
      <c r="S574" s="2">
        <f>Tabela1[[#This Row],[Qtdade Amplificação]]*('Custos Unitários'!D$20)+IF(Tabela1[[#This Row],[Qtdade Amplificação]]&gt;4,TRUNC(Tabela1[[#This Row],[Qtdade Amplificação]]/4)*'Custos Unitários'!D$17,0)</f>
        <v>0</v>
      </c>
      <c r="T57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7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74" s="2">
        <f>'Custos Unitários'!$C$23*'Custos Unitários'!$E$23*'Custos Unitários'!$C$6</f>
        <v>24215.39534631159</v>
      </c>
      <c r="W574" s="5">
        <f>SUM(Tabela3[[#This Row],[opex duto e fibra]:[opex infra estação]])</f>
        <v>62013.372278585215</v>
      </c>
    </row>
    <row r="575" spans="1:23" x14ac:dyDescent="0.25">
      <c r="A575" s="10">
        <v>430975</v>
      </c>
      <c r="B575" s="10" t="s">
        <v>32</v>
      </c>
      <c r="C575" s="10" t="s">
        <v>1983</v>
      </c>
      <c r="D575" s="10" t="s">
        <v>1984</v>
      </c>
      <c r="E575" s="10">
        <v>432070</v>
      </c>
      <c r="F575" s="10" t="s">
        <v>32</v>
      </c>
      <c r="G575" s="10" t="s">
        <v>1985</v>
      </c>
      <c r="H575" s="10" t="s">
        <v>1986</v>
      </c>
      <c r="I575" s="10">
        <v>1</v>
      </c>
      <c r="J575" s="11">
        <v>11.744999999999999</v>
      </c>
      <c r="K575" s="11">
        <f>IF(Tabela1[[#This Row],[distância '[km']]]&gt;100,TRUNC(Tabela1[[#This Row],[distância '[km']]]/'Custos Unitários'!$C$7,0),0)</f>
        <v>0</v>
      </c>
      <c r="L575" s="1">
        <f>Tabela1[[#This Row],[distância '[km']]]*(1+'Custos Unitários'!$C$8)*(('Custos Unitários'!$C$21*'Custos Unitários'!$C$4)+('Custos Unitários'!$C$22*'Custos Unitários'!$C$5))</f>
        <v>449456.25476150843</v>
      </c>
      <c r="M575" s="1">
        <f>Tabela1[[#This Row],[Qtdade Amplificação]]*('Custos Unitários'!C$20)+IF(Tabela1[[#This Row],[Qtdade Amplificação]]&gt;4,TRUNC(Tabela1[[#This Row],[Qtdade Amplificação]]/4)*'Custos Unitários'!C$17,0)</f>
        <v>0</v>
      </c>
      <c r="N57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7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75" s="1">
        <f>'Custos Unitários'!$C$23*'Custos Unitários'!$C$6</f>
        <v>302692.44182889489</v>
      </c>
      <c r="Q575" s="5">
        <f>SUM(Tabela2[[#This Row],[custo duto e fibra]:[custo infra estação]])</f>
        <v>1118620.4943117397</v>
      </c>
      <c r="R575" s="2">
        <f>Tabela1[[#This Row],[distância '[km']]]*(1+'Custos Unitários'!$C$8)*('Custos Unitários'!$C$21*'Custos Unitários'!$C$4*'Custos Unitários'!$E$21+'Custos Unitários'!$C$22*'Custos Unitários'!$C$5*'Custos Unitários'!$E$22)</f>
        <v>5393.4750571381019</v>
      </c>
      <c r="S575" s="2">
        <f>Tabela1[[#This Row],[Qtdade Amplificação]]*('Custos Unitários'!D$20)+IF(Tabela1[[#This Row],[Qtdade Amplificação]]&gt;4,TRUNC(Tabela1[[#This Row],[Qtdade Amplificação]]/4)*'Custos Unitários'!D$17,0)</f>
        <v>0</v>
      </c>
      <c r="T57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7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75" s="2">
        <f>'Custos Unitários'!$C$23*'Custos Unitários'!$E$23*'Custos Unitários'!$C$6</f>
        <v>24215.39534631159</v>
      </c>
      <c r="W575" s="5">
        <f>SUM(Tabela3[[#This Row],[opex duto e fibra]:[opex infra estação]])</f>
        <v>62596.115560620827</v>
      </c>
    </row>
    <row r="576" spans="1:23" x14ac:dyDescent="0.25">
      <c r="A576" s="10">
        <v>312940</v>
      </c>
      <c r="B576" s="10" t="s">
        <v>37</v>
      </c>
      <c r="C576" s="10" t="s">
        <v>1987</v>
      </c>
      <c r="D576" s="10" t="s">
        <v>1988</v>
      </c>
      <c r="E576" s="10">
        <v>310590</v>
      </c>
      <c r="F576" s="10" t="s">
        <v>37</v>
      </c>
      <c r="G576" s="10" t="s">
        <v>1989</v>
      </c>
      <c r="H576" s="10" t="s">
        <v>1990</v>
      </c>
      <c r="I576" s="10">
        <v>1</v>
      </c>
      <c r="J576" s="11">
        <v>41.000999999999998</v>
      </c>
      <c r="K576" s="11">
        <f>IF(Tabela1[[#This Row],[distância '[km']]]&gt;100,TRUNC(Tabela1[[#This Row],[distância '[km']]]/'Custos Unitários'!$C$7,0),0)</f>
        <v>0</v>
      </c>
      <c r="L576" s="1">
        <f>Tabela1[[#This Row],[distância '[km']]]*(1+'Custos Unitários'!$C$8)*(('Custos Unitários'!$C$21*'Custos Unitários'!$C$4)+('Custos Unitários'!$C$22*'Custos Unitários'!$C$5))</f>
        <v>1569021.3624075442</v>
      </c>
      <c r="M576" s="1">
        <f>Tabela1[[#This Row],[Qtdade Amplificação]]*('Custos Unitários'!C$20)+IF(Tabela1[[#This Row],[Qtdade Amplificação]]&gt;4,TRUNC(Tabela1[[#This Row],[Qtdade Amplificação]]/4)*'Custos Unitários'!C$17,0)</f>
        <v>0</v>
      </c>
      <c r="N57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7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76" s="1">
        <f>'Custos Unitários'!$C$23*'Custos Unitários'!$C$6</f>
        <v>302692.44182889489</v>
      </c>
      <c r="Q576" s="5">
        <f>SUM(Tabela2[[#This Row],[custo duto e fibra]:[custo infra estação]])</f>
        <v>2238185.6019577752</v>
      </c>
      <c r="R576" s="2">
        <f>Tabela1[[#This Row],[distância '[km']]]*(1+'Custos Unitários'!$C$8)*('Custos Unitários'!$C$21*'Custos Unitários'!$C$4*'Custos Unitários'!$E$21+'Custos Unitários'!$C$22*'Custos Unitários'!$C$5*'Custos Unitários'!$E$22)</f>
        <v>18828.256348890529</v>
      </c>
      <c r="S576" s="2">
        <f>Tabela1[[#This Row],[Qtdade Amplificação]]*('Custos Unitários'!D$20)+IF(Tabela1[[#This Row],[Qtdade Amplificação]]&gt;4,TRUNC(Tabela1[[#This Row],[Qtdade Amplificação]]/4)*'Custos Unitários'!D$17,0)</f>
        <v>0</v>
      </c>
      <c r="T57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7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76" s="2">
        <f>'Custos Unitários'!$C$23*'Custos Unitários'!$E$23*'Custos Unitários'!$C$6</f>
        <v>24215.39534631159</v>
      </c>
      <c r="W576" s="5">
        <f>SUM(Tabela3[[#This Row],[opex duto e fibra]:[opex infra estação]])</f>
        <v>76030.896852373247</v>
      </c>
    </row>
    <row r="577" spans="1:23" x14ac:dyDescent="0.25">
      <c r="A577" s="10">
        <v>312960</v>
      </c>
      <c r="B577" s="10" t="s">
        <v>37</v>
      </c>
      <c r="C577" s="10" t="s">
        <v>1991</v>
      </c>
      <c r="D577" s="10" t="s">
        <v>1992</v>
      </c>
      <c r="E577" s="10">
        <v>315120</v>
      </c>
      <c r="F577" s="10" t="s">
        <v>37</v>
      </c>
      <c r="G577" s="10" t="s">
        <v>1993</v>
      </c>
      <c r="H577" s="10" t="s">
        <v>1994</v>
      </c>
      <c r="I577" s="10">
        <v>1</v>
      </c>
      <c r="J577" s="11">
        <v>73.879000000000005</v>
      </c>
      <c r="K577" s="11">
        <f>IF(Tabela1[[#This Row],[distância '[km']]]&gt;100,TRUNC(Tabela1[[#This Row],[distância '[km']]]/'Custos Unitários'!$C$7,0),0)</f>
        <v>0</v>
      </c>
      <c r="L577" s="1">
        <f>Tabela1[[#This Row],[distância '[km']]]*(1+'Custos Unitários'!$C$8)*(('Custos Unitários'!$C$21*'Custos Unitários'!$C$4)+('Custos Unitários'!$C$22*'Custos Unitários'!$C$5))</f>
        <v>2827192.7326969337</v>
      </c>
      <c r="M577" s="1">
        <f>Tabela1[[#This Row],[Qtdade Amplificação]]*('Custos Unitários'!C$20)+IF(Tabela1[[#This Row],[Qtdade Amplificação]]&gt;4,TRUNC(Tabela1[[#This Row],[Qtdade Amplificação]]/4)*'Custos Unitários'!C$17,0)</f>
        <v>0</v>
      </c>
      <c r="N57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57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577" s="1">
        <f>'Custos Unitários'!$C$23*'Custos Unitários'!$C$6</f>
        <v>302692.44182889489</v>
      </c>
      <c r="Q577" s="5">
        <f>SUM(Tabela2[[#This Row],[custo duto e fibra]:[custo infra estação]])</f>
        <v>3501766.660197807</v>
      </c>
      <c r="R577" s="2">
        <f>Tabela1[[#This Row],[distância '[km']]]*(1+'Custos Unitários'!$C$8)*('Custos Unitários'!$C$21*'Custos Unitários'!$C$4*'Custos Unitários'!$E$21+'Custos Unitários'!$C$22*'Custos Unitários'!$C$5*'Custos Unitários'!$E$22)</f>
        <v>33926.312792363206</v>
      </c>
      <c r="S577" s="2">
        <f>Tabela1[[#This Row],[Qtdade Amplificação]]*('Custos Unitários'!D$20)+IF(Tabela1[[#This Row],[Qtdade Amplificação]]&gt;4,TRUNC(Tabela1[[#This Row],[Qtdade Amplificação]]/4)*'Custos Unitários'!D$17,0)</f>
        <v>0</v>
      </c>
      <c r="T57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57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577" s="2">
        <f>'Custos Unitários'!$C$23*'Custos Unitários'!$E$23*'Custos Unitários'!$C$6</f>
        <v>24215.39534631159</v>
      </c>
      <c r="W577" s="5">
        <f>SUM(Tabela3[[#This Row],[opex duto e fibra]:[opex infra estação]])</f>
        <v>91669.922090910142</v>
      </c>
    </row>
    <row r="578" spans="1:23" x14ac:dyDescent="0.25">
      <c r="A578" s="10">
        <v>250660</v>
      </c>
      <c r="B578" s="10" t="s">
        <v>61</v>
      </c>
      <c r="C578" s="10" t="s">
        <v>1995</v>
      </c>
      <c r="D578" s="10" t="s">
        <v>1996</v>
      </c>
      <c r="E578" s="10">
        <v>250440</v>
      </c>
      <c r="F578" s="10" t="s">
        <v>61</v>
      </c>
      <c r="G578" s="10" t="s">
        <v>1997</v>
      </c>
      <c r="H578" s="10" t="s">
        <v>1998</v>
      </c>
      <c r="I578" s="10">
        <v>1</v>
      </c>
      <c r="J578" s="11">
        <v>16.123000000000001</v>
      </c>
      <c r="K578" s="11">
        <f>IF(Tabela1[[#This Row],[distância '[km']]]&gt;100,TRUNC(Tabela1[[#This Row],[distância '[km']]]/'Custos Unitários'!$C$7,0),0)</f>
        <v>0</v>
      </c>
      <c r="L578" s="1">
        <f>Tabela1[[#This Row],[distância '[km']]]*(1+'Custos Unitários'!$C$8)*(('Custos Unitários'!$C$21*'Custos Unitários'!$C$4)+('Custos Unitários'!$C$22*'Custos Unitários'!$C$5))</f>
        <v>616993.03495272889</v>
      </c>
      <c r="M578" s="1">
        <f>Tabela1[[#This Row],[Qtdade Amplificação]]*('Custos Unitários'!C$20)+IF(Tabela1[[#This Row],[Qtdade Amplificação]]&gt;4,TRUNC(Tabela1[[#This Row],[Qtdade Amplificação]]/4)*'Custos Unitários'!C$17,0)</f>
        <v>0</v>
      </c>
      <c r="N57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7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78" s="1">
        <f>'Custos Unitários'!$C$23*'Custos Unitários'!$C$6</f>
        <v>302692.44182889489</v>
      </c>
      <c r="Q578" s="5">
        <f>SUM(Tabela2[[#This Row],[custo duto e fibra]:[custo infra estação]])</f>
        <v>1286157.27450296</v>
      </c>
      <c r="R578" s="2">
        <f>Tabela1[[#This Row],[distância '[km']]]*(1+'Custos Unitários'!$C$8)*('Custos Unitários'!$C$21*'Custos Unitários'!$C$4*'Custos Unitários'!$E$21+'Custos Unitários'!$C$22*'Custos Unitários'!$C$5*'Custos Unitários'!$E$22)</f>
        <v>7403.9164194327468</v>
      </c>
      <c r="S578" s="2">
        <f>Tabela1[[#This Row],[Qtdade Amplificação]]*('Custos Unitários'!D$20)+IF(Tabela1[[#This Row],[Qtdade Amplificação]]&gt;4,TRUNC(Tabela1[[#This Row],[Qtdade Amplificação]]/4)*'Custos Unitários'!D$17,0)</f>
        <v>0</v>
      </c>
      <c r="T57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7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78" s="2">
        <f>'Custos Unitários'!$C$23*'Custos Unitários'!$E$23*'Custos Unitários'!$C$6</f>
        <v>24215.39534631159</v>
      </c>
      <c r="W578" s="5">
        <f>SUM(Tabela3[[#This Row],[opex duto e fibra]:[opex infra estação]])</f>
        <v>64606.556922915472</v>
      </c>
    </row>
    <row r="579" spans="1:23" x14ac:dyDescent="0.25">
      <c r="A579" s="10">
        <v>291200</v>
      </c>
      <c r="B579" s="10" t="s">
        <v>8</v>
      </c>
      <c r="C579" s="10" t="s">
        <v>1999</v>
      </c>
      <c r="D579" s="10" t="s">
        <v>2000</v>
      </c>
      <c r="E579" s="10">
        <v>290500</v>
      </c>
      <c r="F579" s="10" t="s">
        <v>8</v>
      </c>
      <c r="G579" s="10" t="s">
        <v>1356</v>
      </c>
      <c r="H579" s="10" t="s">
        <v>1357</v>
      </c>
      <c r="I579" s="10">
        <v>1</v>
      </c>
      <c r="J579" s="11">
        <v>26.396999999999998</v>
      </c>
      <c r="K579" s="11">
        <f>IF(Tabela1[[#This Row],[distância '[km']]]&gt;100,TRUNC(Tabela1[[#This Row],[distância '[km']]]/'Custos Unitários'!$C$7,0),0)</f>
        <v>0</v>
      </c>
      <c r="L579" s="1">
        <f>Tabela1[[#This Row],[distância '[km']]]*(1+'Custos Unitários'!$C$8)*(('Custos Unitários'!$C$21*'Custos Unitários'!$C$4)+('Custos Unitários'!$C$22*'Custos Unitários'!$C$5))</f>
        <v>1010157.2377130301</v>
      </c>
      <c r="M579" s="1">
        <f>Tabela1[[#This Row],[Qtdade Amplificação]]*('Custos Unitários'!C$20)+IF(Tabela1[[#This Row],[Qtdade Amplificação]]&gt;4,TRUNC(Tabela1[[#This Row],[Qtdade Amplificação]]/4)*'Custos Unitários'!C$17,0)</f>
        <v>0</v>
      </c>
      <c r="N57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7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79" s="1">
        <f>'Custos Unitários'!$C$23*'Custos Unitários'!$C$6</f>
        <v>302692.44182889489</v>
      </c>
      <c r="Q579" s="5">
        <f>SUM(Tabela2[[#This Row],[custo duto e fibra]:[custo infra estação]])</f>
        <v>1679321.4772632611</v>
      </c>
      <c r="R579" s="2">
        <f>Tabela1[[#This Row],[distância '[km']]]*(1+'Custos Unitários'!$C$8)*('Custos Unitários'!$C$21*'Custos Unitários'!$C$4*'Custos Unitários'!$E$21+'Custos Unitários'!$C$22*'Custos Unitários'!$C$5*'Custos Unitários'!$E$22)</f>
        <v>12121.886852556361</v>
      </c>
      <c r="S579" s="2">
        <f>Tabela1[[#This Row],[Qtdade Amplificação]]*('Custos Unitários'!D$20)+IF(Tabela1[[#This Row],[Qtdade Amplificação]]&gt;4,TRUNC(Tabela1[[#This Row],[Qtdade Amplificação]]/4)*'Custos Unitários'!D$17,0)</f>
        <v>0</v>
      </c>
      <c r="T57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7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79" s="2">
        <f>'Custos Unitários'!$C$23*'Custos Unitários'!$E$23*'Custos Unitários'!$C$6</f>
        <v>24215.39534631159</v>
      </c>
      <c r="W579" s="5">
        <f>SUM(Tabela3[[#This Row],[opex duto e fibra]:[opex infra estação]])</f>
        <v>69324.527356039092</v>
      </c>
    </row>
    <row r="580" spans="1:23" x14ac:dyDescent="0.25">
      <c r="A580" s="10">
        <v>291220</v>
      </c>
      <c r="B580" s="10" t="s">
        <v>8</v>
      </c>
      <c r="C580" s="10" t="s">
        <v>2001</v>
      </c>
      <c r="D580" s="10" t="s">
        <v>2002</v>
      </c>
      <c r="E580" s="10">
        <v>291860</v>
      </c>
      <c r="F580" s="10" t="s">
        <v>8</v>
      </c>
      <c r="G580" s="10" t="s">
        <v>2407</v>
      </c>
      <c r="H580" s="10" t="s">
        <v>2408</v>
      </c>
      <c r="I580" s="10">
        <v>1</v>
      </c>
      <c r="J580" s="11">
        <v>48.606999999999999</v>
      </c>
      <c r="K580" s="11">
        <f>IF(Tabela1[[#This Row],[distância '[km']]]&gt;100,TRUNC(Tabela1[[#This Row],[distância '[km']]]/'Custos Unitários'!$C$7,0),0)</f>
        <v>0</v>
      </c>
      <c r="L580" s="1">
        <f>Tabela1[[#This Row],[distância '[km']]]*(1+'Custos Unitários'!$C$8)*(('Custos Unitários'!$C$21*'Custos Unitários'!$C$4)+('Custos Unitários'!$C$22*'Custos Unitários'!$C$5))</f>
        <v>1860086.860382515</v>
      </c>
      <c r="M580" s="1">
        <f>Tabela1[[#This Row],[Qtdade Amplificação]]*('Custos Unitários'!C$20)+IF(Tabela1[[#This Row],[Qtdade Amplificação]]&gt;4,TRUNC(Tabela1[[#This Row],[Qtdade Amplificação]]/4)*'Custos Unitários'!C$17,0)</f>
        <v>0</v>
      </c>
      <c r="N58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8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80" s="1">
        <f>'Custos Unitários'!$C$23*'Custos Unitários'!$C$6</f>
        <v>302692.44182889489</v>
      </c>
      <c r="Q580" s="5">
        <f>SUM(Tabela2[[#This Row],[custo duto e fibra]:[custo infra estação]])</f>
        <v>2529251.099932746</v>
      </c>
      <c r="R580" s="2">
        <f>Tabela1[[#This Row],[distância '[km']]]*(1+'Custos Unitários'!$C$8)*('Custos Unitários'!$C$21*'Custos Unitários'!$C$4*'Custos Unitários'!$E$21+'Custos Unitários'!$C$22*'Custos Unitários'!$C$5*'Custos Unitários'!$E$22)</f>
        <v>22321.042324590184</v>
      </c>
      <c r="S580" s="2">
        <f>Tabela1[[#This Row],[Qtdade Amplificação]]*('Custos Unitários'!D$20)+IF(Tabela1[[#This Row],[Qtdade Amplificação]]&gt;4,TRUNC(Tabela1[[#This Row],[Qtdade Amplificação]]/4)*'Custos Unitários'!D$17,0)</f>
        <v>0</v>
      </c>
      <c r="T58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8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80" s="2">
        <f>'Custos Unitários'!$C$23*'Custos Unitários'!$E$23*'Custos Unitários'!$C$6</f>
        <v>24215.39534631159</v>
      </c>
      <c r="W580" s="5">
        <f>SUM(Tabela3[[#This Row],[opex duto e fibra]:[opex infra estação]])</f>
        <v>79523.68282807291</v>
      </c>
    </row>
    <row r="581" spans="1:23" x14ac:dyDescent="0.25">
      <c r="A581" s="10">
        <v>291230</v>
      </c>
      <c r="B581" s="10" t="s">
        <v>8</v>
      </c>
      <c r="C581" s="10" t="s">
        <v>2003</v>
      </c>
      <c r="D581" s="10" t="s">
        <v>2004</v>
      </c>
      <c r="E581" s="10">
        <v>291090</v>
      </c>
      <c r="F581" s="10" t="s">
        <v>8</v>
      </c>
      <c r="G581" s="10" t="s">
        <v>2005</v>
      </c>
      <c r="H581" s="10" t="s">
        <v>2006</v>
      </c>
      <c r="I581" s="10">
        <v>1</v>
      </c>
      <c r="J581" s="11">
        <v>28.03</v>
      </c>
      <c r="K581" s="11">
        <f>IF(Tabela1[[#This Row],[distância '[km']]]&gt;100,TRUNC(Tabela1[[#This Row],[distância '[km']]]/'Custos Unitários'!$C$7,0),0)</f>
        <v>0</v>
      </c>
      <c r="L581" s="1">
        <f>Tabela1[[#This Row],[distância '[km']]]*(1+'Custos Unitários'!$C$8)*(('Custos Unitários'!$C$21*'Custos Unitários'!$C$4)+('Custos Unitários'!$C$22*'Custos Unitários'!$C$5))</f>
        <v>1072648.6863316374</v>
      </c>
      <c r="M581" s="1">
        <f>Tabela1[[#This Row],[Qtdade Amplificação]]*('Custos Unitários'!C$20)+IF(Tabela1[[#This Row],[Qtdade Amplificação]]&gt;4,TRUNC(Tabela1[[#This Row],[Qtdade Amplificação]]/4)*'Custos Unitários'!C$17,0)</f>
        <v>0</v>
      </c>
      <c r="N58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8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81" s="1">
        <f>'Custos Unitários'!$C$23*'Custos Unitários'!$C$6</f>
        <v>302692.44182889489</v>
      </c>
      <c r="Q581" s="5">
        <f>SUM(Tabela2[[#This Row],[custo duto e fibra]:[custo infra estação]])</f>
        <v>1741812.9258818685</v>
      </c>
      <c r="R581" s="2">
        <f>Tabela1[[#This Row],[distância '[km']]]*(1+'Custos Unitários'!$C$8)*('Custos Unitários'!$C$21*'Custos Unitários'!$C$4*'Custos Unitários'!$E$21+'Custos Unitários'!$C$22*'Custos Unitários'!$C$5*'Custos Unitários'!$E$22)</f>
        <v>12871.784235979652</v>
      </c>
      <c r="S581" s="2">
        <f>Tabela1[[#This Row],[Qtdade Amplificação]]*('Custos Unitários'!D$20)+IF(Tabela1[[#This Row],[Qtdade Amplificação]]&gt;4,TRUNC(Tabela1[[#This Row],[Qtdade Amplificação]]/4)*'Custos Unitários'!D$17,0)</f>
        <v>0</v>
      </c>
      <c r="T58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8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81" s="2">
        <f>'Custos Unitários'!$C$23*'Custos Unitários'!$E$23*'Custos Unitários'!$C$6</f>
        <v>24215.39534631159</v>
      </c>
      <c r="W581" s="5">
        <f>SUM(Tabela3[[#This Row],[opex duto e fibra]:[opex infra estação]])</f>
        <v>70074.424739462382</v>
      </c>
    </row>
    <row r="582" spans="1:23" x14ac:dyDescent="0.25">
      <c r="A582" s="10">
        <v>260660</v>
      </c>
      <c r="B582" s="10" t="s">
        <v>13</v>
      </c>
      <c r="C582" s="10" t="s">
        <v>2007</v>
      </c>
      <c r="D582" s="10" t="s">
        <v>2008</v>
      </c>
      <c r="E582" s="10">
        <v>260700</v>
      </c>
      <c r="F582" s="10" t="s">
        <v>13</v>
      </c>
      <c r="G582" s="10" t="s">
        <v>2009</v>
      </c>
      <c r="H582" s="10" t="s">
        <v>2010</v>
      </c>
      <c r="I582" s="10">
        <v>1</v>
      </c>
      <c r="J582" s="11">
        <v>54.587000000000003</v>
      </c>
      <c r="K582" s="11">
        <f>IF(Tabela1[[#This Row],[distância '[km']]]&gt;100,TRUNC(Tabela1[[#This Row],[distância '[km']]]/'Custos Unitários'!$C$7,0),0)</f>
        <v>0</v>
      </c>
      <c r="L582" s="1">
        <f>Tabela1[[#This Row],[distância '[km']]]*(1+'Custos Unitários'!$C$8)*(('Custos Unitários'!$C$21*'Custos Unitários'!$C$4)+('Custos Unitários'!$C$22*'Custos Unitários'!$C$5))</f>
        <v>2088928.7849013591</v>
      </c>
      <c r="M582" s="1">
        <f>Tabela1[[#This Row],[Qtdade Amplificação]]*('Custos Unitários'!C$20)+IF(Tabela1[[#This Row],[Qtdade Amplificação]]&gt;4,TRUNC(Tabela1[[#This Row],[Qtdade Amplificação]]/4)*'Custos Unitários'!C$17,0)</f>
        <v>0</v>
      </c>
      <c r="N58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58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582" s="1">
        <f>'Custos Unitários'!$C$23*'Custos Unitários'!$C$6</f>
        <v>302692.44182889489</v>
      </c>
      <c r="Q582" s="5">
        <f>SUM(Tabela2[[#This Row],[custo duto e fibra]:[custo infra estação]])</f>
        <v>2763502.7124022325</v>
      </c>
      <c r="R582" s="2">
        <f>Tabela1[[#This Row],[distância '[km']]]*(1+'Custos Unitários'!$C$8)*('Custos Unitários'!$C$21*'Custos Unitários'!$C$4*'Custos Unitários'!$E$21+'Custos Unitários'!$C$22*'Custos Unitários'!$C$5*'Custos Unitários'!$E$22)</f>
        <v>25067.145418816312</v>
      </c>
      <c r="S582" s="2">
        <f>Tabela1[[#This Row],[Qtdade Amplificação]]*('Custos Unitários'!D$20)+IF(Tabela1[[#This Row],[Qtdade Amplificação]]&gt;4,TRUNC(Tabela1[[#This Row],[Qtdade Amplificação]]/4)*'Custos Unitários'!D$17,0)</f>
        <v>0</v>
      </c>
      <c r="T58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58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582" s="2">
        <f>'Custos Unitários'!$C$23*'Custos Unitários'!$E$23*'Custos Unitários'!$C$6</f>
        <v>24215.39534631159</v>
      </c>
      <c r="W582" s="5">
        <f>SUM(Tabela3[[#This Row],[opex duto e fibra]:[opex infra estação]])</f>
        <v>82810.754717363248</v>
      </c>
    </row>
    <row r="583" spans="1:23" x14ac:dyDescent="0.25">
      <c r="A583" s="10">
        <v>291240</v>
      </c>
      <c r="B583" s="10" t="s">
        <v>8</v>
      </c>
      <c r="C583" s="10" t="s">
        <v>2011</v>
      </c>
      <c r="D583" s="10" t="s">
        <v>2012</v>
      </c>
      <c r="E583" s="10">
        <v>291915</v>
      </c>
      <c r="F583" s="10" t="s">
        <v>8</v>
      </c>
      <c r="G583" s="10" t="s">
        <v>2511</v>
      </c>
      <c r="H583" s="10" t="s">
        <v>2512</v>
      </c>
      <c r="I583" s="10">
        <v>1</v>
      </c>
      <c r="J583" s="11">
        <v>40.113999999999997</v>
      </c>
      <c r="K583" s="11">
        <f>IF(Tabela1[[#This Row],[distância '[km']]]&gt;100,TRUNC(Tabela1[[#This Row],[distância '[km']]]/'Custos Unitários'!$C$7,0),0)</f>
        <v>0</v>
      </c>
      <c r="L583" s="1">
        <f>Tabela1[[#This Row],[distância '[km']]]*(1+'Custos Unitários'!$C$8)*(('Custos Unitários'!$C$21*'Custos Unitários'!$C$4)+('Custos Unitários'!$C$22*'Custos Unitários'!$C$5))</f>
        <v>1535077.7525332607</v>
      </c>
      <c r="M583" s="1">
        <f>Tabela1[[#This Row],[Qtdade Amplificação]]*('Custos Unitários'!C$20)+IF(Tabela1[[#This Row],[Qtdade Amplificação]]&gt;4,TRUNC(Tabela1[[#This Row],[Qtdade Amplificação]]/4)*'Custos Unitários'!C$17,0)</f>
        <v>0</v>
      </c>
      <c r="N58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8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83" s="1">
        <f>'Custos Unitários'!$C$23*'Custos Unitários'!$C$6</f>
        <v>302692.44182889489</v>
      </c>
      <c r="Q583" s="5">
        <f>SUM(Tabela2[[#This Row],[custo duto e fibra]:[custo infra estação]])</f>
        <v>2204241.9920834918</v>
      </c>
      <c r="R583" s="2">
        <f>Tabela1[[#This Row],[distância '[km']]]*(1+'Custos Unitários'!$C$8)*('Custos Unitários'!$C$21*'Custos Unitários'!$C$4*'Custos Unitários'!$E$21+'Custos Unitários'!$C$22*'Custos Unitários'!$C$5*'Custos Unitários'!$E$22)</f>
        <v>18420.93303039913</v>
      </c>
      <c r="S583" s="2">
        <f>Tabela1[[#This Row],[Qtdade Amplificação]]*('Custos Unitários'!D$20)+IF(Tabela1[[#This Row],[Qtdade Amplificação]]&gt;4,TRUNC(Tabela1[[#This Row],[Qtdade Amplificação]]/4)*'Custos Unitários'!D$17,0)</f>
        <v>0</v>
      </c>
      <c r="T58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8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83" s="2">
        <f>'Custos Unitários'!$C$23*'Custos Unitários'!$E$23*'Custos Unitários'!$C$6</f>
        <v>24215.39534631159</v>
      </c>
      <c r="W583" s="5">
        <f>SUM(Tabela3[[#This Row],[opex duto e fibra]:[opex infra estação]])</f>
        <v>75623.573533881849</v>
      </c>
    </row>
    <row r="584" spans="1:23" x14ac:dyDescent="0.25">
      <c r="A584" s="10">
        <v>291260</v>
      </c>
      <c r="B584" s="10" t="s">
        <v>8</v>
      </c>
      <c r="C584" s="10" t="s">
        <v>2015</v>
      </c>
      <c r="D584" s="10" t="s">
        <v>2016</v>
      </c>
      <c r="E584" s="10">
        <v>293340</v>
      </c>
      <c r="F584" s="10" t="s">
        <v>8</v>
      </c>
      <c r="G584" s="10" t="s">
        <v>258</v>
      </c>
      <c r="H584" s="10" t="s">
        <v>259</v>
      </c>
      <c r="I584" s="10">
        <v>1</v>
      </c>
      <c r="J584" s="11">
        <v>71.016000000000005</v>
      </c>
      <c r="K584" s="11">
        <f>IF(Tabela1[[#This Row],[distância '[km']]]&gt;100,TRUNC(Tabela1[[#This Row],[distância '[km']]]/'Custos Unitários'!$C$7,0),0)</f>
        <v>0</v>
      </c>
      <c r="L584" s="1">
        <f>Tabela1[[#This Row],[distância '[km']]]*(1+'Custos Unitários'!$C$8)*(('Custos Unitários'!$C$21*'Custos Unitários'!$C$4)+('Custos Unitários'!$C$22*'Custos Unitários'!$C$5))</f>
        <v>2717631.7912425105</v>
      </c>
      <c r="M584" s="1">
        <f>Tabela1[[#This Row],[Qtdade Amplificação]]*('Custos Unitários'!C$20)+IF(Tabela1[[#This Row],[Qtdade Amplificação]]&gt;4,TRUNC(Tabela1[[#This Row],[Qtdade Amplificação]]/4)*'Custos Unitários'!C$17,0)</f>
        <v>0</v>
      </c>
      <c r="N58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58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584" s="1">
        <f>'Custos Unitários'!$C$23*'Custos Unitários'!$C$6</f>
        <v>302692.44182889489</v>
      </c>
      <c r="Q584" s="5">
        <f>SUM(Tabela2[[#This Row],[custo duto e fibra]:[custo infra estação]])</f>
        <v>3392205.7187433839</v>
      </c>
      <c r="R584" s="2">
        <f>Tabela1[[#This Row],[distância '[km']]]*(1+'Custos Unitários'!$C$8)*('Custos Unitários'!$C$21*'Custos Unitários'!$C$4*'Custos Unitários'!$E$21+'Custos Unitários'!$C$22*'Custos Unitários'!$C$5*'Custos Unitários'!$E$22)</f>
        <v>32611.581494910126</v>
      </c>
      <c r="S584" s="2">
        <f>Tabela1[[#This Row],[Qtdade Amplificação]]*('Custos Unitários'!D$20)+IF(Tabela1[[#This Row],[Qtdade Amplificação]]&gt;4,TRUNC(Tabela1[[#This Row],[Qtdade Amplificação]]/4)*'Custos Unitários'!D$17,0)</f>
        <v>0</v>
      </c>
      <c r="T58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58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584" s="2">
        <f>'Custos Unitários'!$C$23*'Custos Unitários'!$E$23*'Custos Unitários'!$C$6</f>
        <v>24215.39534631159</v>
      </c>
      <c r="W584" s="5">
        <f>SUM(Tabela3[[#This Row],[opex duto e fibra]:[opex infra estação]])</f>
        <v>90355.190793457063</v>
      </c>
    </row>
    <row r="585" spans="1:23" x14ac:dyDescent="0.25">
      <c r="A585" s="10">
        <v>312965</v>
      </c>
      <c r="B585" s="10" t="s">
        <v>37</v>
      </c>
      <c r="C585" s="10" t="s">
        <v>2017</v>
      </c>
      <c r="D585" s="10" t="s">
        <v>2018</v>
      </c>
      <c r="E585" s="10">
        <v>314915</v>
      </c>
      <c r="F585" s="10" t="s">
        <v>37</v>
      </c>
      <c r="G585" s="10" t="s">
        <v>2019</v>
      </c>
      <c r="H585" s="10" t="s">
        <v>2020</v>
      </c>
      <c r="I585" s="10">
        <v>1</v>
      </c>
      <c r="J585" s="11">
        <v>45.694000000000003</v>
      </c>
      <c r="K585" s="11">
        <f>IF(Tabela1[[#This Row],[distância '[km']]]&gt;100,TRUNC(Tabela1[[#This Row],[distância '[km']]]/'Custos Unitários'!$C$7,0),0)</f>
        <v>0</v>
      </c>
      <c r="L585" s="1">
        <f>Tabela1[[#This Row],[distância '[km']]]*(1+'Custos Unitários'!$C$8)*(('Custos Unitários'!$C$21*'Custos Unitários'!$C$4)+('Custos Unitários'!$C$22*'Custos Unitários'!$C$5))</f>
        <v>1748612.5249103759</v>
      </c>
      <c r="M585" s="1">
        <f>Tabela1[[#This Row],[Qtdade Amplificação]]*('Custos Unitários'!C$20)+IF(Tabela1[[#This Row],[Qtdade Amplificação]]&gt;4,TRUNC(Tabela1[[#This Row],[Qtdade Amplificação]]/4)*'Custos Unitários'!C$17,0)</f>
        <v>0</v>
      </c>
      <c r="N58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8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85" s="1">
        <f>'Custos Unitários'!$C$23*'Custos Unitários'!$C$6</f>
        <v>302692.44182889489</v>
      </c>
      <c r="Q585" s="5">
        <f>SUM(Tabela2[[#This Row],[custo duto e fibra]:[custo infra estação]])</f>
        <v>2417776.764460607</v>
      </c>
      <c r="R585" s="2">
        <f>Tabela1[[#This Row],[distância '[km']]]*(1+'Custos Unitários'!$C$8)*('Custos Unitários'!$C$21*'Custos Unitários'!$C$4*'Custos Unitários'!$E$21+'Custos Unitários'!$C$22*'Custos Unitários'!$C$5*'Custos Unitários'!$E$22)</f>
        <v>20983.350298924513</v>
      </c>
      <c r="S585" s="2">
        <f>Tabela1[[#This Row],[Qtdade Amplificação]]*('Custos Unitários'!D$20)+IF(Tabela1[[#This Row],[Qtdade Amplificação]]&gt;4,TRUNC(Tabela1[[#This Row],[Qtdade Amplificação]]/4)*'Custos Unitários'!D$17,0)</f>
        <v>0</v>
      </c>
      <c r="T58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8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85" s="2">
        <f>'Custos Unitários'!$C$23*'Custos Unitários'!$E$23*'Custos Unitários'!$C$6</f>
        <v>24215.39534631159</v>
      </c>
      <c r="W585" s="5">
        <f>SUM(Tabela3[[#This Row],[opex duto e fibra]:[opex infra estação]])</f>
        <v>78185.990802407236</v>
      </c>
    </row>
    <row r="586" spans="1:23" x14ac:dyDescent="0.25">
      <c r="A586" s="10">
        <v>260670</v>
      </c>
      <c r="B586" s="10" t="s">
        <v>13</v>
      </c>
      <c r="C586" s="10" t="s">
        <v>2021</v>
      </c>
      <c r="D586" s="10" t="s">
        <v>2022</v>
      </c>
      <c r="E586" s="10">
        <v>260880</v>
      </c>
      <c r="F586" s="10" t="s">
        <v>13</v>
      </c>
      <c r="G586" s="10" t="s">
        <v>917</v>
      </c>
      <c r="H586" s="10" t="s">
        <v>918</v>
      </c>
      <c r="I586" s="10">
        <v>1</v>
      </c>
      <c r="J586" s="11">
        <v>23.245999999999999</v>
      </c>
      <c r="K586" s="11">
        <f>IF(Tabela1[[#This Row],[distância '[km']]]&gt;100,TRUNC(Tabela1[[#This Row],[distância '[km']]]/'Custos Unitários'!$C$7,0),0)</f>
        <v>0</v>
      </c>
      <c r="L586" s="1">
        <f>Tabela1[[#This Row],[distância '[km']]]*(1+'Custos Unitários'!$C$8)*(('Custos Unitários'!$C$21*'Custos Unitários'!$C$4)+('Custos Unitários'!$C$22*'Custos Unitários'!$C$5))</f>
        <v>889575.14671656233</v>
      </c>
      <c r="M586" s="1">
        <f>Tabela1[[#This Row],[Qtdade Amplificação]]*('Custos Unitários'!C$20)+IF(Tabela1[[#This Row],[Qtdade Amplificação]]&gt;4,TRUNC(Tabela1[[#This Row],[Qtdade Amplificação]]/4)*'Custos Unitários'!C$17,0)</f>
        <v>0</v>
      </c>
      <c r="N58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8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86" s="1">
        <f>'Custos Unitários'!$C$23*'Custos Unitários'!$C$6</f>
        <v>302692.44182889489</v>
      </c>
      <c r="Q586" s="5">
        <f>SUM(Tabela2[[#This Row],[custo duto e fibra]:[custo infra estação]])</f>
        <v>1558739.3862667934</v>
      </c>
      <c r="R586" s="2">
        <f>Tabela1[[#This Row],[distância '[km']]]*(1+'Custos Unitários'!$C$8)*('Custos Unitários'!$C$21*'Custos Unitários'!$C$4*'Custos Unitários'!$E$21+'Custos Unitários'!$C$22*'Custos Unitários'!$C$5*'Custos Unitários'!$E$22)</f>
        <v>10674.90176059875</v>
      </c>
      <c r="S586" s="2">
        <f>Tabela1[[#This Row],[Qtdade Amplificação]]*('Custos Unitários'!D$20)+IF(Tabela1[[#This Row],[Qtdade Amplificação]]&gt;4,TRUNC(Tabela1[[#This Row],[Qtdade Amplificação]]/4)*'Custos Unitários'!D$17,0)</f>
        <v>0</v>
      </c>
      <c r="T58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8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86" s="2">
        <f>'Custos Unitários'!$C$23*'Custos Unitários'!$E$23*'Custos Unitários'!$C$6</f>
        <v>24215.39534631159</v>
      </c>
      <c r="W586" s="5">
        <f>SUM(Tabela3[[#This Row],[opex duto e fibra]:[opex infra estação]])</f>
        <v>67877.54226408148</v>
      </c>
    </row>
    <row r="587" spans="1:23" x14ac:dyDescent="0.25">
      <c r="A587" s="10">
        <v>291280</v>
      </c>
      <c r="B587" s="10" t="s">
        <v>8</v>
      </c>
      <c r="C587" s="10" t="s">
        <v>2023</v>
      </c>
      <c r="D587" s="10" t="s">
        <v>2024</v>
      </c>
      <c r="E587" s="10">
        <v>320360</v>
      </c>
      <c r="F587" s="10" t="s">
        <v>67</v>
      </c>
      <c r="G587" s="10" t="s">
        <v>1124</v>
      </c>
      <c r="H587" s="10" t="s">
        <v>1125</v>
      </c>
      <c r="I587" s="10">
        <v>1</v>
      </c>
      <c r="J587" s="11">
        <v>84.539000000000001</v>
      </c>
      <c r="K587" s="11">
        <f>IF(Tabela1[[#This Row],[distância '[km']]]&gt;100,TRUNC(Tabela1[[#This Row],[distância '[km']]]/'Custos Unitários'!$C$7,0),0)</f>
        <v>0</v>
      </c>
      <c r="L587" s="1">
        <f>Tabela1[[#This Row],[distância '[km']]]*(1+'Custos Unitários'!$C$8)*(('Custos Unitários'!$C$21*'Custos Unitários'!$C$4)+('Custos Unitários'!$C$22*'Custos Unitários'!$C$5))</f>
        <v>3235128.3372740028</v>
      </c>
      <c r="M587" s="1">
        <f>Tabela1[[#This Row],[Qtdade Amplificação]]*('Custos Unitários'!C$20)+IF(Tabela1[[#This Row],[Qtdade Amplificação]]&gt;4,TRUNC(Tabela1[[#This Row],[Qtdade Amplificação]]/4)*'Custos Unitários'!C$17,0)</f>
        <v>0</v>
      </c>
      <c r="N58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58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587" s="1">
        <f>'Custos Unitários'!$C$23*'Custos Unitários'!$C$6</f>
        <v>302692.44182889489</v>
      </c>
      <c r="Q587" s="5">
        <f>SUM(Tabela2[[#This Row],[custo duto e fibra]:[custo infra estação]])</f>
        <v>3955603.9179157033</v>
      </c>
      <c r="R587" s="2">
        <f>Tabela1[[#This Row],[distância '[km']]]*(1+'Custos Unitários'!$C$8)*('Custos Unitários'!$C$21*'Custos Unitários'!$C$4*'Custos Unitários'!$E$21+'Custos Unitários'!$C$22*'Custos Unitários'!$C$5*'Custos Unitários'!$E$22)</f>
        <v>38821.540047288036</v>
      </c>
      <c r="S587" s="2">
        <f>Tabela1[[#This Row],[Qtdade Amplificação]]*('Custos Unitários'!D$20)+IF(Tabela1[[#This Row],[Qtdade Amplificação]]&gt;4,TRUNC(Tabela1[[#This Row],[Qtdade Amplificação]]/4)*'Custos Unitários'!D$17,0)</f>
        <v>0</v>
      </c>
      <c r="T58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58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587" s="2">
        <f>'Custos Unitários'!$C$23*'Custos Unitários'!$E$23*'Custos Unitários'!$C$6</f>
        <v>24215.39534631159</v>
      </c>
      <c r="W587" s="5">
        <f>SUM(Tabela3[[#This Row],[opex duto e fibra]:[opex infra estação]])</f>
        <v>101155.3146599177</v>
      </c>
    </row>
    <row r="588" spans="1:23" x14ac:dyDescent="0.25">
      <c r="A588" s="10">
        <v>430995</v>
      </c>
      <c r="B588" s="10" t="s">
        <v>32</v>
      </c>
      <c r="C588" s="10" t="s">
        <v>2025</v>
      </c>
      <c r="D588" s="10" t="s">
        <v>2026</v>
      </c>
      <c r="E588" s="10">
        <v>431267</v>
      </c>
      <c r="F588" s="10" t="s">
        <v>32</v>
      </c>
      <c r="G588" s="10" t="s">
        <v>2027</v>
      </c>
      <c r="H588" s="10" t="s">
        <v>2028</v>
      </c>
      <c r="I588" s="10">
        <v>1</v>
      </c>
      <c r="J588" s="11">
        <v>12.68</v>
      </c>
      <c r="K588" s="11">
        <f>IF(Tabela1[[#This Row],[distância '[km']]]&gt;100,TRUNC(Tabela1[[#This Row],[distância '[km']]]/'Custos Unitários'!$C$7,0),0)</f>
        <v>0</v>
      </c>
      <c r="L588" s="1">
        <f>Tabela1[[#This Row],[distância '[km']]]*(1+'Custos Unitários'!$C$8)*(('Custos Unitários'!$C$21*'Custos Unitários'!$C$4)+('Custos Unitários'!$C$22*'Custos Unitários'!$C$5))</f>
        <v>485236.72289279924</v>
      </c>
      <c r="M588" s="1">
        <f>Tabela1[[#This Row],[Qtdade Amplificação]]*('Custos Unitários'!C$20)+IF(Tabela1[[#This Row],[Qtdade Amplificação]]&gt;4,TRUNC(Tabela1[[#This Row],[Qtdade Amplificação]]/4)*'Custos Unitários'!C$17,0)</f>
        <v>0</v>
      </c>
      <c r="N58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8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88" s="1">
        <f>'Custos Unitários'!$C$23*'Custos Unitários'!$C$6</f>
        <v>302692.44182889489</v>
      </c>
      <c r="Q588" s="5">
        <f>SUM(Tabela2[[#This Row],[custo duto e fibra]:[custo infra estação]])</f>
        <v>1154400.9624430304</v>
      </c>
      <c r="R588" s="2">
        <f>Tabela1[[#This Row],[distância '[km']]]*(1+'Custos Unitários'!$C$8)*('Custos Unitários'!$C$21*'Custos Unitários'!$C$4*'Custos Unitários'!$E$21+'Custos Unitários'!$C$22*'Custos Unitários'!$C$5*'Custos Unitários'!$E$22)</f>
        <v>5822.8406747135914</v>
      </c>
      <c r="S588" s="2">
        <f>Tabela1[[#This Row],[Qtdade Amplificação]]*('Custos Unitários'!D$20)+IF(Tabela1[[#This Row],[Qtdade Amplificação]]&gt;4,TRUNC(Tabela1[[#This Row],[Qtdade Amplificação]]/4)*'Custos Unitários'!D$17,0)</f>
        <v>0</v>
      </c>
      <c r="T58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8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88" s="2">
        <f>'Custos Unitários'!$C$23*'Custos Unitários'!$E$23*'Custos Unitários'!$C$6</f>
        <v>24215.39534631159</v>
      </c>
      <c r="W588" s="5">
        <f>SUM(Tabela3[[#This Row],[opex duto e fibra]:[opex infra estação]])</f>
        <v>63025.481178196322</v>
      </c>
    </row>
    <row r="589" spans="1:23" x14ac:dyDescent="0.25">
      <c r="A589" s="10">
        <v>291310</v>
      </c>
      <c r="B589" s="10" t="s">
        <v>8</v>
      </c>
      <c r="C589" s="10" t="s">
        <v>2029</v>
      </c>
      <c r="D589" s="10" t="s">
        <v>2030</v>
      </c>
      <c r="E589" s="10">
        <v>291915</v>
      </c>
      <c r="F589" s="10" t="s">
        <v>8</v>
      </c>
      <c r="G589" s="10" t="s">
        <v>2511</v>
      </c>
      <c r="H589" s="10" t="s">
        <v>2512</v>
      </c>
      <c r="I589" s="10">
        <v>1</v>
      </c>
      <c r="J589" s="11">
        <v>27.352</v>
      </c>
      <c r="K589" s="11">
        <f>IF(Tabela1[[#This Row],[distância '[km']]]&gt;100,TRUNC(Tabela1[[#This Row],[distância '[km']]]/'Custos Unitários'!$C$7,0),0)</f>
        <v>0</v>
      </c>
      <c r="L589" s="1">
        <f>Tabela1[[#This Row],[distância '[km']]]*(1+'Custos Unitários'!$C$8)*(('Custos Unitários'!$C$21*'Custos Unitários'!$C$4)+('Custos Unitários'!$C$22*'Custos Unitários'!$C$5))</f>
        <v>1046703.0634514074</v>
      </c>
      <c r="M589" s="1">
        <f>Tabela1[[#This Row],[Qtdade Amplificação]]*('Custos Unitários'!C$20)+IF(Tabela1[[#This Row],[Qtdade Amplificação]]&gt;4,TRUNC(Tabela1[[#This Row],[Qtdade Amplificação]]/4)*'Custos Unitários'!C$17,0)</f>
        <v>0</v>
      </c>
      <c r="N58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8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89" s="1">
        <f>'Custos Unitários'!$C$23*'Custos Unitários'!$C$6</f>
        <v>302692.44182889489</v>
      </c>
      <c r="Q589" s="5">
        <f>SUM(Tabela2[[#This Row],[custo duto e fibra]:[custo infra estação]])</f>
        <v>1715867.3030016385</v>
      </c>
      <c r="R589" s="2">
        <f>Tabela1[[#This Row],[distância '[km']]]*(1+'Custos Unitários'!$C$8)*('Custos Unitários'!$C$21*'Custos Unitários'!$C$4*'Custos Unitários'!$E$21+'Custos Unitários'!$C$22*'Custos Unitários'!$C$5*'Custos Unitários'!$E$22)</f>
        <v>12560.43676141689</v>
      </c>
      <c r="S589" s="2">
        <f>Tabela1[[#This Row],[Qtdade Amplificação]]*('Custos Unitários'!D$20)+IF(Tabela1[[#This Row],[Qtdade Amplificação]]&gt;4,TRUNC(Tabela1[[#This Row],[Qtdade Amplificação]]/4)*'Custos Unitários'!D$17,0)</f>
        <v>0</v>
      </c>
      <c r="T58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8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89" s="2">
        <f>'Custos Unitários'!$C$23*'Custos Unitários'!$E$23*'Custos Unitários'!$C$6</f>
        <v>24215.39534631159</v>
      </c>
      <c r="W589" s="5">
        <f>SUM(Tabela3[[#This Row],[opex duto e fibra]:[opex infra estação]])</f>
        <v>69763.077264899621</v>
      </c>
    </row>
    <row r="590" spans="1:23" x14ac:dyDescent="0.25">
      <c r="A590" s="10">
        <v>312990</v>
      </c>
      <c r="B590" s="10" t="s">
        <v>37</v>
      </c>
      <c r="C590" s="10" t="s">
        <v>2031</v>
      </c>
      <c r="D590" s="10" t="s">
        <v>2032</v>
      </c>
      <c r="E590" s="10">
        <v>315920</v>
      </c>
      <c r="F590" s="10" t="s">
        <v>37</v>
      </c>
      <c r="G590" s="10" t="s">
        <v>2033</v>
      </c>
      <c r="H590" s="10" t="s">
        <v>2034</v>
      </c>
      <c r="I590" s="10">
        <v>1</v>
      </c>
      <c r="J590" s="11">
        <v>13.032</v>
      </c>
      <c r="K590" s="11">
        <f>IF(Tabela1[[#This Row],[distância '[km']]]&gt;100,TRUNC(Tabela1[[#This Row],[distância '[km']]]/'Custos Unitários'!$C$7,0),0)</f>
        <v>0</v>
      </c>
      <c r="L590" s="1">
        <f>Tabela1[[#This Row],[distância '[km']]]*(1+'Custos Unitários'!$C$8)*(('Custos Unitários'!$C$21*'Custos Unitários'!$C$4)+('Custos Unitários'!$C$22*'Custos Unitários'!$C$5))</f>
        <v>498707.01677752048</v>
      </c>
      <c r="M590" s="1">
        <f>Tabela1[[#This Row],[Qtdade Amplificação]]*('Custos Unitários'!C$20)+IF(Tabela1[[#This Row],[Qtdade Amplificação]]&gt;4,TRUNC(Tabela1[[#This Row],[Qtdade Amplificação]]/4)*'Custos Unitários'!C$17,0)</f>
        <v>0</v>
      </c>
      <c r="N59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9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90" s="1">
        <f>'Custos Unitários'!$C$23*'Custos Unitários'!$C$6</f>
        <v>302692.44182889489</v>
      </c>
      <c r="Q590" s="5">
        <f>SUM(Tabela2[[#This Row],[custo duto e fibra]:[custo infra estação]])</f>
        <v>1167871.2563277516</v>
      </c>
      <c r="R590" s="2">
        <f>Tabela1[[#This Row],[distância '[km']]]*(1+'Custos Unitários'!$C$8)*('Custos Unitários'!$C$21*'Custos Unitários'!$C$4*'Custos Unitários'!$E$21+'Custos Unitários'!$C$22*'Custos Unitários'!$C$5*'Custos Unitários'!$E$22)</f>
        <v>5984.4842013302459</v>
      </c>
      <c r="S590" s="2">
        <f>Tabela1[[#This Row],[Qtdade Amplificação]]*('Custos Unitários'!D$20)+IF(Tabela1[[#This Row],[Qtdade Amplificação]]&gt;4,TRUNC(Tabela1[[#This Row],[Qtdade Amplificação]]/4)*'Custos Unitários'!D$17,0)</f>
        <v>0</v>
      </c>
      <c r="T59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9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90" s="2">
        <f>'Custos Unitários'!$C$23*'Custos Unitários'!$E$23*'Custos Unitários'!$C$6</f>
        <v>24215.39534631159</v>
      </c>
      <c r="W590" s="5">
        <f>SUM(Tabela3[[#This Row],[opex duto e fibra]:[opex infra estação]])</f>
        <v>63187.124704812974</v>
      </c>
    </row>
    <row r="591" spans="1:23" x14ac:dyDescent="0.25">
      <c r="A591" s="10">
        <v>313005</v>
      </c>
      <c r="B591" s="10" t="s">
        <v>37</v>
      </c>
      <c r="C591" s="10" t="s">
        <v>2037</v>
      </c>
      <c r="D591" s="10" t="s">
        <v>2038</v>
      </c>
      <c r="E591" s="10">
        <v>316110</v>
      </c>
      <c r="F591" s="10" t="s">
        <v>37</v>
      </c>
      <c r="G591" s="10" t="s">
        <v>4003</v>
      </c>
      <c r="H591" s="10" t="s">
        <v>4005</v>
      </c>
      <c r="I591" s="10">
        <v>1</v>
      </c>
      <c r="J591" s="11">
        <v>60.652999999999999</v>
      </c>
      <c r="K591" s="11">
        <f>IF(Tabela1[[#This Row],[distância '[km']]]&gt;100,TRUNC(Tabela1[[#This Row],[distância '[km']]]/'Custos Unitários'!$C$7,0),0)</f>
        <v>0</v>
      </c>
      <c r="L591" s="1">
        <f>Tabela1[[#This Row],[distância '[km']]]*(1+'Custos Unitários'!$C$8)*(('Custos Unitários'!$C$21*'Custos Unitários'!$C$4)+('Custos Unitários'!$C$22*'Custos Unitários'!$C$5))</f>
        <v>2321061.7471306743</v>
      </c>
      <c r="M591" s="1">
        <f>Tabela1[[#This Row],[Qtdade Amplificação]]*('Custos Unitários'!C$20)+IF(Tabela1[[#This Row],[Qtdade Amplificação]]&gt;4,TRUNC(Tabela1[[#This Row],[Qtdade Amplificação]]/4)*'Custos Unitários'!C$17,0)</f>
        <v>0</v>
      </c>
      <c r="N59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59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591" s="1">
        <f>'Custos Unitários'!$C$23*'Custos Unitários'!$C$6</f>
        <v>302692.44182889489</v>
      </c>
      <c r="Q591" s="5">
        <f>SUM(Tabela2[[#This Row],[custo duto e fibra]:[custo infra estação]])</f>
        <v>2995635.6746315476</v>
      </c>
      <c r="R591" s="2">
        <f>Tabela1[[#This Row],[distância '[km']]]*(1+'Custos Unitários'!$C$8)*('Custos Unitários'!$C$21*'Custos Unitários'!$C$4*'Custos Unitários'!$E$21+'Custos Unitários'!$C$22*'Custos Unitários'!$C$5*'Custos Unitários'!$E$22)</f>
        <v>27852.740965568093</v>
      </c>
      <c r="S591" s="2">
        <f>Tabela1[[#This Row],[Qtdade Amplificação]]*('Custos Unitários'!D$20)+IF(Tabela1[[#This Row],[Qtdade Amplificação]]&gt;4,TRUNC(Tabela1[[#This Row],[Qtdade Amplificação]]/4)*'Custos Unitários'!D$17,0)</f>
        <v>0</v>
      </c>
      <c r="T59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59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591" s="2">
        <f>'Custos Unitários'!$C$23*'Custos Unitários'!$E$23*'Custos Unitários'!$C$6</f>
        <v>24215.39534631159</v>
      </c>
      <c r="W591" s="5">
        <f>SUM(Tabela3[[#This Row],[opex duto e fibra]:[opex infra estação]])</f>
        <v>85596.350264115041</v>
      </c>
    </row>
    <row r="592" spans="1:23" x14ac:dyDescent="0.25">
      <c r="A592" s="10">
        <v>210510</v>
      </c>
      <c r="B592" s="10" t="s">
        <v>17</v>
      </c>
      <c r="C592" s="10" t="s">
        <v>2039</v>
      </c>
      <c r="D592" s="10" t="s">
        <v>2040</v>
      </c>
      <c r="E592" s="10">
        <v>210710</v>
      </c>
      <c r="F592" s="10" t="s">
        <v>17</v>
      </c>
      <c r="G592" s="10" t="s">
        <v>2889</v>
      </c>
      <c r="H592" s="10" t="s">
        <v>2890</v>
      </c>
      <c r="I592" s="10">
        <v>1</v>
      </c>
      <c r="J592" s="11">
        <v>14.766</v>
      </c>
      <c r="K592" s="11">
        <f>IF(Tabela1[[#This Row],[distância '[km']]]&gt;100,TRUNC(Tabela1[[#This Row],[distância '[km']]]/'Custos Unitários'!$C$7,0),0)</f>
        <v>0</v>
      </c>
      <c r="L592" s="1">
        <f>Tabela1[[#This Row],[distância '[km']]]*(1+'Custos Unitários'!$C$8)*(('Custos Unitários'!$C$21*'Custos Unitários'!$C$4)+('Custos Unitários'!$C$22*'Custos Unitários'!$C$5))</f>
        <v>565063.52131191432</v>
      </c>
      <c r="M592" s="1">
        <f>Tabela1[[#This Row],[Qtdade Amplificação]]*('Custos Unitários'!C$20)+IF(Tabela1[[#This Row],[Qtdade Amplificação]]&gt;4,TRUNC(Tabela1[[#This Row],[Qtdade Amplificação]]/4)*'Custos Unitários'!C$17,0)</f>
        <v>0</v>
      </c>
      <c r="N59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9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92" s="1">
        <f>'Custos Unitários'!$C$23*'Custos Unitários'!$C$6</f>
        <v>302692.44182889489</v>
      </c>
      <c r="Q592" s="5">
        <f>SUM(Tabela2[[#This Row],[custo duto e fibra]:[custo infra estação]])</f>
        <v>1234227.7608621456</v>
      </c>
      <c r="R592" s="2">
        <f>Tabela1[[#This Row],[distância '[km']]]*(1+'Custos Unitários'!$C$8)*('Custos Unitários'!$C$21*'Custos Unitários'!$C$4*'Custos Unitários'!$E$21+'Custos Unitários'!$C$22*'Custos Unitários'!$C$5*'Custos Unitários'!$E$22)</f>
        <v>6780.7622557429731</v>
      </c>
      <c r="S592" s="2">
        <f>Tabela1[[#This Row],[Qtdade Amplificação]]*('Custos Unitários'!D$20)+IF(Tabela1[[#This Row],[Qtdade Amplificação]]&gt;4,TRUNC(Tabela1[[#This Row],[Qtdade Amplificação]]/4)*'Custos Unitários'!D$17,0)</f>
        <v>0</v>
      </c>
      <c r="T59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9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92" s="2">
        <f>'Custos Unitários'!$C$23*'Custos Unitários'!$E$23*'Custos Unitários'!$C$6</f>
        <v>24215.39534631159</v>
      </c>
      <c r="W592" s="5">
        <f>SUM(Tabela3[[#This Row],[opex duto e fibra]:[opex infra estação]])</f>
        <v>63983.402759225704</v>
      </c>
    </row>
    <row r="593" spans="1:23" x14ac:dyDescent="0.25">
      <c r="A593" s="10">
        <v>240460</v>
      </c>
      <c r="B593" s="10" t="s">
        <v>80</v>
      </c>
      <c r="C593" s="10" t="s">
        <v>2041</v>
      </c>
      <c r="D593" s="10" t="s">
        <v>2042</v>
      </c>
      <c r="E593" s="10">
        <v>240933</v>
      </c>
      <c r="F593" s="10" t="s">
        <v>80</v>
      </c>
      <c r="G593" s="10" t="s">
        <v>2043</v>
      </c>
      <c r="H593" s="10" t="s">
        <v>2044</v>
      </c>
      <c r="I593" s="10">
        <v>1</v>
      </c>
      <c r="J593" s="11">
        <v>19.331</v>
      </c>
      <c r="K593" s="11">
        <f>IF(Tabela1[[#This Row],[distância '[km']]]&gt;100,TRUNC(Tabela1[[#This Row],[distância '[km']]]/'Custos Unitários'!$C$7,0),0)</f>
        <v>0</v>
      </c>
      <c r="L593" s="1">
        <f>Tabela1[[#This Row],[distância '[km']]]*(1+'Custos Unitários'!$C$8)*(('Custos Unitários'!$C$21*'Custos Unitários'!$C$4)+('Custos Unitários'!$C$22*'Custos Unitários'!$C$5))</f>
        <v>739756.39512939285</v>
      </c>
      <c r="M593" s="1">
        <f>Tabela1[[#This Row],[Qtdade Amplificação]]*('Custos Unitários'!C$20)+IF(Tabela1[[#This Row],[Qtdade Amplificação]]&gt;4,TRUNC(Tabela1[[#This Row],[Qtdade Amplificação]]/4)*'Custos Unitários'!C$17,0)</f>
        <v>0</v>
      </c>
      <c r="N59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9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93" s="1">
        <f>'Custos Unitários'!$C$23*'Custos Unitários'!$C$6</f>
        <v>302692.44182889489</v>
      </c>
      <c r="Q593" s="5">
        <f>SUM(Tabela2[[#This Row],[custo duto e fibra]:[custo infra estação]])</f>
        <v>1408920.6346796241</v>
      </c>
      <c r="R593" s="2">
        <f>Tabela1[[#This Row],[distância '[km']]]*(1+'Custos Unitários'!$C$8)*('Custos Unitários'!$C$21*'Custos Unitários'!$C$4*'Custos Unitários'!$E$21+'Custos Unitários'!$C$22*'Custos Unitários'!$C$5*'Custos Unitários'!$E$22)</f>
        <v>8877.0767415527152</v>
      </c>
      <c r="S593" s="2">
        <f>Tabela1[[#This Row],[Qtdade Amplificação]]*('Custos Unitários'!D$20)+IF(Tabela1[[#This Row],[Qtdade Amplificação]]&gt;4,TRUNC(Tabela1[[#This Row],[Qtdade Amplificação]]/4)*'Custos Unitários'!D$17,0)</f>
        <v>0</v>
      </c>
      <c r="T59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9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93" s="2">
        <f>'Custos Unitários'!$C$23*'Custos Unitários'!$E$23*'Custos Unitários'!$C$6</f>
        <v>24215.39534631159</v>
      </c>
      <c r="W593" s="5">
        <f>SUM(Tabela3[[#This Row],[opex duto e fibra]:[opex infra estação]])</f>
        <v>66079.717245035441</v>
      </c>
    </row>
    <row r="594" spans="1:23" x14ac:dyDescent="0.25">
      <c r="A594" s="10">
        <v>351990</v>
      </c>
      <c r="B594" s="10" t="s">
        <v>158</v>
      </c>
      <c r="C594" s="10" t="s">
        <v>2045</v>
      </c>
      <c r="D594" s="10" t="s">
        <v>2046</v>
      </c>
      <c r="E594" s="10">
        <v>353215</v>
      </c>
      <c r="F594" s="10" t="s">
        <v>158</v>
      </c>
      <c r="G594" s="10" t="s">
        <v>2047</v>
      </c>
      <c r="H594" s="10" t="s">
        <v>2048</v>
      </c>
      <c r="I594" s="10">
        <v>1</v>
      </c>
      <c r="J594" s="11">
        <v>21.058</v>
      </c>
      <c r="K594" s="11">
        <f>IF(Tabela1[[#This Row],[distância '[km']]]&gt;100,TRUNC(Tabela1[[#This Row],[distância '[km']]]/'Custos Unitários'!$C$7,0),0)</f>
        <v>0</v>
      </c>
      <c r="L594" s="1">
        <f>Tabela1[[#This Row],[distância '[km']]]*(1+'Custos Unitários'!$C$8)*(('Custos Unitários'!$C$21*'Custos Unitários'!$C$4)+('Custos Unitários'!$C$22*'Custos Unitários'!$C$5))</f>
        <v>805845.02450130647</v>
      </c>
      <c r="M594" s="1">
        <f>Tabela1[[#This Row],[Qtdade Amplificação]]*('Custos Unitários'!C$20)+IF(Tabela1[[#This Row],[Qtdade Amplificação]]&gt;4,TRUNC(Tabela1[[#This Row],[Qtdade Amplificação]]/4)*'Custos Unitários'!C$17,0)</f>
        <v>0</v>
      </c>
      <c r="N59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9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94" s="1">
        <f>'Custos Unitários'!$C$23*'Custos Unitários'!$C$6</f>
        <v>302692.44182889489</v>
      </c>
      <c r="Q594" s="5">
        <f>SUM(Tabela2[[#This Row],[custo duto e fibra]:[custo infra estação]])</f>
        <v>1475009.2640515377</v>
      </c>
      <c r="R594" s="2">
        <f>Tabela1[[#This Row],[distância '[km']]]*(1+'Custos Unitários'!$C$8)*('Custos Unitários'!$C$21*'Custos Unitários'!$C$4*'Custos Unitários'!$E$21+'Custos Unitários'!$C$22*'Custos Unitários'!$C$5*'Custos Unitários'!$E$22)</f>
        <v>9670.1402940156786</v>
      </c>
      <c r="S594" s="2">
        <f>Tabela1[[#This Row],[Qtdade Amplificação]]*('Custos Unitários'!D$20)+IF(Tabela1[[#This Row],[Qtdade Amplificação]]&gt;4,TRUNC(Tabela1[[#This Row],[Qtdade Amplificação]]/4)*'Custos Unitários'!D$17,0)</f>
        <v>0</v>
      </c>
      <c r="T59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9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94" s="2">
        <f>'Custos Unitários'!$C$23*'Custos Unitários'!$E$23*'Custos Unitários'!$C$6</f>
        <v>24215.39534631159</v>
      </c>
      <c r="W594" s="5">
        <f>SUM(Tabela3[[#This Row],[opex duto e fibra]:[opex infra estação]])</f>
        <v>66872.780797498403</v>
      </c>
    </row>
    <row r="595" spans="1:23" x14ac:dyDescent="0.25">
      <c r="A595" s="10">
        <v>250260</v>
      </c>
      <c r="B595" s="10" t="s">
        <v>61</v>
      </c>
      <c r="C595" s="10" t="s">
        <v>2049</v>
      </c>
      <c r="D595" s="10" t="s">
        <v>2050</v>
      </c>
      <c r="E595" s="10">
        <v>251130</v>
      </c>
      <c r="F595" s="10" t="s">
        <v>61</v>
      </c>
      <c r="G595" s="10" t="s">
        <v>3346</v>
      </c>
      <c r="H595" s="10" t="s">
        <v>3347</v>
      </c>
      <c r="I595" s="10">
        <v>1</v>
      </c>
      <c r="J595" s="11">
        <v>28.882000000000001</v>
      </c>
      <c r="K595" s="11">
        <f>IF(Tabela1[[#This Row],[distância '[km']]]&gt;100,TRUNC(Tabela1[[#This Row],[distância '[km']]]/'Custos Unitários'!$C$7,0),0)</f>
        <v>0</v>
      </c>
      <c r="L595" s="1">
        <f>Tabela1[[#This Row],[distância '[km']]]*(1+'Custos Unitários'!$C$8)*(('Custos Unitários'!$C$21*'Custos Unitários'!$C$4)+('Custos Unitários'!$C$22*'Custos Unitários'!$C$5))</f>
        <v>1105252.9203935196</v>
      </c>
      <c r="M595" s="1">
        <f>Tabela1[[#This Row],[Qtdade Amplificação]]*('Custos Unitários'!C$20)+IF(Tabela1[[#This Row],[Qtdade Amplificação]]&gt;4,TRUNC(Tabela1[[#This Row],[Qtdade Amplificação]]/4)*'Custos Unitários'!C$17,0)</f>
        <v>0</v>
      </c>
      <c r="N59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9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95" s="1">
        <f>'Custos Unitários'!$C$23*'Custos Unitários'!$C$6</f>
        <v>302692.44182889489</v>
      </c>
      <c r="Q595" s="5">
        <f>SUM(Tabela2[[#This Row],[custo duto e fibra]:[custo infra estação]])</f>
        <v>1774417.1599437506</v>
      </c>
      <c r="R595" s="2">
        <f>Tabela1[[#This Row],[distância '[km']]]*(1+'Custos Unitários'!$C$8)*('Custos Unitários'!$C$21*'Custos Unitários'!$C$4*'Custos Unitários'!$E$21+'Custos Unitários'!$C$22*'Custos Unitários'!$C$5*'Custos Unitários'!$E$22)</f>
        <v>13263.035044722235</v>
      </c>
      <c r="S595" s="2">
        <f>Tabela1[[#This Row],[Qtdade Amplificação]]*('Custos Unitários'!D$20)+IF(Tabela1[[#This Row],[Qtdade Amplificação]]&gt;4,TRUNC(Tabela1[[#This Row],[Qtdade Amplificação]]/4)*'Custos Unitários'!D$17,0)</f>
        <v>0</v>
      </c>
      <c r="T59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9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95" s="2">
        <f>'Custos Unitários'!$C$23*'Custos Unitários'!$E$23*'Custos Unitários'!$C$6</f>
        <v>24215.39534631159</v>
      </c>
      <c r="W595" s="5">
        <f>SUM(Tabela3[[#This Row],[opex duto e fibra]:[opex infra estação]])</f>
        <v>70465.675548204963</v>
      </c>
    </row>
    <row r="596" spans="1:23" x14ac:dyDescent="0.25">
      <c r="A596" s="10">
        <v>313020</v>
      </c>
      <c r="B596" s="10" t="s">
        <v>37</v>
      </c>
      <c r="C596" s="10" t="s">
        <v>2053</v>
      </c>
      <c r="D596" s="10" t="s">
        <v>2054</v>
      </c>
      <c r="E596" s="10">
        <v>314710</v>
      </c>
      <c r="F596" s="10" t="s">
        <v>37</v>
      </c>
      <c r="G596" s="10" t="s">
        <v>2055</v>
      </c>
      <c r="H596" s="10" t="s">
        <v>2056</v>
      </c>
      <c r="I596" s="10">
        <v>1</v>
      </c>
      <c r="J596" s="11">
        <v>22.155000000000001</v>
      </c>
      <c r="K596" s="11">
        <f>IF(Tabela1[[#This Row],[distância '[km']]]&gt;100,TRUNC(Tabela1[[#This Row],[distância '[km']]]/'Custos Unitários'!$C$7,0),0)</f>
        <v>0</v>
      </c>
      <c r="L596" s="1">
        <f>Tabela1[[#This Row],[distância '[km']]]*(1+'Custos Unitários'!$C$8)*(('Custos Unitários'!$C$21*'Custos Unitários'!$C$4)+('Custos Unitários'!$C$22*'Custos Unitários'!$C$5))</f>
        <v>847824.88924999745</v>
      </c>
      <c r="M596" s="1">
        <f>Tabela1[[#This Row],[Qtdade Amplificação]]*('Custos Unitários'!C$20)+IF(Tabela1[[#This Row],[Qtdade Amplificação]]&gt;4,TRUNC(Tabela1[[#This Row],[Qtdade Amplificação]]/4)*'Custos Unitários'!C$17,0)</f>
        <v>0</v>
      </c>
      <c r="N59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9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96" s="1">
        <f>'Custos Unitários'!$C$23*'Custos Unitários'!$C$6</f>
        <v>302692.44182889489</v>
      </c>
      <c r="Q596" s="5">
        <f>SUM(Tabela2[[#This Row],[custo duto e fibra]:[custo infra estação]])</f>
        <v>1516989.1288002287</v>
      </c>
      <c r="R596" s="2">
        <f>Tabela1[[#This Row],[distância '[km']]]*(1+'Custos Unitários'!$C$8)*('Custos Unitários'!$C$21*'Custos Unitários'!$C$4*'Custos Unitários'!$E$21+'Custos Unitários'!$C$22*'Custos Unitários'!$C$5*'Custos Unitários'!$E$22)</f>
        <v>10173.89867099997</v>
      </c>
      <c r="S596" s="2">
        <f>Tabela1[[#This Row],[Qtdade Amplificação]]*('Custos Unitários'!D$20)+IF(Tabela1[[#This Row],[Qtdade Amplificação]]&gt;4,TRUNC(Tabela1[[#This Row],[Qtdade Amplificação]]/4)*'Custos Unitários'!D$17,0)</f>
        <v>0</v>
      </c>
      <c r="T59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9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96" s="2">
        <f>'Custos Unitários'!$C$23*'Custos Unitários'!$E$23*'Custos Unitários'!$C$6</f>
        <v>24215.39534631159</v>
      </c>
      <c r="W596" s="5">
        <f>SUM(Tabela3[[#This Row],[opex duto e fibra]:[opex infra estação]])</f>
        <v>67376.539174482692</v>
      </c>
    </row>
    <row r="597" spans="1:23" x14ac:dyDescent="0.25">
      <c r="A597" s="10">
        <v>291350</v>
      </c>
      <c r="B597" s="10" t="s">
        <v>8</v>
      </c>
      <c r="C597" s="10" t="s">
        <v>2057</v>
      </c>
      <c r="D597" s="10" t="s">
        <v>2058</v>
      </c>
      <c r="E597" s="10">
        <v>291090</v>
      </c>
      <c r="F597" s="10" t="s">
        <v>8</v>
      </c>
      <c r="G597" s="10" t="s">
        <v>2005</v>
      </c>
      <c r="H597" s="10" t="s">
        <v>2006</v>
      </c>
      <c r="I597" s="10">
        <v>1</v>
      </c>
      <c r="J597" s="11">
        <v>44.03</v>
      </c>
      <c r="K597" s="11">
        <f>IF(Tabela1[[#This Row],[distância '[km']]]&gt;100,TRUNC(Tabela1[[#This Row],[distância '[km']]]/'Custos Unitários'!$C$7,0),0)</f>
        <v>0</v>
      </c>
      <c r="L597" s="1">
        <f>Tabela1[[#This Row],[distância '[km']]]*(1+'Custos Unitários'!$C$8)*(('Custos Unitários'!$C$21*'Custos Unitários'!$C$4)+('Custos Unitários'!$C$22*'Custos Unitários'!$C$5))</f>
        <v>1684934.7720007848</v>
      </c>
      <c r="M597" s="1">
        <f>Tabela1[[#This Row],[Qtdade Amplificação]]*('Custos Unitários'!C$20)+IF(Tabela1[[#This Row],[Qtdade Amplificação]]&gt;4,TRUNC(Tabela1[[#This Row],[Qtdade Amplificação]]/4)*'Custos Unitários'!C$17,0)</f>
        <v>0</v>
      </c>
      <c r="N59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9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97" s="1">
        <f>'Custos Unitários'!$C$23*'Custos Unitários'!$C$6</f>
        <v>302692.44182889489</v>
      </c>
      <c r="Q597" s="5">
        <f>SUM(Tabela2[[#This Row],[custo duto e fibra]:[custo infra estação]])</f>
        <v>2354099.011551016</v>
      </c>
      <c r="R597" s="2">
        <f>Tabela1[[#This Row],[distância '[km']]]*(1+'Custos Unitários'!$C$8)*('Custos Unitários'!$C$21*'Custos Unitários'!$C$4*'Custos Unitários'!$E$21+'Custos Unitários'!$C$22*'Custos Unitários'!$C$5*'Custos Unitários'!$E$22)</f>
        <v>20219.217264009418</v>
      </c>
      <c r="S597" s="2">
        <f>Tabela1[[#This Row],[Qtdade Amplificação]]*('Custos Unitários'!D$20)+IF(Tabela1[[#This Row],[Qtdade Amplificação]]&gt;4,TRUNC(Tabela1[[#This Row],[Qtdade Amplificação]]/4)*'Custos Unitários'!D$17,0)</f>
        <v>0</v>
      </c>
      <c r="T59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9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97" s="2">
        <f>'Custos Unitários'!$C$23*'Custos Unitários'!$E$23*'Custos Unitários'!$C$6</f>
        <v>24215.39534631159</v>
      </c>
      <c r="W597" s="5">
        <f>SUM(Tabela3[[#This Row],[opex duto e fibra]:[opex infra estação]])</f>
        <v>77421.85776749214</v>
      </c>
    </row>
    <row r="598" spans="1:23" x14ac:dyDescent="0.25">
      <c r="A598" s="10">
        <v>260690</v>
      </c>
      <c r="B598" s="10" t="s">
        <v>13</v>
      </c>
      <c r="C598" s="10" t="s">
        <v>2059</v>
      </c>
      <c r="D598" s="10" t="s">
        <v>2060</v>
      </c>
      <c r="E598" s="10">
        <v>260010</v>
      </c>
      <c r="F598" s="10" t="s">
        <v>13</v>
      </c>
      <c r="G598" s="10" t="s">
        <v>63</v>
      </c>
      <c r="H598" s="10" t="s">
        <v>64</v>
      </c>
      <c r="I598" s="10">
        <v>1</v>
      </c>
      <c r="J598" s="11">
        <v>20.222000000000001</v>
      </c>
      <c r="K598" s="11">
        <f>IF(Tabela1[[#This Row],[distância '[km']]]&gt;100,TRUNC(Tabela1[[#This Row],[distância '[km']]]/'Custos Unitários'!$C$7,0),0)</f>
        <v>0</v>
      </c>
      <c r="L598" s="1">
        <f>Tabela1[[#This Row],[distância '[km']]]*(1+'Custos Unitários'!$C$8)*(('Custos Unitários'!$C$21*'Custos Unitários'!$C$4)+('Custos Unitários'!$C$22*'Custos Unitários'!$C$5))</f>
        <v>773853.07652509364</v>
      </c>
      <c r="M598" s="1">
        <f>Tabela1[[#This Row],[Qtdade Amplificação]]*('Custos Unitários'!C$20)+IF(Tabela1[[#This Row],[Qtdade Amplificação]]&gt;4,TRUNC(Tabela1[[#This Row],[Qtdade Amplificação]]/4)*'Custos Unitários'!C$17,0)</f>
        <v>0</v>
      </c>
      <c r="N59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9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98" s="1">
        <f>'Custos Unitários'!$C$23*'Custos Unitários'!$C$6</f>
        <v>302692.44182889489</v>
      </c>
      <c r="Q598" s="5">
        <f>SUM(Tabela2[[#This Row],[custo duto e fibra]:[custo infra estação]])</f>
        <v>1443017.3160753248</v>
      </c>
      <c r="R598" s="2">
        <f>Tabela1[[#This Row],[distância '[km']]]*(1+'Custos Unitários'!$C$8)*('Custos Unitários'!$C$21*'Custos Unitários'!$C$4*'Custos Unitários'!$E$21+'Custos Unitários'!$C$22*'Custos Unitários'!$C$5*'Custos Unitários'!$E$22)</f>
        <v>9286.2369183011233</v>
      </c>
      <c r="S598" s="2">
        <f>Tabela1[[#This Row],[Qtdade Amplificação]]*('Custos Unitários'!D$20)+IF(Tabela1[[#This Row],[Qtdade Amplificação]]&gt;4,TRUNC(Tabela1[[#This Row],[Qtdade Amplificação]]/4)*'Custos Unitários'!D$17,0)</f>
        <v>0</v>
      </c>
      <c r="T59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9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98" s="2">
        <f>'Custos Unitários'!$C$23*'Custos Unitários'!$E$23*'Custos Unitários'!$C$6</f>
        <v>24215.39534631159</v>
      </c>
      <c r="W598" s="5">
        <f>SUM(Tabela3[[#This Row],[opex duto e fibra]:[opex infra estação]])</f>
        <v>66488.877421783851</v>
      </c>
    </row>
    <row r="599" spans="1:23" x14ac:dyDescent="0.25">
      <c r="A599" s="10">
        <v>280270</v>
      </c>
      <c r="B599" s="10" t="s">
        <v>816</v>
      </c>
      <c r="C599" s="10" t="s">
        <v>2061</v>
      </c>
      <c r="D599" s="10" t="s">
        <v>2062</v>
      </c>
      <c r="E599" s="10">
        <v>270680</v>
      </c>
      <c r="F599" s="10" t="s">
        <v>589</v>
      </c>
      <c r="G599" s="10" t="s">
        <v>819</v>
      </c>
      <c r="H599" s="10" t="s">
        <v>820</v>
      </c>
      <c r="I599" s="10">
        <v>1</v>
      </c>
      <c r="J599" s="11">
        <v>17.241</v>
      </c>
      <c r="K599" s="11">
        <f>IF(Tabela1[[#This Row],[distância '[km']]]&gt;100,TRUNC(Tabela1[[#This Row],[distância '[km']]]/'Custos Unitários'!$C$7,0),0)</f>
        <v>0</v>
      </c>
      <c r="L599" s="1">
        <f>Tabela1[[#This Row],[distância '[km']]]*(1+'Custos Unitários'!$C$8)*(('Custos Unitários'!$C$21*'Custos Unitários'!$C$4)+('Custos Unitários'!$C$22*'Custos Unitários'!$C$5))</f>
        <v>659776.5251888606</v>
      </c>
      <c r="M599" s="1">
        <f>Tabela1[[#This Row],[Qtdade Amplificação]]*('Custos Unitários'!C$20)+IF(Tabela1[[#This Row],[Qtdade Amplificação]]&gt;4,TRUNC(Tabela1[[#This Row],[Qtdade Amplificação]]/4)*'Custos Unitários'!C$17,0)</f>
        <v>0</v>
      </c>
      <c r="N59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59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599" s="1">
        <f>'Custos Unitários'!$C$23*'Custos Unitários'!$C$6</f>
        <v>302692.44182889489</v>
      </c>
      <c r="Q599" s="5">
        <f>SUM(Tabela2[[#This Row],[custo duto e fibra]:[custo infra estação]])</f>
        <v>1328940.764739092</v>
      </c>
      <c r="R599" s="2">
        <f>Tabela1[[#This Row],[distância '[km']]]*(1+'Custos Unitários'!$C$8)*('Custos Unitários'!$C$21*'Custos Unitários'!$C$4*'Custos Unitários'!$E$21+'Custos Unitários'!$C$22*'Custos Unitários'!$C$5*'Custos Unitários'!$E$22)</f>
        <v>7917.318302266327</v>
      </c>
      <c r="S599" s="2">
        <f>Tabela1[[#This Row],[Qtdade Amplificação]]*('Custos Unitários'!D$20)+IF(Tabela1[[#This Row],[Qtdade Amplificação]]&gt;4,TRUNC(Tabela1[[#This Row],[Qtdade Amplificação]]/4)*'Custos Unitários'!D$17,0)</f>
        <v>0</v>
      </c>
      <c r="T59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59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599" s="2">
        <f>'Custos Unitários'!$C$23*'Custos Unitários'!$E$23*'Custos Unitários'!$C$6</f>
        <v>24215.39534631159</v>
      </c>
      <c r="W599" s="5">
        <f>SUM(Tabela3[[#This Row],[opex duto e fibra]:[opex infra estação]])</f>
        <v>65119.958805749047</v>
      </c>
    </row>
    <row r="600" spans="1:23" x14ac:dyDescent="0.25">
      <c r="A600" s="10">
        <v>313050</v>
      </c>
      <c r="B600" s="10" t="s">
        <v>37</v>
      </c>
      <c r="C600" s="10" t="s">
        <v>2063</v>
      </c>
      <c r="D600" s="10" t="s">
        <v>2064</v>
      </c>
      <c r="E600" s="10">
        <v>310710</v>
      </c>
      <c r="F600" s="10" t="s">
        <v>37</v>
      </c>
      <c r="G600" s="10" t="s">
        <v>661</v>
      </c>
      <c r="H600" s="10" t="s">
        <v>2065</v>
      </c>
      <c r="I600" s="10">
        <v>1</v>
      </c>
      <c r="J600" s="11">
        <v>40.404000000000003</v>
      </c>
      <c r="K600" s="11">
        <f>IF(Tabela1[[#This Row],[distância '[km']]]&gt;100,TRUNC(Tabela1[[#This Row],[distância '[km']]]/'Custos Unitários'!$C$7,0),0)</f>
        <v>0</v>
      </c>
      <c r="L600" s="1">
        <f>Tabela1[[#This Row],[distância '[km']]]*(1+'Custos Unitários'!$C$8)*(('Custos Unitários'!$C$21*'Custos Unitários'!$C$4)+('Custos Unitários'!$C$22*'Custos Unitários'!$C$5))</f>
        <v>1546175.4378360142</v>
      </c>
      <c r="M600" s="1">
        <f>Tabela1[[#This Row],[Qtdade Amplificação]]*('Custos Unitários'!C$20)+IF(Tabela1[[#This Row],[Qtdade Amplificação]]&gt;4,TRUNC(Tabela1[[#This Row],[Qtdade Amplificação]]/4)*'Custos Unitários'!C$17,0)</f>
        <v>0</v>
      </c>
      <c r="N60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0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00" s="1">
        <f>'Custos Unitários'!$C$23*'Custos Unitários'!$C$6</f>
        <v>302692.44182889489</v>
      </c>
      <c r="Q600" s="5">
        <f>SUM(Tabela2[[#This Row],[custo duto e fibra]:[custo infra estação]])</f>
        <v>2215339.6773862452</v>
      </c>
      <c r="R600" s="2">
        <f>Tabela1[[#This Row],[distância '[km']]]*(1+'Custos Unitários'!$C$8)*('Custos Unitários'!$C$21*'Custos Unitários'!$C$4*'Custos Unitários'!$E$21+'Custos Unitários'!$C$22*'Custos Unitários'!$C$5*'Custos Unitários'!$E$22)</f>
        <v>18554.105254032173</v>
      </c>
      <c r="S600" s="2">
        <f>Tabela1[[#This Row],[Qtdade Amplificação]]*('Custos Unitários'!D$20)+IF(Tabela1[[#This Row],[Qtdade Amplificação]]&gt;4,TRUNC(Tabela1[[#This Row],[Qtdade Amplificação]]/4)*'Custos Unitários'!D$17,0)</f>
        <v>0</v>
      </c>
      <c r="T60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0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00" s="2">
        <f>'Custos Unitários'!$C$23*'Custos Unitários'!$E$23*'Custos Unitários'!$C$6</f>
        <v>24215.39534631159</v>
      </c>
      <c r="W600" s="5">
        <f>SUM(Tabela3[[#This Row],[opex duto e fibra]:[opex infra estação]])</f>
        <v>75756.745757514902</v>
      </c>
    </row>
    <row r="601" spans="1:23" x14ac:dyDescent="0.25">
      <c r="A601" s="10">
        <v>250670</v>
      </c>
      <c r="B601" s="10" t="s">
        <v>61</v>
      </c>
      <c r="C601" s="10" t="s">
        <v>2066</v>
      </c>
      <c r="D601" s="10" t="s">
        <v>2067</v>
      </c>
      <c r="E601" s="10">
        <v>250939</v>
      </c>
      <c r="F601" s="10" t="s">
        <v>61</v>
      </c>
      <c r="G601" s="10" t="s">
        <v>2068</v>
      </c>
      <c r="H601" s="10" t="s">
        <v>2069</v>
      </c>
      <c r="I601" s="10">
        <v>1</v>
      </c>
      <c r="J601" s="11">
        <v>27.864000000000001</v>
      </c>
      <c r="K601" s="11">
        <f>IF(Tabela1[[#This Row],[distância '[km']]]&gt;100,TRUNC(Tabela1[[#This Row],[distância '[km']]]/'Custos Unitários'!$C$7,0),0)</f>
        <v>0</v>
      </c>
      <c r="L601" s="1">
        <f>Tabela1[[#This Row],[distância '[km']]]*(1+'Custos Unitários'!$C$8)*(('Custos Unitários'!$C$21*'Custos Unitários'!$C$4)+('Custos Unitários'!$C$22*'Custos Unitários'!$C$5))</f>
        <v>1066296.21819282</v>
      </c>
      <c r="M601" s="1">
        <f>Tabela1[[#This Row],[Qtdade Amplificação]]*('Custos Unitários'!C$20)+IF(Tabela1[[#This Row],[Qtdade Amplificação]]&gt;4,TRUNC(Tabela1[[#This Row],[Qtdade Amplificação]]/4)*'Custos Unitários'!C$17,0)</f>
        <v>0</v>
      </c>
      <c r="N60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0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01" s="1">
        <f>'Custos Unitários'!$C$23*'Custos Unitários'!$C$6</f>
        <v>302692.44182889489</v>
      </c>
      <c r="Q601" s="5">
        <f>SUM(Tabela2[[#This Row],[custo duto e fibra]:[custo infra estação]])</f>
        <v>1735460.457743051</v>
      </c>
      <c r="R601" s="2">
        <f>Tabela1[[#This Row],[distância '[km']]]*(1+'Custos Unitários'!$C$8)*('Custos Unitários'!$C$21*'Custos Unitários'!$C$4*'Custos Unitários'!$E$21+'Custos Unitários'!$C$22*'Custos Unitários'!$C$5*'Custos Unitários'!$E$22)</f>
        <v>12795.554618313841</v>
      </c>
      <c r="S601" s="2">
        <f>Tabela1[[#This Row],[Qtdade Amplificação]]*('Custos Unitários'!D$20)+IF(Tabela1[[#This Row],[Qtdade Amplificação]]&gt;4,TRUNC(Tabela1[[#This Row],[Qtdade Amplificação]]/4)*'Custos Unitários'!D$17,0)</f>
        <v>0</v>
      </c>
      <c r="T60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0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01" s="2">
        <f>'Custos Unitários'!$C$23*'Custos Unitários'!$E$23*'Custos Unitários'!$C$6</f>
        <v>24215.39534631159</v>
      </c>
      <c r="W601" s="5">
        <f>SUM(Tabela3[[#This Row],[opex duto e fibra]:[opex infra estação]])</f>
        <v>69998.195121796569</v>
      </c>
    </row>
    <row r="602" spans="1:23" x14ac:dyDescent="0.25">
      <c r="A602" s="10">
        <v>313055</v>
      </c>
      <c r="B602" s="10" t="s">
        <v>37</v>
      </c>
      <c r="C602" s="10" t="s">
        <v>2070</v>
      </c>
      <c r="D602" s="10" t="s">
        <v>2071</v>
      </c>
      <c r="E602" s="10">
        <v>313090</v>
      </c>
      <c r="F602" s="10" t="s">
        <v>37</v>
      </c>
      <c r="G602" s="10" t="s">
        <v>2096</v>
      </c>
      <c r="H602" s="10" t="s">
        <v>2097</v>
      </c>
      <c r="I602" s="10">
        <v>1</v>
      </c>
      <c r="J602" s="11">
        <v>30.113</v>
      </c>
      <c r="K602" s="11">
        <f>IF(Tabela1[[#This Row],[distância '[km']]]&gt;100,TRUNC(Tabela1[[#This Row],[distância '[km']]]/'Custos Unitários'!$C$7,0),0)</f>
        <v>0</v>
      </c>
      <c r="L602" s="1">
        <f>Tabela1[[#This Row],[distância '[km']]]*(1+'Custos Unitários'!$C$8)*(('Custos Unitários'!$C$21*'Custos Unitários'!$C$4)+('Custos Unitários'!$C$22*'Custos Unitários'!$C$5))</f>
        <v>1152360.6811096894</v>
      </c>
      <c r="M602" s="1">
        <f>Tabela1[[#This Row],[Qtdade Amplificação]]*('Custos Unitários'!C$20)+IF(Tabela1[[#This Row],[Qtdade Amplificação]]&gt;4,TRUNC(Tabela1[[#This Row],[Qtdade Amplificação]]/4)*'Custos Unitários'!C$17,0)</f>
        <v>0</v>
      </c>
      <c r="N60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0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02" s="1">
        <f>'Custos Unitários'!$C$23*'Custos Unitários'!$C$6</f>
        <v>302692.44182889489</v>
      </c>
      <c r="Q602" s="5">
        <f>SUM(Tabela2[[#This Row],[custo duto e fibra]:[custo infra estação]])</f>
        <v>1821524.9206599204</v>
      </c>
      <c r="R602" s="2">
        <f>Tabela1[[#This Row],[distância '[km']]]*(1+'Custos Unitários'!$C$8)*('Custos Unitários'!$C$21*'Custos Unitários'!$C$4*'Custos Unitários'!$E$21+'Custos Unitários'!$C$22*'Custos Unitários'!$C$5*'Custos Unitários'!$E$22)</f>
        <v>13828.328173316275</v>
      </c>
      <c r="S602" s="2">
        <f>Tabela1[[#This Row],[Qtdade Amplificação]]*('Custos Unitários'!D$20)+IF(Tabela1[[#This Row],[Qtdade Amplificação]]&gt;4,TRUNC(Tabela1[[#This Row],[Qtdade Amplificação]]/4)*'Custos Unitários'!D$17,0)</f>
        <v>0</v>
      </c>
      <c r="T60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0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02" s="2">
        <f>'Custos Unitários'!$C$23*'Custos Unitários'!$E$23*'Custos Unitários'!$C$6</f>
        <v>24215.39534631159</v>
      </c>
      <c r="W602" s="5">
        <f>SUM(Tabela3[[#This Row],[opex duto e fibra]:[opex infra estação]])</f>
        <v>71030.968676799006</v>
      </c>
    </row>
    <row r="603" spans="1:23" x14ac:dyDescent="0.25">
      <c r="A603" s="10">
        <v>520993</v>
      </c>
      <c r="B603" s="10" t="s">
        <v>42</v>
      </c>
      <c r="C603" s="10" t="s">
        <v>2072</v>
      </c>
      <c r="D603" s="10" t="s">
        <v>2073</v>
      </c>
      <c r="E603" s="10">
        <v>520350</v>
      </c>
      <c r="F603" s="10" t="s">
        <v>42</v>
      </c>
      <c r="G603" s="10" t="s">
        <v>2074</v>
      </c>
      <c r="H603" s="10" t="s">
        <v>2075</v>
      </c>
      <c r="I603" s="10">
        <v>1</v>
      </c>
      <c r="J603" s="11">
        <v>51.869</v>
      </c>
      <c r="K603" s="11">
        <f>IF(Tabela1[[#This Row],[distância '[km']]]&gt;100,TRUNC(Tabela1[[#This Row],[distância '[km']]]/'Custos Unitários'!$C$7,0),0)</f>
        <v>0</v>
      </c>
      <c r="L603" s="1">
        <f>Tabela1[[#This Row],[distância '[km']]]*(1+'Custos Unitários'!$C$8)*(('Custos Unitários'!$C$21*'Custos Unitários'!$C$4)+('Custos Unitários'!$C$22*'Custos Unitários'!$C$5))</f>
        <v>1984916.6860983125</v>
      </c>
      <c r="M603" s="1">
        <f>Tabela1[[#This Row],[Qtdade Amplificação]]*('Custos Unitários'!C$20)+IF(Tabela1[[#This Row],[Qtdade Amplificação]]&gt;4,TRUNC(Tabela1[[#This Row],[Qtdade Amplificação]]/4)*'Custos Unitários'!C$17,0)</f>
        <v>0</v>
      </c>
      <c r="N60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60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603" s="1">
        <f>'Custos Unitários'!$C$23*'Custos Unitários'!$C$6</f>
        <v>302692.44182889489</v>
      </c>
      <c r="Q603" s="5">
        <f>SUM(Tabela2[[#This Row],[custo duto e fibra]:[custo infra estação]])</f>
        <v>2659490.6135991858</v>
      </c>
      <c r="R603" s="2">
        <f>Tabela1[[#This Row],[distância '[km']]]*(1+'Custos Unitários'!$C$8)*('Custos Unitários'!$C$21*'Custos Unitários'!$C$4*'Custos Unitários'!$E$21+'Custos Unitários'!$C$22*'Custos Unitários'!$C$5*'Custos Unitários'!$E$22)</f>
        <v>23819.000233179751</v>
      </c>
      <c r="S603" s="2">
        <f>Tabela1[[#This Row],[Qtdade Amplificação]]*('Custos Unitários'!D$20)+IF(Tabela1[[#This Row],[Qtdade Amplificação]]&gt;4,TRUNC(Tabela1[[#This Row],[Qtdade Amplificação]]/4)*'Custos Unitários'!D$17,0)</f>
        <v>0</v>
      </c>
      <c r="T60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60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603" s="2">
        <f>'Custos Unitários'!$C$23*'Custos Unitários'!$E$23*'Custos Unitários'!$C$6</f>
        <v>24215.39534631159</v>
      </c>
      <c r="W603" s="5">
        <f>SUM(Tabela3[[#This Row],[opex duto e fibra]:[opex infra estação]])</f>
        <v>81562.609531726688</v>
      </c>
    </row>
    <row r="604" spans="1:23" x14ac:dyDescent="0.25">
      <c r="A604" s="10">
        <v>313065</v>
      </c>
      <c r="B604" s="10" t="s">
        <v>37</v>
      </c>
      <c r="C604" s="10" t="s">
        <v>2076</v>
      </c>
      <c r="D604" s="10" t="s">
        <v>2077</v>
      </c>
      <c r="E604" s="10">
        <v>315700</v>
      </c>
      <c r="F604" s="10" t="s">
        <v>37</v>
      </c>
      <c r="G604" s="10" t="s">
        <v>1396</v>
      </c>
      <c r="H604" s="10" t="s">
        <v>1397</v>
      </c>
      <c r="I604" s="10">
        <v>1</v>
      </c>
      <c r="J604" s="11">
        <v>92.823999999999998</v>
      </c>
      <c r="K604" s="11">
        <f>IF(Tabela1[[#This Row],[distância '[km']]]&gt;100,TRUNC(Tabela1[[#This Row],[distância '[km']]]/'Custos Unitários'!$C$7,0),0)</f>
        <v>0</v>
      </c>
      <c r="L604" s="1">
        <f>Tabela1[[#This Row],[distância '[km']]]*(1+'Custos Unitários'!$C$8)*(('Custos Unitários'!$C$21*'Custos Unitários'!$C$4)+('Custos Unitários'!$C$22*'Custos Unitários'!$C$5))</f>
        <v>3552177.726009558</v>
      </c>
      <c r="M604" s="1">
        <f>Tabela1[[#This Row],[Qtdade Amplificação]]*('Custos Unitários'!C$20)+IF(Tabela1[[#This Row],[Qtdade Amplificação]]&gt;4,TRUNC(Tabela1[[#This Row],[Qtdade Amplificação]]/4)*'Custos Unitários'!C$17,0)</f>
        <v>0</v>
      </c>
      <c r="N60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60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604" s="1">
        <f>'Custos Unitários'!$C$23*'Custos Unitários'!$C$6</f>
        <v>302692.44182889489</v>
      </c>
      <c r="Q604" s="5">
        <f>SUM(Tabela2[[#This Row],[custo duto e fibra]:[custo infra estação]])</f>
        <v>4272653.3066512588</v>
      </c>
      <c r="R604" s="2">
        <f>Tabela1[[#This Row],[distância '[km']]]*(1+'Custos Unitários'!$C$8)*('Custos Unitários'!$C$21*'Custos Unitários'!$C$4*'Custos Unitários'!$E$21+'Custos Unitários'!$C$22*'Custos Unitários'!$C$5*'Custos Unitários'!$E$22)</f>
        <v>42626.132712114697</v>
      </c>
      <c r="S604" s="2">
        <f>Tabela1[[#This Row],[Qtdade Amplificação]]*('Custos Unitários'!D$20)+IF(Tabela1[[#This Row],[Qtdade Amplificação]]&gt;4,TRUNC(Tabela1[[#This Row],[Qtdade Amplificação]]/4)*'Custos Unitários'!D$17,0)</f>
        <v>0</v>
      </c>
      <c r="T60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60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604" s="2">
        <f>'Custos Unitários'!$C$23*'Custos Unitários'!$E$23*'Custos Unitários'!$C$6</f>
        <v>24215.39534631159</v>
      </c>
      <c r="W604" s="5">
        <f>SUM(Tabela3[[#This Row],[opex duto e fibra]:[opex infra estação]])</f>
        <v>104959.90732474436</v>
      </c>
    </row>
    <row r="605" spans="1:23" x14ac:dyDescent="0.25">
      <c r="A605" s="10">
        <v>313070</v>
      </c>
      <c r="B605" s="10" t="s">
        <v>37</v>
      </c>
      <c r="C605" s="10" t="s">
        <v>2078</v>
      </c>
      <c r="D605" s="10" t="s">
        <v>2079</v>
      </c>
      <c r="E605" s="10">
        <v>314500</v>
      </c>
      <c r="F605" s="10" t="s">
        <v>37</v>
      </c>
      <c r="G605" s="10" t="s">
        <v>2080</v>
      </c>
      <c r="H605" s="10" t="s">
        <v>2081</v>
      </c>
      <c r="I605" s="10">
        <v>1</v>
      </c>
      <c r="J605" s="11">
        <v>42.866</v>
      </c>
      <c r="K605" s="11">
        <f>IF(Tabela1[[#This Row],[distância '[km']]]&gt;100,TRUNC(Tabela1[[#This Row],[distância '[km']]]/'Custos Unitários'!$C$7,0),0)</f>
        <v>0</v>
      </c>
      <c r="L605" s="1">
        <f>Tabela1[[#This Row],[distância '[km']]]*(1+'Custos Unitários'!$C$8)*(('Custos Unitários'!$C$21*'Custos Unitários'!$C$4)+('Custos Unitários'!$C$22*'Custos Unitários'!$C$5))</f>
        <v>1640390.9592683543</v>
      </c>
      <c r="M605" s="1">
        <f>Tabela1[[#This Row],[Qtdade Amplificação]]*('Custos Unitários'!C$20)+IF(Tabela1[[#This Row],[Qtdade Amplificação]]&gt;4,TRUNC(Tabela1[[#This Row],[Qtdade Amplificação]]/4)*'Custos Unitários'!C$17,0)</f>
        <v>0</v>
      </c>
      <c r="N60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0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05" s="1">
        <f>'Custos Unitários'!$C$23*'Custos Unitários'!$C$6</f>
        <v>302692.44182889489</v>
      </c>
      <c r="Q605" s="5">
        <f>SUM(Tabela2[[#This Row],[custo duto e fibra]:[custo infra estação]])</f>
        <v>2309555.1988185854</v>
      </c>
      <c r="R605" s="2">
        <f>Tabela1[[#This Row],[distância '[km']]]*(1+'Custos Unitários'!$C$8)*('Custos Unitários'!$C$21*'Custos Unitários'!$C$4*'Custos Unitários'!$E$21+'Custos Unitários'!$C$22*'Custos Unitários'!$C$5*'Custos Unitários'!$E$22)</f>
        <v>19684.691511220251</v>
      </c>
      <c r="S605" s="2">
        <f>Tabela1[[#This Row],[Qtdade Amplificação]]*('Custos Unitários'!D$20)+IF(Tabela1[[#This Row],[Qtdade Amplificação]]&gt;4,TRUNC(Tabela1[[#This Row],[Qtdade Amplificação]]/4)*'Custos Unitários'!D$17,0)</f>
        <v>0</v>
      </c>
      <c r="T60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0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05" s="2">
        <f>'Custos Unitários'!$C$23*'Custos Unitários'!$E$23*'Custos Unitários'!$C$6</f>
        <v>24215.39534631159</v>
      </c>
      <c r="W605" s="5">
        <f>SUM(Tabela3[[#This Row],[opex duto e fibra]:[opex infra estação]])</f>
        <v>76887.332014702974</v>
      </c>
    </row>
    <row r="606" spans="1:23" x14ac:dyDescent="0.25">
      <c r="A606" s="10">
        <v>313080</v>
      </c>
      <c r="B606" s="10" t="s">
        <v>37</v>
      </c>
      <c r="C606" s="10" t="s">
        <v>2082</v>
      </c>
      <c r="D606" s="10" t="s">
        <v>2083</v>
      </c>
      <c r="E606" s="10">
        <v>313430</v>
      </c>
      <c r="F606" s="10" t="s">
        <v>37</v>
      </c>
      <c r="G606" s="10" t="s">
        <v>2260</v>
      </c>
      <c r="H606" s="10" t="s">
        <v>2261</v>
      </c>
      <c r="I606" s="10">
        <v>1</v>
      </c>
      <c r="J606" s="11">
        <v>14.58</v>
      </c>
      <c r="K606" s="11">
        <f>IF(Tabela1[[#This Row],[distância '[km']]]&gt;100,TRUNC(Tabela1[[#This Row],[distância '[km']]]/'Custos Unitários'!$C$7,0),0)</f>
        <v>0</v>
      </c>
      <c r="L606" s="1">
        <f>Tabela1[[#This Row],[distância '[km']]]*(1+'Custos Unitários'!$C$8)*(('Custos Unitários'!$C$21*'Custos Unitários'!$C$4)+('Custos Unitários'!$C$22*'Custos Unitários'!$C$5))</f>
        <v>557945.69556601043</v>
      </c>
      <c r="M606" s="1">
        <f>Tabela1[[#This Row],[Qtdade Amplificação]]*('Custos Unitários'!C$20)+IF(Tabela1[[#This Row],[Qtdade Amplificação]]&gt;4,TRUNC(Tabela1[[#This Row],[Qtdade Amplificação]]/4)*'Custos Unitários'!C$17,0)</f>
        <v>0</v>
      </c>
      <c r="N60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0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06" s="1">
        <f>'Custos Unitários'!$C$23*'Custos Unitários'!$C$6</f>
        <v>302692.44182889489</v>
      </c>
      <c r="Q606" s="5">
        <f>SUM(Tabela2[[#This Row],[custo duto e fibra]:[custo infra estação]])</f>
        <v>1227109.9351162417</v>
      </c>
      <c r="R606" s="2">
        <f>Tabela1[[#This Row],[distância '[km']]]*(1+'Custos Unitários'!$C$8)*('Custos Unitários'!$C$21*'Custos Unitários'!$C$4*'Custos Unitários'!$E$21+'Custos Unitários'!$C$22*'Custos Unitários'!$C$5*'Custos Unitários'!$E$22)</f>
        <v>6695.348346792126</v>
      </c>
      <c r="S606" s="2">
        <f>Tabela1[[#This Row],[Qtdade Amplificação]]*('Custos Unitários'!D$20)+IF(Tabela1[[#This Row],[Qtdade Amplificação]]&gt;4,TRUNC(Tabela1[[#This Row],[Qtdade Amplificação]]/4)*'Custos Unitários'!D$17,0)</f>
        <v>0</v>
      </c>
      <c r="T60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0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06" s="2">
        <f>'Custos Unitários'!$C$23*'Custos Unitários'!$E$23*'Custos Unitários'!$C$6</f>
        <v>24215.39534631159</v>
      </c>
      <c r="W606" s="5">
        <f>SUM(Tabela3[[#This Row],[opex duto e fibra]:[opex infra estação]])</f>
        <v>63897.988850274851</v>
      </c>
    </row>
    <row r="607" spans="1:23" x14ac:dyDescent="0.25">
      <c r="A607" s="10">
        <v>260710</v>
      </c>
      <c r="B607" s="10" t="s">
        <v>13</v>
      </c>
      <c r="C607" s="10" t="s">
        <v>2086</v>
      </c>
      <c r="D607" s="10" t="s">
        <v>2087</v>
      </c>
      <c r="E607" s="10">
        <v>261460</v>
      </c>
      <c r="F607" s="10" t="s">
        <v>13</v>
      </c>
      <c r="G607" s="10" t="s">
        <v>4397</v>
      </c>
      <c r="H607" s="10" t="s">
        <v>4398</v>
      </c>
      <c r="I607" s="10">
        <v>1</v>
      </c>
      <c r="J607" s="11">
        <v>17.556000000000001</v>
      </c>
      <c r="K607" s="11">
        <f>IF(Tabela1[[#This Row],[distância '[km']]]&gt;100,TRUNC(Tabela1[[#This Row],[distância '[km']]]/'Custos Unitários'!$C$7,0),0)</f>
        <v>0</v>
      </c>
      <c r="L607" s="1">
        <f>Tabela1[[#This Row],[distância '[km']]]*(1+'Custos Unitários'!$C$8)*(('Custos Unitários'!$C$21*'Custos Unitários'!$C$4)+('Custos Unitários'!$C$22*'Custos Unitários'!$C$5))</f>
        <v>671830.90750047192</v>
      </c>
      <c r="M607" s="1">
        <f>Tabela1[[#This Row],[Qtdade Amplificação]]*('Custos Unitários'!C$20)+IF(Tabela1[[#This Row],[Qtdade Amplificação]]&gt;4,TRUNC(Tabela1[[#This Row],[Qtdade Amplificação]]/4)*'Custos Unitários'!C$17,0)</f>
        <v>0</v>
      </c>
      <c r="N60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0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07" s="1">
        <f>'Custos Unitários'!$C$23*'Custos Unitários'!$C$6</f>
        <v>302692.44182889489</v>
      </c>
      <c r="Q607" s="5">
        <f>SUM(Tabela2[[#This Row],[custo duto e fibra]:[custo infra estação]])</f>
        <v>1340995.1470507032</v>
      </c>
      <c r="R607" s="2">
        <f>Tabela1[[#This Row],[distância '[km']]]*(1+'Custos Unitários'!$C$8)*('Custos Unitários'!$C$21*'Custos Unitários'!$C$4*'Custos Unitários'!$E$21+'Custos Unitários'!$C$22*'Custos Unitários'!$C$5*'Custos Unitários'!$E$22)</f>
        <v>8061.970890005663</v>
      </c>
      <c r="S607" s="2">
        <f>Tabela1[[#This Row],[Qtdade Amplificação]]*('Custos Unitários'!D$20)+IF(Tabela1[[#This Row],[Qtdade Amplificação]]&gt;4,TRUNC(Tabela1[[#This Row],[Qtdade Amplificação]]/4)*'Custos Unitários'!D$17,0)</f>
        <v>0</v>
      </c>
      <c r="T60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0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07" s="2">
        <f>'Custos Unitários'!$C$23*'Custos Unitários'!$E$23*'Custos Unitários'!$C$6</f>
        <v>24215.39534631159</v>
      </c>
      <c r="W607" s="5">
        <f>SUM(Tabela3[[#This Row],[opex duto e fibra]:[opex infra estação]])</f>
        <v>65264.611393488391</v>
      </c>
    </row>
    <row r="608" spans="1:23" x14ac:dyDescent="0.25">
      <c r="A608" s="10">
        <v>431041</v>
      </c>
      <c r="B608" s="10" t="s">
        <v>32</v>
      </c>
      <c r="C608" s="10" t="s">
        <v>2088</v>
      </c>
      <c r="D608" s="10" t="s">
        <v>2089</v>
      </c>
      <c r="E608" s="10">
        <v>430540</v>
      </c>
      <c r="F608" s="10" t="s">
        <v>32</v>
      </c>
      <c r="G608" s="10" t="s">
        <v>2090</v>
      </c>
      <c r="H608" s="10" t="s">
        <v>2091</v>
      </c>
      <c r="I608" s="10">
        <v>1</v>
      </c>
      <c r="J608" s="11">
        <v>11.839</v>
      </c>
      <c r="K608" s="11">
        <f>IF(Tabela1[[#This Row],[distância '[km']]]&gt;100,TRUNC(Tabela1[[#This Row],[distância '[km']]]/'Custos Unitários'!$C$7,0),0)</f>
        <v>0</v>
      </c>
      <c r="L608" s="1">
        <f>Tabela1[[#This Row],[distância '[km']]]*(1+'Custos Unitários'!$C$8)*(('Custos Unitários'!$C$21*'Custos Unitários'!$C$4)+('Custos Unitários'!$C$22*'Custos Unitários'!$C$5))</f>
        <v>453053.43551481469</v>
      </c>
      <c r="M608" s="1">
        <f>Tabela1[[#This Row],[Qtdade Amplificação]]*('Custos Unitários'!C$20)+IF(Tabela1[[#This Row],[Qtdade Amplificação]]&gt;4,TRUNC(Tabela1[[#This Row],[Qtdade Amplificação]]/4)*'Custos Unitários'!C$17,0)</f>
        <v>0</v>
      </c>
      <c r="N60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0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08" s="1">
        <f>'Custos Unitários'!$C$23*'Custos Unitários'!$C$6</f>
        <v>302692.44182889489</v>
      </c>
      <c r="Q608" s="5">
        <f>SUM(Tabela2[[#This Row],[custo duto e fibra]:[custo infra estação]])</f>
        <v>1122217.6750650459</v>
      </c>
      <c r="R608" s="2">
        <f>Tabela1[[#This Row],[distância '[km']]]*(1+'Custos Unitários'!$C$8)*('Custos Unitários'!$C$21*'Custos Unitários'!$C$4*'Custos Unitários'!$E$21+'Custos Unitários'!$C$22*'Custos Unitários'!$C$5*'Custos Unitários'!$E$22)</f>
        <v>5436.6412261777768</v>
      </c>
      <c r="S608" s="2">
        <f>Tabela1[[#This Row],[Qtdade Amplificação]]*('Custos Unitários'!D$20)+IF(Tabela1[[#This Row],[Qtdade Amplificação]]&gt;4,TRUNC(Tabela1[[#This Row],[Qtdade Amplificação]]/4)*'Custos Unitários'!D$17,0)</f>
        <v>0</v>
      </c>
      <c r="T60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0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08" s="2">
        <f>'Custos Unitários'!$C$23*'Custos Unitários'!$E$23*'Custos Unitários'!$C$6</f>
        <v>24215.39534631159</v>
      </c>
      <c r="W608" s="5">
        <f>SUM(Tabela3[[#This Row],[opex duto e fibra]:[opex infra estação]])</f>
        <v>62639.281729660506</v>
      </c>
    </row>
    <row r="609" spans="1:23" x14ac:dyDescent="0.25">
      <c r="A609" s="10">
        <v>313100</v>
      </c>
      <c r="B609" s="10" t="s">
        <v>37</v>
      </c>
      <c r="C609" s="10" t="s">
        <v>2098</v>
      </c>
      <c r="D609" s="10" t="s">
        <v>2099</v>
      </c>
      <c r="E609" s="10">
        <v>310960</v>
      </c>
      <c r="F609" s="10" t="s">
        <v>37</v>
      </c>
      <c r="G609" s="10" t="s">
        <v>2100</v>
      </c>
      <c r="H609" s="10" t="s">
        <v>2101</v>
      </c>
      <c r="I609" s="10">
        <v>1</v>
      </c>
      <c r="J609" s="11">
        <v>13.111000000000001</v>
      </c>
      <c r="K609" s="11">
        <f>IF(Tabela1[[#This Row],[distância '[km']]]&gt;100,TRUNC(Tabela1[[#This Row],[distância '[km']]]/'Custos Unitários'!$C$7,0),0)</f>
        <v>0</v>
      </c>
      <c r="L609" s="1">
        <f>Tabela1[[#This Row],[distância '[km']]]*(1+'Custos Unitários'!$C$8)*(('Custos Unitários'!$C$21*'Custos Unitários'!$C$4)+('Custos Unitários'!$C$22*'Custos Unitários'!$C$5))</f>
        <v>501730.17932551191</v>
      </c>
      <c r="M609" s="1">
        <f>Tabela1[[#This Row],[Qtdade Amplificação]]*('Custos Unitários'!C$20)+IF(Tabela1[[#This Row],[Qtdade Amplificação]]&gt;4,TRUNC(Tabela1[[#This Row],[Qtdade Amplificação]]/4)*'Custos Unitários'!C$17,0)</f>
        <v>0</v>
      </c>
      <c r="N60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0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09" s="1">
        <f>'Custos Unitários'!$C$23*'Custos Unitários'!$C$6</f>
        <v>302692.44182889489</v>
      </c>
      <c r="Q609" s="5">
        <f>SUM(Tabela2[[#This Row],[custo duto e fibra]:[custo infra estação]])</f>
        <v>1170894.4188757432</v>
      </c>
      <c r="R609" s="2">
        <f>Tabela1[[#This Row],[distância '[km']]]*(1+'Custos Unitários'!$C$8)*('Custos Unitários'!$C$21*'Custos Unitários'!$C$4*'Custos Unitários'!$E$21+'Custos Unitários'!$C$22*'Custos Unitários'!$C$5*'Custos Unitários'!$E$22)</f>
        <v>6020.7621519061431</v>
      </c>
      <c r="S609" s="2">
        <f>Tabela1[[#This Row],[Qtdade Amplificação]]*('Custos Unitários'!D$20)+IF(Tabela1[[#This Row],[Qtdade Amplificação]]&gt;4,TRUNC(Tabela1[[#This Row],[Qtdade Amplificação]]/4)*'Custos Unitários'!D$17,0)</f>
        <v>0</v>
      </c>
      <c r="T60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0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09" s="2">
        <f>'Custos Unitários'!$C$23*'Custos Unitários'!$E$23*'Custos Unitários'!$C$6</f>
        <v>24215.39534631159</v>
      </c>
      <c r="W609" s="5">
        <f>SUM(Tabela3[[#This Row],[opex duto e fibra]:[opex infra estação]])</f>
        <v>63223.402655388869</v>
      </c>
    </row>
    <row r="610" spans="1:23" x14ac:dyDescent="0.25">
      <c r="A610" s="10">
        <v>500440</v>
      </c>
      <c r="B610" s="10" t="s">
        <v>121</v>
      </c>
      <c r="C610" s="10" t="s">
        <v>2102</v>
      </c>
      <c r="D610" s="10" t="s">
        <v>2103</v>
      </c>
      <c r="E610" s="10">
        <v>500290</v>
      </c>
      <c r="F610" s="10" t="s">
        <v>121</v>
      </c>
      <c r="G610" s="10" t="s">
        <v>333</v>
      </c>
      <c r="H610" s="10" t="s">
        <v>334</v>
      </c>
      <c r="I610" s="10">
        <v>1</v>
      </c>
      <c r="J610" s="11">
        <v>89.391000000000005</v>
      </c>
      <c r="K610" s="11">
        <f>IF(Tabela1[[#This Row],[distância '[km']]]&gt;100,TRUNC(Tabela1[[#This Row],[distância '[km']]]/'Custos Unitários'!$C$7,0),0)</f>
        <v>0</v>
      </c>
      <c r="L610" s="1">
        <f>Tabela1[[#This Row],[distância '[km']]]*(1+'Custos Unitários'!$C$8)*(('Custos Unitários'!$C$21*'Custos Unitários'!$C$4)+('Custos Unitários'!$C$22*'Custos Unitários'!$C$5))</f>
        <v>3420804.0927531715</v>
      </c>
      <c r="M610" s="1">
        <f>Tabela1[[#This Row],[Qtdade Amplificação]]*('Custos Unitários'!C$20)+IF(Tabela1[[#This Row],[Qtdade Amplificação]]&gt;4,TRUNC(Tabela1[[#This Row],[Qtdade Amplificação]]/4)*'Custos Unitários'!C$17,0)</f>
        <v>0</v>
      </c>
      <c r="N61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61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610" s="1">
        <f>'Custos Unitários'!$C$23*'Custos Unitários'!$C$6</f>
        <v>302692.44182889489</v>
      </c>
      <c r="Q610" s="5">
        <f>SUM(Tabela2[[#This Row],[custo duto e fibra]:[custo infra estação]])</f>
        <v>4141279.6733948719</v>
      </c>
      <c r="R610" s="2">
        <f>Tabela1[[#This Row],[distância '[km']]]*(1+'Custos Unitários'!$C$8)*('Custos Unitários'!$C$21*'Custos Unitários'!$C$4*'Custos Unitários'!$E$21+'Custos Unitários'!$C$22*'Custos Unitários'!$C$5*'Custos Unitários'!$E$22)</f>
        <v>41049.64911303806</v>
      </c>
      <c r="S610" s="2">
        <f>Tabela1[[#This Row],[Qtdade Amplificação]]*('Custos Unitários'!D$20)+IF(Tabela1[[#This Row],[Qtdade Amplificação]]&gt;4,TRUNC(Tabela1[[#This Row],[Qtdade Amplificação]]/4)*'Custos Unitários'!D$17,0)</f>
        <v>0</v>
      </c>
      <c r="T61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61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610" s="2">
        <f>'Custos Unitários'!$C$23*'Custos Unitários'!$E$23*'Custos Unitários'!$C$6</f>
        <v>24215.39534631159</v>
      </c>
      <c r="W610" s="5">
        <f>SUM(Tabela3[[#This Row],[opex duto e fibra]:[opex infra estação]])</f>
        <v>103383.42372566773</v>
      </c>
    </row>
    <row r="611" spans="1:23" x14ac:dyDescent="0.25">
      <c r="A611" s="10">
        <v>313140</v>
      </c>
      <c r="B611" s="10" t="s">
        <v>37</v>
      </c>
      <c r="C611" s="10" t="s">
        <v>2104</v>
      </c>
      <c r="D611" s="10" t="s">
        <v>2105</v>
      </c>
      <c r="E611" s="10">
        <v>311260</v>
      </c>
      <c r="F611" s="10" t="s">
        <v>37</v>
      </c>
      <c r="G611" s="10" t="s">
        <v>2106</v>
      </c>
      <c r="H611" s="10" t="s">
        <v>2107</v>
      </c>
      <c r="I611" s="10">
        <v>1</v>
      </c>
      <c r="J611" s="11">
        <v>40.805999999999997</v>
      </c>
      <c r="K611" s="11">
        <f>IF(Tabela1[[#This Row],[distância '[km']]]&gt;100,TRUNC(Tabela1[[#This Row],[distância '[km']]]/'Custos Unitários'!$C$7,0),0)</f>
        <v>0</v>
      </c>
      <c r="L611" s="1">
        <f>Tabela1[[#This Row],[distância '[km']]]*(1+'Custos Unitários'!$C$8)*(('Custos Unitários'!$C$21*'Custos Unitários'!$C$4)+('Custos Unitários'!$C$22*'Custos Unitários'!$C$5))</f>
        <v>1561559.1257384515</v>
      </c>
      <c r="M611" s="1">
        <f>Tabela1[[#This Row],[Qtdade Amplificação]]*('Custos Unitários'!C$20)+IF(Tabela1[[#This Row],[Qtdade Amplificação]]&gt;4,TRUNC(Tabela1[[#This Row],[Qtdade Amplificação]]/4)*'Custos Unitários'!C$17,0)</f>
        <v>0</v>
      </c>
      <c r="N61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1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11" s="1">
        <f>'Custos Unitários'!$C$23*'Custos Unitários'!$C$6</f>
        <v>302692.44182889489</v>
      </c>
      <c r="Q611" s="5">
        <f>SUM(Tabela2[[#This Row],[custo duto e fibra]:[custo infra estação]])</f>
        <v>2230723.3652886823</v>
      </c>
      <c r="R611" s="2">
        <f>Tabela1[[#This Row],[distância '[km']]]*(1+'Custos Unitários'!$C$8)*('Custos Unitários'!$C$21*'Custos Unitários'!$C$4*'Custos Unitários'!$E$21+'Custos Unitários'!$C$22*'Custos Unitários'!$C$5*'Custos Unitários'!$E$22)</f>
        <v>18738.709508861419</v>
      </c>
      <c r="S611" s="2">
        <f>Tabela1[[#This Row],[Qtdade Amplificação]]*('Custos Unitários'!D$20)+IF(Tabela1[[#This Row],[Qtdade Amplificação]]&gt;4,TRUNC(Tabela1[[#This Row],[Qtdade Amplificação]]/4)*'Custos Unitários'!D$17,0)</f>
        <v>0</v>
      </c>
      <c r="T61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1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11" s="2">
        <f>'Custos Unitários'!$C$23*'Custos Unitários'!$E$23*'Custos Unitários'!$C$6</f>
        <v>24215.39534631159</v>
      </c>
      <c r="W611" s="5">
        <f>SUM(Tabela3[[#This Row],[opex duto e fibra]:[opex infra estação]])</f>
        <v>75941.350012344148</v>
      </c>
    </row>
    <row r="612" spans="1:23" x14ac:dyDescent="0.25">
      <c r="A612" s="10">
        <v>510452</v>
      </c>
      <c r="B612" s="10" t="s">
        <v>208</v>
      </c>
      <c r="C612" s="10" t="s">
        <v>2108</v>
      </c>
      <c r="D612" s="10" t="s">
        <v>2109</v>
      </c>
      <c r="E612" s="10">
        <v>510792</v>
      </c>
      <c r="F612" s="10" t="s">
        <v>208</v>
      </c>
      <c r="G612" s="10" t="s">
        <v>2110</v>
      </c>
      <c r="H612" s="10" t="s">
        <v>2111</v>
      </c>
      <c r="I612" s="10">
        <v>1</v>
      </c>
      <c r="J612" s="11">
        <v>70.367999999999995</v>
      </c>
      <c r="K612" s="11">
        <f>IF(Tabela1[[#This Row],[distância '[km']]]&gt;100,TRUNC(Tabela1[[#This Row],[distância '[km']]]/'Custos Unitários'!$C$7,0),0)</f>
        <v>0</v>
      </c>
      <c r="L612" s="1">
        <f>Tabela1[[#This Row],[distância '[km']]]*(1+'Custos Unitários'!$C$8)*(('Custos Unitários'!$C$21*'Custos Unitários'!$C$4)+('Custos Unitários'!$C$22*'Custos Unitários'!$C$5))</f>
        <v>2692834.2047729096</v>
      </c>
      <c r="M612" s="1">
        <f>Tabela1[[#This Row],[Qtdade Amplificação]]*('Custos Unitários'!C$20)+IF(Tabela1[[#This Row],[Qtdade Amplificação]]&gt;4,TRUNC(Tabela1[[#This Row],[Qtdade Amplificação]]/4)*'Custos Unitários'!C$17,0)</f>
        <v>0</v>
      </c>
      <c r="N61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61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612" s="1">
        <f>'Custos Unitários'!$C$23*'Custos Unitários'!$C$6</f>
        <v>302692.44182889489</v>
      </c>
      <c r="Q612" s="5">
        <f>SUM(Tabela2[[#This Row],[custo duto e fibra]:[custo infra estação]])</f>
        <v>3367408.132273783</v>
      </c>
      <c r="R612" s="2">
        <f>Tabela1[[#This Row],[distância '[km']]]*(1+'Custos Unitários'!$C$8)*('Custos Unitários'!$C$21*'Custos Unitários'!$C$4*'Custos Unitários'!$E$21+'Custos Unitários'!$C$22*'Custos Unitários'!$C$5*'Custos Unitários'!$E$22)</f>
        <v>32314.010457274919</v>
      </c>
      <c r="S612" s="2">
        <f>Tabela1[[#This Row],[Qtdade Amplificação]]*('Custos Unitários'!D$20)+IF(Tabela1[[#This Row],[Qtdade Amplificação]]&gt;4,TRUNC(Tabela1[[#This Row],[Qtdade Amplificação]]/4)*'Custos Unitários'!D$17,0)</f>
        <v>0</v>
      </c>
      <c r="T61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61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612" s="2">
        <f>'Custos Unitários'!$C$23*'Custos Unitários'!$E$23*'Custos Unitários'!$C$6</f>
        <v>24215.39534631159</v>
      </c>
      <c r="W612" s="5">
        <f>SUM(Tabela3[[#This Row],[opex duto e fibra]:[opex infra estação]])</f>
        <v>90057.619755821856</v>
      </c>
    </row>
    <row r="613" spans="1:23" x14ac:dyDescent="0.25">
      <c r="A613" s="10">
        <v>130180</v>
      </c>
      <c r="B613" s="10" t="s">
        <v>213</v>
      </c>
      <c r="C613" s="10" t="s">
        <v>2112</v>
      </c>
      <c r="D613" s="10" t="s">
        <v>2113</v>
      </c>
      <c r="E613" s="10">
        <v>120020</v>
      </c>
      <c r="F613" s="10" t="s">
        <v>691</v>
      </c>
      <c r="G613" s="10" t="s">
        <v>1905</v>
      </c>
      <c r="H613" s="10" t="s">
        <v>1906</v>
      </c>
      <c r="I613" s="10">
        <v>0</v>
      </c>
      <c r="J613" s="11">
        <v>125.9811672952529</v>
      </c>
      <c r="K613" s="11">
        <f>IF(Tabela1[[#This Row],[distância '[km']]]&gt;100,TRUNC(Tabela1[[#This Row],[distância '[km']]]/'Custos Unitários'!$C$7,0),0)</f>
        <v>1</v>
      </c>
      <c r="L613" s="1">
        <f>Tabela1[[#This Row],[distância '[km']]]*(1+'Custos Unitários'!$C$8)*(('Custos Unitários'!$C$21*'Custos Unitários'!$C$4)+('Custos Unitários'!$C$22*'Custos Unitários'!$C$5))</f>
        <v>4821032.2369525246</v>
      </c>
      <c r="M613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61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61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613" s="1">
        <f>'Custos Unitários'!$C$23*'Custos Unitários'!$C$6</f>
        <v>302692.44182889489</v>
      </c>
      <c r="Q613" s="5">
        <f>SUM(Tabela2[[#This Row],[custo duto e fibra]:[custo infra estação]])</f>
        <v>5774515.5894066282</v>
      </c>
      <c r="R613" s="2">
        <f>Tabela1[[#This Row],[distância '[km']]]*(1+'Custos Unitários'!$C$8)*('Custos Unitários'!$C$21*'Custos Unitários'!$C$4*'Custos Unitários'!$E$21+'Custos Unitários'!$C$22*'Custos Unitários'!$C$5*'Custos Unitários'!$E$22)</f>
        <v>57852.3868434303</v>
      </c>
      <c r="S613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61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61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613" s="2">
        <f>'Custos Unitários'!$C$23*'Custos Unitários'!$E$23*'Custos Unitários'!$C$6</f>
        <v>24215.39534631159</v>
      </c>
      <c r="W613" s="5">
        <f>SUM(Tabela3[[#This Row],[opex duto e fibra]:[opex infra estação]])</f>
        <v>138098.506495245</v>
      </c>
    </row>
    <row r="614" spans="1:23" x14ac:dyDescent="0.25">
      <c r="A614" s="10">
        <v>352120</v>
      </c>
      <c r="B614" s="10" t="s">
        <v>158</v>
      </c>
      <c r="C614" s="10" t="s">
        <v>2114</v>
      </c>
      <c r="D614" s="10" t="s">
        <v>2115</v>
      </c>
      <c r="E614" s="10">
        <v>350540</v>
      </c>
      <c r="F614" s="10" t="s">
        <v>158</v>
      </c>
      <c r="G614" s="10" t="s">
        <v>2116</v>
      </c>
      <c r="H614" s="10" t="s">
        <v>2117</v>
      </c>
      <c r="I614" s="10">
        <v>1</v>
      </c>
      <c r="J614" s="11">
        <v>31.908000000000001</v>
      </c>
      <c r="K614" s="11">
        <f>IF(Tabela1[[#This Row],[distância '[km']]]&gt;100,TRUNC(Tabela1[[#This Row],[distância '[km']]]/'Custos Unitários'!$C$7,0),0)</f>
        <v>0</v>
      </c>
      <c r="L614" s="1">
        <f>Tabela1[[#This Row],[distância '[km']]]*(1+'Custos Unitários'!$C$8)*(('Custos Unitários'!$C$21*'Custos Unitários'!$C$4)+('Custos Unitários'!$C$22*'Custos Unitários'!$C$5))</f>
        <v>1221051.526345697</v>
      </c>
      <c r="M614" s="1">
        <f>Tabela1[[#This Row],[Qtdade Amplificação]]*('Custos Unitários'!C$20)+IF(Tabela1[[#This Row],[Qtdade Amplificação]]&gt;4,TRUNC(Tabela1[[#This Row],[Qtdade Amplificação]]/4)*'Custos Unitários'!C$17,0)</f>
        <v>0</v>
      </c>
      <c r="N61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1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14" s="1">
        <f>'Custos Unitários'!$C$23*'Custos Unitários'!$C$6</f>
        <v>302692.44182889489</v>
      </c>
      <c r="Q614" s="5">
        <f>SUM(Tabela2[[#This Row],[custo duto e fibra]:[custo infra estação]])</f>
        <v>1890215.765895928</v>
      </c>
      <c r="R614" s="2">
        <f>Tabela1[[#This Row],[distância '[km']]]*(1+'Custos Unitários'!$C$8)*('Custos Unitários'!$C$21*'Custos Unitários'!$C$4*'Custos Unitários'!$E$21+'Custos Unitários'!$C$22*'Custos Unitários'!$C$5*'Custos Unitários'!$E$22)</f>
        <v>14652.618316148366</v>
      </c>
      <c r="S614" s="2">
        <f>Tabela1[[#This Row],[Qtdade Amplificação]]*('Custos Unitários'!D$20)+IF(Tabela1[[#This Row],[Qtdade Amplificação]]&gt;4,TRUNC(Tabela1[[#This Row],[Qtdade Amplificação]]/4)*'Custos Unitários'!D$17,0)</f>
        <v>0</v>
      </c>
      <c r="T61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1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14" s="2">
        <f>'Custos Unitários'!$C$23*'Custos Unitários'!$E$23*'Custos Unitários'!$C$6</f>
        <v>24215.39534631159</v>
      </c>
      <c r="W614" s="5">
        <f>SUM(Tabela3[[#This Row],[opex duto e fibra]:[opex infra estação]])</f>
        <v>71855.258819631097</v>
      </c>
    </row>
    <row r="615" spans="1:23" x14ac:dyDescent="0.25">
      <c r="A615" s="10">
        <v>352130</v>
      </c>
      <c r="B615" s="10" t="s">
        <v>158</v>
      </c>
      <c r="C615" s="10" t="s">
        <v>2118</v>
      </c>
      <c r="D615" s="10" t="s">
        <v>2119</v>
      </c>
      <c r="E615" s="10">
        <v>354940</v>
      </c>
      <c r="F615" s="10" t="s">
        <v>158</v>
      </c>
      <c r="G615" s="10" t="s">
        <v>2120</v>
      </c>
      <c r="H615" s="10" t="s">
        <v>2121</v>
      </c>
      <c r="I615" s="10">
        <v>1</v>
      </c>
      <c r="J615" s="11">
        <v>32.781999999999996</v>
      </c>
      <c r="K615" s="11">
        <f>IF(Tabela1[[#This Row],[distância '[km']]]&gt;100,TRUNC(Tabela1[[#This Row],[distância '[km']]]/'Custos Unitários'!$C$7,0),0)</f>
        <v>0</v>
      </c>
      <c r="L615" s="1">
        <f>Tabela1[[#This Row],[distância '[km']]]*(1+'Custos Unitários'!$C$8)*(('Custos Unitários'!$C$21*'Custos Unitários'!$C$4)+('Custos Unitários'!$C$22*'Custos Unitários'!$C$5))</f>
        <v>1254497.6537753739</v>
      </c>
      <c r="M615" s="1">
        <f>Tabela1[[#This Row],[Qtdade Amplificação]]*('Custos Unitários'!C$20)+IF(Tabela1[[#This Row],[Qtdade Amplificação]]&gt;4,TRUNC(Tabela1[[#This Row],[Qtdade Amplificação]]/4)*'Custos Unitários'!C$17,0)</f>
        <v>0</v>
      </c>
      <c r="N61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1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15" s="1">
        <f>'Custos Unitários'!$C$23*'Custos Unitários'!$C$6</f>
        <v>302692.44182889489</v>
      </c>
      <c r="Q615" s="5">
        <f>SUM(Tabela2[[#This Row],[custo duto e fibra]:[custo infra estação]])</f>
        <v>1923661.893325605</v>
      </c>
      <c r="R615" s="2">
        <f>Tabela1[[#This Row],[distância '[km']]]*(1+'Custos Unitários'!$C$8)*('Custos Unitários'!$C$21*'Custos Unitários'!$C$4*'Custos Unitários'!$E$21+'Custos Unitários'!$C$22*'Custos Unitários'!$C$5*'Custos Unitários'!$E$22)</f>
        <v>15053.97184530449</v>
      </c>
      <c r="S615" s="2">
        <f>Tabela1[[#This Row],[Qtdade Amplificação]]*('Custos Unitários'!D$20)+IF(Tabela1[[#This Row],[Qtdade Amplificação]]&gt;4,TRUNC(Tabela1[[#This Row],[Qtdade Amplificação]]/4)*'Custos Unitários'!D$17,0)</f>
        <v>0</v>
      </c>
      <c r="T61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1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15" s="2">
        <f>'Custos Unitários'!$C$23*'Custos Unitários'!$E$23*'Custos Unitários'!$C$6</f>
        <v>24215.39534631159</v>
      </c>
      <c r="W615" s="5">
        <f>SUM(Tabela3[[#This Row],[opex duto e fibra]:[opex infra estação]])</f>
        <v>72256.61234878721</v>
      </c>
    </row>
    <row r="616" spans="1:23" x14ac:dyDescent="0.25">
      <c r="A616" s="10">
        <v>260730</v>
      </c>
      <c r="B616" s="10" t="s">
        <v>13</v>
      </c>
      <c r="C616" s="10" t="s">
        <v>2122</v>
      </c>
      <c r="D616" s="10" t="s">
        <v>2123</v>
      </c>
      <c r="E616" s="10">
        <v>261560</v>
      </c>
      <c r="F616" s="10" t="s">
        <v>13</v>
      </c>
      <c r="G616" s="10" t="s">
        <v>2124</v>
      </c>
      <c r="H616" s="10" t="s">
        <v>2125</v>
      </c>
      <c r="I616" s="10">
        <v>1</v>
      </c>
      <c r="J616" s="11">
        <v>20.477</v>
      </c>
      <c r="K616" s="11">
        <f>IF(Tabela1[[#This Row],[distância '[km']]]&gt;100,TRUNC(Tabela1[[#This Row],[distância '[km']]]/'Custos Unitários'!$C$7,0),0)</f>
        <v>0</v>
      </c>
      <c r="L616" s="1">
        <f>Tabela1[[#This Row],[distância '[km']]]*(1+'Custos Unitários'!$C$8)*(('Custos Unitários'!$C$21*'Custos Unitários'!$C$4)+('Custos Unitários'!$C$22*'Custos Unitários'!$C$5))</f>
        <v>783611.38601544558</v>
      </c>
      <c r="M616" s="1">
        <f>Tabela1[[#This Row],[Qtdade Amplificação]]*('Custos Unitários'!C$20)+IF(Tabela1[[#This Row],[Qtdade Amplificação]]&gt;4,TRUNC(Tabela1[[#This Row],[Qtdade Amplificação]]/4)*'Custos Unitários'!C$17,0)</f>
        <v>0</v>
      </c>
      <c r="N61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1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16" s="1">
        <f>'Custos Unitários'!$C$23*'Custos Unitários'!$C$6</f>
        <v>302692.44182889489</v>
      </c>
      <c r="Q616" s="5">
        <f>SUM(Tabela2[[#This Row],[custo duto e fibra]:[custo infra estação]])</f>
        <v>1452775.6255656767</v>
      </c>
      <c r="R616" s="2">
        <f>Tabela1[[#This Row],[distância '[km']]]*(1+'Custos Unitários'!$C$8)*('Custos Unitários'!$C$21*'Custos Unitários'!$C$4*'Custos Unitários'!$E$21+'Custos Unitários'!$C$22*'Custos Unitários'!$C$5*'Custos Unitários'!$E$22)</f>
        <v>9403.3366321853464</v>
      </c>
      <c r="S616" s="2">
        <f>Tabela1[[#This Row],[Qtdade Amplificação]]*('Custos Unitários'!D$20)+IF(Tabela1[[#This Row],[Qtdade Amplificação]]&gt;4,TRUNC(Tabela1[[#This Row],[Qtdade Amplificação]]/4)*'Custos Unitários'!D$17,0)</f>
        <v>0</v>
      </c>
      <c r="T61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1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16" s="2">
        <f>'Custos Unitários'!$C$23*'Custos Unitários'!$E$23*'Custos Unitários'!$C$6</f>
        <v>24215.39534631159</v>
      </c>
      <c r="W616" s="5">
        <f>SUM(Tabela3[[#This Row],[opex duto e fibra]:[opex infra estação]])</f>
        <v>66605.977135668072</v>
      </c>
    </row>
    <row r="617" spans="1:23" x14ac:dyDescent="0.25">
      <c r="A617" s="10">
        <v>170980</v>
      </c>
      <c r="B617" s="10" t="s">
        <v>20</v>
      </c>
      <c r="C617" s="10" t="s">
        <v>2130</v>
      </c>
      <c r="D617" s="10" t="s">
        <v>2131</v>
      </c>
      <c r="E617" s="10">
        <v>172065</v>
      </c>
      <c r="F617" s="10" t="s">
        <v>20</v>
      </c>
      <c r="G617" s="10" t="s">
        <v>2132</v>
      </c>
      <c r="H617" s="10" t="s">
        <v>2133</v>
      </c>
      <c r="I617" s="10">
        <v>1</v>
      </c>
      <c r="J617" s="11">
        <v>37.015000000000001</v>
      </c>
      <c r="K617" s="11">
        <f>IF(Tabela1[[#This Row],[distância '[km']]]&gt;100,TRUNC(Tabela1[[#This Row],[distância '[km']]]/'Custos Unitários'!$C$7,0),0)</f>
        <v>0</v>
      </c>
      <c r="L617" s="1">
        <f>Tabela1[[#This Row],[distância '[km']]]*(1+'Custos Unitários'!$C$8)*(('Custos Unitários'!$C$21*'Custos Unitários'!$C$4)+('Custos Unitários'!$C$22*'Custos Unitários'!$C$5))</f>
        <v>1416485.591315218</v>
      </c>
      <c r="M617" s="1">
        <f>Tabela1[[#This Row],[Qtdade Amplificação]]*('Custos Unitários'!C$20)+IF(Tabela1[[#This Row],[Qtdade Amplificação]]&gt;4,TRUNC(Tabela1[[#This Row],[Qtdade Amplificação]]/4)*'Custos Unitários'!C$17,0)</f>
        <v>0</v>
      </c>
      <c r="N61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1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17" s="1">
        <f>'Custos Unitários'!$C$23*'Custos Unitários'!$C$6</f>
        <v>302692.44182889489</v>
      </c>
      <c r="Q617" s="5">
        <f>SUM(Tabela2[[#This Row],[custo duto e fibra]:[custo infra estação]])</f>
        <v>2085649.830865449</v>
      </c>
      <c r="R617" s="2">
        <f>Tabela1[[#This Row],[distância '[km']]]*(1+'Custos Unitários'!$C$8)*('Custos Unitários'!$C$21*'Custos Unitários'!$C$4*'Custos Unitários'!$E$21+'Custos Unitários'!$C$22*'Custos Unitários'!$C$5*'Custos Unitários'!$E$22)</f>
        <v>16997.827095782617</v>
      </c>
      <c r="S617" s="2">
        <f>Tabela1[[#This Row],[Qtdade Amplificação]]*('Custos Unitários'!D$20)+IF(Tabela1[[#This Row],[Qtdade Amplificação]]&gt;4,TRUNC(Tabela1[[#This Row],[Qtdade Amplificação]]/4)*'Custos Unitários'!D$17,0)</f>
        <v>0</v>
      </c>
      <c r="T61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1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17" s="2">
        <f>'Custos Unitários'!$C$23*'Custos Unitários'!$E$23*'Custos Unitários'!$C$6</f>
        <v>24215.39534631159</v>
      </c>
      <c r="W617" s="5">
        <f>SUM(Tabela3[[#This Row],[opex duto e fibra]:[opex infra estação]])</f>
        <v>74200.467599265336</v>
      </c>
    </row>
    <row r="618" spans="1:23" x14ac:dyDescent="0.25">
      <c r="A618" s="10">
        <v>352140</v>
      </c>
      <c r="B618" s="10" t="s">
        <v>158</v>
      </c>
      <c r="C618" s="10" t="s">
        <v>4828</v>
      </c>
      <c r="D618" s="10" t="s">
        <v>4829</v>
      </c>
      <c r="E618" s="10">
        <v>352690</v>
      </c>
      <c r="F618" s="10" t="s">
        <v>158</v>
      </c>
      <c r="G618" s="10" t="s">
        <v>4830</v>
      </c>
      <c r="H618" s="10" t="s">
        <v>4831</v>
      </c>
      <c r="I618" s="10">
        <v>1</v>
      </c>
      <c r="J618" s="11">
        <v>16.989000000000001</v>
      </c>
      <c r="K618" s="11">
        <f>IF(Tabela1[[#This Row],[distância '[km']]]&gt;100,TRUNC(Tabela1[[#This Row],[distância '[km']]]/'Custos Unitários'!$C$7,0),0)</f>
        <v>0</v>
      </c>
      <c r="L618" s="1">
        <f>Tabela1[[#This Row],[distância '[km']]]*(1+'Custos Unitários'!$C$8)*(('Custos Unitários'!$C$21*'Custos Unitários'!$C$4)+('Custos Unitários'!$C$22*'Custos Unitários'!$C$5))</f>
        <v>650133.01933957147</v>
      </c>
      <c r="M618" s="1">
        <f>Tabela1[[#This Row],[Qtdade Amplificação]]*('Custos Unitários'!C$20)+IF(Tabela1[[#This Row],[Qtdade Amplificação]]&gt;4,TRUNC(Tabela1[[#This Row],[Qtdade Amplificação]]/4)*'Custos Unitários'!C$17,0)</f>
        <v>0</v>
      </c>
      <c r="N61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1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18" s="1">
        <f>'Custos Unitários'!$C$23*'Custos Unitários'!$C$6</f>
        <v>302692.44182889489</v>
      </c>
      <c r="Q618" s="5">
        <f>SUM(Tabela2[[#This Row],[custo duto e fibra]:[custo infra estação]])</f>
        <v>1319297.2588898027</v>
      </c>
      <c r="R618" s="2">
        <f>Tabela1[[#This Row],[distância '[km']]]*(1+'Custos Unitários'!$C$8)*('Custos Unitários'!$C$21*'Custos Unitários'!$C$4*'Custos Unitários'!$E$21+'Custos Unitários'!$C$22*'Custos Unitários'!$C$5*'Custos Unitários'!$E$22)</f>
        <v>7801.5962320748586</v>
      </c>
      <c r="S618" s="2">
        <f>Tabela1[[#This Row],[Qtdade Amplificação]]*('Custos Unitários'!D$20)+IF(Tabela1[[#This Row],[Qtdade Amplificação]]&gt;4,TRUNC(Tabela1[[#This Row],[Qtdade Amplificação]]/4)*'Custos Unitários'!D$17,0)</f>
        <v>0</v>
      </c>
      <c r="T61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1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18" s="2">
        <f>'Custos Unitários'!$C$23*'Custos Unitários'!$E$23*'Custos Unitários'!$C$6</f>
        <v>24215.39534631159</v>
      </c>
      <c r="W618" s="5">
        <f>SUM(Tabela3[[#This Row],[opex duto e fibra]:[opex infra estação]])</f>
        <v>65004.236735557584</v>
      </c>
    </row>
    <row r="619" spans="1:23" x14ac:dyDescent="0.25">
      <c r="A619" s="10">
        <v>431050</v>
      </c>
      <c r="B619" s="10" t="s">
        <v>32</v>
      </c>
      <c r="C619" s="10" t="s">
        <v>4832</v>
      </c>
      <c r="D619" s="10" t="s">
        <v>4833</v>
      </c>
      <c r="E619" s="10">
        <v>421210</v>
      </c>
      <c r="F619" s="10" t="s">
        <v>554</v>
      </c>
      <c r="G619" s="10" t="s">
        <v>4834</v>
      </c>
      <c r="H619" s="10" t="s">
        <v>4835</v>
      </c>
      <c r="I619" s="10">
        <v>1</v>
      </c>
      <c r="J619" s="11">
        <v>23.119</v>
      </c>
      <c r="K619" s="11">
        <f>IF(Tabela1[[#This Row],[distância '[km']]]&gt;100,TRUNC(Tabela1[[#This Row],[distância '[km']]]/'Custos Unitários'!$C$7,0),0)</f>
        <v>0</v>
      </c>
      <c r="L619" s="1">
        <f>Tabela1[[#This Row],[distância '[km']]]*(1+'Custos Unitários'!$C$8)*(('Custos Unitários'!$C$21*'Custos Unitários'!$C$4)+('Custos Unitários'!$C$22*'Custos Unitários'!$C$5))</f>
        <v>884715.12591156352</v>
      </c>
      <c r="M619" s="1">
        <f>Tabela1[[#This Row],[Qtdade Amplificação]]*('Custos Unitários'!C$20)+IF(Tabela1[[#This Row],[Qtdade Amplificação]]&gt;4,TRUNC(Tabela1[[#This Row],[Qtdade Amplificação]]/4)*'Custos Unitários'!C$17,0)</f>
        <v>0</v>
      </c>
      <c r="N61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1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19" s="1">
        <f>'Custos Unitários'!$C$23*'Custos Unitários'!$C$6</f>
        <v>302692.44182889489</v>
      </c>
      <c r="Q619" s="5">
        <f>SUM(Tabela2[[#This Row],[custo duto e fibra]:[custo infra estação]])</f>
        <v>1553879.3654617947</v>
      </c>
      <c r="R619" s="2">
        <f>Tabela1[[#This Row],[distância '[km']]]*(1+'Custos Unitários'!$C$8)*('Custos Unitários'!$C$21*'Custos Unitários'!$C$4*'Custos Unitários'!$E$21+'Custos Unitários'!$C$22*'Custos Unitários'!$C$5*'Custos Unitários'!$E$22)</f>
        <v>10616.581510938762</v>
      </c>
      <c r="S619" s="2">
        <f>Tabela1[[#This Row],[Qtdade Amplificação]]*('Custos Unitários'!D$20)+IF(Tabela1[[#This Row],[Qtdade Amplificação]]&gt;4,TRUNC(Tabela1[[#This Row],[Qtdade Amplificação]]/4)*'Custos Unitários'!D$17,0)</f>
        <v>0</v>
      </c>
      <c r="T61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1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19" s="2">
        <f>'Custos Unitários'!$C$23*'Custos Unitários'!$E$23*'Custos Unitários'!$C$6</f>
        <v>24215.39534631159</v>
      </c>
      <c r="W619" s="5">
        <f>SUM(Tabela3[[#This Row],[opex duto e fibra]:[opex infra estação]])</f>
        <v>67819.222014421481</v>
      </c>
    </row>
    <row r="620" spans="1:23" x14ac:dyDescent="0.25">
      <c r="A620" s="10">
        <v>320265</v>
      </c>
      <c r="B620" s="10" t="s">
        <v>67</v>
      </c>
      <c r="C620" s="10" t="s">
        <v>2134</v>
      </c>
      <c r="D620" s="10" t="s">
        <v>2135</v>
      </c>
      <c r="E620" s="10">
        <v>320300</v>
      </c>
      <c r="F620" s="10" t="s">
        <v>67</v>
      </c>
      <c r="G620" s="10" t="s">
        <v>2136</v>
      </c>
      <c r="H620" s="10" t="s">
        <v>2137</v>
      </c>
      <c r="I620" s="10">
        <v>1</v>
      </c>
      <c r="J620" s="11">
        <v>15.725</v>
      </c>
      <c r="K620" s="11">
        <f>IF(Tabela1[[#This Row],[distância '[km']]]&gt;100,TRUNC(Tabela1[[#This Row],[distância '[km']]]/'Custos Unitários'!$C$7,0),0)</f>
        <v>0</v>
      </c>
      <c r="L620" s="1">
        <f>Tabela1[[#This Row],[distância '[km']]]*(1+'Custos Unitários'!$C$8)*(('Custos Unitários'!$C$21*'Custos Unitários'!$C$4)+('Custos Unitários'!$C$22*'Custos Unitários'!$C$5))</f>
        <v>601762.41857170872</v>
      </c>
      <c r="M620" s="1">
        <f>Tabela1[[#This Row],[Qtdade Amplificação]]*('Custos Unitários'!C$20)+IF(Tabela1[[#This Row],[Qtdade Amplificação]]&gt;4,TRUNC(Tabela1[[#This Row],[Qtdade Amplificação]]/4)*'Custos Unitários'!C$17,0)</f>
        <v>0</v>
      </c>
      <c r="N62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2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20" s="1">
        <f>'Custos Unitários'!$C$23*'Custos Unitários'!$C$6</f>
        <v>302692.44182889489</v>
      </c>
      <c r="Q620" s="5">
        <f>SUM(Tabela2[[#This Row],[custo duto e fibra]:[custo infra estação]])</f>
        <v>1270926.65812194</v>
      </c>
      <c r="R620" s="2">
        <f>Tabela1[[#This Row],[distância '[km']]]*(1+'Custos Unitários'!$C$8)*('Custos Unitários'!$C$21*'Custos Unitários'!$C$4*'Custos Unitários'!$E$21+'Custos Unitários'!$C$22*'Custos Unitários'!$C$5*'Custos Unitários'!$E$22)</f>
        <v>7221.1490228605053</v>
      </c>
      <c r="S620" s="2">
        <f>Tabela1[[#This Row],[Qtdade Amplificação]]*('Custos Unitários'!D$20)+IF(Tabela1[[#This Row],[Qtdade Amplificação]]&gt;4,TRUNC(Tabela1[[#This Row],[Qtdade Amplificação]]/4)*'Custos Unitários'!D$17,0)</f>
        <v>0</v>
      </c>
      <c r="T62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2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20" s="2">
        <f>'Custos Unitários'!$C$23*'Custos Unitários'!$E$23*'Custos Unitários'!$C$6</f>
        <v>24215.39534631159</v>
      </c>
      <c r="W620" s="5">
        <f>SUM(Tabela3[[#This Row],[opex duto e fibra]:[opex infra estação]])</f>
        <v>64423.789526343229</v>
      </c>
    </row>
    <row r="621" spans="1:23" x14ac:dyDescent="0.25">
      <c r="A621" s="10">
        <v>220490</v>
      </c>
      <c r="B621" s="10" t="s">
        <v>27</v>
      </c>
      <c r="C621" s="10" t="s">
        <v>2138</v>
      </c>
      <c r="D621" s="10" t="s">
        <v>2139</v>
      </c>
      <c r="E621" s="10">
        <v>220435</v>
      </c>
      <c r="F621" s="10" t="s">
        <v>27</v>
      </c>
      <c r="G621" s="10" t="s">
        <v>2140</v>
      </c>
      <c r="H621" s="10" t="s">
        <v>2141</v>
      </c>
      <c r="I621" s="10">
        <v>1</v>
      </c>
      <c r="J621" s="11">
        <v>98.938000000000002</v>
      </c>
      <c r="K621" s="11">
        <f>IF(Tabela1[[#This Row],[distância '[km']]]&gt;100,TRUNC(Tabela1[[#This Row],[distância '[km']]]/'Custos Unitários'!$C$7,0),0)</f>
        <v>0</v>
      </c>
      <c r="L621" s="1">
        <f>Tabela1[[#This Row],[distância '[km']]]*(1+'Custos Unitários'!$C$8)*(('Custos Unitários'!$C$21*'Custos Unitários'!$C$4)+('Custos Unitários'!$C$22*'Custos Unitários'!$C$5))</f>
        <v>3786147.5464958809</v>
      </c>
      <c r="M621" s="1">
        <f>Tabela1[[#This Row],[Qtdade Amplificação]]*('Custos Unitários'!C$20)+IF(Tabela1[[#This Row],[Qtdade Amplificação]]&gt;4,TRUNC(Tabela1[[#This Row],[Qtdade Amplificação]]/4)*'Custos Unitários'!C$17,0)</f>
        <v>0</v>
      </c>
      <c r="N62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62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621" s="1">
        <f>'Custos Unitários'!$C$23*'Custos Unitários'!$C$6</f>
        <v>302692.44182889489</v>
      </c>
      <c r="Q621" s="5">
        <f>SUM(Tabela2[[#This Row],[custo duto e fibra]:[custo infra estação]])</f>
        <v>4506623.1271375809</v>
      </c>
      <c r="R621" s="2">
        <f>Tabela1[[#This Row],[distância '[km']]]*(1+'Custos Unitários'!$C$8)*('Custos Unitários'!$C$21*'Custos Unitários'!$C$4*'Custos Unitários'!$E$21+'Custos Unitários'!$C$22*'Custos Unitários'!$C$5*'Custos Unitários'!$E$22)</f>
        <v>45433.770557950578</v>
      </c>
      <c r="S621" s="2">
        <f>Tabela1[[#This Row],[Qtdade Amplificação]]*('Custos Unitários'!D$20)+IF(Tabela1[[#This Row],[Qtdade Amplificação]]&gt;4,TRUNC(Tabela1[[#This Row],[Qtdade Amplificação]]/4)*'Custos Unitários'!D$17,0)</f>
        <v>0</v>
      </c>
      <c r="T62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62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621" s="2">
        <f>'Custos Unitários'!$C$23*'Custos Unitários'!$E$23*'Custos Unitários'!$C$6</f>
        <v>24215.39534631159</v>
      </c>
      <c r="W621" s="5">
        <f>SUM(Tabela3[[#This Row],[opex duto e fibra]:[opex infra estação]])</f>
        <v>107767.54517058024</v>
      </c>
    </row>
    <row r="622" spans="1:23" x14ac:dyDescent="0.25">
      <c r="A622" s="10">
        <v>313180</v>
      </c>
      <c r="B622" s="10" t="s">
        <v>37</v>
      </c>
      <c r="C622" s="10" t="s">
        <v>2142</v>
      </c>
      <c r="D622" s="10" t="s">
        <v>2143</v>
      </c>
      <c r="E622" s="10">
        <v>320090</v>
      </c>
      <c r="F622" s="10" t="s">
        <v>67</v>
      </c>
      <c r="G622" s="10" t="s">
        <v>70</v>
      </c>
      <c r="H622" s="10" t="s">
        <v>71</v>
      </c>
      <c r="I622" s="10">
        <v>1</v>
      </c>
      <c r="J622" s="11">
        <v>66.025000000000006</v>
      </c>
      <c r="K622" s="11">
        <f>IF(Tabela1[[#This Row],[distância '[km']]]&gt;100,TRUNC(Tabela1[[#This Row],[distância '[km']]]/'Custos Unitários'!$C$7,0),0)</f>
        <v>0</v>
      </c>
      <c r="L622" s="1">
        <f>Tabela1[[#This Row],[distância '[km']]]*(1+'Custos Unitários'!$C$8)*(('Custos Unitários'!$C$21*'Custos Unitários'!$C$4)+('Custos Unitários'!$C$22*'Custos Unitários'!$C$5))</f>
        <v>2526636.8003940908</v>
      </c>
      <c r="M622" s="1">
        <f>Tabela1[[#This Row],[Qtdade Amplificação]]*('Custos Unitários'!C$20)+IF(Tabela1[[#This Row],[Qtdade Amplificação]]&gt;4,TRUNC(Tabela1[[#This Row],[Qtdade Amplificação]]/4)*'Custos Unitários'!C$17,0)</f>
        <v>0</v>
      </c>
      <c r="N62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62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622" s="1">
        <f>'Custos Unitários'!$C$23*'Custos Unitários'!$C$6</f>
        <v>302692.44182889489</v>
      </c>
      <c r="Q622" s="5">
        <f>SUM(Tabela2[[#This Row],[custo duto e fibra]:[custo infra estação]])</f>
        <v>3201210.7278949642</v>
      </c>
      <c r="R622" s="2">
        <f>Tabela1[[#This Row],[distância '[km']]]*(1+'Custos Unitários'!$C$8)*('Custos Unitários'!$C$21*'Custos Unitários'!$C$4*'Custos Unitários'!$E$21+'Custos Unitários'!$C$22*'Custos Unitários'!$C$5*'Custos Unitários'!$E$22)</f>
        <v>30319.641604729091</v>
      </c>
      <c r="S622" s="2">
        <f>Tabela1[[#This Row],[Qtdade Amplificação]]*('Custos Unitários'!D$20)+IF(Tabela1[[#This Row],[Qtdade Amplificação]]&gt;4,TRUNC(Tabela1[[#This Row],[Qtdade Amplificação]]/4)*'Custos Unitários'!D$17,0)</f>
        <v>0</v>
      </c>
      <c r="T62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62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622" s="2">
        <f>'Custos Unitários'!$C$23*'Custos Unitários'!$E$23*'Custos Unitários'!$C$6</f>
        <v>24215.39534631159</v>
      </c>
      <c r="W622" s="5">
        <f>SUM(Tabela3[[#This Row],[opex duto e fibra]:[opex infra estação]])</f>
        <v>88063.250903276028</v>
      </c>
    </row>
    <row r="623" spans="1:23" x14ac:dyDescent="0.25">
      <c r="A623" s="10">
        <v>171050</v>
      </c>
      <c r="B623" s="10" t="s">
        <v>20</v>
      </c>
      <c r="C623" s="10" t="s">
        <v>2144</v>
      </c>
      <c r="D623" s="10" t="s">
        <v>2145</v>
      </c>
      <c r="E623" s="10">
        <v>172125</v>
      </c>
      <c r="F623" s="10" t="s">
        <v>20</v>
      </c>
      <c r="G623" s="10" t="s">
        <v>717</v>
      </c>
      <c r="H623" s="10" t="s">
        <v>718</v>
      </c>
      <c r="I623" s="10">
        <v>1</v>
      </c>
      <c r="J623" s="11">
        <v>110.639</v>
      </c>
      <c r="K623" s="11">
        <f>IF(Tabela1[[#This Row],[distância '[km']]]&gt;100,TRUNC(Tabela1[[#This Row],[distância '[km']]]/'Custos Unitários'!$C$7,0),0)</f>
        <v>1</v>
      </c>
      <c r="L623" s="1">
        <f>Tabela1[[#This Row],[distância '[km']]]*(1+'Custos Unitários'!$C$8)*(('Custos Unitários'!$C$21*'Custos Unitários'!$C$4)+('Custos Unitários'!$C$22*'Custos Unitários'!$C$5))</f>
        <v>4233920.0145217991</v>
      </c>
      <c r="M623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62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62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623" s="1">
        <f>'Custos Unitários'!$C$23*'Custos Unitários'!$C$6</f>
        <v>302692.44182889489</v>
      </c>
      <c r="Q623" s="5">
        <f>SUM(Tabela2[[#This Row],[custo duto e fibra]:[custo infra estação]])</f>
        <v>5187403.3669759016</v>
      </c>
      <c r="R623" s="2">
        <f>Tabela1[[#This Row],[distância '[km']]]*(1+'Custos Unitários'!$C$8)*('Custos Unitários'!$C$21*'Custos Unitários'!$C$4*'Custos Unitários'!$E$21+'Custos Unitários'!$C$22*'Custos Unitários'!$C$5*'Custos Unitários'!$E$22)</f>
        <v>50807.040174261594</v>
      </c>
      <c r="S623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62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62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623" s="2">
        <f>'Custos Unitários'!$C$23*'Custos Unitários'!$E$23*'Custos Unitários'!$C$6</f>
        <v>24215.39534631159</v>
      </c>
      <c r="W623" s="5">
        <f>SUM(Tabela3[[#This Row],[opex duto e fibra]:[opex infra estação]])</f>
        <v>131053.1598260763</v>
      </c>
    </row>
    <row r="624" spans="1:23" x14ac:dyDescent="0.25">
      <c r="A624" s="10">
        <v>313200</v>
      </c>
      <c r="B624" s="10" t="s">
        <v>37</v>
      </c>
      <c r="C624" s="10" t="s">
        <v>2146</v>
      </c>
      <c r="D624" s="10" t="s">
        <v>2147</v>
      </c>
      <c r="E624" s="10">
        <v>312735</v>
      </c>
      <c r="F624" s="10" t="s">
        <v>37</v>
      </c>
      <c r="G624" s="10" t="s">
        <v>2148</v>
      </c>
      <c r="H624" s="10" t="s">
        <v>2149</v>
      </c>
      <c r="I624" s="10">
        <v>1</v>
      </c>
      <c r="J624" s="11">
        <v>77.73</v>
      </c>
      <c r="K624" s="11">
        <f>IF(Tabela1[[#This Row],[distância '[km']]]&gt;100,TRUNC(Tabela1[[#This Row],[distância '[km']]]/'Custos Unitários'!$C$7,0),0)</f>
        <v>0</v>
      </c>
      <c r="L624" s="1">
        <f>Tabela1[[#This Row],[distância '[km']]]*(1+'Custos Unitários'!$C$8)*(('Custos Unitários'!$C$21*'Custos Unitários'!$C$4)+('Custos Unitários'!$C$22*'Custos Unitários'!$C$5))</f>
        <v>2974562.3399414262</v>
      </c>
      <c r="M624" s="1">
        <f>Tabela1[[#This Row],[Qtdade Amplificação]]*('Custos Unitários'!C$20)+IF(Tabela1[[#This Row],[Qtdade Amplificação]]&gt;4,TRUNC(Tabela1[[#This Row],[Qtdade Amplificação]]/4)*'Custos Unitários'!C$17,0)</f>
        <v>0</v>
      </c>
      <c r="N62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62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624" s="1">
        <f>'Custos Unitários'!$C$23*'Custos Unitários'!$C$6</f>
        <v>302692.44182889489</v>
      </c>
      <c r="Q624" s="5">
        <f>SUM(Tabela2[[#This Row],[custo duto e fibra]:[custo infra estação]])</f>
        <v>3649136.2674422995</v>
      </c>
      <c r="R624" s="2">
        <f>Tabela1[[#This Row],[distância '[km']]]*(1+'Custos Unitários'!$C$8)*('Custos Unitários'!$C$21*'Custos Unitários'!$C$4*'Custos Unitários'!$E$21+'Custos Unitários'!$C$22*'Custos Unitários'!$C$5*'Custos Unitários'!$E$22)</f>
        <v>35694.748079297118</v>
      </c>
      <c r="S624" s="2">
        <f>Tabela1[[#This Row],[Qtdade Amplificação]]*('Custos Unitários'!D$20)+IF(Tabela1[[#This Row],[Qtdade Amplificação]]&gt;4,TRUNC(Tabela1[[#This Row],[Qtdade Amplificação]]/4)*'Custos Unitários'!D$17,0)</f>
        <v>0</v>
      </c>
      <c r="T62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62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624" s="2">
        <f>'Custos Unitários'!$C$23*'Custos Unitários'!$E$23*'Custos Unitários'!$C$6</f>
        <v>24215.39534631159</v>
      </c>
      <c r="W624" s="5">
        <f>SUM(Tabela3[[#This Row],[opex duto e fibra]:[opex infra estação]])</f>
        <v>93438.357377844062</v>
      </c>
    </row>
    <row r="625" spans="1:23" x14ac:dyDescent="0.25">
      <c r="A625" s="10">
        <v>313210</v>
      </c>
      <c r="B625" s="10" t="s">
        <v>37</v>
      </c>
      <c r="C625" s="10" t="s">
        <v>2150</v>
      </c>
      <c r="D625" s="10" t="s">
        <v>2151</v>
      </c>
      <c r="E625" s="10">
        <v>313930</v>
      </c>
      <c r="F625" s="10" t="s">
        <v>37</v>
      </c>
      <c r="G625" s="10" t="s">
        <v>2642</v>
      </c>
      <c r="H625" s="10" t="s">
        <v>2643</v>
      </c>
      <c r="I625" s="10">
        <v>1</v>
      </c>
      <c r="J625" s="11">
        <v>47.497</v>
      </c>
      <c r="K625" s="11">
        <f>IF(Tabela1[[#This Row],[distância '[km']]]&gt;100,TRUNC(Tabela1[[#This Row],[distância '[km']]]/'Custos Unitários'!$C$7,0),0)</f>
        <v>0</v>
      </c>
      <c r="L625" s="1">
        <f>Tabela1[[#This Row],[distância '[km']]]*(1+'Custos Unitários'!$C$8)*(('Custos Unitários'!$C$21*'Custos Unitários'!$C$4)+('Custos Unitários'!$C$22*'Custos Unitários'!$C$5))</f>
        <v>1817609.5131892182</v>
      </c>
      <c r="M625" s="1">
        <f>Tabela1[[#This Row],[Qtdade Amplificação]]*('Custos Unitários'!C$20)+IF(Tabela1[[#This Row],[Qtdade Amplificação]]&gt;4,TRUNC(Tabela1[[#This Row],[Qtdade Amplificação]]/4)*'Custos Unitários'!C$17,0)</f>
        <v>0</v>
      </c>
      <c r="N62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2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25" s="1">
        <f>'Custos Unitários'!$C$23*'Custos Unitários'!$C$6</f>
        <v>302692.44182889489</v>
      </c>
      <c r="Q625" s="5">
        <f>SUM(Tabela2[[#This Row],[custo duto e fibra]:[custo infra estação]])</f>
        <v>2486773.7527394495</v>
      </c>
      <c r="R625" s="2">
        <f>Tabela1[[#This Row],[distância '[km']]]*(1+'Custos Unitários'!$C$8)*('Custos Unitários'!$C$21*'Custos Unitários'!$C$4*'Custos Unitários'!$E$21+'Custos Unitários'!$C$22*'Custos Unitários'!$C$5*'Custos Unitários'!$E$22)</f>
        <v>21811.314158270619</v>
      </c>
      <c r="S625" s="2">
        <f>Tabela1[[#This Row],[Qtdade Amplificação]]*('Custos Unitários'!D$20)+IF(Tabela1[[#This Row],[Qtdade Amplificação]]&gt;4,TRUNC(Tabela1[[#This Row],[Qtdade Amplificação]]/4)*'Custos Unitários'!D$17,0)</f>
        <v>0</v>
      </c>
      <c r="T62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2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25" s="2">
        <f>'Custos Unitários'!$C$23*'Custos Unitários'!$E$23*'Custos Unitários'!$C$6</f>
        <v>24215.39534631159</v>
      </c>
      <c r="W625" s="5">
        <f>SUM(Tabela3[[#This Row],[opex duto e fibra]:[opex infra estação]])</f>
        <v>79013.954661753349</v>
      </c>
    </row>
    <row r="626" spans="1:23" x14ac:dyDescent="0.25">
      <c r="A626" s="10">
        <v>431055</v>
      </c>
      <c r="B626" s="10" t="s">
        <v>32</v>
      </c>
      <c r="C626" s="10" t="s">
        <v>2152</v>
      </c>
      <c r="D626" s="10" t="s">
        <v>2153</v>
      </c>
      <c r="E626" s="10">
        <v>431770</v>
      </c>
      <c r="F626" s="10" t="s">
        <v>32</v>
      </c>
      <c r="G626" s="10" t="s">
        <v>2154</v>
      </c>
      <c r="H626" s="10" t="s">
        <v>2155</v>
      </c>
      <c r="I626" s="10">
        <v>1</v>
      </c>
      <c r="J626" s="11">
        <v>48.237000000000002</v>
      </c>
      <c r="K626" s="11">
        <f>IF(Tabela1[[#This Row],[distância '[km']]]&gt;100,TRUNC(Tabela1[[#This Row],[distância '[km']]]/'Custos Unitários'!$C$7,0),0)</f>
        <v>0</v>
      </c>
      <c r="L626" s="1">
        <f>Tabela1[[#This Row],[distância '[km']]]*(1+'Custos Unitários'!$C$8)*(('Custos Unitários'!$C$21*'Custos Unitários'!$C$4)+('Custos Unitários'!$C$22*'Custos Unitários'!$C$5))</f>
        <v>1845927.7446514161</v>
      </c>
      <c r="M626" s="1">
        <f>Tabela1[[#This Row],[Qtdade Amplificação]]*('Custos Unitários'!C$20)+IF(Tabela1[[#This Row],[Qtdade Amplificação]]&gt;4,TRUNC(Tabela1[[#This Row],[Qtdade Amplificação]]/4)*'Custos Unitários'!C$17,0)</f>
        <v>0</v>
      </c>
      <c r="N62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2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26" s="1">
        <f>'Custos Unitários'!$C$23*'Custos Unitários'!$C$6</f>
        <v>302692.44182889489</v>
      </c>
      <c r="Q626" s="5">
        <f>SUM(Tabela2[[#This Row],[custo duto e fibra]:[custo infra estação]])</f>
        <v>2515091.9842016473</v>
      </c>
      <c r="R626" s="2">
        <f>Tabela1[[#This Row],[distância '[km']]]*(1+'Custos Unitários'!$C$8)*('Custos Unitários'!$C$21*'Custos Unitários'!$C$4*'Custos Unitários'!$E$21+'Custos Unitários'!$C$22*'Custos Unitários'!$C$5*'Custos Unitários'!$E$22)</f>
        <v>22151.132935816997</v>
      </c>
      <c r="S626" s="2">
        <f>Tabela1[[#This Row],[Qtdade Amplificação]]*('Custos Unitários'!D$20)+IF(Tabela1[[#This Row],[Qtdade Amplificação]]&gt;4,TRUNC(Tabela1[[#This Row],[Qtdade Amplificação]]/4)*'Custos Unitários'!D$17,0)</f>
        <v>0</v>
      </c>
      <c r="T62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2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26" s="2">
        <f>'Custos Unitários'!$C$23*'Custos Unitários'!$E$23*'Custos Unitários'!$C$6</f>
        <v>24215.39534631159</v>
      </c>
      <c r="W626" s="5">
        <f>SUM(Tabela3[[#This Row],[opex duto e fibra]:[opex infra estação]])</f>
        <v>79353.773439299723</v>
      </c>
    </row>
    <row r="627" spans="1:23" x14ac:dyDescent="0.25">
      <c r="A627" s="10">
        <v>291500</v>
      </c>
      <c r="B627" s="10" t="s">
        <v>8</v>
      </c>
      <c r="C627" s="10" t="s">
        <v>2156</v>
      </c>
      <c r="D627" s="10" t="s">
        <v>2157</v>
      </c>
      <c r="E627" s="10">
        <v>291430</v>
      </c>
      <c r="F627" s="10" t="s">
        <v>8</v>
      </c>
      <c r="G627" s="10" t="s">
        <v>534</v>
      </c>
      <c r="H627" s="10" t="s">
        <v>535</v>
      </c>
      <c r="I627" s="10">
        <v>1</v>
      </c>
      <c r="J627" s="11">
        <v>39.396000000000001</v>
      </c>
      <c r="K627" s="11">
        <f>IF(Tabela1[[#This Row],[distância '[km']]]&gt;100,TRUNC(Tabela1[[#This Row],[distância '[km']]]/'Custos Unitários'!$C$7,0),0)</f>
        <v>0</v>
      </c>
      <c r="L627" s="1">
        <f>Tabela1[[#This Row],[distância '[km']]]*(1+'Custos Unitários'!$C$8)*(('Custos Unitários'!$C$21*'Custos Unitários'!$C$4)+('Custos Unitários'!$C$22*'Custos Unitários'!$C$5))</f>
        <v>1507601.4144388579</v>
      </c>
      <c r="M627" s="1">
        <f>Tabela1[[#This Row],[Qtdade Amplificação]]*('Custos Unitários'!C$20)+IF(Tabela1[[#This Row],[Qtdade Amplificação]]&gt;4,TRUNC(Tabela1[[#This Row],[Qtdade Amplificação]]/4)*'Custos Unitários'!C$17,0)</f>
        <v>0</v>
      </c>
      <c r="N62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2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27" s="1">
        <f>'Custos Unitários'!$C$23*'Custos Unitários'!$C$6</f>
        <v>302692.44182889489</v>
      </c>
      <c r="Q627" s="5">
        <f>SUM(Tabela2[[#This Row],[custo duto e fibra]:[custo infra estação]])</f>
        <v>2176765.6539890887</v>
      </c>
      <c r="R627" s="2">
        <f>Tabela1[[#This Row],[distância '[km']]]*(1+'Custos Unitários'!$C$8)*('Custos Unitários'!$C$21*'Custos Unitários'!$C$4*'Custos Unitários'!$E$21+'Custos Unitários'!$C$22*'Custos Unitários'!$C$5*'Custos Unitários'!$E$22)</f>
        <v>18091.216973266295</v>
      </c>
      <c r="S627" s="2">
        <f>Tabela1[[#This Row],[Qtdade Amplificação]]*('Custos Unitários'!D$20)+IF(Tabela1[[#This Row],[Qtdade Amplificação]]&gt;4,TRUNC(Tabela1[[#This Row],[Qtdade Amplificação]]/4)*'Custos Unitários'!D$17,0)</f>
        <v>0</v>
      </c>
      <c r="T62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2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27" s="2">
        <f>'Custos Unitários'!$C$23*'Custos Unitários'!$E$23*'Custos Unitários'!$C$6</f>
        <v>24215.39534631159</v>
      </c>
      <c r="W627" s="5">
        <f>SUM(Tabela3[[#This Row],[opex duto e fibra]:[opex infra estação]])</f>
        <v>75293.857476749021</v>
      </c>
    </row>
    <row r="628" spans="1:23" x14ac:dyDescent="0.25">
      <c r="A628" s="10">
        <v>291510</v>
      </c>
      <c r="B628" s="10" t="s">
        <v>8</v>
      </c>
      <c r="C628" s="10" t="s">
        <v>2158</v>
      </c>
      <c r="D628" s="10" t="s">
        <v>2159</v>
      </c>
      <c r="E628" s="10">
        <v>291830</v>
      </c>
      <c r="F628" s="10" t="s">
        <v>8</v>
      </c>
      <c r="G628" s="10" t="s">
        <v>2160</v>
      </c>
      <c r="H628" s="10" t="s">
        <v>2161</v>
      </c>
      <c r="I628" s="10">
        <v>1</v>
      </c>
      <c r="J628" s="11">
        <v>28.978999999999999</v>
      </c>
      <c r="K628" s="11">
        <f>IF(Tabela1[[#This Row],[distância '[km']]]&gt;100,TRUNC(Tabela1[[#This Row],[distância '[km']]]/'Custos Unitários'!$C$7,0),0)</f>
        <v>0</v>
      </c>
      <c r="L628" s="1">
        <f>Tabela1[[#This Row],[distância '[km']]]*(1+'Custos Unitários'!$C$8)*(('Custos Unitários'!$C$21*'Custos Unitários'!$C$4)+('Custos Unitários'!$C$22*'Custos Unitários'!$C$5))</f>
        <v>1108964.9047878888</v>
      </c>
      <c r="M628" s="1">
        <f>Tabela1[[#This Row],[Qtdade Amplificação]]*('Custos Unitários'!C$20)+IF(Tabela1[[#This Row],[Qtdade Amplificação]]&gt;4,TRUNC(Tabela1[[#This Row],[Qtdade Amplificação]]/4)*'Custos Unitários'!C$17,0)</f>
        <v>0</v>
      </c>
      <c r="N62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2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28" s="1">
        <f>'Custos Unitários'!$C$23*'Custos Unitários'!$C$6</f>
        <v>302692.44182889489</v>
      </c>
      <c r="Q628" s="5">
        <f>SUM(Tabela2[[#This Row],[custo duto e fibra]:[custo infra estação]])</f>
        <v>1778129.1443381198</v>
      </c>
      <c r="R628" s="2">
        <f>Tabela1[[#This Row],[distância '[km']]]*(1+'Custos Unitários'!$C$8)*('Custos Unitários'!$C$21*'Custos Unitários'!$C$4*'Custos Unitários'!$E$21+'Custos Unitários'!$C$22*'Custos Unitários'!$C$5*'Custos Unitários'!$E$22)</f>
        <v>13307.578857454666</v>
      </c>
      <c r="S628" s="2">
        <f>Tabela1[[#This Row],[Qtdade Amplificação]]*('Custos Unitários'!D$20)+IF(Tabela1[[#This Row],[Qtdade Amplificação]]&gt;4,TRUNC(Tabela1[[#This Row],[Qtdade Amplificação]]/4)*'Custos Unitários'!D$17,0)</f>
        <v>0</v>
      </c>
      <c r="T62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2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28" s="2">
        <f>'Custos Unitários'!$C$23*'Custos Unitários'!$E$23*'Custos Unitários'!$C$6</f>
        <v>24215.39534631159</v>
      </c>
      <c r="W628" s="5">
        <f>SUM(Tabela3[[#This Row],[opex duto e fibra]:[opex infra estação]])</f>
        <v>70510.219360937394</v>
      </c>
    </row>
    <row r="629" spans="1:23" x14ac:dyDescent="0.25">
      <c r="A629" s="10">
        <v>320270</v>
      </c>
      <c r="B629" s="10" t="s">
        <v>67</v>
      </c>
      <c r="C629" s="10" t="s">
        <v>2162</v>
      </c>
      <c r="D629" s="10" t="s">
        <v>2163</v>
      </c>
      <c r="E629" s="10">
        <v>320290</v>
      </c>
      <c r="F629" s="10" t="s">
        <v>67</v>
      </c>
      <c r="G629" s="10" t="s">
        <v>2224</v>
      </c>
      <c r="H629" s="10" t="s">
        <v>2225</v>
      </c>
      <c r="I629" s="10">
        <v>1</v>
      </c>
      <c r="J629" s="11">
        <v>10.804</v>
      </c>
      <c r="K629" s="11">
        <f>IF(Tabela1[[#This Row],[distância '[km']]]&gt;100,TRUNC(Tabela1[[#This Row],[distância '[km']]]/'Custos Unitários'!$C$7,0),0)</f>
        <v>0</v>
      </c>
      <c r="L629" s="1">
        <f>Tabela1[[#This Row],[distância '[km']]]*(1+'Custos Unitários'!$C$8)*(('Custos Unitários'!$C$21*'Custos Unitários'!$C$4)+('Custos Unitários'!$C$22*'Custos Unitários'!$C$5))</f>
        <v>413446.17934809171</v>
      </c>
      <c r="M629" s="1">
        <f>Tabela1[[#This Row],[Qtdade Amplificação]]*('Custos Unitários'!C$20)+IF(Tabela1[[#This Row],[Qtdade Amplificação]]&gt;4,TRUNC(Tabela1[[#This Row],[Qtdade Amplificação]]/4)*'Custos Unitários'!C$17,0)</f>
        <v>0</v>
      </c>
      <c r="N62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2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29" s="1">
        <f>'Custos Unitários'!$C$23*'Custos Unitários'!$C$6</f>
        <v>302692.44182889489</v>
      </c>
      <c r="Q629" s="5">
        <f>SUM(Tabela2[[#This Row],[custo duto e fibra]:[custo infra estação]])</f>
        <v>1082610.4188983231</v>
      </c>
      <c r="R629" s="2">
        <f>Tabela1[[#This Row],[distância '[km']]]*(1+'Custos Unitários'!$C$8)*('Custos Unitários'!$C$21*'Custos Unitários'!$C$4*'Custos Unitários'!$E$21+'Custos Unitários'!$C$22*'Custos Unitários'!$C$5*'Custos Unitários'!$E$22)</f>
        <v>4961.3541521771012</v>
      </c>
      <c r="S629" s="2">
        <f>Tabela1[[#This Row],[Qtdade Amplificação]]*('Custos Unitários'!D$20)+IF(Tabela1[[#This Row],[Qtdade Amplificação]]&gt;4,TRUNC(Tabela1[[#This Row],[Qtdade Amplificação]]/4)*'Custos Unitários'!D$17,0)</f>
        <v>0</v>
      </c>
      <c r="T62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2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29" s="2">
        <f>'Custos Unitários'!$C$23*'Custos Unitários'!$E$23*'Custos Unitários'!$C$6</f>
        <v>24215.39534631159</v>
      </c>
      <c r="W629" s="5">
        <f>SUM(Tabela3[[#This Row],[opex duto e fibra]:[opex infra estação]])</f>
        <v>62163.99465565983</v>
      </c>
    </row>
    <row r="630" spans="1:23" x14ac:dyDescent="0.25">
      <c r="A630" s="10">
        <v>291535</v>
      </c>
      <c r="B630" s="10" t="s">
        <v>8</v>
      </c>
      <c r="C630" s="10" t="s">
        <v>2164</v>
      </c>
      <c r="D630" s="10" t="s">
        <v>2165</v>
      </c>
      <c r="E630" s="10">
        <v>290760</v>
      </c>
      <c r="F630" s="10" t="s">
        <v>8</v>
      </c>
      <c r="G630" s="10" t="s">
        <v>2166</v>
      </c>
      <c r="H630" s="10" t="s">
        <v>2167</v>
      </c>
      <c r="I630" s="10">
        <v>1</v>
      </c>
      <c r="J630" s="11">
        <v>39.652999999999999</v>
      </c>
      <c r="K630" s="11">
        <f>IF(Tabela1[[#This Row],[distância '[km']]]&gt;100,TRUNC(Tabela1[[#This Row],[distância '[km']]]/'Custos Unitários'!$C$7,0),0)</f>
        <v>0</v>
      </c>
      <c r="L630" s="1">
        <f>Tabela1[[#This Row],[distância '[km']]]*(1+'Custos Unitários'!$C$8)*(('Custos Unitários'!$C$21*'Custos Unitários'!$C$4)+('Custos Unitários'!$C$22*'Custos Unitários'!$C$5))</f>
        <v>1517436.2596899185</v>
      </c>
      <c r="M630" s="1">
        <f>Tabela1[[#This Row],[Qtdade Amplificação]]*('Custos Unitários'!C$20)+IF(Tabela1[[#This Row],[Qtdade Amplificação]]&gt;4,TRUNC(Tabela1[[#This Row],[Qtdade Amplificação]]/4)*'Custos Unitários'!C$17,0)</f>
        <v>0</v>
      </c>
      <c r="N63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3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30" s="1">
        <f>'Custos Unitários'!$C$23*'Custos Unitários'!$C$6</f>
        <v>302692.44182889489</v>
      </c>
      <c r="Q630" s="5">
        <f>SUM(Tabela2[[#This Row],[custo duto e fibra]:[custo infra estação]])</f>
        <v>2186600.4992401497</v>
      </c>
      <c r="R630" s="2">
        <f>Tabela1[[#This Row],[distância '[km']]]*(1+'Custos Unitários'!$C$8)*('Custos Unitários'!$C$21*'Custos Unitários'!$C$4*'Custos Unitários'!$E$21+'Custos Unitários'!$C$22*'Custos Unitários'!$C$5*'Custos Unitários'!$E$22)</f>
        <v>18209.235116279026</v>
      </c>
      <c r="S630" s="2">
        <f>Tabela1[[#This Row],[Qtdade Amplificação]]*('Custos Unitários'!D$20)+IF(Tabela1[[#This Row],[Qtdade Amplificação]]&gt;4,TRUNC(Tabela1[[#This Row],[Qtdade Amplificação]]/4)*'Custos Unitários'!D$17,0)</f>
        <v>0</v>
      </c>
      <c r="T63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3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30" s="2">
        <f>'Custos Unitários'!$C$23*'Custos Unitários'!$E$23*'Custos Unitários'!$C$6</f>
        <v>24215.39534631159</v>
      </c>
      <c r="W630" s="5">
        <f>SUM(Tabela3[[#This Row],[opex duto e fibra]:[opex infra estação]])</f>
        <v>75411.875619761748</v>
      </c>
    </row>
    <row r="631" spans="1:23" x14ac:dyDescent="0.25">
      <c r="A631" s="10">
        <v>521056</v>
      </c>
      <c r="B631" s="10" t="s">
        <v>42</v>
      </c>
      <c r="C631" s="10" t="s">
        <v>2168</v>
      </c>
      <c r="D631" s="10" t="s">
        <v>2169</v>
      </c>
      <c r="E631" s="10">
        <v>522100</v>
      </c>
      <c r="F631" s="10" t="s">
        <v>42</v>
      </c>
      <c r="G631" s="10" t="s">
        <v>2170</v>
      </c>
      <c r="H631" s="10" t="s">
        <v>2171</v>
      </c>
      <c r="I631" s="10">
        <v>1</v>
      </c>
      <c r="J631" s="11">
        <v>15.664</v>
      </c>
      <c r="K631" s="11">
        <f>IF(Tabela1[[#This Row],[distância '[km']]]&gt;100,TRUNC(Tabela1[[#This Row],[distância '[km']]]/'Custos Unitários'!$C$7,0),0)</f>
        <v>0</v>
      </c>
      <c r="L631" s="1">
        <f>Tabela1[[#This Row],[distância '[km']]]*(1+'Custos Unitários'!$C$8)*(('Custos Unitários'!$C$21*'Custos Unitários'!$C$4)+('Custos Unitários'!$C$22*'Custos Unitários'!$C$5))</f>
        <v>599428.07787009515</v>
      </c>
      <c r="M631" s="1">
        <f>Tabela1[[#This Row],[Qtdade Amplificação]]*('Custos Unitários'!C$20)+IF(Tabela1[[#This Row],[Qtdade Amplificação]]&gt;4,TRUNC(Tabela1[[#This Row],[Qtdade Amplificação]]/4)*'Custos Unitários'!C$17,0)</f>
        <v>0</v>
      </c>
      <c r="N63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3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31" s="1">
        <f>'Custos Unitários'!$C$23*'Custos Unitários'!$C$6</f>
        <v>302692.44182889489</v>
      </c>
      <c r="Q631" s="5">
        <f>SUM(Tabela2[[#This Row],[custo duto e fibra]:[custo infra estação]])</f>
        <v>1268592.3174203264</v>
      </c>
      <c r="R631" s="2">
        <f>Tabela1[[#This Row],[distância '[km']]]*(1+'Custos Unitários'!$C$8)*('Custos Unitários'!$C$21*'Custos Unitários'!$C$4*'Custos Unitários'!$E$21+'Custos Unitários'!$C$22*'Custos Unitários'!$C$5*'Custos Unitários'!$E$22)</f>
        <v>7193.1369344411423</v>
      </c>
      <c r="S631" s="2">
        <f>Tabela1[[#This Row],[Qtdade Amplificação]]*('Custos Unitários'!D$20)+IF(Tabela1[[#This Row],[Qtdade Amplificação]]&gt;4,TRUNC(Tabela1[[#This Row],[Qtdade Amplificação]]/4)*'Custos Unitários'!D$17,0)</f>
        <v>0</v>
      </c>
      <c r="T63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3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31" s="2">
        <f>'Custos Unitários'!$C$23*'Custos Unitários'!$E$23*'Custos Unitários'!$C$6</f>
        <v>24215.39534631159</v>
      </c>
      <c r="W631" s="5">
        <f>SUM(Tabela3[[#This Row],[opex duto e fibra]:[opex infra estação]])</f>
        <v>64395.777437923869</v>
      </c>
    </row>
    <row r="632" spans="1:23" x14ac:dyDescent="0.25">
      <c r="A632" s="10">
        <v>521060</v>
      </c>
      <c r="B632" s="10" t="s">
        <v>42</v>
      </c>
      <c r="C632" s="10" t="s">
        <v>2172</v>
      </c>
      <c r="D632" s="10" t="s">
        <v>2173</v>
      </c>
      <c r="E632" s="10">
        <v>520960</v>
      </c>
      <c r="F632" s="10" t="s">
        <v>42</v>
      </c>
      <c r="G632" s="10" t="s">
        <v>2174</v>
      </c>
      <c r="H632" s="10" t="s">
        <v>2175</v>
      </c>
      <c r="I632" s="10">
        <v>1</v>
      </c>
      <c r="J632" s="11">
        <v>23.821000000000002</v>
      </c>
      <c r="K632" s="11">
        <f>IF(Tabela1[[#This Row],[distância '[km']]]&gt;100,TRUNC(Tabela1[[#This Row],[distância '[km']]]/'Custos Unitários'!$C$7,0),0)</f>
        <v>0</v>
      </c>
      <c r="L632" s="1">
        <f>Tabela1[[#This Row],[distância '[km']]]*(1+'Custos Unitários'!$C$8)*(('Custos Unitários'!$C$21*'Custos Unitários'!$C$4)+('Custos Unitários'!$C$22*'Custos Unitários'!$C$5))</f>
        <v>911579.17792029737</v>
      </c>
      <c r="M632" s="1">
        <f>Tabela1[[#This Row],[Qtdade Amplificação]]*('Custos Unitários'!C$20)+IF(Tabela1[[#This Row],[Qtdade Amplificação]]&gt;4,TRUNC(Tabela1[[#This Row],[Qtdade Amplificação]]/4)*'Custos Unitários'!C$17,0)</f>
        <v>0</v>
      </c>
      <c r="N63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3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32" s="1">
        <f>'Custos Unitários'!$C$23*'Custos Unitários'!$C$6</f>
        <v>302692.44182889489</v>
      </c>
      <c r="Q632" s="5">
        <f>SUM(Tabela2[[#This Row],[custo duto e fibra]:[custo infra estação]])</f>
        <v>1580743.4174705285</v>
      </c>
      <c r="R632" s="2">
        <f>Tabela1[[#This Row],[distância '[km']]]*(1+'Custos Unitários'!$C$8)*('Custos Unitários'!$C$21*'Custos Unitários'!$C$4*'Custos Unitários'!$E$21+'Custos Unitários'!$C$22*'Custos Unitários'!$C$5*'Custos Unitários'!$E$22)</f>
        <v>10938.950135043569</v>
      </c>
      <c r="S632" s="2">
        <f>Tabela1[[#This Row],[Qtdade Amplificação]]*('Custos Unitários'!D$20)+IF(Tabela1[[#This Row],[Qtdade Amplificação]]&gt;4,TRUNC(Tabela1[[#This Row],[Qtdade Amplificação]]/4)*'Custos Unitários'!D$17,0)</f>
        <v>0</v>
      </c>
      <c r="T63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3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32" s="2">
        <f>'Custos Unitários'!$C$23*'Custos Unitários'!$E$23*'Custos Unitários'!$C$6</f>
        <v>24215.39534631159</v>
      </c>
      <c r="W632" s="5">
        <f>SUM(Tabela3[[#This Row],[opex duto e fibra]:[opex infra estação]])</f>
        <v>68141.590638526293</v>
      </c>
    </row>
    <row r="633" spans="1:23" x14ac:dyDescent="0.25">
      <c r="A633" s="10">
        <v>171070</v>
      </c>
      <c r="B633" s="10" t="s">
        <v>20</v>
      </c>
      <c r="C633" s="10" t="s">
        <v>2176</v>
      </c>
      <c r="D633" s="10" t="s">
        <v>2177</v>
      </c>
      <c r="E633" s="10">
        <v>172080</v>
      </c>
      <c r="F633" s="10" t="s">
        <v>20</v>
      </c>
      <c r="G633" s="10" t="s">
        <v>470</v>
      </c>
      <c r="H633" s="10" t="s">
        <v>471</v>
      </c>
      <c r="I633" s="10">
        <v>1</v>
      </c>
      <c r="J633" s="11">
        <v>27.381</v>
      </c>
      <c r="K633" s="11">
        <f>IF(Tabela1[[#This Row],[distância '[km']]]&gt;100,TRUNC(Tabela1[[#This Row],[distância '[km']]]/'Custos Unitários'!$C$7,0),0)</f>
        <v>0</v>
      </c>
      <c r="L633" s="1">
        <f>Tabela1[[#This Row],[distância '[km']]]*(1+'Custos Unitários'!$C$8)*(('Custos Unitários'!$C$21*'Custos Unitários'!$C$4)+('Custos Unitários'!$C$22*'Custos Unitários'!$C$5))</f>
        <v>1047812.8319816827</v>
      </c>
      <c r="M633" s="1">
        <f>Tabela1[[#This Row],[Qtdade Amplificação]]*('Custos Unitários'!C$20)+IF(Tabela1[[#This Row],[Qtdade Amplificação]]&gt;4,TRUNC(Tabela1[[#This Row],[Qtdade Amplificação]]/4)*'Custos Unitários'!C$17,0)</f>
        <v>0</v>
      </c>
      <c r="N63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3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33" s="1">
        <f>'Custos Unitários'!$C$23*'Custos Unitários'!$C$6</f>
        <v>302692.44182889489</v>
      </c>
      <c r="Q633" s="5">
        <f>SUM(Tabela2[[#This Row],[custo duto e fibra]:[custo infra estação]])</f>
        <v>1716977.0715319137</v>
      </c>
      <c r="R633" s="2">
        <f>Tabela1[[#This Row],[distância '[km']]]*(1+'Custos Unitários'!$C$8)*('Custos Unitários'!$C$21*'Custos Unitários'!$C$4*'Custos Unitários'!$E$21+'Custos Unitários'!$C$22*'Custos Unitários'!$C$5*'Custos Unitários'!$E$22)</f>
        <v>12573.753983780192</v>
      </c>
      <c r="S633" s="2">
        <f>Tabela1[[#This Row],[Qtdade Amplificação]]*('Custos Unitários'!D$20)+IF(Tabela1[[#This Row],[Qtdade Amplificação]]&gt;4,TRUNC(Tabela1[[#This Row],[Qtdade Amplificação]]/4)*'Custos Unitários'!D$17,0)</f>
        <v>0</v>
      </c>
      <c r="T63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3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33" s="2">
        <f>'Custos Unitários'!$C$23*'Custos Unitários'!$E$23*'Custos Unitários'!$C$6</f>
        <v>24215.39534631159</v>
      </c>
      <c r="W633" s="5">
        <f>SUM(Tabela3[[#This Row],[opex duto e fibra]:[opex infra estação]])</f>
        <v>69776.394487262922</v>
      </c>
    </row>
    <row r="634" spans="1:23" x14ac:dyDescent="0.25">
      <c r="A634" s="10">
        <v>220500</v>
      </c>
      <c r="B634" s="10" t="s">
        <v>27</v>
      </c>
      <c r="C634" s="10" t="s">
        <v>2178</v>
      </c>
      <c r="D634" s="10" t="s">
        <v>2179</v>
      </c>
      <c r="E634" s="10">
        <v>220435</v>
      </c>
      <c r="F634" s="10" t="s">
        <v>27</v>
      </c>
      <c r="G634" s="10" t="s">
        <v>2140</v>
      </c>
      <c r="H634" s="10" t="s">
        <v>2141</v>
      </c>
      <c r="I634" s="10">
        <v>1</v>
      </c>
      <c r="J634" s="11">
        <v>47.686</v>
      </c>
      <c r="K634" s="11">
        <f>IF(Tabela1[[#This Row],[distância '[km']]]&gt;100,TRUNC(Tabela1[[#This Row],[distância '[km']]]/'Custos Unitários'!$C$7,0),0)</f>
        <v>0</v>
      </c>
      <c r="L634" s="1">
        <f>Tabela1[[#This Row],[distância '[km']]]*(1+'Custos Unitários'!$C$8)*(('Custos Unitários'!$C$21*'Custos Unitários'!$C$4)+('Custos Unitários'!$C$22*'Custos Unitários'!$C$5))</f>
        <v>1824842.1425761848</v>
      </c>
      <c r="M634" s="1">
        <f>Tabela1[[#This Row],[Qtdade Amplificação]]*('Custos Unitários'!C$20)+IF(Tabela1[[#This Row],[Qtdade Amplificação]]&gt;4,TRUNC(Tabela1[[#This Row],[Qtdade Amplificação]]/4)*'Custos Unitários'!C$17,0)</f>
        <v>0</v>
      </c>
      <c r="N63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3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34" s="1">
        <f>'Custos Unitários'!$C$23*'Custos Unitários'!$C$6</f>
        <v>302692.44182889489</v>
      </c>
      <c r="Q634" s="5">
        <f>SUM(Tabela2[[#This Row],[custo duto e fibra]:[custo infra estação]])</f>
        <v>2494006.3821264161</v>
      </c>
      <c r="R634" s="2">
        <f>Tabela1[[#This Row],[distância '[km']]]*(1+'Custos Unitários'!$C$8)*('Custos Unitários'!$C$21*'Custos Unitários'!$C$4*'Custos Unitários'!$E$21+'Custos Unitários'!$C$22*'Custos Unitários'!$C$5*'Custos Unitários'!$E$22)</f>
        <v>21898.10571091422</v>
      </c>
      <c r="S634" s="2">
        <f>Tabela1[[#This Row],[Qtdade Amplificação]]*('Custos Unitários'!D$20)+IF(Tabela1[[#This Row],[Qtdade Amplificação]]&gt;4,TRUNC(Tabela1[[#This Row],[Qtdade Amplificação]]/4)*'Custos Unitários'!D$17,0)</f>
        <v>0</v>
      </c>
      <c r="T63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3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34" s="2">
        <f>'Custos Unitários'!$C$23*'Custos Unitários'!$E$23*'Custos Unitários'!$C$6</f>
        <v>24215.39534631159</v>
      </c>
      <c r="W634" s="5">
        <f>SUM(Tabela3[[#This Row],[opex duto e fibra]:[opex infra estação]])</f>
        <v>79100.746214396946</v>
      </c>
    </row>
    <row r="635" spans="1:23" x14ac:dyDescent="0.25">
      <c r="A635" s="10">
        <v>210535</v>
      </c>
      <c r="B635" s="10" t="s">
        <v>17</v>
      </c>
      <c r="C635" s="10" t="s">
        <v>2180</v>
      </c>
      <c r="D635" s="10" t="s">
        <v>2181</v>
      </c>
      <c r="E635" s="10">
        <v>210160</v>
      </c>
      <c r="F635" s="10" t="s">
        <v>17</v>
      </c>
      <c r="G635" s="10" t="s">
        <v>1729</v>
      </c>
      <c r="H635" s="10" t="s">
        <v>1730</v>
      </c>
      <c r="I635" s="10">
        <v>1</v>
      </c>
      <c r="J635" s="11">
        <v>101.03100000000001</v>
      </c>
      <c r="K635" s="11">
        <f>IF(Tabela1[[#This Row],[distância '[km']]]&gt;100,TRUNC(Tabela1[[#This Row],[distância '[km']]]/'Custos Unitários'!$C$7,0),0)</f>
        <v>1</v>
      </c>
      <c r="L635" s="1">
        <f>Tabela1[[#This Row],[distância '[km']]]*(1+'Custos Unitários'!$C$8)*(('Custos Unitários'!$C$21*'Custos Unitários'!$C$4)+('Custos Unitários'!$C$22*'Custos Unitários'!$C$5))</f>
        <v>3866242.2200774765</v>
      </c>
      <c r="M635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63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63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635" s="1">
        <f>'Custos Unitários'!$C$23*'Custos Unitários'!$C$6</f>
        <v>302692.44182889489</v>
      </c>
      <c r="Q635" s="5">
        <f>SUM(Tabela2[[#This Row],[custo duto e fibra]:[custo infra estação]])</f>
        <v>4819725.5725315791</v>
      </c>
      <c r="R635" s="2">
        <f>Tabela1[[#This Row],[distância '[km']]]*(1+'Custos Unitários'!$C$8)*('Custos Unitários'!$C$21*'Custos Unitários'!$C$4*'Custos Unitários'!$E$21+'Custos Unitários'!$C$22*'Custos Unitários'!$C$5*'Custos Unitários'!$E$22)</f>
        <v>46394.906640929723</v>
      </c>
      <c r="S635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63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63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635" s="2">
        <f>'Custos Unitários'!$C$23*'Custos Unitários'!$E$23*'Custos Unitários'!$C$6</f>
        <v>24215.39534631159</v>
      </c>
      <c r="W635" s="5">
        <f>SUM(Tabela3[[#This Row],[opex duto e fibra]:[opex infra estação]])</f>
        <v>126641.02629274441</v>
      </c>
    </row>
    <row r="636" spans="1:23" x14ac:dyDescent="0.25">
      <c r="A636" s="10">
        <v>313230</v>
      </c>
      <c r="B636" s="10" t="s">
        <v>37</v>
      </c>
      <c r="C636" s="10" t="s">
        <v>2182</v>
      </c>
      <c r="D636" s="10" t="s">
        <v>2183</v>
      </c>
      <c r="E636" s="10">
        <v>311545</v>
      </c>
      <c r="F636" s="10" t="s">
        <v>37</v>
      </c>
      <c r="G636" s="10" t="s">
        <v>1100</v>
      </c>
      <c r="H636" s="10" t="s">
        <v>1101</v>
      </c>
      <c r="I636" s="10">
        <v>1</v>
      </c>
      <c r="J636" s="11">
        <v>30.4</v>
      </c>
      <c r="K636" s="11">
        <f>IF(Tabela1[[#This Row],[distância '[km']]]&gt;100,TRUNC(Tabela1[[#This Row],[distância '[km']]]/'Custos Unitários'!$C$7,0),0)</f>
        <v>0</v>
      </c>
      <c r="L636" s="1">
        <f>Tabela1[[#This Row],[distância '[km']]]*(1+'Custos Unitários'!$C$8)*(('Custos Unitários'!$C$21*'Custos Unitários'!$C$4)+('Custos Unitários'!$C$22*'Custos Unitários'!$C$5))</f>
        <v>1163343.5627713797</v>
      </c>
      <c r="M636" s="1">
        <f>Tabela1[[#This Row],[Qtdade Amplificação]]*('Custos Unitários'!C$20)+IF(Tabela1[[#This Row],[Qtdade Amplificação]]&gt;4,TRUNC(Tabela1[[#This Row],[Qtdade Amplificação]]/4)*'Custos Unitários'!C$17,0)</f>
        <v>0</v>
      </c>
      <c r="N63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3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36" s="1">
        <f>'Custos Unitários'!$C$23*'Custos Unitários'!$C$6</f>
        <v>302692.44182889489</v>
      </c>
      <c r="Q636" s="5">
        <f>SUM(Tabela2[[#This Row],[custo duto e fibra]:[custo infra estação]])</f>
        <v>1832507.8023216107</v>
      </c>
      <c r="R636" s="2">
        <f>Tabela1[[#This Row],[distância '[km']]]*(1+'Custos Unitários'!$C$8)*('Custos Unitários'!$C$21*'Custos Unitários'!$C$4*'Custos Unitários'!$E$21+'Custos Unitários'!$C$22*'Custos Unitários'!$C$5*'Custos Unitários'!$E$22)</f>
        <v>13960.122753256559</v>
      </c>
      <c r="S636" s="2">
        <f>Tabela1[[#This Row],[Qtdade Amplificação]]*('Custos Unitários'!D$20)+IF(Tabela1[[#This Row],[Qtdade Amplificação]]&gt;4,TRUNC(Tabela1[[#This Row],[Qtdade Amplificação]]/4)*'Custos Unitários'!D$17,0)</f>
        <v>0</v>
      </c>
      <c r="T63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3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36" s="2">
        <f>'Custos Unitários'!$C$23*'Custos Unitários'!$E$23*'Custos Unitários'!$C$6</f>
        <v>24215.39534631159</v>
      </c>
      <c r="W636" s="5">
        <f>SUM(Tabela3[[#This Row],[opex duto e fibra]:[opex infra estação]])</f>
        <v>71162.763256739287</v>
      </c>
    </row>
    <row r="637" spans="1:23" x14ac:dyDescent="0.25">
      <c r="A637" s="10">
        <v>291540</v>
      </c>
      <c r="B637" s="10" t="s">
        <v>8</v>
      </c>
      <c r="C637" s="10" t="s">
        <v>2184</v>
      </c>
      <c r="D637" s="10" t="s">
        <v>2185</v>
      </c>
      <c r="E637" s="10">
        <v>292780</v>
      </c>
      <c r="F637" s="10" t="s">
        <v>8</v>
      </c>
      <c r="G637" s="10" t="s">
        <v>2186</v>
      </c>
      <c r="H637" s="10" t="s">
        <v>2187</v>
      </c>
      <c r="I637" s="10">
        <v>1</v>
      </c>
      <c r="J637" s="11">
        <v>23.917000000000002</v>
      </c>
      <c r="K637" s="11">
        <f>IF(Tabela1[[#This Row],[distância '[km']]]&gt;100,TRUNC(Tabela1[[#This Row],[distância '[km']]]/'Custos Unitários'!$C$7,0),0)</f>
        <v>0</v>
      </c>
      <c r="L637" s="1">
        <f>Tabela1[[#This Row],[distância '[km']]]*(1+'Custos Unitários'!$C$8)*(('Custos Unitários'!$C$21*'Custos Unitários'!$C$4)+('Custos Unitários'!$C$22*'Custos Unitários'!$C$5))</f>
        <v>915252.89443431236</v>
      </c>
      <c r="M637" s="1">
        <f>Tabela1[[#This Row],[Qtdade Amplificação]]*('Custos Unitários'!C$20)+IF(Tabela1[[#This Row],[Qtdade Amplificação]]&gt;4,TRUNC(Tabela1[[#This Row],[Qtdade Amplificação]]/4)*'Custos Unitários'!C$17,0)</f>
        <v>0</v>
      </c>
      <c r="N63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3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37" s="1">
        <f>'Custos Unitários'!$C$23*'Custos Unitários'!$C$6</f>
        <v>302692.44182889489</v>
      </c>
      <c r="Q637" s="5">
        <f>SUM(Tabela2[[#This Row],[custo duto e fibra]:[custo infra estação]])</f>
        <v>1584417.1339845434</v>
      </c>
      <c r="R637" s="2">
        <f>Tabela1[[#This Row],[distância '[km']]]*(1+'Custos Unitários'!$C$8)*('Custos Unitários'!$C$21*'Custos Unitários'!$C$4*'Custos Unitários'!$E$21+'Custos Unitários'!$C$22*'Custos Unitários'!$C$5*'Custos Unitários'!$E$22)</f>
        <v>10983.034733211749</v>
      </c>
      <c r="S637" s="2">
        <f>Tabela1[[#This Row],[Qtdade Amplificação]]*('Custos Unitários'!D$20)+IF(Tabela1[[#This Row],[Qtdade Amplificação]]&gt;4,TRUNC(Tabela1[[#This Row],[Qtdade Amplificação]]/4)*'Custos Unitários'!D$17,0)</f>
        <v>0</v>
      </c>
      <c r="T63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3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37" s="2">
        <f>'Custos Unitários'!$C$23*'Custos Unitários'!$E$23*'Custos Unitários'!$C$6</f>
        <v>24215.39534631159</v>
      </c>
      <c r="W637" s="5">
        <f>SUM(Tabela3[[#This Row],[opex duto e fibra]:[opex infra estação]])</f>
        <v>68185.675236694471</v>
      </c>
    </row>
    <row r="638" spans="1:23" x14ac:dyDescent="0.25">
      <c r="A638" s="10">
        <v>313250</v>
      </c>
      <c r="B638" s="10" t="s">
        <v>37</v>
      </c>
      <c r="C638" s="10" t="s">
        <v>2188</v>
      </c>
      <c r="D638" s="10" t="s">
        <v>2189</v>
      </c>
      <c r="E638" s="10">
        <v>312160</v>
      </c>
      <c r="F638" s="10" t="s">
        <v>37</v>
      </c>
      <c r="G638" s="10" t="s">
        <v>1432</v>
      </c>
      <c r="H638" s="10" t="s">
        <v>1433</v>
      </c>
      <c r="I638" s="10">
        <v>1</v>
      </c>
      <c r="J638" s="11">
        <v>178.33099999999999</v>
      </c>
      <c r="K638" s="11">
        <f>IF(Tabela1[[#This Row],[distância '[km']]]&gt;100,TRUNC(Tabela1[[#This Row],[distância '[km']]]/'Custos Unitários'!$C$7,0),0)</f>
        <v>2</v>
      </c>
      <c r="L638" s="1">
        <f>Tabela1[[#This Row],[distância '[km']]]*(1+'Custos Unitários'!$C$8)*(('Custos Unitários'!$C$21*'Custos Unitários'!$C$4)+('Custos Unitários'!$C$22*'Custos Unitários'!$C$5))</f>
        <v>6824349.3714665445</v>
      </c>
      <c r="M638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63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63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638" s="1">
        <f>'Custos Unitários'!$C$23*'Custos Unitários'!$C$6</f>
        <v>302692.44182889489</v>
      </c>
      <c r="Q638" s="5">
        <f>SUM(Tabela2[[#This Row],[custo duto e fibra]:[custo infra estação]])</f>
        <v>8010840.4957330488</v>
      </c>
      <c r="R638" s="2">
        <f>Tabela1[[#This Row],[distância '[km']]]*(1+'Custos Unitários'!$C$8)*('Custos Unitários'!$C$21*'Custos Unitários'!$C$4*'Custos Unitários'!$E$21+'Custos Unitários'!$C$22*'Custos Unitários'!$C$5*'Custos Unitários'!$E$22)</f>
        <v>81892.192457598532</v>
      </c>
      <c r="S638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63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63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638" s="2">
        <f>'Custos Unitários'!$C$23*'Custos Unitários'!$E$23*'Custos Unitários'!$C$6</f>
        <v>24215.39534631159</v>
      </c>
      <c r="W638" s="5">
        <f>SUM(Tabela3[[#This Row],[opex duto e fibra]:[opex infra estação]])</f>
        <v>180050.65714859823</v>
      </c>
    </row>
    <row r="639" spans="1:23" x14ac:dyDescent="0.25">
      <c r="A639" s="10">
        <v>130195</v>
      </c>
      <c r="B639" s="10" t="s">
        <v>213</v>
      </c>
      <c r="C639" s="10" t="s">
        <v>2190</v>
      </c>
      <c r="D639" s="10" t="s">
        <v>2191</v>
      </c>
      <c r="E639" s="10">
        <v>120034</v>
      </c>
      <c r="F639" s="10" t="s">
        <v>691</v>
      </c>
      <c r="G639" s="10" t="s">
        <v>4721</v>
      </c>
      <c r="H639" s="10" t="s">
        <v>4737</v>
      </c>
      <c r="I639" s="10">
        <v>0</v>
      </c>
      <c r="J639" s="11">
        <v>287.90786095305242</v>
      </c>
      <c r="K639" s="11">
        <f>IF(Tabela1[[#This Row],[distância '[km']]]&gt;100,TRUNC(Tabela1[[#This Row],[distância '[km']]]/'Custos Unitários'!$C$7,0),0)</f>
        <v>4</v>
      </c>
      <c r="L639" s="1">
        <f>Tabela1[[#This Row],[distância '[km']]]*(1+'Custos Unitários'!$C$8)*(('Custos Unitários'!$C$21*'Custos Unitários'!$C$4)+('Custos Unitários'!$C$22*'Custos Unitários'!$C$5))</f>
        <v>11017623.576020099</v>
      </c>
      <c r="M639" s="1">
        <f>Tabela1[[#This Row],[Qtdade Amplificação]]*('Custos Unitários'!C$20)+IF(Tabela1[[#This Row],[Qtdade Amplificação]]&gt;4,TRUNC(Tabela1[[#This Row],[Qtdade Amplificação]]/4)*'Custos Unitários'!C$17,0)</f>
        <v>932031.08724960545</v>
      </c>
      <c r="N63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63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639" s="1">
        <f>'Custos Unitários'!$C$23*'Custos Unitários'!$C$6</f>
        <v>302692.44182889489</v>
      </c>
      <c r="Q639" s="5">
        <f>SUM(Tabela2[[#This Row],[custo duto e fibra]:[custo infra estação]])</f>
        <v>12670130.243911406</v>
      </c>
      <c r="R639" s="2">
        <f>Tabela1[[#This Row],[distância '[km']]]*(1+'Custos Unitários'!$C$8)*('Custos Unitários'!$C$21*'Custos Unitários'!$C$4*'Custos Unitários'!$E$21+'Custos Unitários'!$C$22*'Custos Unitários'!$C$5*'Custos Unitários'!$E$22)</f>
        <v>132211.48291224122</v>
      </c>
      <c r="S639" s="2">
        <f>Tabela1[[#This Row],[Qtdade Amplificação]]*('Custos Unitários'!D$20)+IF(Tabela1[[#This Row],[Qtdade Amplificação]]&gt;4,TRUNC(Tabela1[[#This Row],[Qtdade Amplificação]]/4)*'Custos Unitários'!D$17,0)</f>
        <v>71649.38015674011</v>
      </c>
      <c r="T63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63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639" s="2">
        <f>'Custos Unitários'!$C$23*'Custos Unitários'!$E$23*'Custos Unitários'!$C$6</f>
        <v>24215.39534631159</v>
      </c>
      <c r="W639" s="5">
        <f>SUM(Tabela3[[#This Row],[opex duto e fibra]:[opex infra estação]])</f>
        <v>266194.637681611</v>
      </c>
    </row>
    <row r="640" spans="1:23" x14ac:dyDescent="0.25">
      <c r="A640" s="10">
        <v>291570</v>
      </c>
      <c r="B640" s="10" t="s">
        <v>8</v>
      </c>
      <c r="C640" s="10" t="s">
        <v>2194</v>
      </c>
      <c r="D640" s="10" t="s">
        <v>2195</v>
      </c>
      <c r="E640" s="10">
        <v>290195</v>
      </c>
      <c r="F640" s="10" t="s">
        <v>8</v>
      </c>
      <c r="G640" s="10" t="s">
        <v>335</v>
      </c>
      <c r="H640" s="10" t="s">
        <v>336</v>
      </c>
      <c r="I640" s="10">
        <v>1</v>
      </c>
      <c r="J640" s="11">
        <v>16.510000000000002</v>
      </c>
      <c r="K640" s="11">
        <f>IF(Tabela1[[#This Row],[distância '[km']]]&gt;100,TRUNC(Tabela1[[#This Row],[distância '[km']]]/'Custos Unitários'!$C$7,0),0)</f>
        <v>0</v>
      </c>
      <c r="L640" s="1">
        <f>Tabela1[[#This Row],[distância '[km']]]*(1+'Custos Unitários'!$C$8)*(('Custos Unitários'!$C$21*'Custos Unitários'!$C$4)+('Custos Unitários'!$C$22*'Custos Unitários'!$C$5))</f>
        <v>631802.70464985142</v>
      </c>
      <c r="M640" s="1">
        <f>Tabela1[[#This Row],[Qtdade Amplificação]]*('Custos Unitários'!C$20)+IF(Tabela1[[#This Row],[Qtdade Amplificação]]&gt;4,TRUNC(Tabela1[[#This Row],[Qtdade Amplificação]]/4)*'Custos Unitários'!C$17,0)</f>
        <v>0</v>
      </c>
      <c r="N64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4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40" s="1">
        <f>'Custos Unitários'!$C$23*'Custos Unitários'!$C$6</f>
        <v>302692.44182889489</v>
      </c>
      <c r="Q640" s="5">
        <f>SUM(Tabela2[[#This Row],[custo duto e fibra]:[custo infra estação]])</f>
        <v>1300966.9442000827</v>
      </c>
      <c r="R640" s="2">
        <f>Tabela1[[#This Row],[distância '[km']]]*(1+'Custos Unitários'!$C$8)*('Custos Unitários'!$C$21*'Custos Unitários'!$C$4*'Custos Unitários'!$E$21+'Custos Unitários'!$C$22*'Custos Unitários'!$C$5*'Custos Unitários'!$E$22)</f>
        <v>7581.632455798218</v>
      </c>
      <c r="S640" s="2">
        <f>Tabela1[[#This Row],[Qtdade Amplificação]]*('Custos Unitários'!D$20)+IF(Tabela1[[#This Row],[Qtdade Amplificação]]&gt;4,TRUNC(Tabela1[[#This Row],[Qtdade Amplificação]]/4)*'Custos Unitários'!D$17,0)</f>
        <v>0</v>
      </c>
      <c r="T64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4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40" s="2">
        <f>'Custos Unitários'!$C$23*'Custos Unitários'!$E$23*'Custos Unitários'!$C$6</f>
        <v>24215.39534631159</v>
      </c>
      <c r="W640" s="5">
        <f>SUM(Tabela3[[#This Row],[opex duto e fibra]:[opex infra estação]])</f>
        <v>64784.272959280948</v>
      </c>
    </row>
    <row r="641" spans="1:23" x14ac:dyDescent="0.25">
      <c r="A641" s="10">
        <v>313280</v>
      </c>
      <c r="B641" s="10" t="s">
        <v>37</v>
      </c>
      <c r="C641" s="10" t="s">
        <v>2198</v>
      </c>
      <c r="D641" s="10" t="s">
        <v>2199</v>
      </c>
      <c r="E641" s="10">
        <v>315800</v>
      </c>
      <c r="F641" s="10" t="s">
        <v>37</v>
      </c>
      <c r="G641" s="10" t="s">
        <v>2200</v>
      </c>
      <c r="H641" s="10" t="s">
        <v>2201</v>
      </c>
      <c r="I641" s="10">
        <v>1</v>
      </c>
      <c r="J641" s="11">
        <v>33.79</v>
      </c>
      <c r="K641" s="11">
        <f>IF(Tabela1[[#This Row],[distância '[km']]]&gt;100,TRUNC(Tabela1[[#This Row],[distância '[km']]]/'Custos Unitários'!$C$7,0),0)</f>
        <v>0</v>
      </c>
      <c r="L641" s="1">
        <f>Tabela1[[#This Row],[distância '[km']]]*(1+'Custos Unitários'!$C$8)*(('Custos Unitários'!$C$21*'Custos Unitários'!$C$4)+('Custos Unitários'!$C$22*'Custos Unitários'!$C$5))</f>
        <v>1293071.6771725302</v>
      </c>
      <c r="M641" s="1">
        <f>Tabela1[[#This Row],[Qtdade Amplificação]]*('Custos Unitários'!C$20)+IF(Tabela1[[#This Row],[Qtdade Amplificação]]&gt;4,TRUNC(Tabela1[[#This Row],[Qtdade Amplificação]]/4)*'Custos Unitários'!C$17,0)</f>
        <v>0</v>
      </c>
      <c r="N64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4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41" s="1">
        <f>'Custos Unitários'!$C$23*'Custos Unitários'!$C$6</f>
        <v>302692.44182889489</v>
      </c>
      <c r="Q641" s="5">
        <f>SUM(Tabela2[[#This Row],[custo duto e fibra]:[custo infra estação]])</f>
        <v>1962235.9167227612</v>
      </c>
      <c r="R641" s="2">
        <f>Tabela1[[#This Row],[distância '[km']]]*(1+'Custos Unitários'!$C$8)*('Custos Unitários'!$C$21*'Custos Unitários'!$C$4*'Custos Unitários'!$E$21+'Custos Unitários'!$C$22*'Custos Unitários'!$C$5*'Custos Unitários'!$E$22)</f>
        <v>15516.860126070365</v>
      </c>
      <c r="S641" s="2">
        <f>Tabela1[[#This Row],[Qtdade Amplificação]]*('Custos Unitários'!D$20)+IF(Tabela1[[#This Row],[Qtdade Amplificação]]&gt;4,TRUNC(Tabela1[[#This Row],[Qtdade Amplificação]]/4)*'Custos Unitários'!D$17,0)</f>
        <v>0</v>
      </c>
      <c r="T64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4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41" s="2">
        <f>'Custos Unitários'!$C$23*'Custos Unitários'!$E$23*'Custos Unitários'!$C$6</f>
        <v>24215.39534631159</v>
      </c>
      <c r="W641" s="5">
        <f>SUM(Tabela3[[#This Row],[opex duto e fibra]:[opex infra estação]])</f>
        <v>72719.500629553091</v>
      </c>
    </row>
    <row r="642" spans="1:23" x14ac:dyDescent="0.25">
      <c r="A642" s="10">
        <v>510454</v>
      </c>
      <c r="B642" s="10" t="s">
        <v>208</v>
      </c>
      <c r="C642" s="10" t="s">
        <v>2204</v>
      </c>
      <c r="D642" s="10" t="s">
        <v>2205</v>
      </c>
      <c r="E642" s="10">
        <v>510800</v>
      </c>
      <c r="F642" s="10" t="s">
        <v>208</v>
      </c>
      <c r="G642" s="10" t="s">
        <v>2206</v>
      </c>
      <c r="H642" s="10" t="s">
        <v>2207</v>
      </c>
      <c r="I642" s="10">
        <v>1</v>
      </c>
      <c r="J642" s="11">
        <v>61.311999999999998</v>
      </c>
      <c r="K642" s="11">
        <f>IF(Tabela1[[#This Row],[distância '[km']]]&gt;100,TRUNC(Tabela1[[#This Row],[distância '[km']]]/'Custos Unitários'!$C$7,0),0)</f>
        <v>0</v>
      </c>
      <c r="L642" s="1">
        <f>Tabela1[[#This Row],[distância '[km']]]*(1+'Custos Unitários'!$C$8)*(('Custos Unitários'!$C$21*'Custos Unitários'!$C$4)+('Custos Unitários'!$C$22*'Custos Unitários'!$C$5))</f>
        <v>2346280.2802841724</v>
      </c>
      <c r="M642" s="1">
        <f>Tabela1[[#This Row],[Qtdade Amplificação]]*('Custos Unitários'!C$20)+IF(Tabela1[[#This Row],[Qtdade Amplificação]]&gt;4,TRUNC(Tabela1[[#This Row],[Qtdade Amplificação]]/4)*'Custos Unitários'!C$17,0)</f>
        <v>0</v>
      </c>
      <c r="N64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64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642" s="1">
        <f>'Custos Unitários'!$C$23*'Custos Unitários'!$C$6</f>
        <v>302692.44182889489</v>
      </c>
      <c r="Q642" s="5">
        <f>SUM(Tabela2[[#This Row],[custo duto e fibra]:[custo infra estação]])</f>
        <v>3020854.2077850457</v>
      </c>
      <c r="R642" s="2">
        <f>Tabela1[[#This Row],[distância '[km']]]*(1+'Custos Unitários'!$C$8)*('Custos Unitários'!$C$21*'Custos Unitários'!$C$4*'Custos Unitários'!$E$21+'Custos Unitários'!$C$22*'Custos Unitários'!$C$5*'Custos Unitários'!$E$22)</f>
        <v>28155.36336341007</v>
      </c>
      <c r="S642" s="2">
        <f>Tabela1[[#This Row],[Qtdade Amplificação]]*('Custos Unitários'!D$20)+IF(Tabela1[[#This Row],[Qtdade Amplificação]]&gt;4,TRUNC(Tabela1[[#This Row],[Qtdade Amplificação]]/4)*'Custos Unitários'!D$17,0)</f>
        <v>0</v>
      </c>
      <c r="T64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64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642" s="2">
        <f>'Custos Unitários'!$C$23*'Custos Unitários'!$E$23*'Custos Unitários'!$C$6</f>
        <v>24215.39534631159</v>
      </c>
      <c r="W642" s="5">
        <f>SUM(Tabela3[[#This Row],[opex duto e fibra]:[opex infra estação]])</f>
        <v>85898.972661957014</v>
      </c>
    </row>
    <row r="643" spans="1:23" x14ac:dyDescent="0.25">
      <c r="A643" s="10">
        <v>291600</v>
      </c>
      <c r="B643" s="10" t="s">
        <v>8</v>
      </c>
      <c r="C643" s="10" t="s">
        <v>2208</v>
      </c>
      <c r="D643" s="10" t="s">
        <v>2209</v>
      </c>
      <c r="E643" s="10">
        <v>293135</v>
      </c>
      <c r="F643" s="10" t="s">
        <v>8</v>
      </c>
      <c r="G643" s="10" t="s">
        <v>128</v>
      </c>
      <c r="H643" s="10" t="s">
        <v>129</v>
      </c>
      <c r="I643" s="10">
        <v>1</v>
      </c>
      <c r="J643" s="11">
        <v>92.674000000000007</v>
      </c>
      <c r="K643" s="11">
        <f>IF(Tabela1[[#This Row],[distância '[km']]]&gt;100,TRUNC(Tabela1[[#This Row],[distância '[km']]]/'Custos Unitários'!$C$7,0),0)</f>
        <v>0</v>
      </c>
      <c r="L643" s="1">
        <f>Tabela1[[#This Row],[distância '[km']]]*(1+'Custos Unitários'!$C$8)*(('Custos Unitários'!$C$21*'Custos Unitários'!$C$4)+('Custos Unitários'!$C$22*'Custos Unitários'!$C$5))</f>
        <v>3546437.5439564101</v>
      </c>
      <c r="M643" s="1">
        <f>Tabela1[[#This Row],[Qtdade Amplificação]]*('Custos Unitários'!C$20)+IF(Tabela1[[#This Row],[Qtdade Amplificação]]&gt;4,TRUNC(Tabela1[[#This Row],[Qtdade Amplificação]]/4)*'Custos Unitários'!C$17,0)</f>
        <v>0</v>
      </c>
      <c r="N64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64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643" s="1">
        <f>'Custos Unitários'!$C$23*'Custos Unitários'!$C$6</f>
        <v>302692.44182889489</v>
      </c>
      <c r="Q643" s="5">
        <f>SUM(Tabela2[[#This Row],[custo duto e fibra]:[custo infra estação]])</f>
        <v>4266913.1245981101</v>
      </c>
      <c r="R643" s="2">
        <f>Tabela1[[#This Row],[distância '[km']]]*(1+'Custos Unitários'!$C$8)*('Custos Unitários'!$C$21*'Custos Unitários'!$C$4*'Custos Unitários'!$E$21+'Custos Unitários'!$C$22*'Custos Unitários'!$C$5*'Custos Unitários'!$E$22)</f>
        <v>42557.250527476928</v>
      </c>
      <c r="S643" s="2">
        <f>Tabela1[[#This Row],[Qtdade Amplificação]]*('Custos Unitários'!D$20)+IF(Tabela1[[#This Row],[Qtdade Amplificação]]&gt;4,TRUNC(Tabela1[[#This Row],[Qtdade Amplificação]]/4)*'Custos Unitários'!D$17,0)</f>
        <v>0</v>
      </c>
      <c r="T64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64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643" s="2">
        <f>'Custos Unitários'!$C$23*'Custos Unitários'!$E$23*'Custos Unitários'!$C$6</f>
        <v>24215.39534631159</v>
      </c>
      <c r="W643" s="5">
        <f>SUM(Tabela3[[#This Row],[opex duto e fibra]:[opex infra estação]])</f>
        <v>104891.02514010659</v>
      </c>
    </row>
    <row r="644" spans="1:23" x14ac:dyDescent="0.25">
      <c r="A644" s="10">
        <v>313320</v>
      </c>
      <c r="B644" s="10" t="s">
        <v>37</v>
      </c>
      <c r="C644" s="10" t="s">
        <v>2210</v>
      </c>
      <c r="D644" s="10" t="s">
        <v>2211</v>
      </c>
      <c r="E644" s="10">
        <v>310180</v>
      </c>
      <c r="F644" s="10" t="s">
        <v>37</v>
      </c>
      <c r="G644" s="10" t="s">
        <v>1081</v>
      </c>
      <c r="H644" s="10" t="s">
        <v>1082</v>
      </c>
      <c r="I644" s="10">
        <v>1</v>
      </c>
      <c r="J644" s="11">
        <v>46.930999999999997</v>
      </c>
      <c r="K644" s="11">
        <f>IF(Tabela1[[#This Row],[distância '[km']]]&gt;100,TRUNC(Tabela1[[#This Row],[distância '[km']]]/'Custos Unitários'!$C$7,0),0)</f>
        <v>0</v>
      </c>
      <c r="L644" s="1">
        <f>Tabela1[[#This Row],[distância '[km']]]*(1+'Custos Unitários'!$C$8)*(('Custos Unitários'!$C$21*'Custos Unitários'!$C$4)+('Custos Unitários'!$C$22*'Custos Unitários'!$C$5))</f>
        <v>1795949.8929086719</v>
      </c>
      <c r="M644" s="1">
        <f>Tabela1[[#This Row],[Qtdade Amplificação]]*('Custos Unitários'!C$20)+IF(Tabela1[[#This Row],[Qtdade Amplificação]]&gt;4,TRUNC(Tabela1[[#This Row],[Qtdade Amplificação]]/4)*'Custos Unitários'!C$17,0)</f>
        <v>0</v>
      </c>
      <c r="N64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4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44" s="1">
        <f>'Custos Unitários'!$C$23*'Custos Unitários'!$C$6</f>
        <v>302692.44182889489</v>
      </c>
      <c r="Q644" s="5">
        <f>SUM(Tabela2[[#This Row],[custo duto e fibra]:[custo infra estação]])</f>
        <v>2465114.1324589029</v>
      </c>
      <c r="R644" s="2">
        <f>Tabela1[[#This Row],[distância '[km']]]*(1+'Custos Unitários'!$C$8)*('Custos Unitários'!$C$21*'Custos Unitários'!$C$4*'Custos Unitários'!$E$21+'Custos Unitários'!$C$22*'Custos Unitários'!$C$5*'Custos Unitários'!$E$22)</f>
        <v>21551.398714904062</v>
      </c>
      <c r="S644" s="2">
        <f>Tabela1[[#This Row],[Qtdade Amplificação]]*('Custos Unitários'!D$20)+IF(Tabela1[[#This Row],[Qtdade Amplificação]]&gt;4,TRUNC(Tabela1[[#This Row],[Qtdade Amplificação]]/4)*'Custos Unitários'!D$17,0)</f>
        <v>0</v>
      </c>
      <c r="T64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4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44" s="2">
        <f>'Custos Unitários'!$C$23*'Custos Unitários'!$E$23*'Custos Unitários'!$C$6</f>
        <v>24215.39534631159</v>
      </c>
      <c r="W644" s="5">
        <f>SUM(Tabela3[[#This Row],[opex duto e fibra]:[opex infra estação]])</f>
        <v>78754.039218386781</v>
      </c>
    </row>
    <row r="645" spans="1:23" x14ac:dyDescent="0.25">
      <c r="A645" s="10">
        <v>260770</v>
      </c>
      <c r="B645" s="10" t="s">
        <v>13</v>
      </c>
      <c r="C645" s="10" t="s">
        <v>2212</v>
      </c>
      <c r="D645" s="10" t="s">
        <v>2213</v>
      </c>
      <c r="E645" s="10">
        <v>261360</v>
      </c>
      <c r="F645" s="10" t="s">
        <v>13</v>
      </c>
      <c r="G645" s="10" t="s">
        <v>4134</v>
      </c>
      <c r="H645" s="10" t="s">
        <v>4135</v>
      </c>
      <c r="I645" s="10">
        <v>1</v>
      </c>
      <c r="J645" s="11">
        <v>19.065000000000001</v>
      </c>
      <c r="K645" s="11">
        <f>IF(Tabela1[[#This Row],[distância '[km']]]&gt;100,TRUNC(Tabela1[[#This Row],[distância '[km']]]/'Custos Unitários'!$C$7,0),0)</f>
        <v>0</v>
      </c>
      <c r="L645" s="1">
        <f>Tabela1[[#This Row],[distância '[km']]]*(1+'Custos Unitários'!$C$8)*(('Custos Unitários'!$C$21*'Custos Unitários'!$C$4)+('Custos Unitários'!$C$22*'Custos Unitários'!$C$5))</f>
        <v>729577.1389551434</v>
      </c>
      <c r="M645" s="1">
        <f>Tabela1[[#This Row],[Qtdade Amplificação]]*('Custos Unitários'!C$20)+IF(Tabela1[[#This Row],[Qtdade Amplificação]]&gt;4,TRUNC(Tabela1[[#This Row],[Qtdade Amplificação]]/4)*'Custos Unitários'!C$17,0)</f>
        <v>0</v>
      </c>
      <c r="N64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4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45" s="1">
        <f>'Custos Unitários'!$C$23*'Custos Unitários'!$C$6</f>
        <v>302692.44182889489</v>
      </c>
      <c r="Q645" s="5">
        <f>SUM(Tabela2[[#This Row],[custo duto e fibra]:[custo infra estação]])</f>
        <v>1398741.3785053745</v>
      </c>
      <c r="R645" s="2">
        <f>Tabela1[[#This Row],[distância '[km']]]*(1+'Custos Unitários'!$C$8)*('Custos Unitários'!$C$21*'Custos Unitários'!$C$4*'Custos Unitários'!$E$21+'Custos Unitários'!$C$22*'Custos Unitários'!$C$5*'Custos Unitários'!$E$22)</f>
        <v>8754.9256674617209</v>
      </c>
      <c r="S645" s="2">
        <f>Tabela1[[#This Row],[Qtdade Amplificação]]*('Custos Unitários'!D$20)+IF(Tabela1[[#This Row],[Qtdade Amplificação]]&gt;4,TRUNC(Tabela1[[#This Row],[Qtdade Amplificação]]/4)*'Custos Unitários'!D$17,0)</f>
        <v>0</v>
      </c>
      <c r="T64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4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45" s="2">
        <f>'Custos Unitários'!$C$23*'Custos Unitários'!$E$23*'Custos Unitários'!$C$6</f>
        <v>24215.39534631159</v>
      </c>
      <c r="W645" s="5">
        <f>SUM(Tabela3[[#This Row],[opex duto e fibra]:[opex infra estação]])</f>
        <v>65957.566170944454</v>
      </c>
    </row>
    <row r="646" spans="1:23" x14ac:dyDescent="0.25">
      <c r="A646" s="10">
        <v>291650</v>
      </c>
      <c r="B646" s="10" t="s">
        <v>8</v>
      </c>
      <c r="C646" s="10" t="s">
        <v>4836</v>
      </c>
      <c r="D646" s="10" t="s">
        <v>4837</v>
      </c>
      <c r="E646" s="10">
        <v>292310</v>
      </c>
      <c r="F646" s="10" t="s">
        <v>8</v>
      </c>
      <c r="G646" s="10" t="s">
        <v>4838</v>
      </c>
      <c r="H646" s="10" t="s">
        <v>4839</v>
      </c>
      <c r="I646" s="10">
        <v>1</v>
      </c>
      <c r="J646" s="11">
        <v>15.041</v>
      </c>
      <c r="K646" s="11">
        <f>IF(Tabela1[[#This Row],[distância '[km']]]&gt;100,TRUNC(Tabela1[[#This Row],[distância '[km']]]/'Custos Unitários'!$C$7,0),0)</f>
        <v>0</v>
      </c>
      <c r="L646" s="1">
        <f>Tabela1[[#This Row],[distância '[km']]]*(1+'Custos Unitários'!$C$8)*(('Custos Unitários'!$C$21*'Custos Unitários'!$C$4)+('Custos Unitários'!$C$22*'Custos Unitários'!$C$5))</f>
        <v>575587.18840935279</v>
      </c>
      <c r="M646" s="1">
        <f>Tabela1[[#This Row],[Qtdade Amplificação]]*('Custos Unitários'!C$20)+IF(Tabela1[[#This Row],[Qtdade Amplificação]]&gt;4,TRUNC(Tabela1[[#This Row],[Qtdade Amplificação]]/4)*'Custos Unitários'!C$17,0)</f>
        <v>0</v>
      </c>
      <c r="N64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4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46" s="1">
        <f>'Custos Unitários'!$C$23*'Custos Unitários'!$C$6</f>
        <v>302692.44182889489</v>
      </c>
      <c r="Q646" s="5">
        <f>SUM(Tabela2[[#This Row],[custo duto e fibra]:[custo infra estação]])</f>
        <v>1244751.4279595842</v>
      </c>
      <c r="R646" s="2">
        <f>Tabela1[[#This Row],[distância '[km']]]*(1+'Custos Unitários'!$C$8)*('Custos Unitários'!$C$21*'Custos Unitários'!$C$4*'Custos Unitários'!$E$21+'Custos Unitários'!$C$22*'Custos Unitários'!$C$5*'Custos Unitários'!$E$22)</f>
        <v>6907.0462609122333</v>
      </c>
      <c r="S646" s="2">
        <f>Tabela1[[#This Row],[Qtdade Amplificação]]*('Custos Unitários'!D$20)+IF(Tabela1[[#This Row],[Qtdade Amplificação]]&gt;4,TRUNC(Tabela1[[#This Row],[Qtdade Amplificação]]/4)*'Custos Unitários'!D$17,0)</f>
        <v>0</v>
      </c>
      <c r="T64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4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46" s="2">
        <f>'Custos Unitários'!$C$23*'Custos Unitários'!$E$23*'Custos Unitários'!$C$6</f>
        <v>24215.39534631159</v>
      </c>
      <c r="W646" s="5">
        <f>SUM(Tabela3[[#This Row],[opex duto e fibra]:[opex infra estação]])</f>
        <v>64109.686764394959</v>
      </c>
    </row>
    <row r="647" spans="1:23" x14ac:dyDescent="0.25">
      <c r="A647" s="10">
        <v>352265</v>
      </c>
      <c r="B647" s="10" t="s">
        <v>158</v>
      </c>
      <c r="C647" s="10" t="s">
        <v>2214</v>
      </c>
      <c r="D647" s="10" t="s">
        <v>2215</v>
      </c>
      <c r="E647" s="10">
        <v>410020</v>
      </c>
      <c r="F647" s="10" t="s">
        <v>1616</v>
      </c>
      <c r="G647" s="10" t="s">
        <v>2216</v>
      </c>
      <c r="H647" s="10" t="s">
        <v>2217</v>
      </c>
      <c r="I647" s="10">
        <v>1</v>
      </c>
      <c r="J647" s="11">
        <v>31.952000000000002</v>
      </c>
      <c r="K647" s="11">
        <f>IF(Tabela1[[#This Row],[distância '[km']]]&gt;100,TRUNC(Tabela1[[#This Row],[distância '[km']]]/'Custos Unitários'!$C$7,0),0)</f>
        <v>0</v>
      </c>
      <c r="L647" s="1">
        <f>Tabela1[[#This Row],[distância '[km']]]*(1+'Custos Unitários'!$C$8)*(('Custos Unitários'!$C$21*'Custos Unitários'!$C$4)+('Custos Unitários'!$C$22*'Custos Unitários'!$C$5))</f>
        <v>1222735.3130812871</v>
      </c>
      <c r="M647" s="1">
        <f>Tabela1[[#This Row],[Qtdade Amplificação]]*('Custos Unitários'!C$20)+IF(Tabela1[[#This Row],[Qtdade Amplificação]]&gt;4,TRUNC(Tabela1[[#This Row],[Qtdade Amplificação]]/4)*'Custos Unitários'!C$17,0)</f>
        <v>0</v>
      </c>
      <c r="N64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4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47" s="1">
        <f>'Custos Unitários'!$C$23*'Custos Unitários'!$C$6</f>
        <v>302692.44182889489</v>
      </c>
      <c r="Q647" s="5">
        <f>SUM(Tabela2[[#This Row],[custo duto e fibra]:[custo infra estação]])</f>
        <v>1891899.5526315181</v>
      </c>
      <c r="R647" s="2">
        <f>Tabela1[[#This Row],[distância '[km']]]*(1+'Custos Unitários'!$C$8)*('Custos Unitários'!$C$21*'Custos Unitários'!$C$4*'Custos Unitários'!$E$21+'Custos Unitários'!$C$22*'Custos Unitários'!$C$5*'Custos Unitários'!$E$22)</f>
        <v>14672.823756975447</v>
      </c>
      <c r="S647" s="2">
        <f>Tabela1[[#This Row],[Qtdade Amplificação]]*('Custos Unitários'!D$20)+IF(Tabela1[[#This Row],[Qtdade Amplificação]]&gt;4,TRUNC(Tabela1[[#This Row],[Qtdade Amplificação]]/4)*'Custos Unitários'!D$17,0)</f>
        <v>0</v>
      </c>
      <c r="T64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4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47" s="2">
        <f>'Custos Unitários'!$C$23*'Custos Unitários'!$E$23*'Custos Unitários'!$C$6</f>
        <v>24215.39534631159</v>
      </c>
      <c r="W647" s="5">
        <f>SUM(Tabela3[[#This Row],[opex duto e fibra]:[opex infra estação]])</f>
        <v>71875.464260458175</v>
      </c>
    </row>
    <row r="648" spans="1:23" x14ac:dyDescent="0.25">
      <c r="A648" s="10">
        <v>171090</v>
      </c>
      <c r="B648" s="10" t="s">
        <v>20</v>
      </c>
      <c r="C648" s="10" t="s">
        <v>2218</v>
      </c>
      <c r="D648" s="10" t="s">
        <v>2219</v>
      </c>
      <c r="E648" s="10">
        <v>171840</v>
      </c>
      <c r="F648" s="10" t="s">
        <v>20</v>
      </c>
      <c r="G648" s="10" t="s">
        <v>3569</v>
      </c>
      <c r="H648" s="10" t="s">
        <v>4547</v>
      </c>
      <c r="I648" s="10">
        <v>1</v>
      </c>
      <c r="J648" s="11">
        <v>146.26599999999999</v>
      </c>
      <c r="K648" s="11">
        <f>IF(Tabela1[[#This Row],[distância '[km']]]&gt;100,TRUNC(Tabela1[[#This Row],[distância '[km']]]/'Custos Unitários'!$C$7,0),0)</f>
        <v>2</v>
      </c>
      <c r="L648" s="1">
        <f>Tabela1[[#This Row],[distância '[km']]]*(1+'Custos Unitários'!$C$8)*(('Custos Unitários'!$C$21*'Custos Unitários'!$C$4)+('Custos Unitários'!$C$22*'Custos Unitários'!$C$5))</f>
        <v>5597289.7879052181</v>
      </c>
      <c r="M648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64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64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648" s="1">
        <f>'Custos Unitários'!$C$23*'Custos Unitários'!$C$6</f>
        <v>302692.44182889489</v>
      </c>
      <c r="Q648" s="5">
        <f>SUM(Tabela2[[#This Row],[custo duto e fibra]:[custo infra estação]])</f>
        <v>6783780.9121717215</v>
      </c>
      <c r="R648" s="2">
        <f>Tabela1[[#This Row],[distância '[km']]]*(1+'Custos Unitários'!$C$8)*('Custos Unitários'!$C$21*'Custos Unitários'!$C$4*'Custos Unitários'!$E$21+'Custos Unitários'!$C$22*'Custos Unitários'!$C$5*'Custos Unitários'!$E$22)</f>
        <v>67167.47745486263</v>
      </c>
      <c r="S648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64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64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648" s="2">
        <f>'Custos Unitários'!$C$23*'Custos Unitários'!$E$23*'Custos Unitários'!$C$6</f>
        <v>24215.39534631159</v>
      </c>
      <c r="W648" s="5">
        <f>SUM(Tabela3[[#This Row],[opex duto e fibra]:[opex infra estação]])</f>
        <v>165325.94214586235</v>
      </c>
    </row>
    <row r="649" spans="1:23" x14ac:dyDescent="0.25">
      <c r="A649" s="10">
        <v>431057</v>
      </c>
      <c r="B649" s="10" t="s">
        <v>32</v>
      </c>
      <c r="C649" s="10" t="s">
        <v>2220</v>
      </c>
      <c r="D649" s="10" t="s">
        <v>2221</v>
      </c>
      <c r="E649" s="10">
        <v>431275</v>
      </c>
      <c r="F649" s="10" t="s">
        <v>32</v>
      </c>
      <c r="G649" s="10" t="s">
        <v>2222</v>
      </c>
      <c r="H649" s="10" t="s">
        <v>2223</v>
      </c>
      <c r="I649" s="10">
        <v>1</v>
      </c>
      <c r="J649" s="11">
        <v>15.276</v>
      </c>
      <c r="K649" s="11">
        <f>IF(Tabela1[[#This Row],[distância '[km']]]&gt;100,TRUNC(Tabela1[[#This Row],[distância '[km']]]/'Custos Unitários'!$C$7,0),0)</f>
        <v>0</v>
      </c>
      <c r="L649" s="1">
        <f>Tabela1[[#This Row],[distância '[km']]]*(1+'Custos Unitários'!$C$8)*(('Custos Unitários'!$C$21*'Custos Unitários'!$C$4)+('Custos Unitários'!$C$22*'Custos Unitários'!$C$5))</f>
        <v>584580.14029261842</v>
      </c>
      <c r="M649" s="1">
        <f>Tabela1[[#This Row],[Qtdade Amplificação]]*('Custos Unitários'!C$20)+IF(Tabela1[[#This Row],[Qtdade Amplificação]]&gt;4,TRUNC(Tabela1[[#This Row],[Qtdade Amplificação]]/4)*'Custos Unitários'!C$17,0)</f>
        <v>0</v>
      </c>
      <c r="N64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4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49" s="1">
        <f>'Custos Unitários'!$C$23*'Custos Unitários'!$C$6</f>
        <v>302692.44182889489</v>
      </c>
      <c r="Q649" s="5">
        <f>SUM(Tabela2[[#This Row],[custo duto e fibra]:[custo infra estação]])</f>
        <v>1253744.3798428497</v>
      </c>
      <c r="R649" s="2">
        <f>Tabela1[[#This Row],[distância '[km']]]*(1+'Custos Unitários'!$C$8)*('Custos Unitários'!$C$21*'Custos Unitários'!$C$4*'Custos Unitários'!$E$21+'Custos Unitários'!$C$22*'Custos Unitários'!$C$5*'Custos Unitários'!$E$22)</f>
        <v>7014.9616835114211</v>
      </c>
      <c r="S649" s="2">
        <f>Tabela1[[#This Row],[Qtdade Amplificação]]*('Custos Unitários'!D$20)+IF(Tabela1[[#This Row],[Qtdade Amplificação]]&gt;4,TRUNC(Tabela1[[#This Row],[Qtdade Amplificação]]/4)*'Custos Unitários'!D$17,0)</f>
        <v>0</v>
      </c>
      <c r="T64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4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49" s="2">
        <f>'Custos Unitários'!$C$23*'Custos Unitários'!$E$23*'Custos Unitários'!$C$6</f>
        <v>24215.39534631159</v>
      </c>
      <c r="W649" s="5">
        <f>SUM(Tabela3[[#This Row],[opex duto e fibra]:[opex infra estação]])</f>
        <v>64217.602186994147</v>
      </c>
    </row>
    <row r="650" spans="1:23" x14ac:dyDescent="0.25">
      <c r="A650" s="10">
        <v>291680</v>
      </c>
      <c r="B650" s="10" t="s">
        <v>8</v>
      </c>
      <c r="C650" s="10" t="s">
        <v>2226</v>
      </c>
      <c r="D650" s="10" t="s">
        <v>2227</v>
      </c>
      <c r="E650" s="10">
        <v>292000</v>
      </c>
      <c r="F650" s="10" t="s">
        <v>8</v>
      </c>
      <c r="G650" s="10" t="s">
        <v>2618</v>
      </c>
      <c r="H650" s="10" t="s">
        <v>2619</v>
      </c>
      <c r="I650" s="10">
        <v>1</v>
      </c>
      <c r="J650" s="11">
        <v>29.492000000000001</v>
      </c>
      <c r="K650" s="11">
        <f>IF(Tabela1[[#This Row],[distância '[km']]]&gt;100,TRUNC(Tabela1[[#This Row],[distância '[km']]]/'Custos Unitários'!$C$7,0),0)</f>
        <v>0</v>
      </c>
      <c r="L650" s="1">
        <f>Tabela1[[#This Row],[distância '[km']]]*(1+'Custos Unitários'!$C$8)*(('Custos Unitários'!$C$21*'Custos Unitários'!$C$4)+('Custos Unitários'!$C$22*'Custos Unitários'!$C$5))</f>
        <v>1128596.3274096558</v>
      </c>
      <c r="M650" s="1">
        <f>Tabela1[[#This Row],[Qtdade Amplificação]]*('Custos Unitários'!C$20)+IF(Tabela1[[#This Row],[Qtdade Amplificação]]&gt;4,TRUNC(Tabela1[[#This Row],[Qtdade Amplificação]]/4)*'Custos Unitários'!C$17,0)</f>
        <v>0</v>
      </c>
      <c r="N65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5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50" s="1">
        <f>'Custos Unitários'!$C$23*'Custos Unitários'!$C$6</f>
        <v>302692.44182889489</v>
      </c>
      <c r="Q650" s="5">
        <f>SUM(Tabela2[[#This Row],[custo duto e fibra]:[custo infra estação]])</f>
        <v>1797760.5669598868</v>
      </c>
      <c r="R650" s="2">
        <f>Tabela1[[#This Row],[distância '[km']]]*(1+'Custos Unitários'!$C$8)*('Custos Unitários'!$C$21*'Custos Unitários'!$C$4*'Custos Unitários'!$E$21+'Custos Unitários'!$C$22*'Custos Unitários'!$C$5*'Custos Unitários'!$E$22)</f>
        <v>13543.15592891587</v>
      </c>
      <c r="S650" s="2">
        <f>Tabela1[[#This Row],[Qtdade Amplificação]]*('Custos Unitários'!D$20)+IF(Tabela1[[#This Row],[Qtdade Amplificação]]&gt;4,TRUNC(Tabela1[[#This Row],[Qtdade Amplificação]]/4)*'Custos Unitários'!D$17,0)</f>
        <v>0</v>
      </c>
      <c r="T65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5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50" s="2">
        <f>'Custos Unitários'!$C$23*'Custos Unitários'!$E$23*'Custos Unitários'!$C$6</f>
        <v>24215.39534631159</v>
      </c>
      <c r="W650" s="5">
        <f>SUM(Tabela3[[#This Row],[opex duto e fibra]:[opex infra estação]])</f>
        <v>70745.796432398594</v>
      </c>
    </row>
    <row r="651" spans="1:23" x14ac:dyDescent="0.25">
      <c r="A651" s="10">
        <v>230660</v>
      </c>
      <c r="B651" s="10" t="s">
        <v>203</v>
      </c>
      <c r="C651" s="10" t="s">
        <v>2230</v>
      </c>
      <c r="D651" s="10" t="s">
        <v>2231</v>
      </c>
      <c r="E651" s="10">
        <v>230763</v>
      </c>
      <c r="F651" s="10" t="s">
        <v>203</v>
      </c>
      <c r="G651" s="10" t="s">
        <v>2232</v>
      </c>
      <c r="H651" s="10" t="s">
        <v>2233</v>
      </c>
      <c r="I651" s="10">
        <v>1</v>
      </c>
      <c r="J651" s="11">
        <v>58.069000000000003</v>
      </c>
      <c r="K651" s="11">
        <f>IF(Tabela1[[#This Row],[distância '[km']]]&gt;100,TRUNC(Tabela1[[#This Row],[distância '[km']]]/'Custos Unitários'!$C$7,0),0)</f>
        <v>0</v>
      </c>
      <c r="L651" s="1">
        <f>Tabela1[[#This Row],[distância '[km']]]*(1+'Custos Unitários'!$C$8)*(('Custos Unitários'!$C$21*'Custos Unitários'!$C$4)+('Custos Unitários'!$C$22*'Custos Unitários'!$C$5))</f>
        <v>2222177.544295107</v>
      </c>
      <c r="M651" s="1">
        <f>Tabela1[[#This Row],[Qtdade Amplificação]]*('Custos Unitários'!C$20)+IF(Tabela1[[#This Row],[Qtdade Amplificação]]&gt;4,TRUNC(Tabela1[[#This Row],[Qtdade Amplificação]]/4)*'Custos Unitários'!C$17,0)</f>
        <v>0</v>
      </c>
      <c r="N65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65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651" s="1">
        <f>'Custos Unitários'!$C$23*'Custos Unitários'!$C$6</f>
        <v>302692.44182889489</v>
      </c>
      <c r="Q651" s="5">
        <f>SUM(Tabela2[[#This Row],[custo duto e fibra]:[custo infra estação]])</f>
        <v>2896751.4717959804</v>
      </c>
      <c r="R651" s="2">
        <f>Tabela1[[#This Row],[distância '[km']]]*(1+'Custos Unitários'!$C$8)*('Custos Unitários'!$C$21*'Custos Unitários'!$C$4*'Custos Unitários'!$E$21+'Custos Unitários'!$C$22*'Custos Unitários'!$C$5*'Custos Unitários'!$E$22)</f>
        <v>26666.13053154129</v>
      </c>
      <c r="S651" s="2">
        <f>Tabela1[[#This Row],[Qtdade Amplificação]]*('Custos Unitários'!D$20)+IF(Tabela1[[#This Row],[Qtdade Amplificação]]&gt;4,TRUNC(Tabela1[[#This Row],[Qtdade Amplificação]]/4)*'Custos Unitários'!D$17,0)</f>
        <v>0</v>
      </c>
      <c r="T65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65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651" s="2">
        <f>'Custos Unitários'!$C$23*'Custos Unitários'!$E$23*'Custos Unitários'!$C$6</f>
        <v>24215.39534631159</v>
      </c>
      <c r="W651" s="5">
        <f>SUM(Tabela3[[#This Row],[opex duto e fibra]:[opex infra estação]])</f>
        <v>84409.739830088234</v>
      </c>
    </row>
    <row r="652" spans="1:23" x14ac:dyDescent="0.25">
      <c r="A652" s="10">
        <v>250720</v>
      </c>
      <c r="B652" s="10" t="s">
        <v>61</v>
      </c>
      <c r="C652" s="10" t="s">
        <v>2234</v>
      </c>
      <c r="D652" s="10" t="s">
        <v>2235</v>
      </c>
      <c r="E652" s="10">
        <v>250680</v>
      </c>
      <c r="F652" s="10" t="s">
        <v>61</v>
      </c>
      <c r="G652" s="10" t="s">
        <v>2236</v>
      </c>
      <c r="H652" s="10" t="s">
        <v>2237</v>
      </c>
      <c r="I652" s="10">
        <v>1</v>
      </c>
      <c r="J652" s="11">
        <v>14.37</v>
      </c>
      <c r="K652" s="11">
        <f>IF(Tabela1[[#This Row],[distância '[km']]]&gt;100,TRUNC(Tabela1[[#This Row],[distância '[km']]]/'Custos Unitários'!$C$7,0),0)</f>
        <v>0</v>
      </c>
      <c r="L652" s="1">
        <f>Tabela1[[#This Row],[distância '[km']]]*(1+'Custos Unitários'!$C$8)*(('Custos Unitários'!$C$21*'Custos Unitários'!$C$4)+('Custos Unitários'!$C$22*'Custos Unitários'!$C$5))</f>
        <v>549909.44069160288</v>
      </c>
      <c r="M652" s="1">
        <f>Tabela1[[#This Row],[Qtdade Amplificação]]*('Custos Unitários'!C$20)+IF(Tabela1[[#This Row],[Qtdade Amplificação]]&gt;4,TRUNC(Tabela1[[#This Row],[Qtdade Amplificação]]/4)*'Custos Unitários'!C$17,0)</f>
        <v>0</v>
      </c>
      <c r="N65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5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52" s="1">
        <f>'Custos Unitários'!$C$23*'Custos Unitários'!$C$6</f>
        <v>302692.44182889489</v>
      </c>
      <c r="Q652" s="5">
        <f>SUM(Tabela2[[#This Row],[custo duto e fibra]:[custo infra estação]])</f>
        <v>1219073.6802418341</v>
      </c>
      <c r="R652" s="2">
        <f>Tabela1[[#This Row],[distância '[km']]]*(1+'Custos Unitários'!$C$8)*('Custos Unitários'!$C$21*'Custos Unitários'!$C$4*'Custos Unitários'!$E$21+'Custos Unitários'!$C$22*'Custos Unitários'!$C$5*'Custos Unitários'!$E$22)</f>
        <v>6598.9132882992353</v>
      </c>
      <c r="S652" s="2">
        <f>Tabela1[[#This Row],[Qtdade Amplificação]]*('Custos Unitários'!D$20)+IF(Tabela1[[#This Row],[Qtdade Amplificação]]&gt;4,TRUNC(Tabela1[[#This Row],[Qtdade Amplificação]]/4)*'Custos Unitários'!D$17,0)</f>
        <v>0</v>
      </c>
      <c r="T65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5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52" s="2">
        <f>'Custos Unitários'!$C$23*'Custos Unitários'!$E$23*'Custos Unitários'!$C$6</f>
        <v>24215.39534631159</v>
      </c>
      <c r="W652" s="5">
        <f>SUM(Tabela3[[#This Row],[opex duto e fibra]:[opex infra estação]])</f>
        <v>63801.55379178196</v>
      </c>
    </row>
    <row r="653" spans="1:23" x14ac:dyDescent="0.25">
      <c r="A653" s="10">
        <v>240490</v>
      </c>
      <c r="B653" s="10" t="s">
        <v>80</v>
      </c>
      <c r="C653" s="10" t="s">
        <v>2238</v>
      </c>
      <c r="D653" s="10" t="s">
        <v>2239</v>
      </c>
      <c r="E653" s="10">
        <v>241020</v>
      </c>
      <c r="F653" s="10" t="s">
        <v>80</v>
      </c>
      <c r="G653" s="10" t="s">
        <v>2240</v>
      </c>
      <c r="H653" s="10" t="s">
        <v>2241</v>
      </c>
      <c r="I653" s="10">
        <v>1</v>
      </c>
      <c r="J653" s="11">
        <v>28.550999999999998</v>
      </c>
      <c r="K653" s="11">
        <f>IF(Tabela1[[#This Row],[distância '[km']]]&gt;100,TRUNC(Tabela1[[#This Row],[distância '[km']]]/'Custos Unitários'!$C$7,0),0)</f>
        <v>0</v>
      </c>
      <c r="L653" s="1">
        <f>Tabela1[[#This Row],[distância '[km']]]*(1+'Custos Unitários'!$C$8)*(('Custos Unitários'!$C$21*'Custos Unitários'!$C$4)+('Custos Unitários'!$C$22*'Custos Unitários'!$C$5))</f>
        <v>1092586.2519962389</v>
      </c>
      <c r="M653" s="1">
        <f>Tabela1[[#This Row],[Qtdade Amplificação]]*('Custos Unitários'!C$20)+IF(Tabela1[[#This Row],[Qtdade Amplificação]]&gt;4,TRUNC(Tabela1[[#This Row],[Qtdade Amplificação]]/4)*'Custos Unitários'!C$17,0)</f>
        <v>0</v>
      </c>
      <c r="N65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5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53" s="1">
        <f>'Custos Unitários'!$C$23*'Custos Unitários'!$C$6</f>
        <v>302692.44182889489</v>
      </c>
      <c r="Q653" s="5">
        <f>SUM(Tabela2[[#This Row],[custo duto e fibra]:[custo infra estação]])</f>
        <v>1761750.49154647</v>
      </c>
      <c r="R653" s="2">
        <f>Tabela1[[#This Row],[distância '[km']]]*(1+'Custos Unitários'!$C$8)*('Custos Unitários'!$C$21*'Custos Unitários'!$C$4*'Custos Unitários'!$E$21+'Custos Unitários'!$C$22*'Custos Unitários'!$C$5*'Custos Unitários'!$E$22)</f>
        <v>13111.035023954868</v>
      </c>
      <c r="S653" s="2">
        <f>Tabela1[[#This Row],[Qtdade Amplificação]]*('Custos Unitários'!D$20)+IF(Tabela1[[#This Row],[Qtdade Amplificação]]&gt;4,TRUNC(Tabela1[[#This Row],[Qtdade Amplificação]]/4)*'Custos Unitários'!D$17,0)</f>
        <v>0</v>
      </c>
      <c r="T65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5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53" s="2">
        <f>'Custos Unitários'!$C$23*'Custos Unitários'!$E$23*'Custos Unitários'!$C$6</f>
        <v>24215.39534631159</v>
      </c>
      <c r="W653" s="5">
        <f>SUM(Tabela3[[#This Row],[opex duto e fibra]:[opex infra estação]])</f>
        <v>70313.67552743759</v>
      </c>
    </row>
    <row r="654" spans="1:23" x14ac:dyDescent="0.25">
      <c r="A654" s="10">
        <v>160025</v>
      </c>
      <c r="B654" s="10" t="s">
        <v>1508</v>
      </c>
      <c r="C654" s="10" t="s">
        <v>2242</v>
      </c>
      <c r="D654" s="10" t="s">
        <v>2243</v>
      </c>
      <c r="E654" s="10">
        <v>160030</v>
      </c>
      <c r="F654" s="10" t="s">
        <v>1508</v>
      </c>
      <c r="G654" s="10" t="s">
        <v>1511</v>
      </c>
      <c r="H654" s="10" t="s">
        <v>1512</v>
      </c>
      <c r="I654" s="10">
        <v>1</v>
      </c>
      <c r="J654" s="11">
        <v>104.279</v>
      </c>
      <c r="K654" s="11">
        <f>IF(Tabela1[[#This Row],[distância '[km']]]&gt;100,TRUNC(Tabela1[[#This Row],[distância '[km']]]/'Custos Unitários'!$C$7,0),0)</f>
        <v>1</v>
      </c>
      <c r="L654" s="1">
        <f>Tabela1[[#This Row],[distância '[km']]]*(1+'Custos Unitários'!$C$8)*(('Custos Unitários'!$C$21*'Custos Unitários'!$C$4)+('Custos Unitários'!$C$22*'Custos Unitários'!$C$5))</f>
        <v>3990536.2954683127</v>
      </c>
      <c r="M654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65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65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654" s="1">
        <f>'Custos Unitários'!$C$23*'Custos Unitários'!$C$6</f>
        <v>302692.44182889489</v>
      </c>
      <c r="Q654" s="5">
        <f>SUM(Tabela2[[#This Row],[custo duto e fibra]:[custo infra estação]])</f>
        <v>4944019.6479224153</v>
      </c>
      <c r="R654" s="2">
        <f>Tabela1[[#This Row],[distância '[km']]]*(1+'Custos Unitários'!$C$8)*('Custos Unitários'!$C$21*'Custos Unitários'!$C$4*'Custos Unitários'!$E$21+'Custos Unitários'!$C$22*'Custos Unitários'!$C$5*'Custos Unitários'!$E$22)</f>
        <v>47886.435545619759</v>
      </c>
      <c r="S654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65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65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654" s="2">
        <f>'Custos Unitários'!$C$23*'Custos Unitários'!$E$23*'Custos Unitários'!$C$6</f>
        <v>24215.39534631159</v>
      </c>
      <c r="W654" s="5">
        <f>SUM(Tabela3[[#This Row],[opex duto e fibra]:[opex infra estação]])</f>
        <v>128132.55519743446</v>
      </c>
    </row>
    <row r="655" spans="1:23" x14ac:dyDescent="0.25">
      <c r="A655" s="10">
        <v>313390</v>
      </c>
      <c r="B655" s="10" t="s">
        <v>37</v>
      </c>
      <c r="C655" s="10" t="s">
        <v>2244</v>
      </c>
      <c r="D655" s="10" t="s">
        <v>2245</v>
      </c>
      <c r="E655" s="10">
        <v>311830</v>
      </c>
      <c r="F655" s="10" t="s">
        <v>37</v>
      </c>
      <c r="G655" s="10" t="s">
        <v>1158</v>
      </c>
      <c r="H655" s="10" t="s">
        <v>1159</v>
      </c>
      <c r="I655" s="10">
        <v>1</v>
      </c>
      <c r="J655" s="11">
        <v>23.98</v>
      </c>
      <c r="K655" s="11">
        <f>IF(Tabela1[[#This Row],[distância '[km']]]&gt;100,TRUNC(Tabela1[[#This Row],[distância '[km']]]/'Custos Unitários'!$C$7,0),0)</f>
        <v>0</v>
      </c>
      <c r="L655" s="1">
        <f>Tabela1[[#This Row],[distância '[km']]]*(1+'Custos Unitários'!$C$8)*(('Custos Unitários'!$C$21*'Custos Unitários'!$C$4)+('Custos Unitários'!$C$22*'Custos Unitários'!$C$5))</f>
        <v>917663.77089663455</v>
      </c>
      <c r="M655" s="1">
        <f>Tabela1[[#This Row],[Qtdade Amplificação]]*('Custos Unitários'!C$20)+IF(Tabela1[[#This Row],[Qtdade Amplificação]]&gt;4,TRUNC(Tabela1[[#This Row],[Qtdade Amplificação]]/4)*'Custos Unitários'!C$17,0)</f>
        <v>0</v>
      </c>
      <c r="N65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5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55" s="1">
        <f>'Custos Unitários'!$C$23*'Custos Unitários'!$C$6</f>
        <v>302692.44182889489</v>
      </c>
      <c r="Q655" s="5">
        <f>SUM(Tabela2[[#This Row],[custo duto e fibra]:[custo infra estação]])</f>
        <v>1586828.0104468656</v>
      </c>
      <c r="R655" s="2">
        <f>Tabela1[[#This Row],[distância '[km']]]*(1+'Custos Unitários'!$C$8)*('Custos Unitários'!$C$21*'Custos Unitários'!$C$4*'Custos Unitários'!$E$21+'Custos Unitários'!$C$22*'Custos Unitários'!$C$5*'Custos Unitários'!$E$22)</f>
        <v>11011.965250759615</v>
      </c>
      <c r="S655" s="2">
        <f>Tabela1[[#This Row],[Qtdade Amplificação]]*('Custos Unitários'!D$20)+IF(Tabela1[[#This Row],[Qtdade Amplificação]]&gt;4,TRUNC(Tabela1[[#This Row],[Qtdade Amplificação]]/4)*'Custos Unitários'!D$17,0)</f>
        <v>0</v>
      </c>
      <c r="T65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5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55" s="2">
        <f>'Custos Unitários'!$C$23*'Custos Unitários'!$E$23*'Custos Unitários'!$C$6</f>
        <v>24215.39534631159</v>
      </c>
      <c r="W655" s="5">
        <f>SUM(Tabela3[[#This Row],[opex duto e fibra]:[opex infra estação]])</f>
        <v>68214.605754242337</v>
      </c>
    </row>
    <row r="656" spans="1:23" x14ac:dyDescent="0.25">
      <c r="A656" s="10">
        <v>313400</v>
      </c>
      <c r="B656" s="10" t="s">
        <v>37</v>
      </c>
      <c r="C656" s="10" t="s">
        <v>2246</v>
      </c>
      <c r="D656" s="10" t="s">
        <v>2247</v>
      </c>
      <c r="E656" s="10">
        <v>313330</v>
      </c>
      <c r="F656" s="10" t="s">
        <v>37</v>
      </c>
      <c r="G656" s="10" t="s">
        <v>355</v>
      </c>
      <c r="H656" s="10" t="s">
        <v>356</v>
      </c>
      <c r="I656" s="10">
        <v>1</v>
      </c>
      <c r="J656" s="11">
        <v>32.954999999999998</v>
      </c>
      <c r="K656" s="11">
        <f>IF(Tabela1[[#This Row],[distância '[km']]]&gt;100,TRUNC(Tabela1[[#This Row],[distância '[km']]]/'Custos Unitários'!$C$7,0),0)</f>
        <v>0</v>
      </c>
      <c r="L656" s="1">
        <f>Tabela1[[#This Row],[distância '[km']]]*(1+'Custos Unitários'!$C$8)*(('Custos Unitários'!$C$21*'Custos Unitários'!$C$4)+('Custos Unitários'!$C$22*'Custos Unitários'!$C$5))</f>
        <v>1261117.9970766718</v>
      </c>
      <c r="M656" s="1">
        <f>Tabela1[[#This Row],[Qtdade Amplificação]]*('Custos Unitários'!C$20)+IF(Tabela1[[#This Row],[Qtdade Amplificação]]&gt;4,TRUNC(Tabela1[[#This Row],[Qtdade Amplificação]]/4)*'Custos Unitários'!C$17,0)</f>
        <v>0</v>
      </c>
      <c r="N65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5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56" s="1">
        <f>'Custos Unitários'!$C$23*'Custos Unitários'!$C$6</f>
        <v>302692.44182889489</v>
      </c>
      <c r="Q656" s="5">
        <f>SUM(Tabela2[[#This Row],[custo duto e fibra]:[custo infra estação]])</f>
        <v>1930282.2366269028</v>
      </c>
      <c r="R656" s="2">
        <f>Tabela1[[#This Row],[distância '[km']]]*(1+'Custos Unitários'!$C$8)*('Custos Unitários'!$C$21*'Custos Unitários'!$C$4*'Custos Unitários'!$E$21+'Custos Unitários'!$C$22*'Custos Unitários'!$C$5*'Custos Unitários'!$E$22)</f>
        <v>15133.415964920063</v>
      </c>
      <c r="S656" s="2">
        <f>Tabela1[[#This Row],[Qtdade Amplificação]]*('Custos Unitários'!D$20)+IF(Tabela1[[#This Row],[Qtdade Amplificação]]&gt;4,TRUNC(Tabela1[[#This Row],[Qtdade Amplificação]]/4)*'Custos Unitários'!D$17,0)</f>
        <v>0</v>
      </c>
      <c r="T65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5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56" s="2">
        <f>'Custos Unitários'!$C$23*'Custos Unitários'!$E$23*'Custos Unitários'!$C$6</f>
        <v>24215.39534631159</v>
      </c>
      <c r="W656" s="5">
        <f>SUM(Tabela3[[#This Row],[opex duto e fibra]:[opex infra estação]])</f>
        <v>72336.056468402792</v>
      </c>
    </row>
    <row r="657" spans="1:23" x14ac:dyDescent="0.25">
      <c r="A657" s="10">
        <v>352370</v>
      </c>
      <c r="B657" s="10" t="s">
        <v>158</v>
      </c>
      <c r="C657" s="10" t="s">
        <v>2248</v>
      </c>
      <c r="D657" s="10" t="s">
        <v>2249</v>
      </c>
      <c r="E657" s="10">
        <v>353630</v>
      </c>
      <c r="F657" s="10" t="s">
        <v>158</v>
      </c>
      <c r="G657" s="10" t="s">
        <v>2250</v>
      </c>
      <c r="H657" s="10" t="s">
        <v>2251</v>
      </c>
      <c r="I657" s="10">
        <v>1</v>
      </c>
      <c r="J657" s="11">
        <v>10.382999999999999</v>
      </c>
      <c r="K657" s="11">
        <f>IF(Tabela1[[#This Row],[distância '[km']]]&gt;100,TRUNC(Tabela1[[#This Row],[distância '[km']]]/'Custos Unitários'!$C$7,0),0)</f>
        <v>0</v>
      </c>
      <c r="L657" s="1">
        <f>Tabela1[[#This Row],[distância '[km']]]*(1+'Custos Unitários'!$C$8)*(('Custos Unitários'!$C$21*'Custos Unitários'!$C$4)+('Custos Unitários'!$C$22*'Custos Unitários'!$C$5))</f>
        <v>397335.40171892225</v>
      </c>
      <c r="M657" s="1">
        <f>Tabela1[[#This Row],[Qtdade Amplificação]]*('Custos Unitários'!C$20)+IF(Tabela1[[#This Row],[Qtdade Amplificação]]&gt;4,TRUNC(Tabela1[[#This Row],[Qtdade Amplificação]]/4)*'Custos Unitários'!C$17,0)</f>
        <v>0</v>
      </c>
      <c r="N65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5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57" s="1">
        <f>'Custos Unitários'!$C$23*'Custos Unitários'!$C$6</f>
        <v>302692.44182889489</v>
      </c>
      <c r="Q657" s="5">
        <f>SUM(Tabela2[[#This Row],[custo duto e fibra]:[custo infra estação]])</f>
        <v>1066499.6412691534</v>
      </c>
      <c r="R657" s="2">
        <f>Tabela1[[#This Row],[distância '[km']]]*(1+'Custos Unitários'!$C$8)*('Custos Unitários'!$C$21*'Custos Unitários'!$C$4*'Custos Unitários'!$E$21+'Custos Unitários'!$C$22*'Custos Unitários'!$C$5*'Custos Unitários'!$E$22)</f>
        <v>4768.0248206270671</v>
      </c>
      <c r="S657" s="2">
        <f>Tabela1[[#This Row],[Qtdade Amplificação]]*('Custos Unitários'!D$20)+IF(Tabela1[[#This Row],[Qtdade Amplificação]]&gt;4,TRUNC(Tabela1[[#This Row],[Qtdade Amplificação]]/4)*'Custos Unitários'!D$17,0)</f>
        <v>0</v>
      </c>
      <c r="T65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5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57" s="2">
        <f>'Custos Unitários'!$C$23*'Custos Unitários'!$E$23*'Custos Unitários'!$C$6</f>
        <v>24215.39534631159</v>
      </c>
      <c r="W657" s="5">
        <f>SUM(Tabela3[[#This Row],[opex duto e fibra]:[opex infra estação]])</f>
        <v>61970.665324109796</v>
      </c>
    </row>
    <row r="658" spans="1:23" x14ac:dyDescent="0.25">
      <c r="A658" s="10">
        <v>291690</v>
      </c>
      <c r="B658" s="10" t="s">
        <v>8</v>
      </c>
      <c r="C658" s="10" t="s">
        <v>2252</v>
      </c>
      <c r="D658" s="10" t="s">
        <v>2253</v>
      </c>
      <c r="E658" s="10">
        <v>291870</v>
      </c>
      <c r="F658" s="10" t="s">
        <v>8</v>
      </c>
      <c r="G658" s="10" t="s">
        <v>2417</v>
      </c>
      <c r="H658" s="10" t="s">
        <v>2418</v>
      </c>
      <c r="I658" s="10">
        <v>1</v>
      </c>
      <c r="J658" s="11">
        <v>17.53</v>
      </c>
      <c r="K658" s="11">
        <f>IF(Tabela1[[#This Row],[distância '[km']]]&gt;100,TRUNC(Tabela1[[#This Row],[distância '[km']]]/'Custos Unitários'!$C$7,0),0)</f>
        <v>0</v>
      </c>
      <c r="L658" s="1">
        <f>Tabela1[[#This Row],[distância '[km']]]*(1+'Custos Unitários'!$C$8)*(('Custos Unitários'!$C$21*'Custos Unitários'!$C$4)+('Custos Unitários'!$C$22*'Custos Unitários'!$C$5))</f>
        <v>670835.94261125952</v>
      </c>
      <c r="M658" s="1">
        <f>Tabela1[[#This Row],[Qtdade Amplificação]]*('Custos Unitários'!C$20)+IF(Tabela1[[#This Row],[Qtdade Amplificação]]&gt;4,TRUNC(Tabela1[[#This Row],[Qtdade Amplificação]]/4)*'Custos Unitários'!C$17,0)</f>
        <v>0</v>
      </c>
      <c r="N65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5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58" s="1">
        <f>'Custos Unitários'!$C$23*'Custos Unitários'!$C$6</f>
        <v>302692.44182889489</v>
      </c>
      <c r="Q658" s="5">
        <f>SUM(Tabela2[[#This Row],[custo duto e fibra]:[custo infra estação]])</f>
        <v>1340000.1821614909</v>
      </c>
      <c r="R658" s="2">
        <f>Tabela1[[#This Row],[distância '[km']]]*(1+'Custos Unitários'!$C$8)*('Custos Unitários'!$C$21*'Custos Unitários'!$C$4*'Custos Unitários'!$E$21+'Custos Unitários'!$C$22*'Custos Unitários'!$C$5*'Custos Unitários'!$E$22)</f>
        <v>8050.0313113351158</v>
      </c>
      <c r="S658" s="2">
        <f>Tabela1[[#This Row],[Qtdade Amplificação]]*('Custos Unitários'!D$20)+IF(Tabela1[[#This Row],[Qtdade Amplificação]]&gt;4,TRUNC(Tabela1[[#This Row],[Qtdade Amplificação]]/4)*'Custos Unitários'!D$17,0)</f>
        <v>0</v>
      </c>
      <c r="T65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5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58" s="2">
        <f>'Custos Unitários'!$C$23*'Custos Unitários'!$E$23*'Custos Unitários'!$C$6</f>
        <v>24215.39534631159</v>
      </c>
      <c r="W658" s="5">
        <f>SUM(Tabela3[[#This Row],[opex duto e fibra]:[opex infra estação]])</f>
        <v>65252.671814817841</v>
      </c>
    </row>
    <row r="659" spans="1:23" x14ac:dyDescent="0.25">
      <c r="A659" s="10">
        <v>291720</v>
      </c>
      <c r="B659" s="10" t="s">
        <v>8</v>
      </c>
      <c r="C659" s="10" t="s">
        <v>2256</v>
      </c>
      <c r="D659" s="10" t="s">
        <v>2257</v>
      </c>
      <c r="E659" s="10">
        <v>291860</v>
      </c>
      <c r="F659" s="10" t="s">
        <v>8</v>
      </c>
      <c r="G659" s="10" t="s">
        <v>2407</v>
      </c>
      <c r="H659" s="10" t="s">
        <v>2408</v>
      </c>
      <c r="I659" s="10">
        <v>1</v>
      </c>
      <c r="J659" s="11">
        <v>75.432000000000002</v>
      </c>
      <c r="K659" s="11">
        <f>IF(Tabela1[[#This Row],[distância '[km']]]&gt;100,TRUNC(Tabela1[[#This Row],[distância '[km']]]/'Custos Unitários'!$C$7,0),0)</f>
        <v>0</v>
      </c>
      <c r="L659" s="1">
        <f>Tabela1[[#This Row],[distância '[km']]]*(1+'Custos Unitários'!$C$8)*(('Custos Unitários'!$C$21*'Custos Unitários'!$C$4)+('Custos Unitários'!$C$22*'Custos Unitários'!$C$5))</f>
        <v>2886622.7508871951</v>
      </c>
      <c r="M659" s="1">
        <f>Tabela1[[#This Row],[Qtdade Amplificação]]*('Custos Unitários'!C$20)+IF(Tabela1[[#This Row],[Qtdade Amplificação]]&gt;4,TRUNC(Tabela1[[#This Row],[Qtdade Amplificação]]/4)*'Custos Unitários'!C$17,0)</f>
        <v>0</v>
      </c>
      <c r="N65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65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659" s="1">
        <f>'Custos Unitários'!$C$23*'Custos Unitários'!$C$6</f>
        <v>302692.44182889489</v>
      </c>
      <c r="Q659" s="5">
        <f>SUM(Tabela2[[#This Row],[custo duto e fibra]:[custo infra estação]])</f>
        <v>3561196.6783880685</v>
      </c>
      <c r="R659" s="2">
        <f>Tabela1[[#This Row],[distância '[km']]]*(1+'Custos Unitários'!$C$8)*('Custos Unitários'!$C$21*'Custos Unitários'!$C$4*'Custos Unitários'!$E$21+'Custos Unitários'!$C$22*'Custos Unitários'!$C$5*'Custos Unitários'!$E$22)</f>
        <v>34639.473010646339</v>
      </c>
      <c r="S659" s="2">
        <f>Tabela1[[#This Row],[Qtdade Amplificação]]*('Custos Unitários'!D$20)+IF(Tabela1[[#This Row],[Qtdade Amplificação]]&gt;4,TRUNC(Tabela1[[#This Row],[Qtdade Amplificação]]/4)*'Custos Unitários'!D$17,0)</f>
        <v>0</v>
      </c>
      <c r="T65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65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659" s="2">
        <f>'Custos Unitários'!$C$23*'Custos Unitários'!$E$23*'Custos Unitários'!$C$6</f>
        <v>24215.39534631159</v>
      </c>
      <c r="W659" s="5">
        <f>SUM(Tabela3[[#This Row],[opex duto e fibra]:[opex infra estação]])</f>
        <v>92383.082309193283</v>
      </c>
    </row>
    <row r="660" spans="1:23" x14ac:dyDescent="0.25">
      <c r="A660" s="10">
        <v>291733</v>
      </c>
      <c r="B660" s="10" t="s">
        <v>8</v>
      </c>
      <c r="C660" s="10" t="s">
        <v>2264</v>
      </c>
      <c r="D660" s="10" t="s">
        <v>2265</v>
      </c>
      <c r="E660" s="10">
        <v>293260</v>
      </c>
      <c r="F660" s="10" t="s">
        <v>8</v>
      </c>
      <c r="G660" s="10" t="s">
        <v>1045</v>
      </c>
      <c r="H660" s="10" t="s">
        <v>1046</v>
      </c>
      <c r="I660" s="10">
        <v>1</v>
      </c>
      <c r="J660" s="11">
        <v>166.21199999999999</v>
      </c>
      <c r="K660" s="11">
        <f>IF(Tabela1[[#This Row],[distância '[km']]]&gt;100,TRUNC(Tabela1[[#This Row],[distância '[km']]]/'Custos Unitários'!$C$7,0),0)</f>
        <v>2</v>
      </c>
      <c r="L660" s="1">
        <f>Tabela1[[#This Row],[distância '[km']]]*(1+'Custos Unitários'!$C$8)*(('Custos Unitários'!$C$21*'Custos Unitários'!$C$4)+('Custos Unitários'!$C$22*'Custos Unitários'!$C$5))</f>
        <v>6360580.9294525189</v>
      </c>
      <c r="M660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66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66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660" s="1">
        <f>'Custos Unitários'!$C$23*'Custos Unitários'!$C$6</f>
        <v>302692.44182889489</v>
      </c>
      <c r="Q660" s="5">
        <f>SUM(Tabela2[[#This Row],[custo duto e fibra]:[custo infra estação]])</f>
        <v>7547072.0537190232</v>
      </c>
      <c r="R660" s="2">
        <f>Tabela1[[#This Row],[distância '[km']]]*(1+'Custos Unitários'!$C$8)*('Custos Unitários'!$C$21*'Custos Unitários'!$C$4*'Custos Unitários'!$E$21+'Custos Unitários'!$C$22*'Custos Unitários'!$C$5*'Custos Unitários'!$E$22)</f>
        <v>76326.971153430233</v>
      </c>
      <c r="S660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66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66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660" s="2">
        <f>'Custos Unitários'!$C$23*'Custos Unitários'!$E$23*'Custos Unitários'!$C$6</f>
        <v>24215.39534631159</v>
      </c>
      <c r="W660" s="5">
        <f>SUM(Tabela3[[#This Row],[opex duto e fibra]:[opex infra estação]])</f>
        <v>174485.43584442994</v>
      </c>
    </row>
    <row r="661" spans="1:23" x14ac:dyDescent="0.25">
      <c r="A661" s="10">
        <v>521160</v>
      </c>
      <c r="B661" s="10" t="s">
        <v>42</v>
      </c>
      <c r="C661" s="10" t="s">
        <v>2266</v>
      </c>
      <c r="D661" s="10" t="s">
        <v>2267</v>
      </c>
      <c r="E661" s="10">
        <v>520260</v>
      </c>
      <c r="F661" s="10" t="s">
        <v>42</v>
      </c>
      <c r="G661" s="10" t="s">
        <v>901</v>
      </c>
      <c r="H661" s="10" t="s">
        <v>902</v>
      </c>
      <c r="I661" s="10">
        <v>1</v>
      </c>
      <c r="J661" s="11">
        <v>46.445999999999998</v>
      </c>
      <c r="K661" s="11">
        <f>IF(Tabela1[[#This Row],[distância '[km']]]&gt;100,TRUNC(Tabela1[[#This Row],[distância '[km']]]/'Custos Unitários'!$C$7,0),0)</f>
        <v>0</v>
      </c>
      <c r="L661" s="1">
        <f>Tabela1[[#This Row],[distância '[km']]]*(1+'Custos Unitários'!$C$8)*(('Custos Unitários'!$C$21*'Custos Unitários'!$C$4)+('Custos Unitários'!$C$22*'Custos Unitários'!$C$5))</f>
        <v>1777389.970936826</v>
      </c>
      <c r="M661" s="1">
        <f>Tabela1[[#This Row],[Qtdade Amplificação]]*('Custos Unitários'!C$20)+IF(Tabela1[[#This Row],[Qtdade Amplificação]]&gt;4,TRUNC(Tabela1[[#This Row],[Qtdade Amplificação]]/4)*'Custos Unitários'!C$17,0)</f>
        <v>0</v>
      </c>
      <c r="N66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6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61" s="1">
        <f>'Custos Unitários'!$C$23*'Custos Unitários'!$C$6</f>
        <v>302692.44182889489</v>
      </c>
      <c r="Q661" s="5">
        <f>SUM(Tabela2[[#This Row],[custo duto e fibra]:[custo infra estação]])</f>
        <v>2446554.210487057</v>
      </c>
      <c r="R661" s="2">
        <f>Tabela1[[#This Row],[distância '[km']]]*(1+'Custos Unitários'!$C$8)*('Custos Unitários'!$C$21*'Custos Unitários'!$C$4*'Custos Unitários'!$E$21+'Custos Unitários'!$C$22*'Custos Unitários'!$C$5*'Custos Unitários'!$E$22)</f>
        <v>21328.679651241913</v>
      </c>
      <c r="S661" s="2">
        <f>Tabela1[[#This Row],[Qtdade Amplificação]]*('Custos Unitários'!D$20)+IF(Tabela1[[#This Row],[Qtdade Amplificação]]&gt;4,TRUNC(Tabela1[[#This Row],[Qtdade Amplificação]]/4)*'Custos Unitários'!D$17,0)</f>
        <v>0</v>
      </c>
      <c r="T66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6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61" s="2">
        <f>'Custos Unitários'!$C$23*'Custos Unitários'!$E$23*'Custos Unitários'!$C$6</f>
        <v>24215.39534631159</v>
      </c>
      <c r="W661" s="5">
        <f>SUM(Tabela3[[#This Row],[opex duto e fibra]:[opex infra estação]])</f>
        <v>78531.320154724643</v>
      </c>
    </row>
    <row r="662" spans="1:23" x14ac:dyDescent="0.25">
      <c r="A662" s="10">
        <v>291735</v>
      </c>
      <c r="B662" s="10" t="s">
        <v>8</v>
      </c>
      <c r="C662" s="10" t="s">
        <v>2268</v>
      </c>
      <c r="D662" s="10" t="s">
        <v>2269</v>
      </c>
      <c r="E662" s="10">
        <v>292905</v>
      </c>
      <c r="F662" s="10" t="s">
        <v>8</v>
      </c>
      <c r="G662" s="10" t="s">
        <v>1288</v>
      </c>
      <c r="H662" s="10" t="s">
        <v>1289</v>
      </c>
      <c r="I662" s="10">
        <v>1</v>
      </c>
      <c r="J662" s="11">
        <v>52.176000000000002</v>
      </c>
      <c r="K662" s="11">
        <f>IF(Tabela1[[#This Row],[distância '[km']]]&gt;100,TRUNC(Tabela1[[#This Row],[distância '[km']]]/'Custos Unitários'!$C$7,0),0)</f>
        <v>0</v>
      </c>
      <c r="L662" s="1">
        <f>Tabela1[[#This Row],[distância '[km']]]*(1+'Custos Unitários'!$C$8)*(('Custos Unitários'!$C$21*'Custos Unitários'!$C$4)+('Custos Unitários'!$C$22*'Custos Unitários'!$C$5))</f>
        <v>1996664.9253670892</v>
      </c>
      <c r="M662" s="1">
        <f>Tabela1[[#This Row],[Qtdade Amplificação]]*('Custos Unitários'!C$20)+IF(Tabela1[[#This Row],[Qtdade Amplificação]]&gt;4,TRUNC(Tabela1[[#This Row],[Qtdade Amplificação]]/4)*'Custos Unitários'!C$17,0)</f>
        <v>0</v>
      </c>
      <c r="N66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66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662" s="1">
        <f>'Custos Unitários'!$C$23*'Custos Unitários'!$C$6</f>
        <v>302692.44182889489</v>
      </c>
      <c r="Q662" s="5">
        <f>SUM(Tabela2[[#This Row],[custo duto e fibra]:[custo infra estação]])</f>
        <v>2671238.8528679628</v>
      </c>
      <c r="R662" s="2">
        <f>Tabela1[[#This Row],[distância '[km']]]*(1+'Custos Unitários'!$C$8)*('Custos Unitários'!$C$21*'Custos Unitários'!$C$4*'Custos Unitários'!$E$21+'Custos Unitários'!$C$22*'Custos Unitários'!$C$5*'Custos Unitários'!$E$22)</f>
        <v>23959.979104405073</v>
      </c>
      <c r="S662" s="2">
        <f>Tabela1[[#This Row],[Qtdade Amplificação]]*('Custos Unitários'!D$20)+IF(Tabela1[[#This Row],[Qtdade Amplificação]]&gt;4,TRUNC(Tabela1[[#This Row],[Qtdade Amplificação]]/4)*'Custos Unitários'!D$17,0)</f>
        <v>0</v>
      </c>
      <c r="T66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66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662" s="2">
        <f>'Custos Unitários'!$C$23*'Custos Unitários'!$E$23*'Custos Unitários'!$C$6</f>
        <v>24215.39534631159</v>
      </c>
      <c r="W662" s="5">
        <f>SUM(Tabela3[[#This Row],[opex duto e fibra]:[opex infra estação]])</f>
        <v>81703.588402952009</v>
      </c>
    </row>
    <row r="663" spans="1:23" x14ac:dyDescent="0.25">
      <c r="A663" s="10">
        <v>313460</v>
      </c>
      <c r="B663" s="10" t="s">
        <v>37</v>
      </c>
      <c r="C663" s="10" t="s">
        <v>2270</v>
      </c>
      <c r="D663" s="10" t="s">
        <v>2271</v>
      </c>
      <c r="E663" s="10">
        <v>315780</v>
      </c>
      <c r="F663" s="10" t="s">
        <v>37</v>
      </c>
      <c r="G663" s="10" t="s">
        <v>2272</v>
      </c>
      <c r="H663" s="10" t="s">
        <v>2273</v>
      </c>
      <c r="I663" s="10">
        <v>1</v>
      </c>
      <c r="J663" s="11">
        <v>38.274999999999999</v>
      </c>
      <c r="K663" s="11">
        <f>IF(Tabela1[[#This Row],[distância '[km']]]&gt;100,TRUNC(Tabela1[[#This Row],[distância '[km']]]/'Custos Unitários'!$C$7,0),0)</f>
        <v>0</v>
      </c>
      <c r="L663" s="1">
        <f>Tabela1[[#This Row],[distância '[km']]]*(1+'Custos Unitários'!$C$8)*(('Custos Unitários'!$C$21*'Custos Unitários'!$C$4)+('Custos Unitários'!$C$22*'Custos Unitários'!$C$5))</f>
        <v>1464703.1205616633</v>
      </c>
      <c r="M663" s="1">
        <f>Tabela1[[#This Row],[Qtdade Amplificação]]*('Custos Unitários'!C$20)+IF(Tabela1[[#This Row],[Qtdade Amplificação]]&gt;4,TRUNC(Tabela1[[#This Row],[Qtdade Amplificação]]/4)*'Custos Unitários'!C$17,0)</f>
        <v>0</v>
      </c>
      <c r="N66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6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63" s="1">
        <f>'Custos Unitários'!$C$23*'Custos Unitários'!$C$6</f>
        <v>302692.44182889489</v>
      </c>
      <c r="Q663" s="5">
        <f>SUM(Tabela2[[#This Row],[custo duto e fibra]:[custo infra estação]])</f>
        <v>2133867.3601118941</v>
      </c>
      <c r="R663" s="2">
        <f>Tabela1[[#This Row],[distância '[km']]]*(1+'Custos Unitários'!$C$8)*('Custos Unitários'!$C$21*'Custos Unitários'!$C$4*'Custos Unitários'!$E$21+'Custos Unitários'!$C$22*'Custos Unitários'!$C$5*'Custos Unitários'!$E$22)</f>
        <v>17576.437446739961</v>
      </c>
      <c r="S663" s="2">
        <f>Tabela1[[#This Row],[Qtdade Amplificação]]*('Custos Unitários'!D$20)+IF(Tabela1[[#This Row],[Qtdade Amplificação]]&gt;4,TRUNC(Tabela1[[#This Row],[Qtdade Amplificação]]/4)*'Custos Unitários'!D$17,0)</f>
        <v>0</v>
      </c>
      <c r="T66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6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63" s="2">
        <f>'Custos Unitários'!$C$23*'Custos Unitários'!$E$23*'Custos Unitários'!$C$6</f>
        <v>24215.39534631159</v>
      </c>
      <c r="W663" s="5">
        <f>SUM(Tabela3[[#This Row],[opex duto e fibra]:[opex infra estação]])</f>
        <v>74779.07795022268</v>
      </c>
    </row>
    <row r="664" spans="1:23" x14ac:dyDescent="0.25">
      <c r="A664" s="10">
        <v>291740</v>
      </c>
      <c r="B664" s="10" t="s">
        <v>8</v>
      </c>
      <c r="C664" s="10" t="s">
        <v>2274</v>
      </c>
      <c r="D664" s="10" t="s">
        <v>2275</v>
      </c>
      <c r="E664" s="10">
        <v>291940</v>
      </c>
      <c r="F664" s="10" t="s">
        <v>8</v>
      </c>
      <c r="G664" s="10" t="s">
        <v>2537</v>
      </c>
      <c r="H664" s="10" t="s">
        <v>2538</v>
      </c>
      <c r="I664" s="10">
        <v>1</v>
      </c>
      <c r="J664" s="11">
        <v>25.506</v>
      </c>
      <c r="K664" s="11">
        <f>IF(Tabela1[[#This Row],[distância '[km']]]&gt;100,TRUNC(Tabela1[[#This Row],[distância '[km']]]/'Custos Unitários'!$C$7,0),0)</f>
        <v>0</v>
      </c>
      <c r="L664" s="1">
        <f>Tabela1[[#This Row],[distância '[km']]]*(1+'Custos Unitários'!$C$8)*(('Custos Unitários'!$C$21*'Custos Unitários'!$C$4)+('Custos Unitários'!$C$22*'Custos Unitários'!$C$5))</f>
        <v>976060.55631732941</v>
      </c>
      <c r="M664" s="1">
        <f>Tabela1[[#This Row],[Qtdade Amplificação]]*('Custos Unitários'!C$20)+IF(Tabela1[[#This Row],[Qtdade Amplificação]]&gt;4,TRUNC(Tabela1[[#This Row],[Qtdade Amplificação]]/4)*'Custos Unitários'!C$17,0)</f>
        <v>0</v>
      </c>
      <c r="N66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6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64" s="1">
        <f>'Custos Unitários'!$C$23*'Custos Unitários'!$C$6</f>
        <v>302692.44182889489</v>
      </c>
      <c r="Q664" s="5">
        <f>SUM(Tabela2[[#This Row],[custo duto e fibra]:[custo infra estação]])</f>
        <v>1645224.7958675604</v>
      </c>
      <c r="R664" s="2">
        <f>Tabela1[[#This Row],[distância '[km']]]*(1+'Custos Unitários'!$C$8)*('Custos Unitários'!$C$21*'Custos Unitários'!$C$4*'Custos Unitários'!$E$21+'Custos Unitários'!$C$22*'Custos Unitários'!$C$5*'Custos Unitários'!$E$22)</f>
        <v>11712.726675807953</v>
      </c>
      <c r="S664" s="2">
        <f>Tabela1[[#This Row],[Qtdade Amplificação]]*('Custos Unitários'!D$20)+IF(Tabela1[[#This Row],[Qtdade Amplificação]]&gt;4,TRUNC(Tabela1[[#This Row],[Qtdade Amplificação]]/4)*'Custos Unitários'!D$17,0)</f>
        <v>0</v>
      </c>
      <c r="T66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6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64" s="2">
        <f>'Custos Unitários'!$C$23*'Custos Unitários'!$E$23*'Custos Unitários'!$C$6</f>
        <v>24215.39534631159</v>
      </c>
      <c r="W664" s="5">
        <f>SUM(Tabela3[[#This Row],[opex duto e fibra]:[opex infra estação]])</f>
        <v>68915.367179290683</v>
      </c>
    </row>
    <row r="665" spans="1:23" x14ac:dyDescent="0.25">
      <c r="A665" s="10">
        <v>250730</v>
      </c>
      <c r="B665" s="10" t="s">
        <v>61</v>
      </c>
      <c r="C665" s="10" t="s">
        <v>2276</v>
      </c>
      <c r="D665" s="10" t="s">
        <v>2277</v>
      </c>
      <c r="E665" s="10">
        <v>240830</v>
      </c>
      <c r="F665" s="10" t="s">
        <v>80</v>
      </c>
      <c r="G665" s="10" t="s">
        <v>2988</v>
      </c>
      <c r="H665" s="10" t="s">
        <v>2989</v>
      </c>
      <c r="I665" s="10">
        <v>1</v>
      </c>
      <c r="J665" s="11">
        <v>24.228999999999999</v>
      </c>
      <c r="K665" s="11">
        <f>IF(Tabela1[[#This Row],[distância '[km']]]&gt;100,TRUNC(Tabela1[[#This Row],[distância '[km']]]/'Custos Unitários'!$C$7,0),0)</f>
        <v>0</v>
      </c>
      <c r="L665" s="1">
        <f>Tabela1[[#This Row],[distância '[km']]]*(1+'Custos Unitários'!$C$8)*(('Custos Unitários'!$C$21*'Custos Unitários'!$C$4)+('Custos Unitários'!$C$22*'Custos Unitários'!$C$5))</f>
        <v>927192.47310486052</v>
      </c>
      <c r="M665" s="1">
        <f>Tabela1[[#This Row],[Qtdade Amplificação]]*('Custos Unitários'!C$20)+IF(Tabela1[[#This Row],[Qtdade Amplificação]]&gt;4,TRUNC(Tabela1[[#This Row],[Qtdade Amplificação]]/4)*'Custos Unitários'!C$17,0)</f>
        <v>0</v>
      </c>
      <c r="N66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6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65" s="1">
        <f>'Custos Unitários'!$C$23*'Custos Unitários'!$C$6</f>
        <v>302692.44182889489</v>
      </c>
      <c r="Q665" s="5">
        <f>SUM(Tabela2[[#This Row],[custo duto e fibra]:[custo infra estação]])</f>
        <v>1596356.7126550917</v>
      </c>
      <c r="R665" s="2">
        <f>Tabela1[[#This Row],[distância '[km']]]*(1+'Custos Unitários'!$C$8)*('Custos Unitários'!$C$21*'Custos Unitários'!$C$4*'Custos Unitários'!$E$21+'Custos Unitários'!$C$22*'Custos Unitários'!$C$5*'Custos Unitários'!$E$22)</f>
        <v>11126.309677258327</v>
      </c>
      <c r="S665" s="2">
        <f>Tabela1[[#This Row],[Qtdade Amplificação]]*('Custos Unitários'!D$20)+IF(Tabela1[[#This Row],[Qtdade Amplificação]]&gt;4,TRUNC(Tabela1[[#This Row],[Qtdade Amplificação]]/4)*'Custos Unitários'!D$17,0)</f>
        <v>0</v>
      </c>
      <c r="T66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6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65" s="2">
        <f>'Custos Unitários'!$C$23*'Custos Unitários'!$E$23*'Custos Unitários'!$C$6</f>
        <v>24215.39534631159</v>
      </c>
      <c r="W665" s="5">
        <f>SUM(Tabela3[[#This Row],[opex duto e fibra]:[opex infra estação]])</f>
        <v>68328.950180741056</v>
      </c>
    </row>
    <row r="666" spans="1:23" x14ac:dyDescent="0.25">
      <c r="A666" s="10">
        <v>270340</v>
      </c>
      <c r="B666" s="10" t="s">
        <v>589</v>
      </c>
      <c r="C666" s="10" t="s">
        <v>2280</v>
      </c>
      <c r="D666" s="10" t="s">
        <v>2281</v>
      </c>
      <c r="E666" s="10">
        <v>270540</v>
      </c>
      <c r="F666" s="10" t="s">
        <v>589</v>
      </c>
      <c r="G666" s="10" t="s">
        <v>2863</v>
      </c>
      <c r="H666" s="10" t="s">
        <v>2864</v>
      </c>
      <c r="I666" s="10">
        <v>1</v>
      </c>
      <c r="J666" s="11">
        <v>8.2289999999999992</v>
      </c>
      <c r="K666" s="11">
        <f>IF(Tabela1[[#This Row],[distância '[km']]]&gt;100,TRUNC(Tabela1[[#This Row],[distância '[km']]]/'Custos Unitários'!$C$7,0),0)</f>
        <v>0</v>
      </c>
      <c r="L666" s="1">
        <f>Tabela1[[#This Row],[distância '[km']]]*(1+'Custos Unitários'!$C$8)*(('Custos Unitários'!$C$21*'Custos Unitários'!$C$4)+('Custos Unitários'!$C$22*'Custos Unitários'!$C$5))</f>
        <v>314906.38743571326</v>
      </c>
      <c r="M666" s="1">
        <f>Tabela1[[#This Row],[Qtdade Amplificação]]*('Custos Unitários'!C$20)+IF(Tabela1[[#This Row],[Qtdade Amplificação]]&gt;4,TRUNC(Tabela1[[#This Row],[Qtdade Amplificação]]/4)*'Custos Unitários'!C$17,0)</f>
        <v>0</v>
      </c>
      <c r="N66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6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66" s="1">
        <f>'Custos Unitários'!$C$23*'Custos Unitários'!$C$6</f>
        <v>302692.44182889489</v>
      </c>
      <c r="Q666" s="5">
        <f>SUM(Tabela2[[#This Row],[custo duto e fibra]:[custo infra estação]])</f>
        <v>984070.62698594446</v>
      </c>
      <c r="R666" s="2">
        <f>Tabela1[[#This Row],[distância '[km']]]*(1+'Custos Unitários'!$C$8)*('Custos Unitários'!$C$21*'Custos Unitários'!$C$4*'Custos Unitários'!$E$21+'Custos Unitários'!$C$22*'Custos Unitários'!$C$5*'Custos Unitários'!$E$22)</f>
        <v>3778.8766492285599</v>
      </c>
      <c r="S666" s="2">
        <f>Tabela1[[#This Row],[Qtdade Amplificação]]*('Custos Unitários'!D$20)+IF(Tabela1[[#This Row],[Qtdade Amplificação]]&gt;4,TRUNC(Tabela1[[#This Row],[Qtdade Amplificação]]/4)*'Custos Unitários'!D$17,0)</f>
        <v>0</v>
      </c>
      <c r="T66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6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66" s="2">
        <f>'Custos Unitários'!$C$23*'Custos Unitários'!$E$23*'Custos Unitários'!$C$6</f>
        <v>24215.39534631159</v>
      </c>
      <c r="W666" s="5">
        <f>SUM(Tabela3[[#This Row],[opex duto e fibra]:[opex infra estação]])</f>
        <v>60981.517152711283</v>
      </c>
    </row>
    <row r="667" spans="1:23" x14ac:dyDescent="0.25">
      <c r="A667" s="10">
        <v>150375</v>
      </c>
      <c r="B667" s="10" t="s">
        <v>14</v>
      </c>
      <c r="C667" s="10" t="s">
        <v>2282</v>
      </c>
      <c r="D667" s="10" t="s">
        <v>2283</v>
      </c>
      <c r="E667" s="10">
        <v>150360</v>
      </c>
      <c r="F667" s="10" t="s">
        <v>14</v>
      </c>
      <c r="G667" s="10" t="s">
        <v>2284</v>
      </c>
      <c r="H667" s="10" t="s">
        <v>2285</v>
      </c>
      <c r="I667" s="10">
        <v>1</v>
      </c>
      <c r="J667" s="11">
        <v>391.82499999999999</v>
      </c>
      <c r="K667" s="11">
        <f>IF(Tabela1[[#This Row],[distância '[km']]]&gt;100,TRUNC(Tabela1[[#This Row],[distância '[km']]]/'Custos Unitários'!$C$7,0),0)</f>
        <v>5</v>
      </c>
      <c r="L667" s="1">
        <f>Tabela1[[#This Row],[distância '[km']]]*(1+'Custos Unitários'!$C$8)*(('Custos Unitários'!$C$21*'Custos Unitários'!$C$4)+('Custos Unitários'!$C$22*'Custos Unitários'!$C$5))</f>
        <v>14994312.219832102</v>
      </c>
      <c r="M667" s="1">
        <f>Tabela1[[#This Row],[Qtdade Amplificação]]*('Custos Unitários'!C$20)+IF(Tabela1[[#This Row],[Qtdade Amplificação]]&gt;4,TRUNC(Tabela1[[#This Row],[Qtdade Amplificação]]/4)*'Custos Unitários'!C$17,0)</f>
        <v>1223575.1770411171</v>
      </c>
      <c r="N66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66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667" s="1">
        <f>'Custos Unitários'!$C$23*'Custos Unitários'!$C$6</f>
        <v>302692.44182889489</v>
      </c>
      <c r="Q667" s="5">
        <f>SUM(Tabela2[[#This Row],[custo duto e fibra]:[custo infra estação]])</f>
        <v>16938362.977514919</v>
      </c>
      <c r="R667" s="2">
        <f>Tabela1[[#This Row],[distância '[km']]]*(1+'Custos Unitários'!$C$8)*('Custos Unitários'!$C$21*'Custos Unitários'!$C$4*'Custos Unitários'!$E$21+'Custos Unitários'!$C$22*'Custos Unitários'!$C$5*'Custos Unitários'!$E$22)</f>
        <v>179931.74663798523</v>
      </c>
      <c r="S667" s="2">
        <f>Tabela1[[#This Row],[Qtdade Amplificação]]*('Custos Unitários'!D$20)+IF(Tabela1[[#This Row],[Qtdade Amplificação]]&gt;4,TRUNC(Tabela1[[#This Row],[Qtdade Amplificação]]/4)*'Custos Unitários'!D$17,0)</f>
        <v>95415.356993836176</v>
      </c>
      <c r="T66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66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667" s="2">
        <f>'Custos Unitários'!$C$23*'Custos Unitários'!$E$23*'Custos Unitários'!$C$6</f>
        <v>24215.39534631159</v>
      </c>
      <c r="W667" s="5">
        <f>SUM(Tabela3[[#This Row],[opex duto e fibra]:[opex infra estação]])</f>
        <v>337680.87824445101</v>
      </c>
    </row>
    <row r="668" spans="1:23" x14ac:dyDescent="0.25">
      <c r="A668" s="10">
        <v>220515</v>
      </c>
      <c r="B668" s="10" t="s">
        <v>27</v>
      </c>
      <c r="C668" s="10" t="s">
        <v>2286</v>
      </c>
      <c r="D668" s="10" t="s">
        <v>2287</v>
      </c>
      <c r="E668" s="10">
        <v>220780</v>
      </c>
      <c r="F668" s="10" t="s">
        <v>27</v>
      </c>
      <c r="G668" s="10" t="s">
        <v>30</v>
      </c>
      <c r="H668" s="10" t="s">
        <v>31</v>
      </c>
      <c r="I668" s="10">
        <v>1</v>
      </c>
      <c r="J668" s="11">
        <v>25.731999999999999</v>
      </c>
      <c r="K668" s="11">
        <f>IF(Tabela1[[#This Row],[distância '[km']]]&gt;100,TRUNC(Tabela1[[#This Row],[distância '[km']]]/'Custos Unitários'!$C$7,0),0)</f>
        <v>0</v>
      </c>
      <c r="L668" s="1">
        <f>Tabela1[[#This Row],[distância '[km']]]*(1+'Custos Unitários'!$C$8)*(('Custos Unitários'!$C$21*'Custos Unitários'!$C$4)+('Custos Unitários'!$C$22*'Custos Unitários'!$C$5))</f>
        <v>984709.09727740614</v>
      </c>
      <c r="M668" s="1">
        <f>Tabela1[[#This Row],[Qtdade Amplificação]]*('Custos Unitários'!C$20)+IF(Tabela1[[#This Row],[Qtdade Amplificação]]&gt;4,TRUNC(Tabela1[[#This Row],[Qtdade Amplificação]]/4)*'Custos Unitários'!C$17,0)</f>
        <v>0</v>
      </c>
      <c r="N66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6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68" s="1">
        <f>'Custos Unitários'!$C$23*'Custos Unitários'!$C$6</f>
        <v>302692.44182889489</v>
      </c>
      <c r="Q668" s="5">
        <f>SUM(Tabela2[[#This Row],[custo duto e fibra]:[custo infra estação]])</f>
        <v>1653873.3368276372</v>
      </c>
      <c r="R668" s="2">
        <f>Tabela1[[#This Row],[distância '[km']]]*(1+'Custos Unitários'!$C$8)*('Custos Unitários'!$C$21*'Custos Unitários'!$C$4*'Custos Unitários'!$E$21+'Custos Unitários'!$C$22*'Custos Unitários'!$C$5*'Custos Unitários'!$E$22)</f>
        <v>11816.509167328875</v>
      </c>
      <c r="S668" s="2">
        <f>Tabela1[[#This Row],[Qtdade Amplificação]]*('Custos Unitários'!D$20)+IF(Tabela1[[#This Row],[Qtdade Amplificação]]&gt;4,TRUNC(Tabela1[[#This Row],[Qtdade Amplificação]]/4)*'Custos Unitários'!D$17,0)</f>
        <v>0</v>
      </c>
      <c r="T66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6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68" s="2">
        <f>'Custos Unitários'!$C$23*'Custos Unitários'!$E$23*'Custos Unitários'!$C$6</f>
        <v>24215.39534631159</v>
      </c>
      <c r="W668" s="5">
        <f>SUM(Tabela3[[#This Row],[opex duto e fibra]:[opex infra estação]])</f>
        <v>69019.149670811603</v>
      </c>
    </row>
    <row r="669" spans="1:23" x14ac:dyDescent="0.25">
      <c r="A669" s="10">
        <v>291780</v>
      </c>
      <c r="B669" s="10" t="s">
        <v>8</v>
      </c>
      <c r="C669" s="10" t="s">
        <v>2290</v>
      </c>
      <c r="D669" s="10" t="s">
        <v>2291</v>
      </c>
      <c r="E669" s="10">
        <v>290230</v>
      </c>
      <c r="F669" s="10" t="s">
        <v>8</v>
      </c>
      <c r="G669" s="10" t="s">
        <v>407</v>
      </c>
      <c r="H669" s="10" t="s">
        <v>408</v>
      </c>
      <c r="I669" s="10">
        <v>1</v>
      </c>
      <c r="J669" s="11">
        <v>18.468</v>
      </c>
      <c r="K669" s="11">
        <f>IF(Tabela1[[#This Row],[distância '[km']]]&gt;100,TRUNC(Tabela1[[#This Row],[distância '[km']]]/'Custos Unitários'!$C$7,0),0)</f>
        <v>0</v>
      </c>
      <c r="L669" s="1">
        <f>Tabela1[[#This Row],[distância '[km']]]*(1+'Custos Unitários'!$C$8)*(('Custos Unitários'!$C$21*'Custos Unitários'!$C$4)+('Custos Unitários'!$C$22*'Custos Unitários'!$C$5))</f>
        <v>706731.21438361332</v>
      </c>
      <c r="M669" s="1">
        <f>Tabela1[[#This Row],[Qtdade Amplificação]]*('Custos Unitários'!C$20)+IF(Tabela1[[#This Row],[Qtdade Amplificação]]&gt;4,TRUNC(Tabela1[[#This Row],[Qtdade Amplificação]]/4)*'Custos Unitários'!C$17,0)</f>
        <v>0</v>
      </c>
      <c r="N66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6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69" s="1">
        <f>'Custos Unitários'!$C$23*'Custos Unitários'!$C$6</f>
        <v>302692.44182889489</v>
      </c>
      <c r="Q669" s="5">
        <f>SUM(Tabela2[[#This Row],[custo duto e fibra]:[custo infra estação]])</f>
        <v>1375895.4539338446</v>
      </c>
      <c r="R669" s="2">
        <f>Tabela1[[#This Row],[distância '[km']]]*(1+'Custos Unitários'!$C$8)*('Custos Unitários'!$C$21*'Custos Unitários'!$C$4*'Custos Unitários'!$E$21+'Custos Unitários'!$C$22*'Custos Unitários'!$C$5*'Custos Unitários'!$E$22)</f>
        <v>8480.7745726033609</v>
      </c>
      <c r="S669" s="2">
        <f>Tabela1[[#This Row],[Qtdade Amplificação]]*('Custos Unitários'!D$20)+IF(Tabela1[[#This Row],[Qtdade Amplificação]]&gt;4,TRUNC(Tabela1[[#This Row],[Qtdade Amplificação]]/4)*'Custos Unitários'!D$17,0)</f>
        <v>0</v>
      </c>
      <c r="T66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6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69" s="2">
        <f>'Custos Unitários'!$C$23*'Custos Unitários'!$E$23*'Custos Unitários'!$C$6</f>
        <v>24215.39534631159</v>
      </c>
      <c r="W669" s="5">
        <f>SUM(Tabela3[[#This Row],[opex duto e fibra]:[opex infra estação]])</f>
        <v>65683.415076086094</v>
      </c>
    </row>
    <row r="670" spans="1:23" x14ac:dyDescent="0.25">
      <c r="A670" s="10">
        <v>313505</v>
      </c>
      <c r="B670" s="10" t="s">
        <v>37</v>
      </c>
      <c r="C670" s="10" t="s">
        <v>2292</v>
      </c>
      <c r="D670" s="10" t="s">
        <v>2293</v>
      </c>
      <c r="E670" s="10">
        <v>313510</v>
      </c>
      <c r="F670" s="10" t="s">
        <v>37</v>
      </c>
      <c r="G670" s="10" t="s">
        <v>2294</v>
      </c>
      <c r="H670" s="10" t="s">
        <v>2295</v>
      </c>
      <c r="I670" s="10">
        <v>1</v>
      </c>
      <c r="J670" s="11">
        <v>69.682000000000002</v>
      </c>
      <c r="K670" s="11">
        <f>IF(Tabela1[[#This Row],[distância '[km']]]&gt;100,TRUNC(Tabela1[[#This Row],[distância '[km']]]/'Custos Unitários'!$C$7,0),0)</f>
        <v>0</v>
      </c>
      <c r="L670" s="1">
        <f>Tabela1[[#This Row],[distância '[km']]]*(1+'Custos Unitários'!$C$8)*(('Custos Unitários'!$C$21*'Custos Unitários'!$C$4)+('Custos Unitários'!$C$22*'Custos Unitários'!$C$5))</f>
        <v>2666582.438849845</v>
      </c>
      <c r="M670" s="1">
        <f>Tabela1[[#This Row],[Qtdade Amplificação]]*('Custos Unitários'!C$20)+IF(Tabela1[[#This Row],[Qtdade Amplificação]]&gt;4,TRUNC(Tabela1[[#This Row],[Qtdade Amplificação]]/4)*'Custos Unitários'!C$17,0)</f>
        <v>0</v>
      </c>
      <c r="N67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67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670" s="1">
        <f>'Custos Unitários'!$C$23*'Custos Unitários'!$C$6</f>
        <v>302692.44182889489</v>
      </c>
      <c r="Q670" s="5">
        <f>SUM(Tabela2[[#This Row],[custo duto e fibra]:[custo infra estação]])</f>
        <v>3341156.3663507183</v>
      </c>
      <c r="R670" s="2">
        <f>Tabela1[[#This Row],[distância '[km']]]*(1+'Custos Unitários'!$C$8)*('Custos Unitários'!$C$21*'Custos Unitários'!$C$4*'Custos Unitários'!$E$21+'Custos Unitários'!$C$22*'Custos Unitários'!$C$5*'Custos Unitários'!$E$22)</f>
        <v>31998.989266198143</v>
      </c>
      <c r="S670" s="2">
        <f>Tabela1[[#This Row],[Qtdade Amplificação]]*('Custos Unitários'!D$20)+IF(Tabela1[[#This Row],[Qtdade Amplificação]]&gt;4,TRUNC(Tabela1[[#This Row],[Qtdade Amplificação]]/4)*'Custos Unitários'!D$17,0)</f>
        <v>0</v>
      </c>
      <c r="T67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67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670" s="2">
        <f>'Custos Unitários'!$C$23*'Custos Unitários'!$E$23*'Custos Unitários'!$C$6</f>
        <v>24215.39534631159</v>
      </c>
      <c r="W670" s="5">
        <f>SUM(Tabela3[[#This Row],[opex duto e fibra]:[opex infra estação]])</f>
        <v>89742.598564745087</v>
      </c>
    </row>
    <row r="671" spans="1:23" x14ac:dyDescent="0.25">
      <c r="A671" s="10">
        <v>220520</v>
      </c>
      <c r="B671" s="10" t="s">
        <v>27</v>
      </c>
      <c r="C671" s="10" t="s">
        <v>2296</v>
      </c>
      <c r="D671" s="10" t="s">
        <v>2297</v>
      </c>
      <c r="E671" s="10">
        <v>220213</v>
      </c>
      <c r="F671" s="10" t="s">
        <v>27</v>
      </c>
      <c r="G671" s="10" t="s">
        <v>2298</v>
      </c>
      <c r="H671" s="10" t="s">
        <v>2299</v>
      </c>
      <c r="I671" s="10">
        <v>1</v>
      </c>
      <c r="J671" s="11">
        <v>31.866</v>
      </c>
      <c r="K671" s="11">
        <f>IF(Tabela1[[#This Row],[distância '[km']]]&gt;100,TRUNC(Tabela1[[#This Row],[distância '[km']]]/'Custos Unitários'!$C$7,0),0)</f>
        <v>0</v>
      </c>
      <c r="L671" s="1">
        <f>Tabela1[[#This Row],[distância '[km']]]*(1+'Custos Unitários'!$C$8)*(('Custos Unitários'!$C$21*'Custos Unitários'!$C$4)+('Custos Unitários'!$C$22*'Custos Unitários'!$C$5))</f>
        <v>1219444.2753708155</v>
      </c>
      <c r="M671" s="1">
        <f>Tabela1[[#This Row],[Qtdade Amplificação]]*('Custos Unitários'!C$20)+IF(Tabela1[[#This Row],[Qtdade Amplificação]]&gt;4,TRUNC(Tabela1[[#This Row],[Qtdade Amplificação]]/4)*'Custos Unitários'!C$17,0)</f>
        <v>0</v>
      </c>
      <c r="N67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7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71" s="1">
        <f>'Custos Unitários'!$C$23*'Custos Unitários'!$C$6</f>
        <v>302692.44182889489</v>
      </c>
      <c r="Q671" s="5">
        <f>SUM(Tabela2[[#This Row],[custo duto e fibra]:[custo infra estação]])</f>
        <v>1888608.5149210466</v>
      </c>
      <c r="R671" s="2">
        <f>Tabela1[[#This Row],[distância '[km']]]*(1+'Custos Unitários'!$C$8)*('Custos Unitários'!$C$21*'Custos Unitários'!$C$4*'Custos Unitários'!$E$21+'Custos Unitários'!$C$22*'Custos Unitários'!$C$5*'Custos Unitários'!$E$22)</f>
        <v>14633.331304449786</v>
      </c>
      <c r="S671" s="2">
        <f>Tabela1[[#This Row],[Qtdade Amplificação]]*('Custos Unitários'!D$20)+IF(Tabela1[[#This Row],[Qtdade Amplificação]]&gt;4,TRUNC(Tabela1[[#This Row],[Qtdade Amplificação]]/4)*'Custos Unitários'!D$17,0)</f>
        <v>0</v>
      </c>
      <c r="T67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7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71" s="2">
        <f>'Custos Unitários'!$C$23*'Custos Unitários'!$E$23*'Custos Unitários'!$C$6</f>
        <v>24215.39534631159</v>
      </c>
      <c r="W671" s="5">
        <f>SUM(Tabela3[[#This Row],[opex duto e fibra]:[opex infra estação]])</f>
        <v>71835.97180793251</v>
      </c>
    </row>
    <row r="672" spans="1:23" x14ac:dyDescent="0.25">
      <c r="A672" s="10">
        <v>291790</v>
      </c>
      <c r="B672" s="10" t="s">
        <v>8</v>
      </c>
      <c r="C672" s="10" t="s">
        <v>1911</v>
      </c>
      <c r="D672" s="10" t="s">
        <v>2300</v>
      </c>
      <c r="E672" s="10">
        <v>280170</v>
      </c>
      <c r="F672" s="10" t="s">
        <v>816</v>
      </c>
      <c r="G672" s="10" t="s">
        <v>4840</v>
      </c>
      <c r="H672" s="10" t="s">
        <v>4841</v>
      </c>
      <c r="I672" s="10">
        <v>1</v>
      </c>
      <c r="J672" s="11">
        <v>13.474</v>
      </c>
      <c r="K672" s="11">
        <f>IF(Tabela1[[#This Row],[distância '[km']]]&gt;100,TRUNC(Tabela1[[#This Row],[distância '[km']]]/'Custos Unitários'!$C$7,0),0)</f>
        <v>0</v>
      </c>
      <c r="L672" s="1">
        <f>Tabela1[[#This Row],[distância '[km']]]*(1+'Custos Unitários'!$C$8)*(('Custos Unitários'!$C$21*'Custos Unitários'!$C$4)+('Custos Unitários'!$C$22*'Custos Unitários'!$C$5))</f>
        <v>515621.41989413073</v>
      </c>
      <c r="M672" s="1">
        <f>Tabela1[[#This Row],[Qtdade Amplificação]]*('Custos Unitários'!C$20)+IF(Tabela1[[#This Row],[Qtdade Amplificação]]&gt;4,TRUNC(Tabela1[[#This Row],[Qtdade Amplificação]]/4)*'Custos Unitários'!C$17,0)</f>
        <v>0</v>
      </c>
      <c r="N67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7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72" s="1">
        <f>'Custos Unitários'!$C$23*'Custos Unitários'!$C$6</f>
        <v>302692.44182889489</v>
      </c>
      <c r="Q672" s="5">
        <f>SUM(Tabela2[[#This Row],[custo duto e fibra]:[custo infra estação]])</f>
        <v>1184785.6594443619</v>
      </c>
      <c r="R672" s="2">
        <f>Tabela1[[#This Row],[distância '[km']]]*(1+'Custos Unitários'!$C$8)*('Custos Unitários'!$C$21*'Custos Unitários'!$C$4*'Custos Unitários'!$E$21+'Custos Unitários'!$C$22*'Custos Unitários'!$C$5*'Custos Unitários'!$E$22)</f>
        <v>6187.4570387295689</v>
      </c>
      <c r="S672" s="2">
        <f>Tabela1[[#This Row],[Qtdade Amplificação]]*('Custos Unitários'!D$20)+IF(Tabela1[[#This Row],[Qtdade Amplificação]]&gt;4,TRUNC(Tabela1[[#This Row],[Qtdade Amplificação]]/4)*'Custos Unitários'!D$17,0)</f>
        <v>0</v>
      </c>
      <c r="T67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7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72" s="2">
        <f>'Custos Unitários'!$C$23*'Custos Unitários'!$E$23*'Custos Unitários'!$C$6</f>
        <v>24215.39534631159</v>
      </c>
      <c r="W672" s="5">
        <f>SUM(Tabela3[[#This Row],[opex duto e fibra]:[opex infra estação]])</f>
        <v>63390.097542212294</v>
      </c>
    </row>
    <row r="673" spans="1:23" x14ac:dyDescent="0.25">
      <c r="A673" s="10">
        <v>240520</v>
      </c>
      <c r="B673" s="10" t="s">
        <v>80</v>
      </c>
      <c r="C673" s="10" t="s">
        <v>2301</v>
      </c>
      <c r="D673" s="10" t="s">
        <v>2302</v>
      </c>
      <c r="E673" s="10">
        <v>240930</v>
      </c>
      <c r="F673" s="10" t="s">
        <v>80</v>
      </c>
      <c r="G673" s="10" t="s">
        <v>150</v>
      </c>
      <c r="H673" s="10" t="s">
        <v>151</v>
      </c>
      <c r="I673" s="10">
        <v>1</v>
      </c>
      <c r="J673" s="11">
        <v>29.984999999999999</v>
      </c>
      <c r="K673" s="11">
        <f>IF(Tabela1[[#This Row],[distância '[km']]]&gt;100,TRUNC(Tabela1[[#This Row],[distância '[km']]]/'Custos Unitários'!$C$7,0),0)</f>
        <v>0</v>
      </c>
      <c r="L673" s="1">
        <f>Tabela1[[#This Row],[distância '[km']]]*(1+'Custos Unitários'!$C$8)*(('Custos Unitários'!$C$21*'Custos Unitários'!$C$4)+('Custos Unitários'!$C$22*'Custos Unitários'!$C$5))</f>
        <v>1147462.3924243364</v>
      </c>
      <c r="M673" s="1">
        <f>Tabela1[[#This Row],[Qtdade Amplificação]]*('Custos Unitários'!C$20)+IF(Tabela1[[#This Row],[Qtdade Amplificação]]&gt;4,TRUNC(Tabela1[[#This Row],[Qtdade Amplificação]]/4)*'Custos Unitários'!C$17,0)</f>
        <v>0</v>
      </c>
      <c r="N67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7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73" s="1">
        <f>'Custos Unitários'!$C$23*'Custos Unitários'!$C$6</f>
        <v>302692.44182889489</v>
      </c>
      <c r="Q673" s="5">
        <f>SUM(Tabela2[[#This Row],[custo duto e fibra]:[custo infra estação]])</f>
        <v>1816626.6319745674</v>
      </c>
      <c r="R673" s="2">
        <f>Tabela1[[#This Row],[distância '[km']]]*(1+'Custos Unitários'!$C$8)*('Custos Unitários'!$C$21*'Custos Unitários'!$C$4*'Custos Unitários'!$E$21+'Custos Unitários'!$C$22*'Custos Unitários'!$C$5*'Custos Unitários'!$E$22)</f>
        <v>13769.548709092038</v>
      </c>
      <c r="S673" s="2">
        <f>Tabela1[[#This Row],[Qtdade Amplificação]]*('Custos Unitários'!D$20)+IF(Tabela1[[#This Row],[Qtdade Amplificação]]&gt;4,TRUNC(Tabela1[[#This Row],[Qtdade Amplificação]]/4)*'Custos Unitários'!D$17,0)</f>
        <v>0</v>
      </c>
      <c r="T67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7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73" s="2">
        <f>'Custos Unitários'!$C$23*'Custos Unitários'!$E$23*'Custos Unitários'!$C$6</f>
        <v>24215.39534631159</v>
      </c>
      <c r="W673" s="5">
        <f>SUM(Tabela3[[#This Row],[opex duto e fibra]:[opex infra estação]])</f>
        <v>70972.189212574769</v>
      </c>
    </row>
    <row r="674" spans="1:23" x14ac:dyDescent="0.25">
      <c r="A674" s="10">
        <v>240530</v>
      </c>
      <c r="B674" s="10" t="s">
        <v>80</v>
      </c>
      <c r="C674" s="10" t="s">
        <v>2303</v>
      </c>
      <c r="D674" s="10" t="s">
        <v>2304</v>
      </c>
      <c r="E674" s="10">
        <v>241030</v>
      </c>
      <c r="F674" s="10" t="s">
        <v>80</v>
      </c>
      <c r="G674" s="10" t="s">
        <v>706</v>
      </c>
      <c r="H674" s="10" t="s">
        <v>707</v>
      </c>
      <c r="I674" s="10">
        <v>1</v>
      </c>
      <c r="J674" s="11">
        <v>13.47</v>
      </c>
      <c r="K674" s="11">
        <f>IF(Tabela1[[#This Row],[distância '[km']]]&gt;100,TRUNC(Tabela1[[#This Row],[distância '[km']]]/'Custos Unitários'!$C$7,0),0)</f>
        <v>0</v>
      </c>
      <c r="L674" s="1">
        <f>Tabela1[[#This Row],[distância '[km']]]*(1+'Custos Unitários'!$C$8)*(('Custos Unitários'!$C$21*'Custos Unitários'!$C$4)+('Custos Unitários'!$C$22*'Custos Unitários'!$C$5))</f>
        <v>515468.34837271343</v>
      </c>
      <c r="M674" s="1">
        <f>Tabela1[[#This Row],[Qtdade Amplificação]]*('Custos Unitários'!C$20)+IF(Tabela1[[#This Row],[Qtdade Amplificação]]&gt;4,TRUNC(Tabela1[[#This Row],[Qtdade Amplificação]]/4)*'Custos Unitários'!C$17,0)</f>
        <v>0</v>
      </c>
      <c r="N67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7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74" s="1">
        <f>'Custos Unitários'!$C$23*'Custos Unitários'!$C$6</f>
        <v>302692.44182889489</v>
      </c>
      <c r="Q674" s="5">
        <f>SUM(Tabela2[[#This Row],[custo duto e fibra]:[custo infra estação]])</f>
        <v>1184632.5879229447</v>
      </c>
      <c r="R674" s="2">
        <f>Tabela1[[#This Row],[distância '[km']]]*(1+'Custos Unitários'!$C$8)*('Custos Unitários'!$C$21*'Custos Unitários'!$C$4*'Custos Unitários'!$E$21+'Custos Unitários'!$C$22*'Custos Unitários'!$C$5*'Custos Unitários'!$E$22)</f>
        <v>6185.6201804725615</v>
      </c>
      <c r="S674" s="2">
        <f>Tabela1[[#This Row],[Qtdade Amplificação]]*('Custos Unitários'!D$20)+IF(Tabela1[[#This Row],[Qtdade Amplificação]]&gt;4,TRUNC(Tabela1[[#This Row],[Qtdade Amplificação]]/4)*'Custos Unitários'!D$17,0)</f>
        <v>0</v>
      </c>
      <c r="T67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7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74" s="2">
        <f>'Custos Unitários'!$C$23*'Custos Unitários'!$E$23*'Custos Unitários'!$C$6</f>
        <v>24215.39534631159</v>
      </c>
      <c r="W674" s="5">
        <f>SUM(Tabela3[[#This Row],[opex duto e fibra]:[opex infra estação]])</f>
        <v>63388.26068395529</v>
      </c>
    </row>
    <row r="675" spans="1:23" x14ac:dyDescent="0.25">
      <c r="A675" s="10">
        <v>130210</v>
      </c>
      <c r="B675" s="10" t="s">
        <v>213</v>
      </c>
      <c r="C675" s="10" t="s">
        <v>2305</v>
      </c>
      <c r="D675" s="10" t="s">
        <v>2306</v>
      </c>
      <c r="E675" s="10">
        <v>130420</v>
      </c>
      <c r="F675" s="10" t="s">
        <v>213</v>
      </c>
      <c r="G675" s="10" t="s">
        <v>4712</v>
      </c>
      <c r="H675" s="10" t="s">
        <v>4728</v>
      </c>
      <c r="I675" s="10">
        <v>0</v>
      </c>
      <c r="J675" s="11">
        <v>295.59778339188483</v>
      </c>
      <c r="K675" s="11">
        <f>IF(Tabela1[[#This Row],[distância '[km']]]&gt;100,TRUNC(Tabela1[[#This Row],[distância '[km']]]/'Custos Unitários'!$C$7,0),0)</f>
        <v>4</v>
      </c>
      <c r="L675" s="1">
        <f>Tabela1[[#This Row],[distância '[km']]]*(1+'Custos Unitários'!$C$8)*(('Custos Unitários'!$C$21*'Custos Unitários'!$C$4)+('Custos Unitários'!$C$22*'Custos Unitários'!$C$5))</f>
        <v>11311900.607843352</v>
      </c>
      <c r="M675" s="1">
        <f>Tabela1[[#This Row],[Qtdade Amplificação]]*('Custos Unitários'!C$20)+IF(Tabela1[[#This Row],[Qtdade Amplificação]]&gt;4,TRUNC(Tabela1[[#This Row],[Qtdade Amplificação]]/4)*'Custos Unitários'!C$17,0)</f>
        <v>932031.08724960545</v>
      </c>
      <c r="N67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67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675" s="1">
        <f>'Custos Unitários'!$C$23*'Custos Unitários'!$C$6</f>
        <v>302692.44182889489</v>
      </c>
      <c r="Q675" s="5">
        <f>SUM(Tabela2[[#This Row],[custo duto e fibra]:[custo infra estação]])</f>
        <v>12964407.275734659</v>
      </c>
      <c r="R675" s="2">
        <f>Tabela1[[#This Row],[distância '[km']]]*(1+'Custos Unitários'!$C$8)*('Custos Unitários'!$C$21*'Custos Unitários'!$C$4*'Custos Unitários'!$E$21+'Custos Unitários'!$C$22*'Custos Unitários'!$C$5*'Custos Unitários'!$E$22)</f>
        <v>135742.80729412026</v>
      </c>
      <c r="S675" s="2">
        <f>Tabela1[[#This Row],[Qtdade Amplificação]]*('Custos Unitários'!D$20)+IF(Tabela1[[#This Row],[Qtdade Amplificação]]&gt;4,TRUNC(Tabela1[[#This Row],[Qtdade Amplificação]]/4)*'Custos Unitários'!D$17,0)</f>
        <v>71649.38015674011</v>
      </c>
      <c r="T67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67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675" s="2">
        <f>'Custos Unitários'!$C$23*'Custos Unitários'!$E$23*'Custos Unitários'!$C$6</f>
        <v>24215.39534631159</v>
      </c>
      <c r="W675" s="5">
        <f>SUM(Tabela3[[#This Row],[opex duto e fibra]:[opex infra estação]])</f>
        <v>269725.96206349001</v>
      </c>
    </row>
    <row r="676" spans="1:23" x14ac:dyDescent="0.25">
      <c r="A676" s="10">
        <v>240550</v>
      </c>
      <c r="B676" s="10" t="s">
        <v>80</v>
      </c>
      <c r="C676" s="10" t="s">
        <v>2307</v>
      </c>
      <c r="D676" s="10" t="s">
        <v>2308</v>
      </c>
      <c r="E676" s="10">
        <v>240190</v>
      </c>
      <c r="F676" s="10" t="s">
        <v>80</v>
      </c>
      <c r="G676" s="10" t="s">
        <v>522</v>
      </c>
      <c r="H676" s="10" t="s">
        <v>523</v>
      </c>
      <c r="I676" s="10">
        <v>1</v>
      </c>
      <c r="J676" s="11">
        <v>17.584</v>
      </c>
      <c r="K676" s="11">
        <f>IF(Tabela1[[#This Row],[distância '[km']]]&gt;100,TRUNC(Tabela1[[#This Row],[distância '[km']]]/'Custos Unitários'!$C$7,0),0)</f>
        <v>0</v>
      </c>
      <c r="L676" s="1">
        <f>Tabela1[[#This Row],[distância '[km']]]*(1+'Custos Unitários'!$C$8)*(('Custos Unitários'!$C$21*'Custos Unitários'!$C$4)+('Custos Unitários'!$C$22*'Custos Unitários'!$C$5))</f>
        <v>672902.40815039293</v>
      </c>
      <c r="M676" s="1">
        <f>Tabela1[[#This Row],[Qtdade Amplificação]]*('Custos Unitários'!C$20)+IF(Tabela1[[#This Row],[Qtdade Amplificação]]&gt;4,TRUNC(Tabela1[[#This Row],[Qtdade Amplificação]]/4)*'Custos Unitários'!C$17,0)</f>
        <v>0</v>
      </c>
      <c r="N67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7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76" s="1">
        <f>'Custos Unitários'!$C$23*'Custos Unitários'!$C$6</f>
        <v>302692.44182889489</v>
      </c>
      <c r="Q676" s="5">
        <f>SUM(Tabela2[[#This Row],[custo duto e fibra]:[custo infra estação]])</f>
        <v>1342066.6477006241</v>
      </c>
      <c r="R676" s="2">
        <f>Tabela1[[#This Row],[distância '[km']]]*(1+'Custos Unitários'!$C$8)*('Custos Unitários'!$C$21*'Custos Unitários'!$C$4*'Custos Unitários'!$E$21+'Custos Unitários'!$C$22*'Custos Unitários'!$C$5*'Custos Unitários'!$E$22)</f>
        <v>8074.8288978047149</v>
      </c>
      <c r="S676" s="2">
        <f>Tabela1[[#This Row],[Qtdade Amplificação]]*('Custos Unitários'!D$20)+IF(Tabela1[[#This Row],[Qtdade Amplificação]]&gt;4,TRUNC(Tabela1[[#This Row],[Qtdade Amplificação]]/4)*'Custos Unitários'!D$17,0)</f>
        <v>0</v>
      </c>
      <c r="T67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7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76" s="2">
        <f>'Custos Unitários'!$C$23*'Custos Unitários'!$E$23*'Custos Unitários'!$C$6</f>
        <v>24215.39534631159</v>
      </c>
      <c r="W676" s="5">
        <f>SUM(Tabela3[[#This Row],[opex duto e fibra]:[opex infra estação]])</f>
        <v>65277.469401287439</v>
      </c>
    </row>
    <row r="677" spans="1:23" x14ac:dyDescent="0.25">
      <c r="A677" s="10">
        <v>220525</v>
      </c>
      <c r="B677" s="10" t="s">
        <v>27</v>
      </c>
      <c r="C677" s="10" t="s">
        <v>2309</v>
      </c>
      <c r="D677" s="10" t="s">
        <v>2310</v>
      </c>
      <c r="E677" s="10">
        <v>220060</v>
      </c>
      <c r="F677" s="10" t="s">
        <v>27</v>
      </c>
      <c r="G677" s="10" t="s">
        <v>2311</v>
      </c>
      <c r="H677" s="10" t="s">
        <v>2312</v>
      </c>
      <c r="I677" s="10">
        <v>1</v>
      </c>
      <c r="J677" s="11">
        <v>15.519</v>
      </c>
      <c r="K677" s="11">
        <f>IF(Tabela1[[#This Row],[distância '[km']]]&gt;100,TRUNC(Tabela1[[#This Row],[distância '[km']]]/'Custos Unitários'!$C$7,0),0)</f>
        <v>0</v>
      </c>
      <c r="L677" s="1">
        <f>Tabela1[[#This Row],[distância '[km']]]*(1+'Custos Unitários'!$C$8)*(('Custos Unitários'!$C$21*'Custos Unitários'!$C$4)+('Custos Unitários'!$C$22*'Custos Unitários'!$C$5))</f>
        <v>593879.23521871853</v>
      </c>
      <c r="M677" s="1">
        <f>Tabela1[[#This Row],[Qtdade Amplificação]]*('Custos Unitários'!C$20)+IF(Tabela1[[#This Row],[Qtdade Amplificação]]&gt;4,TRUNC(Tabela1[[#This Row],[Qtdade Amplificação]]/4)*'Custos Unitários'!C$17,0)</f>
        <v>0</v>
      </c>
      <c r="N67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7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77" s="1">
        <f>'Custos Unitários'!$C$23*'Custos Unitários'!$C$6</f>
        <v>302692.44182889489</v>
      </c>
      <c r="Q677" s="5">
        <f>SUM(Tabela2[[#This Row],[custo duto e fibra]:[custo infra estação]])</f>
        <v>1263043.4747689497</v>
      </c>
      <c r="R677" s="2">
        <f>Tabela1[[#This Row],[distância '[km']]]*(1+'Custos Unitários'!$C$8)*('Custos Unitários'!$C$21*'Custos Unitários'!$C$4*'Custos Unitários'!$E$21+'Custos Unitários'!$C$22*'Custos Unitários'!$C$5*'Custos Unitários'!$E$22)</f>
        <v>7126.5508226246229</v>
      </c>
      <c r="S677" s="2">
        <f>Tabela1[[#This Row],[Qtdade Amplificação]]*('Custos Unitários'!D$20)+IF(Tabela1[[#This Row],[Qtdade Amplificação]]&gt;4,TRUNC(Tabela1[[#This Row],[Qtdade Amplificação]]/4)*'Custos Unitários'!D$17,0)</f>
        <v>0</v>
      </c>
      <c r="T67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7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77" s="2">
        <f>'Custos Unitários'!$C$23*'Custos Unitários'!$E$23*'Custos Unitários'!$C$6</f>
        <v>24215.39534631159</v>
      </c>
      <c r="W677" s="5">
        <f>SUM(Tabela3[[#This Row],[opex duto e fibra]:[opex infra estação]])</f>
        <v>64329.19132610735</v>
      </c>
    </row>
    <row r="678" spans="1:23" x14ac:dyDescent="0.25">
      <c r="A678" s="10">
        <v>431113</v>
      </c>
      <c r="B678" s="10" t="s">
        <v>32</v>
      </c>
      <c r="C678" s="10" t="s">
        <v>2313</v>
      </c>
      <c r="D678" s="10" t="s">
        <v>2314</v>
      </c>
      <c r="E678" s="10">
        <v>432149</v>
      </c>
      <c r="F678" s="10" t="s">
        <v>32</v>
      </c>
      <c r="G678" s="10" t="s">
        <v>2315</v>
      </c>
      <c r="H678" s="10" t="s">
        <v>2316</v>
      </c>
      <c r="I678" s="10">
        <v>1</v>
      </c>
      <c r="J678" s="11">
        <v>25.870999999999999</v>
      </c>
      <c r="K678" s="11">
        <f>IF(Tabela1[[#This Row],[distância '[km']]]&gt;100,TRUNC(Tabela1[[#This Row],[distância '[km']]]/'Custos Unitários'!$C$7,0),0)</f>
        <v>0</v>
      </c>
      <c r="L678" s="1">
        <f>Tabela1[[#This Row],[distância '[km']]]*(1+'Custos Unitários'!$C$8)*(('Custos Unitários'!$C$21*'Custos Unitários'!$C$4)+('Custos Unitários'!$C$22*'Custos Unitários'!$C$5))</f>
        <v>990028.33264665678</v>
      </c>
      <c r="M678" s="1">
        <f>Tabela1[[#This Row],[Qtdade Amplificação]]*('Custos Unitários'!C$20)+IF(Tabela1[[#This Row],[Qtdade Amplificação]]&gt;4,TRUNC(Tabela1[[#This Row],[Qtdade Amplificação]]/4)*'Custos Unitários'!C$17,0)</f>
        <v>0</v>
      </c>
      <c r="N67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7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78" s="1">
        <f>'Custos Unitários'!$C$23*'Custos Unitários'!$C$6</f>
        <v>302692.44182889489</v>
      </c>
      <c r="Q678" s="5">
        <f>SUM(Tabela2[[#This Row],[custo duto e fibra]:[custo infra estação]])</f>
        <v>1659192.5721968878</v>
      </c>
      <c r="R678" s="2">
        <f>Tabela1[[#This Row],[distância '[km']]]*(1+'Custos Unitários'!$C$8)*('Custos Unitários'!$C$21*'Custos Unitários'!$C$4*'Custos Unitários'!$E$21+'Custos Unitários'!$C$22*'Custos Unitários'!$C$5*'Custos Unitários'!$E$22)</f>
        <v>11880.339991759882</v>
      </c>
      <c r="S678" s="2">
        <f>Tabela1[[#This Row],[Qtdade Amplificação]]*('Custos Unitários'!D$20)+IF(Tabela1[[#This Row],[Qtdade Amplificação]]&gt;4,TRUNC(Tabela1[[#This Row],[Qtdade Amplificação]]/4)*'Custos Unitários'!D$17,0)</f>
        <v>0</v>
      </c>
      <c r="T67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7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78" s="2">
        <f>'Custos Unitários'!$C$23*'Custos Unitários'!$E$23*'Custos Unitários'!$C$6</f>
        <v>24215.39534631159</v>
      </c>
      <c r="W678" s="5">
        <f>SUM(Tabela3[[#This Row],[opex duto e fibra]:[opex infra estação]])</f>
        <v>69082.980495242606</v>
      </c>
    </row>
    <row r="679" spans="1:23" x14ac:dyDescent="0.25">
      <c r="A679" s="10">
        <v>260800</v>
      </c>
      <c r="B679" s="10" t="s">
        <v>13</v>
      </c>
      <c r="C679" s="10" t="s">
        <v>2317</v>
      </c>
      <c r="D679" s="10" t="s">
        <v>2318</v>
      </c>
      <c r="E679" s="10">
        <v>260260</v>
      </c>
      <c r="F679" s="10" t="s">
        <v>13</v>
      </c>
      <c r="G679" s="10" t="s">
        <v>1360</v>
      </c>
      <c r="H679" s="10" t="s">
        <v>1361</v>
      </c>
      <c r="I679" s="10">
        <v>1</v>
      </c>
      <c r="J679" s="11">
        <v>25.568000000000001</v>
      </c>
      <c r="K679" s="11">
        <f>IF(Tabela1[[#This Row],[distância '[km']]]&gt;100,TRUNC(Tabela1[[#This Row],[distância '[km']]]/'Custos Unitários'!$C$7,0),0)</f>
        <v>0</v>
      </c>
      <c r="L679" s="1">
        <f>Tabela1[[#This Row],[distância '[km']]]*(1+'Custos Unitários'!$C$8)*(('Custos Unitários'!$C$21*'Custos Unitários'!$C$4)+('Custos Unitários'!$C$22*'Custos Unitários'!$C$5))</f>
        <v>978433.16489929741</v>
      </c>
      <c r="M679" s="1">
        <f>Tabela1[[#This Row],[Qtdade Amplificação]]*('Custos Unitários'!C$20)+IF(Tabela1[[#This Row],[Qtdade Amplificação]]&gt;4,TRUNC(Tabela1[[#This Row],[Qtdade Amplificação]]/4)*'Custos Unitários'!C$17,0)</f>
        <v>0</v>
      </c>
      <c r="N67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7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79" s="1">
        <f>'Custos Unitários'!$C$23*'Custos Unitários'!$C$6</f>
        <v>302692.44182889489</v>
      </c>
      <c r="Q679" s="5">
        <f>SUM(Tabela2[[#This Row],[custo duto e fibra]:[custo infra estação]])</f>
        <v>1647597.4044495285</v>
      </c>
      <c r="R679" s="2">
        <f>Tabela1[[#This Row],[distância '[km']]]*(1+'Custos Unitários'!$C$8)*('Custos Unitários'!$C$21*'Custos Unitários'!$C$4*'Custos Unitários'!$E$21+'Custos Unitários'!$C$22*'Custos Unitários'!$C$5*'Custos Unitários'!$E$22)</f>
        <v>11741.19797879157</v>
      </c>
      <c r="S679" s="2">
        <f>Tabela1[[#This Row],[Qtdade Amplificação]]*('Custos Unitários'!D$20)+IF(Tabela1[[#This Row],[Qtdade Amplificação]]&gt;4,TRUNC(Tabela1[[#This Row],[Qtdade Amplificação]]/4)*'Custos Unitários'!D$17,0)</f>
        <v>0</v>
      </c>
      <c r="T67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7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79" s="2">
        <f>'Custos Unitários'!$C$23*'Custos Unitários'!$E$23*'Custos Unitários'!$C$6</f>
        <v>24215.39534631159</v>
      </c>
      <c r="W679" s="5">
        <f>SUM(Tabela3[[#This Row],[opex duto e fibra]:[opex infra estação]])</f>
        <v>68943.838482274296</v>
      </c>
    </row>
    <row r="680" spans="1:23" x14ac:dyDescent="0.25">
      <c r="A680" s="10">
        <v>220527</v>
      </c>
      <c r="B680" s="10" t="s">
        <v>27</v>
      </c>
      <c r="C680" s="10" t="s">
        <v>2321</v>
      </c>
      <c r="D680" s="10" t="s">
        <v>2322</v>
      </c>
      <c r="E680" s="10">
        <v>220220</v>
      </c>
      <c r="F680" s="10" t="s">
        <v>27</v>
      </c>
      <c r="G680" s="10" t="s">
        <v>891</v>
      </c>
      <c r="H680" s="10" t="s">
        <v>892</v>
      </c>
      <c r="I680" s="10">
        <v>1</v>
      </c>
      <c r="J680" s="11">
        <v>53.098999999999997</v>
      </c>
      <c r="K680" s="11">
        <f>IF(Tabela1[[#This Row],[distância '[km']]]&gt;100,TRUNC(Tabela1[[#This Row],[distância '[km']]]/'Custos Unitários'!$C$7,0),0)</f>
        <v>0</v>
      </c>
      <c r="L680" s="1">
        <f>Tabela1[[#This Row],[distância '[km']]]*(1+'Custos Unitários'!$C$8)*(('Custos Unitários'!$C$21*'Custos Unitários'!$C$4)+('Custos Unitários'!$C$22*'Custos Unitários'!$C$5))</f>
        <v>2031986.1789341283</v>
      </c>
      <c r="M680" s="1">
        <f>Tabela1[[#This Row],[Qtdade Amplificação]]*('Custos Unitários'!C$20)+IF(Tabela1[[#This Row],[Qtdade Amplificação]]&gt;4,TRUNC(Tabela1[[#This Row],[Qtdade Amplificação]]/4)*'Custos Unitários'!C$17,0)</f>
        <v>0</v>
      </c>
      <c r="N68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68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680" s="1">
        <f>'Custos Unitários'!$C$23*'Custos Unitários'!$C$6</f>
        <v>302692.44182889489</v>
      </c>
      <c r="Q680" s="5">
        <f>SUM(Tabela2[[#This Row],[custo duto e fibra]:[custo infra estação]])</f>
        <v>2706560.1064350018</v>
      </c>
      <c r="R680" s="2">
        <f>Tabela1[[#This Row],[distância '[km']]]*(1+'Custos Unitários'!$C$8)*('Custos Unitários'!$C$21*'Custos Unitários'!$C$4*'Custos Unitários'!$E$21+'Custos Unitários'!$C$22*'Custos Unitários'!$C$5*'Custos Unitários'!$E$22)</f>
        <v>24383.834147209538</v>
      </c>
      <c r="S680" s="2">
        <f>Tabela1[[#This Row],[Qtdade Amplificação]]*('Custos Unitários'!D$20)+IF(Tabela1[[#This Row],[Qtdade Amplificação]]&gt;4,TRUNC(Tabela1[[#This Row],[Qtdade Amplificação]]/4)*'Custos Unitários'!D$17,0)</f>
        <v>0</v>
      </c>
      <c r="T68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68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680" s="2">
        <f>'Custos Unitários'!$C$23*'Custos Unitários'!$E$23*'Custos Unitários'!$C$6</f>
        <v>24215.39534631159</v>
      </c>
      <c r="W680" s="5">
        <f>SUM(Tabela3[[#This Row],[opex duto e fibra]:[opex infra estação]])</f>
        <v>82127.443445756478</v>
      </c>
    </row>
    <row r="681" spans="1:23" x14ac:dyDescent="0.25">
      <c r="A681" s="10">
        <v>521200</v>
      </c>
      <c r="B681" s="10" t="s">
        <v>42</v>
      </c>
      <c r="C681" s="10" t="s">
        <v>2323</v>
      </c>
      <c r="D681" s="10" t="s">
        <v>2324</v>
      </c>
      <c r="E681" s="10">
        <v>521030</v>
      </c>
      <c r="F681" s="10" t="s">
        <v>42</v>
      </c>
      <c r="G681" s="10" t="s">
        <v>1709</v>
      </c>
      <c r="H681" s="10" t="s">
        <v>1710</v>
      </c>
      <c r="I681" s="10">
        <v>1</v>
      </c>
      <c r="J681" s="11">
        <v>16.506</v>
      </c>
      <c r="K681" s="11">
        <f>IF(Tabela1[[#This Row],[distância '[km']]]&gt;100,TRUNC(Tabela1[[#This Row],[distância '[km']]]/'Custos Unitários'!$C$7,0),0)</f>
        <v>0</v>
      </c>
      <c r="L681" s="1">
        <f>Tabela1[[#This Row],[distância '[km']]]*(1+'Custos Unitários'!$C$8)*(('Custos Unitários'!$C$21*'Custos Unitários'!$C$4)+('Custos Unitários'!$C$22*'Custos Unitários'!$C$5))</f>
        <v>631649.63312843407</v>
      </c>
      <c r="M681" s="1">
        <f>Tabela1[[#This Row],[Qtdade Amplificação]]*('Custos Unitários'!C$20)+IF(Tabela1[[#This Row],[Qtdade Amplificação]]&gt;4,TRUNC(Tabela1[[#This Row],[Qtdade Amplificação]]/4)*'Custos Unitários'!C$17,0)</f>
        <v>0</v>
      </c>
      <c r="N68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8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81" s="1">
        <f>'Custos Unitários'!$C$23*'Custos Unitários'!$C$6</f>
        <v>302692.44182889489</v>
      </c>
      <c r="Q681" s="5">
        <f>SUM(Tabela2[[#This Row],[custo duto e fibra]:[custo infra estação]])</f>
        <v>1300813.8726786654</v>
      </c>
      <c r="R681" s="2">
        <f>Tabela1[[#This Row],[distância '[km']]]*(1+'Custos Unitários'!$C$8)*('Custos Unitários'!$C$21*'Custos Unitários'!$C$4*'Custos Unitários'!$E$21+'Custos Unitários'!$C$22*'Custos Unitários'!$C$5*'Custos Unitários'!$E$22)</f>
        <v>7579.7955975412087</v>
      </c>
      <c r="S681" s="2">
        <f>Tabela1[[#This Row],[Qtdade Amplificação]]*('Custos Unitários'!D$20)+IF(Tabela1[[#This Row],[Qtdade Amplificação]]&gt;4,TRUNC(Tabela1[[#This Row],[Qtdade Amplificação]]/4)*'Custos Unitários'!D$17,0)</f>
        <v>0</v>
      </c>
      <c r="T68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8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81" s="2">
        <f>'Custos Unitários'!$C$23*'Custos Unitários'!$E$23*'Custos Unitários'!$C$6</f>
        <v>24215.39534631159</v>
      </c>
      <c r="W681" s="5">
        <f>SUM(Tabela3[[#This Row],[opex duto e fibra]:[opex infra estação]])</f>
        <v>64782.436101023937</v>
      </c>
    </row>
    <row r="682" spans="1:23" x14ac:dyDescent="0.25">
      <c r="A682" s="10">
        <v>313545</v>
      </c>
      <c r="B682" s="10" t="s">
        <v>37</v>
      </c>
      <c r="C682" s="10" t="s">
        <v>2325</v>
      </c>
      <c r="D682" s="10" t="s">
        <v>2326</v>
      </c>
      <c r="E682" s="10">
        <v>314630</v>
      </c>
      <c r="F682" s="10" t="s">
        <v>37</v>
      </c>
      <c r="G682" s="10" t="s">
        <v>87</v>
      </c>
      <c r="H682" s="10" t="s">
        <v>88</v>
      </c>
      <c r="I682" s="10">
        <v>1</v>
      </c>
      <c r="J682" s="11">
        <v>185.83699999999999</v>
      </c>
      <c r="K682" s="11">
        <f>IF(Tabela1[[#This Row],[distância '[km']]]&gt;100,TRUNC(Tabela1[[#This Row],[distância '[km']]]/'Custos Unitários'!$C$7,0),0)</f>
        <v>2</v>
      </c>
      <c r="L682" s="1">
        <f>Tabela1[[#This Row],[distância '[km']]]*(1+'Custos Unitários'!$C$8)*(('Custos Unitários'!$C$21*'Custos Unitários'!$C$4)+('Custos Unitários'!$C$22*'Custos Unitários'!$C$5))</f>
        <v>7111588.081406082</v>
      </c>
      <c r="M682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68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68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682" s="1">
        <f>'Custos Unitários'!$C$23*'Custos Unitários'!$C$6</f>
        <v>302692.44182889489</v>
      </c>
      <c r="Q682" s="5">
        <f>SUM(Tabela2[[#This Row],[custo duto e fibra]:[custo infra estação]])</f>
        <v>8298079.2056725863</v>
      </c>
      <c r="R682" s="2">
        <f>Tabela1[[#This Row],[distância '[km']]]*(1+'Custos Unitários'!$C$8)*('Custos Unitários'!$C$21*'Custos Unitários'!$C$4*'Custos Unitários'!$E$21+'Custos Unitários'!$C$22*'Custos Unitários'!$C$5*'Custos Unitários'!$E$22)</f>
        <v>85339.056976872991</v>
      </c>
      <c r="S682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68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68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682" s="2">
        <f>'Custos Unitários'!$C$23*'Custos Unitários'!$E$23*'Custos Unitários'!$C$6</f>
        <v>24215.39534631159</v>
      </c>
      <c r="W682" s="5">
        <f>SUM(Tabela3[[#This Row],[opex duto e fibra]:[opex infra estação]])</f>
        <v>183497.5216678727</v>
      </c>
    </row>
    <row r="683" spans="1:23" x14ac:dyDescent="0.25">
      <c r="A683" s="10">
        <v>210547</v>
      </c>
      <c r="B683" s="10" t="s">
        <v>17</v>
      </c>
      <c r="C683" s="10" t="s">
        <v>2327</v>
      </c>
      <c r="D683" s="10" t="s">
        <v>2328</v>
      </c>
      <c r="E683" s="10">
        <v>210160</v>
      </c>
      <c r="F683" s="10" t="s">
        <v>17</v>
      </c>
      <c r="G683" s="10" t="s">
        <v>1729</v>
      </c>
      <c r="H683" s="10" t="s">
        <v>1730</v>
      </c>
      <c r="I683" s="10">
        <v>1</v>
      </c>
      <c r="J683" s="11">
        <v>62.118000000000002</v>
      </c>
      <c r="K683" s="11">
        <f>IF(Tabela1[[#This Row],[distância '[km']]]&gt;100,TRUNC(Tabela1[[#This Row],[distância '[km']]]/'Custos Unitários'!$C$7,0),0)</f>
        <v>0</v>
      </c>
      <c r="L683" s="1">
        <f>Tabela1[[#This Row],[distância '[km']]]*(1+'Custos Unitários'!$C$8)*(('Custos Unitários'!$C$21*'Custos Unitários'!$C$4)+('Custos Unitários'!$C$22*'Custos Unitários'!$C$5))</f>
        <v>2377124.1918497561</v>
      </c>
      <c r="M683" s="1">
        <f>Tabela1[[#This Row],[Qtdade Amplificação]]*('Custos Unitários'!C$20)+IF(Tabela1[[#This Row],[Qtdade Amplificação]]&gt;4,TRUNC(Tabela1[[#This Row],[Qtdade Amplificação]]/4)*'Custos Unitários'!C$17,0)</f>
        <v>0</v>
      </c>
      <c r="N68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68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683" s="1">
        <f>'Custos Unitários'!$C$23*'Custos Unitários'!$C$6</f>
        <v>302692.44182889489</v>
      </c>
      <c r="Q683" s="5">
        <f>SUM(Tabela2[[#This Row],[custo duto e fibra]:[custo infra estação]])</f>
        <v>3051698.1193506294</v>
      </c>
      <c r="R683" s="2">
        <f>Tabela1[[#This Row],[distância '[km']]]*(1+'Custos Unitários'!$C$8)*('Custos Unitários'!$C$21*'Custos Unitários'!$C$4*'Custos Unitários'!$E$21+'Custos Unitários'!$C$22*'Custos Unitários'!$C$5*'Custos Unitários'!$E$22)</f>
        <v>28525.490302197071</v>
      </c>
      <c r="S683" s="2">
        <f>Tabela1[[#This Row],[Qtdade Amplificação]]*('Custos Unitários'!D$20)+IF(Tabela1[[#This Row],[Qtdade Amplificação]]&gt;4,TRUNC(Tabela1[[#This Row],[Qtdade Amplificação]]/4)*'Custos Unitários'!D$17,0)</f>
        <v>0</v>
      </c>
      <c r="T68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68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683" s="2">
        <f>'Custos Unitários'!$C$23*'Custos Unitários'!$E$23*'Custos Unitários'!$C$6</f>
        <v>24215.39534631159</v>
      </c>
      <c r="W683" s="5">
        <f>SUM(Tabela3[[#This Row],[opex duto e fibra]:[opex infra estação]])</f>
        <v>86269.099600744012</v>
      </c>
    </row>
    <row r="684" spans="1:23" x14ac:dyDescent="0.25">
      <c r="A684" s="10">
        <v>313550</v>
      </c>
      <c r="B684" s="10" t="s">
        <v>37</v>
      </c>
      <c r="C684" s="10" t="s">
        <v>2329</v>
      </c>
      <c r="D684" s="10" t="s">
        <v>2330</v>
      </c>
      <c r="E684" s="10">
        <v>315210</v>
      </c>
      <c r="F684" s="10" t="s">
        <v>37</v>
      </c>
      <c r="G684" s="10" t="s">
        <v>252</v>
      </c>
      <c r="H684" s="10" t="s">
        <v>253</v>
      </c>
      <c r="I684" s="10">
        <v>1</v>
      </c>
      <c r="J684" s="11">
        <v>41.598999999999997</v>
      </c>
      <c r="K684" s="11">
        <f>IF(Tabela1[[#This Row],[distância '[km']]]&gt;100,TRUNC(Tabela1[[#This Row],[distância '[km']]]/'Custos Unitários'!$C$7,0),0)</f>
        <v>0</v>
      </c>
      <c r="L684" s="1">
        <f>Tabela1[[#This Row],[distância '[km']]]*(1+'Custos Unitários'!$C$8)*(('Custos Unitários'!$C$21*'Custos Unitários'!$C$4)+('Custos Unitários'!$C$22*'Custos Unitários'!$C$5))</f>
        <v>1591905.5548594287</v>
      </c>
      <c r="M684" s="1">
        <f>Tabela1[[#This Row],[Qtdade Amplificação]]*('Custos Unitários'!C$20)+IF(Tabela1[[#This Row],[Qtdade Amplificação]]&gt;4,TRUNC(Tabela1[[#This Row],[Qtdade Amplificação]]/4)*'Custos Unitários'!C$17,0)</f>
        <v>0</v>
      </c>
      <c r="N68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8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84" s="1">
        <f>'Custos Unitários'!$C$23*'Custos Unitários'!$C$6</f>
        <v>302692.44182889489</v>
      </c>
      <c r="Q684" s="5">
        <f>SUM(Tabela2[[#This Row],[custo duto e fibra]:[custo infra estação]])</f>
        <v>2261069.7944096597</v>
      </c>
      <c r="R684" s="2">
        <f>Tabela1[[#This Row],[distância '[km']]]*(1+'Custos Unitários'!$C$8)*('Custos Unitários'!$C$21*'Custos Unitários'!$C$4*'Custos Unitários'!$E$21+'Custos Unitários'!$C$22*'Custos Unitários'!$C$5*'Custos Unitários'!$E$22)</f>
        <v>19102.866658313145</v>
      </c>
      <c r="S684" s="2">
        <f>Tabela1[[#This Row],[Qtdade Amplificação]]*('Custos Unitários'!D$20)+IF(Tabela1[[#This Row],[Qtdade Amplificação]]&gt;4,TRUNC(Tabela1[[#This Row],[Qtdade Amplificação]]/4)*'Custos Unitários'!D$17,0)</f>
        <v>0</v>
      </c>
      <c r="T68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8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84" s="2">
        <f>'Custos Unitários'!$C$23*'Custos Unitários'!$E$23*'Custos Unitários'!$C$6</f>
        <v>24215.39534631159</v>
      </c>
      <c r="W684" s="5">
        <f>SUM(Tabela3[[#This Row],[opex duto e fibra]:[opex infra estação]])</f>
        <v>76305.507161795875</v>
      </c>
    </row>
    <row r="685" spans="1:23" x14ac:dyDescent="0.25">
      <c r="A685" s="10">
        <v>270375</v>
      </c>
      <c r="B685" s="10" t="s">
        <v>589</v>
      </c>
      <c r="C685" s="10" t="s">
        <v>2331</v>
      </c>
      <c r="D685" s="10" t="s">
        <v>2332</v>
      </c>
      <c r="E685" s="10">
        <v>270230</v>
      </c>
      <c r="F685" s="10" t="s">
        <v>589</v>
      </c>
      <c r="G685" s="10" t="s">
        <v>2333</v>
      </c>
      <c r="H685" s="10" t="s">
        <v>2334</v>
      </c>
      <c r="I685" s="10">
        <v>1</v>
      </c>
      <c r="J685" s="11">
        <v>26.254000000000001</v>
      </c>
      <c r="K685" s="11">
        <f>IF(Tabela1[[#This Row],[distância '[km']]]&gt;100,TRUNC(Tabela1[[#This Row],[distância '[km']]]/'Custos Unitários'!$C$7,0),0)</f>
        <v>0</v>
      </c>
      <c r="L685" s="1">
        <f>Tabela1[[#This Row],[distância '[km']]]*(1+'Custos Unitários'!$C$8)*(('Custos Unitários'!$C$21*'Custos Unitários'!$C$4)+('Custos Unitários'!$C$22*'Custos Unitários'!$C$5))</f>
        <v>1004684.9308223621</v>
      </c>
      <c r="M685" s="1">
        <f>Tabela1[[#This Row],[Qtdade Amplificação]]*('Custos Unitários'!C$20)+IF(Tabela1[[#This Row],[Qtdade Amplificação]]&gt;4,TRUNC(Tabela1[[#This Row],[Qtdade Amplificação]]/4)*'Custos Unitários'!C$17,0)</f>
        <v>0</v>
      </c>
      <c r="N68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8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85" s="1">
        <f>'Custos Unitários'!$C$23*'Custos Unitários'!$C$6</f>
        <v>302692.44182889489</v>
      </c>
      <c r="Q685" s="5">
        <f>SUM(Tabela2[[#This Row],[custo duto e fibra]:[custo infra estação]])</f>
        <v>1673849.1703725932</v>
      </c>
      <c r="R685" s="2">
        <f>Tabela1[[#This Row],[distância '[km']]]*(1+'Custos Unitários'!$C$8)*('Custos Unitários'!$C$21*'Custos Unitários'!$C$4*'Custos Unitários'!$E$21+'Custos Unitários'!$C$22*'Custos Unitários'!$C$5*'Custos Unitários'!$E$22)</f>
        <v>12056.219169868345</v>
      </c>
      <c r="S685" s="2">
        <f>Tabela1[[#This Row],[Qtdade Amplificação]]*('Custos Unitários'!D$20)+IF(Tabela1[[#This Row],[Qtdade Amplificação]]&gt;4,TRUNC(Tabela1[[#This Row],[Qtdade Amplificação]]/4)*'Custos Unitários'!D$17,0)</f>
        <v>0</v>
      </c>
      <c r="T68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8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85" s="2">
        <f>'Custos Unitários'!$C$23*'Custos Unitários'!$E$23*'Custos Unitários'!$C$6</f>
        <v>24215.39534631159</v>
      </c>
      <c r="W685" s="5">
        <f>SUM(Tabela3[[#This Row],[opex duto e fibra]:[opex infra estação]])</f>
        <v>69258.859673351079</v>
      </c>
    </row>
    <row r="686" spans="1:23" x14ac:dyDescent="0.25">
      <c r="A686" s="10">
        <v>313560</v>
      </c>
      <c r="B686" s="10" t="s">
        <v>37</v>
      </c>
      <c r="C686" s="10" t="s">
        <v>2335</v>
      </c>
      <c r="D686" s="10" t="s">
        <v>2336</v>
      </c>
      <c r="E686" s="10">
        <v>311650</v>
      </c>
      <c r="F686" s="10" t="s">
        <v>37</v>
      </c>
      <c r="G686" s="10" t="s">
        <v>1268</v>
      </c>
      <c r="H686" s="10" t="s">
        <v>1269</v>
      </c>
      <c r="I686" s="10">
        <v>1</v>
      </c>
      <c r="J686" s="11">
        <v>58.34</v>
      </c>
      <c r="K686" s="11">
        <f>IF(Tabela1[[#This Row],[distância '[km']]]&gt;100,TRUNC(Tabela1[[#This Row],[distância '[km']]]/'Custos Unitários'!$C$7,0),0)</f>
        <v>0</v>
      </c>
      <c r="L686" s="1">
        <f>Tabela1[[#This Row],[distância '[km']]]*(1+'Custos Unitários'!$C$8)*(('Custos Unitários'!$C$21*'Custos Unitários'!$C$4)+('Custos Unitários'!$C$22*'Custos Unitários'!$C$5))</f>
        <v>2232548.1398711284</v>
      </c>
      <c r="M686" s="1">
        <f>Tabela1[[#This Row],[Qtdade Amplificação]]*('Custos Unitários'!C$20)+IF(Tabela1[[#This Row],[Qtdade Amplificação]]&gt;4,TRUNC(Tabela1[[#This Row],[Qtdade Amplificação]]/4)*'Custos Unitários'!C$17,0)</f>
        <v>0</v>
      </c>
      <c r="N68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68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686" s="1">
        <f>'Custos Unitários'!$C$23*'Custos Unitários'!$C$6</f>
        <v>302692.44182889489</v>
      </c>
      <c r="Q686" s="5">
        <f>SUM(Tabela2[[#This Row],[custo duto e fibra]:[custo infra estação]])</f>
        <v>2907122.0673720017</v>
      </c>
      <c r="R686" s="2">
        <f>Tabela1[[#This Row],[distância '[km']]]*(1+'Custos Unitários'!$C$8)*('Custos Unitários'!$C$21*'Custos Unitários'!$C$4*'Custos Unitários'!$E$21+'Custos Unitários'!$C$22*'Custos Unitários'!$C$5*'Custos Unitários'!$E$22)</f>
        <v>26790.577678453541</v>
      </c>
      <c r="S686" s="2">
        <f>Tabela1[[#This Row],[Qtdade Amplificação]]*('Custos Unitários'!D$20)+IF(Tabela1[[#This Row],[Qtdade Amplificação]]&gt;4,TRUNC(Tabela1[[#This Row],[Qtdade Amplificação]]/4)*'Custos Unitários'!D$17,0)</f>
        <v>0</v>
      </c>
      <c r="T68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68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686" s="2">
        <f>'Custos Unitários'!$C$23*'Custos Unitários'!$E$23*'Custos Unitários'!$C$6</f>
        <v>24215.39534631159</v>
      </c>
      <c r="W686" s="5">
        <f>SUM(Tabela3[[#This Row],[opex duto e fibra]:[opex infra estação]])</f>
        <v>84534.186977000485</v>
      </c>
    </row>
    <row r="687" spans="1:23" x14ac:dyDescent="0.25">
      <c r="A687" s="10">
        <v>313570</v>
      </c>
      <c r="B687" s="10" t="s">
        <v>37</v>
      </c>
      <c r="C687" s="10" t="s">
        <v>2337</v>
      </c>
      <c r="D687" s="10" t="s">
        <v>2338</v>
      </c>
      <c r="E687" s="10">
        <v>310320</v>
      </c>
      <c r="F687" s="10" t="s">
        <v>37</v>
      </c>
      <c r="G687" s="10" t="s">
        <v>2339</v>
      </c>
      <c r="H687" s="10" t="s">
        <v>2340</v>
      </c>
      <c r="I687" s="10">
        <v>1</v>
      </c>
      <c r="J687" s="11">
        <v>32.424999999999997</v>
      </c>
      <c r="K687" s="11">
        <f>IF(Tabela1[[#This Row],[distância '[km']]]&gt;100,TRUNC(Tabela1[[#This Row],[distância '[km']]]/'Custos Unitários'!$C$7,0),0)</f>
        <v>0</v>
      </c>
      <c r="L687" s="1">
        <f>Tabela1[[#This Row],[distância '[km']]]*(1+'Custos Unitários'!$C$8)*(('Custos Unitários'!$C$21*'Custos Unitários'!$C$4)+('Custos Unitários'!$C$22*'Custos Unitários'!$C$5))</f>
        <v>1240836.0204888813</v>
      </c>
      <c r="M687" s="1">
        <f>Tabela1[[#This Row],[Qtdade Amplificação]]*('Custos Unitários'!C$20)+IF(Tabela1[[#This Row],[Qtdade Amplificação]]&gt;4,TRUNC(Tabela1[[#This Row],[Qtdade Amplificação]]/4)*'Custos Unitários'!C$17,0)</f>
        <v>0</v>
      </c>
      <c r="N68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8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87" s="1">
        <f>'Custos Unitários'!$C$23*'Custos Unitários'!$C$6</f>
        <v>302692.44182889489</v>
      </c>
      <c r="Q687" s="5">
        <f>SUM(Tabela2[[#This Row],[custo duto e fibra]:[custo infra estação]])</f>
        <v>1910000.2600391123</v>
      </c>
      <c r="R687" s="2">
        <f>Tabela1[[#This Row],[distância '[km']]]*(1+'Custos Unitários'!$C$8)*('Custos Unitários'!$C$21*'Custos Unitários'!$C$4*'Custos Unitários'!$E$21+'Custos Unitários'!$C$22*'Custos Unitários'!$C$5*'Custos Unitários'!$E$22)</f>
        <v>14890.032245866576</v>
      </c>
      <c r="S687" s="2">
        <f>Tabela1[[#This Row],[Qtdade Amplificação]]*('Custos Unitários'!D$20)+IF(Tabela1[[#This Row],[Qtdade Amplificação]]&gt;4,TRUNC(Tabela1[[#This Row],[Qtdade Amplificação]]/4)*'Custos Unitários'!D$17,0)</f>
        <v>0</v>
      </c>
      <c r="T68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8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87" s="2">
        <f>'Custos Unitários'!$C$23*'Custos Unitários'!$E$23*'Custos Unitários'!$C$6</f>
        <v>24215.39534631159</v>
      </c>
      <c r="W687" s="5">
        <f>SUM(Tabela3[[#This Row],[opex duto e fibra]:[opex infra estação]])</f>
        <v>72092.672749349294</v>
      </c>
    </row>
    <row r="688" spans="1:23" x14ac:dyDescent="0.25">
      <c r="A688" s="10">
        <v>250740</v>
      </c>
      <c r="B688" s="10" t="s">
        <v>61</v>
      </c>
      <c r="C688" s="10" t="s">
        <v>2736</v>
      </c>
      <c r="D688" s="10" t="s">
        <v>2737</v>
      </c>
      <c r="E688" s="10">
        <v>250430</v>
      </c>
      <c r="F688" s="10" t="s">
        <v>61</v>
      </c>
      <c r="G688" s="10" t="s">
        <v>814</v>
      </c>
      <c r="H688" s="10" t="s">
        <v>815</v>
      </c>
      <c r="I688" s="10">
        <v>1</v>
      </c>
      <c r="J688" s="11">
        <v>29.68</v>
      </c>
      <c r="K688" s="11">
        <f>IF(Tabela1[[#This Row],[distância '[km']]]&gt;100,TRUNC(Tabela1[[#This Row],[distância '[km']]]/'Custos Unitários'!$C$7,0),0)</f>
        <v>0</v>
      </c>
      <c r="L688" s="1">
        <f>Tabela1[[#This Row],[distância '[km']]]*(1+'Custos Unitários'!$C$8)*(('Custos Unitários'!$C$21*'Custos Unitários'!$C$4)+('Custos Unitários'!$C$22*'Custos Unitários'!$C$5))</f>
        <v>1135790.6889162683</v>
      </c>
      <c r="M688" s="1">
        <f>Tabela1[[#This Row],[Qtdade Amplificação]]*('Custos Unitários'!C$20)+IF(Tabela1[[#This Row],[Qtdade Amplificação]]&gt;4,TRUNC(Tabela1[[#This Row],[Qtdade Amplificação]]/4)*'Custos Unitários'!C$17,0)</f>
        <v>0</v>
      </c>
      <c r="N68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8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88" s="1">
        <f>'Custos Unitários'!$C$23*'Custos Unitários'!$C$6</f>
        <v>302692.44182889489</v>
      </c>
      <c r="Q688" s="5">
        <f>SUM(Tabela2[[#This Row],[custo duto e fibra]:[custo infra estação]])</f>
        <v>1804954.9284664993</v>
      </c>
      <c r="R688" s="2">
        <f>Tabela1[[#This Row],[distância '[km']]]*(1+'Custos Unitários'!$C$8)*('Custos Unitários'!$C$21*'Custos Unitários'!$C$4*'Custos Unitários'!$E$21+'Custos Unitários'!$C$22*'Custos Unitários'!$C$5*'Custos Unitários'!$E$22)</f>
        <v>13629.48826699522</v>
      </c>
      <c r="S688" s="2">
        <f>Tabela1[[#This Row],[Qtdade Amplificação]]*('Custos Unitários'!D$20)+IF(Tabela1[[#This Row],[Qtdade Amplificação]]&gt;4,TRUNC(Tabela1[[#This Row],[Qtdade Amplificação]]/4)*'Custos Unitários'!D$17,0)</f>
        <v>0</v>
      </c>
      <c r="T68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8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88" s="2">
        <f>'Custos Unitários'!$C$23*'Custos Unitários'!$E$23*'Custos Unitários'!$C$6</f>
        <v>24215.39534631159</v>
      </c>
      <c r="W688" s="5">
        <f>SUM(Tabela3[[#This Row],[opex duto e fibra]:[opex infra estação]])</f>
        <v>70832.128770477953</v>
      </c>
    </row>
    <row r="689" spans="1:23" x14ac:dyDescent="0.25">
      <c r="A689" s="10">
        <v>352540</v>
      </c>
      <c r="B689" s="10" t="s">
        <v>158</v>
      </c>
      <c r="C689" s="10" t="s">
        <v>4842</v>
      </c>
      <c r="D689" s="10" t="s">
        <v>4843</v>
      </c>
      <c r="E689" s="10">
        <v>353700</v>
      </c>
      <c r="F689" s="10" t="s">
        <v>158</v>
      </c>
      <c r="G689" s="10" t="s">
        <v>4844</v>
      </c>
      <c r="H689" s="10" t="s">
        <v>4845</v>
      </c>
      <c r="I689" s="10">
        <v>1</v>
      </c>
      <c r="J689" s="11">
        <v>14.952999999999999</v>
      </c>
      <c r="K689" s="11">
        <f>IF(Tabela1[[#This Row],[distância '[km']]]&gt;100,TRUNC(Tabela1[[#This Row],[distância '[km']]]/'Custos Unitários'!$C$7,0),0)</f>
        <v>0</v>
      </c>
      <c r="L689" s="1">
        <f>Tabela1[[#This Row],[distância '[km']]]*(1+'Custos Unitários'!$C$8)*(('Custos Unitários'!$C$21*'Custos Unitários'!$C$4)+('Custos Unitários'!$C$22*'Custos Unitários'!$C$5))</f>
        <v>572219.61493817251</v>
      </c>
      <c r="M689" s="1">
        <f>Tabela1[[#This Row],[Qtdade Amplificação]]*('Custos Unitários'!C$20)+IF(Tabela1[[#This Row],[Qtdade Amplificação]]&gt;4,TRUNC(Tabela1[[#This Row],[Qtdade Amplificação]]/4)*'Custos Unitários'!C$17,0)</f>
        <v>0</v>
      </c>
      <c r="N68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8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89" s="1">
        <f>'Custos Unitários'!$C$23*'Custos Unitários'!$C$6</f>
        <v>302692.44182889489</v>
      </c>
      <c r="Q689" s="5">
        <f>SUM(Tabela2[[#This Row],[custo duto e fibra]:[custo infra estação]])</f>
        <v>1241383.8544884038</v>
      </c>
      <c r="R689" s="2">
        <f>Tabela1[[#This Row],[distância '[km']]]*(1+'Custos Unitários'!$C$8)*('Custos Unitários'!$C$21*'Custos Unitários'!$C$4*'Custos Unitários'!$E$21+'Custos Unitários'!$C$22*'Custos Unitários'!$C$5*'Custos Unitários'!$E$22)</f>
        <v>6866.6353792580703</v>
      </c>
      <c r="S689" s="2">
        <f>Tabela1[[#This Row],[Qtdade Amplificação]]*('Custos Unitários'!D$20)+IF(Tabela1[[#This Row],[Qtdade Amplificação]]&gt;4,TRUNC(Tabela1[[#This Row],[Qtdade Amplificação]]/4)*'Custos Unitários'!D$17,0)</f>
        <v>0</v>
      </c>
      <c r="T68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8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89" s="2">
        <f>'Custos Unitários'!$C$23*'Custos Unitários'!$E$23*'Custos Unitários'!$C$6</f>
        <v>24215.39534631159</v>
      </c>
      <c r="W689" s="5">
        <f>SUM(Tabela3[[#This Row],[opex duto e fibra]:[opex infra estação]])</f>
        <v>64069.275882740796</v>
      </c>
    </row>
    <row r="690" spans="1:23" x14ac:dyDescent="0.25">
      <c r="A690" s="10">
        <v>521205</v>
      </c>
      <c r="B690" s="10" t="s">
        <v>42</v>
      </c>
      <c r="C690" s="10" t="s">
        <v>2343</v>
      </c>
      <c r="D690" s="10" t="s">
        <v>2344</v>
      </c>
      <c r="E690" s="10">
        <v>521990</v>
      </c>
      <c r="F690" s="10" t="s">
        <v>42</v>
      </c>
      <c r="G690" s="10" t="s">
        <v>2345</v>
      </c>
      <c r="H690" s="10" t="s">
        <v>2346</v>
      </c>
      <c r="I690" s="10">
        <v>1</v>
      </c>
      <c r="J690" s="11">
        <v>14.249000000000001</v>
      </c>
      <c r="K690" s="11">
        <f>IF(Tabela1[[#This Row],[distância '[km']]]&gt;100,TRUNC(Tabela1[[#This Row],[distância '[km']]]/'Custos Unitários'!$C$7,0),0)</f>
        <v>0</v>
      </c>
      <c r="L690" s="1">
        <f>Tabela1[[#This Row],[distância '[km']]]*(1+'Custos Unitários'!$C$8)*(('Custos Unitários'!$C$21*'Custos Unitários'!$C$4)+('Custos Unitários'!$C$22*'Custos Unitários'!$C$5))</f>
        <v>545279.02716873004</v>
      </c>
      <c r="M690" s="1">
        <f>Tabela1[[#This Row],[Qtdade Amplificação]]*('Custos Unitários'!C$20)+IF(Tabela1[[#This Row],[Qtdade Amplificação]]&gt;4,TRUNC(Tabela1[[#This Row],[Qtdade Amplificação]]/4)*'Custos Unitários'!C$17,0)</f>
        <v>0</v>
      </c>
      <c r="N69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9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90" s="1">
        <f>'Custos Unitários'!$C$23*'Custos Unitários'!$C$6</f>
        <v>302692.44182889489</v>
      </c>
      <c r="Q690" s="5">
        <f>SUM(Tabela2[[#This Row],[custo duto e fibra]:[custo infra estação]])</f>
        <v>1214443.2667189613</v>
      </c>
      <c r="R690" s="2">
        <f>Tabela1[[#This Row],[distância '[km']]]*(1+'Custos Unitários'!$C$8)*('Custos Unitários'!$C$21*'Custos Unitários'!$C$4*'Custos Unitários'!$E$21+'Custos Unitários'!$C$22*'Custos Unitários'!$C$5*'Custos Unitários'!$E$22)</f>
        <v>6543.3483260247604</v>
      </c>
      <c r="S690" s="2">
        <f>Tabela1[[#This Row],[Qtdade Amplificação]]*('Custos Unitários'!D$20)+IF(Tabela1[[#This Row],[Qtdade Amplificação]]&gt;4,TRUNC(Tabela1[[#This Row],[Qtdade Amplificação]]/4)*'Custos Unitários'!D$17,0)</f>
        <v>0</v>
      </c>
      <c r="T69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9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90" s="2">
        <f>'Custos Unitários'!$C$23*'Custos Unitários'!$E$23*'Custos Unitários'!$C$6</f>
        <v>24215.39534631159</v>
      </c>
      <c r="W690" s="5">
        <f>SUM(Tabela3[[#This Row],[opex duto e fibra]:[opex infra estação]])</f>
        <v>63745.988829507485</v>
      </c>
    </row>
    <row r="691" spans="1:23" x14ac:dyDescent="0.25">
      <c r="A691" s="10">
        <v>291820</v>
      </c>
      <c r="B691" s="10" t="s">
        <v>8</v>
      </c>
      <c r="C691" s="10" t="s">
        <v>2347</v>
      </c>
      <c r="D691" s="10" t="s">
        <v>2348</v>
      </c>
      <c r="E691" s="10">
        <v>292790</v>
      </c>
      <c r="F691" s="10" t="s">
        <v>8</v>
      </c>
      <c r="G691" s="10" t="s">
        <v>3819</v>
      </c>
      <c r="H691" s="10" t="s">
        <v>4789</v>
      </c>
      <c r="I691" s="10">
        <v>1</v>
      </c>
      <c r="J691" s="11">
        <v>37.536000000000001</v>
      </c>
      <c r="K691" s="11">
        <f>IF(Tabela1[[#This Row],[distância '[km']]]&gt;100,TRUNC(Tabela1[[#This Row],[distância '[km']]]/'Custos Unitários'!$C$7,0),0)</f>
        <v>0</v>
      </c>
      <c r="L691" s="1">
        <f>Tabela1[[#This Row],[distância '[km']]]*(1+'Custos Unitários'!$C$8)*(('Custos Unitários'!$C$21*'Custos Unitários'!$C$4)+('Custos Unitários'!$C$22*'Custos Unitários'!$C$5))</f>
        <v>1436423.1569798195</v>
      </c>
      <c r="M691" s="1">
        <f>Tabela1[[#This Row],[Qtdade Amplificação]]*('Custos Unitários'!C$20)+IF(Tabela1[[#This Row],[Qtdade Amplificação]]&gt;4,TRUNC(Tabela1[[#This Row],[Qtdade Amplificação]]/4)*'Custos Unitários'!C$17,0)</f>
        <v>0</v>
      </c>
      <c r="N69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9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91" s="1">
        <f>'Custos Unitários'!$C$23*'Custos Unitários'!$C$6</f>
        <v>302692.44182889489</v>
      </c>
      <c r="Q691" s="5">
        <f>SUM(Tabela2[[#This Row],[custo duto e fibra]:[custo infra estação]])</f>
        <v>2105587.3965300508</v>
      </c>
      <c r="R691" s="2">
        <f>Tabela1[[#This Row],[distância '[km']]]*(1+'Custos Unitários'!$C$8)*('Custos Unitários'!$C$21*'Custos Unitários'!$C$4*'Custos Unitários'!$E$21+'Custos Unitários'!$C$22*'Custos Unitários'!$C$5*'Custos Unitários'!$E$22)</f>
        <v>17237.077883757836</v>
      </c>
      <c r="S691" s="2">
        <f>Tabela1[[#This Row],[Qtdade Amplificação]]*('Custos Unitários'!D$20)+IF(Tabela1[[#This Row],[Qtdade Amplificação]]&gt;4,TRUNC(Tabela1[[#This Row],[Qtdade Amplificação]]/4)*'Custos Unitários'!D$17,0)</f>
        <v>0</v>
      </c>
      <c r="T69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9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91" s="2">
        <f>'Custos Unitários'!$C$23*'Custos Unitários'!$E$23*'Custos Unitários'!$C$6</f>
        <v>24215.39534631159</v>
      </c>
      <c r="W691" s="5">
        <f>SUM(Tabela3[[#This Row],[opex duto e fibra]:[opex infra estação]])</f>
        <v>74439.718387240559</v>
      </c>
    </row>
    <row r="692" spans="1:23" x14ac:dyDescent="0.25">
      <c r="A692" s="10">
        <v>313600</v>
      </c>
      <c r="B692" s="10" t="s">
        <v>37</v>
      </c>
      <c r="C692" s="10" t="s">
        <v>2351</v>
      </c>
      <c r="D692" s="10" t="s">
        <v>2352</v>
      </c>
      <c r="E692" s="10">
        <v>313580</v>
      </c>
      <c r="F692" s="10" t="s">
        <v>37</v>
      </c>
      <c r="G692" s="10" t="s">
        <v>1438</v>
      </c>
      <c r="H692" s="10" t="s">
        <v>1439</v>
      </c>
      <c r="I692" s="10">
        <v>1</v>
      </c>
      <c r="J692" s="11">
        <v>26.931999999999999</v>
      </c>
      <c r="K692" s="11">
        <f>IF(Tabela1[[#This Row],[distância '[km']]]&gt;100,TRUNC(Tabela1[[#This Row],[distância '[km']]]/'Custos Unitários'!$C$7,0),0)</f>
        <v>0</v>
      </c>
      <c r="L692" s="1">
        <f>Tabela1[[#This Row],[distância '[km']]]*(1+'Custos Unitários'!$C$8)*(('Custos Unitários'!$C$21*'Custos Unitários'!$C$4)+('Custos Unitários'!$C$22*'Custos Unitários'!$C$5))</f>
        <v>1030630.5537025922</v>
      </c>
      <c r="M692" s="1">
        <f>Tabela1[[#This Row],[Qtdade Amplificação]]*('Custos Unitários'!C$20)+IF(Tabela1[[#This Row],[Qtdade Amplificação]]&gt;4,TRUNC(Tabela1[[#This Row],[Qtdade Amplificação]]/4)*'Custos Unitários'!C$17,0)</f>
        <v>0</v>
      </c>
      <c r="N69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9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92" s="1">
        <f>'Custos Unitários'!$C$23*'Custos Unitários'!$C$6</f>
        <v>302692.44182889489</v>
      </c>
      <c r="Q692" s="5">
        <f>SUM(Tabela2[[#This Row],[custo duto e fibra]:[custo infra estação]])</f>
        <v>1699794.7932528232</v>
      </c>
      <c r="R692" s="2">
        <f>Tabela1[[#This Row],[distância '[km']]]*(1+'Custos Unitários'!$C$8)*('Custos Unitários'!$C$21*'Custos Unitários'!$C$4*'Custos Unitários'!$E$21+'Custos Unitários'!$C$22*'Custos Unitários'!$C$5*'Custos Unitários'!$E$22)</f>
        <v>12367.566644431106</v>
      </c>
      <c r="S692" s="2">
        <f>Tabela1[[#This Row],[Qtdade Amplificação]]*('Custos Unitários'!D$20)+IF(Tabela1[[#This Row],[Qtdade Amplificação]]&gt;4,TRUNC(Tabela1[[#This Row],[Qtdade Amplificação]]/4)*'Custos Unitários'!D$17,0)</f>
        <v>0</v>
      </c>
      <c r="T69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9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92" s="2">
        <f>'Custos Unitários'!$C$23*'Custos Unitários'!$E$23*'Custos Unitários'!$C$6</f>
        <v>24215.39534631159</v>
      </c>
      <c r="W692" s="5">
        <f>SUM(Tabela3[[#This Row],[opex duto e fibra]:[opex infra estação]])</f>
        <v>69570.207147913839</v>
      </c>
    </row>
    <row r="693" spans="1:23" x14ac:dyDescent="0.25">
      <c r="A693" s="10">
        <v>220535</v>
      </c>
      <c r="B693" s="10" t="s">
        <v>27</v>
      </c>
      <c r="C693" s="10" t="s">
        <v>2353</v>
      </c>
      <c r="D693" s="10" t="s">
        <v>2354</v>
      </c>
      <c r="E693" s="10">
        <v>221095</v>
      </c>
      <c r="F693" s="10" t="s">
        <v>27</v>
      </c>
      <c r="G693" s="10" t="s">
        <v>4421</v>
      </c>
      <c r="H693" s="10" t="s">
        <v>4422</v>
      </c>
      <c r="I693" s="10">
        <v>1</v>
      </c>
      <c r="J693" s="11">
        <v>82.596999999999994</v>
      </c>
      <c r="K693" s="11">
        <f>IF(Tabela1[[#This Row],[distância '[km']]]&gt;100,TRUNC(Tabela1[[#This Row],[distância '[km']]]/'Custos Unitários'!$C$7,0),0)</f>
        <v>0</v>
      </c>
      <c r="L693" s="1">
        <f>Tabela1[[#This Row],[distância '[km']]]*(1+'Custos Unitários'!$C$8)*(('Custos Unitários'!$C$21*'Custos Unitários'!$C$4)+('Custos Unitários'!$C$22*'Custos Unitários'!$C$5))</f>
        <v>3160812.1136259097</v>
      </c>
      <c r="M693" s="1">
        <f>Tabela1[[#This Row],[Qtdade Amplificação]]*('Custos Unitários'!C$20)+IF(Tabela1[[#This Row],[Qtdade Amplificação]]&gt;4,TRUNC(Tabela1[[#This Row],[Qtdade Amplificação]]/4)*'Custos Unitários'!C$17,0)</f>
        <v>0</v>
      </c>
      <c r="N69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69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693" s="1">
        <f>'Custos Unitários'!$C$23*'Custos Unitários'!$C$6</f>
        <v>302692.44182889489</v>
      </c>
      <c r="Q693" s="5">
        <f>SUM(Tabela2[[#This Row],[custo duto e fibra]:[custo infra estação]])</f>
        <v>3881287.6942676101</v>
      </c>
      <c r="R693" s="2">
        <f>Tabela1[[#This Row],[distância '[km']]]*(1+'Custos Unitários'!$C$8)*('Custos Unitários'!$C$21*'Custos Unitários'!$C$4*'Custos Unitários'!$E$21+'Custos Unitários'!$C$22*'Custos Unitários'!$C$5*'Custos Unitários'!$E$22)</f>
        <v>37929.74536351092</v>
      </c>
      <c r="S693" s="2">
        <f>Tabela1[[#This Row],[Qtdade Amplificação]]*('Custos Unitários'!D$20)+IF(Tabela1[[#This Row],[Qtdade Amplificação]]&gt;4,TRUNC(Tabela1[[#This Row],[Qtdade Amplificação]]/4)*'Custos Unitários'!D$17,0)</f>
        <v>0</v>
      </c>
      <c r="T69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69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693" s="2">
        <f>'Custos Unitários'!$C$23*'Custos Unitários'!$E$23*'Custos Unitários'!$C$6</f>
        <v>24215.39534631159</v>
      </c>
      <c r="W693" s="5">
        <f>SUM(Tabela3[[#This Row],[opex duto e fibra]:[opex infra estação]])</f>
        <v>100263.51997614058</v>
      </c>
    </row>
    <row r="694" spans="1:23" x14ac:dyDescent="0.25">
      <c r="A694" s="10">
        <v>251365</v>
      </c>
      <c r="B694" s="10" t="s">
        <v>61</v>
      </c>
      <c r="C694" s="10" t="s">
        <v>639</v>
      </c>
      <c r="D694" s="10" t="s">
        <v>640</v>
      </c>
      <c r="E694" s="10">
        <v>251690</v>
      </c>
      <c r="F694" s="10" t="s">
        <v>61</v>
      </c>
      <c r="G694" s="10" t="s">
        <v>3459</v>
      </c>
      <c r="H694" s="10" t="s">
        <v>3460</v>
      </c>
      <c r="I694" s="10">
        <v>1</v>
      </c>
      <c r="J694" s="11">
        <v>15.706</v>
      </c>
      <c r="K694" s="11">
        <f>IF(Tabela1[[#This Row],[distância '[km']]]&gt;100,TRUNC(Tabela1[[#This Row],[distância '[km']]]/'Custos Unitários'!$C$7,0),0)</f>
        <v>0</v>
      </c>
      <c r="L694" s="1">
        <f>Tabela1[[#This Row],[distância '[km']]]*(1+'Custos Unitários'!$C$8)*(('Custos Unitários'!$C$21*'Custos Unitários'!$C$4)+('Custos Unitários'!$C$22*'Custos Unitários'!$C$5))</f>
        <v>601035.32884497661</v>
      </c>
      <c r="M694" s="1">
        <f>Tabela1[[#This Row],[Qtdade Amplificação]]*('Custos Unitários'!C$20)+IF(Tabela1[[#This Row],[Qtdade Amplificação]]&gt;4,TRUNC(Tabela1[[#This Row],[Qtdade Amplificação]]/4)*'Custos Unitários'!C$17,0)</f>
        <v>0</v>
      </c>
      <c r="N69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9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94" s="1">
        <f>'Custos Unitários'!$C$23*'Custos Unitários'!$C$6</f>
        <v>302692.44182889489</v>
      </c>
      <c r="Q694" s="5">
        <f>SUM(Tabela2[[#This Row],[custo duto e fibra]:[custo infra estação]])</f>
        <v>1270199.5683952079</v>
      </c>
      <c r="R694" s="2">
        <f>Tabela1[[#This Row],[distância '[km']]]*(1+'Custos Unitários'!$C$8)*('Custos Unitários'!$C$21*'Custos Unitários'!$C$4*'Custos Unitários'!$E$21+'Custos Unitários'!$C$22*'Custos Unitários'!$C$5*'Custos Unitários'!$E$22)</f>
        <v>7212.4239461397201</v>
      </c>
      <c r="S694" s="2">
        <f>Tabela1[[#This Row],[Qtdade Amplificação]]*('Custos Unitários'!D$20)+IF(Tabela1[[#This Row],[Qtdade Amplificação]]&gt;4,TRUNC(Tabela1[[#This Row],[Qtdade Amplificação]]/4)*'Custos Unitários'!D$17,0)</f>
        <v>0</v>
      </c>
      <c r="T69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9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94" s="2">
        <f>'Custos Unitários'!$C$23*'Custos Unitários'!$E$23*'Custos Unitários'!$C$6</f>
        <v>24215.39534631159</v>
      </c>
      <c r="W694" s="5">
        <f>SUM(Tabela3[[#This Row],[opex duto e fibra]:[opex infra estação]])</f>
        <v>64415.064449622441</v>
      </c>
    </row>
    <row r="695" spans="1:23" x14ac:dyDescent="0.25">
      <c r="A695" s="10">
        <v>220545</v>
      </c>
      <c r="B695" s="10" t="s">
        <v>27</v>
      </c>
      <c r="C695" s="10" t="s">
        <v>2359</v>
      </c>
      <c r="D695" s="10" t="s">
        <v>2360</v>
      </c>
      <c r="E695" s="10">
        <v>220580</v>
      </c>
      <c r="F695" s="10" t="s">
        <v>27</v>
      </c>
      <c r="G695" s="10" t="s">
        <v>2357</v>
      </c>
      <c r="H695" s="10" t="s">
        <v>2358</v>
      </c>
      <c r="I695" s="10">
        <v>1</v>
      </c>
      <c r="J695" s="11">
        <v>19.565999999999999</v>
      </c>
      <c r="K695" s="11">
        <f>IF(Tabela1[[#This Row],[distância '[km']]]&gt;100,TRUNC(Tabela1[[#This Row],[distância '[km']]]/'Custos Unitários'!$C$7,0),0)</f>
        <v>0</v>
      </c>
      <c r="L695" s="1">
        <f>Tabela1[[#This Row],[distância '[km']]]*(1+'Custos Unitários'!$C$8)*(('Custos Unitários'!$C$21*'Custos Unitários'!$C$4)+('Custos Unitários'!$C$22*'Custos Unitários'!$C$5))</f>
        <v>748749.34701265849</v>
      </c>
      <c r="M695" s="1">
        <f>Tabela1[[#This Row],[Qtdade Amplificação]]*('Custos Unitários'!C$20)+IF(Tabela1[[#This Row],[Qtdade Amplificação]]&gt;4,TRUNC(Tabela1[[#This Row],[Qtdade Amplificação]]/4)*'Custos Unitários'!C$17,0)</f>
        <v>0</v>
      </c>
      <c r="N69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9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95" s="1">
        <f>'Custos Unitários'!$C$23*'Custos Unitários'!$C$6</f>
        <v>302692.44182889489</v>
      </c>
      <c r="Q695" s="5">
        <f>SUM(Tabela2[[#This Row],[custo duto e fibra]:[custo infra estação]])</f>
        <v>1417913.5865628896</v>
      </c>
      <c r="R695" s="2">
        <f>Tabela1[[#This Row],[distância '[km']]]*(1+'Custos Unitários'!$C$8)*('Custos Unitários'!$C$21*'Custos Unitários'!$C$4*'Custos Unitários'!$E$21+'Custos Unitários'!$C$22*'Custos Unitários'!$C$5*'Custos Unitários'!$E$22)</f>
        <v>8984.9921641519031</v>
      </c>
      <c r="S695" s="2">
        <f>Tabela1[[#This Row],[Qtdade Amplificação]]*('Custos Unitários'!D$20)+IF(Tabela1[[#This Row],[Qtdade Amplificação]]&gt;4,TRUNC(Tabela1[[#This Row],[Qtdade Amplificação]]/4)*'Custos Unitários'!D$17,0)</f>
        <v>0</v>
      </c>
      <c r="T69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9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95" s="2">
        <f>'Custos Unitários'!$C$23*'Custos Unitários'!$E$23*'Custos Unitários'!$C$6</f>
        <v>24215.39534631159</v>
      </c>
      <c r="W695" s="5">
        <f>SUM(Tabela3[[#This Row],[opex duto e fibra]:[opex infra estação]])</f>
        <v>66187.632667634636</v>
      </c>
    </row>
    <row r="696" spans="1:23" x14ac:dyDescent="0.25">
      <c r="A696" s="10">
        <v>313650</v>
      </c>
      <c r="B696" s="10" t="s">
        <v>37</v>
      </c>
      <c r="C696" s="10" t="s">
        <v>2361</v>
      </c>
      <c r="D696" s="10" t="s">
        <v>2362</v>
      </c>
      <c r="E696" s="10">
        <v>292000</v>
      </c>
      <c r="F696" s="10" t="s">
        <v>8</v>
      </c>
      <c r="G696" s="10" t="s">
        <v>2618</v>
      </c>
      <c r="H696" s="10" t="s">
        <v>2619</v>
      </c>
      <c r="I696" s="10">
        <v>1</v>
      </c>
      <c r="J696" s="11">
        <v>38.024999999999999</v>
      </c>
      <c r="K696" s="11">
        <f>IF(Tabela1[[#This Row],[distância '[km']]]&gt;100,TRUNC(Tabela1[[#This Row],[distância '[km']]]/'Custos Unitários'!$C$7,0),0)</f>
        <v>0</v>
      </c>
      <c r="L696" s="1">
        <f>Tabela1[[#This Row],[distância '[km']]]*(1+'Custos Unitários'!$C$8)*(('Custos Unitários'!$C$21*'Custos Unitários'!$C$4)+('Custos Unitários'!$C$22*'Custos Unitários'!$C$5))</f>
        <v>1455136.1504730827</v>
      </c>
      <c r="M696" s="1">
        <f>Tabela1[[#This Row],[Qtdade Amplificação]]*('Custos Unitários'!C$20)+IF(Tabela1[[#This Row],[Qtdade Amplificação]]&gt;4,TRUNC(Tabela1[[#This Row],[Qtdade Amplificação]]/4)*'Custos Unitários'!C$17,0)</f>
        <v>0</v>
      </c>
      <c r="N69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9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96" s="1">
        <f>'Custos Unitários'!$C$23*'Custos Unitários'!$C$6</f>
        <v>302692.44182889489</v>
      </c>
      <c r="Q696" s="5">
        <f>SUM(Tabela2[[#This Row],[custo duto e fibra]:[custo infra estação]])</f>
        <v>2124300.3900233135</v>
      </c>
      <c r="R696" s="2">
        <f>Tabela1[[#This Row],[distância '[km']]]*(1+'Custos Unitários'!$C$8)*('Custos Unitários'!$C$21*'Custos Unitários'!$C$4*'Custos Unitários'!$E$21+'Custos Unitários'!$C$22*'Custos Unitários'!$C$5*'Custos Unitários'!$E$22)</f>
        <v>17461.633805676993</v>
      </c>
      <c r="S696" s="2">
        <f>Tabela1[[#This Row],[Qtdade Amplificação]]*('Custos Unitários'!D$20)+IF(Tabela1[[#This Row],[Qtdade Amplificação]]&gt;4,TRUNC(Tabela1[[#This Row],[Qtdade Amplificação]]/4)*'Custos Unitários'!D$17,0)</f>
        <v>0</v>
      </c>
      <c r="T69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9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96" s="2">
        <f>'Custos Unitários'!$C$23*'Custos Unitários'!$E$23*'Custos Unitários'!$C$6</f>
        <v>24215.39534631159</v>
      </c>
      <c r="W696" s="5">
        <f>SUM(Tabela3[[#This Row],[opex duto e fibra]:[opex infra estação]])</f>
        <v>74664.274309159722</v>
      </c>
    </row>
    <row r="697" spans="1:23" x14ac:dyDescent="0.25">
      <c r="A697" s="10">
        <v>120032</v>
      </c>
      <c r="B697" s="10" t="s">
        <v>691</v>
      </c>
      <c r="C697" s="10" t="s">
        <v>2365</v>
      </c>
      <c r="D697" s="10" t="s">
        <v>2366</v>
      </c>
      <c r="E697" s="10">
        <v>120060</v>
      </c>
      <c r="F697" s="10" t="s">
        <v>691</v>
      </c>
      <c r="G697" s="10" t="s">
        <v>4722</v>
      </c>
      <c r="H697" s="10" t="s">
        <v>4738</v>
      </c>
      <c r="I697" s="10">
        <v>0</v>
      </c>
      <c r="J697" s="11">
        <v>187.55407580264389</v>
      </c>
      <c r="K697" s="11">
        <f>IF(Tabela1[[#This Row],[distância '[km']]]&gt;100,TRUNC(Tabela1[[#This Row],[distância '[km']]]/'Custos Unitários'!$C$7,0),0)</f>
        <v>2</v>
      </c>
      <c r="L697" s="1">
        <f>Tabela1[[#This Row],[distância '[km']]]*(1+'Custos Unitários'!$C$8)*(('Custos Unitários'!$C$21*'Custos Unitários'!$C$4)+('Custos Unitários'!$C$22*'Custos Unitários'!$C$5))</f>
        <v>7177296.9327809606</v>
      </c>
      <c r="M697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69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69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697" s="1">
        <f>'Custos Unitários'!$C$23*'Custos Unitários'!$C$6</f>
        <v>302692.44182889489</v>
      </c>
      <c r="Q697" s="5">
        <f>SUM(Tabela2[[#This Row],[custo duto e fibra]:[custo infra estação]])</f>
        <v>8363788.057047464</v>
      </c>
      <c r="R697" s="2">
        <f>Tabela1[[#This Row],[distância '[km']]]*(1+'Custos Unitários'!$C$8)*('Custos Unitários'!$C$21*'Custos Unitários'!$C$4*'Custos Unitários'!$E$21+'Custos Unitários'!$C$22*'Custos Unitários'!$C$5*'Custos Unitários'!$E$22)</f>
        <v>86127.563193371534</v>
      </c>
      <c r="S697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69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69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697" s="2">
        <f>'Custos Unitários'!$C$23*'Custos Unitários'!$E$23*'Custos Unitários'!$C$6</f>
        <v>24215.39534631159</v>
      </c>
      <c r="W697" s="5">
        <f>SUM(Tabela3[[#This Row],[opex duto e fibra]:[opex infra estação]])</f>
        <v>184286.02788437123</v>
      </c>
    </row>
    <row r="698" spans="1:23" x14ac:dyDescent="0.25">
      <c r="A698" s="10">
        <v>220550</v>
      </c>
      <c r="B698" s="10" t="s">
        <v>27</v>
      </c>
      <c r="C698" s="10" t="s">
        <v>2367</v>
      </c>
      <c r="D698" s="10" t="s">
        <v>2368</v>
      </c>
      <c r="E698" s="10">
        <v>220040</v>
      </c>
      <c r="F698" s="10" t="s">
        <v>27</v>
      </c>
      <c r="G698" s="10" t="s">
        <v>191</v>
      </c>
      <c r="H698" s="10" t="s">
        <v>192</v>
      </c>
      <c r="I698" s="10">
        <v>1</v>
      </c>
      <c r="J698" s="11">
        <v>45.371000000000002</v>
      </c>
      <c r="K698" s="11">
        <f>IF(Tabela1[[#This Row],[distância '[km']]]&gt;100,TRUNC(Tabela1[[#This Row],[distância '[km']]]/'Custos Unitários'!$C$7,0),0)</f>
        <v>0</v>
      </c>
      <c r="L698" s="1">
        <f>Tabela1[[#This Row],[distância '[km']]]*(1+'Custos Unitários'!$C$8)*(('Custos Unitários'!$C$21*'Custos Unitários'!$C$4)+('Custos Unitários'!$C$22*'Custos Unitários'!$C$5))</f>
        <v>1736251.9995559303</v>
      </c>
      <c r="M698" s="1">
        <f>Tabela1[[#This Row],[Qtdade Amplificação]]*('Custos Unitários'!C$20)+IF(Tabela1[[#This Row],[Qtdade Amplificação]]&gt;4,TRUNC(Tabela1[[#This Row],[Qtdade Amplificação]]/4)*'Custos Unitários'!C$17,0)</f>
        <v>0</v>
      </c>
      <c r="N69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69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698" s="1">
        <f>'Custos Unitários'!$C$23*'Custos Unitários'!$C$6</f>
        <v>302692.44182889489</v>
      </c>
      <c r="Q698" s="5">
        <f>SUM(Tabela2[[#This Row],[custo duto e fibra]:[custo infra estação]])</f>
        <v>2405416.2391061615</v>
      </c>
      <c r="R698" s="2">
        <f>Tabela1[[#This Row],[distância '[km']]]*(1+'Custos Unitários'!$C$8)*('Custos Unitários'!$C$21*'Custos Unitários'!$C$4*'Custos Unitários'!$E$21+'Custos Unitários'!$C$22*'Custos Unitários'!$C$5*'Custos Unitários'!$E$22)</f>
        <v>20835.023994671163</v>
      </c>
      <c r="S698" s="2">
        <f>Tabela1[[#This Row],[Qtdade Amplificação]]*('Custos Unitários'!D$20)+IF(Tabela1[[#This Row],[Qtdade Amplificação]]&gt;4,TRUNC(Tabela1[[#This Row],[Qtdade Amplificação]]/4)*'Custos Unitários'!D$17,0)</f>
        <v>0</v>
      </c>
      <c r="T69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69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698" s="2">
        <f>'Custos Unitários'!$C$23*'Custos Unitários'!$E$23*'Custos Unitários'!$C$6</f>
        <v>24215.39534631159</v>
      </c>
      <c r="W698" s="5">
        <f>SUM(Tabela3[[#This Row],[opex duto e fibra]:[opex infra estação]])</f>
        <v>78037.664498153885</v>
      </c>
    </row>
    <row r="699" spans="1:23" x14ac:dyDescent="0.25">
      <c r="A699" s="10">
        <v>313652</v>
      </c>
      <c r="B699" s="10" t="s">
        <v>37</v>
      </c>
      <c r="C699" s="10" t="s">
        <v>2369</v>
      </c>
      <c r="D699" s="10" t="s">
        <v>2370</v>
      </c>
      <c r="E699" s="10">
        <v>312780</v>
      </c>
      <c r="F699" s="10" t="s">
        <v>37</v>
      </c>
      <c r="G699" s="10" t="s">
        <v>631</v>
      </c>
      <c r="H699" s="10" t="s">
        <v>632</v>
      </c>
      <c r="I699" s="10">
        <v>1</v>
      </c>
      <c r="J699" s="11">
        <v>111.036</v>
      </c>
      <c r="K699" s="11">
        <f>IF(Tabela1[[#This Row],[distância '[km']]]&gt;100,TRUNC(Tabela1[[#This Row],[distância '[km']]]/'Custos Unitários'!$C$7,0),0)</f>
        <v>1</v>
      </c>
      <c r="L699" s="1">
        <f>Tabela1[[#This Row],[distância '[km']]]*(1+'Custos Unitários'!$C$8)*(('Custos Unitários'!$C$21*'Custos Unitários'!$C$4)+('Custos Unitários'!$C$22*'Custos Unitários'!$C$5))</f>
        <v>4249112.3630224653</v>
      </c>
      <c r="M699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69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69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699" s="1">
        <f>'Custos Unitários'!$C$23*'Custos Unitários'!$C$6</f>
        <v>302692.44182889489</v>
      </c>
      <c r="Q699" s="5">
        <f>SUM(Tabela2[[#This Row],[custo duto e fibra]:[custo infra estação]])</f>
        <v>5202595.7154765688</v>
      </c>
      <c r="R699" s="2">
        <f>Tabela1[[#This Row],[distância '[km']]]*(1+'Custos Unitários'!$C$8)*('Custos Unitários'!$C$21*'Custos Unitários'!$C$4*'Custos Unitários'!$E$21+'Custos Unitários'!$C$22*'Custos Unitários'!$C$5*'Custos Unitários'!$E$22)</f>
        <v>50989.348356269584</v>
      </c>
      <c r="S699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69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69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699" s="2">
        <f>'Custos Unitários'!$C$23*'Custos Unitários'!$E$23*'Custos Unitários'!$C$6</f>
        <v>24215.39534631159</v>
      </c>
      <c r="W699" s="5">
        <f>SUM(Tabela3[[#This Row],[opex duto e fibra]:[opex infra estação]])</f>
        <v>131235.46800808428</v>
      </c>
    </row>
    <row r="700" spans="1:23" x14ac:dyDescent="0.25">
      <c r="A700" s="10">
        <v>313655</v>
      </c>
      <c r="B700" s="10" t="s">
        <v>37</v>
      </c>
      <c r="C700" s="10" t="s">
        <v>2371</v>
      </c>
      <c r="D700" s="10" t="s">
        <v>2372</v>
      </c>
      <c r="E700" s="10">
        <v>312690</v>
      </c>
      <c r="F700" s="10" t="s">
        <v>37</v>
      </c>
      <c r="G700" s="10" t="s">
        <v>2692</v>
      </c>
      <c r="H700" s="10" t="s">
        <v>2693</v>
      </c>
      <c r="I700" s="10">
        <v>1</v>
      </c>
      <c r="J700" s="11">
        <v>131.59800000000001</v>
      </c>
      <c r="K700" s="11">
        <f>IF(Tabela1[[#This Row],[distância '[km']]]&gt;100,TRUNC(Tabela1[[#This Row],[distância '[km']]]/'Custos Unitários'!$C$7,0),0)</f>
        <v>1</v>
      </c>
      <c r="L700" s="1">
        <f>Tabela1[[#This Row],[distância '[km']]]*(1+'Custos Unitários'!$C$8)*(('Custos Unitários'!$C$21*'Custos Unitários'!$C$4)+('Custos Unitários'!$C$22*'Custos Unitários'!$C$5))</f>
        <v>5035976.5188680291</v>
      </c>
      <c r="M700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70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70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700" s="1">
        <f>'Custos Unitários'!$C$23*'Custos Unitários'!$C$6</f>
        <v>302692.44182889489</v>
      </c>
      <c r="Q700" s="5">
        <f>SUM(Tabela2[[#This Row],[custo duto e fibra]:[custo infra estação]])</f>
        <v>5989459.8713221326</v>
      </c>
      <c r="R700" s="2">
        <f>Tabela1[[#This Row],[distância '[km']]]*(1+'Custos Unitários'!$C$8)*('Custos Unitários'!$C$21*'Custos Unitários'!$C$4*'Custos Unitários'!$E$21+'Custos Unitários'!$C$22*'Custos Unitários'!$C$5*'Custos Unitários'!$E$22)</f>
        <v>60431.718226416349</v>
      </c>
      <c r="S700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70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70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700" s="2">
        <f>'Custos Unitários'!$C$23*'Custos Unitários'!$E$23*'Custos Unitários'!$C$6</f>
        <v>24215.39534631159</v>
      </c>
      <c r="W700" s="5">
        <f>SUM(Tabela3[[#This Row],[opex duto e fibra]:[opex infra estação]])</f>
        <v>140677.83787823105</v>
      </c>
    </row>
    <row r="701" spans="1:23" x14ac:dyDescent="0.25">
      <c r="A701" s="10">
        <v>313657</v>
      </c>
      <c r="B701" s="10" t="s">
        <v>37</v>
      </c>
      <c r="C701" s="10" t="s">
        <v>2373</v>
      </c>
      <c r="D701" s="10" t="s">
        <v>2374</v>
      </c>
      <c r="E701" s="10">
        <v>312780</v>
      </c>
      <c r="F701" s="10" t="s">
        <v>37</v>
      </c>
      <c r="G701" s="10" t="s">
        <v>631</v>
      </c>
      <c r="H701" s="10" t="s">
        <v>632</v>
      </c>
      <c r="I701" s="10">
        <v>1</v>
      </c>
      <c r="J701" s="11">
        <v>60.920999999999999</v>
      </c>
      <c r="K701" s="11">
        <f>IF(Tabela1[[#This Row],[distância '[km']]]&gt;100,TRUNC(Tabela1[[#This Row],[distância '[km']]]/'Custos Unitários'!$C$7,0),0)</f>
        <v>0</v>
      </c>
      <c r="L701" s="1">
        <f>Tabela1[[#This Row],[distância '[km']]]*(1+'Custos Unitários'!$C$8)*(('Custos Unitários'!$C$21*'Custos Unitários'!$C$4)+('Custos Unitários'!$C$22*'Custos Unitários'!$C$5))</f>
        <v>2331317.5390656325</v>
      </c>
      <c r="M701" s="1">
        <f>Tabela1[[#This Row],[Qtdade Amplificação]]*('Custos Unitários'!C$20)+IF(Tabela1[[#This Row],[Qtdade Amplificação]]&gt;4,TRUNC(Tabela1[[#This Row],[Qtdade Amplificação]]/4)*'Custos Unitários'!C$17,0)</f>
        <v>0</v>
      </c>
      <c r="N70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70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701" s="1">
        <f>'Custos Unitários'!$C$23*'Custos Unitários'!$C$6</f>
        <v>302692.44182889489</v>
      </c>
      <c r="Q701" s="5">
        <f>SUM(Tabela2[[#This Row],[custo duto e fibra]:[custo infra estação]])</f>
        <v>3005891.4665665058</v>
      </c>
      <c r="R701" s="2">
        <f>Tabela1[[#This Row],[distância '[km']]]*(1+'Custos Unitários'!$C$8)*('Custos Unitários'!$C$21*'Custos Unitários'!$C$4*'Custos Unitários'!$E$21+'Custos Unitários'!$C$22*'Custos Unitários'!$C$5*'Custos Unitários'!$E$22)</f>
        <v>27975.810468787593</v>
      </c>
      <c r="S701" s="2">
        <f>Tabela1[[#This Row],[Qtdade Amplificação]]*('Custos Unitários'!D$20)+IF(Tabela1[[#This Row],[Qtdade Amplificação]]&gt;4,TRUNC(Tabela1[[#This Row],[Qtdade Amplificação]]/4)*'Custos Unitários'!D$17,0)</f>
        <v>0</v>
      </c>
      <c r="T70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70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701" s="2">
        <f>'Custos Unitários'!$C$23*'Custos Unitários'!$E$23*'Custos Unitários'!$C$6</f>
        <v>24215.39534631159</v>
      </c>
      <c r="W701" s="5">
        <f>SUM(Tabela3[[#This Row],[opex duto e fibra]:[opex infra estação]])</f>
        <v>85719.419767334533</v>
      </c>
    </row>
    <row r="702" spans="1:23" x14ac:dyDescent="0.25">
      <c r="A702" s="10">
        <v>521210</v>
      </c>
      <c r="B702" s="10" t="s">
        <v>42</v>
      </c>
      <c r="C702" s="10" t="s">
        <v>2375</v>
      </c>
      <c r="D702" s="10" t="s">
        <v>2376</v>
      </c>
      <c r="E702" s="10">
        <v>520910</v>
      </c>
      <c r="F702" s="10" t="s">
        <v>42</v>
      </c>
      <c r="G702" s="10" t="s">
        <v>156</v>
      </c>
      <c r="H702" s="10" t="s">
        <v>157</v>
      </c>
      <c r="I702" s="10">
        <v>1</v>
      </c>
      <c r="J702" s="11">
        <v>47.685000000000002</v>
      </c>
      <c r="K702" s="11">
        <f>IF(Tabela1[[#This Row],[distância '[km']]]&gt;100,TRUNC(Tabela1[[#This Row],[distância '[km']]]/'Custos Unitários'!$C$7,0),0)</f>
        <v>0</v>
      </c>
      <c r="L702" s="1">
        <f>Tabela1[[#This Row],[distância '[km']]]*(1+'Custos Unitários'!$C$8)*(('Custos Unitários'!$C$21*'Custos Unitários'!$C$4)+('Custos Unitários'!$C$22*'Custos Unitários'!$C$5))</f>
        <v>1824803.8746958307</v>
      </c>
      <c r="M702" s="1">
        <f>Tabela1[[#This Row],[Qtdade Amplificação]]*('Custos Unitários'!C$20)+IF(Tabela1[[#This Row],[Qtdade Amplificação]]&gt;4,TRUNC(Tabela1[[#This Row],[Qtdade Amplificação]]/4)*'Custos Unitários'!C$17,0)</f>
        <v>0</v>
      </c>
      <c r="N70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0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02" s="1">
        <f>'Custos Unitários'!$C$23*'Custos Unitários'!$C$6</f>
        <v>302692.44182889489</v>
      </c>
      <c r="Q702" s="5">
        <f>SUM(Tabela2[[#This Row],[custo duto e fibra]:[custo infra estação]])</f>
        <v>2493968.114246062</v>
      </c>
      <c r="R702" s="2">
        <f>Tabela1[[#This Row],[distância '[km']]]*(1+'Custos Unitários'!$C$8)*('Custos Unitários'!$C$21*'Custos Unitários'!$C$4*'Custos Unitários'!$E$21+'Custos Unitários'!$C$22*'Custos Unitários'!$C$5*'Custos Unitários'!$E$22)</f>
        <v>21897.646496349971</v>
      </c>
      <c r="S702" s="2">
        <f>Tabela1[[#This Row],[Qtdade Amplificação]]*('Custos Unitários'!D$20)+IF(Tabela1[[#This Row],[Qtdade Amplificação]]&gt;4,TRUNC(Tabela1[[#This Row],[Qtdade Amplificação]]/4)*'Custos Unitários'!D$17,0)</f>
        <v>0</v>
      </c>
      <c r="T70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0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02" s="2">
        <f>'Custos Unitários'!$C$23*'Custos Unitários'!$E$23*'Custos Unitários'!$C$6</f>
        <v>24215.39534631159</v>
      </c>
      <c r="W702" s="5">
        <f>SUM(Tabela3[[#This Row],[opex duto e fibra]:[opex infra estação]])</f>
        <v>79100.286999832693</v>
      </c>
    </row>
    <row r="703" spans="1:23" x14ac:dyDescent="0.25">
      <c r="A703" s="10">
        <v>510510</v>
      </c>
      <c r="B703" s="10" t="s">
        <v>208</v>
      </c>
      <c r="C703" s="10" t="s">
        <v>4846</v>
      </c>
      <c r="D703" s="10" t="s">
        <v>4847</v>
      </c>
      <c r="E703" s="10">
        <v>510794</v>
      </c>
      <c r="F703" s="10" t="s">
        <v>208</v>
      </c>
      <c r="G703" s="10" t="s">
        <v>4848</v>
      </c>
      <c r="H703" s="10" t="s">
        <v>4849</v>
      </c>
      <c r="I703" s="10">
        <v>1</v>
      </c>
      <c r="J703" s="11">
        <v>105.923</v>
      </c>
      <c r="K703" s="11">
        <f>IF(Tabela1[[#This Row],[distância '[km']]]&gt;100,TRUNC(Tabela1[[#This Row],[distância '[km']]]/'Custos Unitários'!$C$7,0),0)</f>
        <v>1</v>
      </c>
      <c r="L703" s="1">
        <f>Tabela1[[#This Row],[distância '[km']]]*(1+'Custos Unitários'!$C$8)*(('Custos Unitários'!$C$21*'Custos Unitários'!$C$4)+('Custos Unitários'!$C$22*'Custos Unitários'!$C$5))</f>
        <v>4053448.6907708179</v>
      </c>
      <c r="M703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70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70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703" s="1">
        <f>'Custos Unitários'!$C$23*'Custos Unitários'!$C$6</f>
        <v>302692.44182889489</v>
      </c>
      <c r="Q703" s="5">
        <f>SUM(Tabela2[[#This Row],[custo duto e fibra]:[custo infra estação]])</f>
        <v>5006932.0432249215</v>
      </c>
      <c r="R703" s="2">
        <f>Tabela1[[#This Row],[distância '[km']]]*(1+'Custos Unitários'!$C$8)*('Custos Unitários'!$C$21*'Custos Unitários'!$C$4*'Custos Unitários'!$E$21+'Custos Unitários'!$C$22*'Custos Unitários'!$C$5*'Custos Unitários'!$E$22)</f>
        <v>48641.384289249821</v>
      </c>
      <c r="S703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70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70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703" s="2">
        <f>'Custos Unitários'!$C$23*'Custos Unitários'!$E$23*'Custos Unitários'!$C$6</f>
        <v>24215.39534631159</v>
      </c>
      <c r="W703" s="5">
        <f>SUM(Tabela3[[#This Row],[opex duto e fibra]:[opex infra estação]])</f>
        <v>128887.50394106453</v>
      </c>
    </row>
    <row r="704" spans="1:23" x14ac:dyDescent="0.25">
      <c r="A704" s="10">
        <v>250760</v>
      </c>
      <c r="B704" s="10" t="s">
        <v>61</v>
      </c>
      <c r="C704" s="10" t="s">
        <v>2377</v>
      </c>
      <c r="D704" s="10" t="s">
        <v>2378</v>
      </c>
      <c r="E704" s="10">
        <v>250680</v>
      </c>
      <c r="F704" s="10" t="s">
        <v>61</v>
      </c>
      <c r="G704" s="10" t="s">
        <v>2236</v>
      </c>
      <c r="H704" s="10" t="s">
        <v>2237</v>
      </c>
      <c r="I704" s="10">
        <v>1</v>
      </c>
      <c r="J704" s="11">
        <v>18.606999999999999</v>
      </c>
      <c r="K704" s="11">
        <f>IF(Tabela1[[#This Row],[distância '[km']]]&gt;100,TRUNC(Tabela1[[#This Row],[distância '[km']]]/'Custos Unitários'!$C$7,0),0)</f>
        <v>0</v>
      </c>
      <c r="L704" s="1">
        <f>Tabela1[[#This Row],[distância '[km']]]*(1+'Custos Unitários'!$C$8)*(('Custos Unitários'!$C$21*'Custos Unitários'!$C$4)+('Custos Unitários'!$C$22*'Custos Unitários'!$C$5))</f>
        <v>712050.44975286396</v>
      </c>
      <c r="M704" s="1">
        <f>Tabela1[[#This Row],[Qtdade Amplificação]]*('Custos Unitários'!C$20)+IF(Tabela1[[#This Row],[Qtdade Amplificação]]&gt;4,TRUNC(Tabela1[[#This Row],[Qtdade Amplificação]]/4)*'Custos Unitários'!C$17,0)</f>
        <v>0</v>
      </c>
      <c r="N70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0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04" s="1">
        <f>'Custos Unitários'!$C$23*'Custos Unitários'!$C$6</f>
        <v>302692.44182889489</v>
      </c>
      <c r="Q704" s="5">
        <f>SUM(Tabela2[[#This Row],[custo duto e fibra]:[custo infra estação]])</f>
        <v>1381214.6893030952</v>
      </c>
      <c r="R704" s="2">
        <f>Tabela1[[#This Row],[distância '[km']]]*(1+'Custos Unitários'!$C$8)*('Custos Unitários'!$C$21*'Custos Unitários'!$C$4*'Custos Unitários'!$E$21+'Custos Unitários'!$C$22*'Custos Unitários'!$C$5*'Custos Unitários'!$E$22)</f>
        <v>8544.6053970343673</v>
      </c>
      <c r="S704" s="2">
        <f>Tabela1[[#This Row],[Qtdade Amplificação]]*('Custos Unitários'!D$20)+IF(Tabela1[[#This Row],[Qtdade Amplificação]]&gt;4,TRUNC(Tabela1[[#This Row],[Qtdade Amplificação]]/4)*'Custos Unitários'!D$17,0)</f>
        <v>0</v>
      </c>
      <c r="T70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0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04" s="2">
        <f>'Custos Unitários'!$C$23*'Custos Unitários'!$E$23*'Custos Unitários'!$C$6</f>
        <v>24215.39534631159</v>
      </c>
      <c r="W704" s="5">
        <f>SUM(Tabela3[[#This Row],[opex duto e fibra]:[opex infra estação]])</f>
        <v>65747.245900517097</v>
      </c>
    </row>
    <row r="705" spans="1:23" x14ac:dyDescent="0.25">
      <c r="A705" s="10">
        <v>171180</v>
      </c>
      <c r="B705" s="10" t="s">
        <v>20</v>
      </c>
      <c r="C705" s="10" t="s">
        <v>2379</v>
      </c>
      <c r="D705" s="10" t="s">
        <v>2380</v>
      </c>
      <c r="E705" s="10">
        <v>170600</v>
      </c>
      <c r="F705" s="10" t="s">
        <v>20</v>
      </c>
      <c r="G705" s="10" t="s">
        <v>2381</v>
      </c>
      <c r="H705" s="10" t="s">
        <v>2382</v>
      </c>
      <c r="I705" s="10">
        <v>1</v>
      </c>
      <c r="J705" s="11">
        <v>46.831000000000003</v>
      </c>
      <c r="K705" s="11">
        <f>IF(Tabela1[[#This Row],[distância '[km']]]&gt;100,TRUNC(Tabela1[[#This Row],[distância '[km']]]/'Custos Unitários'!$C$7,0),0)</f>
        <v>0</v>
      </c>
      <c r="L705" s="1">
        <f>Tabela1[[#This Row],[distância '[km']]]*(1+'Custos Unitários'!$C$8)*(('Custos Unitários'!$C$21*'Custos Unitários'!$C$4)+('Custos Unitários'!$C$22*'Custos Unitários'!$C$5))</f>
        <v>1792123.10487324</v>
      </c>
      <c r="M705" s="1">
        <f>Tabela1[[#This Row],[Qtdade Amplificação]]*('Custos Unitários'!C$20)+IF(Tabela1[[#This Row],[Qtdade Amplificação]]&gt;4,TRUNC(Tabela1[[#This Row],[Qtdade Amplificação]]/4)*'Custos Unitários'!C$17,0)</f>
        <v>0</v>
      </c>
      <c r="N70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0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05" s="1">
        <f>'Custos Unitários'!$C$23*'Custos Unitários'!$C$6</f>
        <v>302692.44182889489</v>
      </c>
      <c r="Q705" s="5">
        <f>SUM(Tabela2[[#This Row],[custo duto e fibra]:[custo infra estação]])</f>
        <v>2461287.344423471</v>
      </c>
      <c r="R705" s="2">
        <f>Tabela1[[#This Row],[distância '[km']]]*(1+'Custos Unitários'!$C$8)*('Custos Unitários'!$C$21*'Custos Unitários'!$C$4*'Custos Unitários'!$E$21+'Custos Unitários'!$C$22*'Custos Unitários'!$C$5*'Custos Unitários'!$E$22)</f>
        <v>21505.477258478881</v>
      </c>
      <c r="S705" s="2">
        <f>Tabela1[[#This Row],[Qtdade Amplificação]]*('Custos Unitários'!D$20)+IF(Tabela1[[#This Row],[Qtdade Amplificação]]&gt;4,TRUNC(Tabela1[[#This Row],[Qtdade Amplificação]]/4)*'Custos Unitários'!D$17,0)</f>
        <v>0</v>
      </c>
      <c r="T70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0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05" s="2">
        <f>'Custos Unitários'!$C$23*'Custos Unitários'!$E$23*'Custos Unitários'!$C$6</f>
        <v>24215.39534631159</v>
      </c>
      <c r="W705" s="5">
        <f>SUM(Tabela3[[#This Row],[opex duto e fibra]:[opex infra estação]])</f>
        <v>78708.117761961606</v>
      </c>
    </row>
    <row r="706" spans="1:23" x14ac:dyDescent="0.25">
      <c r="A706" s="10">
        <v>220551</v>
      </c>
      <c r="B706" s="10" t="s">
        <v>27</v>
      </c>
      <c r="C706" s="10" t="s">
        <v>2383</v>
      </c>
      <c r="D706" s="10" t="s">
        <v>2384</v>
      </c>
      <c r="E706" s="10">
        <v>220260</v>
      </c>
      <c r="F706" s="10" t="s">
        <v>27</v>
      </c>
      <c r="G706" s="10" t="s">
        <v>1172</v>
      </c>
      <c r="H706" s="10" t="s">
        <v>1173</v>
      </c>
      <c r="I706" s="10">
        <v>1</v>
      </c>
      <c r="J706" s="11">
        <v>27.86</v>
      </c>
      <c r="K706" s="11">
        <f>IF(Tabela1[[#This Row],[distância '[km']]]&gt;100,TRUNC(Tabela1[[#This Row],[distância '[km']]]/'Custos Unitários'!$C$7,0),0)</f>
        <v>0</v>
      </c>
      <c r="L706" s="1">
        <f>Tabela1[[#This Row],[distância '[km']]]*(1+'Custos Unitários'!$C$8)*(('Custos Unitários'!$C$21*'Custos Unitários'!$C$4)+('Custos Unitários'!$C$22*'Custos Unitários'!$C$5))</f>
        <v>1066143.1466714025</v>
      </c>
      <c r="M706" s="1">
        <f>Tabela1[[#This Row],[Qtdade Amplificação]]*('Custos Unitários'!C$20)+IF(Tabela1[[#This Row],[Qtdade Amplificação]]&gt;4,TRUNC(Tabela1[[#This Row],[Qtdade Amplificação]]/4)*'Custos Unitários'!C$17,0)</f>
        <v>0</v>
      </c>
      <c r="N70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0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06" s="1">
        <f>'Custos Unitários'!$C$23*'Custos Unitários'!$C$6</f>
        <v>302692.44182889489</v>
      </c>
      <c r="Q706" s="5">
        <f>SUM(Tabela2[[#This Row],[custo duto e fibra]:[custo infra estação]])</f>
        <v>1735307.3862216335</v>
      </c>
      <c r="R706" s="2">
        <f>Tabela1[[#This Row],[distância '[km']]]*(1+'Custos Unitários'!$C$8)*('Custos Unitários'!$C$21*'Custos Unitários'!$C$4*'Custos Unitários'!$E$21+'Custos Unitários'!$C$22*'Custos Unitários'!$C$5*'Custos Unitários'!$E$22)</f>
        <v>12793.717760056832</v>
      </c>
      <c r="S706" s="2">
        <f>Tabela1[[#This Row],[Qtdade Amplificação]]*('Custos Unitários'!D$20)+IF(Tabela1[[#This Row],[Qtdade Amplificação]]&gt;4,TRUNC(Tabela1[[#This Row],[Qtdade Amplificação]]/4)*'Custos Unitários'!D$17,0)</f>
        <v>0</v>
      </c>
      <c r="T70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0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06" s="2">
        <f>'Custos Unitários'!$C$23*'Custos Unitários'!$E$23*'Custos Unitários'!$C$6</f>
        <v>24215.39534631159</v>
      </c>
      <c r="W706" s="5">
        <f>SUM(Tabela3[[#This Row],[opex duto e fibra]:[opex infra estação]])</f>
        <v>69996.358263539558</v>
      </c>
    </row>
    <row r="707" spans="1:23" x14ac:dyDescent="0.25">
      <c r="A707" s="10">
        <v>260825</v>
      </c>
      <c r="B707" s="10" t="s">
        <v>13</v>
      </c>
      <c r="C707" s="10" t="s">
        <v>2385</v>
      </c>
      <c r="D707" s="10" t="s">
        <v>2386</v>
      </c>
      <c r="E707" s="10">
        <v>260830</v>
      </c>
      <c r="F707" s="10" t="s">
        <v>13</v>
      </c>
      <c r="G707" s="10" t="s">
        <v>2387</v>
      </c>
      <c r="H707" s="10" t="s">
        <v>2388</v>
      </c>
      <c r="I707" s="10">
        <v>1</v>
      </c>
      <c r="J707" s="11">
        <v>9.61</v>
      </c>
      <c r="K707" s="11">
        <f>IF(Tabela1[[#This Row],[distância '[km']]]&gt;100,TRUNC(Tabela1[[#This Row],[distância '[km']]]/'Custos Unitários'!$C$7,0),0)</f>
        <v>0</v>
      </c>
      <c r="L707" s="1">
        <f>Tabela1[[#This Row],[distância '[km']]]*(1+'Custos Unitários'!$C$8)*(('Custos Unitários'!$C$21*'Custos Unitários'!$C$4)+('Custos Unitários'!$C$22*'Custos Unitários'!$C$5))</f>
        <v>367754.33020503155</v>
      </c>
      <c r="M707" s="1">
        <f>Tabela1[[#This Row],[Qtdade Amplificação]]*('Custos Unitários'!C$20)+IF(Tabela1[[#This Row],[Qtdade Amplificação]]&gt;4,TRUNC(Tabela1[[#This Row],[Qtdade Amplificação]]/4)*'Custos Unitários'!C$17,0)</f>
        <v>0</v>
      </c>
      <c r="N70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0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07" s="1">
        <f>'Custos Unitários'!$C$23*'Custos Unitários'!$C$6</f>
        <v>302692.44182889489</v>
      </c>
      <c r="Q707" s="5">
        <f>SUM(Tabela2[[#This Row],[custo duto e fibra]:[custo infra estação]])</f>
        <v>1036918.5697552628</v>
      </c>
      <c r="R707" s="2">
        <f>Tabela1[[#This Row],[distância '[km']]]*(1+'Custos Unitários'!$C$8)*('Custos Unitários'!$C$21*'Custos Unitários'!$C$4*'Custos Unitários'!$E$21+'Custos Unitários'!$C$22*'Custos Unitários'!$C$5*'Custos Unitários'!$E$22)</f>
        <v>4413.0519624603785</v>
      </c>
      <c r="S707" s="2">
        <f>Tabela1[[#This Row],[Qtdade Amplificação]]*('Custos Unitários'!D$20)+IF(Tabela1[[#This Row],[Qtdade Amplificação]]&gt;4,TRUNC(Tabela1[[#This Row],[Qtdade Amplificação]]/4)*'Custos Unitários'!D$17,0)</f>
        <v>0</v>
      </c>
      <c r="T70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0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07" s="2">
        <f>'Custos Unitários'!$C$23*'Custos Unitários'!$E$23*'Custos Unitários'!$C$6</f>
        <v>24215.39534631159</v>
      </c>
      <c r="W707" s="5">
        <f>SUM(Tabela3[[#This Row],[opex duto e fibra]:[opex infra estação]])</f>
        <v>61615.69246594311</v>
      </c>
    </row>
    <row r="708" spans="1:23" x14ac:dyDescent="0.25">
      <c r="A708" s="10">
        <v>291845</v>
      </c>
      <c r="B708" s="10" t="s">
        <v>8</v>
      </c>
      <c r="C708" s="10" t="s">
        <v>2389</v>
      </c>
      <c r="D708" s="10" t="s">
        <v>2390</v>
      </c>
      <c r="E708" s="10">
        <v>291180</v>
      </c>
      <c r="F708" s="10" t="s">
        <v>8</v>
      </c>
      <c r="G708" s="10" t="s">
        <v>2391</v>
      </c>
      <c r="H708" s="10" t="s">
        <v>2392</v>
      </c>
      <c r="I708" s="10">
        <v>1</v>
      </c>
      <c r="J708" s="11">
        <v>91.99</v>
      </c>
      <c r="K708" s="11">
        <f>IF(Tabela1[[#This Row],[distância '[km']]]&gt;100,TRUNC(Tabela1[[#This Row],[distância '[km']]]/'Custos Unitários'!$C$7,0),0)</f>
        <v>0</v>
      </c>
      <c r="L708" s="1">
        <f>Tabela1[[#This Row],[distância '[km']]]*(1+'Custos Unitários'!$C$8)*(('Custos Unitários'!$C$21*'Custos Unitários'!$C$4)+('Custos Unitários'!$C$22*'Custos Unitários'!$C$5))</f>
        <v>3520262.3137940536</v>
      </c>
      <c r="M708" s="1">
        <f>Tabela1[[#This Row],[Qtdade Amplificação]]*('Custos Unitários'!C$20)+IF(Tabela1[[#This Row],[Qtdade Amplificação]]&gt;4,TRUNC(Tabela1[[#This Row],[Qtdade Amplificação]]/4)*'Custos Unitários'!C$17,0)</f>
        <v>0</v>
      </c>
      <c r="N70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70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708" s="1">
        <f>'Custos Unitários'!$C$23*'Custos Unitários'!$C$6</f>
        <v>302692.44182889489</v>
      </c>
      <c r="Q708" s="5">
        <f>SUM(Tabela2[[#This Row],[custo duto e fibra]:[custo infra estação]])</f>
        <v>4240737.894435754</v>
      </c>
      <c r="R708" s="2">
        <f>Tabela1[[#This Row],[distância '[km']]]*(1+'Custos Unitários'!$C$8)*('Custos Unitários'!$C$21*'Custos Unitários'!$C$4*'Custos Unitários'!$E$21+'Custos Unitários'!$C$22*'Custos Unitários'!$C$5*'Custos Unitários'!$E$22)</f>
        <v>42243.147765528644</v>
      </c>
      <c r="S708" s="2">
        <f>Tabela1[[#This Row],[Qtdade Amplificação]]*('Custos Unitários'!D$20)+IF(Tabela1[[#This Row],[Qtdade Amplificação]]&gt;4,TRUNC(Tabela1[[#This Row],[Qtdade Amplificação]]/4)*'Custos Unitários'!D$17,0)</f>
        <v>0</v>
      </c>
      <c r="T70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70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708" s="2">
        <f>'Custos Unitários'!$C$23*'Custos Unitários'!$E$23*'Custos Unitários'!$C$6</f>
        <v>24215.39534631159</v>
      </c>
      <c r="W708" s="5">
        <f>SUM(Tabela3[[#This Row],[opex duto e fibra]:[opex infra estação]])</f>
        <v>104576.92237815831</v>
      </c>
    </row>
    <row r="709" spans="1:23" x14ac:dyDescent="0.25">
      <c r="A709" s="10">
        <v>220552</v>
      </c>
      <c r="B709" s="10" t="s">
        <v>27</v>
      </c>
      <c r="C709" s="10" t="s">
        <v>2395</v>
      </c>
      <c r="D709" s="10" t="s">
        <v>2396</v>
      </c>
      <c r="E709" s="10">
        <v>220320</v>
      </c>
      <c r="F709" s="10" t="s">
        <v>27</v>
      </c>
      <c r="G709" s="10" t="s">
        <v>1486</v>
      </c>
      <c r="H709" s="10" t="s">
        <v>1487</v>
      </c>
      <c r="I709" s="10">
        <v>1</v>
      </c>
      <c r="J709" s="11">
        <v>43.494</v>
      </c>
      <c r="K709" s="11">
        <f>IF(Tabela1[[#This Row],[distância '[km']]]&gt;100,TRUNC(Tabela1[[#This Row],[distância '[km']]]/'Custos Unitários'!$C$7,0),0)</f>
        <v>0</v>
      </c>
      <c r="L709" s="1">
        <f>Tabela1[[#This Row],[distância '[km']]]*(1+'Custos Unitários'!$C$8)*(('Custos Unitários'!$C$21*'Custos Unitários'!$C$4)+('Custos Unitários'!$C$22*'Custos Unitários'!$C$5))</f>
        <v>1664423.1881308684</v>
      </c>
      <c r="M709" s="1">
        <f>Tabela1[[#This Row],[Qtdade Amplificação]]*('Custos Unitários'!C$20)+IF(Tabela1[[#This Row],[Qtdade Amplificação]]&gt;4,TRUNC(Tabela1[[#This Row],[Qtdade Amplificação]]/4)*'Custos Unitários'!C$17,0)</f>
        <v>0</v>
      </c>
      <c r="N70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0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09" s="1">
        <f>'Custos Unitários'!$C$23*'Custos Unitários'!$C$6</f>
        <v>302692.44182889489</v>
      </c>
      <c r="Q709" s="5">
        <f>SUM(Tabela2[[#This Row],[custo duto e fibra]:[custo infra estação]])</f>
        <v>2333587.4276810996</v>
      </c>
      <c r="R709" s="2">
        <f>Tabela1[[#This Row],[distância '[km']]]*(1+'Custos Unitários'!$C$8)*('Custos Unitários'!$C$21*'Custos Unitários'!$C$4*'Custos Unitários'!$E$21+'Custos Unitários'!$C$22*'Custos Unitários'!$C$5*'Custos Unitários'!$E$22)</f>
        <v>19973.078257570422</v>
      </c>
      <c r="S709" s="2">
        <f>Tabela1[[#This Row],[Qtdade Amplificação]]*('Custos Unitários'!D$20)+IF(Tabela1[[#This Row],[Qtdade Amplificação]]&gt;4,TRUNC(Tabela1[[#This Row],[Qtdade Amplificação]]/4)*'Custos Unitários'!D$17,0)</f>
        <v>0</v>
      </c>
      <c r="T70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0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09" s="2">
        <f>'Custos Unitários'!$C$23*'Custos Unitários'!$E$23*'Custos Unitários'!$C$6</f>
        <v>24215.39534631159</v>
      </c>
      <c r="W709" s="5">
        <f>SUM(Tabela3[[#This Row],[opex duto e fibra]:[opex infra estação]])</f>
        <v>77175.71876105314</v>
      </c>
    </row>
    <row r="710" spans="1:23" x14ac:dyDescent="0.25">
      <c r="A710" s="10">
        <v>313680</v>
      </c>
      <c r="B710" s="10" t="s">
        <v>37</v>
      </c>
      <c r="C710" s="10" t="s">
        <v>2397</v>
      </c>
      <c r="D710" s="10" t="s">
        <v>2398</v>
      </c>
      <c r="E710" s="10">
        <v>312735</v>
      </c>
      <c r="F710" s="10" t="s">
        <v>37</v>
      </c>
      <c r="G710" s="10" t="s">
        <v>2148</v>
      </c>
      <c r="H710" s="10" t="s">
        <v>2149</v>
      </c>
      <c r="I710" s="10">
        <v>1</v>
      </c>
      <c r="J710" s="11">
        <v>17.713000000000001</v>
      </c>
      <c r="K710" s="11">
        <f>IF(Tabela1[[#This Row],[distância '[km']]]&gt;100,TRUNC(Tabela1[[#This Row],[distância '[km']]]/'Custos Unitários'!$C$7,0),0)</f>
        <v>0</v>
      </c>
      <c r="L710" s="1">
        <f>Tabela1[[#This Row],[distância '[km']]]*(1+'Custos Unitários'!$C$8)*(('Custos Unitários'!$C$21*'Custos Unitários'!$C$4)+('Custos Unitários'!$C$22*'Custos Unitários'!$C$5))</f>
        <v>677838.96471610048</v>
      </c>
      <c r="M710" s="1">
        <f>Tabela1[[#This Row],[Qtdade Amplificação]]*('Custos Unitários'!C$20)+IF(Tabela1[[#This Row],[Qtdade Amplificação]]&gt;4,TRUNC(Tabela1[[#This Row],[Qtdade Amplificação]]/4)*'Custos Unitários'!C$17,0)</f>
        <v>0</v>
      </c>
      <c r="N71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1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10" s="1">
        <f>'Custos Unitários'!$C$23*'Custos Unitários'!$C$6</f>
        <v>302692.44182889489</v>
      </c>
      <c r="Q710" s="5">
        <f>SUM(Tabela2[[#This Row],[custo duto e fibra]:[custo infra estação]])</f>
        <v>1347003.2042663316</v>
      </c>
      <c r="R710" s="2">
        <f>Tabela1[[#This Row],[distância '[km']]]*(1+'Custos Unitários'!$C$8)*('Custos Unitários'!$C$21*'Custos Unitários'!$C$4*'Custos Unitários'!$E$21+'Custos Unitários'!$C$22*'Custos Unitários'!$C$5*'Custos Unitários'!$E$22)</f>
        <v>8134.0675765932056</v>
      </c>
      <c r="S710" s="2">
        <f>Tabela1[[#This Row],[Qtdade Amplificação]]*('Custos Unitários'!D$20)+IF(Tabela1[[#This Row],[Qtdade Amplificação]]&gt;4,TRUNC(Tabela1[[#This Row],[Qtdade Amplificação]]/4)*'Custos Unitários'!D$17,0)</f>
        <v>0</v>
      </c>
      <c r="T71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1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10" s="2">
        <f>'Custos Unitários'!$C$23*'Custos Unitários'!$E$23*'Custos Unitários'!$C$6</f>
        <v>24215.39534631159</v>
      </c>
      <c r="W710" s="5">
        <f>SUM(Tabela3[[#This Row],[opex duto e fibra]:[opex infra estação]])</f>
        <v>65336.708080075929</v>
      </c>
    </row>
    <row r="711" spans="1:23" x14ac:dyDescent="0.25">
      <c r="A711" s="10">
        <v>220553</v>
      </c>
      <c r="B711" s="10" t="s">
        <v>27</v>
      </c>
      <c r="C711" s="10" t="s">
        <v>2399</v>
      </c>
      <c r="D711" s="10" t="s">
        <v>2400</v>
      </c>
      <c r="E711" s="10">
        <v>290590</v>
      </c>
      <c r="F711" s="10" t="s">
        <v>8</v>
      </c>
      <c r="G711" s="10" t="s">
        <v>464</v>
      </c>
      <c r="H711" s="10" t="s">
        <v>465</v>
      </c>
      <c r="I711" s="10">
        <v>1</v>
      </c>
      <c r="J711" s="11">
        <v>45.005000000000003</v>
      </c>
      <c r="K711" s="11">
        <f>IF(Tabela1[[#This Row],[distância '[km']]]&gt;100,TRUNC(Tabela1[[#This Row],[distância '[km']]]/'Custos Unitários'!$C$7,0),0)</f>
        <v>0</v>
      </c>
      <c r="L711" s="1">
        <f>Tabela1[[#This Row],[distância '[km']]]*(1+'Custos Unitários'!$C$8)*(('Custos Unitários'!$C$21*'Custos Unitários'!$C$4)+('Custos Unitários'!$C$22*'Custos Unitários'!$C$5))</f>
        <v>1722245.9553462483</v>
      </c>
      <c r="M711" s="1">
        <f>Tabela1[[#This Row],[Qtdade Amplificação]]*('Custos Unitários'!C$20)+IF(Tabela1[[#This Row],[Qtdade Amplificação]]&gt;4,TRUNC(Tabela1[[#This Row],[Qtdade Amplificação]]/4)*'Custos Unitários'!C$17,0)</f>
        <v>0</v>
      </c>
      <c r="N71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1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11" s="1">
        <f>'Custos Unitários'!$C$23*'Custos Unitários'!$C$6</f>
        <v>302692.44182889489</v>
      </c>
      <c r="Q711" s="5">
        <f>SUM(Tabela2[[#This Row],[custo duto e fibra]:[custo infra estação]])</f>
        <v>2391410.1948964791</v>
      </c>
      <c r="R711" s="2">
        <f>Tabela1[[#This Row],[distância '[km']]]*(1+'Custos Unitários'!$C$8)*('Custos Unitários'!$C$21*'Custos Unitários'!$C$4*'Custos Unitários'!$E$21+'Custos Unitários'!$C$22*'Custos Unitários'!$C$5*'Custos Unitários'!$E$22)</f>
        <v>20666.951464154983</v>
      </c>
      <c r="S711" s="2">
        <f>Tabela1[[#This Row],[Qtdade Amplificação]]*('Custos Unitários'!D$20)+IF(Tabela1[[#This Row],[Qtdade Amplificação]]&gt;4,TRUNC(Tabela1[[#This Row],[Qtdade Amplificação]]/4)*'Custos Unitários'!D$17,0)</f>
        <v>0</v>
      </c>
      <c r="T71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1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11" s="2">
        <f>'Custos Unitários'!$C$23*'Custos Unitários'!$E$23*'Custos Unitários'!$C$6</f>
        <v>24215.39534631159</v>
      </c>
      <c r="W711" s="5">
        <f>SUM(Tabela3[[#This Row],[opex duto e fibra]:[opex infra estação]])</f>
        <v>77869.591967637709</v>
      </c>
    </row>
    <row r="712" spans="1:23" x14ac:dyDescent="0.25">
      <c r="A712" s="10">
        <v>250800</v>
      </c>
      <c r="B712" s="10" t="s">
        <v>61</v>
      </c>
      <c r="C712" s="10" t="s">
        <v>2401</v>
      </c>
      <c r="D712" s="10" t="s">
        <v>2402</v>
      </c>
      <c r="E712" s="10">
        <v>261460</v>
      </c>
      <c r="F712" s="10" t="s">
        <v>13</v>
      </c>
      <c r="G712" s="10" t="s">
        <v>4397</v>
      </c>
      <c r="H712" s="10" t="s">
        <v>4398</v>
      </c>
      <c r="I712" s="10">
        <v>1</v>
      </c>
      <c r="J712" s="11">
        <v>40.491</v>
      </c>
      <c r="K712" s="11">
        <f>IF(Tabela1[[#This Row],[distância '[km']]]&gt;100,TRUNC(Tabela1[[#This Row],[distância '[km']]]/'Custos Unitários'!$C$7,0),0)</f>
        <v>0</v>
      </c>
      <c r="L712" s="1">
        <f>Tabela1[[#This Row],[distância '[km']]]*(1+'Custos Unitários'!$C$8)*(('Custos Unitários'!$C$21*'Custos Unitários'!$C$4)+('Custos Unitários'!$C$22*'Custos Unitários'!$C$5))</f>
        <v>1549504.7434268403</v>
      </c>
      <c r="M712" s="1">
        <f>Tabela1[[#This Row],[Qtdade Amplificação]]*('Custos Unitários'!C$20)+IF(Tabela1[[#This Row],[Qtdade Amplificação]]&gt;4,TRUNC(Tabela1[[#This Row],[Qtdade Amplificação]]/4)*'Custos Unitários'!C$17,0)</f>
        <v>0</v>
      </c>
      <c r="N71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1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12" s="1">
        <f>'Custos Unitários'!$C$23*'Custos Unitários'!$C$6</f>
        <v>302692.44182889489</v>
      </c>
      <c r="Q712" s="5">
        <f>SUM(Tabela2[[#This Row],[custo duto e fibra]:[custo infra estação]])</f>
        <v>2218668.9829770713</v>
      </c>
      <c r="R712" s="2">
        <f>Tabela1[[#This Row],[distância '[km']]]*(1+'Custos Unitários'!$C$8)*('Custos Unitários'!$C$21*'Custos Unitários'!$C$4*'Custos Unitários'!$E$21+'Custos Unitários'!$C$22*'Custos Unitários'!$C$5*'Custos Unitários'!$E$22)</f>
        <v>18594.056921122083</v>
      </c>
      <c r="S712" s="2">
        <f>Tabela1[[#This Row],[Qtdade Amplificação]]*('Custos Unitários'!D$20)+IF(Tabela1[[#This Row],[Qtdade Amplificação]]&gt;4,TRUNC(Tabela1[[#This Row],[Qtdade Amplificação]]/4)*'Custos Unitários'!D$17,0)</f>
        <v>0</v>
      </c>
      <c r="T71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1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12" s="2">
        <f>'Custos Unitários'!$C$23*'Custos Unitários'!$E$23*'Custos Unitários'!$C$6</f>
        <v>24215.39534631159</v>
      </c>
      <c r="W712" s="5">
        <f>SUM(Tabela3[[#This Row],[opex duto e fibra]:[opex infra estação]])</f>
        <v>75796.697424604805</v>
      </c>
    </row>
    <row r="713" spans="1:23" x14ac:dyDescent="0.25">
      <c r="A713" s="10">
        <v>130220</v>
      </c>
      <c r="B713" s="10" t="s">
        <v>213</v>
      </c>
      <c r="C713" s="10" t="s">
        <v>2403</v>
      </c>
      <c r="D713" s="10" t="s">
        <v>2404</v>
      </c>
      <c r="E713" s="10">
        <v>130420</v>
      </c>
      <c r="F713" s="10" t="s">
        <v>213</v>
      </c>
      <c r="G713" s="10" t="s">
        <v>4712</v>
      </c>
      <c r="H713" s="10" t="s">
        <v>4728</v>
      </c>
      <c r="I713" s="10">
        <v>0</v>
      </c>
      <c r="J713" s="11">
        <v>150.8401366852884</v>
      </c>
      <c r="K713" s="11">
        <f>IF(Tabela1[[#This Row],[distância '[km']]]&gt;100,TRUNC(Tabela1[[#This Row],[distância '[km']]]/'Custos Unitários'!$C$7,0),0)</f>
        <v>2</v>
      </c>
      <c r="L713" s="1">
        <f>Tabela1[[#This Row],[distância '[km']]]*(1+'Custos Unitários'!$C$8)*(('Custos Unitários'!$C$21*'Custos Unitários'!$C$4)+('Custos Unitários'!$C$22*'Custos Unitários'!$C$5))</f>
        <v>5772332.3033021493</v>
      </c>
      <c r="M713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71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71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713" s="1">
        <f>'Custos Unitários'!$C$23*'Custos Unitários'!$C$6</f>
        <v>302692.44182889489</v>
      </c>
      <c r="Q713" s="5">
        <f>SUM(Tabela2[[#This Row],[custo duto e fibra]:[custo infra estação]])</f>
        <v>6958823.4275686536</v>
      </c>
      <c r="R713" s="2">
        <f>Tabela1[[#This Row],[distância '[km']]]*(1+'Custos Unitários'!$C$8)*('Custos Unitários'!$C$21*'Custos Unitários'!$C$4*'Custos Unitários'!$E$21+'Custos Unitários'!$C$22*'Custos Unitários'!$C$5*'Custos Unitários'!$E$22)</f>
        <v>69267.98763962579</v>
      </c>
      <c r="S713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71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71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713" s="2">
        <f>'Custos Unitários'!$C$23*'Custos Unitários'!$E$23*'Custos Unitários'!$C$6</f>
        <v>24215.39534631159</v>
      </c>
      <c r="W713" s="5">
        <f>SUM(Tabela3[[#This Row],[opex duto e fibra]:[opex infra estação]])</f>
        <v>167426.4523306255</v>
      </c>
    </row>
    <row r="714" spans="1:23" x14ac:dyDescent="0.25">
      <c r="A714" s="10">
        <v>291850</v>
      </c>
      <c r="B714" s="10" t="s">
        <v>8</v>
      </c>
      <c r="C714" s="10" t="s">
        <v>2405</v>
      </c>
      <c r="D714" s="10" t="s">
        <v>2406</v>
      </c>
      <c r="E714" s="10">
        <v>290760</v>
      </c>
      <c r="F714" s="10" t="s">
        <v>8</v>
      </c>
      <c r="G714" s="10" t="s">
        <v>2166</v>
      </c>
      <c r="H714" s="10" t="s">
        <v>2167</v>
      </c>
      <c r="I714" s="10">
        <v>1</v>
      </c>
      <c r="J714" s="11">
        <v>21.523</v>
      </c>
      <c r="K714" s="11">
        <f>IF(Tabela1[[#This Row],[distância '[km']]]&gt;100,TRUNC(Tabela1[[#This Row],[distância '[km']]]/'Custos Unitários'!$C$7,0),0)</f>
        <v>0</v>
      </c>
      <c r="L714" s="1">
        <f>Tabela1[[#This Row],[distância '[km']]]*(1+'Custos Unitários'!$C$8)*(('Custos Unitários'!$C$21*'Custos Unitários'!$C$4)+('Custos Unitários'!$C$22*'Custos Unitários'!$C$5))</f>
        <v>823639.58886606607</v>
      </c>
      <c r="M714" s="1">
        <f>Tabela1[[#This Row],[Qtdade Amplificação]]*('Custos Unitários'!C$20)+IF(Tabela1[[#This Row],[Qtdade Amplificação]]&gt;4,TRUNC(Tabela1[[#This Row],[Qtdade Amplificação]]/4)*'Custos Unitários'!C$17,0)</f>
        <v>0</v>
      </c>
      <c r="N71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1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14" s="1">
        <f>'Custos Unitários'!$C$23*'Custos Unitários'!$C$6</f>
        <v>302692.44182889489</v>
      </c>
      <c r="Q714" s="5">
        <f>SUM(Tabela2[[#This Row],[custo duto e fibra]:[custo infra estação]])</f>
        <v>1492803.8284162972</v>
      </c>
      <c r="R714" s="2">
        <f>Tabela1[[#This Row],[distância '[km']]]*(1+'Custos Unitários'!$C$8)*('Custos Unitários'!$C$21*'Custos Unitários'!$C$4*'Custos Unitários'!$E$21+'Custos Unitários'!$C$22*'Custos Unitários'!$C$5*'Custos Unitários'!$E$22)</f>
        <v>9883.6750663927942</v>
      </c>
      <c r="S714" s="2">
        <f>Tabela1[[#This Row],[Qtdade Amplificação]]*('Custos Unitários'!D$20)+IF(Tabela1[[#This Row],[Qtdade Amplificação]]&gt;4,TRUNC(Tabela1[[#This Row],[Qtdade Amplificação]]/4)*'Custos Unitários'!D$17,0)</f>
        <v>0</v>
      </c>
      <c r="T71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1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14" s="2">
        <f>'Custos Unitários'!$C$23*'Custos Unitários'!$E$23*'Custos Unitários'!$C$6</f>
        <v>24215.39534631159</v>
      </c>
      <c r="W714" s="5">
        <f>SUM(Tabela3[[#This Row],[opex duto e fibra]:[opex infra estação]])</f>
        <v>67086.315569875514</v>
      </c>
    </row>
    <row r="715" spans="1:23" x14ac:dyDescent="0.25">
      <c r="A715" s="10">
        <v>130230</v>
      </c>
      <c r="B715" s="10" t="s">
        <v>213</v>
      </c>
      <c r="C715" s="10" t="s">
        <v>2409</v>
      </c>
      <c r="D715" s="10" t="s">
        <v>2410</v>
      </c>
      <c r="E715" s="10">
        <v>130420</v>
      </c>
      <c r="F715" s="10" t="s">
        <v>213</v>
      </c>
      <c r="G715" s="10" t="s">
        <v>4712</v>
      </c>
      <c r="H715" s="10" t="s">
        <v>4728</v>
      </c>
      <c r="I715" s="10">
        <v>0</v>
      </c>
      <c r="J715" s="11">
        <v>236.61143314761389</v>
      </c>
      <c r="K715" s="11">
        <f>IF(Tabela1[[#This Row],[distância '[km']]]&gt;100,TRUNC(Tabela1[[#This Row],[distância '[km']]]/'Custos Unitários'!$C$7,0),0)</f>
        <v>3</v>
      </c>
      <c r="L715" s="1">
        <f>Tabela1[[#This Row],[distância '[km']]]*(1+'Custos Unitários'!$C$8)*(('Custos Unitários'!$C$21*'Custos Unitários'!$C$4)+('Custos Unitários'!$C$22*'Custos Unitários'!$C$5))</f>
        <v>9054618.0141574778</v>
      </c>
      <c r="M715" s="1">
        <f>Tabela1[[#This Row],[Qtdade Amplificação]]*('Custos Unitários'!C$20)+IF(Tabela1[[#This Row],[Qtdade Amplificação]]&gt;4,TRUNC(Tabela1[[#This Row],[Qtdade Amplificação]]/4)*'Custos Unitários'!C$17,0)</f>
        <v>699023.31543720409</v>
      </c>
      <c r="N71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71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715" s="1">
        <f>'Custos Unitários'!$C$23*'Custos Unitários'!$C$6</f>
        <v>302692.44182889489</v>
      </c>
      <c r="Q715" s="5">
        <f>SUM(Tabela2[[#This Row],[custo duto e fibra]:[custo infra estação]])</f>
        <v>10474116.910236383</v>
      </c>
      <c r="R715" s="2">
        <f>Tabela1[[#This Row],[distância '[km']]]*(1+'Custos Unitários'!$C$8)*('Custos Unitários'!$C$21*'Custos Unitários'!$C$4*'Custos Unitários'!$E$21+'Custos Unitários'!$C$22*'Custos Unitários'!$C$5*'Custos Unitários'!$E$22)</f>
        <v>108655.41616988974</v>
      </c>
      <c r="S715" s="2">
        <f>Tabela1[[#This Row],[Qtdade Amplificação]]*('Custos Unitários'!D$20)+IF(Tabela1[[#This Row],[Qtdade Amplificação]]&gt;4,TRUNC(Tabela1[[#This Row],[Qtdade Amplificação]]/4)*'Custos Unitários'!D$17,0)</f>
        <v>53737.035117555082</v>
      </c>
      <c r="T71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71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715" s="2">
        <f>'Custos Unitários'!$C$23*'Custos Unitários'!$E$23*'Custos Unitários'!$C$6</f>
        <v>24215.39534631159</v>
      </c>
      <c r="W715" s="5">
        <f>SUM(Tabela3[[#This Row],[opex duto e fibra]:[opex infra estação]])</f>
        <v>224726.22590007447</v>
      </c>
    </row>
    <row r="716" spans="1:23" x14ac:dyDescent="0.25">
      <c r="A716" s="10">
        <v>313695</v>
      </c>
      <c r="B716" s="10" t="s">
        <v>37</v>
      </c>
      <c r="C716" s="10" t="s">
        <v>2411</v>
      </c>
      <c r="D716" s="10" t="s">
        <v>2412</v>
      </c>
      <c r="E716" s="10">
        <v>313930</v>
      </c>
      <c r="F716" s="10" t="s">
        <v>37</v>
      </c>
      <c r="G716" s="10" t="s">
        <v>2642</v>
      </c>
      <c r="H716" s="10" t="s">
        <v>2643</v>
      </c>
      <c r="I716" s="10">
        <v>1</v>
      </c>
      <c r="J716" s="11">
        <v>91.616</v>
      </c>
      <c r="K716" s="11">
        <f>IF(Tabela1[[#This Row],[distância '[km']]]&gt;100,TRUNC(Tabela1[[#This Row],[distância '[km']]]/'Custos Unitários'!$C$7,0),0)</f>
        <v>0</v>
      </c>
      <c r="L716" s="1">
        <f>Tabela1[[#This Row],[distância '[km']]]*(1+'Custos Unitários'!$C$8)*(('Custos Unitários'!$C$21*'Custos Unitários'!$C$4)+('Custos Unitários'!$C$22*'Custos Unitários'!$C$5))</f>
        <v>3505950.1265415377</v>
      </c>
      <c r="M716" s="1">
        <f>Tabela1[[#This Row],[Qtdade Amplificação]]*('Custos Unitários'!C$20)+IF(Tabela1[[#This Row],[Qtdade Amplificação]]&gt;4,TRUNC(Tabela1[[#This Row],[Qtdade Amplificação]]/4)*'Custos Unitários'!C$17,0)</f>
        <v>0</v>
      </c>
      <c r="N71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71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716" s="1">
        <f>'Custos Unitários'!$C$23*'Custos Unitários'!$C$6</f>
        <v>302692.44182889489</v>
      </c>
      <c r="Q716" s="5">
        <f>SUM(Tabela2[[#This Row],[custo duto e fibra]:[custo infra estação]])</f>
        <v>4226425.7071832381</v>
      </c>
      <c r="R716" s="2">
        <f>Tabela1[[#This Row],[distância '[km']]]*(1+'Custos Unitários'!$C$8)*('Custos Unitários'!$C$21*'Custos Unitários'!$C$4*'Custos Unitários'!$E$21+'Custos Unitários'!$C$22*'Custos Unitários'!$C$5*'Custos Unitários'!$E$22)</f>
        <v>42071.401518498453</v>
      </c>
      <c r="S716" s="2">
        <f>Tabela1[[#This Row],[Qtdade Amplificação]]*('Custos Unitários'!D$20)+IF(Tabela1[[#This Row],[Qtdade Amplificação]]&gt;4,TRUNC(Tabela1[[#This Row],[Qtdade Amplificação]]/4)*'Custos Unitários'!D$17,0)</f>
        <v>0</v>
      </c>
      <c r="T71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71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716" s="2">
        <f>'Custos Unitários'!$C$23*'Custos Unitários'!$E$23*'Custos Unitários'!$C$6</f>
        <v>24215.39534631159</v>
      </c>
      <c r="W716" s="5">
        <f>SUM(Tabela3[[#This Row],[opex duto e fibra]:[opex infra estação]])</f>
        <v>104405.17613112812</v>
      </c>
    </row>
    <row r="717" spans="1:23" x14ac:dyDescent="0.25">
      <c r="A717" s="10">
        <v>130240</v>
      </c>
      <c r="B717" s="10" t="s">
        <v>213</v>
      </c>
      <c r="C717" s="10" t="s">
        <v>2413</v>
      </c>
      <c r="D717" s="10" t="s">
        <v>2414</v>
      </c>
      <c r="E717" s="10">
        <v>130170</v>
      </c>
      <c r="F717" s="10" t="s">
        <v>213</v>
      </c>
      <c r="G717" s="10" t="s">
        <v>339</v>
      </c>
      <c r="H717" s="10" t="s">
        <v>340</v>
      </c>
      <c r="I717" s="10">
        <v>1</v>
      </c>
      <c r="J717" s="11">
        <v>215.69800000000001</v>
      </c>
      <c r="K717" s="11">
        <f>IF(Tabela1[[#This Row],[distância '[km']]]&gt;100,TRUNC(Tabela1[[#This Row],[distância '[km']]]/'Custos Unitários'!$C$7,0),0)</f>
        <v>3</v>
      </c>
      <c r="L717" s="1">
        <f>Tabela1[[#This Row],[distância '[km']]]*(1+'Custos Unitários'!$C$8)*(('Custos Unitários'!$C$21*'Custos Unitários'!$C$4)+('Custos Unitários'!$C$22*'Custos Unitários'!$C$5))</f>
        <v>8254305.2566664843</v>
      </c>
      <c r="M717" s="1">
        <f>Tabela1[[#This Row],[Qtdade Amplificação]]*('Custos Unitários'!C$20)+IF(Tabela1[[#This Row],[Qtdade Amplificação]]&gt;4,TRUNC(Tabela1[[#This Row],[Qtdade Amplificação]]/4)*'Custos Unitários'!C$17,0)</f>
        <v>699023.31543720409</v>
      </c>
      <c r="N71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71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717" s="1">
        <f>'Custos Unitários'!$C$23*'Custos Unitários'!$C$6</f>
        <v>302692.44182889489</v>
      </c>
      <c r="Q717" s="5">
        <f>SUM(Tabela2[[#This Row],[custo duto e fibra]:[custo infra estação]])</f>
        <v>9673804.1527453903</v>
      </c>
      <c r="R717" s="2">
        <f>Tabela1[[#This Row],[distância '[km']]]*(1+'Custos Unitários'!$C$8)*('Custos Unitários'!$C$21*'Custos Unitários'!$C$4*'Custos Unitários'!$E$21+'Custos Unitários'!$C$22*'Custos Unitários'!$C$5*'Custos Unitários'!$E$22)</f>
        <v>99051.663079997816</v>
      </c>
      <c r="S717" s="2">
        <f>Tabela1[[#This Row],[Qtdade Amplificação]]*('Custos Unitários'!D$20)+IF(Tabela1[[#This Row],[Qtdade Amplificação]]&gt;4,TRUNC(Tabela1[[#This Row],[Qtdade Amplificação]]/4)*'Custos Unitários'!D$17,0)</f>
        <v>53737.035117555082</v>
      </c>
      <c r="T71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71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717" s="2">
        <f>'Custos Unitários'!$C$23*'Custos Unitários'!$E$23*'Custos Unitários'!$C$6</f>
        <v>24215.39534631159</v>
      </c>
      <c r="W717" s="5">
        <f>SUM(Tabela3[[#This Row],[opex duto e fibra]:[opex infra estação]])</f>
        <v>215122.47281018255</v>
      </c>
    </row>
    <row r="718" spans="1:23" x14ac:dyDescent="0.25">
      <c r="A718" s="10">
        <v>313700</v>
      </c>
      <c r="B718" s="10" t="s">
        <v>37</v>
      </c>
      <c r="C718" s="10" t="s">
        <v>2415</v>
      </c>
      <c r="D718" s="10" t="s">
        <v>2416</v>
      </c>
      <c r="E718" s="10">
        <v>316860</v>
      </c>
      <c r="F718" s="10" t="s">
        <v>37</v>
      </c>
      <c r="G718" s="10" t="s">
        <v>59</v>
      </c>
      <c r="H718" s="10" t="s">
        <v>60</v>
      </c>
      <c r="I718" s="10">
        <v>1</v>
      </c>
      <c r="J718" s="11">
        <v>67.813999999999993</v>
      </c>
      <c r="K718" s="11">
        <f>IF(Tabela1[[#This Row],[distância '[km']]]&gt;100,TRUNC(Tabela1[[#This Row],[distância '[km']]]/'Custos Unitários'!$C$7,0),0)</f>
        <v>0</v>
      </c>
      <c r="L718" s="1">
        <f>Tabela1[[#This Row],[distância '[km']]]*(1+'Custos Unitários'!$C$8)*(('Custos Unitários'!$C$21*'Custos Unitários'!$C$4)+('Custos Unitários'!$C$22*'Custos Unitários'!$C$5))</f>
        <v>2595098.0383479721</v>
      </c>
      <c r="M718" s="1">
        <f>Tabela1[[#This Row],[Qtdade Amplificação]]*('Custos Unitários'!C$20)+IF(Tabela1[[#This Row],[Qtdade Amplificação]]&gt;4,TRUNC(Tabela1[[#This Row],[Qtdade Amplificação]]/4)*'Custos Unitários'!C$17,0)</f>
        <v>0</v>
      </c>
      <c r="N71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71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718" s="1">
        <f>'Custos Unitários'!$C$23*'Custos Unitários'!$C$6</f>
        <v>302692.44182889489</v>
      </c>
      <c r="Q718" s="5">
        <f>SUM(Tabela2[[#This Row],[custo duto e fibra]:[custo infra estação]])</f>
        <v>3269671.9658488454</v>
      </c>
      <c r="R718" s="2">
        <f>Tabela1[[#This Row],[distância '[km']]]*(1+'Custos Unitários'!$C$8)*('Custos Unitários'!$C$21*'Custos Unitários'!$C$4*'Custos Unitários'!$E$21+'Custos Unitários'!$C$22*'Custos Unitários'!$C$5*'Custos Unitários'!$E$22)</f>
        <v>31141.176460175666</v>
      </c>
      <c r="S718" s="2">
        <f>Tabela1[[#This Row],[Qtdade Amplificação]]*('Custos Unitários'!D$20)+IF(Tabela1[[#This Row],[Qtdade Amplificação]]&gt;4,TRUNC(Tabela1[[#This Row],[Qtdade Amplificação]]/4)*'Custos Unitários'!D$17,0)</f>
        <v>0</v>
      </c>
      <c r="T71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71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718" s="2">
        <f>'Custos Unitários'!$C$23*'Custos Unitários'!$E$23*'Custos Unitários'!$C$6</f>
        <v>24215.39534631159</v>
      </c>
      <c r="W718" s="5">
        <f>SUM(Tabela3[[#This Row],[opex duto e fibra]:[opex infra estação]])</f>
        <v>88884.785758722603</v>
      </c>
    </row>
    <row r="719" spans="1:23" x14ac:dyDescent="0.25">
      <c r="A719" s="10">
        <v>210580</v>
      </c>
      <c r="B719" s="10" t="s">
        <v>17</v>
      </c>
      <c r="C719" s="10" t="s">
        <v>2421</v>
      </c>
      <c r="D719" s="10" t="s">
        <v>2422</v>
      </c>
      <c r="E719" s="10">
        <v>210570</v>
      </c>
      <c r="F719" s="10" t="s">
        <v>17</v>
      </c>
      <c r="G719" s="10" t="s">
        <v>2419</v>
      </c>
      <c r="H719" s="10" t="s">
        <v>2420</v>
      </c>
      <c r="I719" s="10">
        <v>1</v>
      </c>
      <c r="J719" s="11">
        <v>11.326000000000001</v>
      </c>
      <c r="K719" s="11">
        <f>IF(Tabela1[[#This Row],[distância '[km']]]&gt;100,TRUNC(Tabela1[[#This Row],[distância '[km']]]/'Custos Unitários'!$C$7,0),0)</f>
        <v>0</v>
      </c>
      <c r="L719" s="1">
        <f>Tabela1[[#This Row],[distância '[km']]]*(1+'Custos Unitários'!$C$8)*(('Custos Unitários'!$C$21*'Custos Unitários'!$C$4)+('Custos Unitários'!$C$22*'Custos Unitários'!$C$5))</f>
        <v>433422.01289304765</v>
      </c>
      <c r="M719" s="1">
        <f>Tabela1[[#This Row],[Qtdade Amplificação]]*('Custos Unitários'!C$20)+IF(Tabela1[[#This Row],[Qtdade Amplificação]]&gt;4,TRUNC(Tabela1[[#This Row],[Qtdade Amplificação]]/4)*'Custos Unitários'!C$17,0)</f>
        <v>0</v>
      </c>
      <c r="N71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1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19" s="1">
        <f>'Custos Unitários'!$C$23*'Custos Unitários'!$C$6</f>
        <v>302692.44182889489</v>
      </c>
      <c r="Q719" s="5">
        <f>SUM(Tabela2[[#This Row],[custo duto e fibra]:[custo infra estação]])</f>
        <v>1102586.2524432789</v>
      </c>
      <c r="R719" s="2">
        <f>Tabela1[[#This Row],[distância '[km']]]*(1+'Custos Unitários'!$C$8)*('Custos Unitários'!$C$21*'Custos Unitários'!$C$4*'Custos Unitários'!$E$21+'Custos Unitários'!$C$22*'Custos Unitários'!$C$5*'Custos Unitários'!$E$22)</f>
        <v>5201.0641547165724</v>
      </c>
      <c r="S719" s="2">
        <f>Tabela1[[#This Row],[Qtdade Amplificação]]*('Custos Unitários'!D$20)+IF(Tabela1[[#This Row],[Qtdade Amplificação]]&gt;4,TRUNC(Tabela1[[#This Row],[Qtdade Amplificação]]/4)*'Custos Unitários'!D$17,0)</f>
        <v>0</v>
      </c>
      <c r="T71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1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19" s="2">
        <f>'Custos Unitários'!$C$23*'Custos Unitários'!$E$23*'Custos Unitários'!$C$6</f>
        <v>24215.39534631159</v>
      </c>
      <c r="W719" s="5">
        <f>SUM(Tabela3[[#This Row],[opex duto e fibra]:[opex infra estação]])</f>
        <v>62403.704658199298</v>
      </c>
    </row>
    <row r="720" spans="1:23" x14ac:dyDescent="0.25">
      <c r="A720" s="10">
        <v>210594</v>
      </c>
      <c r="B720" s="10" t="s">
        <v>17</v>
      </c>
      <c r="C720" s="10" t="s">
        <v>2423</v>
      </c>
      <c r="D720" s="10" t="s">
        <v>2424</v>
      </c>
      <c r="E720" s="10">
        <v>210520</v>
      </c>
      <c r="F720" s="10" t="s">
        <v>17</v>
      </c>
      <c r="G720" s="10" t="s">
        <v>2051</v>
      </c>
      <c r="H720" s="10" t="s">
        <v>2052</v>
      </c>
      <c r="I720" s="10">
        <v>1</v>
      </c>
      <c r="J720" s="11">
        <v>18.245999999999999</v>
      </c>
      <c r="K720" s="11">
        <f>IF(Tabela1[[#This Row],[distância '[km']]]&gt;100,TRUNC(Tabela1[[#This Row],[distância '[km']]]/'Custos Unitários'!$C$7,0),0)</f>
        <v>0</v>
      </c>
      <c r="L720" s="1">
        <f>Tabela1[[#This Row],[distância '[km']]]*(1+'Custos Unitários'!$C$8)*(('Custos Unitários'!$C$21*'Custos Unitários'!$C$4)+('Custos Unitários'!$C$22*'Custos Unitários'!$C$5))</f>
        <v>698235.74494495383</v>
      </c>
      <c r="M720" s="1">
        <f>Tabela1[[#This Row],[Qtdade Amplificação]]*('Custos Unitários'!C$20)+IF(Tabela1[[#This Row],[Qtdade Amplificação]]&gt;4,TRUNC(Tabela1[[#This Row],[Qtdade Amplificação]]/4)*'Custos Unitários'!C$17,0)</f>
        <v>0</v>
      </c>
      <c r="N72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2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20" s="1">
        <f>'Custos Unitários'!$C$23*'Custos Unitários'!$C$6</f>
        <v>302692.44182889489</v>
      </c>
      <c r="Q720" s="5">
        <f>SUM(Tabela2[[#This Row],[custo duto e fibra]:[custo infra estação]])</f>
        <v>1367399.9844951851</v>
      </c>
      <c r="R720" s="2">
        <f>Tabela1[[#This Row],[distância '[km']]]*(1+'Custos Unitários'!$C$8)*('Custos Unitários'!$C$21*'Custos Unitários'!$C$4*'Custos Unitários'!$E$21+'Custos Unitários'!$C$22*'Custos Unitários'!$C$5*'Custos Unitários'!$E$22)</f>
        <v>8378.8289393394462</v>
      </c>
      <c r="S720" s="2">
        <f>Tabela1[[#This Row],[Qtdade Amplificação]]*('Custos Unitários'!D$20)+IF(Tabela1[[#This Row],[Qtdade Amplificação]]&gt;4,TRUNC(Tabela1[[#This Row],[Qtdade Amplificação]]/4)*'Custos Unitários'!D$17,0)</f>
        <v>0</v>
      </c>
      <c r="T72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2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20" s="2">
        <f>'Custos Unitários'!$C$23*'Custos Unitários'!$E$23*'Custos Unitários'!$C$6</f>
        <v>24215.39534631159</v>
      </c>
      <c r="W720" s="5">
        <f>SUM(Tabela3[[#This Row],[opex duto e fibra]:[opex infra estação]])</f>
        <v>65581.46944282217</v>
      </c>
    </row>
    <row r="721" spans="1:23" x14ac:dyDescent="0.25">
      <c r="A721" s="10">
        <v>210590</v>
      </c>
      <c r="B721" s="10" t="s">
        <v>17</v>
      </c>
      <c r="C721" s="10" t="s">
        <v>2425</v>
      </c>
      <c r="D721" s="10" t="s">
        <v>2426</v>
      </c>
      <c r="E721" s="10">
        <v>210120</v>
      </c>
      <c r="F721" s="10" t="s">
        <v>17</v>
      </c>
      <c r="G721" s="10" t="s">
        <v>1346</v>
      </c>
      <c r="H721" s="10" t="s">
        <v>1347</v>
      </c>
      <c r="I721" s="10">
        <v>1</v>
      </c>
      <c r="J721" s="11">
        <v>58.454000000000001</v>
      </c>
      <c r="K721" s="11">
        <f>IF(Tabela1[[#This Row],[distância '[km']]]&gt;100,TRUNC(Tabela1[[#This Row],[distância '[km']]]/'Custos Unitários'!$C$7,0),0)</f>
        <v>0</v>
      </c>
      <c r="L721" s="1">
        <f>Tabela1[[#This Row],[distância '[km']]]*(1+'Custos Unitários'!$C$8)*(('Custos Unitários'!$C$21*'Custos Unitários'!$C$4)+('Custos Unitários'!$C$22*'Custos Unitários'!$C$5))</f>
        <v>2236910.678231521</v>
      </c>
      <c r="M721" s="1">
        <f>Tabela1[[#This Row],[Qtdade Amplificação]]*('Custos Unitários'!C$20)+IF(Tabela1[[#This Row],[Qtdade Amplificação]]&gt;4,TRUNC(Tabela1[[#This Row],[Qtdade Amplificação]]/4)*'Custos Unitários'!C$17,0)</f>
        <v>0</v>
      </c>
      <c r="N72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72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721" s="1">
        <f>'Custos Unitários'!$C$23*'Custos Unitários'!$C$6</f>
        <v>302692.44182889489</v>
      </c>
      <c r="Q721" s="5">
        <f>SUM(Tabela2[[#This Row],[custo duto e fibra]:[custo infra estação]])</f>
        <v>2911484.6057323944</v>
      </c>
      <c r="R721" s="2">
        <f>Tabela1[[#This Row],[distância '[km']]]*(1+'Custos Unitários'!$C$8)*('Custos Unitários'!$C$21*'Custos Unitários'!$C$4*'Custos Unitários'!$E$21+'Custos Unitários'!$C$22*'Custos Unitários'!$C$5*'Custos Unitários'!$E$22)</f>
        <v>26842.928138778258</v>
      </c>
      <c r="S721" s="2">
        <f>Tabela1[[#This Row],[Qtdade Amplificação]]*('Custos Unitários'!D$20)+IF(Tabela1[[#This Row],[Qtdade Amplificação]]&gt;4,TRUNC(Tabela1[[#This Row],[Qtdade Amplificação]]/4)*'Custos Unitários'!D$17,0)</f>
        <v>0</v>
      </c>
      <c r="T72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72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721" s="2">
        <f>'Custos Unitários'!$C$23*'Custos Unitários'!$E$23*'Custos Unitários'!$C$6</f>
        <v>24215.39534631159</v>
      </c>
      <c r="W721" s="5">
        <f>SUM(Tabela3[[#This Row],[opex duto e fibra]:[opex infra estação]])</f>
        <v>84586.537437325198</v>
      </c>
    </row>
    <row r="722" spans="1:23" x14ac:dyDescent="0.25">
      <c r="A722" s="10">
        <v>250810</v>
      </c>
      <c r="B722" s="10" t="s">
        <v>61</v>
      </c>
      <c r="C722" s="10" t="s">
        <v>2427</v>
      </c>
      <c r="D722" s="10" t="s">
        <v>2428</v>
      </c>
      <c r="E722" s="10">
        <v>240050</v>
      </c>
      <c r="F722" s="10" t="s">
        <v>80</v>
      </c>
      <c r="G722" s="10" t="s">
        <v>138</v>
      </c>
      <c r="H722" s="10" t="s">
        <v>139</v>
      </c>
      <c r="I722" s="10">
        <v>1</v>
      </c>
      <c r="J722" s="11">
        <v>29.882999999999999</v>
      </c>
      <c r="K722" s="11">
        <f>IF(Tabela1[[#This Row],[distância '[km']]]&gt;100,TRUNC(Tabela1[[#This Row],[distância '[km']]]/'Custos Unitários'!$C$7,0),0)</f>
        <v>0</v>
      </c>
      <c r="L722" s="1">
        <f>Tabela1[[#This Row],[distância '[km']]]*(1+'Custos Unitários'!$C$8)*(('Custos Unitários'!$C$21*'Custos Unitários'!$C$4)+('Custos Unitários'!$C$22*'Custos Unitários'!$C$5))</f>
        <v>1143559.0686281957</v>
      </c>
      <c r="M722" s="1">
        <f>Tabela1[[#This Row],[Qtdade Amplificação]]*('Custos Unitários'!C$20)+IF(Tabela1[[#This Row],[Qtdade Amplificação]]&gt;4,TRUNC(Tabela1[[#This Row],[Qtdade Amplificação]]/4)*'Custos Unitários'!C$17,0)</f>
        <v>0</v>
      </c>
      <c r="N72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2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22" s="1">
        <f>'Custos Unitários'!$C$23*'Custos Unitários'!$C$6</f>
        <v>302692.44182889489</v>
      </c>
      <c r="Q722" s="5">
        <f>SUM(Tabela2[[#This Row],[custo duto e fibra]:[custo infra estação]])</f>
        <v>1812723.3081784267</v>
      </c>
      <c r="R722" s="2">
        <f>Tabela1[[#This Row],[distância '[km']]]*(1+'Custos Unitários'!$C$8)*('Custos Unitários'!$C$21*'Custos Unitários'!$C$4*'Custos Unitários'!$E$21+'Custos Unitários'!$C$22*'Custos Unitários'!$C$5*'Custos Unitários'!$E$22)</f>
        <v>13722.708823538349</v>
      </c>
      <c r="S722" s="2">
        <f>Tabela1[[#This Row],[Qtdade Amplificação]]*('Custos Unitários'!D$20)+IF(Tabela1[[#This Row],[Qtdade Amplificação]]&gt;4,TRUNC(Tabela1[[#This Row],[Qtdade Amplificação]]/4)*'Custos Unitários'!D$17,0)</f>
        <v>0</v>
      </c>
      <c r="T72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2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22" s="2">
        <f>'Custos Unitários'!$C$23*'Custos Unitários'!$E$23*'Custos Unitários'!$C$6</f>
        <v>24215.39534631159</v>
      </c>
      <c r="W722" s="5">
        <f>SUM(Tabela3[[#This Row],[opex duto e fibra]:[opex infra estação]])</f>
        <v>70925.349327021075</v>
      </c>
    </row>
    <row r="723" spans="1:23" x14ac:dyDescent="0.25">
      <c r="A723" s="10">
        <v>220555</v>
      </c>
      <c r="B723" s="10" t="s">
        <v>27</v>
      </c>
      <c r="C723" s="10" t="s">
        <v>2429</v>
      </c>
      <c r="D723" s="10" t="s">
        <v>2430</v>
      </c>
      <c r="E723" s="10">
        <v>221110</v>
      </c>
      <c r="F723" s="10" t="s">
        <v>27</v>
      </c>
      <c r="G723" s="10" t="s">
        <v>4587</v>
      </c>
      <c r="H723" s="10" t="s">
        <v>4588</v>
      </c>
      <c r="I723" s="10">
        <v>1</v>
      </c>
      <c r="J723" s="11">
        <v>33.237000000000002</v>
      </c>
      <c r="K723" s="11">
        <f>IF(Tabela1[[#This Row],[distância '[km']]]&gt;100,TRUNC(Tabela1[[#This Row],[distância '[km']]]/'Custos Unitários'!$C$7,0),0)</f>
        <v>0</v>
      </c>
      <c r="L723" s="1">
        <f>Tabela1[[#This Row],[distância '[km']]]*(1+'Custos Unitários'!$C$8)*(('Custos Unitários'!$C$21*'Custos Unitários'!$C$4)+('Custos Unitários'!$C$22*'Custos Unitários'!$C$5))</f>
        <v>1271909.5393365906</v>
      </c>
      <c r="M723" s="1">
        <f>Tabela1[[#This Row],[Qtdade Amplificação]]*('Custos Unitários'!C$20)+IF(Tabela1[[#This Row],[Qtdade Amplificação]]&gt;4,TRUNC(Tabela1[[#This Row],[Qtdade Amplificação]]/4)*'Custos Unitários'!C$17,0)</f>
        <v>0</v>
      </c>
      <c r="N72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2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23" s="1">
        <f>'Custos Unitários'!$C$23*'Custos Unitários'!$C$6</f>
        <v>302692.44182889489</v>
      </c>
      <c r="Q723" s="5">
        <f>SUM(Tabela2[[#This Row],[custo duto e fibra]:[custo infra estação]])</f>
        <v>1941073.7788868216</v>
      </c>
      <c r="R723" s="2">
        <f>Tabela1[[#This Row],[distância '[km']]]*(1+'Custos Unitários'!$C$8)*('Custos Unitários'!$C$21*'Custos Unitários'!$C$4*'Custos Unitários'!$E$21+'Custos Unitários'!$C$22*'Custos Unitários'!$C$5*'Custos Unitários'!$E$22)</f>
        <v>15262.914472039089</v>
      </c>
      <c r="S723" s="2">
        <f>Tabela1[[#This Row],[Qtdade Amplificação]]*('Custos Unitários'!D$20)+IF(Tabela1[[#This Row],[Qtdade Amplificação]]&gt;4,TRUNC(Tabela1[[#This Row],[Qtdade Amplificação]]/4)*'Custos Unitários'!D$17,0)</f>
        <v>0</v>
      </c>
      <c r="T72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2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23" s="2">
        <f>'Custos Unitários'!$C$23*'Custos Unitários'!$E$23*'Custos Unitários'!$C$6</f>
        <v>24215.39534631159</v>
      </c>
      <c r="W723" s="5">
        <f>SUM(Tabela3[[#This Row],[opex duto e fibra]:[opex infra estação]])</f>
        <v>72465.554975521809</v>
      </c>
    </row>
    <row r="724" spans="1:23" x14ac:dyDescent="0.25">
      <c r="A724" s="10">
        <v>431123</v>
      </c>
      <c r="B724" s="10" t="s">
        <v>32</v>
      </c>
      <c r="C724" s="10" t="s">
        <v>2431</v>
      </c>
      <c r="D724" s="10" t="s">
        <v>2432</v>
      </c>
      <c r="E724" s="10">
        <v>432070</v>
      </c>
      <c r="F724" s="10" t="s">
        <v>32</v>
      </c>
      <c r="G724" s="10" t="s">
        <v>1985</v>
      </c>
      <c r="H724" s="10" t="s">
        <v>1986</v>
      </c>
      <c r="I724" s="10">
        <v>1</v>
      </c>
      <c r="J724" s="11">
        <v>13.025</v>
      </c>
      <c r="K724" s="11">
        <f>IF(Tabela1[[#This Row],[distância '[km']]]&gt;100,TRUNC(Tabela1[[#This Row],[distância '[km']]]/'Custos Unitários'!$C$7,0),0)</f>
        <v>0</v>
      </c>
      <c r="L724" s="1">
        <f>Tabela1[[#This Row],[distância '[km']]]*(1+'Custos Unitários'!$C$8)*(('Custos Unitários'!$C$21*'Custos Unitários'!$C$4)+('Custos Unitários'!$C$22*'Custos Unitários'!$C$5))</f>
        <v>498439.14161504019</v>
      </c>
      <c r="M724" s="1">
        <f>Tabela1[[#This Row],[Qtdade Amplificação]]*('Custos Unitários'!C$20)+IF(Tabela1[[#This Row],[Qtdade Amplificação]]&gt;4,TRUNC(Tabela1[[#This Row],[Qtdade Amplificação]]/4)*'Custos Unitários'!C$17,0)</f>
        <v>0</v>
      </c>
      <c r="N72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2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24" s="1">
        <f>'Custos Unitários'!$C$23*'Custos Unitários'!$C$6</f>
        <v>302692.44182889489</v>
      </c>
      <c r="Q724" s="5">
        <f>SUM(Tabela2[[#This Row],[custo duto e fibra]:[custo infra estação]])</f>
        <v>1167603.3811652714</v>
      </c>
      <c r="R724" s="2">
        <f>Tabela1[[#This Row],[distância '[km']]]*(1+'Custos Unitários'!$C$8)*('Custos Unitários'!$C$21*'Custos Unitários'!$C$4*'Custos Unitários'!$E$21+'Custos Unitários'!$C$22*'Custos Unitários'!$C$5*'Custos Unitários'!$E$22)</f>
        <v>5981.269699380483</v>
      </c>
      <c r="S724" s="2">
        <f>Tabela1[[#This Row],[Qtdade Amplificação]]*('Custos Unitários'!D$20)+IF(Tabela1[[#This Row],[Qtdade Amplificação]]&gt;4,TRUNC(Tabela1[[#This Row],[Qtdade Amplificação]]/4)*'Custos Unitários'!D$17,0)</f>
        <v>0</v>
      </c>
      <c r="T72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2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24" s="2">
        <f>'Custos Unitários'!$C$23*'Custos Unitários'!$E$23*'Custos Unitários'!$C$6</f>
        <v>24215.39534631159</v>
      </c>
      <c r="W724" s="5">
        <f>SUM(Tabela3[[#This Row],[opex duto e fibra]:[opex infra estação]])</f>
        <v>63183.910202863204</v>
      </c>
    </row>
    <row r="725" spans="1:23" x14ac:dyDescent="0.25">
      <c r="A725" s="10">
        <v>240620</v>
      </c>
      <c r="B725" s="10" t="s">
        <v>80</v>
      </c>
      <c r="C725" s="10" t="s">
        <v>2433</v>
      </c>
      <c r="D725" s="10" t="s">
        <v>2434</v>
      </c>
      <c r="E725" s="10">
        <v>240910</v>
      </c>
      <c r="F725" s="10" t="s">
        <v>80</v>
      </c>
      <c r="G725" s="10" t="s">
        <v>2435</v>
      </c>
      <c r="H725" s="10" t="s">
        <v>2436</v>
      </c>
      <c r="I725" s="10">
        <v>1</v>
      </c>
      <c r="J725" s="11">
        <v>11.56</v>
      </c>
      <c r="K725" s="11">
        <f>IF(Tabela1[[#This Row],[distância '[km']]]&gt;100,TRUNC(Tabela1[[#This Row],[distância '[km']]]/'Custos Unitários'!$C$7,0),0)</f>
        <v>0</v>
      </c>
      <c r="L725" s="1">
        <f>Tabela1[[#This Row],[distância '[km']]]*(1+'Custos Unitários'!$C$8)*(('Custos Unitários'!$C$21*'Custos Unitários'!$C$4)+('Custos Unitários'!$C$22*'Custos Unitários'!$C$5))</f>
        <v>442376.69689595891</v>
      </c>
      <c r="M725" s="1">
        <f>Tabela1[[#This Row],[Qtdade Amplificação]]*('Custos Unitários'!C$20)+IF(Tabela1[[#This Row],[Qtdade Amplificação]]&gt;4,TRUNC(Tabela1[[#This Row],[Qtdade Amplificação]]/4)*'Custos Unitários'!C$17,0)</f>
        <v>0</v>
      </c>
      <c r="N72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2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25" s="1">
        <f>'Custos Unitários'!$C$23*'Custos Unitários'!$C$6</f>
        <v>302692.44182889489</v>
      </c>
      <c r="Q725" s="5">
        <f>SUM(Tabela2[[#This Row],[custo duto e fibra]:[custo infra estação]])</f>
        <v>1111540.9364461901</v>
      </c>
      <c r="R725" s="2">
        <f>Tabela1[[#This Row],[distância '[km']]]*(1+'Custos Unitários'!$C$8)*('Custos Unitários'!$C$21*'Custos Unitários'!$C$4*'Custos Unitários'!$E$21+'Custos Unitários'!$C$22*'Custos Unitários'!$C$5*'Custos Unitários'!$E$22)</f>
        <v>5308.5203627515075</v>
      </c>
      <c r="S725" s="2">
        <f>Tabela1[[#This Row],[Qtdade Amplificação]]*('Custos Unitários'!D$20)+IF(Tabela1[[#This Row],[Qtdade Amplificação]]&gt;4,TRUNC(Tabela1[[#This Row],[Qtdade Amplificação]]/4)*'Custos Unitários'!D$17,0)</f>
        <v>0</v>
      </c>
      <c r="T72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2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25" s="2">
        <f>'Custos Unitários'!$C$23*'Custos Unitários'!$E$23*'Custos Unitários'!$C$6</f>
        <v>24215.39534631159</v>
      </c>
      <c r="W725" s="5">
        <f>SUM(Tabela3[[#This Row],[opex duto e fibra]:[opex infra estação]])</f>
        <v>62511.160866234233</v>
      </c>
    </row>
    <row r="726" spans="1:23" x14ac:dyDescent="0.25">
      <c r="A726" s="10">
        <v>171190</v>
      </c>
      <c r="B726" s="10" t="s">
        <v>20</v>
      </c>
      <c r="C726" s="10" t="s">
        <v>2437</v>
      </c>
      <c r="D726" s="10" t="s">
        <v>2438</v>
      </c>
      <c r="E726" s="10">
        <v>171500</v>
      </c>
      <c r="F726" s="10" t="s">
        <v>20</v>
      </c>
      <c r="G726" s="10" t="s">
        <v>1442</v>
      </c>
      <c r="H726" s="10" t="s">
        <v>1443</v>
      </c>
      <c r="I726" s="10">
        <v>1</v>
      </c>
      <c r="J726" s="11">
        <v>86.700999999999993</v>
      </c>
      <c r="K726" s="11">
        <f>IF(Tabela1[[#This Row],[distância '[km']]]&gt;100,TRUNC(Tabela1[[#This Row],[distância '[km']]]/'Custos Unitários'!$C$7,0),0)</f>
        <v>0</v>
      </c>
      <c r="L726" s="1">
        <f>Tabela1[[#This Row],[distância '[km']]]*(1+'Custos Unitários'!$C$8)*(('Custos Unitários'!$C$21*'Custos Unitários'!$C$4)+('Custos Unitários'!$C$22*'Custos Unitários'!$C$5))</f>
        <v>3317863.494600046</v>
      </c>
      <c r="M726" s="1">
        <f>Tabela1[[#This Row],[Qtdade Amplificação]]*('Custos Unitários'!C$20)+IF(Tabela1[[#This Row],[Qtdade Amplificação]]&gt;4,TRUNC(Tabela1[[#This Row],[Qtdade Amplificação]]/4)*'Custos Unitários'!C$17,0)</f>
        <v>0</v>
      </c>
      <c r="N72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72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726" s="1">
        <f>'Custos Unitários'!$C$23*'Custos Unitários'!$C$6</f>
        <v>302692.44182889489</v>
      </c>
      <c r="Q726" s="5">
        <f>SUM(Tabela2[[#This Row],[custo duto e fibra]:[custo infra estação]])</f>
        <v>4038339.0752417464</v>
      </c>
      <c r="R726" s="2">
        <f>Tabela1[[#This Row],[distância '[km']]]*(1+'Custos Unitários'!$C$8)*('Custos Unitários'!$C$21*'Custos Unitários'!$C$4*'Custos Unitários'!$E$21+'Custos Unitários'!$C$22*'Custos Unitários'!$C$5*'Custos Unitários'!$E$22)</f>
        <v>39814.361935200555</v>
      </c>
      <c r="S726" s="2">
        <f>Tabela1[[#This Row],[Qtdade Amplificação]]*('Custos Unitários'!D$20)+IF(Tabela1[[#This Row],[Qtdade Amplificação]]&gt;4,TRUNC(Tabela1[[#This Row],[Qtdade Amplificação]]/4)*'Custos Unitários'!D$17,0)</f>
        <v>0</v>
      </c>
      <c r="T72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72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726" s="2">
        <f>'Custos Unitários'!$C$23*'Custos Unitários'!$E$23*'Custos Unitários'!$C$6</f>
        <v>24215.39534631159</v>
      </c>
      <c r="W726" s="5">
        <f>SUM(Tabela3[[#This Row],[opex duto e fibra]:[opex infra estação]])</f>
        <v>102148.13654783022</v>
      </c>
    </row>
    <row r="727" spans="1:23" x14ac:dyDescent="0.25">
      <c r="A727" s="10">
        <v>250820</v>
      </c>
      <c r="B727" s="10" t="s">
        <v>61</v>
      </c>
      <c r="C727" s="10" t="s">
        <v>2439</v>
      </c>
      <c r="D727" s="10" t="s">
        <v>2440</v>
      </c>
      <c r="E727" s="10">
        <v>250360</v>
      </c>
      <c r="F727" s="10" t="s">
        <v>61</v>
      </c>
      <c r="G727" s="10" t="s">
        <v>1619</v>
      </c>
      <c r="H727" s="10" t="s">
        <v>1620</v>
      </c>
      <c r="I727" s="10">
        <v>1</v>
      </c>
      <c r="J727" s="11">
        <v>15.893000000000001</v>
      </c>
      <c r="K727" s="11">
        <f>IF(Tabela1[[#This Row],[distância '[km']]]&gt;100,TRUNC(Tabela1[[#This Row],[distância '[km']]]/'Custos Unitários'!$C$7,0),0)</f>
        <v>0</v>
      </c>
      <c r="L727" s="1">
        <f>Tabela1[[#This Row],[distância '[km']]]*(1+'Custos Unitários'!$C$8)*(('Custos Unitários'!$C$21*'Custos Unitários'!$C$4)+('Custos Unitários'!$C$22*'Custos Unitários'!$C$5))</f>
        <v>608191.42247123492</v>
      </c>
      <c r="M727" s="1">
        <f>Tabela1[[#This Row],[Qtdade Amplificação]]*('Custos Unitários'!C$20)+IF(Tabela1[[#This Row],[Qtdade Amplificação]]&gt;4,TRUNC(Tabela1[[#This Row],[Qtdade Amplificação]]/4)*'Custos Unitários'!C$17,0)</f>
        <v>0</v>
      </c>
      <c r="N72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2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27" s="1">
        <f>'Custos Unitários'!$C$23*'Custos Unitários'!$C$6</f>
        <v>302692.44182889489</v>
      </c>
      <c r="Q727" s="5">
        <f>SUM(Tabela2[[#This Row],[custo duto e fibra]:[custo infra estação]])</f>
        <v>1277355.6620214661</v>
      </c>
      <c r="R727" s="2">
        <f>Tabela1[[#This Row],[distância '[km']]]*(1+'Custos Unitários'!$C$8)*('Custos Unitários'!$C$21*'Custos Unitários'!$C$4*'Custos Unitários'!$E$21+'Custos Unitários'!$C$22*'Custos Unitários'!$C$5*'Custos Unitários'!$E$22)</f>
        <v>7298.2970696548191</v>
      </c>
      <c r="S727" s="2">
        <f>Tabela1[[#This Row],[Qtdade Amplificação]]*('Custos Unitários'!D$20)+IF(Tabela1[[#This Row],[Qtdade Amplificação]]&gt;4,TRUNC(Tabela1[[#This Row],[Qtdade Amplificação]]/4)*'Custos Unitários'!D$17,0)</f>
        <v>0</v>
      </c>
      <c r="T72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2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27" s="2">
        <f>'Custos Unitários'!$C$23*'Custos Unitários'!$E$23*'Custos Unitários'!$C$6</f>
        <v>24215.39534631159</v>
      </c>
      <c r="W727" s="5">
        <f>SUM(Tabela3[[#This Row],[opex duto e fibra]:[opex infra estação]])</f>
        <v>64500.937573137548</v>
      </c>
    </row>
    <row r="728" spans="1:23" x14ac:dyDescent="0.25">
      <c r="A728" s="10">
        <v>240630</v>
      </c>
      <c r="B728" s="10" t="s">
        <v>80</v>
      </c>
      <c r="C728" s="10" t="s">
        <v>2441</v>
      </c>
      <c r="D728" s="10" t="s">
        <v>2442</v>
      </c>
      <c r="E728" s="10">
        <v>241480</v>
      </c>
      <c r="F728" s="10" t="s">
        <v>80</v>
      </c>
      <c r="G728" s="10" t="s">
        <v>2443</v>
      </c>
      <c r="H728" s="10" t="s">
        <v>2444</v>
      </c>
      <c r="I728" s="10">
        <v>1</v>
      </c>
      <c r="J728" s="11">
        <v>13.436999999999999</v>
      </c>
      <c r="K728" s="11">
        <f>IF(Tabela1[[#This Row],[distância '[km']]]&gt;100,TRUNC(Tabela1[[#This Row],[distância '[km']]]/'Custos Unitários'!$C$7,0),0)</f>
        <v>0</v>
      </c>
      <c r="L728" s="1">
        <f>Tabela1[[#This Row],[distância '[km']]]*(1+'Custos Unitários'!$C$8)*(('Custos Unitários'!$C$21*'Custos Unitários'!$C$4)+('Custos Unitários'!$C$22*'Custos Unitários'!$C$5))</f>
        <v>514205.50832102069</v>
      </c>
      <c r="M728" s="1">
        <f>Tabela1[[#This Row],[Qtdade Amplificação]]*('Custos Unitários'!C$20)+IF(Tabela1[[#This Row],[Qtdade Amplificação]]&gt;4,TRUNC(Tabela1[[#This Row],[Qtdade Amplificação]]/4)*'Custos Unitários'!C$17,0)</f>
        <v>0</v>
      </c>
      <c r="N72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2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28" s="1">
        <f>'Custos Unitários'!$C$23*'Custos Unitários'!$C$6</f>
        <v>302692.44182889489</v>
      </c>
      <c r="Q728" s="5">
        <f>SUM(Tabela2[[#This Row],[custo duto e fibra]:[custo infra estação]])</f>
        <v>1183369.7478712518</v>
      </c>
      <c r="R728" s="2">
        <f>Tabela1[[#This Row],[distância '[km']]]*(1+'Custos Unitários'!$C$8)*('Custos Unitários'!$C$21*'Custos Unitários'!$C$4*'Custos Unitários'!$E$21+'Custos Unitários'!$C$22*'Custos Unitários'!$C$5*'Custos Unitários'!$E$22)</f>
        <v>6170.4660998522486</v>
      </c>
      <c r="S728" s="2">
        <f>Tabela1[[#This Row],[Qtdade Amplificação]]*('Custos Unitários'!D$20)+IF(Tabela1[[#This Row],[Qtdade Amplificação]]&gt;4,TRUNC(Tabela1[[#This Row],[Qtdade Amplificação]]/4)*'Custos Unitários'!D$17,0)</f>
        <v>0</v>
      </c>
      <c r="T72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2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28" s="2">
        <f>'Custos Unitários'!$C$23*'Custos Unitários'!$E$23*'Custos Unitários'!$C$6</f>
        <v>24215.39534631159</v>
      </c>
      <c r="W728" s="5">
        <f>SUM(Tabela3[[#This Row],[opex duto e fibra]:[opex infra estação]])</f>
        <v>63373.106603334978</v>
      </c>
    </row>
    <row r="729" spans="1:23" x14ac:dyDescent="0.25">
      <c r="A729" s="10">
        <v>240640</v>
      </c>
      <c r="B729" s="10" t="s">
        <v>80</v>
      </c>
      <c r="C729" s="10" t="s">
        <v>2445</v>
      </c>
      <c r="D729" s="10" t="s">
        <v>2446</v>
      </c>
      <c r="E729" s="10">
        <v>241260</v>
      </c>
      <c r="F729" s="10" t="s">
        <v>80</v>
      </c>
      <c r="G729" s="10" t="s">
        <v>4195</v>
      </c>
      <c r="H729" s="10" t="s">
        <v>4196</v>
      </c>
      <c r="I729" s="10">
        <v>1</v>
      </c>
      <c r="J729" s="11">
        <v>21.06</v>
      </c>
      <c r="K729" s="11">
        <f>IF(Tabela1[[#This Row],[distância '[km']]]&gt;100,TRUNC(Tabela1[[#This Row],[distância '[km']]]/'Custos Unitários'!$C$7,0),0)</f>
        <v>0</v>
      </c>
      <c r="L729" s="1">
        <f>Tabela1[[#This Row],[distância '[km']]]*(1+'Custos Unitários'!$C$8)*(('Custos Unitários'!$C$21*'Custos Unitários'!$C$4)+('Custos Unitários'!$C$22*'Custos Unitários'!$C$5))</f>
        <v>805921.56026201509</v>
      </c>
      <c r="M729" s="1">
        <f>Tabela1[[#This Row],[Qtdade Amplificação]]*('Custos Unitários'!C$20)+IF(Tabela1[[#This Row],[Qtdade Amplificação]]&gt;4,TRUNC(Tabela1[[#This Row],[Qtdade Amplificação]]/4)*'Custos Unitários'!C$17,0)</f>
        <v>0</v>
      </c>
      <c r="N72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2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29" s="1">
        <f>'Custos Unitários'!$C$23*'Custos Unitários'!$C$6</f>
        <v>302692.44182889489</v>
      </c>
      <c r="Q729" s="5">
        <f>SUM(Tabela2[[#This Row],[custo duto e fibra]:[custo infra estação]])</f>
        <v>1475085.7998122463</v>
      </c>
      <c r="R729" s="2">
        <f>Tabela1[[#This Row],[distância '[km']]]*(1+'Custos Unitários'!$C$8)*('Custos Unitários'!$C$21*'Custos Unitários'!$C$4*'Custos Unitários'!$E$21+'Custos Unitários'!$C$22*'Custos Unitários'!$C$5*'Custos Unitários'!$E$22)</f>
        <v>9671.0587231441823</v>
      </c>
      <c r="S729" s="2">
        <f>Tabela1[[#This Row],[Qtdade Amplificação]]*('Custos Unitários'!D$20)+IF(Tabela1[[#This Row],[Qtdade Amplificação]]&gt;4,TRUNC(Tabela1[[#This Row],[Qtdade Amplificação]]/4)*'Custos Unitários'!D$17,0)</f>
        <v>0</v>
      </c>
      <c r="T72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2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29" s="2">
        <f>'Custos Unitários'!$C$23*'Custos Unitários'!$E$23*'Custos Unitários'!$C$6</f>
        <v>24215.39534631159</v>
      </c>
      <c r="W729" s="5">
        <f>SUM(Tabela3[[#This Row],[opex duto e fibra]:[opex infra estação]])</f>
        <v>66873.699226626908</v>
      </c>
    </row>
    <row r="730" spans="1:23" x14ac:dyDescent="0.25">
      <c r="A730" s="10">
        <v>220556</v>
      </c>
      <c r="B730" s="10" t="s">
        <v>27</v>
      </c>
      <c r="C730" s="10" t="s">
        <v>2447</v>
      </c>
      <c r="D730" s="10" t="s">
        <v>2448</v>
      </c>
      <c r="E730" s="10">
        <v>260020</v>
      </c>
      <c r="F730" s="10" t="s">
        <v>13</v>
      </c>
      <c r="G730" s="10" t="s">
        <v>49</v>
      </c>
      <c r="H730" s="10" t="s">
        <v>50</v>
      </c>
      <c r="I730" s="10">
        <v>1</v>
      </c>
      <c r="J730" s="11">
        <v>92.573999999999998</v>
      </c>
      <c r="K730" s="11">
        <f>IF(Tabela1[[#This Row],[distância '[km']]]&gt;100,TRUNC(Tabela1[[#This Row],[distância '[km']]]/'Custos Unitários'!$C$7,0),0)</f>
        <v>0</v>
      </c>
      <c r="L730" s="1">
        <f>Tabela1[[#This Row],[distância '[km']]]*(1+'Custos Unitários'!$C$8)*(('Custos Unitários'!$C$21*'Custos Unitários'!$C$4)+('Custos Unitários'!$C$22*'Custos Unitários'!$C$5))</f>
        <v>3542610.7559209773</v>
      </c>
      <c r="M730" s="1">
        <f>Tabela1[[#This Row],[Qtdade Amplificação]]*('Custos Unitários'!C$20)+IF(Tabela1[[#This Row],[Qtdade Amplificação]]&gt;4,TRUNC(Tabela1[[#This Row],[Qtdade Amplificação]]/4)*'Custos Unitários'!C$17,0)</f>
        <v>0</v>
      </c>
      <c r="N73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73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730" s="1">
        <f>'Custos Unitários'!$C$23*'Custos Unitários'!$C$6</f>
        <v>302692.44182889489</v>
      </c>
      <c r="Q730" s="5">
        <f>SUM(Tabela2[[#This Row],[custo duto e fibra]:[custo infra estação]])</f>
        <v>4263086.3365626782</v>
      </c>
      <c r="R730" s="2">
        <f>Tabela1[[#This Row],[distância '[km']]]*(1+'Custos Unitários'!$C$8)*('Custos Unitários'!$C$21*'Custos Unitários'!$C$4*'Custos Unitários'!$E$21+'Custos Unitários'!$C$22*'Custos Unitários'!$C$5*'Custos Unitários'!$E$22)</f>
        <v>42511.329071051732</v>
      </c>
      <c r="S730" s="2">
        <f>Tabela1[[#This Row],[Qtdade Amplificação]]*('Custos Unitários'!D$20)+IF(Tabela1[[#This Row],[Qtdade Amplificação]]&gt;4,TRUNC(Tabela1[[#This Row],[Qtdade Amplificação]]/4)*'Custos Unitários'!D$17,0)</f>
        <v>0</v>
      </c>
      <c r="T73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73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730" s="2">
        <f>'Custos Unitários'!$C$23*'Custos Unitários'!$E$23*'Custos Unitários'!$C$6</f>
        <v>24215.39534631159</v>
      </c>
      <c r="W730" s="5">
        <f>SUM(Tabela3[[#This Row],[opex duto e fibra]:[opex infra estação]])</f>
        <v>104845.1036836814</v>
      </c>
    </row>
    <row r="731" spans="1:23" x14ac:dyDescent="0.25">
      <c r="A731" s="10">
        <v>210592</v>
      </c>
      <c r="B731" s="10" t="s">
        <v>17</v>
      </c>
      <c r="C731" s="10" t="s">
        <v>2449</v>
      </c>
      <c r="D731" s="10" t="s">
        <v>2450</v>
      </c>
      <c r="E731" s="10">
        <v>211110</v>
      </c>
      <c r="F731" s="10" t="s">
        <v>17</v>
      </c>
      <c r="G731" s="10" t="s">
        <v>4101</v>
      </c>
      <c r="H731" s="10" t="s">
        <v>4102</v>
      </c>
      <c r="I731" s="10">
        <v>1</v>
      </c>
      <c r="J731" s="11">
        <v>84.335999999999999</v>
      </c>
      <c r="K731" s="11">
        <f>IF(Tabela1[[#This Row],[distância '[km']]]&gt;100,TRUNC(Tabela1[[#This Row],[distância '[km']]]/'Custos Unitários'!$C$7,0),0)</f>
        <v>0</v>
      </c>
      <c r="L731" s="1">
        <f>Tabela1[[#This Row],[distância '[km']]]*(1+'Custos Unitários'!$C$8)*(('Custos Unitários'!$C$21*'Custos Unitários'!$C$4)+('Custos Unitários'!$C$22*'Custos Unitários'!$C$5))</f>
        <v>3227359.9575620755</v>
      </c>
      <c r="M731" s="1">
        <f>Tabela1[[#This Row],[Qtdade Amplificação]]*('Custos Unitários'!C$20)+IF(Tabela1[[#This Row],[Qtdade Amplificação]]&gt;4,TRUNC(Tabela1[[#This Row],[Qtdade Amplificação]]/4)*'Custos Unitários'!C$17,0)</f>
        <v>0</v>
      </c>
      <c r="N73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73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731" s="1">
        <f>'Custos Unitários'!$C$23*'Custos Unitários'!$C$6</f>
        <v>302692.44182889489</v>
      </c>
      <c r="Q731" s="5">
        <f>SUM(Tabela2[[#This Row],[custo duto e fibra]:[custo infra estação]])</f>
        <v>3947835.5382037759</v>
      </c>
      <c r="R731" s="2">
        <f>Tabela1[[#This Row],[distância '[km']]]*(1+'Custos Unitários'!$C$8)*('Custos Unitários'!$C$21*'Custos Unitários'!$C$4*'Custos Unitários'!$E$21+'Custos Unitários'!$C$22*'Custos Unitários'!$C$5*'Custos Unitários'!$E$22)</f>
        <v>38728.319490744907</v>
      </c>
      <c r="S731" s="2">
        <f>Tabela1[[#This Row],[Qtdade Amplificação]]*('Custos Unitários'!D$20)+IF(Tabela1[[#This Row],[Qtdade Amplificação]]&gt;4,TRUNC(Tabela1[[#This Row],[Qtdade Amplificação]]/4)*'Custos Unitários'!D$17,0)</f>
        <v>0</v>
      </c>
      <c r="T73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73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731" s="2">
        <f>'Custos Unitários'!$C$23*'Custos Unitários'!$E$23*'Custos Unitários'!$C$6</f>
        <v>24215.39534631159</v>
      </c>
      <c r="W731" s="5">
        <f>SUM(Tabela3[[#This Row],[opex duto e fibra]:[opex infra estação]])</f>
        <v>101062.09410337458</v>
      </c>
    </row>
    <row r="732" spans="1:23" x14ac:dyDescent="0.25">
      <c r="A732" s="10">
        <v>260860</v>
      </c>
      <c r="B732" s="10" t="s">
        <v>13</v>
      </c>
      <c r="C732" s="10" t="s">
        <v>2453</v>
      </c>
      <c r="D732" s="10" t="s">
        <v>2454</v>
      </c>
      <c r="E732" s="10">
        <v>270760</v>
      </c>
      <c r="F732" s="10" t="s">
        <v>589</v>
      </c>
      <c r="G732" s="10" t="s">
        <v>2455</v>
      </c>
      <c r="H732" s="10" t="s">
        <v>2456</v>
      </c>
      <c r="I732" s="10">
        <v>1</v>
      </c>
      <c r="J732" s="11">
        <v>28.532</v>
      </c>
      <c r="K732" s="11">
        <f>IF(Tabela1[[#This Row],[distância '[km']]]&gt;100,TRUNC(Tabela1[[#This Row],[distância '[km']]]/'Custos Unitários'!$C$7,0),0)</f>
        <v>0</v>
      </c>
      <c r="L732" s="1">
        <f>Tabela1[[#This Row],[distância '[km']]]*(1+'Custos Unitários'!$C$8)*(('Custos Unitários'!$C$21*'Custos Unitários'!$C$4)+('Custos Unitários'!$C$22*'Custos Unitários'!$C$5))</f>
        <v>1091859.1622695068</v>
      </c>
      <c r="M732" s="1">
        <f>Tabela1[[#This Row],[Qtdade Amplificação]]*('Custos Unitários'!C$20)+IF(Tabela1[[#This Row],[Qtdade Amplificação]]&gt;4,TRUNC(Tabela1[[#This Row],[Qtdade Amplificação]]/4)*'Custos Unitários'!C$17,0)</f>
        <v>0</v>
      </c>
      <c r="N73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3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32" s="1">
        <f>'Custos Unitários'!$C$23*'Custos Unitários'!$C$6</f>
        <v>302692.44182889489</v>
      </c>
      <c r="Q732" s="5">
        <f>SUM(Tabela2[[#This Row],[custo duto e fibra]:[custo infra estação]])</f>
        <v>1761023.4018197379</v>
      </c>
      <c r="R732" s="2">
        <f>Tabela1[[#This Row],[distância '[km']]]*(1+'Custos Unitários'!$C$8)*('Custos Unitários'!$C$21*'Custos Unitários'!$C$4*'Custos Unitários'!$E$21+'Custos Unitários'!$C$22*'Custos Unitários'!$C$5*'Custos Unitários'!$E$22)</f>
        <v>13102.309947234084</v>
      </c>
      <c r="S732" s="2">
        <f>Tabela1[[#This Row],[Qtdade Amplificação]]*('Custos Unitários'!D$20)+IF(Tabela1[[#This Row],[Qtdade Amplificação]]&gt;4,TRUNC(Tabela1[[#This Row],[Qtdade Amplificação]]/4)*'Custos Unitários'!D$17,0)</f>
        <v>0</v>
      </c>
      <c r="T73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3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32" s="2">
        <f>'Custos Unitários'!$C$23*'Custos Unitários'!$E$23*'Custos Unitários'!$C$6</f>
        <v>24215.39534631159</v>
      </c>
      <c r="W732" s="5">
        <f>SUM(Tabela3[[#This Row],[opex duto e fibra]:[opex infra estação]])</f>
        <v>70304.950450716802</v>
      </c>
    </row>
    <row r="733" spans="1:23" x14ac:dyDescent="0.25">
      <c r="A733" s="10">
        <v>220559</v>
      </c>
      <c r="B733" s="10" t="s">
        <v>27</v>
      </c>
      <c r="C733" s="10" t="s">
        <v>2457</v>
      </c>
      <c r="D733" s="10" t="s">
        <v>2458</v>
      </c>
      <c r="E733" s="10">
        <v>221130</v>
      </c>
      <c r="F733" s="10" t="s">
        <v>27</v>
      </c>
      <c r="G733" s="10" t="s">
        <v>426</v>
      </c>
      <c r="H733" s="10" t="s">
        <v>427</v>
      </c>
      <c r="I733" s="10">
        <v>1</v>
      </c>
      <c r="J733" s="11">
        <v>25.827999999999999</v>
      </c>
      <c r="K733" s="11">
        <f>IF(Tabela1[[#This Row],[distância '[km']]]&gt;100,TRUNC(Tabela1[[#This Row],[distância '[km']]]/'Custos Unitários'!$C$7,0),0)</f>
        <v>0</v>
      </c>
      <c r="L733" s="1">
        <f>Tabela1[[#This Row],[distância '[km']]]*(1+'Custos Unitários'!$C$8)*(('Custos Unitários'!$C$21*'Custos Unitários'!$C$4)+('Custos Unitários'!$C$22*'Custos Unitários'!$C$5))</f>
        <v>988382.81379142101</v>
      </c>
      <c r="M733" s="1">
        <f>Tabela1[[#This Row],[Qtdade Amplificação]]*('Custos Unitários'!C$20)+IF(Tabela1[[#This Row],[Qtdade Amplificação]]&gt;4,TRUNC(Tabela1[[#This Row],[Qtdade Amplificação]]/4)*'Custos Unitários'!C$17,0)</f>
        <v>0</v>
      </c>
      <c r="N73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3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33" s="1">
        <f>'Custos Unitários'!$C$23*'Custos Unitários'!$C$6</f>
        <v>302692.44182889489</v>
      </c>
      <c r="Q733" s="5">
        <f>SUM(Tabela2[[#This Row],[custo duto e fibra]:[custo infra estação]])</f>
        <v>1657547.053341652</v>
      </c>
      <c r="R733" s="2">
        <f>Tabela1[[#This Row],[distância '[km']]]*(1+'Custos Unitários'!$C$8)*('Custos Unitários'!$C$21*'Custos Unitários'!$C$4*'Custos Unitários'!$E$21+'Custos Unitários'!$C$22*'Custos Unitários'!$C$5*'Custos Unitários'!$E$22)</f>
        <v>11860.593765497053</v>
      </c>
      <c r="S733" s="2">
        <f>Tabela1[[#This Row],[Qtdade Amplificação]]*('Custos Unitários'!D$20)+IF(Tabela1[[#This Row],[Qtdade Amplificação]]&gt;4,TRUNC(Tabela1[[#This Row],[Qtdade Amplificação]]/4)*'Custos Unitários'!D$17,0)</f>
        <v>0</v>
      </c>
      <c r="T73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3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33" s="2">
        <f>'Custos Unitários'!$C$23*'Custos Unitários'!$E$23*'Custos Unitários'!$C$6</f>
        <v>24215.39534631159</v>
      </c>
      <c r="W733" s="5">
        <f>SUM(Tabela3[[#This Row],[opex duto e fibra]:[opex infra estação]])</f>
        <v>69063.234268979781</v>
      </c>
    </row>
    <row r="734" spans="1:23" x14ac:dyDescent="0.25">
      <c r="A734" s="10">
        <v>171195</v>
      </c>
      <c r="B734" s="10" t="s">
        <v>20</v>
      </c>
      <c r="C734" s="10" t="s">
        <v>2459</v>
      </c>
      <c r="D734" s="10" t="s">
        <v>2460</v>
      </c>
      <c r="E734" s="10">
        <v>170110</v>
      </c>
      <c r="F734" s="10" t="s">
        <v>20</v>
      </c>
      <c r="G734" s="10" t="s">
        <v>313</v>
      </c>
      <c r="H734" s="10" t="s">
        <v>314</v>
      </c>
      <c r="I734" s="10">
        <v>1</v>
      </c>
      <c r="J734" s="11">
        <v>97.872</v>
      </c>
      <c r="K734" s="11">
        <f>IF(Tabela1[[#This Row],[distância '[km']]]&gt;100,TRUNC(Tabela1[[#This Row],[distância '[km']]]/'Custos Unitários'!$C$7,0),0)</f>
        <v>0</v>
      </c>
      <c r="L734" s="1">
        <f>Tabela1[[#This Row],[distância '[km']]]*(1+'Custos Unitários'!$C$8)*(('Custos Unitários'!$C$21*'Custos Unitários'!$C$4)+('Custos Unitários'!$C$22*'Custos Unitários'!$C$5))</f>
        <v>3745353.986038174</v>
      </c>
      <c r="M734" s="1">
        <f>Tabela1[[#This Row],[Qtdade Amplificação]]*('Custos Unitários'!C$20)+IF(Tabela1[[#This Row],[Qtdade Amplificação]]&gt;4,TRUNC(Tabela1[[#This Row],[Qtdade Amplificação]]/4)*'Custos Unitários'!C$17,0)</f>
        <v>0</v>
      </c>
      <c r="N73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73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734" s="1">
        <f>'Custos Unitários'!$C$23*'Custos Unitários'!$C$6</f>
        <v>302692.44182889489</v>
      </c>
      <c r="Q734" s="5">
        <f>SUM(Tabela2[[#This Row],[custo duto e fibra]:[custo infra estação]])</f>
        <v>4465829.5666798744</v>
      </c>
      <c r="R734" s="2">
        <f>Tabela1[[#This Row],[distância '[km']]]*(1+'Custos Unitários'!$C$8)*('Custos Unitários'!$C$21*'Custos Unitários'!$C$4*'Custos Unitários'!$E$21+'Custos Unitários'!$C$22*'Custos Unitários'!$C$5*'Custos Unitários'!$E$22)</f>
        <v>44944.247832458095</v>
      </c>
      <c r="S734" s="2">
        <f>Tabela1[[#This Row],[Qtdade Amplificação]]*('Custos Unitários'!D$20)+IF(Tabela1[[#This Row],[Qtdade Amplificação]]&gt;4,TRUNC(Tabela1[[#This Row],[Qtdade Amplificação]]/4)*'Custos Unitários'!D$17,0)</f>
        <v>0</v>
      </c>
      <c r="T73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73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734" s="2">
        <f>'Custos Unitários'!$C$23*'Custos Unitários'!$E$23*'Custos Unitários'!$C$6</f>
        <v>24215.39534631159</v>
      </c>
      <c r="W734" s="5">
        <f>SUM(Tabela3[[#This Row],[opex duto e fibra]:[opex infra estação]])</f>
        <v>107278.02244508776</v>
      </c>
    </row>
    <row r="735" spans="1:23" x14ac:dyDescent="0.25">
      <c r="A735" s="10">
        <v>260870</v>
      </c>
      <c r="B735" s="10" t="s">
        <v>13</v>
      </c>
      <c r="C735" s="10" t="s">
        <v>2461</v>
      </c>
      <c r="D735" s="10" t="s">
        <v>2462</v>
      </c>
      <c r="E735" s="10">
        <v>260500</v>
      </c>
      <c r="F735" s="10" t="s">
        <v>13</v>
      </c>
      <c r="G735" s="10" t="s">
        <v>596</v>
      </c>
      <c r="H735" s="10" t="s">
        <v>597</v>
      </c>
      <c r="I735" s="10">
        <v>1</v>
      </c>
      <c r="J735" s="11">
        <v>8.0850000000000009</v>
      </c>
      <c r="K735" s="11">
        <f>IF(Tabela1[[#This Row],[distância '[km']]]&gt;100,TRUNC(Tabela1[[#This Row],[distância '[km']]]/'Custos Unitários'!$C$7,0),0)</f>
        <v>0</v>
      </c>
      <c r="L735" s="1">
        <f>Tabela1[[#This Row],[distância '[km']]]*(1+'Custos Unitários'!$C$8)*(('Custos Unitários'!$C$21*'Custos Unitários'!$C$4)+('Custos Unitários'!$C$22*'Custos Unitários'!$C$5))</f>
        <v>309395.81266469101</v>
      </c>
      <c r="M735" s="1">
        <f>Tabela1[[#This Row],[Qtdade Amplificação]]*('Custos Unitários'!C$20)+IF(Tabela1[[#This Row],[Qtdade Amplificação]]&gt;4,TRUNC(Tabela1[[#This Row],[Qtdade Amplificação]]/4)*'Custos Unitários'!C$17,0)</f>
        <v>0</v>
      </c>
      <c r="N73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3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35" s="1">
        <f>'Custos Unitários'!$C$23*'Custos Unitários'!$C$6</f>
        <v>302692.44182889489</v>
      </c>
      <c r="Q735" s="5">
        <f>SUM(Tabela2[[#This Row],[custo duto e fibra]:[custo infra estação]])</f>
        <v>978560.05221492227</v>
      </c>
      <c r="R735" s="2">
        <f>Tabela1[[#This Row],[distância '[km']]]*(1+'Custos Unitários'!$C$8)*('Custos Unitários'!$C$21*'Custos Unitários'!$C$4*'Custos Unitários'!$E$21+'Custos Unitários'!$C$22*'Custos Unitários'!$C$5*'Custos Unitários'!$E$22)</f>
        <v>3712.7497519762924</v>
      </c>
      <c r="S735" s="2">
        <f>Tabela1[[#This Row],[Qtdade Amplificação]]*('Custos Unitários'!D$20)+IF(Tabela1[[#This Row],[Qtdade Amplificação]]&gt;4,TRUNC(Tabela1[[#This Row],[Qtdade Amplificação]]/4)*'Custos Unitários'!D$17,0)</f>
        <v>0</v>
      </c>
      <c r="T73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3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35" s="2">
        <f>'Custos Unitários'!$C$23*'Custos Unitários'!$E$23*'Custos Unitários'!$C$6</f>
        <v>24215.39534631159</v>
      </c>
      <c r="W735" s="5">
        <f>SUM(Tabela3[[#This Row],[opex duto e fibra]:[opex infra estação]])</f>
        <v>60915.390255459017</v>
      </c>
    </row>
    <row r="736" spans="1:23" x14ac:dyDescent="0.25">
      <c r="A736" s="10">
        <v>313730</v>
      </c>
      <c r="B736" s="10" t="s">
        <v>37</v>
      </c>
      <c r="C736" s="10" t="s">
        <v>2463</v>
      </c>
      <c r="D736" s="10" t="s">
        <v>2464</v>
      </c>
      <c r="E736" s="10">
        <v>315120</v>
      </c>
      <c r="F736" s="10" t="s">
        <v>37</v>
      </c>
      <c r="G736" s="10" t="s">
        <v>1993</v>
      </c>
      <c r="H736" s="10" t="s">
        <v>1994</v>
      </c>
      <c r="I736" s="10">
        <v>1</v>
      </c>
      <c r="J736" s="11">
        <v>66.204999999999998</v>
      </c>
      <c r="K736" s="11">
        <f>IF(Tabela1[[#This Row],[distância '[km']]]&gt;100,TRUNC(Tabela1[[#This Row],[distância '[km']]]/'Custos Unitários'!$C$7,0),0)</f>
        <v>0</v>
      </c>
      <c r="L736" s="1">
        <f>Tabela1[[#This Row],[distância '[km']]]*(1+'Custos Unitários'!$C$8)*(('Custos Unitários'!$C$21*'Custos Unitários'!$C$4)+('Custos Unitários'!$C$22*'Custos Unitários'!$C$5))</f>
        <v>2533525.0188578684</v>
      </c>
      <c r="M736" s="1">
        <f>Tabela1[[#This Row],[Qtdade Amplificação]]*('Custos Unitários'!C$20)+IF(Tabela1[[#This Row],[Qtdade Amplificação]]&gt;4,TRUNC(Tabela1[[#This Row],[Qtdade Amplificação]]/4)*'Custos Unitários'!C$17,0)</f>
        <v>0</v>
      </c>
      <c r="N73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73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736" s="1">
        <f>'Custos Unitários'!$C$23*'Custos Unitários'!$C$6</f>
        <v>302692.44182889489</v>
      </c>
      <c r="Q736" s="5">
        <f>SUM(Tabela2[[#This Row],[custo duto e fibra]:[custo infra estação]])</f>
        <v>3208098.9463587417</v>
      </c>
      <c r="R736" s="2">
        <f>Tabela1[[#This Row],[distância '[km']]]*(1+'Custos Unitários'!$C$8)*('Custos Unitários'!$C$21*'Custos Unitários'!$C$4*'Custos Unitários'!$E$21+'Custos Unitários'!$C$22*'Custos Unitários'!$C$5*'Custos Unitários'!$E$22)</f>
        <v>30402.300226294425</v>
      </c>
      <c r="S736" s="2">
        <f>Tabela1[[#This Row],[Qtdade Amplificação]]*('Custos Unitários'!D$20)+IF(Tabela1[[#This Row],[Qtdade Amplificação]]&gt;4,TRUNC(Tabela1[[#This Row],[Qtdade Amplificação]]/4)*'Custos Unitários'!D$17,0)</f>
        <v>0</v>
      </c>
      <c r="T73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73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736" s="2">
        <f>'Custos Unitários'!$C$23*'Custos Unitários'!$E$23*'Custos Unitários'!$C$6</f>
        <v>24215.39534631159</v>
      </c>
      <c r="W736" s="5">
        <f>SUM(Tabela3[[#This Row],[opex duto e fibra]:[opex infra estação]])</f>
        <v>88145.909524841365</v>
      </c>
    </row>
    <row r="737" spans="1:23" x14ac:dyDescent="0.25">
      <c r="A737" s="10">
        <v>210596</v>
      </c>
      <c r="B737" s="10" t="s">
        <v>17</v>
      </c>
      <c r="C737" s="10" t="s">
        <v>2465</v>
      </c>
      <c r="D737" s="10" t="s">
        <v>2466</v>
      </c>
      <c r="E737" s="10">
        <v>210570</v>
      </c>
      <c r="F737" s="10" t="s">
        <v>17</v>
      </c>
      <c r="G737" s="10" t="s">
        <v>2419</v>
      </c>
      <c r="H737" s="10" t="s">
        <v>2420</v>
      </c>
      <c r="I737" s="10">
        <v>1</v>
      </c>
      <c r="J737" s="11">
        <v>65.268000000000001</v>
      </c>
      <c r="K737" s="11">
        <f>IF(Tabela1[[#This Row],[distância '[km']]]&gt;100,TRUNC(Tabela1[[#This Row],[distância '[km']]]/'Custos Unitários'!$C$7,0),0)</f>
        <v>0</v>
      </c>
      <c r="L737" s="1">
        <f>Tabela1[[#This Row],[distância '[km']]]*(1+'Custos Unitários'!$C$8)*(('Custos Unitários'!$C$21*'Custos Unitários'!$C$4)+('Custos Unitários'!$C$22*'Custos Unitários'!$C$5))</f>
        <v>2497668.0149658695</v>
      </c>
      <c r="M737" s="1">
        <f>Tabela1[[#This Row],[Qtdade Amplificação]]*('Custos Unitários'!C$20)+IF(Tabela1[[#This Row],[Qtdade Amplificação]]&gt;4,TRUNC(Tabela1[[#This Row],[Qtdade Amplificação]]/4)*'Custos Unitários'!C$17,0)</f>
        <v>0</v>
      </c>
      <c r="N73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73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737" s="1">
        <f>'Custos Unitários'!$C$23*'Custos Unitários'!$C$6</f>
        <v>302692.44182889489</v>
      </c>
      <c r="Q737" s="5">
        <f>SUM(Tabela2[[#This Row],[custo duto e fibra]:[custo infra estação]])</f>
        <v>3172241.9424667428</v>
      </c>
      <c r="R737" s="2">
        <f>Tabela1[[#This Row],[distância '[km']]]*(1+'Custos Unitários'!$C$8)*('Custos Unitários'!$C$21*'Custos Unitários'!$C$4*'Custos Unitários'!$E$21+'Custos Unitários'!$C$22*'Custos Unitários'!$C$5*'Custos Unitários'!$E$22)</f>
        <v>29972.016179590435</v>
      </c>
      <c r="S737" s="2">
        <f>Tabela1[[#This Row],[Qtdade Amplificação]]*('Custos Unitários'!D$20)+IF(Tabela1[[#This Row],[Qtdade Amplificação]]&gt;4,TRUNC(Tabela1[[#This Row],[Qtdade Amplificação]]/4)*'Custos Unitários'!D$17,0)</f>
        <v>0</v>
      </c>
      <c r="T73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73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737" s="2">
        <f>'Custos Unitários'!$C$23*'Custos Unitários'!$E$23*'Custos Unitários'!$C$6</f>
        <v>24215.39534631159</v>
      </c>
      <c r="W737" s="5">
        <f>SUM(Tabela3[[#This Row],[opex duto e fibra]:[opex infra estação]])</f>
        <v>87715.625478137372</v>
      </c>
    </row>
    <row r="738" spans="1:23" x14ac:dyDescent="0.25">
      <c r="A738" s="10">
        <v>291880</v>
      </c>
      <c r="B738" s="10" t="s">
        <v>8</v>
      </c>
      <c r="C738" s="10" t="s">
        <v>2467</v>
      </c>
      <c r="D738" s="10" t="s">
        <v>2468</v>
      </c>
      <c r="E738" s="10">
        <v>292680</v>
      </c>
      <c r="F738" s="10" t="s">
        <v>8</v>
      </c>
      <c r="G738" s="10" t="s">
        <v>2469</v>
      </c>
      <c r="H738" s="10" t="s">
        <v>2470</v>
      </c>
      <c r="I738" s="10">
        <v>1</v>
      </c>
      <c r="J738" s="11">
        <v>55.688000000000002</v>
      </c>
      <c r="K738" s="11">
        <f>IF(Tabela1[[#This Row],[distância '[km']]]&gt;100,TRUNC(Tabela1[[#This Row],[distância '[km']]]/'Custos Unitários'!$C$7,0),0)</f>
        <v>0</v>
      </c>
      <c r="L738" s="1">
        <f>Tabela1[[#This Row],[distância '[km']]]*(1+'Custos Unitários'!$C$8)*(('Custos Unitários'!$C$21*'Custos Unitários'!$C$4)+('Custos Unitários'!$C$22*'Custos Unitários'!$C$5))</f>
        <v>2131061.7211714671</v>
      </c>
      <c r="M738" s="1">
        <f>Tabela1[[#This Row],[Qtdade Amplificação]]*('Custos Unitários'!C$20)+IF(Tabela1[[#This Row],[Qtdade Amplificação]]&gt;4,TRUNC(Tabela1[[#This Row],[Qtdade Amplificação]]/4)*'Custos Unitários'!C$17,0)</f>
        <v>0</v>
      </c>
      <c r="N73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73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738" s="1">
        <f>'Custos Unitários'!$C$23*'Custos Unitários'!$C$6</f>
        <v>302692.44182889489</v>
      </c>
      <c r="Q738" s="5">
        <f>SUM(Tabela2[[#This Row],[custo duto e fibra]:[custo infra estação]])</f>
        <v>2805635.6486723404</v>
      </c>
      <c r="R738" s="2">
        <f>Tabela1[[#This Row],[distância '[km']]]*(1+'Custos Unitários'!$C$8)*('Custos Unitários'!$C$21*'Custos Unitários'!$C$4*'Custos Unitários'!$E$21+'Custos Unitários'!$C$22*'Custos Unitários'!$C$5*'Custos Unitários'!$E$22)</f>
        <v>25572.740654057605</v>
      </c>
      <c r="S738" s="2">
        <f>Tabela1[[#This Row],[Qtdade Amplificação]]*('Custos Unitários'!D$20)+IF(Tabela1[[#This Row],[Qtdade Amplificação]]&gt;4,TRUNC(Tabela1[[#This Row],[Qtdade Amplificação]]/4)*'Custos Unitários'!D$17,0)</f>
        <v>0</v>
      </c>
      <c r="T73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73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738" s="2">
        <f>'Custos Unitários'!$C$23*'Custos Unitários'!$E$23*'Custos Unitários'!$C$6</f>
        <v>24215.39534631159</v>
      </c>
      <c r="W738" s="5">
        <f>SUM(Tabela3[[#This Row],[opex duto e fibra]:[opex infra estação]])</f>
        <v>83316.349952604549</v>
      </c>
    </row>
    <row r="739" spans="1:23" x14ac:dyDescent="0.25">
      <c r="A739" s="10">
        <v>240660</v>
      </c>
      <c r="B739" s="10" t="s">
        <v>80</v>
      </c>
      <c r="C739" s="10" t="s">
        <v>2471</v>
      </c>
      <c r="D739" s="10" t="s">
        <v>2472</v>
      </c>
      <c r="E739" s="10">
        <v>241480</v>
      </c>
      <c r="F739" s="10" t="s">
        <v>80</v>
      </c>
      <c r="G739" s="10" t="s">
        <v>2443</v>
      </c>
      <c r="H739" s="10" t="s">
        <v>2444</v>
      </c>
      <c r="I739" s="10">
        <v>1</v>
      </c>
      <c r="J739" s="11">
        <v>15.349</v>
      </c>
      <c r="K739" s="11">
        <f>IF(Tabela1[[#This Row],[distância '[km']]]&gt;100,TRUNC(Tabela1[[#This Row],[distância '[km']]]/'Custos Unitários'!$C$7,0),0)</f>
        <v>0</v>
      </c>
      <c r="L739" s="1">
        <f>Tabela1[[#This Row],[distância '[km']]]*(1+'Custos Unitários'!$C$8)*(('Custos Unitários'!$C$21*'Custos Unitários'!$C$4)+('Custos Unitários'!$C$22*'Custos Unitários'!$C$5))</f>
        <v>587373.69555848395</v>
      </c>
      <c r="M739" s="1">
        <f>Tabela1[[#This Row],[Qtdade Amplificação]]*('Custos Unitários'!C$20)+IF(Tabela1[[#This Row],[Qtdade Amplificação]]&gt;4,TRUNC(Tabela1[[#This Row],[Qtdade Amplificação]]/4)*'Custos Unitários'!C$17,0)</f>
        <v>0</v>
      </c>
      <c r="N73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3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39" s="1">
        <f>'Custos Unitários'!$C$23*'Custos Unitários'!$C$6</f>
        <v>302692.44182889489</v>
      </c>
      <c r="Q739" s="5">
        <f>SUM(Tabela2[[#This Row],[custo duto e fibra]:[custo infra estação]])</f>
        <v>1256537.9351087152</v>
      </c>
      <c r="R739" s="2">
        <f>Tabela1[[#This Row],[distância '[km']]]*(1+'Custos Unitários'!$C$8)*('Custos Unitários'!$C$21*'Custos Unitários'!$C$4*'Custos Unitários'!$E$21+'Custos Unitários'!$C$22*'Custos Unitários'!$C$5*'Custos Unitários'!$E$22)</f>
        <v>7048.4843467018072</v>
      </c>
      <c r="S739" s="2">
        <f>Tabela1[[#This Row],[Qtdade Amplificação]]*('Custos Unitários'!D$20)+IF(Tabela1[[#This Row],[Qtdade Amplificação]]&gt;4,TRUNC(Tabela1[[#This Row],[Qtdade Amplificação]]/4)*'Custos Unitários'!D$17,0)</f>
        <v>0</v>
      </c>
      <c r="T73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3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39" s="2">
        <f>'Custos Unitários'!$C$23*'Custos Unitários'!$E$23*'Custos Unitários'!$C$6</f>
        <v>24215.39534631159</v>
      </c>
      <c r="W739" s="5">
        <f>SUM(Tabela3[[#This Row],[opex duto e fibra]:[opex infra estação]])</f>
        <v>64251.124850184533</v>
      </c>
    </row>
    <row r="740" spans="1:23" x14ac:dyDescent="0.25">
      <c r="A740" s="10">
        <v>521225</v>
      </c>
      <c r="B740" s="10" t="s">
        <v>42</v>
      </c>
      <c r="C740" s="10" t="s">
        <v>2473</v>
      </c>
      <c r="D740" s="10" t="s">
        <v>2474</v>
      </c>
      <c r="E740" s="10">
        <v>521080</v>
      </c>
      <c r="F740" s="10" t="s">
        <v>42</v>
      </c>
      <c r="G740" s="10" t="s">
        <v>2475</v>
      </c>
      <c r="H740" s="10" t="s">
        <v>2476</v>
      </c>
      <c r="I740" s="10">
        <v>1</v>
      </c>
      <c r="J740" s="11">
        <v>21.722999999999999</v>
      </c>
      <c r="K740" s="11">
        <f>IF(Tabela1[[#This Row],[distância '[km']]]&gt;100,TRUNC(Tabela1[[#This Row],[distância '[km']]]/'Custos Unitários'!$C$7,0),0)</f>
        <v>0</v>
      </c>
      <c r="L740" s="1">
        <f>Tabela1[[#This Row],[distância '[km']]]*(1+'Custos Unitários'!$C$8)*(('Custos Unitários'!$C$21*'Custos Unitários'!$C$4)+('Custos Unitários'!$C$22*'Custos Unitários'!$C$5))</f>
        <v>831293.16493693041</v>
      </c>
      <c r="M740" s="1">
        <f>Tabela1[[#This Row],[Qtdade Amplificação]]*('Custos Unitários'!C$20)+IF(Tabela1[[#This Row],[Qtdade Amplificação]]&gt;4,TRUNC(Tabela1[[#This Row],[Qtdade Amplificação]]/4)*'Custos Unitários'!C$17,0)</f>
        <v>0</v>
      </c>
      <c r="N74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4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40" s="1">
        <f>'Custos Unitários'!$C$23*'Custos Unitários'!$C$6</f>
        <v>302692.44182889489</v>
      </c>
      <c r="Q740" s="5">
        <f>SUM(Tabela2[[#This Row],[custo duto e fibra]:[custo infra estação]])</f>
        <v>1500457.4044871617</v>
      </c>
      <c r="R740" s="2">
        <f>Tabela1[[#This Row],[distância '[km']]]*(1+'Custos Unitários'!$C$8)*('Custos Unitários'!$C$21*'Custos Unitários'!$C$4*'Custos Unitários'!$E$21+'Custos Unitários'!$C$22*'Custos Unitários'!$C$5*'Custos Unitários'!$E$22)</f>
        <v>9975.5179792431663</v>
      </c>
      <c r="S740" s="2">
        <f>Tabela1[[#This Row],[Qtdade Amplificação]]*('Custos Unitários'!D$20)+IF(Tabela1[[#This Row],[Qtdade Amplificação]]&gt;4,TRUNC(Tabela1[[#This Row],[Qtdade Amplificação]]/4)*'Custos Unitários'!D$17,0)</f>
        <v>0</v>
      </c>
      <c r="T74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4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40" s="2">
        <f>'Custos Unitários'!$C$23*'Custos Unitários'!$E$23*'Custos Unitários'!$C$6</f>
        <v>24215.39534631159</v>
      </c>
      <c r="W740" s="5">
        <f>SUM(Tabela3[[#This Row],[opex duto e fibra]:[opex infra estação]])</f>
        <v>67178.158482725892</v>
      </c>
    </row>
    <row r="741" spans="1:23" x14ac:dyDescent="0.25">
      <c r="A741" s="10">
        <v>431125</v>
      </c>
      <c r="B741" s="10" t="s">
        <v>32</v>
      </c>
      <c r="C741" s="10" t="s">
        <v>2477</v>
      </c>
      <c r="D741" s="10" t="s">
        <v>2478</v>
      </c>
      <c r="E741" s="10">
        <v>430200</v>
      </c>
      <c r="F741" s="10" t="s">
        <v>32</v>
      </c>
      <c r="G741" s="10" t="s">
        <v>2479</v>
      </c>
      <c r="H741" s="10" t="s">
        <v>2480</v>
      </c>
      <c r="I741" s="10">
        <v>1</v>
      </c>
      <c r="J741" s="11">
        <v>33.767000000000003</v>
      </c>
      <c r="K741" s="11">
        <f>IF(Tabela1[[#This Row],[distância '[km']]]&gt;100,TRUNC(Tabela1[[#This Row],[distância '[km']]]/'Custos Unitários'!$C$7,0),0)</f>
        <v>0</v>
      </c>
      <c r="L741" s="1">
        <f>Tabela1[[#This Row],[distância '[km']]]*(1+'Custos Unitários'!$C$8)*(('Custos Unitários'!$C$21*'Custos Unitários'!$C$4)+('Custos Unitários'!$C$22*'Custos Unitários'!$C$5))</f>
        <v>1292191.5159243811</v>
      </c>
      <c r="M741" s="1">
        <f>Tabela1[[#This Row],[Qtdade Amplificação]]*('Custos Unitários'!C$20)+IF(Tabela1[[#This Row],[Qtdade Amplificação]]&gt;4,TRUNC(Tabela1[[#This Row],[Qtdade Amplificação]]/4)*'Custos Unitários'!C$17,0)</f>
        <v>0</v>
      </c>
      <c r="N74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4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41" s="1">
        <f>'Custos Unitários'!$C$23*'Custos Unitários'!$C$6</f>
        <v>302692.44182889489</v>
      </c>
      <c r="Q741" s="5">
        <f>SUM(Tabela2[[#This Row],[custo duto e fibra]:[custo infra estação]])</f>
        <v>1961355.7554746121</v>
      </c>
      <c r="R741" s="2">
        <f>Tabela1[[#This Row],[distância '[km']]]*(1+'Custos Unitários'!$C$8)*('Custos Unitários'!$C$21*'Custos Unitários'!$C$4*'Custos Unitários'!$E$21+'Custos Unitários'!$C$22*'Custos Unitários'!$C$5*'Custos Unitários'!$E$22)</f>
        <v>15506.298191092576</v>
      </c>
      <c r="S741" s="2">
        <f>Tabela1[[#This Row],[Qtdade Amplificação]]*('Custos Unitários'!D$20)+IF(Tabela1[[#This Row],[Qtdade Amplificação]]&gt;4,TRUNC(Tabela1[[#This Row],[Qtdade Amplificação]]/4)*'Custos Unitários'!D$17,0)</f>
        <v>0</v>
      </c>
      <c r="T74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4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41" s="2">
        <f>'Custos Unitários'!$C$23*'Custos Unitários'!$E$23*'Custos Unitários'!$C$6</f>
        <v>24215.39534631159</v>
      </c>
      <c r="W741" s="5">
        <f>SUM(Tabela3[[#This Row],[opex duto e fibra]:[opex infra estação]])</f>
        <v>72708.938694575307</v>
      </c>
    </row>
    <row r="742" spans="1:23" x14ac:dyDescent="0.25">
      <c r="A742" s="10">
        <v>352630</v>
      </c>
      <c r="B742" s="10" t="s">
        <v>158</v>
      </c>
      <c r="C742" s="10" t="s">
        <v>2481</v>
      </c>
      <c r="D742" s="10" t="s">
        <v>2482</v>
      </c>
      <c r="E742" s="10">
        <v>355000</v>
      </c>
      <c r="F742" s="10" t="s">
        <v>158</v>
      </c>
      <c r="G742" s="10" t="s">
        <v>2483</v>
      </c>
      <c r="H742" s="10" t="s">
        <v>2484</v>
      </c>
      <c r="I742" s="10">
        <v>1</v>
      </c>
      <c r="J742" s="11">
        <v>24.414999999999999</v>
      </c>
      <c r="K742" s="11">
        <f>IF(Tabela1[[#This Row],[distância '[km']]]&gt;100,TRUNC(Tabela1[[#This Row],[distância '[km']]]/'Custos Unitários'!$C$7,0),0)</f>
        <v>0</v>
      </c>
      <c r="L742" s="1">
        <f>Tabela1[[#This Row],[distância '[km']]]*(1+'Custos Unitários'!$C$8)*(('Custos Unitários'!$C$21*'Custos Unitários'!$C$4)+('Custos Unitários'!$C$22*'Custos Unitários'!$C$5))</f>
        <v>934310.2988507644</v>
      </c>
      <c r="M742" s="1">
        <f>Tabela1[[#This Row],[Qtdade Amplificação]]*('Custos Unitários'!C$20)+IF(Tabela1[[#This Row],[Qtdade Amplificação]]&gt;4,TRUNC(Tabela1[[#This Row],[Qtdade Amplificação]]/4)*'Custos Unitários'!C$17,0)</f>
        <v>0</v>
      </c>
      <c r="N74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4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42" s="1">
        <f>'Custos Unitários'!$C$23*'Custos Unitários'!$C$6</f>
        <v>302692.44182889489</v>
      </c>
      <c r="Q742" s="5">
        <f>SUM(Tabela2[[#This Row],[custo duto e fibra]:[custo infra estação]])</f>
        <v>1603474.5384009955</v>
      </c>
      <c r="R742" s="2">
        <f>Tabela1[[#This Row],[distância '[km']]]*(1+'Custos Unitários'!$C$8)*('Custos Unitários'!$C$21*'Custos Unitários'!$C$4*'Custos Unitários'!$E$21+'Custos Unitários'!$C$22*'Custos Unitários'!$C$5*'Custos Unitários'!$E$22)</f>
        <v>11211.723586209175</v>
      </c>
      <c r="S742" s="2">
        <f>Tabela1[[#This Row],[Qtdade Amplificação]]*('Custos Unitários'!D$20)+IF(Tabela1[[#This Row],[Qtdade Amplificação]]&gt;4,TRUNC(Tabela1[[#This Row],[Qtdade Amplificação]]/4)*'Custos Unitários'!D$17,0)</f>
        <v>0</v>
      </c>
      <c r="T74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4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42" s="2">
        <f>'Custos Unitários'!$C$23*'Custos Unitários'!$E$23*'Custos Unitários'!$C$6</f>
        <v>24215.39534631159</v>
      </c>
      <c r="W742" s="5">
        <f>SUM(Tabela3[[#This Row],[opex duto e fibra]:[opex infra estação]])</f>
        <v>68414.364089691895</v>
      </c>
    </row>
    <row r="743" spans="1:23" x14ac:dyDescent="0.25">
      <c r="A743" s="10">
        <v>220554</v>
      </c>
      <c r="B743" s="10" t="s">
        <v>27</v>
      </c>
      <c r="C743" s="10" t="s">
        <v>2485</v>
      </c>
      <c r="D743" s="10" t="s">
        <v>2486</v>
      </c>
      <c r="E743" s="10">
        <v>220020</v>
      </c>
      <c r="F743" s="10" t="s">
        <v>27</v>
      </c>
      <c r="G743" s="10" t="s">
        <v>55</v>
      </c>
      <c r="H743" s="10" t="s">
        <v>56</v>
      </c>
      <c r="I743" s="10">
        <v>1</v>
      </c>
      <c r="J743" s="11">
        <v>7.6319999999999997</v>
      </c>
      <c r="K743" s="11">
        <f>IF(Tabela1[[#This Row],[distância '[km']]]&gt;100,TRUNC(Tabela1[[#This Row],[distância '[km']]]/'Custos Unitários'!$C$7,0),0)</f>
        <v>0</v>
      </c>
      <c r="L743" s="1">
        <f>Tabela1[[#This Row],[distância '[km']]]*(1+'Custos Unitários'!$C$8)*(('Custos Unitários'!$C$21*'Custos Unitários'!$C$4)+('Custos Unitários'!$C$22*'Custos Unitários'!$C$5))</f>
        <v>292060.46286418324</v>
      </c>
      <c r="M743" s="1">
        <f>Tabela1[[#This Row],[Qtdade Amplificação]]*('Custos Unitários'!C$20)+IF(Tabela1[[#This Row],[Qtdade Amplificação]]&gt;4,TRUNC(Tabela1[[#This Row],[Qtdade Amplificação]]/4)*'Custos Unitários'!C$17,0)</f>
        <v>0</v>
      </c>
      <c r="N74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4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43" s="1">
        <f>'Custos Unitários'!$C$23*'Custos Unitários'!$C$6</f>
        <v>302692.44182889489</v>
      </c>
      <c r="Q743" s="5">
        <f>SUM(Tabela2[[#This Row],[custo duto e fibra]:[custo infra estação]])</f>
        <v>961224.7024144145</v>
      </c>
      <c r="R743" s="2">
        <f>Tabela1[[#This Row],[distância '[km']]]*(1+'Custos Unitários'!$C$8)*('Custos Unitários'!$C$21*'Custos Unitários'!$C$4*'Custos Unitários'!$E$21+'Custos Unitários'!$C$22*'Custos Unitários'!$C$5*'Custos Unitários'!$E$22)</f>
        <v>3504.725554370199</v>
      </c>
      <c r="S743" s="2">
        <f>Tabela1[[#This Row],[Qtdade Amplificação]]*('Custos Unitários'!D$20)+IF(Tabela1[[#This Row],[Qtdade Amplificação]]&gt;4,TRUNC(Tabela1[[#This Row],[Qtdade Amplificação]]/4)*'Custos Unitários'!D$17,0)</f>
        <v>0</v>
      </c>
      <c r="T74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4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43" s="2">
        <f>'Custos Unitários'!$C$23*'Custos Unitários'!$E$23*'Custos Unitários'!$C$6</f>
        <v>24215.39534631159</v>
      </c>
      <c r="W743" s="5">
        <f>SUM(Tabela3[[#This Row],[opex duto e fibra]:[opex infra estação]])</f>
        <v>60707.366057852923</v>
      </c>
    </row>
    <row r="744" spans="1:23" x14ac:dyDescent="0.25">
      <c r="A744" s="10">
        <v>500525</v>
      </c>
      <c r="B744" s="10" t="s">
        <v>121</v>
      </c>
      <c r="C744" s="10" t="s">
        <v>2487</v>
      </c>
      <c r="D744" s="10" t="s">
        <v>2488</v>
      </c>
      <c r="E744" s="10">
        <v>500240</v>
      </c>
      <c r="F744" s="10" t="s">
        <v>121</v>
      </c>
      <c r="G744" s="10" t="s">
        <v>2489</v>
      </c>
      <c r="H744" s="10" t="s">
        <v>2490</v>
      </c>
      <c r="I744" s="10">
        <v>1</v>
      </c>
      <c r="J744" s="11">
        <v>46.976999999999997</v>
      </c>
      <c r="K744" s="11">
        <f>IF(Tabela1[[#This Row],[distância '[km']]]&gt;100,TRUNC(Tabela1[[#This Row],[distância '[km']]]/'Custos Unitários'!$C$7,0),0)</f>
        <v>0</v>
      </c>
      <c r="L744" s="1">
        <f>Tabela1[[#This Row],[distância '[km']]]*(1+'Custos Unitários'!$C$8)*(('Custos Unitários'!$C$21*'Custos Unitários'!$C$4)+('Custos Unitários'!$C$22*'Custos Unitários'!$C$5))</f>
        <v>1797710.2154049706</v>
      </c>
      <c r="M744" s="1">
        <f>Tabela1[[#This Row],[Qtdade Amplificação]]*('Custos Unitários'!C$20)+IF(Tabela1[[#This Row],[Qtdade Amplificação]]&gt;4,TRUNC(Tabela1[[#This Row],[Qtdade Amplificação]]/4)*'Custos Unitários'!C$17,0)</f>
        <v>0</v>
      </c>
      <c r="N74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4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44" s="1">
        <f>'Custos Unitários'!$C$23*'Custos Unitários'!$C$6</f>
        <v>302692.44182889489</v>
      </c>
      <c r="Q744" s="5">
        <f>SUM(Tabela2[[#This Row],[custo duto e fibra]:[custo infra estação]])</f>
        <v>2466874.4549552016</v>
      </c>
      <c r="R744" s="2">
        <f>Tabela1[[#This Row],[distância '[km']]]*(1+'Custos Unitários'!$C$8)*('Custos Unitários'!$C$21*'Custos Unitários'!$C$4*'Custos Unitários'!$E$21+'Custos Unitários'!$C$22*'Custos Unitários'!$C$5*'Custos Unitários'!$E$22)</f>
        <v>21572.522584859649</v>
      </c>
      <c r="S744" s="2">
        <f>Tabela1[[#This Row],[Qtdade Amplificação]]*('Custos Unitários'!D$20)+IF(Tabela1[[#This Row],[Qtdade Amplificação]]&gt;4,TRUNC(Tabela1[[#This Row],[Qtdade Amplificação]]/4)*'Custos Unitários'!D$17,0)</f>
        <v>0</v>
      </c>
      <c r="T74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4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44" s="2">
        <f>'Custos Unitários'!$C$23*'Custos Unitários'!$E$23*'Custos Unitários'!$C$6</f>
        <v>24215.39534631159</v>
      </c>
      <c r="W744" s="5">
        <f>SUM(Tabela3[[#This Row],[opex duto e fibra]:[opex infra estação]])</f>
        <v>78775.163088342379</v>
      </c>
    </row>
    <row r="745" spans="1:23" x14ac:dyDescent="0.25">
      <c r="A745" s="10">
        <v>291890</v>
      </c>
      <c r="B745" s="10" t="s">
        <v>8</v>
      </c>
      <c r="C745" s="10" t="s">
        <v>2491</v>
      </c>
      <c r="D745" s="10" t="s">
        <v>2492</v>
      </c>
      <c r="E745" s="10">
        <v>291030</v>
      </c>
      <c r="F745" s="10" t="s">
        <v>8</v>
      </c>
      <c r="G745" s="10" t="s">
        <v>4167</v>
      </c>
      <c r="H745" s="10" t="s">
        <v>4168</v>
      </c>
      <c r="I745" s="10">
        <v>1</v>
      </c>
      <c r="J745" s="11">
        <v>34.981000000000002</v>
      </c>
      <c r="K745" s="11">
        <f>IF(Tabela1[[#This Row],[distância '[km']]]&gt;100,TRUNC(Tabela1[[#This Row],[distância '[km']]]/'Custos Unitários'!$C$7,0),0)</f>
        <v>0</v>
      </c>
      <c r="L745" s="1">
        <f>Tabela1[[#This Row],[distância '[km']]]*(1+'Custos Unitários'!$C$8)*(('Custos Unitários'!$C$21*'Custos Unitários'!$C$4)+('Custos Unitários'!$C$22*'Custos Unitários'!$C$5))</f>
        <v>1338648.7226745277</v>
      </c>
      <c r="M745" s="1">
        <f>Tabela1[[#This Row],[Qtdade Amplificação]]*('Custos Unitários'!C$20)+IF(Tabela1[[#This Row],[Qtdade Amplificação]]&gt;4,TRUNC(Tabela1[[#This Row],[Qtdade Amplificação]]/4)*'Custos Unitários'!C$17,0)</f>
        <v>0</v>
      </c>
      <c r="N74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4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45" s="1">
        <f>'Custos Unitários'!$C$23*'Custos Unitários'!$C$6</f>
        <v>302692.44182889489</v>
      </c>
      <c r="Q745" s="5">
        <f>SUM(Tabela2[[#This Row],[custo duto e fibra]:[custo infra estação]])</f>
        <v>2007812.9622247587</v>
      </c>
      <c r="R745" s="2">
        <f>Tabela1[[#This Row],[distância '[km']]]*(1+'Custos Unitários'!$C$8)*('Custos Unitários'!$C$21*'Custos Unitários'!$C$4*'Custos Unitários'!$E$21+'Custos Unitários'!$C$22*'Custos Unitários'!$C$5*'Custos Unitários'!$E$22)</f>
        <v>16063.784672094334</v>
      </c>
      <c r="S745" s="2">
        <f>Tabela1[[#This Row],[Qtdade Amplificação]]*('Custos Unitários'!D$20)+IF(Tabela1[[#This Row],[Qtdade Amplificação]]&gt;4,TRUNC(Tabela1[[#This Row],[Qtdade Amplificação]]/4)*'Custos Unitários'!D$17,0)</f>
        <v>0</v>
      </c>
      <c r="T74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4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45" s="2">
        <f>'Custos Unitários'!$C$23*'Custos Unitários'!$E$23*'Custos Unitários'!$C$6</f>
        <v>24215.39534631159</v>
      </c>
      <c r="W745" s="5">
        <f>SUM(Tabela3[[#This Row],[opex duto e fibra]:[opex infra estação]])</f>
        <v>73266.425175577053</v>
      </c>
    </row>
    <row r="746" spans="1:23" x14ac:dyDescent="0.25">
      <c r="A746" s="10">
        <v>431142</v>
      </c>
      <c r="B746" s="10" t="s">
        <v>32</v>
      </c>
      <c r="C746" s="10" t="s">
        <v>2493</v>
      </c>
      <c r="D746" s="10" t="s">
        <v>2494</v>
      </c>
      <c r="E746" s="10">
        <v>430515</v>
      </c>
      <c r="F746" s="10" t="s">
        <v>32</v>
      </c>
      <c r="G746" s="10" t="s">
        <v>2495</v>
      </c>
      <c r="H746" s="10" t="s">
        <v>2496</v>
      </c>
      <c r="I746" s="10">
        <v>1</v>
      </c>
      <c r="J746" s="11">
        <v>18.14</v>
      </c>
      <c r="K746" s="11">
        <f>IF(Tabela1[[#This Row],[distância '[km']]]&gt;100,TRUNC(Tabela1[[#This Row],[distância '[km']]]/'Custos Unitários'!$C$7,0),0)</f>
        <v>0</v>
      </c>
      <c r="L746" s="1">
        <f>Tabela1[[#This Row],[distância '[km']]]*(1+'Custos Unitários'!$C$8)*(('Custos Unitários'!$C$21*'Custos Unitários'!$C$4)+('Custos Unitários'!$C$22*'Custos Unitários'!$C$5))</f>
        <v>694179.34962739574</v>
      </c>
      <c r="M746" s="1">
        <f>Tabela1[[#This Row],[Qtdade Amplificação]]*('Custos Unitários'!C$20)+IF(Tabela1[[#This Row],[Qtdade Amplificação]]&gt;4,TRUNC(Tabela1[[#This Row],[Qtdade Amplificação]]/4)*'Custos Unitários'!C$17,0)</f>
        <v>0</v>
      </c>
      <c r="N74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4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46" s="1">
        <f>'Custos Unitários'!$C$23*'Custos Unitários'!$C$6</f>
        <v>302692.44182889489</v>
      </c>
      <c r="Q746" s="5">
        <f>SUM(Tabela2[[#This Row],[custo duto e fibra]:[custo infra estação]])</f>
        <v>1363343.5891776269</v>
      </c>
      <c r="R746" s="2">
        <f>Tabela1[[#This Row],[distância '[km']]]*(1+'Custos Unitários'!$C$8)*('Custos Unitários'!$C$21*'Custos Unitários'!$C$4*'Custos Unitários'!$E$21+'Custos Unitários'!$C$22*'Custos Unitários'!$C$5*'Custos Unitários'!$E$22)</f>
        <v>8330.1521955287499</v>
      </c>
      <c r="S746" s="2">
        <f>Tabela1[[#This Row],[Qtdade Amplificação]]*('Custos Unitários'!D$20)+IF(Tabela1[[#This Row],[Qtdade Amplificação]]&gt;4,TRUNC(Tabela1[[#This Row],[Qtdade Amplificação]]/4)*'Custos Unitários'!D$17,0)</f>
        <v>0</v>
      </c>
      <c r="T74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4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46" s="2">
        <f>'Custos Unitários'!$C$23*'Custos Unitários'!$E$23*'Custos Unitários'!$C$6</f>
        <v>24215.39534631159</v>
      </c>
      <c r="W746" s="5">
        <f>SUM(Tabela3[[#This Row],[opex duto e fibra]:[opex infra estação]])</f>
        <v>65532.792699011479</v>
      </c>
    </row>
    <row r="747" spans="1:23" x14ac:dyDescent="0.25">
      <c r="A747" s="10">
        <v>291900</v>
      </c>
      <c r="B747" s="10" t="s">
        <v>8</v>
      </c>
      <c r="C747" s="10" t="s">
        <v>2497</v>
      </c>
      <c r="D747" s="10" t="s">
        <v>2498</v>
      </c>
      <c r="E747" s="10">
        <v>293135</v>
      </c>
      <c r="F747" s="10" t="s">
        <v>8</v>
      </c>
      <c r="G747" s="10" t="s">
        <v>128</v>
      </c>
      <c r="H747" s="10" t="s">
        <v>129</v>
      </c>
      <c r="I747" s="10">
        <v>1</v>
      </c>
      <c r="J747" s="11">
        <v>76.353999999999999</v>
      </c>
      <c r="K747" s="11">
        <f>IF(Tabela1[[#This Row],[distância '[km']]]&gt;100,TRUNC(Tabela1[[#This Row],[distância '[km']]]/'Custos Unitários'!$C$7,0),0)</f>
        <v>0</v>
      </c>
      <c r="L747" s="1">
        <f>Tabela1[[#This Row],[distância '[km']]]*(1+'Custos Unitários'!$C$8)*(('Custos Unitários'!$C$21*'Custos Unitários'!$C$4)+('Custos Unitários'!$C$22*'Custos Unitários'!$C$5))</f>
        <v>2921905.7365738796</v>
      </c>
      <c r="M747" s="1">
        <f>Tabela1[[#This Row],[Qtdade Amplificação]]*('Custos Unitários'!C$20)+IF(Tabela1[[#This Row],[Qtdade Amplificação]]&gt;4,TRUNC(Tabela1[[#This Row],[Qtdade Amplificação]]/4)*'Custos Unitários'!C$17,0)</f>
        <v>0</v>
      </c>
      <c r="N74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74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747" s="1">
        <f>'Custos Unitários'!$C$23*'Custos Unitários'!$C$6</f>
        <v>302692.44182889489</v>
      </c>
      <c r="Q747" s="5">
        <f>SUM(Tabela2[[#This Row],[custo duto e fibra]:[custo infra estação]])</f>
        <v>3596479.6640747529</v>
      </c>
      <c r="R747" s="2">
        <f>Tabela1[[#This Row],[distância '[km']]]*(1+'Custos Unitários'!$C$8)*('Custos Unitários'!$C$21*'Custos Unitários'!$C$4*'Custos Unitários'!$E$21+'Custos Unitários'!$C$22*'Custos Unitários'!$C$5*'Custos Unitários'!$E$22)</f>
        <v>35062.868838886556</v>
      </c>
      <c r="S747" s="2">
        <f>Tabela1[[#This Row],[Qtdade Amplificação]]*('Custos Unitários'!D$20)+IF(Tabela1[[#This Row],[Qtdade Amplificação]]&gt;4,TRUNC(Tabela1[[#This Row],[Qtdade Amplificação]]/4)*'Custos Unitários'!D$17,0)</f>
        <v>0</v>
      </c>
      <c r="T74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74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747" s="2">
        <f>'Custos Unitários'!$C$23*'Custos Unitários'!$E$23*'Custos Unitários'!$C$6</f>
        <v>24215.39534631159</v>
      </c>
      <c r="W747" s="5">
        <f>SUM(Tabela3[[#This Row],[opex duto e fibra]:[opex infra estação]])</f>
        <v>92806.4781374335</v>
      </c>
    </row>
    <row r="748" spans="1:23" x14ac:dyDescent="0.25">
      <c r="A748" s="10">
        <v>291905</v>
      </c>
      <c r="B748" s="10" t="s">
        <v>8</v>
      </c>
      <c r="C748" s="10" t="s">
        <v>2499</v>
      </c>
      <c r="D748" s="10" t="s">
        <v>2500</v>
      </c>
      <c r="E748" s="10">
        <v>293340</v>
      </c>
      <c r="F748" s="10" t="s">
        <v>8</v>
      </c>
      <c r="G748" s="10" t="s">
        <v>258</v>
      </c>
      <c r="H748" s="10" t="s">
        <v>259</v>
      </c>
      <c r="I748" s="10">
        <v>1</v>
      </c>
      <c r="J748" s="11">
        <v>35.765999999999998</v>
      </c>
      <c r="K748" s="11">
        <f>IF(Tabela1[[#This Row],[distância '[km']]]&gt;100,TRUNC(Tabela1[[#This Row],[distância '[km']]]/'Custos Unitários'!$C$7,0),0)</f>
        <v>0</v>
      </c>
      <c r="L748" s="1">
        <f>Tabela1[[#This Row],[distância '[km']]]*(1+'Custos Unitários'!$C$8)*(('Custos Unitários'!$C$21*'Custos Unitários'!$C$4)+('Custos Unitários'!$C$22*'Custos Unitários'!$C$5))</f>
        <v>1368689.0087526701</v>
      </c>
      <c r="M748" s="1">
        <f>Tabela1[[#This Row],[Qtdade Amplificação]]*('Custos Unitários'!C$20)+IF(Tabela1[[#This Row],[Qtdade Amplificação]]&gt;4,TRUNC(Tabela1[[#This Row],[Qtdade Amplificação]]/4)*'Custos Unitários'!C$17,0)</f>
        <v>0</v>
      </c>
      <c r="N74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4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48" s="1">
        <f>'Custos Unitários'!$C$23*'Custos Unitários'!$C$6</f>
        <v>302692.44182889489</v>
      </c>
      <c r="Q748" s="5">
        <f>SUM(Tabela2[[#This Row],[custo duto e fibra]:[custo infra estação]])</f>
        <v>2037853.2483029012</v>
      </c>
      <c r="R748" s="2">
        <f>Tabela1[[#This Row],[distância '[km']]]*(1+'Custos Unitários'!$C$8)*('Custos Unitários'!$C$21*'Custos Unitários'!$C$4*'Custos Unitários'!$E$21+'Custos Unitários'!$C$22*'Custos Unitários'!$C$5*'Custos Unitários'!$E$22)</f>
        <v>16424.268105032043</v>
      </c>
      <c r="S748" s="2">
        <f>Tabela1[[#This Row],[Qtdade Amplificação]]*('Custos Unitários'!D$20)+IF(Tabela1[[#This Row],[Qtdade Amplificação]]&gt;4,TRUNC(Tabela1[[#This Row],[Qtdade Amplificação]]/4)*'Custos Unitários'!D$17,0)</f>
        <v>0</v>
      </c>
      <c r="T74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4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48" s="2">
        <f>'Custos Unitários'!$C$23*'Custos Unitários'!$E$23*'Custos Unitários'!$C$6</f>
        <v>24215.39534631159</v>
      </c>
      <c r="W748" s="5">
        <f>SUM(Tabela3[[#This Row],[opex duto e fibra]:[opex infra estação]])</f>
        <v>73626.908608514772</v>
      </c>
    </row>
    <row r="749" spans="1:23" x14ac:dyDescent="0.25">
      <c r="A749" s="10">
        <v>291875</v>
      </c>
      <c r="B749" s="10" t="s">
        <v>8</v>
      </c>
      <c r="C749" s="10" t="s">
        <v>2501</v>
      </c>
      <c r="D749" s="10" t="s">
        <v>2502</v>
      </c>
      <c r="E749" s="10">
        <v>291870</v>
      </c>
      <c r="F749" s="10" t="s">
        <v>8</v>
      </c>
      <c r="G749" s="10" t="s">
        <v>2417</v>
      </c>
      <c r="H749" s="10" t="s">
        <v>2418</v>
      </c>
      <c r="I749" s="10">
        <v>1</v>
      </c>
      <c r="J749" s="11">
        <v>28.913</v>
      </c>
      <c r="K749" s="11">
        <f>IF(Tabela1[[#This Row],[distância '[km']]]&gt;100,TRUNC(Tabela1[[#This Row],[distância '[km']]]/'Custos Unitários'!$C$7,0),0)</f>
        <v>0</v>
      </c>
      <c r="L749" s="1">
        <f>Tabela1[[#This Row],[distância '[km']]]*(1+'Custos Unitários'!$C$8)*(('Custos Unitários'!$C$21*'Custos Unitários'!$C$4)+('Custos Unitários'!$C$22*'Custos Unitários'!$C$5))</f>
        <v>1106439.2246845034</v>
      </c>
      <c r="M749" s="1">
        <f>Tabela1[[#This Row],[Qtdade Amplificação]]*('Custos Unitários'!C$20)+IF(Tabela1[[#This Row],[Qtdade Amplificação]]&gt;4,TRUNC(Tabela1[[#This Row],[Qtdade Amplificação]]/4)*'Custos Unitários'!C$17,0)</f>
        <v>0</v>
      </c>
      <c r="N74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4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49" s="1">
        <f>'Custos Unitários'!$C$23*'Custos Unitários'!$C$6</f>
        <v>302692.44182889489</v>
      </c>
      <c r="Q749" s="5">
        <f>SUM(Tabela2[[#This Row],[custo duto e fibra]:[custo infra estação]])</f>
        <v>1775603.4642347344</v>
      </c>
      <c r="R749" s="2">
        <f>Tabela1[[#This Row],[distância '[km']]]*(1+'Custos Unitários'!$C$8)*('Custos Unitários'!$C$21*'Custos Unitários'!$C$4*'Custos Unitários'!$E$21+'Custos Unitários'!$C$22*'Custos Unitários'!$C$5*'Custos Unitários'!$E$22)</f>
        <v>13277.270696214042</v>
      </c>
      <c r="S749" s="2">
        <f>Tabela1[[#This Row],[Qtdade Amplificação]]*('Custos Unitários'!D$20)+IF(Tabela1[[#This Row],[Qtdade Amplificação]]&gt;4,TRUNC(Tabela1[[#This Row],[Qtdade Amplificação]]/4)*'Custos Unitários'!D$17,0)</f>
        <v>0</v>
      </c>
      <c r="T74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4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49" s="2">
        <f>'Custos Unitários'!$C$23*'Custos Unitários'!$E$23*'Custos Unitários'!$C$6</f>
        <v>24215.39534631159</v>
      </c>
      <c r="W749" s="5">
        <f>SUM(Tabela3[[#This Row],[opex duto e fibra]:[opex infra estação]])</f>
        <v>70479.911199696769</v>
      </c>
    </row>
    <row r="750" spans="1:23" x14ac:dyDescent="0.25">
      <c r="A750" s="10">
        <v>240680</v>
      </c>
      <c r="B750" s="10" t="s">
        <v>80</v>
      </c>
      <c r="C750" s="10" t="s">
        <v>2503</v>
      </c>
      <c r="D750" s="10" t="s">
        <v>2504</v>
      </c>
      <c r="E750" s="10">
        <v>241120</v>
      </c>
      <c r="F750" s="10" t="s">
        <v>80</v>
      </c>
      <c r="G750" s="10" t="s">
        <v>2505</v>
      </c>
      <c r="H750" s="10" t="s">
        <v>2506</v>
      </c>
      <c r="I750" s="10">
        <v>1</v>
      </c>
      <c r="J750" s="11">
        <v>15.32</v>
      </c>
      <c r="K750" s="11">
        <f>IF(Tabela1[[#This Row],[distância '[km']]]&gt;100,TRUNC(Tabela1[[#This Row],[distância '[km']]]/'Custos Unitários'!$C$7,0),0)</f>
        <v>0</v>
      </c>
      <c r="L750" s="1">
        <f>Tabela1[[#This Row],[distância '[km']]]*(1+'Custos Unitários'!$C$8)*(('Custos Unitários'!$C$21*'Custos Unitários'!$C$4)+('Custos Unitários'!$C$22*'Custos Unitários'!$C$5))</f>
        <v>586263.92702820862</v>
      </c>
      <c r="M750" s="1">
        <f>Tabela1[[#This Row],[Qtdade Amplificação]]*('Custos Unitários'!C$20)+IF(Tabela1[[#This Row],[Qtdade Amplificação]]&gt;4,TRUNC(Tabela1[[#This Row],[Qtdade Amplificação]]/4)*'Custos Unitários'!C$17,0)</f>
        <v>0</v>
      </c>
      <c r="N75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5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50" s="1">
        <f>'Custos Unitários'!$C$23*'Custos Unitários'!$C$6</f>
        <v>302692.44182889489</v>
      </c>
      <c r="Q750" s="5">
        <f>SUM(Tabela2[[#This Row],[custo duto e fibra]:[custo infra estação]])</f>
        <v>1255428.16657844</v>
      </c>
      <c r="R750" s="2">
        <f>Tabela1[[#This Row],[distância '[km']]]*(1+'Custos Unitários'!$C$8)*('Custos Unitários'!$C$21*'Custos Unitários'!$C$4*'Custos Unitários'!$E$21+'Custos Unitários'!$C$22*'Custos Unitários'!$C$5*'Custos Unitários'!$E$22)</f>
        <v>7035.1671243385035</v>
      </c>
      <c r="S750" s="2">
        <f>Tabela1[[#This Row],[Qtdade Amplificação]]*('Custos Unitários'!D$20)+IF(Tabela1[[#This Row],[Qtdade Amplificação]]&gt;4,TRUNC(Tabela1[[#This Row],[Qtdade Amplificação]]/4)*'Custos Unitários'!D$17,0)</f>
        <v>0</v>
      </c>
      <c r="T75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5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50" s="2">
        <f>'Custos Unitários'!$C$23*'Custos Unitários'!$E$23*'Custos Unitários'!$C$6</f>
        <v>24215.39534631159</v>
      </c>
      <c r="W750" s="5">
        <f>SUM(Tabela3[[#This Row],[opex duto e fibra]:[opex infra estação]])</f>
        <v>64237.807627821225</v>
      </c>
    </row>
    <row r="751" spans="1:23" x14ac:dyDescent="0.25">
      <c r="A751" s="10">
        <v>313770</v>
      </c>
      <c r="B751" s="10" t="s">
        <v>37</v>
      </c>
      <c r="C751" s="10" t="s">
        <v>1234</v>
      </c>
      <c r="D751" s="10" t="s">
        <v>1235</v>
      </c>
      <c r="E751" s="10">
        <v>311600</v>
      </c>
      <c r="F751" s="10" t="s">
        <v>37</v>
      </c>
      <c r="G751" s="10" t="s">
        <v>1232</v>
      </c>
      <c r="H751" s="10" t="s">
        <v>1233</v>
      </c>
      <c r="I751" s="10">
        <v>1</v>
      </c>
      <c r="J751" s="11">
        <v>15.566000000000001</v>
      </c>
      <c r="K751" s="11">
        <f>IF(Tabela1[[#This Row],[distância '[km']]]&gt;100,TRUNC(Tabela1[[#This Row],[distância '[km']]]/'Custos Unitários'!$C$7,0),0)</f>
        <v>0</v>
      </c>
      <c r="L751" s="1">
        <f>Tabela1[[#This Row],[distância '[km']]]*(1+'Custos Unitários'!$C$8)*(('Custos Unitários'!$C$21*'Custos Unitários'!$C$4)+('Custos Unitários'!$C$22*'Custos Unitários'!$C$5))</f>
        <v>595677.82559537177</v>
      </c>
      <c r="M751" s="1">
        <f>Tabela1[[#This Row],[Qtdade Amplificação]]*('Custos Unitários'!C$20)+IF(Tabela1[[#This Row],[Qtdade Amplificação]]&gt;4,TRUNC(Tabela1[[#This Row],[Qtdade Amplificação]]/4)*'Custos Unitários'!C$17,0)</f>
        <v>0</v>
      </c>
      <c r="N75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5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51" s="1">
        <f>'Custos Unitários'!$C$23*'Custos Unitários'!$C$6</f>
        <v>302692.44182889489</v>
      </c>
      <c r="Q751" s="5">
        <f>SUM(Tabela2[[#This Row],[custo duto e fibra]:[custo infra estação]])</f>
        <v>1264842.0651456029</v>
      </c>
      <c r="R751" s="2">
        <f>Tabela1[[#This Row],[distância '[km']]]*(1+'Custos Unitários'!$C$8)*('Custos Unitários'!$C$21*'Custos Unitários'!$C$4*'Custos Unitários'!$E$21+'Custos Unitários'!$C$22*'Custos Unitários'!$C$5*'Custos Unitários'!$E$22)</f>
        <v>7148.1339071444618</v>
      </c>
      <c r="S751" s="2">
        <f>Tabela1[[#This Row],[Qtdade Amplificação]]*('Custos Unitários'!D$20)+IF(Tabela1[[#This Row],[Qtdade Amplificação]]&gt;4,TRUNC(Tabela1[[#This Row],[Qtdade Amplificação]]/4)*'Custos Unitários'!D$17,0)</f>
        <v>0</v>
      </c>
      <c r="T75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5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51" s="2">
        <f>'Custos Unitários'!$C$23*'Custos Unitários'!$E$23*'Custos Unitários'!$C$6</f>
        <v>24215.39534631159</v>
      </c>
      <c r="W751" s="5">
        <f>SUM(Tabela3[[#This Row],[opex duto e fibra]:[opex infra estação]])</f>
        <v>64350.774410627186</v>
      </c>
    </row>
    <row r="752" spans="1:23" x14ac:dyDescent="0.25">
      <c r="A752" s="10">
        <v>313790</v>
      </c>
      <c r="B752" s="10" t="s">
        <v>37</v>
      </c>
      <c r="C752" s="10" t="s">
        <v>2507</v>
      </c>
      <c r="D752" s="10" t="s">
        <v>2508</v>
      </c>
      <c r="E752" s="10">
        <v>311630</v>
      </c>
      <c r="F752" s="10" t="s">
        <v>37</v>
      </c>
      <c r="G752" s="10" t="s">
        <v>1262</v>
      </c>
      <c r="H752" s="10" t="s">
        <v>1263</v>
      </c>
      <c r="I752" s="10">
        <v>1</v>
      </c>
      <c r="J752" s="11">
        <v>28.58</v>
      </c>
      <c r="K752" s="11">
        <f>IF(Tabela1[[#This Row],[distância '[km']]]&gt;100,TRUNC(Tabela1[[#This Row],[distância '[km']]]/'Custos Unitários'!$C$7,0),0)</f>
        <v>0</v>
      </c>
      <c r="L752" s="1">
        <f>Tabela1[[#This Row],[distância '[km']]]*(1+'Custos Unitários'!$C$8)*(('Custos Unitários'!$C$21*'Custos Unitários'!$C$4)+('Custos Unitários'!$C$22*'Custos Unitários'!$C$5))</f>
        <v>1093696.0205265144</v>
      </c>
      <c r="M752" s="1">
        <f>Tabela1[[#This Row],[Qtdade Amplificação]]*('Custos Unitários'!C$20)+IF(Tabela1[[#This Row],[Qtdade Amplificação]]&gt;4,TRUNC(Tabela1[[#This Row],[Qtdade Amplificação]]/4)*'Custos Unitários'!C$17,0)</f>
        <v>0</v>
      </c>
      <c r="N75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5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52" s="1">
        <f>'Custos Unitários'!$C$23*'Custos Unitários'!$C$6</f>
        <v>302692.44182889489</v>
      </c>
      <c r="Q752" s="5">
        <f>SUM(Tabela2[[#This Row],[custo duto e fibra]:[custo infra estação]])</f>
        <v>1762860.2600767454</v>
      </c>
      <c r="R752" s="2">
        <f>Tabela1[[#This Row],[distância '[km']]]*(1+'Custos Unitários'!$C$8)*('Custos Unitários'!$C$21*'Custos Unitários'!$C$4*'Custos Unitários'!$E$21+'Custos Unitários'!$C$22*'Custos Unitários'!$C$5*'Custos Unitários'!$E$22)</f>
        <v>13124.352246318173</v>
      </c>
      <c r="S752" s="2">
        <f>Tabela1[[#This Row],[Qtdade Amplificação]]*('Custos Unitários'!D$20)+IF(Tabela1[[#This Row],[Qtdade Amplificação]]&gt;4,TRUNC(Tabela1[[#This Row],[Qtdade Amplificação]]/4)*'Custos Unitários'!D$17,0)</f>
        <v>0</v>
      </c>
      <c r="T75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5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52" s="2">
        <f>'Custos Unitários'!$C$23*'Custos Unitários'!$E$23*'Custos Unitários'!$C$6</f>
        <v>24215.39534631159</v>
      </c>
      <c r="W752" s="5">
        <f>SUM(Tabela3[[#This Row],[opex duto e fibra]:[opex infra estação]])</f>
        <v>70326.992749800906</v>
      </c>
    </row>
    <row r="753" spans="1:23" x14ac:dyDescent="0.25">
      <c r="A753" s="10">
        <v>220560</v>
      </c>
      <c r="B753" s="10" t="s">
        <v>27</v>
      </c>
      <c r="C753" s="10" t="s">
        <v>2509</v>
      </c>
      <c r="D753" s="10" t="s">
        <v>2510</v>
      </c>
      <c r="E753" s="10">
        <v>220530</v>
      </c>
      <c r="F753" s="10" t="s">
        <v>27</v>
      </c>
      <c r="G753" s="10" t="s">
        <v>2341</v>
      </c>
      <c r="H753" s="10" t="s">
        <v>2342</v>
      </c>
      <c r="I753" s="10">
        <v>1</v>
      </c>
      <c r="J753" s="11">
        <v>63.899000000000001</v>
      </c>
      <c r="K753" s="11">
        <f>IF(Tabela1[[#This Row],[distância '[km']]]&gt;100,TRUNC(Tabela1[[#This Row],[distância '[km']]]/'Custos Unitários'!$C$7,0),0)</f>
        <v>0</v>
      </c>
      <c r="L753" s="1">
        <f>Tabela1[[#This Row],[distância '[km']]]*(1+'Custos Unitários'!$C$8)*(('Custos Unitários'!$C$21*'Custos Unitários'!$C$4)+('Custos Unitários'!$C$22*'Custos Unitários'!$C$5))</f>
        <v>2445279.2867608028</v>
      </c>
      <c r="M753" s="1">
        <f>Tabela1[[#This Row],[Qtdade Amplificação]]*('Custos Unitários'!C$20)+IF(Tabela1[[#This Row],[Qtdade Amplificação]]&gt;4,TRUNC(Tabela1[[#This Row],[Qtdade Amplificação]]/4)*'Custos Unitários'!C$17,0)</f>
        <v>0</v>
      </c>
      <c r="N75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75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753" s="1">
        <f>'Custos Unitários'!$C$23*'Custos Unitários'!$C$6</f>
        <v>302692.44182889489</v>
      </c>
      <c r="Q753" s="5">
        <f>SUM(Tabela2[[#This Row],[custo duto e fibra]:[custo infra estação]])</f>
        <v>3119853.2142616762</v>
      </c>
      <c r="R753" s="2">
        <f>Tabela1[[#This Row],[distância '[km']]]*(1+'Custos Unitários'!$C$8)*('Custos Unitários'!$C$21*'Custos Unitários'!$C$4*'Custos Unitários'!$E$21+'Custos Unitários'!$C$22*'Custos Unitários'!$C$5*'Custos Unitários'!$E$22)</f>
        <v>29343.351441129635</v>
      </c>
      <c r="S753" s="2">
        <f>Tabela1[[#This Row],[Qtdade Amplificação]]*('Custos Unitários'!D$20)+IF(Tabela1[[#This Row],[Qtdade Amplificação]]&gt;4,TRUNC(Tabela1[[#This Row],[Qtdade Amplificação]]/4)*'Custos Unitários'!D$17,0)</f>
        <v>0</v>
      </c>
      <c r="T75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75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753" s="2">
        <f>'Custos Unitários'!$C$23*'Custos Unitários'!$E$23*'Custos Unitários'!$C$6</f>
        <v>24215.39534631159</v>
      </c>
      <c r="W753" s="5">
        <f>SUM(Tabela3[[#This Row],[opex duto e fibra]:[opex infra estação]])</f>
        <v>87086.960739676579</v>
      </c>
    </row>
    <row r="754" spans="1:23" x14ac:dyDescent="0.25">
      <c r="A754" s="10">
        <v>313800</v>
      </c>
      <c r="B754" s="10" t="s">
        <v>37</v>
      </c>
      <c r="C754" s="10" t="s">
        <v>2513</v>
      </c>
      <c r="D754" s="10" t="s">
        <v>2514</v>
      </c>
      <c r="E754" s="10">
        <v>313840</v>
      </c>
      <c r="F754" s="10" t="s">
        <v>37</v>
      </c>
      <c r="G754" s="10" t="s">
        <v>2515</v>
      </c>
      <c r="H754" s="10" t="s">
        <v>2516</v>
      </c>
      <c r="I754" s="10">
        <v>1</v>
      </c>
      <c r="J754" s="11">
        <v>29.533999999999999</v>
      </c>
      <c r="K754" s="11">
        <f>IF(Tabela1[[#This Row],[distância '[km']]]&gt;100,TRUNC(Tabela1[[#This Row],[distância '[km']]]/'Custos Unitários'!$C$7,0),0)</f>
        <v>0</v>
      </c>
      <c r="L754" s="1">
        <f>Tabela1[[#This Row],[distância '[km']]]*(1+'Custos Unitários'!$C$8)*(('Custos Unitários'!$C$21*'Custos Unitários'!$C$4)+('Custos Unitários'!$C$22*'Custos Unitários'!$C$5))</f>
        <v>1130203.5783845372</v>
      </c>
      <c r="M754" s="1">
        <f>Tabela1[[#This Row],[Qtdade Amplificação]]*('Custos Unitários'!C$20)+IF(Tabela1[[#This Row],[Qtdade Amplificação]]&gt;4,TRUNC(Tabela1[[#This Row],[Qtdade Amplificação]]/4)*'Custos Unitários'!C$17,0)</f>
        <v>0</v>
      </c>
      <c r="N75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5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54" s="1">
        <f>'Custos Unitários'!$C$23*'Custos Unitários'!$C$6</f>
        <v>302692.44182889489</v>
      </c>
      <c r="Q754" s="5">
        <f>SUM(Tabela2[[#This Row],[custo duto e fibra]:[custo infra estação]])</f>
        <v>1799367.8179347683</v>
      </c>
      <c r="R754" s="2">
        <f>Tabela1[[#This Row],[distância '[km']]]*(1+'Custos Unitários'!$C$8)*('Custos Unitários'!$C$21*'Custos Unitários'!$C$4*'Custos Unitários'!$E$21+'Custos Unitários'!$C$22*'Custos Unitários'!$C$5*'Custos Unitários'!$E$22)</f>
        <v>13562.442940614446</v>
      </c>
      <c r="S754" s="2">
        <f>Tabela1[[#This Row],[Qtdade Amplificação]]*('Custos Unitários'!D$20)+IF(Tabela1[[#This Row],[Qtdade Amplificação]]&gt;4,TRUNC(Tabela1[[#This Row],[Qtdade Amplificação]]/4)*'Custos Unitários'!D$17,0)</f>
        <v>0</v>
      </c>
      <c r="T75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5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54" s="2">
        <f>'Custos Unitários'!$C$23*'Custos Unitários'!$E$23*'Custos Unitários'!$C$6</f>
        <v>24215.39534631159</v>
      </c>
      <c r="W754" s="5">
        <f>SUM(Tabela3[[#This Row],[opex duto e fibra]:[opex infra estação]])</f>
        <v>70765.083444097167</v>
      </c>
    </row>
    <row r="755" spans="1:23" x14ac:dyDescent="0.25">
      <c r="A755" s="10">
        <v>313810</v>
      </c>
      <c r="B755" s="10" t="s">
        <v>37</v>
      </c>
      <c r="C755" s="10" t="s">
        <v>2517</v>
      </c>
      <c r="D755" s="10" t="s">
        <v>2518</v>
      </c>
      <c r="E755" s="10">
        <v>317080</v>
      </c>
      <c r="F755" s="10" t="s">
        <v>37</v>
      </c>
      <c r="G755" s="10" t="s">
        <v>2519</v>
      </c>
      <c r="H755" s="10" t="s">
        <v>2520</v>
      </c>
      <c r="I755" s="10">
        <v>1</v>
      </c>
      <c r="J755" s="11">
        <v>39.582999999999998</v>
      </c>
      <c r="K755" s="11">
        <f>IF(Tabela1[[#This Row],[distância '[km']]]&gt;100,TRUNC(Tabela1[[#This Row],[distância '[km']]]/'Custos Unitários'!$C$7,0),0)</f>
        <v>0</v>
      </c>
      <c r="L755" s="1">
        <f>Tabela1[[#This Row],[distância '[km']]]*(1+'Custos Unitários'!$C$8)*(('Custos Unitários'!$C$21*'Custos Unitários'!$C$4)+('Custos Unitários'!$C$22*'Custos Unitários'!$C$5))</f>
        <v>1514757.5080651159</v>
      </c>
      <c r="M755" s="1">
        <f>Tabela1[[#This Row],[Qtdade Amplificação]]*('Custos Unitários'!C$20)+IF(Tabela1[[#This Row],[Qtdade Amplificação]]&gt;4,TRUNC(Tabela1[[#This Row],[Qtdade Amplificação]]/4)*'Custos Unitários'!C$17,0)</f>
        <v>0</v>
      </c>
      <c r="N75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5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55" s="1">
        <f>'Custos Unitários'!$C$23*'Custos Unitários'!$C$6</f>
        <v>302692.44182889489</v>
      </c>
      <c r="Q755" s="5">
        <f>SUM(Tabela2[[#This Row],[custo duto e fibra]:[custo infra estação]])</f>
        <v>2183921.7476153467</v>
      </c>
      <c r="R755" s="2">
        <f>Tabela1[[#This Row],[distância '[km']]]*(1+'Custos Unitários'!$C$8)*('Custos Unitários'!$C$21*'Custos Unitários'!$C$4*'Custos Unitários'!$E$21+'Custos Unitários'!$C$22*'Custos Unitários'!$C$5*'Custos Unitários'!$E$22)</f>
        <v>18177.090096781394</v>
      </c>
      <c r="S755" s="2">
        <f>Tabela1[[#This Row],[Qtdade Amplificação]]*('Custos Unitários'!D$20)+IF(Tabela1[[#This Row],[Qtdade Amplificação]]&gt;4,TRUNC(Tabela1[[#This Row],[Qtdade Amplificação]]/4)*'Custos Unitários'!D$17,0)</f>
        <v>0</v>
      </c>
      <c r="T75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5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55" s="2">
        <f>'Custos Unitários'!$C$23*'Custos Unitários'!$E$23*'Custos Unitários'!$C$6</f>
        <v>24215.39534631159</v>
      </c>
      <c r="W755" s="5">
        <f>SUM(Tabela3[[#This Row],[opex duto e fibra]:[opex infra estação]])</f>
        <v>75379.730600264113</v>
      </c>
    </row>
    <row r="756" spans="1:23" x14ac:dyDescent="0.25">
      <c r="A756" s="10">
        <v>250840</v>
      </c>
      <c r="B756" s="10" t="s">
        <v>61</v>
      </c>
      <c r="C756" s="10" t="s">
        <v>2521</v>
      </c>
      <c r="D756" s="10" t="s">
        <v>2522</v>
      </c>
      <c r="E756" s="10">
        <v>240730</v>
      </c>
      <c r="F756" s="10" t="s">
        <v>80</v>
      </c>
      <c r="G756" s="10" t="s">
        <v>2523</v>
      </c>
      <c r="H756" s="10" t="s">
        <v>2524</v>
      </c>
      <c r="I756" s="10">
        <v>1</v>
      </c>
      <c r="J756" s="11">
        <v>31.045999999999999</v>
      </c>
      <c r="K756" s="11">
        <f>IF(Tabela1[[#This Row],[distância '[km']]]&gt;100,TRUNC(Tabela1[[#This Row],[distância '[km']]]/'Custos Unitários'!$C$7,0),0)</f>
        <v>0</v>
      </c>
      <c r="L756" s="1">
        <f>Tabela1[[#This Row],[distância '[km']]]*(1+'Custos Unitários'!$C$8)*(('Custos Unitários'!$C$21*'Custos Unitários'!$C$4)+('Custos Unitários'!$C$22*'Custos Unitários'!$C$5))</f>
        <v>1188064.6134802715</v>
      </c>
      <c r="M756" s="1">
        <f>Tabela1[[#This Row],[Qtdade Amplificação]]*('Custos Unitários'!C$20)+IF(Tabela1[[#This Row],[Qtdade Amplificação]]&gt;4,TRUNC(Tabela1[[#This Row],[Qtdade Amplificação]]/4)*'Custos Unitários'!C$17,0)</f>
        <v>0</v>
      </c>
      <c r="N75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5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56" s="1">
        <f>'Custos Unitários'!$C$23*'Custos Unitários'!$C$6</f>
        <v>302692.44182889489</v>
      </c>
      <c r="Q756" s="5">
        <f>SUM(Tabela2[[#This Row],[custo duto e fibra]:[custo infra estação]])</f>
        <v>1857228.8530305026</v>
      </c>
      <c r="R756" s="2">
        <f>Tabela1[[#This Row],[distância '[km']]]*(1+'Custos Unitários'!$C$8)*('Custos Unitários'!$C$21*'Custos Unitários'!$C$4*'Custos Unitários'!$E$21+'Custos Unitários'!$C$22*'Custos Unitários'!$C$5*'Custos Unitários'!$E$22)</f>
        <v>14256.775361763261</v>
      </c>
      <c r="S756" s="2">
        <f>Tabela1[[#This Row],[Qtdade Amplificação]]*('Custos Unitários'!D$20)+IF(Tabela1[[#This Row],[Qtdade Amplificação]]&gt;4,TRUNC(Tabela1[[#This Row],[Qtdade Amplificação]]/4)*'Custos Unitários'!D$17,0)</f>
        <v>0</v>
      </c>
      <c r="T75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5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56" s="2">
        <f>'Custos Unitários'!$C$23*'Custos Unitários'!$E$23*'Custos Unitários'!$C$6</f>
        <v>24215.39534631159</v>
      </c>
      <c r="W756" s="5">
        <f>SUM(Tabela3[[#This Row],[opex duto e fibra]:[opex infra estação]])</f>
        <v>71459.415865245988</v>
      </c>
    </row>
    <row r="757" spans="1:23" x14ac:dyDescent="0.25">
      <c r="A757" s="10">
        <v>431150</v>
      </c>
      <c r="B757" s="10" t="s">
        <v>32</v>
      </c>
      <c r="C757" s="10" t="s">
        <v>2525</v>
      </c>
      <c r="D757" s="10" t="s">
        <v>2526</v>
      </c>
      <c r="E757" s="10">
        <v>430280</v>
      </c>
      <c r="F757" s="10" t="s">
        <v>32</v>
      </c>
      <c r="G757" s="10" t="s">
        <v>2527</v>
      </c>
      <c r="H757" s="10" t="s">
        <v>2528</v>
      </c>
      <c r="I757" s="10">
        <v>1</v>
      </c>
      <c r="J757" s="11">
        <v>61.563000000000002</v>
      </c>
      <c r="K757" s="11">
        <f>IF(Tabela1[[#This Row],[distância '[km']]]&gt;100,TRUNC(Tabela1[[#This Row],[distância '[km']]]/'Custos Unitários'!$C$7,0),0)</f>
        <v>0</v>
      </c>
      <c r="L757" s="1">
        <f>Tabela1[[#This Row],[distância '[km']]]*(1+'Custos Unitários'!$C$8)*(('Custos Unitários'!$C$21*'Custos Unitários'!$C$4)+('Custos Unitários'!$C$22*'Custos Unitários'!$C$5))</f>
        <v>2355885.5182531076</v>
      </c>
      <c r="M757" s="1">
        <f>Tabela1[[#This Row],[Qtdade Amplificação]]*('Custos Unitários'!C$20)+IF(Tabela1[[#This Row],[Qtdade Amplificação]]&gt;4,TRUNC(Tabela1[[#This Row],[Qtdade Amplificação]]/4)*'Custos Unitários'!C$17,0)</f>
        <v>0</v>
      </c>
      <c r="N75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75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757" s="1">
        <f>'Custos Unitários'!$C$23*'Custos Unitários'!$C$6</f>
        <v>302692.44182889489</v>
      </c>
      <c r="Q757" s="5">
        <f>SUM(Tabela2[[#This Row],[custo duto e fibra]:[custo infra estação]])</f>
        <v>3030459.4457539809</v>
      </c>
      <c r="R757" s="2">
        <f>Tabela1[[#This Row],[distância '[km']]]*(1+'Custos Unitários'!$C$8)*('Custos Unitários'!$C$21*'Custos Unitários'!$C$4*'Custos Unitários'!$E$21+'Custos Unitários'!$C$22*'Custos Unitários'!$C$5*'Custos Unitários'!$E$22)</f>
        <v>28270.626219037291</v>
      </c>
      <c r="S757" s="2">
        <f>Tabela1[[#This Row],[Qtdade Amplificação]]*('Custos Unitários'!D$20)+IF(Tabela1[[#This Row],[Qtdade Amplificação]]&gt;4,TRUNC(Tabela1[[#This Row],[Qtdade Amplificação]]/4)*'Custos Unitários'!D$17,0)</f>
        <v>0</v>
      </c>
      <c r="T75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75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757" s="2">
        <f>'Custos Unitários'!$C$23*'Custos Unitários'!$E$23*'Custos Unitários'!$C$6</f>
        <v>24215.39534631159</v>
      </c>
      <c r="W757" s="5">
        <f>SUM(Tabela3[[#This Row],[opex duto e fibra]:[opex infra estação]])</f>
        <v>86014.235517584239</v>
      </c>
    </row>
    <row r="758" spans="1:23" x14ac:dyDescent="0.25">
      <c r="A758" s="10">
        <v>313830</v>
      </c>
      <c r="B758" s="10" t="s">
        <v>37</v>
      </c>
      <c r="C758" s="10" t="s">
        <v>2529</v>
      </c>
      <c r="D758" s="10" t="s">
        <v>2530</v>
      </c>
      <c r="E758" s="10">
        <v>311760</v>
      </c>
      <c r="F758" s="10" t="s">
        <v>37</v>
      </c>
      <c r="G758" s="10" t="s">
        <v>2531</v>
      </c>
      <c r="H758" s="10" t="s">
        <v>2532</v>
      </c>
      <c r="I758" s="10">
        <v>1</v>
      </c>
      <c r="J758" s="11">
        <v>19.288</v>
      </c>
      <c r="K758" s="11">
        <f>IF(Tabela1[[#This Row],[distância '[km']]]&gt;100,TRUNC(Tabela1[[#This Row],[distância '[km']]]/'Custos Unitários'!$C$7,0),0)</f>
        <v>0</v>
      </c>
      <c r="L758" s="1">
        <f>Tabela1[[#This Row],[distância '[km']]]*(1+'Custos Unitários'!$C$8)*(('Custos Unitários'!$C$21*'Custos Unitários'!$C$4)+('Custos Unitários'!$C$22*'Custos Unitários'!$C$5))</f>
        <v>738110.87627415708</v>
      </c>
      <c r="M758" s="1">
        <f>Tabela1[[#This Row],[Qtdade Amplificação]]*('Custos Unitários'!C$20)+IF(Tabela1[[#This Row],[Qtdade Amplificação]]&gt;4,TRUNC(Tabela1[[#This Row],[Qtdade Amplificação]]/4)*'Custos Unitários'!C$17,0)</f>
        <v>0</v>
      </c>
      <c r="N75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5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58" s="1">
        <f>'Custos Unitários'!$C$23*'Custos Unitários'!$C$6</f>
        <v>302692.44182889489</v>
      </c>
      <c r="Q758" s="5">
        <f>SUM(Tabela2[[#This Row],[custo duto e fibra]:[custo infra estação]])</f>
        <v>1407275.1158243883</v>
      </c>
      <c r="R758" s="2">
        <f>Tabela1[[#This Row],[distância '[km']]]*(1+'Custos Unitários'!$C$8)*('Custos Unitários'!$C$21*'Custos Unitários'!$C$4*'Custos Unitários'!$E$21+'Custos Unitários'!$C$22*'Custos Unitários'!$C$5*'Custos Unitários'!$E$22)</f>
        <v>8857.3305152898847</v>
      </c>
      <c r="S758" s="2">
        <f>Tabela1[[#This Row],[Qtdade Amplificação]]*('Custos Unitários'!D$20)+IF(Tabela1[[#This Row],[Qtdade Amplificação]]&gt;4,TRUNC(Tabela1[[#This Row],[Qtdade Amplificação]]/4)*'Custos Unitários'!D$17,0)</f>
        <v>0</v>
      </c>
      <c r="T75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5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58" s="2">
        <f>'Custos Unitários'!$C$23*'Custos Unitários'!$E$23*'Custos Unitários'!$C$6</f>
        <v>24215.39534631159</v>
      </c>
      <c r="W758" s="5">
        <f>SUM(Tabela3[[#This Row],[opex duto e fibra]:[opex infra estação]])</f>
        <v>66059.971018772616</v>
      </c>
    </row>
    <row r="759" spans="1:23" x14ac:dyDescent="0.25">
      <c r="A759" s="10">
        <v>313835</v>
      </c>
      <c r="B759" s="10" t="s">
        <v>37</v>
      </c>
      <c r="C759" s="10" t="s">
        <v>2533</v>
      </c>
      <c r="D759" s="10" t="s">
        <v>2534</v>
      </c>
      <c r="E759" s="10">
        <v>312780</v>
      </c>
      <c r="F759" s="10" t="s">
        <v>37</v>
      </c>
      <c r="G759" s="10" t="s">
        <v>631</v>
      </c>
      <c r="H759" s="10" t="s">
        <v>632</v>
      </c>
      <c r="I759" s="10">
        <v>1</v>
      </c>
      <c r="J759" s="11">
        <v>134.62700000000001</v>
      </c>
      <c r="K759" s="11">
        <f>IF(Tabela1[[#This Row],[distância '[km']]]&gt;100,TRUNC(Tabela1[[#This Row],[distância '[km']]]/'Custos Unitários'!$C$7,0),0)</f>
        <v>1</v>
      </c>
      <c r="L759" s="1">
        <f>Tabela1[[#This Row],[distância '[km']]]*(1+'Custos Unitários'!$C$8)*(('Custos Unitários'!$C$21*'Custos Unitários'!$C$4)+('Custos Unitários'!$C$22*'Custos Unitários'!$C$5))</f>
        <v>5151889.9284612685</v>
      </c>
      <c r="M759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75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75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759" s="1">
        <f>'Custos Unitários'!$C$23*'Custos Unitários'!$C$6</f>
        <v>302692.44182889489</v>
      </c>
      <c r="Q759" s="5">
        <f>SUM(Tabela2[[#This Row],[custo duto e fibra]:[custo infra estação]])</f>
        <v>6105373.2809153721</v>
      </c>
      <c r="R759" s="2">
        <f>Tabela1[[#This Row],[distância '[km']]]*(1+'Custos Unitários'!$C$8)*('Custos Unitários'!$C$21*'Custos Unitários'!$C$4*'Custos Unitários'!$E$21+'Custos Unitários'!$C$22*'Custos Unitários'!$C$5*'Custos Unitários'!$E$22)</f>
        <v>61822.679141535227</v>
      </c>
      <c r="S759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75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75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759" s="2">
        <f>'Custos Unitários'!$C$23*'Custos Unitários'!$E$23*'Custos Unitários'!$C$6</f>
        <v>24215.39534631159</v>
      </c>
      <c r="W759" s="5">
        <f>SUM(Tabela3[[#This Row],[opex duto e fibra]:[opex infra estação]])</f>
        <v>142068.79879334994</v>
      </c>
    </row>
    <row r="760" spans="1:23" x14ac:dyDescent="0.25">
      <c r="A760" s="10">
        <v>291930</v>
      </c>
      <c r="B760" s="10" t="s">
        <v>8</v>
      </c>
      <c r="C760" s="10" t="s">
        <v>2535</v>
      </c>
      <c r="D760" s="10" t="s">
        <v>2536</v>
      </c>
      <c r="E760" s="10">
        <v>293340</v>
      </c>
      <c r="F760" s="10" t="s">
        <v>8</v>
      </c>
      <c r="G760" s="10" t="s">
        <v>258</v>
      </c>
      <c r="H760" s="10" t="s">
        <v>259</v>
      </c>
      <c r="I760" s="10">
        <v>1</v>
      </c>
      <c r="J760" s="11">
        <v>68.069000000000003</v>
      </c>
      <c r="K760" s="11">
        <f>IF(Tabela1[[#This Row],[distância '[km']]]&gt;100,TRUNC(Tabela1[[#This Row],[distância '[km']]]/'Custos Unitários'!$C$7,0),0)</f>
        <v>0</v>
      </c>
      <c r="L760" s="1">
        <f>Tabela1[[#This Row],[distância '[km']]]*(1+'Custos Unitários'!$C$8)*(('Custos Unitários'!$C$21*'Custos Unitários'!$C$4)+('Custos Unitários'!$C$22*'Custos Unitários'!$C$5))</f>
        <v>2604856.3478383245</v>
      </c>
      <c r="M760" s="1">
        <f>Tabela1[[#This Row],[Qtdade Amplificação]]*('Custos Unitários'!C$20)+IF(Tabela1[[#This Row],[Qtdade Amplificação]]&gt;4,TRUNC(Tabela1[[#This Row],[Qtdade Amplificação]]/4)*'Custos Unitários'!C$17,0)</f>
        <v>0</v>
      </c>
      <c r="N76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76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760" s="1">
        <f>'Custos Unitários'!$C$23*'Custos Unitários'!$C$6</f>
        <v>302692.44182889489</v>
      </c>
      <c r="Q760" s="5">
        <f>SUM(Tabela2[[#This Row],[custo duto e fibra]:[custo infra estação]])</f>
        <v>3279430.2753391978</v>
      </c>
      <c r="R760" s="2">
        <f>Tabela1[[#This Row],[distância '[km']]]*(1+'Custos Unitários'!$C$8)*('Custos Unitários'!$C$21*'Custos Unitários'!$C$4*'Custos Unitários'!$E$21+'Custos Unitários'!$C$22*'Custos Unitários'!$C$5*'Custos Unitários'!$E$22)</f>
        <v>31258.276174059894</v>
      </c>
      <c r="S760" s="2">
        <f>Tabela1[[#This Row],[Qtdade Amplificação]]*('Custos Unitários'!D$20)+IF(Tabela1[[#This Row],[Qtdade Amplificação]]&gt;4,TRUNC(Tabela1[[#This Row],[Qtdade Amplificação]]/4)*'Custos Unitários'!D$17,0)</f>
        <v>0</v>
      </c>
      <c r="T76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76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760" s="2">
        <f>'Custos Unitários'!$C$23*'Custos Unitários'!$E$23*'Custos Unitários'!$C$6</f>
        <v>24215.39534631159</v>
      </c>
      <c r="W760" s="5">
        <f>SUM(Tabela3[[#This Row],[opex duto e fibra]:[opex infra estação]])</f>
        <v>89001.885472606838</v>
      </c>
    </row>
    <row r="761" spans="1:23" x14ac:dyDescent="0.25">
      <c r="A761" s="10">
        <v>171240</v>
      </c>
      <c r="B761" s="10" t="s">
        <v>20</v>
      </c>
      <c r="C761" s="10" t="s">
        <v>2539</v>
      </c>
      <c r="D761" s="10" t="s">
        <v>2540</v>
      </c>
      <c r="E761" s="10">
        <v>170110</v>
      </c>
      <c r="F761" s="10" t="s">
        <v>20</v>
      </c>
      <c r="G761" s="10" t="s">
        <v>313</v>
      </c>
      <c r="H761" s="10" t="s">
        <v>314</v>
      </c>
      <c r="I761" s="10">
        <v>1</v>
      </c>
      <c r="J761" s="11">
        <v>198.708</v>
      </c>
      <c r="K761" s="11">
        <f>IF(Tabela1[[#This Row],[distância '[km']]]&gt;100,TRUNC(Tabela1[[#This Row],[distância '[km']]]/'Custos Unitários'!$C$7,0),0)</f>
        <v>2</v>
      </c>
      <c r="L761" s="1">
        <f>Tabela1[[#This Row],[distância '[km']]]*(1+'Custos Unitários'!$C$8)*(('Custos Unitários'!$C$21*'Custos Unitários'!$C$4)+('Custos Unitários'!$C$22*'Custos Unitários'!$C$5))</f>
        <v>7604133.9694465566</v>
      </c>
      <c r="M761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76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76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761" s="1">
        <f>'Custos Unitários'!$C$23*'Custos Unitários'!$C$6</f>
        <v>302692.44182889489</v>
      </c>
      <c r="Q761" s="5">
        <f>SUM(Tabela2[[#This Row],[custo duto e fibra]:[custo infra estação]])</f>
        <v>8790625.09371306</v>
      </c>
      <c r="R761" s="2">
        <f>Tabela1[[#This Row],[distância '[km']]]*(1+'Custos Unitários'!$C$8)*('Custos Unitários'!$C$21*'Custos Unitários'!$C$4*'Custos Unitários'!$E$21+'Custos Unitários'!$C$22*'Custos Unitários'!$C$5*'Custos Unitários'!$E$22)</f>
        <v>91249.607633358697</v>
      </c>
      <c r="S761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76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76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761" s="2">
        <f>'Custos Unitários'!$C$23*'Custos Unitários'!$E$23*'Custos Unitários'!$C$6</f>
        <v>24215.39534631159</v>
      </c>
      <c r="W761" s="5">
        <f>SUM(Tabela3[[#This Row],[opex duto e fibra]:[opex infra estação]])</f>
        <v>189408.07232435839</v>
      </c>
    </row>
    <row r="762" spans="1:23" x14ac:dyDescent="0.25">
      <c r="A762" s="10">
        <v>210610</v>
      </c>
      <c r="B762" s="10" t="s">
        <v>17</v>
      </c>
      <c r="C762" s="10" t="s">
        <v>2543</v>
      </c>
      <c r="D762" s="10" t="s">
        <v>2544</v>
      </c>
      <c r="E762" s="10">
        <v>211160</v>
      </c>
      <c r="F762" s="10" t="s">
        <v>17</v>
      </c>
      <c r="G762" s="10" t="s">
        <v>2545</v>
      </c>
      <c r="H762" s="10" t="s">
        <v>2546</v>
      </c>
      <c r="I762" s="10">
        <v>1</v>
      </c>
      <c r="J762" s="11">
        <v>69.055000000000007</v>
      </c>
      <c r="K762" s="11">
        <f>IF(Tabela1[[#This Row],[distância '[km']]]&gt;100,TRUNC(Tabela1[[#This Row],[distância '[km']]]/'Custos Unitários'!$C$7,0),0)</f>
        <v>0</v>
      </c>
      <c r="L762" s="1">
        <f>Tabela1[[#This Row],[distância '[km']]]*(1+'Custos Unitários'!$C$8)*(('Custos Unitários'!$C$21*'Custos Unitários'!$C$4)+('Custos Unitários'!$C$22*'Custos Unitários'!$C$5))</f>
        <v>2642588.4778676853</v>
      </c>
      <c r="M762" s="1">
        <f>Tabela1[[#This Row],[Qtdade Amplificação]]*('Custos Unitários'!C$20)+IF(Tabela1[[#This Row],[Qtdade Amplificação]]&gt;4,TRUNC(Tabela1[[#This Row],[Qtdade Amplificação]]/4)*'Custos Unitários'!C$17,0)</f>
        <v>0</v>
      </c>
      <c r="N76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76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762" s="1">
        <f>'Custos Unitários'!$C$23*'Custos Unitários'!$C$6</f>
        <v>302692.44182889489</v>
      </c>
      <c r="Q762" s="5">
        <f>SUM(Tabela2[[#This Row],[custo duto e fibra]:[custo infra estação]])</f>
        <v>3317162.4053685586</v>
      </c>
      <c r="R762" s="2">
        <f>Tabela1[[#This Row],[distância '[km']]]*(1+'Custos Unitários'!$C$8)*('Custos Unitários'!$C$21*'Custos Unitários'!$C$4*'Custos Unitários'!$E$21+'Custos Unitários'!$C$22*'Custos Unitários'!$C$5*'Custos Unitários'!$E$22)</f>
        <v>31711.061734412229</v>
      </c>
      <c r="S762" s="2">
        <f>Tabela1[[#This Row],[Qtdade Amplificação]]*('Custos Unitários'!D$20)+IF(Tabela1[[#This Row],[Qtdade Amplificação]]&gt;4,TRUNC(Tabela1[[#This Row],[Qtdade Amplificação]]/4)*'Custos Unitários'!D$17,0)</f>
        <v>0</v>
      </c>
      <c r="T76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76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762" s="2">
        <f>'Custos Unitários'!$C$23*'Custos Unitários'!$E$23*'Custos Unitários'!$C$6</f>
        <v>24215.39534631159</v>
      </c>
      <c r="W762" s="5">
        <f>SUM(Tabela3[[#This Row],[opex duto e fibra]:[opex infra estação]])</f>
        <v>89454.671032959173</v>
      </c>
    </row>
    <row r="763" spans="1:23" x14ac:dyDescent="0.25">
      <c r="A763" s="10">
        <v>250860</v>
      </c>
      <c r="B763" s="10" t="s">
        <v>61</v>
      </c>
      <c r="C763" s="10" t="s">
        <v>2547</v>
      </c>
      <c r="D763" s="10" t="s">
        <v>2548</v>
      </c>
      <c r="E763" s="10">
        <v>250320</v>
      </c>
      <c r="F763" s="10" t="s">
        <v>61</v>
      </c>
      <c r="G763" s="10" t="s">
        <v>2549</v>
      </c>
      <c r="H763" s="10" t="s">
        <v>2550</v>
      </c>
      <c r="I763" s="10">
        <v>1</v>
      </c>
      <c r="J763" s="11">
        <v>18.942</v>
      </c>
      <c r="K763" s="11">
        <f>IF(Tabela1[[#This Row],[distância '[km']]]&gt;100,TRUNC(Tabela1[[#This Row],[distância '[km']]]/'Custos Unitários'!$C$7,0),0)</f>
        <v>0</v>
      </c>
      <c r="L763" s="1">
        <f>Tabela1[[#This Row],[distância '[km']]]*(1+'Custos Unitários'!$C$8)*(('Custos Unitários'!$C$21*'Custos Unitários'!$C$4)+('Custos Unitários'!$C$22*'Custos Unitários'!$C$5))</f>
        <v>724870.18967156182</v>
      </c>
      <c r="M763" s="1">
        <f>Tabela1[[#This Row],[Qtdade Amplificação]]*('Custos Unitários'!C$20)+IF(Tabela1[[#This Row],[Qtdade Amplificação]]&gt;4,TRUNC(Tabela1[[#This Row],[Qtdade Amplificação]]/4)*'Custos Unitários'!C$17,0)</f>
        <v>0</v>
      </c>
      <c r="N76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6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63" s="1">
        <f>'Custos Unitários'!$C$23*'Custos Unitários'!$C$6</f>
        <v>302692.44182889489</v>
      </c>
      <c r="Q763" s="5">
        <f>SUM(Tabela2[[#This Row],[custo duto e fibra]:[custo infra estação]])</f>
        <v>1394034.4292217931</v>
      </c>
      <c r="R763" s="2">
        <f>Tabela1[[#This Row],[distância '[km']]]*(1+'Custos Unitários'!$C$8)*('Custos Unitários'!$C$21*'Custos Unitários'!$C$4*'Custos Unitários'!$E$21+'Custos Unitários'!$C$22*'Custos Unitários'!$C$5*'Custos Unitários'!$E$22)</f>
        <v>8698.4422760587422</v>
      </c>
      <c r="S763" s="2">
        <f>Tabela1[[#This Row],[Qtdade Amplificação]]*('Custos Unitários'!D$20)+IF(Tabela1[[#This Row],[Qtdade Amplificação]]&gt;4,TRUNC(Tabela1[[#This Row],[Qtdade Amplificação]]/4)*'Custos Unitários'!D$17,0)</f>
        <v>0</v>
      </c>
      <c r="T76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6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63" s="2">
        <f>'Custos Unitários'!$C$23*'Custos Unitários'!$E$23*'Custos Unitários'!$C$6</f>
        <v>24215.39534631159</v>
      </c>
      <c r="W763" s="5">
        <f>SUM(Tabela3[[#This Row],[opex duto e fibra]:[opex infra estação]])</f>
        <v>65901.082779541466</v>
      </c>
    </row>
    <row r="764" spans="1:23" x14ac:dyDescent="0.25">
      <c r="A764" s="10">
        <v>510530</v>
      </c>
      <c r="B764" s="10" t="s">
        <v>208</v>
      </c>
      <c r="C764" s="10" t="s">
        <v>2551</v>
      </c>
      <c r="D764" s="10" t="s">
        <v>2552</v>
      </c>
      <c r="E764" s="10">
        <v>510785</v>
      </c>
      <c r="F764" s="10" t="s">
        <v>208</v>
      </c>
      <c r="G764" s="10" t="s">
        <v>3995</v>
      </c>
      <c r="H764" s="10" t="s">
        <v>3996</v>
      </c>
      <c r="I764" s="10">
        <v>1</v>
      </c>
      <c r="J764" s="11">
        <v>100.111</v>
      </c>
      <c r="K764" s="11">
        <f>IF(Tabela1[[#This Row],[distância '[km']]]&gt;100,TRUNC(Tabela1[[#This Row],[distância '[km']]]/'Custos Unitários'!$C$7,0),0)</f>
        <v>1</v>
      </c>
      <c r="L764" s="1">
        <f>Tabela1[[#This Row],[distância '[km']]]*(1+'Custos Unitários'!$C$8)*(('Custos Unitários'!$C$21*'Custos Unitários'!$C$4)+('Custos Unitários'!$C$22*'Custos Unitários'!$C$5))</f>
        <v>3831035.7701515006</v>
      </c>
      <c r="M764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76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76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764" s="1">
        <f>'Custos Unitários'!$C$23*'Custos Unitários'!$C$6</f>
        <v>302692.44182889489</v>
      </c>
      <c r="Q764" s="5">
        <f>SUM(Tabela2[[#This Row],[custo duto e fibra]:[custo infra estação]])</f>
        <v>4784519.1226056032</v>
      </c>
      <c r="R764" s="2">
        <f>Tabela1[[#This Row],[distância '[km']]]*(1+'Custos Unitários'!$C$8)*('Custos Unitários'!$C$21*'Custos Unitários'!$C$4*'Custos Unitários'!$E$21+'Custos Unitários'!$C$22*'Custos Unitários'!$C$5*'Custos Unitários'!$E$22)</f>
        <v>45972.429241818012</v>
      </c>
      <c r="S764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76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76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764" s="2">
        <f>'Custos Unitários'!$C$23*'Custos Unitários'!$E$23*'Custos Unitários'!$C$6</f>
        <v>24215.39534631159</v>
      </c>
      <c r="W764" s="5">
        <f>SUM(Tabela3[[#This Row],[opex duto e fibra]:[opex infra estação]])</f>
        <v>126218.5488936327</v>
      </c>
    </row>
    <row r="765" spans="1:23" x14ac:dyDescent="0.25">
      <c r="A765" s="10">
        <v>240690</v>
      </c>
      <c r="B765" s="10" t="s">
        <v>80</v>
      </c>
      <c r="C765" s="10" t="s">
        <v>2553</v>
      </c>
      <c r="D765" s="10" t="s">
        <v>2554</v>
      </c>
      <c r="E765" s="10">
        <v>241450</v>
      </c>
      <c r="F765" s="10" t="s">
        <v>80</v>
      </c>
      <c r="G765" s="10" t="s">
        <v>2555</v>
      </c>
      <c r="H765" s="10" t="s">
        <v>2556</v>
      </c>
      <c r="I765" s="10">
        <v>1</v>
      </c>
      <c r="J765" s="11">
        <v>19.666</v>
      </c>
      <c r="K765" s="11">
        <f>IF(Tabela1[[#This Row],[distância '[km']]]&gt;100,TRUNC(Tabela1[[#This Row],[distância '[km']]]/'Custos Unitários'!$C$7,0),0)</f>
        <v>0</v>
      </c>
      <c r="L765" s="1">
        <f>Tabela1[[#This Row],[distância '[km']]]*(1+'Custos Unitários'!$C$8)*(('Custos Unitários'!$C$21*'Custos Unitários'!$C$4)+('Custos Unitários'!$C$22*'Custos Unitários'!$C$5))</f>
        <v>752576.13504809071</v>
      </c>
      <c r="M765" s="1">
        <f>Tabela1[[#This Row],[Qtdade Amplificação]]*('Custos Unitários'!C$20)+IF(Tabela1[[#This Row],[Qtdade Amplificação]]&gt;4,TRUNC(Tabela1[[#This Row],[Qtdade Amplificação]]/4)*'Custos Unitários'!C$17,0)</f>
        <v>0</v>
      </c>
      <c r="N76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6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65" s="1">
        <f>'Custos Unitários'!$C$23*'Custos Unitários'!$C$6</f>
        <v>302692.44182889489</v>
      </c>
      <c r="Q765" s="5">
        <f>SUM(Tabela2[[#This Row],[custo duto e fibra]:[custo infra estação]])</f>
        <v>1421740.374598322</v>
      </c>
      <c r="R765" s="2">
        <f>Tabela1[[#This Row],[distância '[km']]]*(1+'Custos Unitários'!$C$8)*('Custos Unitários'!$C$21*'Custos Unitários'!$C$4*'Custos Unitários'!$E$21+'Custos Unitários'!$C$22*'Custos Unitários'!$C$5*'Custos Unitários'!$E$22)</f>
        <v>9030.9136205770883</v>
      </c>
      <c r="S765" s="2">
        <f>Tabela1[[#This Row],[Qtdade Amplificação]]*('Custos Unitários'!D$20)+IF(Tabela1[[#This Row],[Qtdade Amplificação]]&gt;4,TRUNC(Tabela1[[#This Row],[Qtdade Amplificação]]/4)*'Custos Unitários'!D$17,0)</f>
        <v>0</v>
      </c>
      <c r="T76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6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65" s="2">
        <f>'Custos Unitários'!$C$23*'Custos Unitários'!$E$23*'Custos Unitários'!$C$6</f>
        <v>24215.39534631159</v>
      </c>
      <c r="W765" s="5">
        <f>SUM(Tabela3[[#This Row],[opex duto e fibra]:[opex infra estação]])</f>
        <v>66233.55412405981</v>
      </c>
    </row>
    <row r="766" spans="1:23" x14ac:dyDescent="0.25">
      <c r="A766" s="10">
        <v>210620</v>
      </c>
      <c r="B766" s="10" t="s">
        <v>17</v>
      </c>
      <c r="C766" s="10" t="s">
        <v>2557</v>
      </c>
      <c r="D766" s="10" t="s">
        <v>2558</v>
      </c>
      <c r="E766" s="10">
        <v>210565</v>
      </c>
      <c r="F766" s="10" t="s">
        <v>17</v>
      </c>
      <c r="G766" s="10" t="s">
        <v>232</v>
      </c>
      <c r="H766" s="10" t="s">
        <v>233</v>
      </c>
      <c r="I766" s="10">
        <v>1</v>
      </c>
      <c r="J766" s="11">
        <v>92.661000000000001</v>
      </c>
      <c r="K766" s="11">
        <f>IF(Tabela1[[#This Row],[distância '[km']]]&gt;100,TRUNC(Tabela1[[#This Row],[distância '[km']]]/'Custos Unitários'!$C$7,0),0)</f>
        <v>0</v>
      </c>
      <c r="L766" s="1">
        <f>Tabela1[[#This Row],[distância '[km']]]*(1+'Custos Unitários'!$C$8)*(('Custos Unitários'!$C$21*'Custos Unitários'!$C$4)+('Custos Unitários'!$C$22*'Custos Unitários'!$C$5))</f>
        <v>3545940.0615118039</v>
      </c>
      <c r="M766" s="1">
        <f>Tabela1[[#This Row],[Qtdade Amplificação]]*('Custos Unitários'!C$20)+IF(Tabela1[[#This Row],[Qtdade Amplificação]]&gt;4,TRUNC(Tabela1[[#This Row],[Qtdade Amplificação]]/4)*'Custos Unitários'!C$17,0)</f>
        <v>0</v>
      </c>
      <c r="N76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76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766" s="1">
        <f>'Custos Unitários'!$C$23*'Custos Unitários'!$C$6</f>
        <v>302692.44182889489</v>
      </c>
      <c r="Q766" s="5">
        <f>SUM(Tabela2[[#This Row],[custo duto e fibra]:[custo infra estação]])</f>
        <v>4266415.6421535043</v>
      </c>
      <c r="R766" s="2">
        <f>Tabela1[[#This Row],[distância '[km']]]*(1+'Custos Unitários'!$C$8)*('Custos Unitários'!$C$21*'Custos Unitários'!$C$4*'Custos Unitários'!$E$21+'Custos Unitários'!$C$22*'Custos Unitários'!$C$5*'Custos Unitários'!$E$22)</f>
        <v>42551.28073814165</v>
      </c>
      <c r="S766" s="2">
        <f>Tabela1[[#This Row],[Qtdade Amplificação]]*('Custos Unitários'!D$20)+IF(Tabela1[[#This Row],[Qtdade Amplificação]]&gt;4,TRUNC(Tabela1[[#This Row],[Qtdade Amplificação]]/4)*'Custos Unitários'!D$17,0)</f>
        <v>0</v>
      </c>
      <c r="T76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76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766" s="2">
        <f>'Custos Unitários'!$C$23*'Custos Unitários'!$E$23*'Custos Unitários'!$C$6</f>
        <v>24215.39534631159</v>
      </c>
      <c r="W766" s="5">
        <f>SUM(Tabela3[[#This Row],[opex duto e fibra]:[opex infra estação]])</f>
        <v>104885.05535077132</v>
      </c>
    </row>
    <row r="767" spans="1:23" x14ac:dyDescent="0.25">
      <c r="A767" s="10">
        <v>313867</v>
      </c>
      <c r="B767" s="10" t="s">
        <v>37</v>
      </c>
      <c r="C767" s="10" t="s">
        <v>2559</v>
      </c>
      <c r="D767" s="10" t="s">
        <v>2560</v>
      </c>
      <c r="E767" s="10">
        <v>314587</v>
      </c>
      <c r="F767" s="10" t="s">
        <v>37</v>
      </c>
      <c r="G767" s="10" t="s">
        <v>2561</v>
      </c>
      <c r="H767" s="10" t="s">
        <v>2562</v>
      </c>
      <c r="I767" s="10">
        <v>1</v>
      </c>
      <c r="J767" s="11">
        <v>21.302</v>
      </c>
      <c r="K767" s="11">
        <f>IF(Tabela1[[#This Row],[distância '[km']]]&gt;100,TRUNC(Tabela1[[#This Row],[distância '[km']]]/'Custos Unitários'!$C$7,0),0)</f>
        <v>0</v>
      </c>
      <c r="L767" s="1">
        <f>Tabela1[[#This Row],[distância '[km']]]*(1+'Custos Unitários'!$C$8)*(('Custos Unitários'!$C$21*'Custos Unitários'!$C$4)+('Custos Unitários'!$C$22*'Custos Unitários'!$C$5))</f>
        <v>815182.387307761</v>
      </c>
      <c r="M767" s="1">
        <f>Tabela1[[#This Row],[Qtdade Amplificação]]*('Custos Unitários'!C$20)+IF(Tabela1[[#This Row],[Qtdade Amplificação]]&gt;4,TRUNC(Tabela1[[#This Row],[Qtdade Amplificação]]/4)*'Custos Unitários'!C$17,0)</f>
        <v>0</v>
      </c>
      <c r="N76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6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67" s="1">
        <f>'Custos Unitários'!$C$23*'Custos Unitários'!$C$6</f>
        <v>302692.44182889489</v>
      </c>
      <c r="Q767" s="5">
        <f>SUM(Tabela2[[#This Row],[custo duto e fibra]:[custo infra estação]])</f>
        <v>1484346.6268579923</v>
      </c>
      <c r="R767" s="2">
        <f>Tabela1[[#This Row],[distância '[km']]]*(1+'Custos Unitários'!$C$8)*('Custos Unitários'!$C$21*'Custos Unitários'!$C$4*'Custos Unitários'!$E$21+'Custos Unitários'!$C$22*'Custos Unitários'!$C$5*'Custos Unitários'!$E$22)</f>
        <v>9782.1886476931322</v>
      </c>
      <c r="S767" s="2">
        <f>Tabela1[[#This Row],[Qtdade Amplificação]]*('Custos Unitários'!D$20)+IF(Tabela1[[#This Row],[Qtdade Amplificação]]&gt;4,TRUNC(Tabela1[[#This Row],[Qtdade Amplificação]]/4)*'Custos Unitários'!D$17,0)</f>
        <v>0</v>
      </c>
      <c r="T76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6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67" s="2">
        <f>'Custos Unitários'!$C$23*'Custos Unitários'!$E$23*'Custos Unitários'!$C$6</f>
        <v>24215.39534631159</v>
      </c>
      <c r="W767" s="5">
        <f>SUM(Tabela3[[#This Row],[opex duto e fibra]:[opex infra estação]])</f>
        <v>66984.829151175858</v>
      </c>
    </row>
    <row r="768" spans="1:23" x14ac:dyDescent="0.25">
      <c r="A768" s="10">
        <v>313868</v>
      </c>
      <c r="B768" s="10" t="s">
        <v>37</v>
      </c>
      <c r="C768" s="10" t="s">
        <v>2563</v>
      </c>
      <c r="D768" s="10" t="s">
        <v>2564</v>
      </c>
      <c r="E768" s="10">
        <v>316110</v>
      </c>
      <c r="F768" s="10" t="s">
        <v>37</v>
      </c>
      <c r="G768" s="10" t="s">
        <v>4003</v>
      </c>
      <c r="H768" s="10" t="s">
        <v>4005</v>
      </c>
      <c r="I768" s="10">
        <v>1</v>
      </c>
      <c r="J768" s="11">
        <v>40.776000000000003</v>
      </c>
      <c r="K768" s="11">
        <f>IF(Tabela1[[#This Row],[distância '[km']]]&gt;100,TRUNC(Tabela1[[#This Row],[distância '[km']]]/'Custos Unitários'!$C$7,0),0)</f>
        <v>0</v>
      </c>
      <c r="L768" s="1">
        <f>Tabela1[[#This Row],[distância '[km']]]*(1+'Custos Unitários'!$C$8)*(('Custos Unitários'!$C$21*'Custos Unitários'!$C$4)+('Custos Unitários'!$C$22*'Custos Unitários'!$C$5))</f>
        <v>1560411.089327822</v>
      </c>
      <c r="M768" s="1">
        <f>Tabela1[[#This Row],[Qtdade Amplificação]]*('Custos Unitários'!C$20)+IF(Tabela1[[#This Row],[Qtdade Amplificação]]&gt;4,TRUNC(Tabela1[[#This Row],[Qtdade Amplificação]]/4)*'Custos Unitários'!C$17,0)</f>
        <v>0</v>
      </c>
      <c r="N76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6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68" s="1">
        <f>'Custos Unitários'!$C$23*'Custos Unitários'!$C$6</f>
        <v>302692.44182889489</v>
      </c>
      <c r="Q768" s="5">
        <f>SUM(Tabela2[[#This Row],[custo duto e fibra]:[custo infra estação]])</f>
        <v>2229575.328878053</v>
      </c>
      <c r="R768" s="2">
        <f>Tabela1[[#This Row],[distância '[km']]]*(1+'Custos Unitários'!$C$8)*('Custos Unitários'!$C$21*'Custos Unitários'!$C$4*'Custos Unitários'!$E$21+'Custos Unitários'!$C$22*'Custos Unitários'!$C$5*'Custos Unitários'!$E$22)</f>
        <v>18724.933071933865</v>
      </c>
      <c r="S768" s="2">
        <f>Tabela1[[#This Row],[Qtdade Amplificação]]*('Custos Unitários'!D$20)+IF(Tabela1[[#This Row],[Qtdade Amplificação]]&gt;4,TRUNC(Tabela1[[#This Row],[Qtdade Amplificação]]/4)*'Custos Unitários'!D$17,0)</f>
        <v>0</v>
      </c>
      <c r="T76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6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68" s="2">
        <f>'Custos Unitários'!$C$23*'Custos Unitários'!$E$23*'Custos Unitários'!$C$6</f>
        <v>24215.39534631159</v>
      </c>
      <c r="W768" s="5">
        <f>SUM(Tabela3[[#This Row],[opex duto e fibra]:[opex infra estação]])</f>
        <v>75927.573575416594</v>
      </c>
    </row>
    <row r="769" spans="1:23" x14ac:dyDescent="0.25">
      <c r="A769" s="10">
        <v>313870</v>
      </c>
      <c r="B769" s="10" t="s">
        <v>37</v>
      </c>
      <c r="C769" s="10" t="s">
        <v>2565</v>
      </c>
      <c r="D769" s="10" t="s">
        <v>2566</v>
      </c>
      <c r="E769" s="10">
        <v>313820</v>
      </c>
      <c r="F769" s="10" t="s">
        <v>37</v>
      </c>
      <c r="G769" s="10" t="s">
        <v>2084</v>
      </c>
      <c r="H769" s="10" t="s">
        <v>2085</v>
      </c>
      <c r="I769" s="10">
        <v>1</v>
      </c>
      <c r="J769" s="11">
        <v>42.533000000000001</v>
      </c>
      <c r="K769" s="11">
        <f>IF(Tabela1[[#This Row],[distância '[km']]]&gt;100,TRUNC(Tabela1[[#This Row],[distância '[km']]]/'Custos Unitários'!$C$7,0),0)</f>
        <v>0</v>
      </c>
      <c r="L769" s="1">
        <f>Tabela1[[#This Row],[distância '[km']]]*(1+'Custos Unitários'!$C$8)*(('Custos Unitários'!$C$21*'Custos Unitários'!$C$4)+('Custos Unitários'!$C$22*'Custos Unitários'!$C$5))</f>
        <v>1627647.7551103651</v>
      </c>
      <c r="M769" s="1">
        <f>Tabela1[[#This Row],[Qtdade Amplificação]]*('Custos Unitários'!C$20)+IF(Tabela1[[#This Row],[Qtdade Amplificação]]&gt;4,TRUNC(Tabela1[[#This Row],[Qtdade Amplificação]]/4)*'Custos Unitários'!C$17,0)</f>
        <v>0</v>
      </c>
      <c r="N76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6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69" s="1">
        <f>'Custos Unitários'!$C$23*'Custos Unitários'!$C$6</f>
        <v>302692.44182889489</v>
      </c>
      <c r="Q769" s="5">
        <f>SUM(Tabela2[[#This Row],[custo duto e fibra]:[custo infra estação]])</f>
        <v>2296811.9946605964</v>
      </c>
      <c r="R769" s="2">
        <f>Tabela1[[#This Row],[distância '[km']]]*(1+'Custos Unitários'!$C$8)*('Custos Unitários'!$C$21*'Custos Unitários'!$C$4*'Custos Unitários'!$E$21+'Custos Unitários'!$C$22*'Custos Unitários'!$C$5*'Custos Unitários'!$E$22)</f>
        <v>19531.773061324384</v>
      </c>
      <c r="S769" s="2">
        <f>Tabela1[[#This Row],[Qtdade Amplificação]]*('Custos Unitários'!D$20)+IF(Tabela1[[#This Row],[Qtdade Amplificação]]&gt;4,TRUNC(Tabela1[[#This Row],[Qtdade Amplificação]]/4)*'Custos Unitários'!D$17,0)</f>
        <v>0</v>
      </c>
      <c r="T76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6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69" s="2">
        <f>'Custos Unitários'!$C$23*'Custos Unitários'!$E$23*'Custos Unitários'!$C$6</f>
        <v>24215.39534631159</v>
      </c>
      <c r="W769" s="5">
        <f>SUM(Tabela3[[#This Row],[opex duto e fibra]:[opex infra estação]])</f>
        <v>76734.41356480711</v>
      </c>
    </row>
    <row r="770" spans="1:23" x14ac:dyDescent="0.25">
      <c r="A770" s="10">
        <v>431171</v>
      </c>
      <c r="B770" s="10" t="s">
        <v>32</v>
      </c>
      <c r="C770" s="10" t="s">
        <v>2572</v>
      </c>
      <c r="D770" s="10" t="s">
        <v>2573</v>
      </c>
      <c r="E770" s="10">
        <v>431060</v>
      </c>
      <c r="F770" s="10" t="s">
        <v>32</v>
      </c>
      <c r="G770" s="10" t="s">
        <v>2574</v>
      </c>
      <c r="H770" s="10" t="s">
        <v>2575</v>
      </c>
      <c r="I770" s="10">
        <v>1</v>
      </c>
      <c r="J770" s="11">
        <v>55.485999999999997</v>
      </c>
      <c r="K770" s="11">
        <f>IF(Tabela1[[#This Row],[distância '[km']]]&gt;100,TRUNC(Tabela1[[#This Row],[distância '[km']]]/'Custos Unitários'!$C$7,0),0)</f>
        <v>0</v>
      </c>
      <c r="L770" s="1">
        <f>Tabela1[[#This Row],[distância '[km']]]*(1+'Custos Unitários'!$C$8)*(('Custos Unitários'!$C$21*'Custos Unitários'!$C$4)+('Custos Unitários'!$C$22*'Custos Unitários'!$C$5))</f>
        <v>2123331.6093398938</v>
      </c>
      <c r="M770" s="1">
        <f>Tabela1[[#This Row],[Qtdade Amplificação]]*('Custos Unitários'!C$20)+IF(Tabela1[[#This Row],[Qtdade Amplificação]]&gt;4,TRUNC(Tabela1[[#This Row],[Qtdade Amplificação]]/4)*'Custos Unitários'!C$17,0)</f>
        <v>0</v>
      </c>
      <c r="N77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77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770" s="1">
        <f>'Custos Unitários'!$C$23*'Custos Unitários'!$C$6</f>
        <v>302692.44182889489</v>
      </c>
      <c r="Q770" s="5">
        <f>SUM(Tabela2[[#This Row],[custo duto e fibra]:[custo infra estação]])</f>
        <v>2797905.5368407671</v>
      </c>
      <c r="R770" s="2">
        <f>Tabela1[[#This Row],[distância '[km']]]*(1+'Custos Unitários'!$C$8)*('Custos Unitários'!$C$21*'Custos Unitários'!$C$4*'Custos Unitários'!$E$21+'Custos Unitários'!$C$22*'Custos Unitários'!$C$5*'Custos Unitários'!$E$22)</f>
        <v>25479.979312078729</v>
      </c>
      <c r="S770" s="2">
        <f>Tabela1[[#This Row],[Qtdade Amplificação]]*('Custos Unitários'!D$20)+IF(Tabela1[[#This Row],[Qtdade Amplificação]]&gt;4,TRUNC(Tabela1[[#This Row],[Qtdade Amplificação]]/4)*'Custos Unitários'!D$17,0)</f>
        <v>0</v>
      </c>
      <c r="T77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77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770" s="2">
        <f>'Custos Unitários'!$C$23*'Custos Unitários'!$E$23*'Custos Unitários'!$C$6</f>
        <v>24215.39534631159</v>
      </c>
      <c r="W770" s="5">
        <f>SUM(Tabela3[[#This Row],[opex duto e fibra]:[opex infra estação]])</f>
        <v>83223.58861062568</v>
      </c>
    </row>
    <row r="771" spans="1:23" x14ac:dyDescent="0.25">
      <c r="A771" s="10">
        <v>280370</v>
      </c>
      <c r="B771" s="10" t="s">
        <v>816</v>
      </c>
      <c r="C771" s="10" t="s">
        <v>2576</v>
      </c>
      <c r="D771" s="10" t="s">
        <v>2577</v>
      </c>
      <c r="E771" s="10">
        <v>280100</v>
      </c>
      <c r="F771" s="10" t="s">
        <v>816</v>
      </c>
      <c r="G771" s="10" t="s">
        <v>2578</v>
      </c>
      <c r="H771" s="10" t="s">
        <v>2579</v>
      </c>
      <c r="I771" s="10">
        <v>1</v>
      </c>
      <c r="J771" s="11">
        <v>11.112</v>
      </c>
      <c r="K771" s="11">
        <f>IF(Tabela1[[#This Row],[distância '[km']]]&gt;100,TRUNC(Tabela1[[#This Row],[distância '[km']]]/'Custos Unitários'!$C$7,0),0)</f>
        <v>0</v>
      </c>
      <c r="L771" s="1">
        <f>Tabela1[[#This Row],[distância '[km']]]*(1+'Custos Unitários'!$C$8)*(('Custos Unitários'!$C$21*'Custos Unitários'!$C$4)+('Custos Unitários'!$C$22*'Custos Unitários'!$C$5))</f>
        <v>425232.68649722281</v>
      </c>
      <c r="M771" s="1">
        <f>Tabela1[[#This Row],[Qtdade Amplificação]]*('Custos Unitários'!C$20)+IF(Tabela1[[#This Row],[Qtdade Amplificação]]&gt;4,TRUNC(Tabela1[[#This Row],[Qtdade Amplificação]]/4)*'Custos Unitários'!C$17,0)</f>
        <v>0</v>
      </c>
      <c r="N77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7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71" s="1">
        <f>'Custos Unitários'!$C$23*'Custos Unitários'!$C$6</f>
        <v>302692.44182889489</v>
      </c>
      <c r="Q771" s="5">
        <f>SUM(Tabela2[[#This Row],[custo duto e fibra]:[custo infra estação]])</f>
        <v>1094396.9260474541</v>
      </c>
      <c r="R771" s="2">
        <f>Tabela1[[#This Row],[distância '[km']]]*(1+'Custos Unitários'!$C$8)*('Custos Unitários'!$C$21*'Custos Unitários'!$C$4*'Custos Unitários'!$E$21+'Custos Unitários'!$C$22*'Custos Unitários'!$C$5*'Custos Unitários'!$E$22)</f>
        <v>5102.7922379666743</v>
      </c>
      <c r="S771" s="2">
        <f>Tabela1[[#This Row],[Qtdade Amplificação]]*('Custos Unitários'!D$20)+IF(Tabela1[[#This Row],[Qtdade Amplificação]]&gt;4,TRUNC(Tabela1[[#This Row],[Qtdade Amplificação]]/4)*'Custos Unitários'!D$17,0)</f>
        <v>0</v>
      </c>
      <c r="T77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7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71" s="2">
        <f>'Custos Unitários'!$C$23*'Custos Unitários'!$E$23*'Custos Unitários'!$C$6</f>
        <v>24215.39534631159</v>
      </c>
      <c r="W771" s="5">
        <f>SUM(Tabela3[[#This Row],[opex duto e fibra]:[opex infra estação]])</f>
        <v>62305.432741449404</v>
      </c>
    </row>
    <row r="772" spans="1:23" x14ac:dyDescent="0.25">
      <c r="A772" s="10">
        <v>260900</v>
      </c>
      <c r="B772" s="10" t="s">
        <v>13</v>
      </c>
      <c r="C772" s="10" t="s">
        <v>2580</v>
      </c>
      <c r="D772" s="10" t="s">
        <v>2581</v>
      </c>
      <c r="E772" s="10">
        <v>261530</v>
      </c>
      <c r="F772" s="10" t="s">
        <v>13</v>
      </c>
      <c r="G772" s="10" t="s">
        <v>2582</v>
      </c>
      <c r="H772" s="10" t="s">
        <v>2583</v>
      </c>
      <c r="I772" s="10">
        <v>1</v>
      </c>
      <c r="J772" s="11">
        <v>22.472999999999999</v>
      </c>
      <c r="K772" s="11">
        <f>IF(Tabela1[[#This Row],[distância '[km']]]&gt;100,TRUNC(Tabela1[[#This Row],[distância '[km']]]/'Custos Unitários'!$C$7,0),0)</f>
        <v>0</v>
      </c>
      <c r="L772" s="1">
        <f>Tabela1[[#This Row],[distância '[km']]]*(1+'Custos Unitários'!$C$8)*(('Custos Unitários'!$C$21*'Custos Unitários'!$C$4)+('Custos Unitários'!$C$22*'Custos Unitários'!$C$5))</f>
        <v>859994.07520267169</v>
      </c>
      <c r="M772" s="1">
        <f>Tabela1[[#This Row],[Qtdade Amplificação]]*('Custos Unitários'!C$20)+IF(Tabela1[[#This Row],[Qtdade Amplificação]]&gt;4,TRUNC(Tabela1[[#This Row],[Qtdade Amplificação]]/4)*'Custos Unitários'!C$17,0)</f>
        <v>0</v>
      </c>
      <c r="N77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7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72" s="1">
        <f>'Custos Unitários'!$C$23*'Custos Unitários'!$C$6</f>
        <v>302692.44182889489</v>
      </c>
      <c r="Q772" s="5">
        <f>SUM(Tabela2[[#This Row],[custo duto e fibra]:[custo infra estação]])</f>
        <v>1529158.3147529028</v>
      </c>
      <c r="R772" s="2">
        <f>Tabela1[[#This Row],[distância '[km']]]*(1+'Custos Unitários'!$C$8)*('Custos Unitários'!$C$21*'Custos Unitários'!$C$4*'Custos Unitários'!$E$21+'Custos Unitários'!$C$22*'Custos Unitários'!$C$5*'Custos Unitários'!$E$22)</f>
        <v>10319.928902432061</v>
      </c>
      <c r="S772" s="2">
        <f>Tabela1[[#This Row],[Qtdade Amplificação]]*('Custos Unitários'!D$20)+IF(Tabela1[[#This Row],[Qtdade Amplificação]]&gt;4,TRUNC(Tabela1[[#This Row],[Qtdade Amplificação]]/4)*'Custos Unitários'!D$17,0)</f>
        <v>0</v>
      </c>
      <c r="T77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7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72" s="2">
        <f>'Custos Unitários'!$C$23*'Custos Unitários'!$E$23*'Custos Unitários'!$C$6</f>
        <v>24215.39534631159</v>
      </c>
      <c r="W772" s="5">
        <f>SUM(Tabela3[[#This Row],[opex duto e fibra]:[opex infra estação]])</f>
        <v>67522.569405914779</v>
      </c>
    </row>
    <row r="773" spans="1:23" x14ac:dyDescent="0.25">
      <c r="A773" s="10">
        <v>291970</v>
      </c>
      <c r="B773" s="10" t="s">
        <v>8</v>
      </c>
      <c r="C773" s="10" t="s">
        <v>2584</v>
      </c>
      <c r="D773" s="10" t="s">
        <v>2585</v>
      </c>
      <c r="E773" s="10">
        <v>292000</v>
      </c>
      <c r="F773" s="10" t="s">
        <v>8</v>
      </c>
      <c r="G773" s="10" t="s">
        <v>2618</v>
      </c>
      <c r="H773" s="10" t="s">
        <v>2619</v>
      </c>
      <c r="I773" s="10">
        <v>1</v>
      </c>
      <c r="J773" s="11">
        <v>38.536999999999999</v>
      </c>
      <c r="K773" s="11">
        <f>IF(Tabela1[[#This Row],[distância '[km']]]&gt;100,TRUNC(Tabela1[[#This Row],[distância '[km']]]/'Custos Unitários'!$C$7,0),0)</f>
        <v>0</v>
      </c>
      <c r="L773" s="1">
        <f>Tabela1[[#This Row],[distância '[km']]]*(1+'Custos Unitários'!$C$8)*(('Custos Unitários'!$C$21*'Custos Unitários'!$C$4)+('Custos Unitários'!$C$22*'Custos Unitários'!$C$5))</f>
        <v>1474729.3052144956</v>
      </c>
      <c r="M773" s="1">
        <f>Tabela1[[#This Row],[Qtdade Amplificação]]*('Custos Unitários'!C$20)+IF(Tabela1[[#This Row],[Qtdade Amplificação]]&gt;4,TRUNC(Tabela1[[#This Row],[Qtdade Amplificação]]/4)*'Custos Unitários'!C$17,0)</f>
        <v>0</v>
      </c>
      <c r="N77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7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73" s="1">
        <f>'Custos Unitários'!$C$23*'Custos Unitários'!$C$6</f>
        <v>302692.44182889489</v>
      </c>
      <c r="Q773" s="5">
        <f>SUM(Tabela2[[#This Row],[custo duto e fibra]:[custo infra estação]])</f>
        <v>2143893.5447647264</v>
      </c>
      <c r="R773" s="2">
        <f>Tabela1[[#This Row],[distância '[km']]]*(1+'Custos Unitários'!$C$8)*('Custos Unitários'!$C$21*'Custos Unitários'!$C$4*'Custos Unitários'!$E$21+'Custos Unitários'!$C$22*'Custos Unitários'!$C$5*'Custos Unitários'!$E$22)</f>
        <v>17696.751662573948</v>
      </c>
      <c r="S773" s="2">
        <f>Tabela1[[#This Row],[Qtdade Amplificação]]*('Custos Unitários'!D$20)+IF(Tabela1[[#This Row],[Qtdade Amplificação]]&gt;4,TRUNC(Tabela1[[#This Row],[Qtdade Amplificação]]/4)*'Custos Unitários'!D$17,0)</f>
        <v>0</v>
      </c>
      <c r="T77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7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73" s="2">
        <f>'Custos Unitários'!$C$23*'Custos Unitários'!$E$23*'Custos Unitários'!$C$6</f>
        <v>24215.39534631159</v>
      </c>
      <c r="W773" s="5">
        <f>SUM(Tabela3[[#This Row],[opex duto e fibra]:[opex infra estação]])</f>
        <v>74899.39216605667</v>
      </c>
    </row>
    <row r="774" spans="1:23" x14ac:dyDescent="0.25">
      <c r="A774" s="10">
        <v>313890</v>
      </c>
      <c r="B774" s="10" t="s">
        <v>37</v>
      </c>
      <c r="C774" s="10" t="s">
        <v>2590</v>
      </c>
      <c r="D774" s="10" t="s">
        <v>2591</v>
      </c>
      <c r="E774" s="10">
        <v>314630</v>
      </c>
      <c r="F774" s="10" t="s">
        <v>37</v>
      </c>
      <c r="G774" s="10" t="s">
        <v>87</v>
      </c>
      <c r="H774" s="10" t="s">
        <v>88</v>
      </c>
      <c r="I774" s="10">
        <v>1</v>
      </c>
      <c r="J774" s="11">
        <v>111.59</v>
      </c>
      <c r="K774" s="11">
        <f>IF(Tabela1[[#This Row],[distância '[km']]]&gt;100,TRUNC(Tabela1[[#This Row],[distância '[km']]]/'Custos Unitários'!$C$7,0),0)</f>
        <v>1</v>
      </c>
      <c r="L774" s="1">
        <f>Tabela1[[#This Row],[distância '[km']]]*(1+'Custos Unitários'!$C$8)*(('Custos Unitários'!$C$21*'Custos Unitários'!$C$4)+('Custos Unitários'!$C$22*'Custos Unitários'!$C$5))</f>
        <v>4270312.7687387588</v>
      </c>
      <c r="M774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77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77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774" s="1">
        <f>'Custos Unitários'!$C$23*'Custos Unitários'!$C$6</f>
        <v>302692.44182889489</v>
      </c>
      <c r="Q774" s="5">
        <f>SUM(Tabela2[[#This Row],[custo duto e fibra]:[custo infra estação]])</f>
        <v>5223796.1211928613</v>
      </c>
      <c r="R774" s="2">
        <f>Tabela1[[#This Row],[distância '[km']]]*(1+'Custos Unitários'!$C$8)*('Custos Unitários'!$C$21*'Custos Unitários'!$C$4*'Custos Unitários'!$E$21+'Custos Unitários'!$C$22*'Custos Unitários'!$C$5*'Custos Unitários'!$E$22)</f>
        <v>51243.753224865111</v>
      </c>
      <c r="S774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77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77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774" s="2">
        <f>'Custos Unitários'!$C$23*'Custos Unitários'!$E$23*'Custos Unitários'!$C$6</f>
        <v>24215.39534631159</v>
      </c>
      <c r="W774" s="5">
        <f>SUM(Tabela3[[#This Row],[opex duto e fibra]:[opex infra estação]])</f>
        <v>131489.87287667982</v>
      </c>
    </row>
    <row r="775" spans="1:23" x14ac:dyDescent="0.25">
      <c r="A775" s="10">
        <v>431170</v>
      </c>
      <c r="B775" s="10" t="s">
        <v>32</v>
      </c>
      <c r="C775" s="10" t="s">
        <v>2592</v>
      </c>
      <c r="D775" s="10" t="s">
        <v>2593</v>
      </c>
      <c r="E775" s="10">
        <v>431220</v>
      </c>
      <c r="F775" s="10" t="s">
        <v>32</v>
      </c>
      <c r="G775" s="10" t="s">
        <v>2594</v>
      </c>
      <c r="H775" s="10" t="s">
        <v>2595</v>
      </c>
      <c r="I775" s="10">
        <v>1</v>
      </c>
      <c r="J775" s="11">
        <v>18.512</v>
      </c>
      <c r="K775" s="11">
        <f>IF(Tabela1[[#This Row],[distância '[km']]]&gt;100,TRUNC(Tabela1[[#This Row],[distância '[km']]]/'Custos Unitários'!$C$7,0),0)</f>
        <v>0</v>
      </c>
      <c r="L775" s="1">
        <f>Tabela1[[#This Row],[distância '[km']]]*(1+'Custos Unitários'!$C$8)*(('Custos Unitários'!$C$21*'Custos Unitários'!$C$4)+('Custos Unitários'!$C$22*'Custos Unitários'!$C$5))</f>
        <v>708415.00111920352</v>
      </c>
      <c r="M775" s="1">
        <f>Tabela1[[#This Row],[Qtdade Amplificação]]*('Custos Unitários'!C$20)+IF(Tabela1[[#This Row],[Qtdade Amplificação]]&gt;4,TRUNC(Tabela1[[#This Row],[Qtdade Amplificação]]/4)*'Custos Unitários'!C$17,0)</f>
        <v>0</v>
      </c>
      <c r="N77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7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75" s="1">
        <f>'Custos Unitários'!$C$23*'Custos Unitários'!$C$6</f>
        <v>302692.44182889489</v>
      </c>
      <c r="Q775" s="5">
        <f>SUM(Tabela2[[#This Row],[custo duto e fibra]:[custo infra estação]])</f>
        <v>1377579.2406694347</v>
      </c>
      <c r="R775" s="2">
        <f>Tabela1[[#This Row],[distância '[km']]]*(1+'Custos Unitários'!$C$8)*('Custos Unitários'!$C$21*'Custos Unitários'!$C$4*'Custos Unitários'!$E$21+'Custos Unitários'!$C$22*'Custos Unitários'!$C$5*'Custos Unitários'!$E$22)</f>
        <v>8500.9800134304423</v>
      </c>
      <c r="S775" s="2">
        <f>Tabela1[[#This Row],[Qtdade Amplificação]]*('Custos Unitários'!D$20)+IF(Tabela1[[#This Row],[Qtdade Amplificação]]&gt;4,TRUNC(Tabela1[[#This Row],[Qtdade Amplificação]]/4)*'Custos Unitários'!D$17,0)</f>
        <v>0</v>
      </c>
      <c r="T77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7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75" s="2">
        <f>'Custos Unitários'!$C$23*'Custos Unitários'!$E$23*'Custos Unitários'!$C$6</f>
        <v>24215.39534631159</v>
      </c>
      <c r="W775" s="5">
        <f>SUM(Tabela3[[#This Row],[opex duto e fibra]:[opex infra estação]])</f>
        <v>65703.620516913172</v>
      </c>
    </row>
    <row r="776" spans="1:23" x14ac:dyDescent="0.25">
      <c r="A776" s="10">
        <v>260910</v>
      </c>
      <c r="B776" s="10" t="s">
        <v>13</v>
      </c>
      <c r="C776" s="10" t="s">
        <v>2596</v>
      </c>
      <c r="D776" s="10" t="s">
        <v>2597</v>
      </c>
      <c r="E776" s="10">
        <v>260970</v>
      </c>
      <c r="F776" s="10" t="s">
        <v>13</v>
      </c>
      <c r="G776" s="10" t="s">
        <v>1817</v>
      </c>
      <c r="H776" s="10" t="s">
        <v>1818</v>
      </c>
      <c r="I776" s="10">
        <v>1</v>
      </c>
      <c r="J776" s="11">
        <v>15.476000000000001</v>
      </c>
      <c r="K776" s="11">
        <f>IF(Tabela1[[#This Row],[distância '[km']]]&gt;100,TRUNC(Tabela1[[#This Row],[distância '[km']]]/'Custos Unitários'!$C$7,0),0)</f>
        <v>0</v>
      </c>
      <c r="L776" s="1">
        <f>Tabela1[[#This Row],[distância '[km']]]*(1+'Custos Unitários'!$C$8)*(('Custos Unitários'!$C$21*'Custos Unitários'!$C$4)+('Custos Unitários'!$C$22*'Custos Unitários'!$C$5))</f>
        <v>592233.71636348276</v>
      </c>
      <c r="M776" s="1">
        <f>Tabela1[[#This Row],[Qtdade Amplificação]]*('Custos Unitários'!C$20)+IF(Tabela1[[#This Row],[Qtdade Amplificação]]&gt;4,TRUNC(Tabela1[[#This Row],[Qtdade Amplificação]]/4)*'Custos Unitários'!C$17,0)</f>
        <v>0</v>
      </c>
      <c r="N77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7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76" s="1">
        <f>'Custos Unitários'!$C$23*'Custos Unitários'!$C$6</f>
        <v>302692.44182889489</v>
      </c>
      <c r="Q776" s="5">
        <f>SUM(Tabela2[[#This Row],[custo duto e fibra]:[custo infra estação]])</f>
        <v>1261397.9559137141</v>
      </c>
      <c r="R776" s="2">
        <f>Tabela1[[#This Row],[distância '[km']]]*(1+'Custos Unitários'!$C$8)*('Custos Unitários'!$C$21*'Custos Unitários'!$C$4*'Custos Unitários'!$E$21+'Custos Unitários'!$C$22*'Custos Unitários'!$C$5*'Custos Unitários'!$E$22)</f>
        <v>7106.8045963617942</v>
      </c>
      <c r="S776" s="2">
        <f>Tabela1[[#This Row],[Qtdade Amplificação]]*('Custos Unitários'!D$20)+IF(Tabela1[[#This Row],[Qtdade Amplificação]]&gt;4,TRUNC(Tabela1[[#This Row],[Qtdade Amplificação]]/4)*'Custos Unitários'!D$17,0)</f>
        <v>0</v>
      </c>
      <c r="T77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7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76" s="2">
        <f>'Custos Unitários'!$C$23*'Custos Unitários'!$E$23*'Custos Unitários'!$C$6</f>
        <v>24215.39534631159</v>
      </c>
      <c r="W776" s="5">
        <f>SUM(Tabela3[[#This Row],[opex duto e fibra]:[opex infra estação]])</f>
        <v>64309.445099844525</v>
      </c>
    </row>
    <row r="777" spans="1:23" x14ac:dyDescent="0.25">
      <c r="A777" s="10">
        <v>291990</v>
      </c>
      <c r="B777" s="10" t="s">
        <v>8</v>
      </c>
      <c r="C777" s="10" t="s">
        <v>2598</v>
      </c>
      <c r="D777" s="10" t="s">
        <v>2599</v>
      </c>
      <c r="E777" s="10">
        <v>260160</v>
      </c>
      <c r="F777" s="10" t="s">
        <v>13</v>
      </c>
      <c r="G777" s="10" t="s">
        <v>1254</v>
      </c>
      <c r="H777" s="10" t="s">
        <v>1255</v>
      </c>
      <c r="I777" s="10">
        <v>1</v>
      </c>
      <c r="J777" s="11">
        <v>50.499000000000002</v>
      </c>
      <c r="K777" s="11">
        <f>IF(Tabela1[[#This Row],[distância '[km']]]&gt;100,TRUNC(Tabela1[[#This Row],[distância '[km']]]/'Custos Unitários'!$C$7,0),0)</f>
        <v>0</v>
      </c>
      <c r="L777" s="1">
        <f>Tabela1[[#This Row],[distância '[km']]]*(1+'Custos Unitários'!$C$8)*(('Custos Unitários'!$C$21*'Custos Unitários'!$C$4)+('Custos Unitários'!$C$22*'Custos Unitários'!$C$5))</f>
        <v>1932489.6900128918</v>
      </c>
      <c r="M777" s="1">
        <f>Tabela1[[#This Row],[Qtdade Amplificação]]*('Custos Unitários'!C$20)+IF(Tabela1[[#This Row],[Qtdade Amplificação]]&gt;4,TRUNC(Tabela1[[#This Row],[Qtdade Amplificação]]/4)*'Custos Unitários'!C$17,0)</f>
        <v>0</v>
      </c>
      <c r="N77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77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777" s="1">
        <f>'Custos Unitários'!$C$23*'Custos Unitários'!$C$6</f>
        <v>302692.44182889489</v>
      </c>
      <c r="Q777" s="5">
        <f>SUM(Tabela2[[#This Row],[custo duto e fibra]:[custo infra estação]])</f>
        <v>2607063.6175137651</v>
      </c>
      <c r="R777" s="2">
        <f>Tabela1[[#This Row],[distância '[km']]]*(1+'Custos Unitários'!$C$8)*('Custos Unitários'!$C$21*'Custos Unitários'!$C$4*'Custos Unitários'!$E$21+'Custos Unitários'!$C$22*'Custos Unitários'!$C$5*'Custos Unitários'!$E$22)</f>
        <v>23189.876280154702</v>
      </c>
      <c r="S777" s="2">
        <f>Tabela1[[#This Row],[Qtdade Amplificação]]*('Custos Unitários'!D$20)+IF(Tabela1[[#This Row],[Qtdade Amplificação]]&gt;4,TRUNC(Tabela1[[#This Row],[Qtdade Amplificação]]/4)*'Custos Unitários'!D$17,0)</f>
        <v>0</v>
      </c>
      <c r="T77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77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777" s="2">
        <f>'Custos Unitários'!$C$23*'Custos Unitários'!$E$23*'Custos Unitários'!$C$6</f>
        <v>24215.39534631159</v>
      </c>
      <c r="W777" s="5">
        <f>SUM(Tabela3[[#This Row],[opex duto e fibra]:[opex infra estação]])</f>
        <v>80933.485578701642</v>
      </c>
    </row>
    <row r="778" spans="1:23" x14ac:dyDescent="0.25">
      <c r="A778" s="10">
        <v>220585</v>
      </c>
      <c r="B778" s="10" t="s">
        <v>27</v>
      </c>
      <c r="C778" s="10" t="s">
        <v>2600</v>
      </c>
      <c r="D778" s="10" t="s">
        <v>2601</v>
      </c>
      <c r="E778" s="10">
        <v>220580</v>
      </c>
      <c r="F778" s="10" t="s">
        <v>27</v>
      </c>
      <c r="G778" s="10" t="s">
        <v>2357</v>
      </c>
      <c r="H778" s="10" t="s">
        <v>2358</v>
      </c>
      <c r="I778" s="10">
        <v>1</v>
      </c>
      <c r="J778" s="11">
        <v>25.626000000000001</v>
      </c>
      <c r="K778" s="11">
        <f>IF(Tabela1[[#This Row],[distância '[km']]]&gt;100,TRUNC(Tabela1[[#This Row],[distância '[km']]]/'Custos Unitários'!$C$7,0),0)</f>
        <v>0</v>
      </c>
      <c r="L778" s="1">
        <f>Tabela1[[#This Row],[distância '[km']]]*(1+'Custos Unitários'!$C$8)*(('Custos Unitários'!$C$21*'Custos Unitários'!$C$4)+('Custos Unitários'!$C$22*'Custos Unitários'!$C$5))</f>
        <v>980652.70195984805</v>
      </c>
      <c r="M778" s="1">
        <f>Tabela1[[#This Row],[Qtdade Amplificação]]*('Custos Unitários'!C$20)+IF(Tabela1[[#This Row],[Qtdade Amplificação]]&gt;4,TRUNC(Tabela1[[#This Row],[Qtdade Amplificação]]/4)*'Custos Unitários'!C$17,0)</f>
        <v>0</v>
      </c>
      <c r="N77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7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78" s="1">
        <f>'Custos Unitários'!$C$23*'Custos Unitários'!$C$6</f>
        <v>302692.44182889489</v>
      </c>
      <c r="Q778" s="5">
        <f>SUM(Tabela2[[#This Row],[custo duto e fibra]:[custo infra estação]])</f>
        <v>1649816.9415100792</v>
      </c>
      <c r="R778" s="2">
        <f>Tabela1[[#This Row],[distância '[km']]]*(1+'Custos Unitários'!$C$8)*('Custos Unitários'!$C$21*'Custos Unitários'!$C$4*'Custos Unitários'!$E$21+'Custos Unitários'!$C$22*'Custos Unitários'!$C$5*'Custos Unitários'!$E$22)</f>
        <v>11767.832423518177</v>
      </c>
      <c r="S778" s="2">
        <f>Tabela1[[#This Row],[Qtdade Amplificação]]*('Custos Unitários'!D$20)+IF(Tabela1[[#This Row],[Qtdade Amplificação]]&gt;4,TRUNC(Tabela1[[#This Row],[Qtdade Amplificação]]/4)*'Custos Unitários'!D$17,0)</f>
        <v>0</v>
      </c>
      <c r="T77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7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78" s="2">
        <f>'Custos Unitários'!$C$23*'Custos Unitários'!$E$23*'Custos Unitários'!$C$6</f>
        <v>24215.39534631159</v>
      </c>
      <c r="W778" s="5">
        <f>SUM(Tabela3[[#This Row],[opex duto e fibra]:[opex infra estação]])</f>
        <v>68970.472927000897</v>
      </c>
    </row>
    <row r="779" spans="1:23" x14ac:dyDescent="0.25">
      <c r="A779" s="10">
        <v>313910</v>
      </c>
      <c r="B779" s="10" t="s">
        <v>37</v>
      </c>
      <c r="C779" s="10" t="s">
        <v>2602</v>
      </c>
      <c r="D779" s="10" t="s">
        <v>2603</v>
      </c>
      <c r="E779" s="10">
        <v>316250</v>
      </c>
      <c r="F779" s="10" t="s">
        <v>37</v>
      </c>
      <c r="G779" s="10" t="s">
        <v>2604</v>
      </c>
      <c r="H779" s="10" t="s">
        <v>2605</v>
      </c>
      <c r="I779" s="10">
        <v>1</v>
      </c>
      <c r="J779" s="11">
        <v>55.756</v>
      </c>
      <c r="K779" s="11">
        <f>IF(Tabela1[[#This Row],[distância '[km']]]&gt;100,TRUNC(Tabela1[[#This Row],[distância '[km']]]/'Custos Unitários'!$C$7,0),0)</f>
        <v>0</v>
      </c>
      <c r="L779" s="1">
        <f>Tabela1[[#This Row],[distância '[km']]]*(1+'Custos Unitários'!$C$8)*(('Custos Unitários'!$C$21*'Custos Unitários'!$C$4)+('Custos Unitários'!$C$22*'Custos Unitários'!$C$5))</f>
        <v>2133663.9370355611</v>
      </c>
      <c r="M779" s="1">
        <f>Tabela1[[#This Row],[Qtdade Amplificação]]*('Custos Unitários'!C$20)+IF(Tabela1[[#This Row],[Qtdade Amplificação]]&gt;4,TRUNC(Tabela1[[#This Row],[Qtdade Amplificação]]/4)*'Custos Unitários'!C$17,0)</f>
        <v>0</v>
      </c>
      <c r="N77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77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779" s="1">
        <f>'Custos Unitários'!$C$23*'Custos Unitários'!$C$6</f>
        <v>302692.44182889489</v>
      </c>
      <c r="Q779" s="5">
        <f>SUM(Tabela2[[#This Row],[custo duto e fibra]:[custo infra estação]])</f>
        <v>2808237.8645364344</v>
      </c>
      <c r="R779" s="2">
        <f>Tabela1[[#This Row],[distância '[km']]]*(1+'Custos Unitários'!$C$8)*('Custos Unitários'!$C$21*'Custos Unitários'!$C$4*'Custos Unitários'!$E$21+'Custos Unitários'!$C$22*'Custos Unitários'!$C$5*'Custos Unitários'!$E$22)</f>
        <v>25603.967244426738</v>
      </c>
      <c r="S779" s="2">
        <f>Tabela1[[#This Row],[Qtdade Amplificação]]*('Custos Unitários'!D$20)+IF(Tabela1[[#This Row],[Qtdade Amplificação]]&gt;4,TRUNC(Tabela1[[#This Row],[Qtdade Amplificação]]/4)*'Custos Unitários'!D$17,0)</f>
        <v>0</v>
      </c>
      <c r="T77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77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779" s="2">
        <f>'Custos Unitários'!$C$23*'Custos Unitários'!$E$23*'Custos Unitários'!$C$6</f>
        <v>24215.39534631159</v>
      </c>
      <c r="W779" s="5">
        <f>SUM(Tabela3[[#This Row],[opex duto e fibra]:[opex infra estação]])</f>
        <v>83347.576542973678</v>
      </c>
    </row>
    <row r="780" spans="1:23" x14ac:dyDescent="0.25">
      <c r="A780" s="10">
        <v>250870</v>
      </c>
      <c r="B780" s="10" t="s">
        <v>61</v>
      </c>
      <c r="C780" s="10" t="s">
        <v>2606</v>
      </c>
      <c r="D780" s="10" t="s">
        <v>2607</v>
      </c>
      <c r="E780" s="10">
        <v>250939</v>
      </c>
      <c r="F780" s="10" t="s">
        <v>61</v>
      </c>
      <c r="G780" s="10" t="s">
        <v>2068</v>
      </c>
      <c r="H780" s="10" t="s">
        <v>2069</v>
      </c>
      <c r="I780" s="10">
        <v>1</v>
      </c>
      <c r="J780" s="11">
        <v>14.026999999999999</v>
      </c>
      <c r="K780" s="11">
        <f>IF(Tabela1[[#This Row],[distância '[km']]]&gt;100,TRUNC(Tabela1[[#This Row],[distância '[km']]]/'Custos Unitários'!$C$7,0),0)</f>
        <v>0</v>
      </c>
      <c r="L780" s="1">
        <f>Tabela1[[#This Row],[distância '[km']]]*(1+'Custos Unitários'!$C$8)*(('Custos Unitários'!$C$21*'Custos Unitários'!$C$4)+('Custos Unitários'!$C$22*'Custos Unitários'!$C$5))</f>
        <v>536783.55773007055</v>
      </c>
      <c r="M780" s="1">
        <f>Tabela1[[#This Row],[Qtdade Amplificação]]*('Custos Unitários'!C$20)+IF(Tabela1[[#This Row],[Qtdade Amplificação]]&gt;4,TRUNC(Tabela1[[#This Row],[Qtdade Amplificação]]/4)*'Custos Unitários'!C$17,0)</f>
        <v>0</v>
      </c>
      <c r="N78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8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80" s="1">
        <f>'Custos Unitários'!$C$23*'Custos Unitários'!$C$6</f>
        <v>302692.44182889489</v>
      </c>
      <c r="Q780" s="5">
        <f>SUM(Tabela2[[#This Row],[custo duto e fibra]:[custo infra estação]])</f>
        <v>1205947.7972803018</v>
      </c>
      <c r="R780" s="2">
        <f>Tabela1[[#This Row],[distância '[km']]]*(1+'Custos Unitários'!$C$8)*('Custos Unitários'!$C$21*'Custos Unitários'!$C$4*'Custos Unitários'!$E$21+'Custos Unitários'!$C$22*'Custos Unitários'!$C$5*'Custos Unitários'!$E$22)</f>
        <v>6441.4026927608475</v>
      </c>
      <c r="S780" s="2">
        <f>Tabela1[[#This Row],[Qtdade Amplificação]]*('Custos Unitários'!D$20)+IF(Tabela1[[#This Row],[Qtdade Amplificação]]&gt;4,TRUNC(Tabela1[[#This Row],[Qtdade Amplificação]]/4)*'Custos Unitários'!D$17,0)</f>
        <v>0</v>
      </c>
      <c r="T78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8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80" s="2">
        <f>'Custos Unitários'!$C$23*'Custos Unitários'!$E$23*'Custos Unitários'!$C$6</f>
        <v>24215.39534631159</v>
      </c>
      <c r="W780" s="5">
        <f>SUM(Tabela3[[#This Row],[opex duto e fibra]:[opex infra estação]])</f>
        <v>63644.043196243569</v>
      </c>
    </row>
    <row r="781" spans="1:23" x14ac:dyDescent="0.25">
      <c r="A781" s="10">
        <v>150410</v>
      </c>
      <c r="B781" s="10" t="s">
        <v>14</v>
      </c>
      <c r="C781" s="10" t="s">
        <v>2610</v>
      </c>
      <c r="D781" s="10" t="s">
        <v>2611</v>
      </c>
      <c r="E781" s="10">
        <v>150320</v>
      </c>
      <c r="F781" s="10" t="s">
        <v>14</v>
      </c>
      <c r="G781" s="10" t="s">
        <v>2612</v>
      </c>
      <c r="H781" s="10" t="s">
        <v>2613</v>
      </c>
      <c r="I781" s="10">
        <v>1</v>
      </c>
      <c r="J781" s="11">
        <v>39.658000000000001</v>
      </c>
      <c r="K781" s="11">
        <f>IF(Tabela1[[#This Row],[distância '[km']]]&gt;100,TRUNC(Tabela1[[#This Row],[distância '[km']]]/'Custos Unitários'!$C$7,0),0)</f>
        <v>0</v>
      </c>
      <c r="L781" s="1">
        <f>Tabela1[[#This Row],[distância '[km']]]*(1+'Custos Unitários'!$C$8)*(('Custos Unitários'!$C$21*'Custos Unitários'!$C$4)+('Custos Unitários'!$C$22*'Custos Unitários'!$C$5))</f>
        <v>1517627.5990916903</v>
      </c>
      <c r="M781" s="1">
        <f>Tabela1[[#This Row],[Qtdade Amplificação]]*('Custos Unitários'!C$20)+IF(Tabela1[[#This Row],[Qtdade Amplificação]]&gt;4,TRUNC(Tabela1[[#This Row],[Qtdade Amplificação]]/4)*'Custos Unitários'!C$17,0)</f>
        <v>0</v>
      </c>
      <c r="N78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8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81" s="1">
        <f>'Custos Unitários'!$C$23*'Custos Unitários'!$C$6</f>
        <v>302692.44182889489</v>
      </c>
      <c r="Q781" s="5">
        <f>SUM(Tabela2[[#This Row],[custo duto e fibra]:[custo infra estação]])</f>
        <v>2186791.8386419211</v>
      </c>
      <c r="R781" s="2">
        <f>Tabela1[[#This Row],[distância '[km']]]*(1+'Custos Unitários'!$C$8)*('Custos Unitários'!$C$21*'Custos Unitários'!$C$4*'Custos Unitários'!$E$21+'Custos Unitários'!$C$22*'Custos Unitários'!$C$5*'Custos Unitários'!$E$22)</f>
        <v>18211.531189100282</v>
      </c>
      <c r="S781" s="2">
        <f>Tabela1[[#This Row],[Qtdade Amplificação]]*('Custos Unitários'!D$20)+IF(Tabela1[[#This Row],[Qtdade Amplificação]]&gt;4,TRUNC(Tabela1[[#This Row],[Qtdade Amplificação]]/4)*'Custos Unitários'!D$17,0)</f>
        <v>0</v>
      </c>
      <c r="T78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8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81" s="2">
        <f>'Custos Unitários'!$C$23*'Custos Unitários'!$E$23*'Custos Unitários'!$C$6</f>
        <v>24215.39534631159</v>
      </c>
      <c r="W781" s="5">
        <f>SUM(Tabela3[[#This Row],[opex duto e fibra]:[opex infra estação]])</f>
        <v>75414.171692583011</v>
      </c>
    </row>
    <row r="782" spans="1:23" x14ac:dyDescent="0.25">
      <c r="A782" s="10">
        <v>210630</v>
      </c>
      <c r="B782" s="10" t="s">
        <v>17</v>
      </c>
      <c r="C782" s="10" t="s">
        <v>2614</v>
      </c>
      <c r="D782" s="10" t="s">
        <v>2615</v>
      </c>
      <c r="E782" s="10">
        <v>211060</v>
      </c>
      <c r="F782" s="10" t="s">
        <v>17</v>
      </c>
      <c r="G782" s="10" t="s">
        <v>2616</v>
      </c>
      <c r="H782" s="10" t="s">
        <v>2617</v>
      </c>
      <c r="I782" s="10">
        <v>1</v>
      </c>
      <c r="J782" s="11">
        <v>31.652999999999999</v>
      </c>
      <c r="K782" s="11">
        <f>IF(Tabela1[[#This Row],[distância '[km']]]&gt;100,TRUNC(Tabela1[[#This Row],[distância '[km']]]/'Custos Unitários'!$C$7,0),0)</f>
        <v>0</v>
      </c>
      <c r="L782" s="1">
        <f>Tabela1[[#This Row],[distância '[km']]]*(1+'Custos Unitários'!$C$8)*(('Custos Unitários'!$C$21*'Custos Unitários'!$C$4)+('Custos Unitários'!$C$22*'Custos Unitários'!$C$5))</f>
        <v>1211293.2168553448</v>
      </c>
      <c r="M782" s="1">
        <f>Tabela1[[#This Row],[Qtdade Amplificação]]*('Custos Unitários'!C$20)+IF(Tabela1[[#This Row],[Qtdade Amplificação]]&gt;4,TRUNC(Tabela1[[#This Row],[Qtdade Amplificação]]/4)*'Custos Unitários'!C$17,0)</f>
        <v>0</v>
      </c>
      <c r="N78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8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82" s="1">
        <f>'Custos Unitários'!$C$23*'Custos Unitários'!$C$6</f>
        <v>302692.44182889489</v>
      </c>
      <c r="Q782" s="5">
        <f>SUM(Tabela2[[#This Row],[custo duto e fibra]:[custo infra estação]])</f>
        <v>1880457.4564055759</v>
      </c>
      <c r="R782" s="2">
        <f>Tabela1[[#This Row],[distância '[km']]]*(1+'Custos Unitários'!$C$8)*('Custos Unitários'!$C$21*'Custos Unitários'!$C$4*'Custos Unitários'!$E$21+'Custos Unitários'!$C$22*'Custos Unitários'!$C$5*'Custos Unitários'!$E$22)</f>
        <v>14535.518602264139</v>
      </c>
      <c r="S782" s="2">
        <f>Tabela1[[#This Row],[Qtdade Amplificação]]*('Custos Unitários'!D$20)+IF(Tabela1[[#This Row],[Qtdade Amplificação]]&gt;4,TRUNC(Tabela1[[#This Row],[Qtdade Amplificação]]/4)*'Custos Unitários'!D$17,0)</f>
        <v>0</v>
      </c>
      <c r="T78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8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82" s="2">
        <f>'Custos Unitários'!$C$23*'Custos Unitários'!$E$23*'Custos Unitários'!$C$6</f>
        <v>24215.39534631159</v>
      </c>
      <c r="W782" s="5">
        <f>SUM(Tabela3[[#This Row],[opex duto e fibra]:[opex infra estação]])</f>
        <v>71738.159105746861</v>
      </c>
    </row>
    <row r="783" spans="1:23" x14ac:dyDescent="0.25">
      <c r="A783" s="10">
        <v>521260</v>
      </c>
      <c r="B783" s="10" t="s">
        <v>42</v>
      </c>
      <c r="C783" s="10" t="s">
        <v>2620</v>
      </c>
      <c r="D783" s="10" t="s">
        <v>2621</v>
      </c>
      <c r="E783" s="10">
        <v>520650</v>
      </c>
      <c r="F783" s="10" t="s">
        <v>42</v>
      </c>
      <c r="G783" s="10" t="s">
        <v>2622</v>
      </c>
      <c r="H783" s="10" t="s">
        <v>2623</v>
      </c>
      <c r="I783" s="10">
        <v>1</v>
      </c>
      <c r="J783" s="11">
        <v>12.977</v>
      </c>
      <c r="K783" s="11">
        <f>IF(Tabela1[[#This Row],[distância '[km']]]&gt;100,TRUNC(Tabela1[[#This Row],[distância '[km']]]/'Custos Unitários'!$C$7,0),0)</f>
        <v>0</v>
      </c>
      <c r="L783" s="1">
        <f>Tabela1[[#This Row],[distância '[km']]]*(1+'Custos Unitários'!$C$8)*(('Custos Unitários'!$C$21*'Custos Unitários'!$C$4)+('Custos Unitários'!$C$22*'Custos Unitários'!$C$5))</f>
        <v>496602.28335803282</v>
      </c>
      <c r="M783" s="1">
        <f>Tabela1[[#This Row],[Qtdade Amplificação]]*('Custos Unitários'!C$20)+IF(Tabela1[[#This Row],[Qtdade Amplificação]]&gt;4,TRUNC(Tabela1[[#This Row],[Qtdade Amplificação]]/4)*'Custos Unitários'!C$17,0)</f>
        <v>0</v>
      </c>
      <c r="N78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8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83" s="1">
        <f>'Custos Unitários'!$C$23*'Custos Unitários'!$C$6</f>
        <v>302692.44182889489</v>
      </c>
      <c r="Q783" s="5">
        <f>SUM(Tabela2[[#This Row],[custo duto e fibra]:[custo infra estação]])</f>
        <v>1165766.5229082641</v>
      </c>
      <c r="R783" s="2">
        <f>Tabela1[[#This Row],[distância '[km']]]*(1+'Custos Unitários'!$C$8)*('Custos Unitários'!$C$21*'Custos Unitários'!$C$4*'Custos Unitários'!$E$21+'Custos Unitários'!$C$22*'Custos Unitários'!$C$5*'Custos Unitários'!$E$22)</f>
        <v>5959.2274002963941</v>
      </c>
      <c r="S783" s="2">
        <f>Tabela1[[#This Row],[Qtdade Amplificação]]*('Custos Unitários'!D$20)+IF(Tabela1[[#This Row],[Qtdade Amplificação]]&gt;4,TRUNC(Tabela1[[#This Row],[Qtdade Amplificação]]/4)*'Custos Unitários'!D$17,0)</f>
        <v>0</v>
      </c>
      <c r="T78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8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83" s="2">
        <f>'Custos Unitários'!$C$23*'Custos Unitários'!$E$23*'Custos Unitários'!$C$6</f>
        <v>24215.39534631159</v>
      </c>
      <c r="W783" s="5">
        <f>SUM(Tabela3[[#This Row],[opex duto e fibra]:[opex infra estação]])</f>
        <v>63161.867903779115</v>
      </c>
    </row>
    <row r="784" spans="1:23" x14ac:dyDescent="0.25">
      <c r="A784" s="10">
        <v>313920</v>
      </c>
      <c r="B784" s="10" t="s">
        <v>37</v>
      </c>
      <c r="C784" s="10" t="s">
        <v>2624</v>
      </c>
      <c r="D784" s="10" t="s">
        <v>2625</v>
      </c>
      <c r="E784" s="10">
        <v>316860</v>
      </c>
      <c r="F784" s="10" t="s">
        <v>37</v>
      </c>
      <c r="G784" s="10" t="s">
        <v>59</v>
      </c>
      <c r="H784" s="10" t="s">
        <v>60</v>
      </c>
      <c r="I784" s="10">
        <v>1</v>
      </c>
      <c r="J784" s="11">
        <v>84.316000000000003</v>
      </c>
      <c r="K784" s="11">
        <f>IF(Tabela1[[#This Row],[distância '[km']]]&gt;100,TRUNC(Tabela1[[#This Row],[distância '[km']]]/'Custos Unitários'!$C$7,0),0)</f>
        <v>0</v>
      </c>
      <c r="L784" s="1">
        <f>Tabela1[[#This Row],[distância '[km']]]*(1+'Custos Unitários'!$C$8)*(('Custos Unitários'!$C$21*'Custos Unitários'!$C$4)+('Custos Unitários'!$C$22*'Custos Unitários'!$C$5))</f>
        <v>3226594.5999549888</v>
      </c>
      <c r="M784" s="1">
        <f>Tabela1[[#This Row],[Qtdade Amplificação]]*('Custos Unitários'!C$20)+IF(Tabela1[[#This Row],[Qtdade Amplificação]]&gt;4,TRUNC(Tabela1[[#This Row],[Qtdade Amplificação]]/4)*'Custos Unitários'!C$17,0)</f>
        <v>0</v>
      </c>
      <c r="N78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78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784" s="1">
        <f>'Custos Unitários'!$C$23*'Custos Unitários'!$C$6</f>
        <v>302692.44182889489</v>
      </c>
      <c r="Q784" s="5">
        <f>SUM(Tabela2[[#This Row],[custo duto e fibra]:[custo infra estação]])</f>
        <v>3947070.1805966892</v>
      </c>
      <c r="R784" s="2">
        <f>Tabela1[[#This Row],[distância '[km']]]*(1+'Custos Unitários'!$C$8)*('Custos Unitários'!$C$21*'Custos Unitários'!$C$4*'Custos Unitários'!$E$21+'Custos Unitários'!$C$22*'Custos Unitários'!$C$5*'Custos Unitários'!$E$22)</f>
        <v>38719.135199459866</v>
      </c>
      <c r="S784" s="2">
        <f>Tabela1[[#This Row],[Qtdade Amplificação]]*('Custos Unitários'!D$20)+IF(Tabela1[[#This Row],[Qtdade Amplificação]]&gt;4,TRUNC(Tabela1[[#This Row],[Qtdade Amplificação]]/4)*'Custos Unitários'!D$17,0)</f>
        <v>0</v>
      </c>
      <c r="T78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78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784" s="2">
        <f>'Custos Unitários'!$C$23*'Custos Unitários'!$E$23*'Custos Unitários'!$C$6</f>
        <v>24215.39534631159</v>
      </c>
      <c r="W784" s="5">
        <f>SUM(Tabela3[[#This Row],[opex duto e fibra]:[opex infra estação]])</f>
        <v>101052.90981208954</v>
      </c>
    </row>
    <row r="785" spans="1:23" x14ac:dyDescent="0.25">
      <c r="A785" s="10">
        <v>292020</v>
      </c>
      <c r="B785" s="10" t="s">
        <v>8</v>
      </c>
      <c r="C785" s="10" t="s">
        <v>2626</v>
      </c>
      <c r="D785" s="10" t="s">
        <v>2627</v>
      </c>
      <c r="E785" s="10">
        <v>313930</v>
      </c>
      <c r="F785" s="10" t="s">
        <v>37</v>
      </c>
      <c r="G785" s="10" t="s">
        <v>2642</v>
      </c>
      <c r="H785" s="10" t="s">
        <v>2643</v>
      </c>
      <c r="I785" s="10">
        <v>1</v>
      </c>
      <c r="J785" s="11">
        <v>146.721</v>
      </c>
      <c r="K785" s="11">
        <f>IF(Tabela1[[#This Row],[distância '[km']]]&gt;100,TRUNC(Tabela1[[#This Row],[distância '[km']]]/'Custos Unitários'!$C$7,0),0)</f>
        <v>2</v>
      </c>
      <c r="L785" s="1">
        <f>Tabela1[[#This Row],[distância '[km']]]*(1+'Custos Unitários'!$C$8)*(('Custos Unitários'!$C$21*'Custos Unitários'!$C$4)+('Custos Unitários'!$C$22*'Custos Unitários'!$C$5))</f>
        <v>5614701.6734664356</v>
      </c>
      <c r="M785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78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78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785" s="1">
        <f>'Custos Unitários'!$C$23*'Custos Unitários'!$C$6</f>
        <v>302692.44182889489</v>
      </c>
      <c r="Q785" s="5">
        <f>SUM(Tabela2[[#This Row],[custo duto e fibra]:[custo infra estação]])</f>
        <v>6801192.7977329399</v>
      </c>
      <c r="R785" s="2">
        <f>Tabela1[[#This Row],[distância '[km']]]*(1+'Custos Unitários'!$C$8)*('Custos Unitários'!$C$21*'Custos Unitários'!$C$4*'Custos Unitários'!$E$21+'Custos Unitários'!$C$22*'Custos Unitários'!$C$5*'Custos Unitários'!$E$22)</f>
        <v>67376.420081597229</v>
      </c>
      <c r="S785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78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78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785" s="2">
        <f>'Custos Unitários'!$C$23*'Custos Unitários'!$E$23*'Custos Unitários'!$C$6</f>
        <v>24215.39534631159</v>
      </c>
      <c r="W785" s="5">
        <f>SUM(Tabela3[[#This Row],[opex duto e fibra]:[opex infra estação]])</f>
        <v>165534.88477259694</v>
      </c>
    </row>
    <row r="786" spans="1:23" x14ac:dyDescent="0.25">
      <c r="A786" s="10">
        <v>521270</v>
      </c>
      <c r="B786" s="10" t="s">
        <v>42</v>
      </c>
      <c r="C786" s="10" t="s">
        <v>2630</v>
      </c>
      <c r="D786" s="10" t="s">
        <v>2631</v>
      </c>
      <c r="E786" s="10">
        <v>520080</v>
      </c>
      <c r="F786" s="10" t="s">
        <v>42</v>
      </c>
      <c r="G786" s="10" t="s">
        <v>861</v>
      </c>
      <c r="H786" s="10" t="s">
        <v>862</v>
      </c>
      <c r="I786" s="10">
        <v>1</v>
      </c>
      <c r="J786" s="11">
        <v>54.405000000000001</v>
      </c>
      <c r="K786" s="11">
        <f>IF(Tabela1[[#This Row],[distância '[km']]]&gt;100,TRUNC(Tabela1[[#This Row],[distância '[km']]]/'Custos Unitários'!$C$7,0),0)</f>
        <v>0</v>
      </c>
      <c r="L786" s="1">
        <f>Tabela1[[#This Row],[distância '[km']]]*(1+'Custos Unitários'!$C$8)*(('Custos Unitários'!$C$21*'Custos Unitários'!$C$4)+('Custos Unitários'!$C$22*'Custos Unitários'!$C$5))</f>
        <v>2081964.0306768725</v>
      </c>
      <c r="M786" s="1">
        <f>Tabela1[[#This Row],[Qtdade Amplificação]]*('Custos Unitários'!C$20)+IF(Tabela1[[#This Row],[Qtdade Amplificação]]&gt;4,TRUNC(Tabela1[[#This Row],[Qtdade Amplificação]]/4)*'Custos Unitários'!C$17,0)</f>
        <v>0</v>
      </c>
      <c r="N78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78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786" s="1">
        <f>'Custos Unitários'!$C$23*'Custos Unitários'!$C$6</f>
        <v>302692.44182889489</v>
      </c>
      <c r="Q786" s="5">
        <f>SUM(Tabela2[[#This Row],[custo duto e fibra]:[custo infra estação]])</f>
        <v>2756537.9581777458</v>
      </c>
      <c r="R786" s="2">
        <f>Tabela1[[#This Row],[distância '[km']]]*(1+'Custos Unitários'!$C$8)*('Custos Unitários'!$C$21*'Custos Unitários'!$C$4*'Custos Unitários'!$E$21+'Custos Unitários'!$C$22*'Custos Unitários'!$C$5*'Custos Unitários'!$E$22)</f>
        <v>24983.568368122473</v>
      </c>
      <c r="S786" s="2">
        <f>Tabela1[[#This Row],[Qtdade Amplificação]]*('Custos Unitários'!D$20)+IF(Tabela1[[#This Row],[Qtdade Amplificação]]&gt;4,TRUNC(Tabela1[[#This Row],[Qtdade Amplificação]]/4)*'Custos Unitários'!D$17,0)</f>
        <v>0</v>
      </c>
      <c r="T78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78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786" s="2">
        <f>'Custos Unitários'!$C$23*'Custos Unitários'!$E$23*'Custos Unitários'!$C$6</f>
        <v>24215.39534631159</v>
      </c>
      <c r="W786" s="5">
        <f>SUM(Tabela3[[#This Row],[opex duto e fibra]:[opex infra estação]])</f>
        <v>82727.17766666942</v>
      </c>
    </row>
    <row r="787" spans="1:23" x14ac:dyDescent="0.25">
      <c r="A787" s="10">
        <v>313925</v>
      </c>
      <c r="B787" s="10" t="s">
        <v>37</v>
      </c>
      <c r="C787" s="10" t="s">
        <v>2632</v>
      </c>
      <c r="D787" s="10" t="s">
        <v>2633</v>
      </c>
      <c r="E787" s="10">
        <v>314290</v>
      </c>
      <c r="F787" s="10" t="s">
        <v>37</v>
      </c>
      <c r="G787" s="10" t="s">
        <v>2843</v>
      </c>
      <c r="H787" s="10" t="s">
        <v>2844</v>
      </c>
      <c r="I787" s="10">
        <v>1</v>
      </c>
      <c r="J787" s="11">
        <v>17.475999999999999</v>
      </c>
      <c r="K787" s="11">
        <f>IF(Tabela1[[#This Row],[distância '[km']]]&gt;100,TRUNC(Tabela1[[#This Row],[distância '[km']]]/'Custos Unitários'!$C$7,0),0)</f>
        <v>0</v>
      </c>
      <c r="L787" s="1">
        <f>Tabela1[[#This Row],[distância '[km']]]*(1+'Custos Unitários'!$C$8)*(('Custos Unitários'!$C$21*'Custos Unitários'!$C$4)+('Custos Unitários'!$C$22*'Custos Unitários'!$C$5))</f>
        <v>668769.47707212612</v>
      </c>
      <c r="M787" s="1">
        <f>Tabela1[[#This Row],[Qtdade Amplificação]]*('Custos Unitários'!C$20)+IF(Tabela1[[#This Row],[Qtdade Amplificação]]&gt;4,TRUNC(Tabela1[[#This Row],[Qtdade Amplificação]]/4)*'Custos Unitários'!C$17,0)</f>
        <v>0</v>
      </c>
      <c r="N78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8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87" s="1">
        <f>'Custos Unitários'!$C$23*'Custos Unitários'!$C$6</f>
        <v>302692.44182889489</v>
      </c>
      <c r="Q787" s="5">
        <f>SUM(Tabela2[[#This Row],[custo duto e fibra]:[custo infra estação]])</f>
        <v>1337933.7166223573</v>
      </c>
      <c r="R787" s="2">
        <f>Tabela1[[#This Row],[distância '[km']]]*(1+'Custos Unitários'!$C$8)*('Custos Unitários'!$C$21*'Custos Unitários'!$C$4*'Custos Unitários'!$E$21+'Custos Unitários'!$C$22*'Custos Unitários'!$C$5*'Custos Unitários'!$E$22)</f>
        <v>8025.233724865514</v>
      </c>
      <c r="S787" s="2">
        <f>Tabela1[[#This Row],[Qtdade Amplificação]]*('Custos Unitários'!D$20)+IF(Tabela1[[#This Row],[Qtdade Amplificação]]&gt;4,TRUNC(Tabela1[[#This Row],[Qtdade Amplificação]]/4)*'Custos Unitários'!D$17,0)</f>
        <v>0</v>
      </c>
      <c r="T78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8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87" s="2">
        <f>'Custos Unitários'!$C$23*'Custos Unitários'!$E$23*'Custos Unitários'!$C$6</f>
        <v>24215.39534631159</v>
      </c>
      <c r="W787" s="5">
        <f>SUM(Tabela3[[#This Row],[opex duto e fibra]:[opex infra estação]])</f>
        <v>65227.874228348242</v>
      </c>
    </row>
    <row r="788" spans="1:23" x14ac:dyDescent="0.25">
      <c r="A788" s="10">
        <v>431173</v>
      </c>
      <c r="B788" s="10" t="s">
        <v>32</v>
      </c>
      <c r="C788" s="10" t="s">
        <v>2634</v>
      </c>
      <c r="D788" s="10" t="s">
        <v>2635</v>
      </c>
      <c r="E788" s="10">
        <v>421380</v>
      </c>
      <c r="F788" s="10" t="s">
        <v>554</v>
      </c>
      <c r="G788" s="10" t="s">
        <v>971</v>
      </c>
      <c r="H788" s="10" t="s">
        <v>972</v>
      </c>
      <c r="I788" s="10">
        <v>1</v>
      </c>
      <c r="J788" s="11">
        <v>4.7949999999999999</v>
      </c>
      <c r="K788" s="11">
        <f>IF(Tabela1[[#This Row],[distância '[km']]]&gt;100,TRUNC(Tabela1[[#This Row],[distância '[km']]]/'Custos Unitários'!$C$7,0),0)</f>
        <v>0</v>
      </c>
      <c r="L788" s="1">
        <f>Tabela1[[#This Row],[distância '[km']]]*(1+'Custos Unitários'!$C$8)*(('Custos Unitários'!$C$21*'Custos Unitários'!$C$4)+('Custos Unitários'!$C$22*'Custos Unitários'!$C$5))</f>
        <v>183494.48629897257</v>
      </c>
      <c r="M788" s="1">
        <f>Tabela1[[#This Row],[Qtdade Amplificação]]*('Custos Unitários'!C$20)+IF(Tabela1[[#This Row],[Qtdade Amplificação]]&gt;4,TRUNC(Tabela1[[#This Row],[Qtdade Amplificação]]/4)*'Custos Unitários'!C$17,0)</f>
        <v>0</v>
      </c>
      <c r="N78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8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88" s="1">
        <f>'Custos Unitários'!$C$23*'Custos Unitários'!$C$6</f>
        <v>302692.44182889489</v>
      </c>
      <c r="Q788" s="5">
        <f>SUM(Tabela2[[#This Row],[custo duto e fibra]:[custo infra estação]])</f>
        <v>852658.72584920377</v>
      </c>
      <c r="R788" s="2">
        <f>Tabela1[[#This Row],[distância '[km']]]*(1+'Custos Unitários'!$C$8)*('Custos Unitários'!$C$21*'Custos Unitários'!$C$4*'Custos Unitários'!$E$21+'Custos Unitários'!$C$22*'Custos Unitários'!$C$5*'Custos Unitários'!$E$22)</f>
        <v>2201.9338355876712</v>
      </c>
      <c r="S788" s="2">
        <f>Tabela1[[#This Row],[Qtdade Amplificação]]*('Custos Unitários'!D$20)+IF(Tabela1[[#This Row],[Qtdade Amplificação]]&gt;4,TRUNC(Tabela1[[#This Row],[Qtdade Amplificação]]/4)*'Custos Unitários'!D$17,0)</f>
        <v>0</v>
      </c>
      <c r="T78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8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88" s="2">
        <f>'Custos Unitários'!$C$23*'Custos Unitários'!$E$23*'Custos Unitários'!$C$6</f>
        <v>24215.39534631159</v>
      </c>
      <c r="W788" s="5">
        <f>SUM(Tabela3[[#This Row],[opex duto e fibra]:[opex infra estação]])</f>
        <v>59404.574339070401</v>
      </c>
    </row>
    <row r="789" spans="1:23" x14ac:dyDescent="0.25">
      <c r="A789" s="10">
        <v>250900</v>
      </c>
      <c r="B789" s="10" t="s">
        <v>61</v>
      </c>
      <c r="C789" s="10" t="s">
        <v>2636</v>
      </c>
      <c r="D789" s="10" t="s">
        <v>2637</v>
      </c>
      <c r="E789" s="10">
        <v>261570</v>
      </c>
      <c r="F789" s="10" t="s">
        <v>13</v>
      </c>
      <c r="G789" s="10" t="s">
        <v>1745</v>
      </c>
      <c r="H789" s="10" t="s">
        <v>1746</v>
      </c>
      <c r="I789" s="10">
        <v>1</v>
      </c>
      <c r="J789" s="11">
        <v>23.667999999999999</v>
      </c>
      <c r="K789" s="11">
        <f>IF(Tabela1[[#This Row],[distância '[km']]]&gt;100,TRUNC(Tabela1[[#This Row],[distância '[km']]]/'Custos Unitários'!$C$7,0),0)</f>
        <v>0</v>
      </c>
      <c r="L789" s="1">
        <f>Tabela1[[#This Row],[distância '[km']]]*(1+'Custos Unitários'!$C$8)*(('Custos Unitários'!$C$21*'Custos Unitários'!$C$4)+('Custos Unitários'!$C$22*'Custos Unitários'!$C$5))</f>
        <v>905724.19222608616</v>
      </c>
      <c r="M789" s="1">
        <f>Tabela1[[#This Row],[Qtdade Amplificação]]*('Custos Unitários'!C$20)+IF(Tabela1[[#This Row],[Qtdade Amplificação]]&gt;4,TRUNC(Tabela1[[#This Row],[Qtdade Amplificação]]/4)*'Custos Unitários'!C$17,0)</f>
        <v>0</v>
      </c>
      <c r="N78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8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89" s="1">
        <f>'Custos Unitários'!$C$23*'Custos Unitários'!$C$6</f>
        <v>302692.44182889489</v>
      </c>
      <c r="Q789" s="5">
        <f>SUM(Tabela2[[#This Row],[custo duto e fibra]:[custo infra estação]])</f>
        <v>1574888.4317763173</v>
      </c>
      <c r="R789" s="2">
        <f>Tabela1[[#This Row],[distância '[km']]]*(1+'Custos Unitários'!$C$8)*('Custos Unitários'!$C$21*'Custos Unitários'!$C$4*'Custos Unitários'!$E$21+'Custos Unitários'!$C$22*'Custos Unitários'!$C$5*'Custos Unitários'!$E$22)</f>
        <v>10868.690306713033</v>
      </c>
      <c r="S789" s="2">
        <f>Tabela1[[#This Row],[Qtdade Amplificação]]*('Custos Unitários'!D$20)+IF(Tabela1[[#This Row],[Qtdade Amplificação]]&gt;4,TRUNC(Tabela1[[#This Row],[Qtdade Amplificação]]/4)*'Custos Unitários'!D$17,0)</f>
        <v>0</v>
      </c>
      <c r="T78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8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89" s="2">
        <f>'Custos Unitários'!$C$23*'Custos Unitários'!$E$23*'Custos Unitários'!$C$6</f>
        <v>24215.39534631159</v>
      </c>
      <c r="W789" s="5">
        <f>SUM(Tabela3[[#This Row],[opex duto e fibra]:[opex infra estação]])</f>
        <v>68071.330810195766</v>
      </c>
    </row>
    <row r="790" spans="1:23" x14ac:dyDescent="0.25">
      <c r="A790" s="10">
        <v>130255</v>
      </c>
      <c r="B790" s="10" t="s">
        <v>213</v>
      </c>
      <c r="C790" s="10" t="s">
        <v>2638</v>
      </c>
      <c r="D790" s="10" t="s">
        <v>2639</v>
      </c>
      <c r="E790" s="10">
        <v>130110</v>
      </c>
      <c r="F790" s="10" t="s">
        <v>213</v>
      </c>
      <c r="G790" s="10" t="s">
        <v>2640</v>
      </c>
      <c r="H790" s="10" t="s">
        <v>2641</v>
      </c>
      <c r="I790" s="10">
        <v>1</v>
      </c>
      <c r="J790" s="11">
        <v>53.923000000000002</v>
      </c>
      <c r="K790" s="11">
        <f>IF(Tabela1[[#This Row],[distância '[km']]]&gt;100,TRUNC(Tabela1[[#This Row],[distância '[km']]]/'Custos Unitários'!$C$7,0),0)</f>
        <v>0</v>
      </c>
      <c r="L790" s="1">
        <f>Tabela1[[#This Row],[distância '[km']]]*(1+'Custos Unitários'!$C$8)*(('Custos Unitários'!$C$21*'Custos Unitários'!$C$4)+('Custos Unitários'!$C$22*'Custos Unitários'!$C$5))</f>
        <v>2063518.9123460895</v>
      </c>
      <c r="M790" s="1">
        <f>Tabela1[[#This Row],[Qtdade Amplificação]]*('Custos Unitários'!C$20)+IF(Tabela1[[#This Row],[Qtdade Amplificação]]&gt;4,TRUNC(Tabela1[[#This Row],[Qtdade Amplificação]]/4)*'Custos Unitários'!C$17,0)</f>
        <v>0</v>
      </c>
      <c r="N79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79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790" s="1">
        <f>'Custos Unitários'!$C$23*'Custos Unitários'!$C$6</f>
        <v>302692.44182889489</v>
      </c>
      <c r="Q790" s="5">
        <f>SUM(Tabela2[[#This Row],[custo duto e fibra]:[custo infra estação]])</f>
        <v>2738092.8398469631</v>
      </c>
      <c r="R790" s="2">
        <f>Tabela1[[#This Row],[distância '[km']]]*(1+'Custos Unitários'!$C$8)*('Custos Unitários'!$C$21*'Custos Unitários'!$C$4*'Custos Unitários'!$E$21+'Custos Unitários'!$C$22*'Custos Unitários'!$C$5*'Custos Unitários'!$E$22)</f>
        <v>24762.226948153075</v>
      </c>
      <c r="S790" s="2">
        <f>Tabela1[[#This Row],[Qtdade Amplificação]]*('Custos Unitários'!D$20)+IF(Tabela1[[#This Row],[Qtdade Amplificação]]&gt;4,TRUNC(Tabela1[[#This Row],[Qtdade Amplificação]]/4)*'Custos Unitários'!D$17,0)</f>
        <v>0</v>
      </c>
      <c r="T79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79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790" s="2">
        <f>'Custos Unitários'!$C$23*'Custos Unitários'!$E$23*'Custos Unitários'!$C$6</f>
        <v>24215.39534631159</v>
      </c>
      <c r="W790" s="5">
        <f>SUM(Tabela3[[#This Row],[opex duto e fibra]:[opex infra estação]])</f>
        <v>82505.836246700026</v>
      </c>
    </row>
    <row r="791" spans="1:23" x14ac:dyDescent="0.25">
      <c r="A791" s="10">
        <v>220590</v>
      </c>
      <c r="B791" s="10" t="s">
        <v>27</v>
      </c>
      <c r="C791" s="10" t="s">
        <v>2644</v>
      </c>
      <c r="D791" s="10" t="s">
        <v>2645</v>
      </c>
      <c r="E791" s="10">
        <v>220230</v>
      </c>
      <c r="F791" s="10" t="s">
        <v>27</v>
      </c>
      <c r="G791" s="10" t="s">
        <v>704</v>
      </c>
      <c r="H791" s="10" t="s">
        <v>705</v>
      </c>
      <c r="I791" s="10">
        <v>1</v>
      </c>
      <c r="J791" s="11">
        <v>118.358</v>
      </c>
      <c r="K791" s="11">
        <f>IF(Tabela1[[#This Row],[distância '[km']]]&gt;100,TRUNC(Tabela1[[#This Row],[distância '[km']]]/'Custos Unitários'!$C$7,0),0)</f>
        <v>1</v>
      </c>
      <c r="L791" s="1">
        <f>Tabela1[[#This Row],[distância '[km']]]*(1+'Custos Unitários'!$C$8)*(('Custos Unitários'!$C$21*'Custos Unitários'!$C$4)+('Custos Unitários'!$C$22*'Custos Unitários'!$C$5))</f>
        <v>4529309.782976808</v>
      </c>
      <c r="M791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79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79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791" s="1">
        <f>'Custos Unitários'!$C$23*'Custos Unitários'!$C$6</f>
        <v>302692.44182889489</v>
      </c>
      <c r="Q791" s="5">
        <f>SUM(Tabela2[[#This Row],[custo duto e fibra]:[custo infra estação]])</f>
        <v>5482793.1354309116</v>
      </c>
      <c r="R791" s="2">
        <f>Tabela1[[#This Row],[distância '[km']]]*(1+'Custos Unitários'!$C$8)*('Custos Unitários'!$C$21*'Custos Unitários'!$C$4*'Custos Unitários'!$E$21+'Custos Unitários'!$C$22*'Custos Unitários'!$C$5*'Custos Unitários'!$E$22)</f>
        <v>54351.717395721702</v>
      </c>
      <c r="S791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79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79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791" s="2">
        <f>'Custos Unitários'!$C$23*'Custos Unitários'!$E$23*'Custos Unitários'!$C$6</f>
        <v>24215.39534631159</v>
      </c>
      <c r="W791" s="5">
        <f>SUM(Tabela3[[#This Row],[opex duto e fibra]:[opex infra estação]])</f>
        <v>134597.83704753639</v>
      </c>
    </row>
    <row r="792" spans="1:23" x14ac:dyDescent="0.25">
      <c r="A792" s="10">
        <v>292045</v>
      </c>
      <c r="B792" s="10" t="s">
        <v>8</v>
      </c>
      <c r="C792" s="10" t="s">
        <v>2648</v>
      </c>
      <c r="D792" s="10" t="s">
        <v>2649</v>
      </c>
      <c r="E792" s="10">
        <v>220320</v>
      </c>
      <c r="F792" s="10" t="s">
        <v>27</v>
      </c>
      <c r="G792" s="10" t="s">
        <v>1486</v>
      </c>
      <c r="H792" s="10" t="s">
        <v>1487</v>
      </c>
      <c r="I792" s="10">
        <v>1</v>
      </c>
      <c r="J792" s="11">
        <v>101.29900000000001</v>
      </c>
      <c r="K792" s="11">
        <f>IF(Tabela1[[#This Row],[distância '[km']]]&gt;100,TRUNC(Tabela1[[#This Row],[distância '[km']]]/'Custos Unitários'!$C$7,0),0)</f>
        <v>1</v>
      </c>
      <c r="L792" s="1">
        <f>Tabela1[[#This Row],[distância '[km']]]*(1+'Custos Unitários'!$C$8)*(('Custos Unitários'!$C$21*'Custos Unitários'!$C$4)+('Custos Unitários'!$C$22*'Custos Unitários'!$C$5))</f>
        <v>3876498.0120124347</v>
      </c>
      <c r="M792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79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79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792" s="1">
        <f>'Custos Unitários'!$C$23*'Custos Unitários'!$C$6</f>
        <v>302692.44182889489</v>
      </c>
      <c r="Q792" s="5">
        <f>SUM(Tabela2[[#This Row],[custo duto e fibra]:[custo infra estação]])</f>
        <v>4829981.3644665368</v>
      </c>
      <c r="R792" s="2">
        <f>Tabela1[[#This Row],[distância '[km']]]*(1+'Custos Unitários'!$C$8)*('Custos Unitários'!$C$21*'Custos Unitários'!$C$4*'Custos Unitários'!$E$21+'Custos Unitários'!$C$22*'Custos Unitários'!$C$5*'Custos Unitários'!$E$22)</f>
        <v>46517.976144149223</v>
      </c>
      <c r="S792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79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79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792" s="2">
        <f>'Custos Unitários'!$C$23*'Custos Unitários'!$E$23*'Custos Unitários'!$C$6</f>
        <v>24215.39534631159</v>
      </c>
      <c r="W792" s="5">
        <f>SUM(Tabela3[[#This Row],[opex duto e fibra]:[opex infra estação]])</f>
        <v>126764.09579596392</v>
      </c>
    </row>
    <row r="793" spans="1:23" x14ac:dyDescent="0.25">
      <c r="A793" s="10">
        <v>313960</v>
      </c>
      <c r="B793" s="10" t="s">
        <v>37</v>
      </c>
      <c r="C793" s="10" t="s">
        <v>2650</v>
      </c>
      <c r="D793" s="10" t="s">
        <v>2651</v>
      </c>
      <c r="E793" s="10">
        <v>320090</v>
      </c>
      <c r="F793" s="10" t="s">
        <v>67</v>
      </c>
      <c r="G793" s="10" t="s">
        <v>70</v>
      </c>
      <c r="H793" s="10" t="s">
        <v>71</v>
      </c>
      <c r="I793" s="10">
        <v>1</v>
      </c>
      <c r="J793" s="11">
        <v>12.898999999999999</v>
      </c>
      <c r="K793" s="11">
        <f>IF(Tabela1[[#This Row],[distância '[km']]]&gt;100,TRUNC(Tabela1[[#This Row],[distância '[km']]]/'Custos Unitários'!$C$7,0),0)</f>
        <v>0</v>
      </c>
      <c r="L793" s="1">
        <f>Tabela1[[#This Row],[distância '[km']]]*(1+'Custos Unitários'!$C$8)*(('Custos Unitários'!$C$21*'Custos Unitários'!$C$4)+('Custos Unitários'!$C$22*'Custos Unitários'!$C$5))</f>
        <v>493617.38869039563</v>
      </c>
      <c r="M793" s="1">
        <f>Tabela1[[#This Row],[Qtdade Amplificação]]*('Custos Unitários'!C$20)+IF(Tabela1[[#This Row],[Qtdade Amplificação]]&gt;4,TRUNC(Tabela1[[#This Row],[Qtdade Amplificação]]/4)*'Custos Unitários'!C$17,0)</f>
        <v>0</v>
      </c>
      <c r="N79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9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93" s="1">
        <f>'Custos Unitários'!$C$23*'Custos Unitários'!$C$6</f>
        <v>302692.44182889489</v>
      </c>
      <c r="Q793" s="5">
        <f>SUM(Tabela2[[#This Row],[custo duto e fibra]:[custo infra estação]])</f>
        <v>1162781.6282406268</v>
      </c>
      <c r="R793" s="2">
        <f>Tabela1[[#This Row],[distância '[km']]]*(1+'Custos Unitários'!$C$8)*('Custos Unitários'!$C$21*'Custos Unitários'!$C$4*'Custos Unitários'!$E$21+'Custos Unitários'!$C$22*'Custos Unitários'!$C$5*'Custos Unitários'!$E$22)</f>
        <v>5923.4086642847478</v>
      </c>
      <c r="S793" s="2">
        <f>Tabela1[[#This Row],[Qtdade Amplificação]]*('Custos Unitários'!D$20)+IF(Tabela1[[#This Row],[Qtdade Amplificação]]&gt;4,TRUNC(Tabela1[[#This Row],[Qtdade Amplificação]]/4)*'Custos Unitários'!D$17,0)</f>
        <v>0</v>
      </c>
      <c r="T79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9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93" s="2">
        <f>'Custos Unitários'!$C$23*'Custos Unitários'!$E$23*'Custos Unitários'!$C$6</f>
        <v>24215.39534631159</v>
      </c>
      <c r="W793" s="5">
        <f>SUM(Tabela3[[#This Row],[opex duto e fibra]:[opex infra estação]])</f>
        <v>63126.049167767473</v>
      </c>
    </row>
    <row r="794" spans="1:23" x14ac:dyDescent="0.25">
      <c r="A794" s="10">
        <v>320330</v>
      </c>
      <c r="B794" s="10" t="s">
        <v>67</v>
      </c>
      <c r="C794" s="10" t="s">
        <v>2652</v>
      </c>
      <c r="D794" s="10" t="s">
        <v>2653</v>
      </c>
      <c r="E794" s="10">
        <v>320035</v>
      </c>
      <c r="F794" s="10" t="s">
        <v>67</v>
      </c>
      <c r="G794" s="10" t="s">
        <v>201</v>
      </c>
      <c r="H794" s="10" t="s">
        <v>202</v>
      </c>
      <c r="I794" s="10">
        <v>1</v>
      </c>
      <c r="J794" s="11">
        <v>35.170999999999999</v>
      </c>
      <c r="K794" s="11">
        <f>IF(Tabela1[[#This Row],[distância '[km']]]&gt;100,TRUNC(Tabela1[[#This Row],[distância '[km']]]/'Custos Unitários'!$C$7,0),0)</f>
        <v>0</v>
      </c>
      <c r="L794" s="1">
        <f>Tabela1[[#This Row],[distância '[km']]]*(1+'Custos Unitários'!$C$8)*(('Custos Unitários'!$C$21*'Custos Unitários'!$C$4)+('Custos Unitários'!$C$22*'Custos Unitários'!$C$5))</f>
        <v>1345919.6199418488</v>
      </c>
      <c r="M794" s="1">
        <f>Tabela1[[#This Row],[Qtdade Amplificação]]*('Custos Unitários'!C$20)+IF(Tabela1[[#This Row],[Qtdade Amplificação]]&gt;4,TRUNC(Tabela1[[#This Row],[Qtdade Amplificação]]/4)*'Custos Unitários'!C$17,0)</f>
        <v>0</v>
      </c>
      <c r="N79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9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94" s="1">
        <f>'Custos Unitários'!$C$23*'Custos Unitários'!$C$6</f>
        <v>302692.44182889489</v>
      </c>
      <c r="Q794" s="5">
        <f>SUM(Tabela2[[#This Row],[custo duto e fibra]:[custo infra estação]])</f>
        <v>2015083.8594920798</v>
      </c>
      <c r="R794" s="2">
        <f>Tabela1[[#This Row],[distância '[km']]]*(1+'Custos Unitários'!$C$8)*('Custos Unitários'!$C$21*'Custos Unitários'!$C$4*'Custos Unitários'!$E$21+'Custos Unitários'!$C$22*'Custos Unitários'!$C$5*'Custos Unitários'!$E$22)</f>
        <v>16151.035439302186</v>
      </c>
      <c r="S794" s="2">
        <f>Tabela1[[#This Row],[Qtdade Amplificação]]*('Custos Unitários'!D$20)+IF(Tabela1[[#This Row],[Qtdade Amplificação]]&gt;4,TRUNC(Tabela1[[#This Row],[Qtdade Amplificação]]/4)*'Custos Unitários'!D$17,0)</f>
        <v>0</v>
      </c>
      <c r="T79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9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94" s="2">
        <f>'Custos Unitários'!$C$23*'Custos Unitários'!$E$23*'Custos Unitários'!$C$6</f>
        <v>24215.39534631159</v>
      </c>
      <c r="W794" s="5">
        <f>SUM(Tabela3[[#This Row],[opex duto e fibra]:[opex infra estação]])</f>
        <v>73353.675942784917</v>
      </c>
    </row>
    <row r="795" spans="1:23" x14ac:dyDescent="0.25">
      <c r="A795" s="10">
        <v>130280</v>
      </c>
      <c r="B795" s="10" t="s">
        <v>213</v>
      </c>
      <c r="C795" s="10" t="s">
        <v>2658</v>
      </c>
      <c r="D795" s="10" t="s">
        <v>2659</v>
      </c>
      <c r="E795" s="10">
        <v>130420</v>
      </c>
      <c r="F795" s="10" t="s">
        <v>213</v>
      </c>
      <c r="G795" s="10" t="s">
        <v>4712</v>
      </c>
      <c r="H795" s="10" t="s">
        <v>4728</v>
      </c>
      <c r="I795" s="10">
        <v>0</v>
      </c>
      <c r="J795" s="11">
        <v>192.56093846015</v>
      </c>
      <c r="K795" s="11">
        <f>IF(Tabela1[[#This Row],[distância '[km']]]&gt;100,TRUNC(Tabela1[[#This Row],[distância '[km']]]/'Custos Unitários'!$C$7,0),0)</f>
        <v>2</v>
      </c>
      <c r="L795" s="1">
        <f>Tabela1[[#This Row],[distância '[km']]]*(1+'Custos Unitários'!$C$8)*(('Custos Unitários'!$C$21*'Custos Unitários'!$C$4)+('Custos Unitários'!$C$22*'Custos Unitários'!$C$5))</f>
        <v>7368898.9539089249</v>
      </c>
      <c r="M795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79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79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795" s="1">
        <f>'Custos Unitários'!$C$23*'Custos Unitários'!$C$6</f>
        <v>302692.44182889489</v>
      </c>
      <c r="Q795" s="5">
        <f>SUM(Tabela2[[#This Row],[custo duto e fibra]:[custo infra estação]])</f>
        <v>8555390.0781754293</v>
      </c>
      <c r="R795" s="2">
        <f>Tabela1[[#This Row],[distância '[km']]]*(1+'Custos Unitários'!$C$8)*('Custos Unitários'!$C$21*'Custos Unitários'!$C$4*'Custos Unitários'!$E$21+'Custos Unitários'!$C$22*'Custos Unitários'!$C$5*'Custos Unitários'!$E$22)</f>
        <v>88426.78744690711</v>
      </c>
      <c r="S795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79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79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795" s="2">
        <f>'Custos Unitários'!$C$23*'Custos Unitários'!$E$23*'Custos Unitários'!$C$6</f>
        <v>24215.39534631159</v>
      </c>
      <c r="W795" s="5">
        <f>SUM(Tabela3[[#This Row],[opex duto e fibra]:[opex infra estação]])</f>
        <v>186585.25213790682</v>
      </c>
    </row>
    <row r="796" spans="1:23" x14ac:dyDescent="0.25">
      <c r="A796" s="10">
        <v>352870</v>
      </c>
      <c r="B796" s="10" t="s">
        <v>158</v>
      </c>
      <c r="C796" s="10" t="s">
        <v>2660</v>
      </c>
      <c r="D796" s="10" t="s">
        <v>2661</v>
      </c>
      <c r="E796" s="10">
        <v>354150</v>
      </c>
      <c r="F796" s="10" t="s">
        <v>158</v>
      </c>
      <c r="G796" s="10" t="s">
        <v>2662</v>
      </c>
      <c r="H796" s="10" t="s">
        <v>2663</v>
      </c>
      <c r="I796" s="10">
        <v>1</v>
      </c>
      <c r="J796" s="11">
        <v>33.634</v>
      </c>
      <c r="K796" s="11">
        <f>IF(Tabela1[[#This Row],[distância '[km']]]&gt;100,TRUNC(Tabela1[[#This Row],[distância '[km']]]/'Custos Unitários'!$C$7,0),0)</f>
        <v>0</v>
      </c>
      <c r="L796" s="1">
        <f>Tabela1[[#This Row],[distância '[km']]]*(1+'Custos Unitários'!$C$8)*(('Custos Unitários'!$C$21*'Custos Unitários'!$C$4)+('Custos Unitários'!$C$22*'Custos Unitários'!$C$5))</f>
        <v>1287101.8878372563</v>
      </c>
      <c r="M796" s="1">
        <f>Tabela1[[#This Row],[Qtdade Amplificação]]*('Custos Unitários'!C$20)+IF(Tabela1[[#This Row],[Qtdade Amplificação]]&gt;4,TRUNC(Tabela1[[#This Row],[Qtdade Amplificação]]/4)*'Custos Unitários'!C$17,0)</f>
        <v>0</v>
      </c>
      <c r="N79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9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96" s="1">
        <f>'Custos Unitários'!$C$23*'Custos Unitários'!$C$6</f>
        <v>302692.44182889489</v>
      </c>
      <c r="Q796" s="5">
        <f>SUM(Tabela2[[#This Row],[custo duto e fibra]:[custo infra estação]])</f>
        <v>1956266.1273874873</v>
      </c>
      <c r="R796" s="2">
        <f>Tabela1[[#This Row],[distância '[km']]]*(1+'Custos Unitários'!$C$8)*('Custos Unitários'!$C$21*'Custos Unitários'!$C$4*'Custos Unitários'!$E$21+'Custos Unitários'!$C$22*'Custos Unitários'!$C$5*'Custos Unitários'!$E$22)</f>
        <v>15445.222654047077</v>
      </c>
      <c r="S796" s="2">
        <f>Tabela1[[#This Row],[Qtdade Amplificação]]*('Custos Unitários'!D$20)+IF(Tabela1[[#This Row],[Qtdade Amplificação]]&gt;4,TRUNC(Tabela1[[#This Row],[Qtdade Amplificação]]/4)*'Custos Unitários'!D$17,0)</f>
        <v>0</v>
      </c>
      <c r="T79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9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96" s="2">
        <f>'Custos Unitários'!$C$23*'Custos Unitários'!$E$23*'Custos Unitários'!$C$6</f>
        <v>24215.39534631159</v>
      </c>
      <c r="W796" s="5">
        <f>SUM(Tabela3[[#This Row],[opex duto e fibra]:[opex infra estação]])</f>
        <v>72647.863157529806</v>
      </c>
    </row>
    <row r="797" spans="1:23" x14ac:dyDescent="0.25">
      <c r="A797" s="10">
        <v>150430</v>
      </c>
      <c r="B797" s="10" t="s">
        <v>14</v>
      </c>
      <c r="C797" s="10" t="s">
        <v>2664</v>
      </c>
      <c r="D797" s="10" t="s">
        <v>2665</v>
      </c>
      <c r="E797" s="10">
        <v>150320</v>
      </c>
      <c r="F797" s="10" t="s">
        <v>14</v>
      </c>
      <c r="G797" s="10" t="s">
        <v>2612</v>
      </c>
      <c r="H797" s="10" t="s">
        <v>2613</v>
      </c>
      <c r="I797" s="10">
        <v>1</v>
      </c>
      <c r="J797" s="11">
        <v>47.061</v>
      </c>
      <c r="K797" s="11">
        <f>IF(Tabela1[[#This Row],[distância '[km']]]&gt;100,TRUNC(Tabela1[[#This Row],[distância '[km']]]/'Custos Unitários'!$C$7,0),0)</f>
        <v>0</v>
      </c>
      <c r="L797" s="1">
        <f>Tabela1[[#This Row],[distância '[km']]]*(1+'Custos Unitários'!$C$8)*(('Custos Unitários'!$C$21*'Custos Unitários'!$C$4)+('Custos Unitários'!$C$22*'Custos Unitários'!$C$5))</f>
        <v>1800924.7173547337</v>
      </c>
      <c r="M797" s="1">
        <f>Tabela1[[#This Row],[Qtdade Amplificação]]*('Custos Unitários'!C$20)+IF(Tabela1[[#This Row],[Qtdade Amplificação]]&gt;4,TRUNC(Tabela1[[#This Row],[Qtdade Amplificação]]/4)*'Custos Unitários'!C$17,0)</f>
        <v>0</v>
      </c>
      <c r="N79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9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97" s="1">
        <f>'Custos Unitários'!$C$23*'Custos Unitários'!$C$6</f>
        <v>302692.44182889489</v>
      </c>
      <c r="Q797" s="5">
        <f>SUM(Tabela2[[#This Row],[custo duto e fibra]:[custo infra estação]])</f>
        <v>2470088.956904965</v>
      </c>
      <c r="R797" s="2">
        <f>Tabela1[[#This Row],[distância '[km']]]*(1+'Custos Unitários'!$C$8)*('Custos Unitários'!$C$21*'Custos Unitários'!$C$4*'Custos Unitários'!$E$21+'Custos Unitários'!$C$22*'Custos Unitários'!$C$5*'Custos Unitários'!$E$22)</f>
        <v>21611.096608256808</v>
      </c>
      <c r="S797" s="2">
        <f>Tabela1[[#This Row],[Qtdade Amplificação]]*('Custos Unitários'!D$20)+IF(Tabela1[[#This Row],[Qtdade Amplificação]]&gt;4,TRUNC(Tabela1[[#This Row],[Qtdade Amplificação]]/4)*'Custos Unitários'!D$17,0)</f>
        <v>0</v>
      </c>
      <c r="T79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9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97" s="2">
        <f>'Custos Unitários'!$C$23*'Custos Unitários'!$E$23*'Custos Unitários'!$C$6</f>
        <v>24215.39534631159</v>
      </c>
      <c r="W797" s="5">
        <f>SUM(Tabela3[[#This Row],[opex duto e fibra]:[opex infra estação]])</f>
        <v>78813.737111739538</v>
      </c>
    </row>
    <row r="798" spans="1:23" x14ac:dyDescent="0.25">
      <c r="A798" s="10">
        <v>292050</v>
      </c>
      <c r="B798" s="10" t="s">
        <v>8</v>
      </c>
      <c r="C798" s="10" t="s">
        <v>2666</v>
      </c>
      <c r="D798" s="10" t="s">
        <v>2667</v>
      </c>
      <c r="E798" s="10">
        <v>291760</v>
      </c>
      <c r="F798" s="10" t="s">
        <v>8</v>
      </c>
      <c r="G798" s="10" t="s">
        <v>2254</v>
      </c>
      <c r="H798" s="10" t="s">
        <v>2255</v>
      </c>
      <c r="I798" s="10">
        <v>1</v>
      </c>
      <c r="J798" s="11">
        <v>60.078000000000003</v>
      </c>
      <c r="K798" s="11">
        <f>IF(Tabela1[[#This Row],[distância '[km']]]&gt;100,TRUNC(Tabela1[[#This Row],[distância '[km']]]/'Custos Unitários'!$C$7,0),0)</f>
        <v>0</v>
      </c>
      <c r="L798" s="1">
        <f>Tabela1[[#This Row],[distância '[km']]]*(1+'Custos Unitários'!$C$8)*(('Custos Unitários'!$C$21*'Custos Unitários'!$C$4)+('Custos Unitários'!$C$22*'Custos Unitários'!$C$5))</f>
        <v>2299057.7159269392</v>
      </c>
      <c r="M798" s="1">
        <f>Tabela1[[#This Row],[Qtdade Amplificação]]*('Custos Unitários'!C$20)+IF(Tabela1[[#This Row],[Qtdade Amplificação]]&gt;4,TRUNC(Tabela1[[#This Row],[Qtdade Amplificação]]/4)*'Custos Unitários'!C$17,0)</f>
        <v>0</v>
      </c>
      <c r="N79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79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798" s="1">
        <f>'Custos Unitários'!$C$23*'Custos Unitários'!$C$6</f>
        <v>302692.44182889489</v>
      </c>
      <c r="Q798" s="5">
        <f>SUM(Tabela2[[#This Row],[custo duto e fibra]:[custo infra estação]])</f>
        <v>2973631.6434278125</v>
      </c>
      <c r="R798" s="2">
        <f>Tabela1[[#This Row],[distância '[km']]]*(1+'Custos Unitários'!$C$8)*('Custos Unitários'!$C$21*'Custos Unitários'!$C$4*'Custos Unitários'!$E$21+'Custos Unitários'!$C$22*'Custos Unitários'!$C$5*'Custos Unitários'!$E$22)</f>
        <v>27588.692591123276</v>
      </c>
      <c r="S798" s="2">
        <f>Tabela1[[#This Row],[Qtdade Amplificação]]*('Custos Unitários'!D$20)+IF(Tabela1[[#This Row],[Qtdade Amplificação]]&gt;4,TRUNC(Tabela1[[#This Row],[Qtdade Amplificação]]/4)*'Custos Unitários'!D$17,0)</f>
        <v>0</v>
      </c>
      <c r="T79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79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798" s="2">
        <f>'Custos Unitários'!$C$23*'Custos Unitários'!$E$23*'Custos Unitários'!$C$6</f>
        <v>24215.39534631159</v>
      </c>
      <c r="W798" s="5">
        <f>SUM(Tabela3[[#This Row],[opex duto e fibra]:[opex infra estação]])</f>
        <v>85332.301889670227</v>
      </c>
    </row>
    <row r="799" spans="1:23" x14ac:dyDescent="0.25">
      <c r="A799" s="10">
        <v>292060</v>
      </c>
      <c r="B799" s="10" t="s">
        <v>8</v>
      </c>
      <c r="C799" s="10" t="s">
        <v>4850</v>
      </c>
      <c r="D799" s="10" t="s">
        <v>4851</v>
      </c>
      <c r="E799" s="10">
        <v>292230</v>
      </c>
      <c r="F799" s="10" t="s">
        <v>8</v>
      </c>
      <c r="G799" s="10" t="s">
        <v>4852</v>
      </c>
      <c r="H799" s="10" t="s">
        <v>4853</v>
      </c>
      <c r="I799" s="10">
        <v>1</v>
      </c>
      <c r="J799" s="11">
        <v>23.318999999999999</v>
      </c>
      <c r="K799" s="11">
        <f>IF(Tabela1[[#This Row],[distância '[km']]]&gt;100,TRUNC(Tabela1[[#This Row],[distância '[km']]]/'Custos Unitários'!$C$7,0),0)</f>
        <v>0</v>
      </c>
      <c r="L799" s="1">
        <f>Tabela1[[#This Row],[distância '[km']]]*(1+'Custos Unitários'!$C$8)*(('Custos Unitários'!$C$21*'Custos Unitários'!$C$4)+('Custos Unitários'!$C$22*'Custos Unitários'!$C$5))</f>
        <v>892368.70198242785</v>
      </c>
      <c r="M799" s="1">
        <f>Tabela1[[#This Row],[Qtdade Amplificação]]*('Custos Unitários'!C$20)+IF(Tabela1[[#This Row],[Qtdade Amplificação]]&gt;4,TRUNC(Tabela1[[#This Row],[Qtdade Amplificação]]/4)*'Custos Unitários'!C$17,0)</f>
        <v>0</v>
      </c>
      <c r="N79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79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799" s="1">
        <f>'Custos Unitários'!$C$23*'Custos Unitários'!$C$6</f>
        <v>302692.44182889489</v>
      </c>
      <c r="Q799" s="5">
        <f>SUM(Tabela2[[#This Row],[custo duto e fibra]:[custo infra estação]])</f>
        <v>1561532.9415326589</v>
      </c>
      <c r="R799" s="2">
        <f>Tabela1[[#This Row],[distância '[km']]]*(1+'Custos Unitários'!$C$8)*('Custos Unitários'!$C$21*'Custos Unitários'!$C$4*'Custos Unitários'!$E$21+'Custos Unitários'!$C$22*'Custos Unitários'!$C$5*'Custos Unitários'!$E$22)</f>
        <v>10708.424423789134</v>
      </c>
      <c r="S799" s="2">
        <f>Tabela1[[#This Row],[Qtdade Amplificação]]*('Custos Unitários'!D$20)+IF(Tabela1[[#This Row],[Qtdade Amplificação]]&gt;4,TRUNC(Tabela1[[#This Row],[Qtdade Amplificação]]/4)*'Custos Unitários'!D$17,0)</f>
        <v>0</v>
      </c>
      <c r="T79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79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799" s="2">
        <f>'Custos Unitários'!$C$23*'Custos Unitários'!$E$23*'Custos Unitários'!$C$6</f>
        <v>24215.39534631159</v>
      </c>
      <c r="W799" s="5">
        <f>SUM(Tabela3[[#This Row],[opex duto e fibra]:[opex infra estação]])</f>
        <v>67911.064927271858</v>
      </c>
    </row>
    <row r="800" spans="1:23" x14ac:dyDescent="0.25">
      <c r="A800" s="10">
        <v>210635</v>
      </c>
      <c r="B800" s="10" t="s">
        <v>17</v>
      </c>
      <c r="C800" s="10" t="s">
        <v>2668</v>
      </c>
      <c r="D800" s="10" t="s">
        <v>2669</v>
      </c>
      <c r="E800" s="10">
        <v>211300</v>
      </c>
      <c r="F800" s="10" t="s">
        <v>17</v>
      </c>
      <c r="G800" s="10" t="s">
        <v>165</v>
      </c>
      <c r="H800" s="10" t="s">
        <v>166</v>
      </c>
      <c r="I800" s="10">
        <v>1</v>
      </c>
      <c r="J800" s="11">
        <v>64.343000000000004</v>
      </c>
      <c r="K800" s="11">
        <f>IF(Tabela1[[#This Row],[distância '[km']]]&gt;100,TRUNC(Tabela1[[#This Row],[distância '[km']]]/'Custos Unitários'!$C$7,0),0)</f>
        <v>0</v>
      </c>
      <c r="L800" s="1">
        <f>Tabela1[[#This Row],[distância '[km']]]*(1+'Custos Unitários'!$C$8)*(('Custos Unitários'!$C$21*'Custos Unitários'!$C$4)+('Custos Unitários'!$C$22*'Custos Unitários'!$C$5))</f>
        <v>2462270.2256381218</v>
      </c>
      <c r="M800" s="1">
        <f>Tabela1[[#This Row],[Qtdade Amplificação]]*('Custos Unitários'!C$20)+IF(Tabela1[[#This Row],[Qtdade Amplificação]]&gt;4,TRUNC(Tabela1[[#This Row],[Qtdade Amplificação]]/4)*'Custos Unitários'!C$17,0)</f>
        <v>0</v>
      </c>
      <c r="N80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80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800" s="1">
        <f>'Custos Unitários'!$C$23*'Custos Unitários'!$C$6</f>
        <v>302692.44182889489</v>
      </c>
      <c r="Q800" s="5">
        <f>SUM(Tabela2[[#This Row],[custo duto e fibra]:[custo infra estação]])</f>
        <v>3136844.1531389952</v>
      </c>
      <c r="R800" s="2">
        <f>Tabela1[[#This Row],[distância '[km']]]*(1+'Custos Unitários'!$C$8)*('Custos Unitários'!$C$21*'Custos Unitários'!$C$4*'Custos Unitários'!$E$21+'Custos Unitários'!$C$22*'Custos Unitários'!$C$5*'Custos Unitários'!$E$22)</f>
        <v>29547.242707657464</v>
      </c>
      <c r="S800" s="2">
        <f>Tabela1[[#This Row],[Qtdade Amplificação]]*('Custos Unitários'!D$20)+IF(Tabela1[[#This Row],[Qtdade Amplificação]]&gt;4,TRUNC(Tabela1[[#This Row],[Qtdade Amplificação]]/4)*'Custos Unitários'!D$17,0)</f>
        <v>0</v>
      </c>
      <c r="T80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80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800" s="2">
        <f>'Custos Unitários'!$C$23*'Custos Unitários'!$E$23*'Custos Unitários'!$C$6</f>
        <v>24215.39534631159</v>
      </c>
      <c r="W800" s="5">
        <f>SUM(Tabela3[[#This Row],[opex duto e fibra]:[opex infra estação]])</f>
        <v>87290.852006204412</v>
      </c>
    </row>
    <row r="801" spans="1:23" x14ac:dyDescent="0.25">
      <c r="A801" s="10">
        <v>352885</v>
      </c>
      <c r="B801" s="10" t="s">
        <v>158</v>
      </c>
      <c r="C801" s="10" t="s">
        <v>4854</v>
      </c>
      <c r="D801" s="10" t="s">
        <v>4855</v>
      </c>
      <c r="E801" s="10">
        <v>352190</v>
      </c>
      <c r="F801" s="10" t="s">
        <v>158</v>
      </c>
      <c r="G801" s="10" t="s">
        <v>4856</v>
      </c>
      <c r="H801" s="10" t="s">
        <v>4857</v>
      </c>
      <c r="I801" s="10">
        <v>1</v>
      </c>
      <c r="J801" s="11">
        <v>10.763999999999999</v>
      </c>
      <c r="K801" s="11">
        <f>IF(Tabela1[[#This Row],[distância '[km']]]&gt;100,TRUNC(Tabela1[[#This Row],[distância '[km']]]/'Custos Unitários'!$C$7,0),0)</f>
        <v>0</v>
      </c>
      <c r="L801" s="1">
        <f>Tabela1[[#This Row],[distância '[km']]]*(1+'Custos Unitários'!$C$8)*(('Custos Unitários'!$C$21*'Custos Unitários'!$C$4)+('Custos Unitários'!$C$22*'Custos Unitários'!$C$5))</f>
        <v>411915.46413391881</v>
      </c>
      <c r="M801" s="1">
        <f>Tabela1[[#This Row],[Qtdade Amplificação]]*('Custos Unitários'!C$20)+IF(Tabela1[[#This Row],[Qtdade Amplificação]]&gt;4,TRUNC(Tabela1[[#This Row],[Qtdade Amplificação]]/4)*'Custos Unitários'!C$17,0)</f>
        <v>0</v>
      </c>
      <c r="N80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0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01" s="1">
        <f>'Custos Unitários'!$C$23*'Custos Unitários'!$C$6</f>
        <v>302692.44182889489</v>
      </c>
      <c r="Q801" s="5">
        <f>SUM(Tabela2[[#This Row],[custo duto e fibra]:[custo infra estação]])</f>
        <v>1081079.70368415</v>
      </c>
      <c r="R801" s="2">
        <f>Tabela1[[#This Row],[distância '[km']]]*(1+'Custos Unitários'!$C$8)*('Custos Unitários'!$C$21*'Custos Unitários'!$C$4*'Custos Unitários'!$E$21+'Custos Unitários'!$C$22*'Custos Unitários'!$C$5*'Custos Unitários'!$E$22)</f>
        <v>4942.9855696070263</v>
      </c>
      <c r="S801" s="2">
        <f>Tabela1[[#This Row],[Qtdade Amplificação]]*('Custos Unitários'!D$20)+IF(Tabela1[[#This Row],[Qtdade Amplificação]]&gt;4,TRUNC(Tabela1[[#This Row],[Qtdade Amplificação]]/4)*'Custos Unitários'!D$17,0)</f>
        <v>0</v>
      </c>
      <c r="T80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0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01" s="2">
        <f>'Custos Unitários'!$C$23*'Custos Unitários'!$E$23*'Custos Unitários'!$C$6</f>
        <v>24215.39534631159</v>
      </c>
      <c r="W801" s="5">
        <f>SUM(Tabela3[[#This Row],[opex duto e fibra]:[opex infra estação]])</f>
        <v>62145.626073089748</v>
      </c>
    </row>
    <row r="802" spans="1:23" x14ac:dyDescent="0.25">
      <c r="A802" s="10">
        <v>250905</v>
      </c>
      <c r="B802" s="10" t="s">
        <v>61</v>
      </c>
      <c r="C802" s="10" t="s">
        <v>2670</v>
      </c>
      <c r="D802" s="10" t="s">
        <v>2671</v>
      </c>
      <c r="E802" s="10">
        <v>251290</v>
      </c>
      <c r="F802" s="10" t="s">
        <v>61</v>
      </c>
      <c r="G802" s="10" t="s">
        <v>480</v>
      </c>
      <c r="H802" s="10" t="s">
        <v>481</v>
      </c>
      <c r="I802" s="10">
        <v>1</v>
      </c>
      <c r="J802" s="11">
        <v>10.347</v>
      </c>
      <c r="K802" s="11">
        <f>IF(Tabela1[[#This Row],[distância '[km']]]&gt;100,TRUNC(Tabela1[[#This Row],[distância '[km']]]/'Custos Unitários'!$C$7,0),0)</f>
        <v>0</v>
      </c>
      <c r="L802" s="1">
        <f>Tabela1[[#This Row],[distância '[km']]]*(1+'Custos Unitários'!$C$8)*(('Custos Unitários'!$C$21*'Custos Unitários'!$C$4)+('Custos Unitários'!$C$22*'Custos Unitários'!$C$5))</f>
        <v>395957.7580261667</v>
      </c>
      <c r="M802" s="1">
        <f>Tabela1[[#This Row],[Qtdade Amplificação]]*('Custos Unitários'!C$20)+IF(Tabela1[[#This Row],[Qtdade Amplificação]]&gt;4,TRUNC(Tabela1[[#This Row],[Qtdade Amplificação]]/4)*'Custos Unitários'!C$17,0)</f>
        <v>0</v>
      </c>
      <c r="N80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0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02" s="1">
        <f>'Custos Unitários'!$C$23*'Custos Unitários'!$C$6</f>
        <v>302692.44182889489</v>
      </c>
      <c r="Q802" s="5">
        <f>SUM(Tabela2[[#This Row],[custo duto e fibra]:[custo infra estação]])</f>
        <v>1065121.9975763978</v>
      </c>
      <c r="R802" s="2">
        <f>Tabela1[[#This Row],[distância '[km']]]*(1+'Custos Unitários'!$C$8)*('Custos Unitários'!$C$21*'Custos Unitários'!$C$4*'Custos Unitários'!$E$21+'Custos Unitários'!$C$22*'Custos Unitários'!$C$5*'Custos Unitários'!$E$22)</f>
        <v>4751.4930963140005</v>
      </c>
      <c r="S802" s="2">
        <f>Tabela1[[#This Row],[Qtdade Amplificação]]*('Custos Unitários'!D$20)+IF(Tabela1[[#This Row],[Qtdade Amplificação]]&gt;4,TRUNC(Tabela1[[#This Row],[Qtdade Amplificação]]/4)*'Custos Unitários'!D$17,0)</f>
        <v>0</v>
      </c>
      <c r="T80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0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02" s="2">
        <f>'Custos Unitários'!$C$23*'Custos Unitários'!$E$23*'Custos Unitários'!$C$6</f>
        <v>24215.39534631159</v>
      </c>
      <c r="W802" s="5">
        <f>SUM(Tabela3[[#This Row],[opex duto e fibra]:[opex infra estação]])</f>
        <v>61954.133599796725</v>
      </c>
    </row>
    <row r="803" spans="1:23" x14ac:dyDescent="0.25">
      <c r="A803" s="10">
        <v>510558</v>
      </c>
      <c r="B803" s="10" t="s">
        <v>208</v>
      </c>
      <c r="C803" s="10" t="s">
        <v>2672</v>
      </c>
      <c r="D803" s="10" t="s">
        <v>2673</v>
      </c>
      <c r="E803" s="10">
        <v>510619</v>
      </c>
      <c r="F803" s="10" t="s">
        <v>208</v>
      </c>
      <c r="G803" s="10" t="s">
        <v>2674</v>
      </c>
      <c r="H803" s="10" t="s">
        <v>2675</v>
      </c>
      <c r="I803" s="10">
        <v>1</v>
      </c>
      <c r="J803" s="11">
        <v>103.304</v>
      </c>
      <c r="K803" s="11">
        <f>IF(Tabela1[[#This Row],[distância '[km']]]&gt;100,TRUNC(Tabela1[[#This Row],[distância '[km']]]/'Custos Unitários'!$C$7,0),0)</f>
        <v>1</v>
      </c>
      <c r="L803" s="1">
        <f>Tabela1[[#This Row],[distância '[km']]]*(1+'Custos Unitários'!$C$8)*(('Custos Unitários'!$C$21*'Custos Unitários'!$C$4)+('Custos Unitários'!$C$22*'Custos Unitários'!$C$5))</f>
        <v>3953225.1121228496</v>
      </c>
      <c r="M803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80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80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803" s="1">
        <f>'Custos Unitários'!$C$23*'Custos Unitários'!$C$6</f>
        <v>302692.44182889489</v>
      </c>
      <c r="Q803" s="5">
        <f>SUM(Tabela2[[#This Row],[custo duto e fibra]:[custo infra estação]])</f>
        <v>4906708.4645769522</v>
      </c>
      <c r="R803" s="2">
        <f>Tabela1[[#This Row],[distância '[km']]]*(1+'Custos Unitários'!$C$8)*('Custos Unitários'!$C$21*'Custos Unitários'!$C$4*'Custos Unitários'!$E$21+'Custos Unitários'!$C$22*'Custos Unitários'!$C$5*'Custos Unitários'!$E$22)</f>
        <v>47438.701345474197</v>
      </c>
      <c r="S803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80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80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803" s="2">
        <f>'Custos Unitários'!$C$23*'Custos Unitários'!$E$23*'Custos Unitários'!$C$6</f>
        <v>24215.39534631159</v>
      </c>
      <c r="W803" s="5">
        <f>SUM(Tabela3[[#This Row],[opex duto e fibra]:[opex infra estação]])</f>
        <v>127684.82099728889</v>
      </c>
    </row>
    <row r="804" spans="1:23" x14ac:dyDescent="0.25">
      <c r="A804" s="10">
        <v>292080</v>
      </c>
      <c r="B804" s="10" t="s">
        <v>8</v>
      </c>
      <c r="C804" s="10" t="s">
        <v>2676</v>
      </c>
      <c r="D804" s="10" t="s">
        <v>2677</v>
      </c>
      <c r="E804" s="10">
        <v>291190</v>
      </c>
      <c r="F804" s="10" t="s">
        <v>8</v>
      </c>
      <c r="G804" s="10" t="s">
        <v>2678</v>
      </c>
      <c r="H804" s="10" t="s">
        <v>2679</v>
      </c>
      <c r="I804" s="10">
        <v>1</v>
      </c>
      <c r="J804" s="11">
        <v>52.255000000000003</v>
      </c>
      <c r="K804" s="11">
        <f>IF(Tabela1[[#This Row],[distância '[km']]]&gt;100,TRUNC(Tabela1[[#This Row],[distância '[km']]]/'Custos Unitários'!$C$7,0),0)</f>
        <v>0</v>
      </c>
      <c r="L804" s="1">
        <f>Tabela1[[#This Row],[distância '[km']]]*(1+'Custos Unitários'!$C$8)*(('Custos Unitários'!$C$21*'Custos Unitários'!$C$4)+('Custos Unitários'!$C$22*'Custos Unitários'!$C$5))</f>
        <v>1999688.0879150808</v>
      </c>
      <c r="M804" s="1">
        <f>Tabela1[[#This Row],[Qtdade Amplificação]]*('Custos Unitários'!C$20)+IF(Tabela1[[#This Row],[Qtdade Amplificação]]&gt;4,TRUNC(Tabela1[[#This Row],[Qtdade Amplificação]]/4)*'Custos Unitários'!C$17,0)</f>
        <v>0</v>
      </c>
      <c r="N80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80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804" s="1">
        <f>'Custos Unitários'!$C$23*'Custos Unitários'!$C$6</f>
        <v>302692.44182889489</v>
      </c>
      <c r="Q804" s="5">
        <f>SUM(Tabela2[[#This Row],[custo duto e fibra]:[custo infra estação]])</f>
        <v>2674262.0154159544</v>
      </c>
      <c r="R804" s="2">
        <f>Tabela1[[#This Row],[distância '[km']]]*(1+'Custos Unitários'!$C$8)*('Custos Unitários'!$C$21*'Custos Unitários'!$C$4*'Custos Unitários'!$E$21+'Custos Unitários'!$C$22*'Custos Unitários'!$C$5*'Custos Unitários'!$E$22)</f>
        <v>23996.257054980972</v>
      </c>
      <c r="S804" s="2">
        <f>Tabela1[[#This Row],[Qtdade Amplificação]]*('Custos Unitários'!D$20)+IF(Tabela1[[#This Row],[Qtdade Amplificação]]&gt;4,TRUNC(Tabela1[[#This Row],[Qtdade Amplificação]]/4)*'Custos Unitários'!D$17,0)</f>
        <v>0</v>
      </c>
      <c r="T80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80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804" s="2">
        <f>'Custos Unitários'!$C$23*'Custos Unitários'!$E$23*'Custos Unitários'!$C$6</f>
        <v>24215.39534631159</v>
      </c>
      <c r="W804" s="5">
        <f>SUM(Tabela3[[#This Row],[opex duto e fibra]:[opex infra estação]])</f>
        <v>81739.866353527919</v>
      </c>
    </row>
    <row r="805" spans="1:23" x14ac:dyDescent="0.25">
      <c r="A805" s="10">
        <v>220600</v>
      </c>
      <c r="B805" s="10" t="s">
        <v>27</v>
      </c>
      <c r="C805" s="10" t="s">
        <v>2680</v>
      </c>
      <c r="D805" s="10" t="s">
        <v>2681</v>
      </c>
      <c r="E805" s="10">
        <v>220530</v>
      </c>
      <c r="F805" s="10" t="s">
        <v>27</v>
      </c>
      <c r="G805" s="10" t="s">
        <v>2341</v>
      </c>
      <c r="H805" s="10" t="s">
        <v>2342</v>
      </c>
      <c r="I805" s="10">
        <v>1</v>
      </c>
      <c r="J805" s="11">
        <v>49.798999999999999</v>
      </c>
      <c r="K805" s="11">
        <f>IF(Tabela1[[#This Row],[distância '[km']]]&gt;100,TRUNC(Tabela1[[#This Row],[distância '[km']]]/'Custos Unitários'!$C$7,0),0)</f>
        <v>0</v>
      </c>
      <c r="L805" s="1">
        <f>Tabela1[[#This Row],[distância '[km']]]*(1+'Custos Unitários'!$C$8)*(('Custos Unitários'!$C$21*'Custos Unitários'!$C$4)+('Custos Unitários'!$C$22*'Custos Unitários'!$C$5))</f>
        <v>1905702.1737648665</v>
      </c>
      <c r="M805" s="1">
        <f>Tabela1[[#This Row],[Qtdade Amplificação]]*('Custos Unitários'!C$20)+IF(Tabela1[[#This Row],[Qtdade Amplificação]]&gt;4,TRUNC(Tabela1[[#This Row],[Qtdade Amplificação]]/4)*'Custos Unitários'!C$17,0)</f>
        <v>0</v>
      </c>
      <c r="N80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0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05" s="1">
        <f>'Custos Unitários'!$C$23*'Custos Unitários'!$C$6</f>
        <v>302692.44182889489</v>
      </c>
      <c r="Q805" s="5">
        <f>SUM(Tabela2[[#This Row],[custo duto e fibra]:[custo infra estação]])</f>
        <v>2574866.4133150978</v>
      </c>
      <c r="R805" s="2">
        <f>Tabela1[[#This Row],[distância '[km']]]*(1+'Custos Unitários'!$C$8)*('Custos Unitários'!$C$21*'Custos Unitários'!$C$4*'Custos Unitários'!$E$21+'Custos Unitários'!$C$22*'Custos Unitários'!$C$5*'Custos Unitários'!$E$22)</f>
        <v>22868.426085178398</v>
      </c>
      <c r="S805" s="2">
        <f>Tabela1[[#This Row],[Qtdade Amplificação]]*('Custos Unitários'!D$20)+IF(Tabela1[[#This Row],[Qtdade Amplificação]]&gt;4,TRUNC(Tabela1[[#This Row],[Qtdade Amplificação]]/4)*'Custos Unitários'!D$17,0)</f>
        <v>0</v>
      </c>
      <c r="T80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0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05" s="2">
        <f>'Custos Unitários'!$C$23*'Custos Unitários'!$E$23*'Custos Unitários'!$C$6</f>
        <v>24215.39534631159</v>
      </c>
      <c r="W805" s="5">
        <f>SUM(Tabela3[[#This Row],[opex duto e fibra]:[opex infra estação]])</f>
        <v>80071.066588661124</v>
      </c>
    </row>
    <row r="806" spans="1:23" x14ac:dyDescent="0.25">
      <c r="A806" s="10">
        <v>120035</v>
      </c>
      <c r="B806" s="10" t="s">
        <v>691</v>
      </c>
      <c r="C806" s="10" t="s">
        <v>2682</v>
      </c>
      <c r="D806" s="10" t="s">
        <v>2683</v>
      </c>
      <c r="E806" s="10">
        <v>120042</v>
      </c>
      <c r="F806" s="10" t="s">
        <v>691</v>
      </c>
      <c r="G806" s="10" t="s">
        <v>4723</v>
      </c>
      <c r="H806" s="10" t="s">
        <v>4739</v>
      </c>
      <c r="I806" s="10">
        <v>0</v>
      </c>
      <c r="J806" s="11">
        <v>133.63099692635271</v>
      </c>
      <c r="K806" s="11">
        <f>IF(Tabela1[[#This Row],[distância '[km']]]&gt;100,TRUNC(Tabela1[[#This Row],[distância '[km']]]/'Custos Unitários'!$C$7,0),0)</f>
        <v>1</v>
      </c>
      <c r="L806" s="1">
        <f>Tabela1[[#This Row],[distância '[km']]]*(1+'Custos Unitários'!$C$8)*(('Custos Unitários'!$C$21*'Custos Unitários'!$C$4)+('Custos Unitários'!$C$22*'Custos Unitários'!$C$5))</f>
        <v>5113775.0020063976</v>
      </c>
      <c r="M806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80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80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806" s="1">
        <f>'Custos Unitários'!$C$23*'Custos Unitários'!$C$6</f>
        <v>302692.44182889489</v>
      </c>
      <c r="Q806" s="5">
        <f>SUM(Tabela2[[#This Row],[custo duto e fibra]:[custo infra estação]])</f>
        <v>6067258.3544605002</v>
      </c>
      <c r="R806" s="2">
        <f>Tabela1[[#This Row],[distância '[km']]]*(1+'Custos Unitários'!$C$8)*('Custos Unitários'!$C$21*'Custos Unitários'!$C$4*'Custos Unitários'!$E$21+'Custos Unitários'!$C$22*'Custos Unitários'!$C$5*'Custos Unitários'!$E$22)</f>
        <v>61365.300024076772</v>
      </c>
      <c r="S806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80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80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806" s="2">
        <f>'Custos Unitários'!$C$23*'Custos Unitários'!$E$23*'Custos Unitários'!$C$6</f>
        <v>24215.39534631159</v>
      </c>
      <c r="W806" s="5">
        <f>SUM(Tabela3[[#This Row],[opex duto e fibra]:[opex infra estação]])</f>
        <v>141611.41967589146</v>
      </c>
    </row>
    <row r="807" spans="1:23" x14ac:dyDescent="0.25">
      <c r="A807" s="10">
        <v>171250</v>
      </c>
      <c r="B807" s="10" t="s">
        <v>20</v>
      </c>
      <c r="C807" s="10" t="s">
        <v>2686</v>
      </c>
      <c r="D807" s="10" t="s">
        <v>2687</v>
      </c>
      <c r="E807" s="10">
        <v>170390</v>
      </c>
      <c r="F807" s="10" t="s">
        <v>20</v>
      </c>
      <c r="G807" s="10" t="s">
        <v>2688</v>
      </c>
      <c r="H807" s="10" t="s">
        <v>2689</v>
      </c>
      <c r="I807" s="10">
        <v>1</v>
      </c>
      <c r="J807" s="11">
        <v>77.891000000000005</v>
      </c>
      <c r="K807" s="11">
        <f>IF(Tabela1[[#This Row],[distância '[km']]]&gt;100,TRUNC(Tabela1[[#This Row],[distância '[km']]]/'Custos Unitários'!$C$7,0),0)</f>
        <v>0</v>
      </c>
      <c r="L807" s="1">
        <f>Tabela1[[#This Row],[distância '[km']]]*(1+'Custos Unitários'!$C$8)*(('Custos Unitários'!$C$21*'Custos Unitários'!$C$4)+('Custos Unitários'!$C$22*'Custos Unitários'!$C$5))</f>
        <v>2980723.4686784721</v>
      </c>
      <c r="M807" s="1">
        <f>Tabela1[[#This Row],[Qtdade Amplificação]]*('Custos Unitários'!C$20)+IF(Tabela1[[#This Row],[Qtdade Amplificação]]&gt;4,TRUNC(Tabela1[[#This Row],[Qtdade Amplificação]]/4)*'Custos Unitários'!C$17,0)</f>
        <v>0</v>
      </c>
      <c r="N80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80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807" s="1">
        <f>'Custos Unitários'!$C$23*'Custos Unitários'!$C$6</f>
        <v>302692.44182889489</v>
      </c>
      <c r="Q807" s="5">
        <f>SUM(Tabela2[[#This Row],[custo duto e fibra]:[custo infra estação]])</f>
        <v>3655297.3961793454</v>
      </c>
      <c r="R807" s="2">
        <f>Tabela1[[#This Row],[distância '[km']]]*(1+'Custos Unitários'!$C$8)*('Custos Unitários'!$C$21*'Custos Unitários'!$C$4*'Custos Unitários'!$E$21+'Custos Unitários'!$C$22*'Custos Unitários'!$C$5*'Custos Unitários'!$E$22)</f>
        <v>35768.681624141667</v>
      </c>
      <c r="S807" s="2">
        <f>Tabela1[[#This Row],[Qtdade Amplificação]]*('Custos Unitários'!D$20)+IF(Tabela1[[#This Row],[Qtdade Amplificação]]&gt;4,TRUNC(Tabela1[[#This Row],[Qtdade Amplificação]]/4)*'Custos Unitários'!D$17,0)</f>
        <v>0</v>
      </c>
      <c r="T80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80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807" s="2">
        <f>'Custos Unitários'!$C$23*'Custos Unitários'!$E$23*'Custos Unitários'!$C$6</f>
        <v>24215.39534631159</v>
      </c>
      <c r="W807" s="5">
        <f>SUM(Tabela3[[#This Row],[opex duto e fibra]:[opex infra estação]])</f>
        <v>93512.290922688611</v>
      </c>
    </row>
    <row r="808" spans="1:23" x14ac:dyDescent="0.25">
      <c r="A808" s="10">
        <v>314010</v>
      </c>
      <c r="B808" s="10" t="s">
        <v>37</v>
      </c>
      <c r="C808" s="10" t="s">
        <v>2690</v>
      </c>
      <c r="D808" s="10" t="s">
        <v>2691</v>
      </c>
      <c r="E808" s="10">
        <v>312690</v>
      </c>
      <c r="F808" s="10" t="s">
        <v>37</v>
      </c>
      <c r="G808" s="10" t="s">
        <v>2692</v>
      </c>
      <c r="H808" s="10" t="s">
        <v>2693</v>
      </c>
      <c r="I808" s="10">
        <v>1</v>
      </c>
      <c r="J808" s="11">
        <v>45.966999999999999</v>
      </c>
      <c r="K808" s="11">
        <f>IF(Tabela1[[#This Row],[distância '[km']]]&gt;100,TRUNC(Tabela1[[#This Row],[distância '[km']]]/'Custos Unitários'!$C$7,0),0)</f>
        <v>0</v>
      </c>
      <c r="L808" s="1">
        <f>Tabela1[[#This Row],[distância '[km']]]*(1+'Custos Unitários'!$C$8)*(('Custos Unitários'!$C$21*'Custos Unitários'!$C$4)+('Custos Unitários'!$C$22*'Custos Unitários'!$C$5))</f>
        <v>1759059.6562471057</v>
      </c>
      <c r="M808" s="1">
        <f>Tabela1[[#This Row],[Qtdade Amplificação]]*('Custos Unitários'!C$20)+IF(Tabela1[[#This Row],[Qtdade Amplificação]]&gt;4,TRUNC(Tabela1[[#This Row],[Qtdade Amplificação]]/4)*'Custos Unitários'!C$17,0)</f>
        <v>0</v>
      </c>
      <c r="N80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0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08" s="1">
        <f>'Custos Unitários'!$C$23*'Custos Unitários'!$C$6</f>
        <v>302692.44182889489</v>
      </c>
      <c r="Q808" s="5">
        <f>SUM(Tabela2[[#This Row],[custo duto e fibra]:[custo infra estação]])</f>
        <v>2428223.8957973369</v>
      </c>
      <c r="R808" s="2">
        <f>Tabela1[[#This Row],[distância '[km']]]*(1+'Custos Unitários'!$C$8)*('Custos Unitários'!$C$21*'Custos Unitários'!$C$4*'Custos Unitários'!$E$21+'Custos Unitários'!$C$22*'Custos Unitários'!$C$5*'Custos Unitários'!$E$22)</f>
        <v>21108.71587496527</v>
      </c>
      <c r="S808" s="2">
        <f>Tabela1[[#This Row],[Qtdade Amplificação]]*('Custos Unitários'!D$20)+IF(Tabela1[[#This Row],[Qtdade Amplificação]]&gt;4,TRUNC(Tabela1[[#This Row],[Qtdade Amplificação]]/4)*'Custos Unitários'!D$17,0)</f>
        <v>0</v>
      </c>
      <c r="T80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0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08" s="2">
        <f>'Custos Unitários'!$C$23*'Custos Unitários'!$E$23*'Custos Unitários'!$C$6</f>
        <v>24215.39534631159</v>
      </c>
      <c r="W808" s="5">
        <f>SUM(Tabela3[[#This Row],[opex duto e fibra]:[opex infra estação]])</f>
        <v>78311.356378447992</v>
      </c>
    </row>
    <row r="809" spans="1:23" x14ac:dyDescent="0.25">
      <c r="A809" s="10">
        <v>320335</v>
      </c>
      <c r="B809" s="10" t="s">
        <v>67</v>
      </c>
      <c r="C809" s="10" t="s">
        <v>1879</v>
      </c>
      <c r="D809" s="10" t="s">
        <v>1880</v>
      </c>
      <c r="E809" s="10">
        <v>320150</v>
      </c>
      <c r="F809" s="10" t="s">
        <v>67</v>
      </c>
      <c r="G809" s="10" t="s">
        <v>4858</v>
      </c>
      <c r="H809" s="10" t="s">
        <v>4859</v>
      </c>
      <c r="I809" s="10">
        <v>1</v>
      </c>
      <c r="J809" s="11">
        <v>30.518999999999998</v>
      </c>
      <c r="K809" s="11">
        <f>IF(Tabela1[[#This Row],[distância '[km']]]&gt;100,TRUNC(Tabela1[[#This Row],[distância '[km']]]/'Custos Unitários'!$C$7,0),0)</f>
        <v>0</v>
      </c>
      <c r="L809" s="1">
        <f>Tabela1[[#This Row],[distância '[km']]]*(1+'Custos Unitários'!$C$8)*(('Custos Unitários'!$C$21*'Custos Unitários'!$C$4)+('Custos Unitários'!$C$22*'Custos Unitários'!$C$5))</f>
        <v>1167897.4405335442</v>
      </c>
      <c r="M809" s="1">
        <f>Tabela1[[#This Row],[Qtdade Amplificação]]*('Custos Unitários'!C$20)+IF(Tabela1[[#This Row],[Qtdade Amplificação]]&gt;4,TRUNC(Tabela1[[#This Row],[Qtdade Amplificação]]/4)*'Custos Unitários'!C$17,0)</f>
        <v>0</v>
      </c>
      <c r="N80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0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09" s="1">
        <f>'Custos Unitários'!$C$23*'Custos Unitários'!$C$6</f>
        <v>302692.44182889489</v>
      </c>
      <c r="Q809" s="5">
        <f>SUM(Tabela2[[#This Row],[custo duto e fibra]:[custo infra estação]])</f>
        <v>1837061.6800837752</v>
      </c>
      <c r="R809" s="2">
        <f>Tabela1[[#This Row],[distância '[km']]]*(1+'Custos Unitários'!$C$8)*('Custos Unitários'!$C$21*'Custos Unitários'!$C$4*'Custos Unitários'!$E$21+'Custos Unitários'!$C$22*'Custos Unitários'!$C$5*'Custos Unitários'!$E$22)</f>
        <v>14014.76928640253</v>
      </c>
      <c r="S809" s="2">
        <f>Tabela1[[#This Row],[Qtdade Amplificação]]*('Custos Unitários'!D$20)+IF(Tabela1[[#This Row],[Qtdade Amplificação]]&gt;4,TRUNC(Tabela1[[#This Row],[Qtdade Amplificação]]/4)*'Custos Unitários'!D$17,0)</f>
        <v>0</v>
      </c>
      <c r="T80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0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09" s="2">
        <f>'Custos Unitários'!$C$23*'Custos Unitários'!$E$23*'Custos Unitários'!$C$6</f>
        <v>24215.39534631159</v>
      </c>
      <c r="W809" s="5">
        <f>SUM(Tabela3[[#This Row],[opex duto e fibra]:[opex infra estação]])</f>
        <v>71217.409789885249</v>
      </c>
    </row>
    <row r="810" spans="1:23" x14ac:dyDescent="0.25">
      <c r="A810" s="10">
        <v>352910</v>
      </c>
      <c r="B810" s="10" t="s">
        <v>158</v>
      </c>
      <c r="C810" s="10" t="s">
        <v>4860</v>
      </c>
      <c r="D810" s="10" t="s">
        <v>4861</v>
      </c>
      <c r="E810" s="10">
        <v>350260</v>
      </c>
      <c r="F810" s="10" t="s">
        <v>158</v>
      </c>
      <c r="G810" s="10" t="s">
        <v>4393</v>
      </c>
      <c r="H810" s="10" t="s">
        <v>4394</v>
      </c>
      <c r="I810" s="10">
        <v>1</v>
      </c>
      <c r="J810" s="11">
        <v>8.2959999999999994</v>
      </c>
      <c r="K810" s="11">
        <f>IF(Tabela1[[#This Row],[distância '[km']]]&gt;100,TRUNC(Tabela1[[#This Row],[distância '[km']]]/'Custos Unitários'!$C$7,0),0)</f>
        <v>0</v>
      </c>
      <c r="L810" s="1">
        <f>Tabela1[[#This Row],[distância '[km']]]*(1+'Custos Unitários'!$C$8)*(('Custos Unitários'!$C$21*'Custos Unitários'!$C$4)+('Custos Unitários'!$C$22*'Custos Unitários'!$C$5))</f>
        <v>317470.33541945287</v>
      </c>
      <c r="M810" s="1">
        <f>Tabela1[[#This Row],[Qtdade Amplificação]]*('Custos Unitários'!C$20)+IF(Tabela1[[#This Row],[Qtdade Amplificação]]&gt;4,TRUNC(Tabela1[[#This Row],[Qtdade Amplificação]]/4)*'Custos Unitários'!C$17,0)</f>
        <v>0</v>
      </c>
      <c r="N81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1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10" s="1">
        <f>'Custos Unitários'!$C$23*'Custos Unitários'!$C$6</f>
        <v>302692.44182889489</v>
      </c>
      <c r="Q810" s="5">
        <f>SUM(Tabela2[[#This Row],[custo duto e fibra]:[custo infra estação]])</f>
        <v>986634.57496968412</v>
      </c>
      <c r="R810" s="2">
        <f>Tabela1[[#This Row],[distância '[km']]]*(1+'Custos Unitários'!$C$8)*('Custos Unitários'!$C$21*'Custos Unitários'!$C$4*'Custos Unitários'!$E$21+'Custos Unitários'!$C$22*'Custos Unitários'!$C$5*'Custos Unitários'!$E$22)</f>
        <v>3809.6440250334349</v>
      </c>
      <c r="S810" s="2">
        <f>Tabela1[[#This Row],[Qtdade Amplificação]]*('Custos Unitários'!D$20)+IF(Tabela1[[#This Row],[Qtdade Amplificação]]&gt;4,TRUNC(Tabela1[[#This Row],[Qtdade Amplificação]]/4)*'Custos Unitários'!D$17,0)</f>
        <v>0</v>
      </c>
      <c r="T81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1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10" s="2">
        <f>'Custos Unitários'!$C$23*'Custos Unitários'!$E$23*'Custos Unitários'!$C$6</f>
        <v>24215.39534631159</v>
      </c>
      <c r="W810" s="5">
        <f>SUM(Tabela3[[#This Row],[opex duto e fibra]:[opex infra estação]])</f>
        <v>61012.28452851616</v>
      </c>
    </row>
    <row r="811" spans="1:23" x14ac:dyDescent="0.25">
      <c r="A811" s="10">
        <v>314040</v>
      </c>
      <c r="B811" s="10" t="s">
        <v>37</v>
      </c>
      <c r="C811" s="10" t="s">
        <v>2694</v>
      </c>
      <c r="D811" s="10" t="s">
        <v>2695</v>
      </c>
      <c r="E811" s="10">
        <v>317170</v>
      </c>
      <c r="F811" s="10" t="s">
        <v>37</v>
      </c>
      <c r="G811" s="10" t="s">
        <v>2696</v>
      </c>
      <c r="H811" s="10" t="s">
        <v>2697</v>
      </c>
      <c r="I811" s="10">
        <v>1</v>
      </c>
      <c r="J811" s="11">
        <v>22.364000000000001</v>
      </c>
      <c r="K811" s="11">
        <f>IF(Tabela1[[#This Row],[distância '[km']]]&gt;100,TRUNC(Tabela1[[#This Row],[distância '[km']]]/'Custos Unitários'!$C$7,0),0)</f>
        <v>0</v>
      </c>
      <c r="L811" s="1">
        <f>Tabela1[[#This Row],[distância '[km']]]*(1+'Custos Unitários'!$C$8)*(('Custos Unitários'!$C$21*'Custos Unitários'!$C$4)+('Custos Unitários'!$C$22*'Custos Unitários'!$C$5))</f>
        <v>855822.87624405068</v>
      </c>
      <c r="M811" s="1">
        <f>Tabela1[[#This Row],[Qtdade Amplificação]]*('Custos Unitários'!C$20)+IF(Tabela1[[#This Row],[Qtdade Amplificação]]&gt;4,TRUNC(Tabela1[[#This Row],[Qtdade Amplificação]]/4)*'Custos Unitários'!C$17,0)</f>
        <v>0</v>
      </c>
      <c r="N81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1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11" s="1">
        <f>'Custos Unitários'!$C$23*'Custos Unitários'!$C$6</f>
        <v>302692.44182889489</v>
      </c>
      <c r="Q811" s="5">
        <f>SUM(Tabela2[[#This Row],[custo duto e fibra]:[custo infra estação]])</f>
        <v>1524987.1157942819</v>
      </c>
      <c r="R811" s="2">
        <f>Tabela1[[#This Row],[distância '[km']]]*(1+'Custos Unitários'!$C$8)*('Custos Unitários'!$C$21*'Custos Unitários'!$C$4*'Custos Unitários'!$E$21+'Custos Unitários'!$C$22*'Custos Unitários'!$C$5*'Custos Unitários'!$E$22)</f>
        <v>10269.87451492861</v>
      </c>
      <c r="S811" s="2">
        <f>Tabela1[[#This Row],[Qtdade Amplificação]]*('Custos Unitários'!D$20)+IF(Tabela1[[#This Row],[Qtdade Amplificação]]&gt;4,TRUNC(Tabela1[[#This Row],[Qtdade Amplificação]]/4)*'Custos Unitários'!D$17,0)</f>
        <v>0</v>
      </c>
      <c r="T81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1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11" s="2">
        <f>'Custos Unitários'!$C$23*'Custos Unitários'!$E$23*'Custos Unitários'!$C$6</f>
        <v>24215.39534631159</v>
      </c>
      <c r="W811" s="5">
        <f>SUM(Tabela3[[#This Row],[opex duto e fibra]:[opex infra estação]])</f>
        <v>67472.51501841133</v>
      </c>
    </row>
    <row r="812" spans="1:23" x14ac:dyDescent="0.25">
      <c r="A812" s="10">
        <v>314053</v>
      </c>
      <c r="B812" s="10" t="s">
        <v>37</v>
      </c>
      <c r="C812" s="10" t="s">
        <v>2698</v>
      </c>
      <c r="D812" s="10" t="s">
        <v>2699</v>
      </c>
      <c r="E812" s="10">
        <v>313950</v>
      </c>
      <c r="F812" s="10" t="s">
        <v>37</v>
      </c>
      <c r="G812" s="10" t="s">
        <v>2700</v>
      </c>
      <c r="H812" s="10" t="s">
        <v>2701</v>
      </c>
      <c r="I812" s="10">
        <v>1</v>
      </c>
      <c r="J812" s="11">
        <v>19.190000000000001</v>
      </c>
      <c r="K812" s="11">
        <f>IF(Tabela1[[#This Row],[distância '[km']]]&gt;100,TRUNC(Tabela1[[#This Row],[distância '[km']]]/'Custos Unitários'!$C$7,0),0)</f>
        <v>0</v>
      </c>
      <c r="L812" s="1">
        <f>Tabela1[[#This Row],[distância '[km']]]*(1+'Custos Unitários'!$C$8)*(('Custos Unitários'!$C$21*'Custos Unitários'!$C$4)+('Custos Unitários'!$C$22*'Custos Unitários'!$C$5))</f>
        <v>734360.62399943359</v>
      </c>
      <c r="M812" s="1">
        <f>Tabela1[[#This Row],[Qtdade Amplificação]]*('Custos Unitários'!C$20)+IF(Tabela1[[#This Row],[Qtdade Amplificação]]&gt;4,TRUNC(Tabela1[[#This Row],[Qtdade Amplificação]]/4)*'Custos Unitários'!C$17,0)</f>
        <v>0</v>
      </c>
      <c r="N81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1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12" s="1">
        <f>'Custos Unitários'!$C$23*'Custos Unitários'!$C$6</f>
        <v>302692.44182889489</v>
      </c>
      <c r="Q812" s="5">
        <f>SUM(Tabela2[[#This Row],[custo duto e fibra]:[custo infra estação]])</f>
        <v>1403524.8635496648</v>
      </c>
      <c r="R812" s="2">
        <f>Tabela1[[#This Row],[distância '[km']]]*(1+'Custos Unitários'!$C$8)*('Custos Unitários'!$C$21*'Custos Unitários'!$C$4*'Custos Unitários'!$E$21+'Custos Unitários'!$C$22*'Custos Unitários'!$C$5*'Custos Unitários'!$E$22)</f>
        <v>8812.3274879932051</v>
      </c>
      <c r="S812" s="2">
        <f>Tabela1[[#This Row],[Qtdade Amplificação]]*('Custos Unitários'!D$20)+IF(Tabela1[[#This Row],[Qtdade Amplificação]]&gt;4,TRUNC(Tabela1[[#This Row],[Qtdade Amplificação]]/4)*'Custos Unitários'!D$17,0)</f>
        <v>0</v>
      </c>
      <c r="T81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1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12" s="2">
        <f>'Custos Unitários'!$C$23*'Custos Unitários'!$E$23*'Custos Unitários'!$C$6</f>
        <v>24215.39534631159</v>
      </c>
      <c r="W812" s="5">
        <f>SUM(Tabela3[[#This Row],[opex duto e fibra]:[opex infra estação]])</f>
        <v>66014.967991475933</v>
      </c>
    </row>
    <row r="813" spans="1:23" x14ac:dyDescent="0.25">
      <c r="A813" s="10">
        <v>220605</v>
      </c>
      <c r="B813" s="10" t="s">
        <v>27</v>
      </c>
      <c r="C813" s="10" t="s">
        <v>2704</v>
      </c>
      <c r="D813" s="10" t="s">
        <v>2705</v>
      </c>
      <c r="E813" s="10">
        <v>220213</v>
      </c>
      <c r="F813" s="10" t="s">
        <v>27</v>
      </c>
      <c r="G813" s="10" t="s">
        <v>2298</v>
      </c>
      <c r="H813" s="10" t="s">
        <v>2299</v>
      </c>
      <c r="I813" s="10">
        <v>1</v>
      </c>
      <c r="J813" s="11">
        <v>48.225999999999999</v>
      </c>
      <c r="K813" s="11">
        <f>IF(Tabela1[[#This Row],[distância '[km']]]&gt;100,TRUNC(Tabela1[[#This Row],[distância '[km']]]/'Custos Unitários'!$C$7,0),0)</f>
        <v>0</v>
      </c>
      <c r="L813" s="1">
        <f>Tabela1[[#This Row],[distância '[km']]]*(1+'Custos Unitários'!$C$8)*(('Custos Unitários'!$C$21*'Custos Unitários'!$C$4)+('Custos Unitários'!$C$22*'Custos Unitários'!$C$5))</f>
        <v>1845506.7979675184</v>
      </c>
      <c r="M813" s="1">
        <f>Tabela1[[#This Row],[Qtdade Amplificação]]*('Custos Unitários'!C$20)+IF(Tabela1[[#This Row],[Qtdade Amplificação]]&gt;4,TRUNC(Tabela1[[#This Row],[Qtdade Amplificação]]/4)*'Custos Unitários'!C$17,0)</f>
        <v>0</v>
      </c>
      <c r="N81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1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13" s="1">
        <f>'Custos Unitários'!$C$23*'Custos Unitários'!$C$6</f>
        <v>302692.44182889489</v>
      </c>
      <c r="Q813" s="5">
        <f>SUM(Tabela2[[#This Row],[custo duto e fibra]:[custo infra estação]])</f>
        <v>2514671.0375177497</v>
      </c>
      <c r="R813" s="2">
        <f>Tabela1[[#This Row],[distância '[km']]]*(1+'Custos Unitários'!$C$8)*('Custos Unitários'!$C$21*'Custos Unitários'!$C$4*'Custos Unitários'!$E$21+'Custos Unitários'!$C$22*'Custos Unitários'!$C$5*'Custos Unitários'!$E$22)</f>
        <v>22146.081575610224</v>
      </c>
      <c r="S813" s="2">
        <f>Tabela1[[#This Row],[Qtdade Amplificação]]*('Custos Unitários'!D$20)+IF(Tabela1[[#This Row],[Qtdade Amplificação]]&gt;4,TRUNC(Tabela1[[#This Row],[Qtdade Amplificação]]/4)*'Custos Unitários'!D$17,0)</f>
        <v>0</v>
      </c>
      <c r="T81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1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13" s="2">
        <f>'Custos Unitários'!$C$23*'Custos Unitários'!$E$23*'Custos Unitários'!$C$6</f>
        <v>24215.39534631159</v>
      </c>
      <c r="W813" s="5">
        <f>SUM(Tabela3[[#This Row],[opex duto e fibra]:[opex infra estação]])</f>
        <v>79348.722079092942</v>
      </c>
    </row>
    <row r="814" spans="1:23" x14ac:dyDescent="0.25">
      <c r="A814" s="10">
        <v>431210</v>
      </c>
      <c r="B814" s="10" t="s">
        <v>32</v>
      </c>
      <c r="C814" s="10" t="s">
        <v>2706</v>
      </c>
      <c r="D814" s="10" t="s">
        <v>2707</v>
      </c>
      <c r="E814" s="10">
        <v>431980</v>
      </c>
      <c r="F814" s="10" t="s">
        <v>32</v>
      </c>
      <c r="G814" s="10" t="s">
        <v>2708</v>
      </c>
      <c r="H814" s="10" t="s">
        <v>2709</v>
      </c>
      <c r="I814" s="10">
        <v>1</v>
      </c>
      <c r="J814" s="11">
        <v>28.332999999999998</v>
      </c>
      <c r="K814" s="11">
        <f>IF(Tabela1[[#This Row],[distância '[km']]]&gt;100,TRUNC(Tabela1[[#This Row],[distância '[km']]]/'Custos Unitários'!$C$7,0),0)</f>
        <v>0</v>
      </c>
      <c r="L814" s="1">
        <f>Tabela1[[#This Row],[distância '[km']]]*(1+'Custos Unitários'!$C$8)*(('Custos Unitários'!$C$21*'Custos Unitários'!$C$4)+('Custos Unitários'!$C$22*'Custos Unitários'!$C$5))</f>
        <v>1084243.8540789967</v>
      </c>
      <c r="M814" s="1">
        <f>Tabela1[[#This Row],[Qtdade Amplificação]]*('Custos Unitários'!C$20)+IF(Tabela1[[#This Row],[Qtdade Amplificação]]&gt;4,TRUNC(Tabela1[[#This Row],[Qtdade Amplificação]]/4)*'Custos Unitários'!C$17,0)</f>
        <v>0</v>
      </c>
      <c r="N81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1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14" s="1">
        <f>'Custos Unitários'!$C$23*'Custos Unitários'!$C$6</f>
        <v>302692.44182889489</v>
      </c>
      <c r="Q814" s="5">
        <f>SUM(Tabela2[[#This Row],[custo duto e fibra]:[custo infra estação]])</f>
        <v>1753408.0936292277</v>
      </c>
      <c r="R814" s="2">
        <f>Tabela1[[#This Row],[distância '[km']]]*(1+'Custos Unitários'!$C$8)*('Custos Unitários'!$C$21*'Custos Unitários'!$C$4*'Custos Unitários'!$E$21+'Custos Unitários'!$C$22*'Custos Unitários'!$C$5*'Custos Unitários'!$E$22)</f>
        <v>13010.926248947962</v>
      </c>
      <c r="S814" s="2">
        <f>Tabela1[[#This Row],[Qtdade Amplificação]]*('Custos Unitários'!D$20)+IF(Tabela1[[#This Row],[Qtdade Amplificação]]&gt;4,TRUNC(Tabela1[[#This Row],[Qtdade Amplificação]]/4)*'Custos Unitários'!D$17,0)</f>
        <v>0</v>
      </c>
      <c r="T81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1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14" s="2">
        <f>'Custos Unitários'!$C$23*'Custos Unitários'!$E$23*'Custos Unitários'!$C$6</f>
        <v>24215.39534631159</v>
      </c>
      <c r="W814" s="5">
        <f>SUM(Tabela3[[#This Row],[opex duto e fibra]:[opex infra estação]])</f>
        <v>70213.566752430692</v>
      </c>
    </row>
    <row r="815" spans="1:23" x14ac:dyDescent="0.25">
      <c r="A815" s="10">
        <v>270500</v>
      </c>
      <c r="B815" s="10" t="s">
        <v>589</v>
      </c>
      <c r="C815" s="10" t="s">
        <v>2094</v>
      </c>
      <c r="D815" s="10" t="s">
        <v>2095</v>
      </c>
      <c r="E815" s="10">
        <v>270330</v>
      </c>
      <c r="F815" s="10" t="s">
        <v>589</v>
      </c>
      <c r="G815" s="10" t="s">
        <v>2092</v>
      </c>
      <c r="H815" s="10" t="s">
        <v>2093</v>
      </c>
      <c r="I815" s="10">
        <v>1</v>
      </c>
      <c r="J815" s="11">
        <v>14.702</v>
      </c>
      <c r="K815" s="11">
        <f>IF(Tabela1[[#This Row],[distância '[km']]]&gt;100,TRUNC(Tabela1[[#This Row],[distância '[km']]]/'Custos Unitários'!$C$7,0),0)</f>
        <v>0</v>
      </c>
      <c r="L815" s="1">
        <f>Tabela1[[#This Row],[distância '[km']]]*(1+'Custos Unitários'!$C$8)*(('Custos Unitários'!$C$21*'Custos Unitários'!$C$4)+('Custos Unitários'!$C$22*'Custos Unitários'!$C$5))</f>
        <v>562614.3769692377</v>
      </c>
      <c r="M815" s="1">
        <f>Tabela1[[#This Row],[Qtdade Amplificação]]*('Custos Unitários'!C$20)+IF(Tabela1[[#This Row],[Qtdade Amplificação]]&gt;4,TRUNC(Tabela1[[#This Row],[Qtdade Amplificação]]/4)*'Custos Unitários'!C$17,0)</f>
        <v>0</v>
      </c>
      <c r="N81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1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15" s="1">
        <f>'Custos Unitários'!$C$23*'Custos Unitários'!$C$6</f>
        <v>302692.44182889489</v>
      </c>
      <c r="Q815" s="5">
        <f>SUM(Tabela2[[#This Row],[custo duto e fibra]:[custo infra estação]])</f>
        <v>1231778.6165194688</v>
      </c>
      <c r="R815" s="2">
        <f>Tabela1[[#This Row],[distância '[km']]]*(1+'Custos Unitários'!$C$8)*('Custos Unitários'!$C$21*'Custos Unitários'!$C$4*'Custos Unitários'!$E$21+'Custos Unitários'!$C$22*'Custos Unitários'!$C$5*'Custos Unitários'!$E$22)</f>
        <v>6751.3725236308528</v>
      </c>
      <c r="S815" s="2">
        <f>Tabela1[[#This Row],[Qtdade Amplificação]]*('Custos Unitários'!D$20)+IF(Tabela1[[#This Row],[Qtdade Amplificação]]&gt;4,TRUNC(Tabela1[[#This Row],[Qtdade Amplificação]]/4)*'Custos Unitários'!D$17,0)</f>
        <v>0</v>
      </c>
      <c r="T81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1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15" s="2">
        <f>'Custos Unitários'!$C$23*'Custos Unitários'!$E$23*'Custos Unitários'!$C$6</f>
        <v>24215.39534631159</v>
      </c>
      <c r="W815" s="5">
        <f>SUM(Tabela3[[#This Row],[opex duto e fibra]:[opex infra estação]])</f>
        <v>63954.013027113579</v>
      </c>
    </row>
    <row r="816" spans="1:23" x14ac:dyDescent="0.25">
      <c r="A816" s="10">
        <v>314055</v>
      </c>
      <c r="B816" s="10" t="s">
        <v>37</v>
      </c>
      <c r="C816" s="10" t="s">
        <v>2710</v>
      </c>
      <c r="D816" s="10" t="s">
        <v>2711</v>
      </c>
      <c r="E816" s="10">
        <v>292665</v>
      </c>
      <c r="F816" s="10" t="s">
        <v>8</v>
      </c>
      <c r="G816" s="10" t="s">
        <v>3669</v>
      </c>
      <c r="H816" s="10" t="s">
        <v>3670</v>
      </c>
      <c r="I816" s="10">
        <v>1</v>
      </c>
      <c r="J816" s="11">
        <v>37.493000000000002</v>
      </c>
      <c r="K816" s="11">
        <f>IF(Tabela1[[#This Row],[distância '[km']]]&gt;100,TRUNC(Tabela1[[#This Row],[distância '[km']]]/'Custos Unitários'!$C$7,0),0)</f>
        <v>0</v>
      </c>
      <c r="L816" s="1">
        <f>Tabela1[[#This Row],[distância '[km']]]*(1+'Custos Unitários'!$C$8)*(('Custos Unitários'!$C$21*'Custos Unitários'!$C$4)+('Custos Unitários'!$C$22*'Custos Unitários'!$C$5))</f>
        <v>1434777.6381245838</v>
      </c>
      <c r="M816" s="1">
        <f>Tabela1[[#This Row],[Qtdade Amplificação]]*('Custos Unitários'!C$20)+IF(Tabela1[[#This Row],[Qtdade Amplificação]]&gt;4,TRUNC(Tabela1[[#This Row],[Qtdade Amplificação]]/4)*'Custos Unitários'!C$17,0)</f>
        <v>0</v>
      </c>
      <c r="N81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1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16" s="1">
        <f>'Custos Unitários'!$C$23*'Custos Unitários'!$C$6</f>
        <v>302692.44182889489</v>
      </c>
      <c r="Q816" s="5">
        <f>SUM(Tabela2[[#This Row],[custo duto e fibra]:[custo infra estação]])</f>
        <v>2103941.8776748148</v>
      </c>
      <c r="R816" s="2">
        <f>Tabela1[[#This Row],[distância '[km']]]*(1+'Custos Unitários'!$C$8)*('Custos Unitários'!$C$21*'Custos Unitários'!$C$4*'Custos Unitários'!$E$21+'Custos Unitários'!$C$22*'Custos Unitários'!$C$5*'Custos Unitários'!$E$22)</f>
        <v>17217.331657495004</v>
      </c>
      <c r="S816" s="2">
        <f>Tabela1[[#This Row],[Qtdade Amplificação]]*('Custos Unitários'!D$20)+IF(Tabela1[[#This Row],[Qtdade Amplificação]]&gt;4,TRUNC(Tabela1[[#This Row],[Qtdade Amplificação]]/4)*'Custos Unitários'!D$17,0)</f>
        <v>0</v>
      </c>
      <c r="T81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1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16" s="2">
        <f>'Custos Unitários'!$C$23*'Custos Unitários'!$E$23*'Custos Unitários'!$C$6</f>
        <v>24215.39534631159</v>
      </c>
      <c r="W816" s="5">
        <f>SUM(Tabela3[[#This Row],[opex duto e fibra]:[opex infra estação]])</f>
        <v>74419.972160977733</v>
      </c>
    </row>
    <row r="817" spans="1:23" x14ac:dyDescent="0.25">
      <c r="A817" s="10">
        <v>250930</v>
      </c>
      <c r="B817" s="10" t="s">
        <v>61</v>
      </c>
      <c r="C817" s="10" t="s">
        <v>2712</v>
      </c>
      <c r="D817" s="10" t="s">
        <v>2713</v>
      </c>
      <c r="E817" s="10">
        <v>240220</v>
      </c>
      <c r="F817" s="10" t="s">
        <v>80</v>
      </c>
      <c r="G817" s="10" t="s">
        <v>484</v>
      </c>
      <c r="H817" s="10" t="s">
        <v>485</v>
      </c>
      <c r="I817" s="10">
        <v>1</v>
      </c>
      <c r="J817" s="11">
        <v>32.520000000000003</v>
      </c>
      <c r="K817" s="11">
        <f>IF(Tabela1[[#This Row],[distância '[km']]]&gt;100,TRUNC(Tabela1[[#This Row],[distância '[km']]]/'Custos Unitários'!$C$7,0),0)</f>
        <v>0</v>
      </c>
      <c r="L817" s="1">
        <f>Tabela1[[#This Row],[distância '[km']]]*(1+'Custos Unitários'!$C$8)*(('Custos Unitários'!$C$21*'Custos Unitários'!$C$4)+('Custos Unitários'!$C$22*'Custos Unitários'!$C$5))</f>
        <v>1244471.4691225418</v>
      </c>
      <c r="M817" s="1">
        <f>Tabela1[[#This Row],[Qtdade Amplificação]]*('Custos Unitários'!C$20)+IF(Tabela1[[#This Row],[Qtdade Amplificação]]&gt;4,TRUNC(Tabela1[[#This Row],[Qtdade Amplificação]]/4)*'Custos Unitários'!C$17,0)</f>
        <v>0</v>
      </c>
      <c r="N81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1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17" s="1">
        <f>'Custos Unitários'!$C$23*'Custos Unitários'!$C$6</f>
        <v>302692.44182889489</v>
      </c>
      <c r="Q817" s="5">
        <f>SUM(Tabela2[[#This Row],[custo duto e fibra]:[custo infra estação]])</f>
        <v>1913635.7086727729</v>
      </c>
      <c r="R817" s="2">
        <f>Tabela1[[#This Row],[distância '[km']]]*(1+'Custos Unitários'!$C$8)*('Custos Unitários'!$C$21*'Custos Unitários'!$C$4*'Custos Unitários'!$E$21+'Custos Unitários'!$C$22*'Custos Unitários'!$C$5*'Custos Unitários'!$E$22)</f>
        <v>14933.657629470505</v>
      </c>
      <c r="S817" s="2">
        <f>Tabela1[[#This Row],[Qtdade Amplificação]]*('Custos Unitários'!D$20)+IF(Tabela1[[#This Row],[Qtdade Amplificação]]&gt;4,TRUNC(Tabela1[[#This Row],[Qtdade Amplificação]]/4)*'Custos Unitários'!D$17,0)</f>
        <v>0</v>
      </c>
      <c r="T81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1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17" s="2">
        <f>'Custos Unitários'!$C$23*'Custos Unitários'!$E$23*'Custos Unitários'!$C$6</f>
        <v>24215.39534631159</v>
      </c>
      <c r="W817" s="5">
        <f>SUM(Tabela3[[#This Row],[opex duto e fibra]:[opex infra estação]])</f>
        <v>72136.298132953234</v>
      </c>
    </row>
    <row r="818" spans="1:23" x14ac:dyDescent="0.25">
      <c r="A818" s="10">
        <v>171270</v>
      </c>
      <c r="B818" s="10" t="s">
        <v>20</v>
      </c>
      <c r="C818" s="10" t="s">
        <v>2714</v>
      </c>
      <c r="D818" s="10" t="s">
        <v>2715</v>
      </c>
      <c r="E818" s="10">
        <v>171700</v>
      </c>
      <c r="F818" s="10" t="s">
        <v>20</v>
      </c>
      <c r="G818" s="10" t="s">
        <v>3381</v>
      </c>
      <c r="H818" s="10" t="s">
        <v>3382</v>
      </c>
      <c r="I818" s="10">
        <v>1</v>
      </c>
      <c r="J818" s="11">
        <v>217.001</v>
      </c>
      <c r="K818" s="11">
        <f>IF(Tabela1[[#This Row],[distância '[km']]]&gt;100,TRUNC(Tabela1[[#This Row],[distância '[km']]]/'Custos Unitários'!$C$7,0),0)</f>
        <v>3</v>
      </c>
      <c r="L818" s="1">
        <f>Tabela1[[#This Row],[distância '[km']]]*(1+'Custos Unitários'!$C$8)*(('Custos Unitários'!$C$21*'Custos Unitários'!$C$4)+('Custos Unitários'!$C$22*'Custos Unitários'!$C$5))</f>
        <v>8304168.3047681656</v>
      </c>
      <c r="M818" s="1">
        <f>Tabela1[[#This Row],[Qtdade Amplificação]]*('Custos Unitários'!C$20)+IF(Tabela1[[#This Row],[Qtdade Amplificação]]&gt;4,TRUNC(Tabela1[[#This Row],[Qtdade Amplificação]]/4)*'Custos Unitários'!C$17,0)</f>
        <v>699023.31543720409</v>
      </c>
      <c r="N81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81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818" s="1">
        <f>'Custos Unitários'!$C$23*'Custos Unitários'!$C$6</f>
        <v>302692.44182889489</v>
      </c>
      <c r="Q818" s="5">
        <f>SUM(Tabela2[[#This Row],[custo duto e fibra]:[custo infra estação]])</f>
        <v>9723667.2008470707</v>
      </c>
      <c r="R818" s="2">
        <f>Tabela1[[#This Row],[distância '[km']]]*(1+'Custos Unitários'!$C$8)*('Custos Unitários'!$C$21*'Custos Unitários'!$C$4*'Custos Unitários'!$E$21+'Custos Unitários'!$C$22*'Custos Unitários'!$C$5*'Custos Unitários'!$E$22)</f>
        <v>99650.019657217985</v>
      </c>
      <c r="S818" s="2">
        <f>Tabela1[[#This Row],[Qtdade Amplificação]]*('Custos Unitários'!D$20)+IF(Tabela1[[#This Row],[Qtdade Amplificação]]&gt;4,TRUNC(Tabela1[[#This Row],[Qtdade Amplificação]]/4)*'Custos Unitários'!D$17,0)</f>
        <v>53737.035117555082</v>
      </c>
      <c r="T81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81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818" s="2">
        <f>'Custos Unitários'!$C$23*'Custos Unitários'!$E$23*'Custos Unitários'!$C$6</f>
        <v>24215.39534631159</v>
      </c>
      <c r="W818" s="5">
        <f>SUM(Tabela3[[#This Row],[opex duto e fibra]:[opex infra estação]])</f>
        <v>215720.82938740271</v>
      </c>
    </row>
    <row r="819" spans="1:23" x14ac:dyDescent="0.25">
      <c r="A819" s="10">
        <v>314060</v>
      </c>
      <c r="B819" s="10" t="s">
        <v>37</v>
      </c>
      <c r="C819" s="10" t="s">
        <v>2716</v>
      </c>
      <c r="D819" s="10" t="s">
        <v>2717</v>
      </c>
      <c r="E819" s="10">
        <v>315330</v>
      </c>
      <c r="F819" s="10" t="s">
        <v>37</v>
      </c>
      <c r="G819" s="10" t="s">
        <v>3573</v>
      </c>
      <c r="H819" s="10" t="s">
        <v>3574</v>
      </c>
      <c r="I819" s="10">
        <v>1</v>
      </c>
      <c r="J819" s="11">
        <v>115.68899999999999</v>
      </c>
      <c r="K819" s="11">
        <f>IF(Tabela1[[#This Row],[distância '[km']]]&gt;100,TRUNC(Tabela1[[#This Row],[distância '[km']]]/'Custos Unitários'!$C$7,0),0)</f>
        <v>1</v>
      </c>
      <c r="L819" s="1">
        <f>Tabela1[[#This Row],[distância '[km']]]*(1+'Custos Unitários'!$C$8)*(('Custos Unitários'!$C$21*'Custos Unitários'!$C$4)+('Custos Unitários'!$C$22*'Custos Unitários'!$C$5))</f>
        <v>4427172.8103111237</v>
      </c>
      <c r="M819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81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81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819" s="1">
        <f>'Custos Unitários'!$C$23*'Custos Unitários'!$C$6</f>
        <v>302692.44182889489</v>
      </c>
      <c r="Q819" s="5">
        <f>SUM(Tabela2[[#This Row],[custo duto e fibra]:[custo infra estação]])</f>
        <v>5380656.1627652273</v>
      </c>
      <c r="R819" s="2">
        <f>Tabela1[[#This Row],[distância '[km']]]*(1+'Custos Unitários'!$C$8)*('Custos Unitários'!$C$21*'Custos Unitários'!$C$4*'Custos Unitários'!$E$21+'Custos Unitários'!$C$22*'Custos Unitários'!$C$5*'Custos Unitários'!$E$22)</f>
        <v>53126.073723733491</v>
      </c>
      <c r="S819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81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81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819" s="2">
        <f>'Custos Unitários'!$C$23*'Custos Unitários'!$E$23*'Custos Unitários'!$C$6</f>
        <v>24215.39534631159</v>
      </c>
      <c r="W819" s="5">
        <f>SUM(Tabela3[[#This Row],[opex duto e fibra]:[opex infra estação]])</f>
        <v>133372.19337554817</v>
      </c>
    </row>
    <row r="820" spans="1:23" x14ac:dyDescent="0.25">
      <c r="A820" s="10">
        <v>317150</v>
      </c>
      <c r="B820" s="10" t="s">
        <v>37</v>
      </c>
      <c r="C820" s="10" t="s">
        <v>2718</v>
      </c>
      <c r="D820" s="10" t="s">
        <v>2719</v>
      </c>
      <c r="E820" s="10">
        <v>312690</v>
      </c>
      <c r="F820" s="10" t="s">
        <v>37</v>
      </c>
      <c r="G820" s="10" t="s">
        <v>2692</v>
      </c>
      <c r="H820" s="10" t="s">
        <v>2693</v>
      </c>
      <c r="I820" s="10">
        <v>1</v>
      </c>
      <c r="J820" s="11">
        <v>5.9569999999999999</v>
      </c>
      <c r="K820" s="11">
        <f>IF(Tabela1[[#This Row],[distância '[km']]]&gt;100,TRUNC(Tabela1[[#This Row],[distância '[km']]]/'Custos Unitários'!$C$7,0),0)</f>
        <v>0</v>
      </c>
      <c r="L820" s="1">
        <f>Tabela1[[#This Row],[distância '[km']]]*(1+'Custos Unitários'!$C$8)*(('Custos Unitários'!$C$21*'Custos Unitários'!$C$4)+('Custos Unitários'!$C$22*'Custos Unitários'!$C$5))</f>
        <v>227961.76327069441</v>
      </c>
      <c r="M820" s="1">
        <f>Tabela1[[#This Row],[Qtdade Amplificação]]*('Custos Unitários'!C$20)+IF(Tabela1[[#This Row],[Qtdade Amplificação]]&gt;4,TRUNC(Tabela1[[#This Row],[Qtdade Amplificação]]/4)*'Custos Unitários'!C$17,0)</f>
        <v>0</v>
      </c>
      <c r="N82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2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20" s="1">
        <f>'Custos Unitários'!$C$23*'Custos Unitários'!$C$6</f>
        <v>302692.44182889489</v>
      </c>
      <c r="Q820" s="5">
        <f>SUM(Tabela2[[#This Row],[custo duto e fibra]:[custo infra estação]])</f>
        <v>897126.00282092567</v>
      </c>
      <c r="R820" s="2">
        <f>Tabela1[[#This Row],[distância '[km']]]*(1+'Custos Unitários'!$C$8)*('Custos Unitários'!$C$21*'Custos Unitários'!$C$4*'Custos Unitários'!$E$21+'Custos Unitários'!$C$22*'Custos Unitários'!$C$5*'Custos Unitários'!$E$22)</f>
        <v>2735.5411592483329</v>
      </c>
      <c r="S820" s="2">
        <f>Tabela1[[#This Row],[Qtdade Amplificação]]*('Custos Unitários'!D$20)+IF(Tabela1[[#This Row],[Qtdade Amplificação]]&gt;4,TRUNC(Tabela1[[#This Row],[Qtdade Amplificação]]/4)*'Custos Unitários'!D$17,0)</f>
        <v>0</v>
      </c>
      <c r="T82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2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20" s="2">
        <f>'Custos Unitários'!$C$23*'Custos Unitários'!$E$23*'Custos Unitários'!$C$6</f>
        <v>24215.39534631159</v>
      </c>
      <c r="W820" s="5">
        <f>SUM(Tabela3[[#This Row],[opex duto e fibra]:[opex infra estação]])</f>
        <v>59938.181662731062</v>
      </c>
    </row>
    <row r="821" spans="1:23" x14ac:dyDescent="0.25">
      <c r="A821" s="10">
        <v>314085</v>
      </c>
      <c r="B821" s="10" t="s">
        <v>37</v>
      </c>
      <c r="C821" s="10" t="s">
        <v>2720</v>
      </c>
      <c r="D821" s="10" t="s">
        <v>2721</v>
      </c>
      <c r="E821" s="10">
        <v>313930</v>
      </c>
      <c r="F821" s="10" t="s">
        <v>37</v>
      </c>
      <c r="G821" s="10" t="s">
        <v>2642</v>
      </c>
      <c r="H821" s="10" t="s">
        <v>2643</v>
      </c>
      <c r="I821" s="10">
        <v>1</v>
      </c>
      <c r="J821" s="11">
        <v>14.048</v>
      </c>
      <c r="K821" s="11">
        <f>IF(Tabela1[[#This Row],[distância '[km']]]&gt;100,TRUNC(Tabela1[[#This Row],[distância '[km']]]/'Custos Unitários'!$C$7,0),0)</f>
        <v>0</v>
      </c>
      <c r="L821" s="1">
        <f>Tabela1[[#This Row],[distância '[km']]]*(1+'Custos Unitários'!$C$8)*(('Custos Unitários'!$C$21*'Custos Unitários'!$C$4)+('Custos Unitários'!$C$22*'Custos Unitários'!$C$5))</f>
        <v>537587.18321751128</v>
      </c>
      <c r="M821" s="1">
        <f>Tabela1[[#This Row],[Qtdade Amplificação]]*('Custos Unitários'!C$20)+IF(Tabela1[[#This Row],[Qtdade Amplificação]]&gt;4,TRUNC(Tabela1[[#This Row],[Qtdade Amplificação]]/4)*'Custos Unitários'!C$17,0)</f>
        <v>0</v>
      </c>
      <c r="N82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2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21" s="1">
        <f>'Custos Unitários'!$C$23*'Custos Unitários'!$C$6</f>
        <v>302692.44182889489</v>
      </c>
      <c r="Q821" s="5">
        <f>SUM(Tabela2[[#This Row],[custo duto e fibra]:[custo infra estação]])</f>
        <v>1206751.4227677425</v>
      </c>
      <c r="R821" s="2">
        <f>Tabela1[[#This Row],[distância '[km']]]*(1+'Custos Unitários'!$C$8)*('Custos Unitários'!$C$21*'Custos Unitários'!$C$4*'Custos Unitários'!$E$21+'Custos Unitários'!$C$22*'Custos Unitários'!$C$5*'Custos Unitários'!$E$22)</f>
        <v>6451.0461986101354</v>
      </c>
      <c r="S821" s="2">
        <f>Tabela1[[#This Row],[Qtdade Amplificação]]*('Custos Unitários'!D$20)+IF(Tabela1[[#This Row],[Qtdade Amplificação]]&gt;4,TRUNC(Tabela1[[#This Row],[Qtdade Amplificação]]/4)*'Custos Unitários'!D$17,0)</f>
        <v>0</v>
      </c>
      <c r="T82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2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21" s="2">
        <f>'Custos Unitários'!$C$23*'Custos Unitários'!$E$23*'Custos Unitários'!$C$6</f>
        <v>24215.39534631159</v>
      </c>
      <c r="W821" s="5">
        <f>SUM(Tabela3[[#This Row],[opex duto e fibra]:[opex infra estação]])</f>
        <v>63653.686702092862</v>
      </c>
    </row>
    <row r="822" spans="1:23" x14ac:dyDescent="0.25">
      <c r="A822" s="10">
        <v>220610</v>
      </c>
      <c r="B822" s="10" t="s">
        <v>27</v>
      </c>
      <c r="C822" s="10" t="s">
        <v>2722</v>
      </c>
      <c r="D822" s="10" t="s">
        <v>2723</v>
      </c>
      <c r="E822" s="10">
        <v>210210</v>
      </c>
      <c r="F822" s="10" t="s">
        <v>17</v>
      </c>
      <c r="G822" s="10" t="s">
        <v>1009</v>
      </c>
      <c r="H822" s="10" t="s">
        <v>1010</v>
      </c>
      <c r="I822" s="10">
        <v>1</v>
      </c>
      <c r="J822" s="11">
        <v>28.783999999999999</v>
      </c>
      <c r="K822" s="11">
        <f>IF(Tabela1[[#This Row],[distância '[km']]]&gt;100,TRUNC(Tabela1[[#This Row],[distância '[km']]]/'Custos Unitários'!$C$7,0),0)</f>
        <v>0</v>
      </c>
      <c r="L822" s="1">
        <f>Tabela1[[#This Row],[distância '[km']]]*(1+'Custos Unitários'!$C$8)*(('Custos Unitários'!$C$21*'Custos Unitários'!$C$4)+('Custos Unitários'!$C$22*'Custos Unitários'!$C$5))</f>
        <v>1101502.6681187958</v>
      </c>
      <c r="M822" s="1">
        <f>Tabela1[[#This Row],[Qtdade Amplificação]]*('Custos Unitários'!C$20)+IF(Tabela1[[#This Row],[Qtdade Amplificação]]&gt;4,TRUNC(Tabela1[[#This Row],[Qtdade Amplificação]]/4)*'Custos Unitários'!C$17,0)</f>
        <v>0</v>
      </c>
      <c r="N82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2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22" s="1">
        <f>'Custos Unitários'!$C$23*'Custos Unitários'!$C$6</f>
        <v>302692.44182889489</v>
      </c>
      <c r="Q822" s="5">
        <f>SUM(Tabela2[[#This Row],[custo duto e fibra]:[custo infra estação]])</f>
        <v>1770666.9076690269</v>
      </c>
      <c r="R822" s="2">
        <f>Tabela1[[#This Row],[distância '[km']]]*(1+'Custos Unitários'!$C$8)*('Custos Unitários'!$C$21*'Custos Unitários'!$C$4*'Custos Unitários'!$E$21+'Custos Unitários'!$C$22*'Custos Unitários'!$C$5*'Custos Unitários'!$E$22)</f>
        <v>13218.032017425552</v>
      </c>
      <c r="S822" s="2">
        <f>Tabela1[[#This Row],[Qtdade Amplificação]]*('Custos Unitários'!D$20)+IF(Tabela1[[#This Row],[Qtdade Amplificação]]&gt;4,TRUNC(Tabela1[[#This Row],[Qtdade Amplificação]]/4)*'Custos Unitários'!D$17,0)</f>
        <v>0</v>
      </c>
      <c r="T82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2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22" s="2">
        <f>'Custos Unitários'!$C$23*'Custos Unitários'!$E$23*'Custos Unitários'!$C$6</f>
        <v>24215.39534631159</v>
      </c>
      <c r="W822" s="5">
        <f>SUM(Tabela3[[#This Row],[opex duto e fibra]:[opex infra estação]])</f>
        <v>70420.67252090828</v>
      </c>
    </row>
    <row r="823" spans="1:23" x14ac:dyDescent="0.25">
      <c r="A823" s="10">
        <v>292105</v>
      </c>
      <c r="B823" s="10" t="s">
        <v>8</v>
      </c>
      <c r="C823" s="10" t="s">
        <v>2724</v>
      </c>
      <c r="D823" s="10" t="s">
        <v>2725</v>
      </c>
      <c r="E823" s="10">
        <v>291340</v>
      </c>
      <c r="F823" s="10" t="s">
        <v>8</v>
      </c>
      <c r="G823" s="10" t="s">
        <v>2726</v>
      </c>
      <c r="H823" s="10" t="s">
        <v>2727</v>
      </c>
      <c r="I823" s="10">
        <v>1</v>
      </c>
      <c r="J823" s="11">
        <v>24.12</v>
      </c>
      <c r="K823" s="11">
        <f>IF(Tabela1[[#This Row],[distância '[km']]]&gt;100,TRUNC(Tabela1[[#This Row],[distância '[km']]]/'Custos Unitários'!$C$7,0),0)</f>
        <v>0</v>
      </c>
      <c r="L823" s="1">
        <f>Tabela1[[#This Row],[distância '[km']]]*(1+'Custos Unitários'!$C$8)*(('Custos Unitários'!$C$21*'Custos Unitários'!$C$4)+('Custos Unitários'!$C$22*'Custos Unitários'!$C$5))</f>
        <v>923021.27414623951</v>
      </c>
      <c r="M823" s="1">
        <f>Tabela1[[#This Row],[Qtdade Amplificação]]*('Custos Unitários'!C$20)+IF(Tabela1[[#This Row],[Qtdade Amplificação]]&gt;4,TRUNC(Tabela1[[#This Row],[Qtdade Amplificação]]/4)*'Custos Unitários'!C$17,0)</f>
        <v>0</v>
      </c>
      <c r="N82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2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23" s="1">
        <f>'Custos Unitários'!$C$23*'Custos Unitários'!$C$6</f>
        <v>302692.44182889489</v>
      </c>
      <c r="Q823" s="5">
        <f>SUM(Tabela2[[#This Row],[custo duto e fibra]:[custo infra estação]])</f>
        <v>1592185.5136964705</v>
      </c>
      <c r="R823" s="2">
        <f>Tabela1[[#This Row],[distância '[km']]]*(1+'Custos Unitários'!$C$8)*('Custos Unitários'!$C$21*'Custos Unitários'!$C$4*'Custos Unitários'!$E$21+'Custos Unitários'!$C$22*'Custos Unitários'!$C$5*'Custos Unitários'!$E$22)</f>
        <v>11076.255289754876</v>
      </c>
      <c r="S823" s="2">
        <f>Tabela1[[#This Row],[Qtdade Amplificação]]*('Custos Unitários'!D$20)+IF(Tabela1[[#This Row],[Qtdade Amplificação]]&gt;4,TRUNC(Tabela1[[#This Row],[Qtdade Amplificação]]/4)*'Custos Unitários'!D$17,0)</f>
        <v>0</v>
      </c>
      <c r="T82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2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23" s="2">
        <f>'Custos Unitários'!$C$23*'Custos Unitários'!$E$23*'Custos Unitários'!$C$6</f>
        <v>24215.39534631159</v>
      </c>
      <c r="W823" s="5">
        <f>SUM(Tabela3[[#This Row],[opex duto e fibra]:[opex infra estação]])</f>
        <v>68278.895793237607</v>
      </c>
    </row>
    <row r="824" spans="1:23" x14ac:dyDescent="0.25">
      <c r="A824" s="10">
        <v>210650</v>
      </c>
      <c r="B824" s="10" t="s">
        <v>17</v>
      </c>
      <c r="C824" s="10" t="s">
        <v>2728</v>
      </c>
      <c r="D824" s="10" t="s">
        <v>2729</v>
      </c>
      <c r="E824" s="10">
        <v>211280</v>
      </c>
      <c r="F824" s="10" t="s">
        <v>17</v>
      </c>
      <c r="G824" s="10" t="s">
        <v>4657</v>
      </c>
      <c r="H824" s="10" t="s">
        <v>4658</v>
      </c>
      <c r="I824" s="10">
        <v>1</v>
      </c>
      <c r="J824" s="11">
        <v>23.468</v>
      </c>
      <c r="K824" s="11">
        <f>IF(Tabela1[[#This Row],[distância '[km']]]&gt;100,TRUNC(Tabela1[[#This Row],[distância '[km']]]/'Custos Unitários'!$C$7,0),0)</f>
        <v>0</v>
      </c>
      <c r="L824" s="1">
        <f>Tabela1[[#This Row],[distância '[km']]]*(1+'Custos Unitários'!$C$8)*(('Custos Unitários'!$C$21*'Custos Unitários'!$C$4)+('Custos Unitários'!$C$22*'Custos Unitários'!$C$5))</f>
        <v>898070.61615522183</v>
      </c>
      <c r="M824" s="1">
        <f>Tabela1[[#This Row],[Qtdade Amplificação]]*('Custos Unitários'!C$20)+IF(Tabela1[[#This Row],[Qtdade Amplificação]]&gt;4,TRUNC(Tabela1[[#This Row],[Qtdade Amplificação]]/4)*'Custos Unitários'!C$17,0)</f>
        <v>0</v>
      </c>
      <c r="N82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2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24" s="1">
        <f>'Custos Unitários'!$C$23*'Custos Unitários'!$C$6</f>
        <v>302692.44182889489</v>
      </c>
      <c r="Q824" s="5">
        <f>SUM(Tabela2[[#This Row],[custo duto e fibra]:[custo infra estação]])</f>
        <v>1567234.8557054529</v>
      </c>
      <c r="R824" s="2">
        <f>Tabela1[[#This Row],[distância '[km']]]*(1+'Custos Unitários'!$C$8)*('Custos Unitários'!$C$21*'Custos Unitários'!$C$4*'Custos Unitários'!$E$21+'Custos Unitários'!$C$22*'Custos Unitários'!$C$5*'Custos Unitários'!$E$22)</f>
        <v>10776.847393862663</v>
      </c>
      <c r="S824" s="2">
        <f>Tabela1[[#This Row],[Qtdade Amplificação]]*('Custos Unitários'!D$20)+IF(Tabela1[[#This Row],[Qtdade Amplificação]]&gt;4,TRUNC(Tabela1[[#This Row],[Qtdade Amplificação]]/4)*'Custos Unitários'!D$17,0)</f>
        <v>0</v>
      </c>
      <c r="T82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2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24" s="2">
        <f>'Custos Unitários'!$C$23*'Custos Unitários'!$E$23*'Custos Unitários'!$C$6</f>
        <v>24215.39534631159</v>
      </c>
      <c r="W824" s="5">
        <f>SUM(Tabela3[[#This Row],[opex duto e fibra]:[opex infra estação]])</f>
        <v>67979.487897345389</v>
      </c>
    </row>
    <row r="825" spans="1:23" x14ac:dyDescent="0.25">
      <c r="A825" s="10">
        <v>250933</v>
      </c>
      <c r="B825" s="10" t="s">
        <v>61</v>
      </c>
      <c r="C825" s="10" t="s">
        <v>2730</v>
      </c>
      <c r="D825" s="10" t="s">
        <v>2731</v>
      </c>
      <c r="E825" s="10">
        <v>250830</v>
      </c>
      <c r="F825" s="10" t="s">
        <v>61</v>
      </c>
      <c r="G825" s="10" t="s">
        <v>2732</v>
      </c>
      <c r="H825" s="10" t="s">
        <v>2733</v>
      </c>
      <c r="I825" s="10">
        <v>1</v>
      </c>
      <c r="J825" s="11">
        <v>15.919</v>
      </c>
      <c r="K825" s="11">
        <f>IF(Tabela1[[#This Row],[distância '[km']]]&gt;100,TRUNC(Tabela1[[#This Row],[distância '[km']]]/'Custos Unitários'!$C$7,0),0)</f>
        <v>0</v>
      </c>
      <c r="L825" s="1">
        <f>Tabela1[[#This Row],[distância '[km']]]*(1+'Custos Unitários'!$C$8)*(('Custos Unitários'!$C$21*'Custos Unitários'!$C$4)+('Custos Unitários'!$C$22*'Custos Unitários'!$C$5))</f>
        <v>609186.3873604472</v>
      </c>
      <c r="M825" s="1">
        <f>Tabela1[[#This Row],[Qtdade Amplificação]]*('Custos Unitários'!C$20)+IF(Tabela1[[#This Row],[Qtdade Amplificação]]&gt;4,TRUNC(Tabela1[[#This Row],[Qtdade Amplificação]]/4)*'Custos Unitários'!C$17,0)</f>
        <v>0</v>
      </c>
      <c r="N82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2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25" s="1">
        <f>'Custos Unitários'!$C$23*'Custos Unitários'!$C$6</f>
        <v>302692.44182889489</v>
      </c>
      <c r="Q825" s="5">
        <f>SUM(Tabela2[[#This Row],[custo duto e fibra]:[custo infra estação]])</f>
        <v>1278350.6269106786</v>
      </c>
      <c r="R825" s="2">
        <f>Tabela1[[#This Row],[distância '[km']]]*(1+'Custos Unitários'!$C$8)*('Custos Unitários'!$C$21*'Custos Unitários'!$C$4*'Custos Unitários'!$E$21+'Custos Unitários'!$C$22*'Custos Unitários'!$C$5*'Custos Unitários'!$E$22)</f>
        <v>7310.2366483253672</v>
      </c>
      <c r="S825" s="2">
        <f>Tabela1[[#This Row],[Qtdade Amplificação]]*('Custos Unitários'!D$20)+IF(Tabela1[[#This Row],[Qtdade Amplificação]]&gt;4,TRUNC(Tabela1[[#This Row],[Qtdade Amplificação]]/4)*'Custos Unitários'!D$17,0)</f>
        <v>0</v>
      </c>
      <c r="T82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2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25" s="2">
        <f>'Custos Unitários'!$C$23*'Custos Unitários'!$E$23*'Custos Unitários'!$C$6</f>
        <v>24215.39534631159</v>
      </c>
      <c r="W825" s="5">
        <f>SUM(Tabela3[[#This Row],[opex duto e fibra]:[opex infra estação]])</f>
        <v>64512.87715180809</v>
      </c>
    </row>
    <row r="826" spans="1:23" x14ac:dyDescent="0.25">
      <c r="A826" s="10">
        <v>250937</v>
      </c>
      <c r="B826" s="10" t="s">
        <v>61</v>
      </c>
      <c r="C826" s="10" t="s">
        <v>2734</v>
      </c>
      <c r="D826" s="10" t="s">
        <v>2735</v>
      </c>
      <c r="E826" s="10">
        <v>251090</v>
      </c>
      <c r="F826" s="10" t="s">
        <v>61</v>
      </c>
      <c r="G826" s="10" t="s">
        <v>3270</v>
      </c>
      <c r="H826" s="10" t="s">
        <v>3271</v>
      </c>
      <c r="I826" s="10">
        <v>1</v>
      </c>
      <c r="J826" s="11">
        <v>23.244</v>
      </c>
      <c r="K826" s="11">
        <f>IF(Tabela1[[#This Row],[distância '[km']]]&gt;100,TRUNC(Tabela1[[#This Row],[distância '[km']]]/'Custos Unitários'!$C$7,0),0)</f>
        <v>0</v>
      </c>
      <c r="L826" s="1">
        <f>Tabela1[[#This Row],[distância '[km']]]*(1+'Custos Unitários'!$C$8)*(('Custos Unitários'!$C$21*'Custos Unitários'!$C$4)+('Custos Unitários'!$C$22*'Custos Unitários'!$C$5))</f>
        <v>889498.61095585371</v>
      </c>
      <c r="M826" s="1">
        <f>Tabela1[[#This Row],[Qtdade Amplificação]]*('Custos Unitários'!C$20)+IF(Tabela1[[#This Row],[Qtdade Amplificação]]&gt;4,TRUNC(Tabela1[[#This Row],[Qtdade Amplificação]]/4)*'Custos Unitários'!C$17,0)</f>
        <v>0</v>
      </c>
      <c r="N82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2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26" s="1">
        <f>'Custos Unitários'!$C$23*'Custos Unitários'!$C$6</f>
        <v>302692.44182889489</v>
      </c>
      <c r="Q826" s="5">
        <f>SUM(Tabela2[[#This Row],[custo duto e fibra]:[custo infra estação]])</f>
        <v>1558662.8505060847</v>
      </c>
      <c r="R826" s="2">
        <f>Tabela1[[#This Row],[distância '[km']]]*(1+'Custos Unitários'!$C$8)*('Custos Unitários'!$C$21*'Custos Unitários'!$C$4*'Custos Unitários'!$E$21+'Custos Unitários'!$C$22*'Custos Unitários'!$C$5*'Custos Unitários'!$E$22)</f>
        <v>10673.983331470245</v>
      </c>
      <c r="S826" s="2">
        <f>Tabela1[[#This Row],[Qtdade Amplificação]]*('Custos Unitários'!D$20)+IF(Tabela1[[#This Row],[Qtdade Amplificação]]&gt;4,TRUNC(Tabela1[[#This Row],[Qtdade Amplificação]]/4)*'Custos Unitários'!D$17,0)</f>
        <v>0</v>
      </c>
      <c r="T82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2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26" s="2">
        <f>'Custos Unitários'!$C$23*'Custos Unitários'!$E$23*'Custos Unitários'!$C$6</f>
        <v>24215.39534631159</v>
      </c>
      <c r="W826" s="5">
        <f>SUM(Tabela3[[#This Row],[opex duto e fibra]:[opex infra estação]])</f>
        <v>67876.623834952974</v>
      </c>
    </row>
    <row r="827" spans="1:23" x14ac:dyDescent="0.25">
      <c r="A827" s="10">
        <v>431217</v>
      </c>
      <c r="B827" s="10" t="s">
        <v>32</v>
      </c>
      <c r="C827" s="10" t="s">
        <v>2738</v>
      </c>
      <c r="D827" s="10" t="s">
        <v>2739</v>
      </c>
      <c r="E827" s="10">
        <v>430330</v>
      </c>
      <c r="F827" s="10" t="s">
        <v>32</v>
      </c>
      <c r="G827" s="10" t="s">
        <v>2740</v>
      </c>
      <c r="H827" s="10" t="s">
        <v>2741</v>
      </c>
      <c r="I827" s="10">
        <v>1</v>
      </c>
      <c r="J827" s="11">
        <v>5.8920000000000003</v>
      </c>
      <c r="K827" s="11">
        <f>IF(Tabela1[[#This Row],[distância '[km']]]&gt;100,TRUNC(Tabela1[[#This Row],[distância '[km']]]/'Custos Unitários'!$C$7,0),0)</f>
        <v>0</v>
      </c>
      <c r="L827" s="1">
        <f>Tabela1[[#This Row],[distância '[km']]]*(1+'Custos Unitários'!$C$8)*(('Custos Unitários'!$C$21*'Custos Unitários'!$C$4)+('Custos Unitários'!$C$22*'Custos Unitários'!$C$5))</f>
        <v>225474.35104766351</v>
      </c>
      <c r="M827" s="1">
        <f>Tabela1[[#This Row],[Qtdade Amplificação]]*('Custos Unitários'!C$20)+IF(Tabela1[[#This Row],[Qtdade Amplificação]]&gt;4,TRUNC(Tabela1[[#This Row],[Qtdade Amplificação]]/4)*'Custos Unitários'!C$17,0)</f>
        <v>0</v>
      </c>
      <c r="N82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2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27" s="1">
        <f>'Custos Unitários'!$C$23*'Custos Unitários'!$C$6</f>
        <v>302692.44182889489</v>
      </c>
      <c r="Q827" s="5">
        <f>SUM(Tabela2[[#This Row],[custo duto e fibra]:[custo infra estação]])</f>
        <v>894638.59059789474</v>
      </c>
      <c r="R827" s="2">
        <f>Tabela1[[#This Row],[distância '[km']]]*(1+'Custos Unitários'!$C$8)*('Custos Unitários'!$C$21*'Custos Unitários'!$C$4*'Custos Unitários'!$E$21+'Custos Unitários'!$C$22*'Custos Unitários'!$C$5*'Custos Unitários'!$E$22)</f>
        <v>2705.6922125719625</v>
      </c>
      <c r="S827" s="2">
        <f>Tabela1[[#This Row],[Qtdade Amplificação]]*('Custos Unitários'!D$20)+IF(Tabela1[[#This Row],[Qtdade Amplificação]]&gt;4,TRUNC(Tabela1[[#This Row],[Qtdade Amplificação]]/4)*'Custos Unitários'!D$17,0)</f>
        <v>0</v>
      </c>
      <c r="T82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2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27" s="2">
        <f>'Custos Unitários'!$C$23*'Custos Unitários'!$E$23*'Custos Unitários'!$C$6</f>
        <v>24215.39534631159</v>
      </c>
      <c r="W827" s="5">
        <f>SUM(Tabela3[[#This Row],[opex duto e fibra]:[opex infra estação]])</f>
        <v>59908.332716054691</v>
      </c>
    </row>
    <row r="828" spans="1:23" x14ac:dyDescent="0.25">
      <c r="A828" s="10">
        <v>210660</v>
      </c>
      <c r="B828" s="10" t="s">
        <v>17</v>
      </c>
      <c r="C828" s="10" t="s">
        <v>2744</v>
      </c>
      <c r="D828" s="10" t="s">
        <v>2745</v>
      </c>
      <c r="E828" s="10">
        <v>211220</v>
      </c>
      <c r="F828" s="10" t="s">
        <v>17</v>
      </c>
      <c r="G828" s="10" t="s">
        <v>2746</v>
      </c>
      <c r="H828" s="10" t="s">
        <v>2747</v>
      </c>
      <c r="I828" s="10">
        <v>1</v>
      </c>
      <c r="J828" s="11">
        <v>83.227999999999994</v>
      </c>
      <c r="K828" s="11">
        <f>IF(Tabela1[[#This Row],[distância '[km']]]&gt;100,TRUNC(Tabela1[[#This Row],[distância '[km']]]/'Custos Unitários'!$C$7,0),0)</f>
        <v>0</v>
      </c>
      <c r="L828" s="1">
        <f>Tabela1[[#This Row],[distância '[km']]]*(1+'Custos Unitários'!$C$8)*(('Custos Unitários'!$C$21*'Custos Unitários'!$C$4)+('Custos Unitários'!$C$22*'Custos Unitários'!$C$5))</f>
        <v>3184959.1461294871</v>
      </c>
      <c r="M828" s="1">
        <f>Tabela1[[#This Row],[Qtdade Amplificação]]*('Custos Unitários'!C$20)+IF(Tabela1[[#This Row],[Qtdade Amplificação]]&gt;4,TRUNC(Tabela1[[#This Row],[Qtdade Amplificação]]/4)*'Custos Unitários'!C$17,0)</f>
        <v>0</v>
      </c>
      <c r="N82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82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828" s="1">
        <f>'Custos Unitários'!$C$23*'Custos Unitários'!$C$6</f>
        <v>302692.44182889489</v>
      </c>
      <c r="Q828" s="5">
        <f>SUM(Tabela2[[#This Row],[custo duto e fibra]:[custo infra estação]])</f>
        <v>3905434.7267711875</v>
      </c>
      <c r="R828" s="2">
        <f>Tabela1[[#This Row],[distância '[km']]]*(1+'Custos Unitários'!$C$8)*('Custos Unitários'!$C$21*'Custos Unitários'!$C$4*'Custos Unitários'!$E$21+'Custos Unitários'!$C$22*'Custos Unitários'!$C$5*'Custos Unitários'!$E$22)</f>
        <v>38219.509753553844</v>
      </c>
      <c r="S828" s="2">
        <f>Tabela1[[#This Row],[Qtdade Amplificação]]*('Custos Unitários'!D$20)+IF(Tabela1[[#This Row],[Qtdade Amplificação]]&gt;4,TRUNC(Tabela1[[#This Row],[Qtdade Amplificação]]/4)*'Custos Unitários'!D$17,0)</f>
        <v>0</v>
      </c>
      <c r="T82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82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828" s="2">
        <f>'Custos Unitários'!$C$23*'Custos Unitários'!$E$23*'Custos Unitários'!$C$6</f>
        <v>24215.39534631159</v>
      </c>
      <c r="W828" s="5">
        <f>SUM(Tabela3[[#This Row],[opex duto e fibra]:[opex infra estação]])</f>
        <v>100553.28436618351</v>
      </c>
    </row>
    <row r="829" spans="1:23" x14ac:dyDescent="0.25">
      <c r="A829" s="10">
        <v>521295</v>
      </c>
      <c r="B829" s="10" t="s">
        <v>42</v>
      </c>
      <c r="C829" s="10" t="s">
        <v>2748</v>
      </c>
      <c r="D829" s="10" t="s">
        <v>2749</v>
      </c>
      <c r="E829" s="10">
        <v>521100</v>
      </c>
      <c r="F829" s="10" t="s">
        <v>42</v>
      </c>
      <c r="G829" s="10" t="s">
        <v>2750</v>
      </c>
      <c r="H829" s="10" t="s">
        <v>2751</v>
      </c>
      <c r="I829" s="10">
        <v>1</v>
      </c>
      <c r="J829" s="11">
        <v>56.484999999999999</v>
      </c>
      <c r="K829" s="11">
        <f>IF(Tabela1[[#This Row],[distância '[km']]]&gt;100,TRUNC(Tabela1[[#This Row],[distância '[km']]]/'Custos Unitários'!$C$7,0),0)</f>
        <v>0</v>
      </c>
      <c r="L829" s="1">
        <f>Tabela1[[#This Row],[distância '[km']]]*(1+'Custos Unitários'!$C$8)*(('Custos Unitários'!$C$21*'Custos Unitários'!$C$4)+('Custos Unitários'!$C$22*'Custos Unitários'!$C$5))</f>
        <v>2161561.2218138617</v>
      </c>
      <c r="M829" s="1">
        <f>Tabela1[[#This Row],[Qtdade Amplificação]]*('Custos Unitários'!C$20)+IF(Tabela1[[#This Row],[Qtdade Amplificação]]&gt;4,TRUNC(Tabela1[[#This Row],[Qtdade Amplificação]]/4)*'Custos Unitários'!C$17,0)</f>
        <v>0</v>
      </c>
      <c r="N82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82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829" s="1">
        <f>'Custos Unitários'!$C$23*'Custos Unitários'!$C$6</f>
        <v>302692.44182889489</v>
      </c>
      <c r="Q829" s="5">
        <f>SUM(Tabela2[[#This Row],[custo duto e fibra]:[custo infra estação]])</f>
        <v>2836135.1493147351</v>
      </c>
      <c r="R829" s="2">
        <f>Tabela1[[#This Row],[distância '[km']]]*(1+'Custos Unitários'!$C$8)*('Custos Unitários'!$C$21*'Custos Unitários'!$C$4*'Custos Unitários'!$E$21+'Custos Unitários'!$C$22*'Custos Unitários'!$C$5*'Custos Unitários'!$E$22)</f>
        <v>25938.734661766339</v>
      </c>
      <c r="S829" s="2">
        <f>Tabela1[[#This Row],[Qtdade Amplificação]]*('Custos Unitários'!D$20)+IF(Tabela1[[#This Row],[Qtdade Amplificação]]&gt;4,TRUNC(Tabela1[[#This Row],[Qtdade Amplificação]]/4)*'Custos Unitários'!D$17,0)</f>
        <v>0</v>
      </c>
      <c r="T82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82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829" s="2">
        <f>'Custos Unitários'!$C$23*'Custos Unitários'!$E$23*'Custos Unitários'!$C$6</f>
        <v>24215.39534631159</v>
      </c>
      <c r="W829" s="5">
        <f>SUM(Tabela3[[#This Row],[opex duto e fibra]:[opex infra estação]])</f>
        <v>83682.343960313287</v>
      </c>
    </row>
    <row r="830" spans="1:23" x14ac:dyDescent="0.25">
      <c r="A830" s="10">
        <v>314120</v>
      </c>
      <c r="B830" s="10" t="s">
        <v>37</v>
      </c>
      <c r="C830" s="10" t="s">
        <v>2752</v>
      </c>
      <c r="D830" s="10" t="s">
        <v>2753</v>
      </c>
      <c r="E830" s="10">
        <v>316210</v>
      </c>
      <c r="F830" s="10" t="s">
        <v>37</v>
      </c>
      <c r="G830" s="10" t="s">
        <v>2754</v>
      </c>
      <c r="H830" s="10" t="s">
        <v>2755</v>
      </c>
      <c r="I830" s="10">
        <v>1</v>
      </c>
      <c r="J830" s="11">
        <v>23.873000000000001</v>
      </c>
      <c r="K830" s="11">
        <f>IF(Tabela1[[#This Row],[distância '[km']]]&gt;100,TRUNC(Tabela1[[#This Row],[distância '[km']]]/'Custos Unitários'!$C$7,0),0)</f>
        <v>0</v>
      </c>
      <c r="L830" s="1">
        <f>Tabela1[[#This Row],[distância '[km']]]*(1+'Custos Unitários'!$C$8)*(('Custos Unitários'!$C$21*'Custos Unitários'!$C$4)+('Custos Unitários'!$C$22*'Custos Unitários'!$C$5))</f>
        <v>913569.10769872216</v>
      </c>
      <c r="M830" s="1">
        <f>Tabela1[[#This Row],[Qtdade Amplificação]]*('Custos Unitários'!C$20)+IF(Tabela1[[#This Row],[Qtdade Amplificação]]&gt;4,TRUNC(Tabela1[[#This Row],[Qtdade Amplificação]]/4)*'Custos Unitários'!C$17,0)</f>
        <v>0</v>
      </c>
      <c r="N83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3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30" s="1">
        <f>'Custos Unitários'!$C$23*'Custos Unitários'!$C$6</f>
        <v>302692.44182889489</v>
      </c>
      <c r="Q830" s="5">
        <f>SUM(Tabela2[[#This Row],[custo duto e fibra]:[custo infra estação]])</f>
        <v>1582733.3472489533</v>
      </c>
      <c r="R830" s="2">
        <f>Tabela1[[#This Row],[distância '[km']]]*(1+'Custos Unitários'!$C$8)*('Custos Unitários'!$C$21*'Custos Unitários'!$C$4*'Custos Unitários'!$E$21+'Custos Unitários'!$C$22*'Custos Unitários'!$C$5*'Custos Unitários'!$E$22)</f>
        <v>10962.829292384666</v>
      </c>
      <c r="S830" s="2">
        <f>Tabela1[[#This Row],[Qtdade Amplificação]]*('Custos Unitários'!D$20)+IF(Tabela1[[#This Row],[Qtdade Amplificação]]&gt;4,TRUNC(Tabela1[[#This Row],[Qtdade Amplificação]]/4)*'Custos Unitários'!D$17,0)</f>
        <v>0</v>
      </c>
      <c r="T83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3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30" s="2">
        <f>'Custos Unitários'!$C$23*'Custos Unitários'!$E$23*'Custos Unitários'!$C$6</f>
        <v>24215.39534631159</v>
      </c>
      <c r="W830" s="5">
        <f>SUM(Tabela3[[#This Row],[opex duto e fibra]:[opex infra estação]])</f>
        <v>68165.469795867393</v>
      </c>
    </row>
    <row r="831" spans="1:23" x14ac:dyDescent="0.25">
      <c r="A831" s="10">
        <v>171280</v>
      </c>
      <c r="B831" s="10" t="s">
        <v>20</v>
      </c>
      <c r="C831" s="10" t="s">
        <v>2756</v>
      </c>
      <c r="D831" s="10" t="s">
        <v>2757</v>
      </c>
      <c r="E831" s="10">
        <v>172080</v>
      </c>
      <c r="F831" s="10" t="s">
        <v>20</v>
      </c>
      <c r="G831" s="10" t="s">
        <v>470</v>
      </c>
      <c r="H831" s="10" t="s">
        <v>471</v>
      </c>
      <c r="I831" s="10">
        <v>1</v>
      </c>
      <c r="J831" s="11">
        <v>48.595999999999997</v>
      </c>
      <c r="K831" s="11">
        <f>IF(Tabela1[[#This Row],[distância '[km']]]&gt;100,TRUNC(Tabela1[[#This Row],[distância '[km']]]/'Custos Unitários'!$C$7,0),0)</f>
        <v>0</v>
      </c>
      <c r="L831" s="1">
        <f>Tabela1[[#This Row],[distância '[km']]]*(1+'Custos Unitários'!$C$8)*(('Custos Unitários'!$C$21*'Custos Unitários'!$C$4)+('Custos Unitários'!$C$22*'Custos Unitários'!$C$5))</f>
        <v>1859665.9136986174</v>
      </c>
      <c r="M831" s="1">
        <f>Tabela1[[#This Row],[Qtdade Amplificação]]*('Custos Unitários'!C$20)+IF(Tabela1[[#This Row],[Qtdade Amplificação]]&gt;4,TRUNC(Tabela1[[#This Row],[Qtdade Amplificação]]/4)*'Custos Unitários'!C$17,0)</f>
        <v>0</v>
      </c>
      <c r="N83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3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31" s="1">
        <f>'Custos Unitários'!$C$23*'Custos Unitários'!$C$6</f>
        <v>302692.44182889489</v>
      </c>
      <c r="Q831" s="5">
        <f>SUM(Tabela2[[#This Row],[custo duto e fibra]:[custo infra estação]])</f>
        <v>2528830.1532488484</v>
      </c>
      <c r="R831" s="2">
        <f>Tabela1[[#This Row],[distância '[km']]]*(1+'Custos Unitários'!$C$8)*('Custos Unitários'!$C$21*'Custos Unitários'!$C$4*'Custos Unitários'!$E$21+'Custos Unitários'!$C$22*'Custos Unitários'!$C$5*'Custos Unitários'!$E$22)</f>
        <v>22315.990964383411</v>
      </c>
      <c r="S831" s="2">
        <f>Tabela1[[#This Row],[Qtdade Amplificação]]*('Custos Unitários'!D$20)+IF(Tabela1[[#This Row],[Qtdade Amplificação]]&gt;4,TRUNC(Tabela1[[#This Row],[Qtdade Amplificação]]/4)*'Custos Unitários'!D$17,0)</f>
        <v>0</v>
      </c>
      <c r="T83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3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31" s="2">
        <f>'Custos Unitários'!$C$23*'Custos Unitários'!$E$23*'Custos Unitários'!$C$6</f>
        <v>24215.39534631159</v>
      </c>
      <c r="W831" s="5">
        <f>SUM(Tabela3[[#This Row],[opex duto e fibra]:[opex infra estação]])</f>
        <v>79518.631467866129</v>
      </c>
    </row>
    <row r="832" spans="1:23" x14ac:dyDescent="0.25">
      <c r="A832" s="10">
        <v>230810</v>
      </c>
      <c r="B832" s="10" t="s">
        <v>203</v>
      </c>
      <c r="C832" s="10" t="s">
        <v>2758</v>
      </c>
      <c r="D832" s="10" t="s">
        <v>2759</v>
      </c>
      <c r="E832" s="10">
        <v>230830</v>
      </c>
      <c r="F832" s="10" t="s">
        <v>203</v>
      </c>
      <c r="G832" s="10" t="s">
        <v>579</v>
      </c>
      <c r="H832" s="10" t="s">
        <v>580</v>
      </c>
      <c r="I832" s="10">
        <v>1</v>
      </c>
      <c r="J832" s="11">
        <v>25.388000000000002</v>
      </c>
      <c r="K832" s="11">
        <f>IF(Tabela1[[#This Row],[distância '[km']]]&gt;100,TRUNC(Tabela1[[#This Row],[distância '[km']]]/'Custos Unitários'!$C$7,0),0)</f>
        <v>0</v>
      </c>
      <c r="L832" s="1">
        <f>Tabela1[[#This Row],[distância '[km']]]*(1+'Custos Unitários'!$C$8)*(('Custos Unitários'!$C$21*'Custos Unitários'!$C$4)+('Custos Unitários'!$C$22*'Custos Unitários'!$C$5))</f>
        <v>971544.94643551961</v>
      </c>
      <c r="M832" s="1">
        <f>Tabela1[[#This Row],[Qtdade Amplificação]]*('Custos Unitários'!C$20)+IF(Tabela1[[#This Row],[Qtdade Amplificação]]&gt;4,TRUNC(Tabela1[[#This Row],[Qtdade Amplificação]]/4)*'Custos Unitários'!C$17,0)</f>
        <v>0</v>
      </c>
      <c r="N83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3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32" s="1">
        <f>'Custos Unitários'!$C$23*'Custos Unitários'!$C$6</f>
        <v>302692.44182889489</v>
      </c>
      <c r="Q832" s="5">
        <f>SUM(Tabela2[[#This Row],[custo duto e fibra]:[custo infra estação]])</f>
        <v>1640709.1859857508</v>
      </c>
      <c r="R832" s="2">
        <f>Tabela1[[#This Row],[distância '[km']]]*(1+'Custos Unitários'!$C$8)*('Custos Unitários'!$C$21*'Custos Unitários'!$C$4*'Custos Unitários'!$E$21+'Custos Unitários'!$C$22*'Custos Unitários'!$C$5*'Custos Unitários'!$E$22)</f>
        <v>11658.539357226236</v>
      </c>
      <c r="S832" s="2">
        <f>Tabela1[[#This Row],[Qtdade Amplificação]]*('Custos Unitários'!D$20)+IF(Tabela1[[#This Row],[Qtdade Amplificação]]&gt;4,TRUNC(Tabela1[[#This Row],[Qtdade Amplificação]]/4)*'Custos Unitários'!D$17,0)</f>
        <v>0</v>
      </c>
      <c r="T83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3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32" s="2">
        <f>'Custos Unitários'!$C$23*'Custos Unitários'!$E$23*'Custos Unitários'!$C$6</f>
        <v>24215.39534631159</v>
      </c>
      <c r="W832" s="5">
        <f>SUM(Tabela3[[#This Row],[opex duto e fibra]:[opex infra estação]])</f>
        <v>68861.179860708959</v>
      </c>
    </row>
    <row r="833" spans="1:23" x14ac:dyDescent="0.25">
      <c r="A833" s="10">
        <v>160040</v>
      </c>
      <c r="B833" s="10" t="s">
        <v>1508</v>
      </c>
      <c r="C833" s="10" t="s">
        <v>2760</v>
      </c>
      <c r="D833" s="10" t="s">
        <v>2761</v>
      </c>
      <c r="E833" s="10">
        <v>160060</v>
      </c>
      <c r="F833" s="10" t="s">
        <v>1508</v>
      </c>
      <c r="G833" s="10" t="s">
        <v>1037</v>
      </c>
      <c r="H833" s="10" t="s">
        <v>2762</v>
      </c>
      <c r="I833" s="10">
        <v>1</v>
      </c>
      <c r="J833" s="11">
        <v>24.779</v>
      </c>
      <c r="K833" s="11">
        <f>IF(Tabela1[[#This Row],[distância '[km']]]&gt;100,TRUNC(Tabela1[[#This Row],[distância '[km']]]/'Custos Unitários'!$C$7,0),0)</f>
        <v>0</v>
      </c>
      <c r="L833" s="1">
        <f>Tabela1[[#This Row],[distância '[km']]]*(1+'Custos Unitários'!$C$8)*(('Custos Unitários'!$C$21*'Custos Unitários'!$C$4)+('Custos Unitários'!$C$22*'Custos Unitários'!$C$5))</f>
        <v>948239.80729973759</v>
      </c>
      <c r="M833" s="1">
        <f>Tabela1[[#This Row],[Qtdade Amplificação]]*('Custos Unitários'!C$20)+IF(Tabela1[[#This Row],[Qtdade Amplificação]]&gt;4,TRUNC(Tabela1[[#This Row],[Qtdade Amplificação]]/4)*'Custos Unitários'!C$17,0)</f>
        <v>0</v>
      </c>
      <c r="N83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3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33" s="1">
        <f>'Custos Unitários'!$C$23*'Custos Unitários'!$C$6</f>
        <v>302692.44182889489</v>
      </c>
      <c r="Q833" s="5">
        <f>SUM(Tabela2[[#This Row],[custo duto e fibra]:[custo infra estação]])</f>
        <v>1617404.0468499686</v>
      </c>
      <c r="R833" s="2">
        <f>Tabela1[[#This Row],[distância '[km']]]*(1+'Custos Unitários'!$C$8)*('Custos Unitários'!$C$21*'Custos Unitários'!$C$4*'Custos Unitários'!$E$21+'Custos Unitários'!$C$22*'Custos Unitários'!$C$5*'Custos Unitários'!$E$22)</f>
        <v>11378.877687596852</v>
      </c>
      <c r="S833" s="2">
        <f>Tabela1[[#This Row],[Qtdade Amplificação]]*('Custos Unitários'!D$20)+IF(Tabela1[[#This Row],[Qtdade Amplificação]]&gt;4,TRUNC(Tabela1[[#This Row],[Qtdade Amplificação]]/4)*'Custos Unitários'!D$17,0)</f>
        <v>0</v>
      </c>
      <c r="T83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3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33" s="2">
        <f>'Custos Unitários'!$C$23*'Custos Unitários'!$E$23*'Custos Unitários'!$C$6</f>
        <v>24215.39534631159</v>
      </c>
      <c r="W833" s="5">
        <f>SUM(Tabela3[[#This Row],[opex duto e fibra]:[opex infra estação]])</f>
        <v>68581.51819107958</v>
      </c>
    </row>
    <row r="834" spans="1:23" x14ac:dyDescent="0.25">
      <c r="A834" s="10">
        <v>314130</v>
      </c>
      <c r="B834" s="10" t="s">
        <v>37</v>
      </c>
      <c r="C834" s="10" t="s">
        <v>2763</v>
      </c>
      <c r="D834" s="10" t="s">
        <v>2764</v>
      </c>
      <c r="E834" s="10">
        <v>316820</v>
      </c>
      <c r="F834" s="10" t="s">
        <v>37</v>
      </c>
      <c r="G834" s="10" t="s">
        <v>1408</v>
      </c>
      <c r="H834" s="10" t="s">
        <v>1409</v>
      </c>
      <c r="I834" s="10">
        <v>1</v>
      </c>
      <c r="J834" s="11">
        <v>30.690999999999999</v>
      </c>
      <c r="K834" s="11">
        <f>IF(Tabela1[[#This Row],[distância '[km']]]&gt;100,TRUNC(Tabela1[[#This Row],[distância '[km']]]/'Custos Unitários'!$C$7,0),0)</f>
        <v>0</v>
      </c>
      <c r="L834" s="1">
        <f>Tabela1[[#This Row],[distância '[km']]]*(1+'Custos Unitários'!$C$8)*(('Custos Unitários'!$C$21*'Custos Unitários'!$C$4)+('Custos Unitários'!$C$22*'Custos Unitários'!$C$5))</f>
        <v>1174479.5159544875</v>
      </c>
      <c r="M834" s="1">
        <f>Tabela1[[#This Row],[Qtdade Amplificação]]*('Custos Unitários'!C$20)+IF(Tabela1[[#This Row],[Qtdade Amplificação]]&gt;4,TRUNC(Tabela1[[#This Row],[Qtdade Amplificação]]/4)*'Custos Unitários'!C$17,0)</f>
        <v>0</v>
      </c>
      <c r="N83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3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34" s="1">
        <f>'Custos Unitários'!$C$23*'Custos Unitários'!$C$6</f>
        <v>302692.44182889489</v>
      </c>
      <c r="Q834" s="5">
        <f>SUM(Tabela2[[#This Row],[custo duto e fibra]:[custo infra estação]])</f>
        <v>1843643.7555047185</v>
      </c>
      <c r="R834" s="2">
        <f>Tabela1[[#This Row],[distância '[km']]]*(1+'Custos Unitários'!$C$8)*('Custos Unitários'!$C$21*'Custos Unitários'!$C$4*'Custos Unitários'!$E$21+'Custos Unitários'!$C$22*'Custos Unitários'!$C$5*'Custos Unitários'!$E$22)</f>
        <v>14093.754191453851</v>
      </c>
      <c r="S834" s="2">
        <f>Tabela1[[#This Row],[Qtdade Amplificação]]*('Custos Unitários'!D$20)+IF(Tabela1[[#This Row],[Qtdade Amplificação]]&gt;4,TRUNC(Tabela1[[#This Row],[Qtdade Amplificação]]/4)*'Custos Unitários'!D$17,0)</f>
        <v>0</v>
      </c>
      <c r="T83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3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34" s="2">
        <f>'Custos Unitários'!$C$23*'Custos Unitários'!$E$23*'Custos Unitários'!$C$6</f>
        <v>24215.39534631159</v>
      </c>
      <c r="W834" s="5">
        <f>SUM(Tabela3[[#This Row],[opex duto e fibra]:[opex infra estação]])</f>
        <v>71296.394694936578</v>
      </c>
    </row>
    <row r="835" spans="1:23" x14ac:dyDescent="0.25">
      <c r="A835" s="10">
        <v>292110</v>
      </c>
      <c r="B835" s="10" t="s">
        <v>8</v>
      </c>
      <c r="C835" s="10" t="s">
        <v>2765</v>
      </c>
      <c r="D835" s="10" t="s">
        <v>2766</v>
      </c>
      <c r="E835" s="10">
        <v>293135</v>
      </c>
      <c r="F835" s="10" t="s">
        <v>8</v>
      </c>
      <c r="G835" s="10" t="s">
        <v>128</v>
      </c>
      <c r="H835" s="10" t="s">
        <v>129</v>
      </c>
      <c r="I835" s="10">
        <v>1</v>
      </c>
      <c r="J835" s="11">
        <v>60.625</v>
      </c>
      <c r="K835" s="11">
        <f>IF(Tabela1[[#This Row],[distância '[km']]]&gt;100,TRUNC(Tabela1[[#This Row],[distância '[km']]]/'Custos Unitários'!$C$7,0),0)</f>
        <v>0</v>
      </c>
      <c r="L835" s="1">
        <f>Tabela1[[#This Row],[distância '[km']]]*(1+'Custos Unitários'!$C$8)*(('Custos Unitários'!$C$21*'Custos Unitários'!$C$4)+('Custos Unitários'!$C$22*'Custos Unitários'!$C$5))</f>
        <v>2319990.2464807536</v>
      </c>
      <c r="M835" s="1">
        <f>Tabela1[[#This Row],[Qtdade Amplificação]]*('Custos Unitários'!C$20)+IF(Tabela1[[#This Row],[Qtdade Amplificação]]&gt;4,TRUNC(Tabela1[[#This Row],[Qtdade Amplificação]]/4)*'Custos Unitários'!C$17,0)</f>
        <v>0</v>
      </c>
      <c r="N83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83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835" s="1">
        <f>'Custos Unitários'!$C$23*'Custos Unitários'!$C$6</f>
        <v>302692.44182889489</v>
      </c>
      <c r="Q835" s="5">
        <f>SUM(Tabela2[[#This Row],[custo duto e fibra]:[custo infra estação]])</f>
        <v>2994564.173981627</v>
      </c>
      <c r="R835" s="2">
        <f>Tabela1[[#This Row],[distância '[km']]]*(1+'Custos Unitários'!$C$8)*('Custos Unitários'!$C$21*'Custos Unitários'!$C$4*'Custos Unitários'!$E$21+'Custos Unitários'!$C$22*'Custos Unitários'!$C$5*'Custos Unitários'!$E$22)</f>
        <v>27839.882957769045</v>
      </c>
      <c r="S835" s="2">
        <f>Tabela1[[#This Row],[Qtdade Amplificação]]*('Custos Unitários'!D$20)+IF(Tabela1[[#This Row],[Qtdade Amplificação]]&gt;4,TRUNC(Tabela1[[#This Row],[Qtdade Amplificação]]/4)*'Custos Unitários'!D$17,0)</f>
        <v>0</v>
      </c>
      <c r="T83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83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835" s="2">
        <f>'Custos Unitários'!$C$23*'Custos Unitários'!$E$23*'Custos Unitários'!$C$6</f>
        <v>24215.39534631159</v>
      </c>
      <c r="W835" s="5">
        <f>SUM(Tabela3[[#This Row],[opex duto e fibra]:[opex infra estação]])</f>
        <v>85583.492256315993</v>
      </c>
    </row>
    <row r="836" spans="1:23" x14ac:dyDescent="0.25">
      <c r="A836" s="10">
        <v>150450</v>
      </c>
      <c r="B836" s="10" t="s">
        <v>14</v>
      </c>
      <c r="C836" s="10" t="s">
        <v>2767</v>
      </c>
      <c r="D836" s="10" t="s">
        <v>2768</v>
      </c>
      <c r="E836" s="10">
        <v>150180</v>
      </c>
      <c r="F836" s="10" t="s">
        <v>14</v>
      </c>
      <c r="G836" s="10" t="s">
        <v>825</v>
      </c>
      <c r="H836" s="10" t="s">
        <v>826</v>
      </c>
      <c r="I836" s="10">
        <v>0</v>
      </c>
      <c r="J836" s="11">
        <v>29.544616548187271</v>
      </c>
      <c r="K836" s="11">
        <f>IF(Tabela1[[#This Row],[distância '[km']]]&gt;100,TRUNC(Tabela1[[#This Row],[distância '[km']]]/'Custos Unitários'!$C$7,0),0)</f>
        <v>0</v>
      </c>
      <c r="L836" s="1">
        <f>Tabela1[[#This Row],[distância '[km']]]*(1+'Custos Unitários'!$C$8)*(('Custos Unitários'!$C$21*'Custos Unitários'!$C$4)+('Custos Unitários'!$C$22*'Custos Unitários'!$C$5))</f>
        <v>1130609.8511803437</v>
      </c>
      <c r="M836" s="1">
        <f>Tabela1[[#This Row],[Qtdade Amplificação]]*('Custos Unitários'!C$20)+IF(Tabela1[[#This Row],[Qtdade Amplificação]]&gt;4,TRUNC(Tabela1[[#This Row],[Qtdade Amplificação]]/4)*'Custos Unitários'!C$17,0)</f>
        <v>0</v>
      </c>
      <c r="N83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3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36" s="1">
        <f>'Custos Unitários'!$C$23*'Custos Unitários'!$C$6</f>
        <v>302692.44182889489</v>
      </c>
      <c r="Q836" s="5">
        <f>SUM(Tabela2[[#This Row],[custo duto e fibra]:[custo infra estação]])</f>
        <v>1799774.0907305747</v>
      </c>
      <c r="R836" s="2">
        <f>Tabela1[[#This Row],[distância '[km']]]*(1+'Custos Unitários'!$C$8)*('Custos Unitários'!$C$21*'Custos Unitários'!$C$4*'Custos Unitários'!$E$21+'Custos Unitários'!$C$22*'Custos Unitários'!$C$5*'Custos Unitários'!$E$22)</f>
        <v>13567.318214164125</v>
      </c>
      <c r="S836" s="2">
        <f>Tabela1[[#This Row],[Qtdade Amplificação]]*('Custos Unitários'!D$20)+IF(Tabela1[[#This Row],[Qtdade Amplificação]]&gt;4,TRUNC(Tabela1[[#This Row],[Qtdade Amplificação]]/4)*'Custos Unitários'!D$17,0)</f>
        <v>0</v>
      </c>
      <c r="T83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3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36" s="2">
        <f>'Custos Unitários'!$C$23*'Custos Unitários'!$E$23*'Custos Unitários'!$C$6</f>
        <v>24215.39534631159</v>
      </c>
      <c r="W836" s="5">
        <f>SUM(Tabela3[[#This Row],[opex duto e fibra]:[opex infra estação]])</f>
        <v>70769.958717646849</v>
      </c>
    </row>
    <row r="837" spans="1:23" x14ac:dyDescent="0.25">
      <c r="A837" s="10">
        <v>314150</v>
      </c>
      <c r="B837" s="10" t="s">
        <v>37</v>
      </c>
      <c r="C837" s="10" t="s">
        <v>2769</v>
      </c>
      <c r="D837" s="10" t="s">
        <v>2770</v>
      </c>
      <c r="E837" s="10">
        <v>312730</v>
      </c>
      <c r="F837" s="10" t="s">
        <v>37</v>
      </c>
      <c r="G837" s="10" t="s">
        <v>1568</v>
      </c>
      <c r="H837" s="10" t="s">
        <v>1569</v>
      </c>
      <c r="I837" s="10">
        <v>1</v>
      </c>
      <c r="J837" s="11">
        <v>73.114000000000004</v>
      </c>
      <c r="K837" s="11">
        <f>IF(Tabela1[[#This Row],[distância '[km']]]&gt;100,TRUNC(Tabela1[[#This Row],[distância '[km']]]/'Custos Unitários'!$C$7,0),0)</f>
        <v>0</v>
      </c>
      <c r="L837" s="1">
        <f>Tabela1[[#This Row],[distância '[km']]]*(1+'Custos Unitários'!$C$8)*(('Custos Unitários'!$C$21*'Custos Unitários'!$C$4)+('Custos Unitários'!$C$22*'Custos Unitários'!$C$5))</f>
        <v>2797917.8042258774</v>
      </c>
      <c r="M837" s="1">
        <f>Tabela1[[#This Row],[Qtdade Amplificação]]*('Custos Unitários'!C$20)+IF(Tabela1[[#This Row],[Qtdade Amplificação]]&gt;4,TRUNC(Tabela1[[#This Row],[Qtdade Amplificação]]/4)*'Custos Unitários'!C$17,0)</f>
        <v>0</v>
      </c>
      <c r="N83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83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837" s="1">
        <f>'Custos Unitários'!$C$23*'Custos Unitários'!$C$6</f>
        <v>302692.44182889489</v>
      </c>
      <c r="Q837" s="5">
        <f>SUM(Tabela2[[#This Row],[custo duto e fibra]:[custo infra estação]])</f>
        <v>3472491.7317267507</v>
      </c>
      <c r="R837" s="2">
        <f>Tabela1[[#This Row],[distância '[km']]]*(1+'Custos Unitários'!$C$8)*('Custos Unitários'!$C$21*'Custos Unitários'!$C$4*'Custos Unitários'!$E$21+'Custos Unitários'!$C$22*'Custos Unitários'!$C$5*'Custos Unitários'!$E$22)</f>
        <v>33575.013650710534</v>
      </c>
      <c r="S837" s="2">
        <f>Tabela1[[#This Row],[Qtdade Amplificação]]*('Custos Unitários'!D$20)+IF(Tabela1[[#This Row],[Qtdade Amplificação]]&gt;4,TRUNC(Tabela1[[#This Row],[Qtdade Amplificação]]/4)*'Custos Unitários'!D$17,0)</f>
        <v>0</v>
      </c>
      <c r="T83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83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837" s="2">
        <f>'Custos Unitários'!$C$23*'Custos Unitários'!$E$23*'Custos Unitários'!$C$6</f>
        <v>24215.39534631159</v>
      </c>
      <c r="W837" s="5">
        <f>SUM(Tabela3[[#This Row],[opex duto e fibra]:[opex infra estação]])</f>
        <v>91318.622949257478</v>
      </c>
    </row>
    <row r="838" spans="1:23" x14ac:dyDescent="0.25">
      <c r="A838" s="10">
        <v>314160</v>
      </c>
      <c r="B838" s="10" t="s">
        <v>37</v>
      </c>
      <c r="C838" s="10" t="s">
        <v>2771</v>
      </c>
      <c r="D838" s="10" t="s">
        <v>2772</v>
      </c>
      <c r="E838" s="10">
        <v>316730</v>
      </c>
      <c r="F838" s="10" t="s">
        <v>37</v>
      </c>
      <c r="G838" s="10" t="s">
        <v>199</v>
      </c>
      <c r="H838" s="10" t="s">
        <v>200</v>
      </c>
      <c r="I838" s="10">
        <v>1</v>
      </c>
      <c r="J838" s="11">
        <v>25.27</v>
      </c>
      <c r="K838" s="11">
        <f>IF(Tabela1[[#This Row],[distância '[km']]]&gt;100,TRUNC(Tabela1[[#This Row],[distância '[km']]]/'Custos Unitários'!$C$7,0),0)</f>
        <v>0</v>
      </c>
      <c r="L838" s="1">
        <f>Tabela1[[#This Row],[distância '[km']]]*(1+'Custos Unitários'!$C$8)*(('Custos Unitários'!$C$21*'Custos Unitários'!$C$4)+('Custos Unitários'!$C$22*'Custos Unitários'!$C$5))</f>
        <v>967029.33655370947</v>
      </c>
      <c r="M838" s="1">
        <f>Tabela1[[#This Row],[Qtdade Amplificação]]*('Custos Unitários'!C$20)+IF(Tabela1[[#This Row],[Qtdade Amplificação]]&gt;4,TRUNC(Tabela1[[#This Row],[Qtdade Amplificação]]/4)*'Custos Unitários'!C$17,0)</f>
        <v>0</v>
      </c>
      <c r="N83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3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38" s="1">
        <f>'Custos Unitários'!$C$23*'Custos Unitários'!$C$6</f>
        <v>302692.44182889489</v>
      </c>
      <c r="Q838" s="5">
        <f>SUM(Tabela2[[#This Row],[custo duto e fibra]:[custo infra estação]])</f>
        <v>1636193.5761039406</v>
      </c>
      <c r="R838" s="2">
        <f>Tabela1[[#This Row],[distância '[km']]]*(1+'Custos Unitários'!$C$8)*('Custos Unitários'!$C$21*'Custos Unitários'!$C$4*'Custos Unitários'!$E$21+'Custos Unitários'!$C$22*'Custos Unitários'!$C$5*'Custos Unitários'!$E$22)</f>
        <v>11604.352038644514</v>
      </c>
      <c r="S838" s="2">
        <f>Tabela1[[#This Row],[Qtdade Amplificação]]*('Custos Unitários'!D$20)+IF(Tabela1[[#This Row],[Qtdade Amplificação]]&gt;4,TRUNC(Tabela1[[#This Row],[Qtdade Amplificação]]/4)*'Custos Unitários'!D$17,0)</f>
        <v>0</v>
      </c>
      <c r="T83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3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38" s="2">
        <f>'Custos Unitários'!$C$23*'Custos Unitários'!$E$23*'Custos Unitários'!$C$6</f>
        <v>24215.39534631159</v>
      </c>
      <c r="W838" s="5">
        <f>SUM(Tabela3[[#This Row],[opex duto e fibra]:[opex infra estação]])</f>
        <v>68806.992542127235</v>
      </c>
    </row>
    <row r="839" spans="1:23" x14ac:dyDescent="0.25">
      <c r="A839" s="10">
        <v>352965</v>
      </c>
      <c r="B839" s="10" t="s">
        <v>158</v>
      </c>
      <c r="C839" s="10" t="s">
        <v>3481</v>
      </c>
      <c r="D839" s="10" t="s">
        <v>3482</v>
      </c>
      <c r="E839" s="10">
        <v>354570</v>
      </c>
      <c r="F839" s="10" t="s">
        <v>158</v>
      </c>
      <c r="G839" s="10" t="s">
        <v>4862</v>
      </c>
      <c r="H839" s="10" t="s">
        <v>4863</v>
      </c>
      <c r="I839" s="10">
        <v>1</v>
      </c>
      <c r="J839" s="11">
        <v>22.71</v>
      </c>
      <c r="K839" s="11">
        <f>IF(Tabela1[[#This Row],[distância '[km']]]&gt;100,TRUNC(Tabela1[[#This Row],[distância '[km']]]/'Custos Unitários'!$C$7,0),0)</f>
        <v>0</v>
      </c>
      <c r="L839" s="1">
        <f>Tabela1[[#This Row],[distância '[km']]]*(1+'Custos Unitários'!$C$8)*(('Custos Unitários'!$C$21*'Custos Unitários'!$C$4)+('Custos Unitários'!$C$22*'Custos Unitários'!$C$5))</f>
        <v>869063.56284664595</v>
      </c>
      <c r="M839" s="1">
        <f>Tabela1[[#This Row],[Qtdade Amplificação]]*('Custos Unitários'!C$20)+IF(Tabela1[[#This Row],[Qtdade Amplificação]]&gt;4,TRUNC(Tabela1[[#This Row],[Qtdade Amplificação]]/4)*'Custos Unitários'!C$17,0)</f>
        <v>0</v>
      </c>
      <c r="N83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3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39" s="1">
        <f>'Custos Unitários'!$C$23*'Custos Unitários'!$C$6</f>
        <v>302692.44182889489</v>
      </c>
      <c r="Q839" s="5">
        <f>SUM(Tabela2[[#This Row],[custo duto e fibra]:[custo infra estação]])</f>
        <v>1538227.802396877</v>
      </c>
      <c r="R839" s="2">
        <f>Tabela1[[#This Row],[distância '[km']]]*(1+'Custos Unitários'!$C$8)*('Custos Unitários'!$C$21*'Custos Unitários'!$C$4*'Custos Unitários'!$E$21+'Custos Unitários'!$C$22*'Custos Unitários'!$C$5*'Custos Unitários'!$E$22)</f>
        <v>10428.762754159752</v>
      </c>
      <c r="S839" s="2">
        <f>Tabela1[[#This Row],[Qtdade Amplificação]]*('Custos Unitários'!D$20)+IF(Tabela1[[#This Row],[Qtdade Amplificação]]&gt;4,TRUNC(Tabela1[[#This Row],[Qtdade Amplificação]]/4)*'Custos Unitários'!D$17,0)</f>
        <v>0</v>
      </c>
      <c r="T83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3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39" s="2">
        <f>'Custos Unitários'!$C$23*'Custos Unitários'!$E$23*'Custos Unitários'!$C$6</f>
        <v>24215.39534631159</v>
      </c>
      <c r="W839" s="5">
        <f>SUM(Tabela3[[#This Row],[opex duto e fibra]:[opex infra estação]])</f>
        <v>67631.40325764248</v>
      </c>
    </row>
    <row r="840" spans="1:23" x14ac:dyDescent="0.25">
      <c r="A840" s="10">
        <v>314170</v>
      </c>
      <c r="B840" s="10" t="s">
        <v>37</v>
      </c>
      <c r="C840" s="10" t="s">
        <v>2773</v>
      </c>
      <c r="D840" s="10" t="s">
        <v>2774</v>
      </c>
      <c r="E840" s="10">
        <v>313610</v>
      </c>
      <c r="F840" s="10" t="s">
        <v>37</v>
      </c>
      <c r="G840" s="10" t="s">
        <v>797</v>
      </c>
      <c r="H840" s="10" t="s">
        <v>798</v>
      </c>
      <c r="I840" s="10">
        <v>1</v>
      </c>
      <c r="J840" s="11">
        <v>16.829000000000001</v>
      </c>
      <c r="K840" s="11">
        <f>IF(Tabela1[[#This Row],[distância '[km']]]&gt;100,TRUNC(Tabela1[[#This Row],[distância '[km']]]/'Custos Unitários'!$C$7,0),0)</f>
        <v>0</v>
      </c>
      <c r="L840" s="1">
        <f>Tabela1[[#This Row],[distância '[km']]]*(1+'Custos Unitários'!$C$8)*(('Custos Unitários'!$C$21*'Custos Unitários'!$C$4)+('Custos Unitários'!$C$22*'Custos Unitários'!$C$5))</f>
        <v>644010.15848287998</v>
      </c>
      <c r="M840" s="1">
        <f>Tabela1[[#This Row],[Qtdade Amplificação]]*('Custos Unitários'!C$20)+IF(Tabela1[[#This Row],[Qtdade Amplificação]]&gt;4,TRUNC(Tabela1[[#This Row],[Qtdade Amplificação]]/4)*'Custos Unitários'!C$17,0)</f>
        <v>0</v>
      </c>
      <c r="N84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4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40" s="1">
        <f>'Custos Unitários'!$C$23*'Custos Unitários'!$C$6</f>
        <v>302692.44182889489</v>
      </c>
      <c r="Q840" s="5">
        <f>SUM(Tabela2[[#This Row],[custo duto e fibra]:[custo infra estação]])</f>
        <v>1313174.3980331114</v>
      </c>
      <c r="R840" s="2">
        <f>Tabela1[[#This Row],[distância '[km']]]*(1+'Custos Unitários'!$C$8)*('Custos Unitários'!$C$21*'Custos Unitários'!$C$4*'Custos Unitários'!$E$21+'Custos Unitários'!$C$22*'Custos Unitários'!$C$5*'Custos Unitários'!$E$22)</f>
        <v>7728.1219017945614</v>
      </c>
      <c r="S840" s="2">
        <f>Tabela1[[#This Row],[Qtdade Amplificação]]*('Custos Unitários'!D$20)+IF(Tabela1[[#This Row],[Qtdade Amplificação]]&gt;4,TRUNC(Tabela1[[#This Row],[Qtdade Amplificação]]/4)*'Custos Unitários'!D$17,0)</f>
        <v>0</v>
      </c>
      <c r="T84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4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40" s="2">
        <f>'Custos Unitários'!$C$23*'Custos Unitários'!$E$23*'Custos Unitários'!$C$6</f>
        <v>24215.39534631159</v>
      </c>
      <c r="W840" s="5">
        <f>SUM(Tabela3[[#This Row],[opex duto e fibra]:[opex infra estação]])</f>
        <v>64930.762405277288</v>
      </c>
    </row>
    <row r="841" spans="1:23" x14ac:dyDescent="0.25">
      <c r="A841" s="10">
        <v>240760</v>
      </c>
      <c r="B841" s="10" t="s">
        <v>80</v>
      </c>
      <c r="C841" s="10" t="s">
        <v>2775</v>
      </c>
      <c r="D841" s="10" t="s">
        <v>2776</v>
      </c>
      <c r="E841" s="10">
        <v>240930</v>
      </c>
      <c r="F841" s="10" t="s">
        <v>80</v>
      </c>
      <c r="G841" s="10" t="s">
        <v>150</v>
      </c>
      <c r="H841" s="10" t="s">
        <v>151</v>
      </c>
      <c r="I841" s="10">
        <v>1</v>
      </c>
      <c r="J841" s="11">
        <v>15.714</v>
      </c>
      <c r="K841" s="11">
        <f>IF(Tabela1[[#This Row],[distância '[km']]]&gt;100,TRUNC(Tabela1[[#This Row],[distância '[km']]]/'Custos Unitários'!$C$7,0),0)</f>
        <v>0</v>
      </c>
      <c r="L841" s="1">
        <f>Tabela1[[#This Row],[distância '[km']]]*(1+'Custos Unitários'!$C$8)*(('Custos Unitários'!$C$21*'Custos Unitários'!$C$4)+('Custos Unitários'!$C$22*'Custos Unitários'!$C$5))</f>
        <v>601341.47188781132</v>
      </c>
      <c r="M841" s="1">
        <f>Tabela1[[#This Row],[Qtdade Amplificação]]*('Custos Unitários'!C$20)+IF(Tabela1[[#This Row],[Qtdade Amplificação]]&gt;4,TRUNC(Tabela1[[#This Row],[Qtdade Amplificação]]/4)*'Custos Unitários'!C$17,0)</f>
        <v>0</v>
      </c>
      <c r="N84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4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41" s="1">
        <f>'Custos Unitários'!$C$23*'Custos Unitários'!$C$6</f>
        <v>302692.44182889489</v>
      </c>
      <c r="Q841" s="5">
        <f>SUM(Tabela2[[#This Row],[custo duto e fibra]:[custo infra estação]])</f>
        <v>1270505.7114380426</v>
      </c>
      <c r="R841" s="2">
        <f>Tabela1[[#This Row],[distância '[km']]]*(1+'Custos Unitários'!$C$8)*('Custos Unitários'!$C$21*'Custos Unitários'!$C$4*'Custos Unitários'!$E$21+'Custos Unitários'!$C$22*'Custos Unitários'!$C$5*'Custos Unitários'!$E$22)</f>
        <v>7216.0976626537358</v>
      </c>
      <c r="S841" s="2">
        <f>Tabela1[[#This Row],[Qtdade Amplificação]]*('Custos Unitários'!D$20)+IF(Tabela1[[#This Row],[Qtdade Amplificação]]&gt;4,TRUNC(Tabela1[[#This Row],[Qtdade Amplificação]]/4)*'Custos Unitários'!D$17,0)</f>
        <v>0</v>
      </c>
      <c r="T84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4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41" s="2">
        <f>'Custos Unitários'!$C$23*'Custos Unitários'!$E$23*'Custos Unitários'!$C$6</f>
        <v>24215.39534631159</v>
      </c>
      <c r="W841" s="5">
        <f>SUM(Tabela3[[#This Row],[opex duto e fibra]:[opex infra estação]])</f>
        <v>64418.738166136463</v>
      </c>
    </row>
    <row r="842" spans="1:23" x14ac:dyDescent="0.25">
      <c r="A842" s="10">
        <v>220620</v>
      </c>
      <c r="B842" s="10" t="s">
        <v>27</v>
      </c>
      <c r="C842" s="10" t="s">
        <v>2777</v>
      </c>
      <c r="D842" s="10" t="s">
        <v>2778</v>
      </c>
      <c r="E842" s="10">
        <v>210340</v>
      </c>
      <c r="F842" s="10" t="s">
        <v>17</v>
      </c>
      <c r="G842" s="10" t="s">
        <v>1290</v>
      </c>
      <c r="H842" s="10" t="s">
        <v>1291</v>
      </c>
      <c r="I842" s="10">
        <v>1</v>
      </c>
      <c r="J842" s="11">
        <v>30.344000000000001</v>
      </c>
      <c r="K842" s="11">
        <f>IF(Tabela1[[#This Row],[distância '[km']]]&gt;100,TRUNC(Tabela1[[#This Row],[distância '[km']]]/'Custos Unitários'!$C$7,0),0)</f>
        <v>0</v>
      </c>
      <c r="L842" s="1">
        <f>Tabela1[[#This Row],[distância '[km']]]*(1+'Custos Unitários'!$C$8)*(('Custos Unitários'!$C$21*'Custos Unitários'!$C$4)+('Custos Unitários'!$C$22*'Custos Unitários'!$C$5))</f>
        <v>1161200.5614715377</v>
      </c>
      <c r="M842" s="1">
        <f>Tabela1[[#This Row],[Qtdade Amplificação]]*('Custos Unitários'!C$20)+IF(Tabela1[[#This Row],[Qtdade Amplificação]]&gt;4,TRUNC(Tabela1[[#This Row],[Qtdade Amplificação]]/4)*'Custos Unitários'!C$17,0)</f>
        <v>0</v>
      </c>
      <c r="N84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4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42" s="1">
        <f>'Custos Unitários'!$C$23*'Custos Unitários'!$C$6</f>
        <v>302692.44182889489</v>
      </c>
      <c r="Q842" s="5">
        <f>SUM(Tabela2[[#This Row],[custo duto e fibra]:[custo infra estação]])</f>
        <v>1830364.8010217687</v>
      </c>
      <c r="R842" s="2">
        <f>Tabela1[[#This Row],[distância '[km']]]*(1+'Custos Unitários'!$C$8)*('Custos Unitários'!$C$21*'Custos Unitários'!$C$4*'Custos Unitários'!$E$21+'Custos Unitários'!$C$22*'Custos Unitários'!$C$5*'Custos Unitários'!$E$22)</f>
        <v>13934.406737658455</v>
      </c>
      <c r="S842" s="2">
        <f>Tabela1[[#This Row],[Qtdade Amplificação]]*('Custos Unitários'!D$20)+IF(Tabela1[[#This Row],[Qtdade Amplificação]]&gt;4,TRUNC(Tabela1[[#This Row],[Qtdade Amplificação]]/4)*'Custos Unitários'!D$17,0)</f>
        <v>0</v>
      </c>
      <c r="T84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4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42" s="2">
        <f>'Custos Unitários'!$C$23*'Custos Unitários'!$E$23*'Custos Unitários'!$C$6</f>
        <v>24215.39534631159</v>
      </c>
      <c r="W842" s="5">
        <f>SUM(Tabela3[[#This Row],[opex duto e fibra]:[opex infra estação]])</f>
        <v>71137.047241141176</v>
      </c>
    </row>
    <row r="843" spans="1:23" x14ac:dyDescent="0.25">
      <c r="A843" s="10">
        <v>220630</v>
      </c>
      <c r="B843" s="10" t="s">
        <v>27</v>
      </c>
      <c r="C843" s="10" t="s">
        <v>2779</v>
      </c>
      <c r="D843" s="10" t="s">
        <v>2780</v>
      </c>
      <c r="E843" s="10">
        <v>220640</v>
      </c>
      <c r="F843" s="10" t="s">
        <v>27</v>
      </c>
      <c r="G843" s="10" t="s">
        <v>617</v>
      </c>
      <c r="H843" s="10" t="s">
        <v>618</v>
      </c>
      <c r="I843" s="10">
        <v>1</v>
      </c>
      <c r="J843" s="11">
        <v>38.427999999999997</v>
      </c>
      <c r="K843" s="11">
        <f>IF(Tabela1[[#This Row],[distância '[km']]]&gt;100,TRUNC(Tabela1[[#This Row],[distância '[km']]]/'Custos Unitários'!$C$7,0),0)</f>
        <v>0</v>
      </c>
      <c r="L843" s="1">
        <f>Tabela1[[#This Row],[distância '[km']]]*(1+'Custos Unitários'!$C$8)*(('Custos Unitários'!$C$21*'Custos Unitários'!$C$4)+('Custos Unitários'!$C$22*'Custos Unitários'!$C$5))</f>
        <v>1470558.1062558745</v>
      </c>
      <c r="M843" s="1">
        <f>Tabela1[[#This Row],[Qtdade Amplificação]]*('Custos Unitários'!C$20)+IF(Tabela1[[#This Row],[Qtdade Amplificação]]&gt;4,TRUNC(Tabela1[[#This Row],[Qtdade Amplificação]]/4)*'Custos Unitários'!C$17,0)</f>
        <v>0</v>
      </c>
      <c r="N84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4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43" s="1">
        <f>'Custos Unitários'!$C$23*'Custos Unitários'!$C$6</f>
        <v>302692.44182889489</v>
      </c>
      <c r="Q843" s="5">
        <f>SUM(Tabela2[[#This Row],[custo duto e fibra]:[custo infra estação]])</f>
        <v>2139722.3458061055</v>
      </c>
      <c r="R843" s="2">
        <f>Tabela1[[#This Row],[distância '[km']]]*(1+'Custos Unitários'!$C$8)*('Custos Unitários'!$C$21*'Custos Unitários'!$C$4*'Custos Unitários'!$E$21+'Custos Unitários'!$C$22*'Custos Unitários'!$C$5*'Custos Unitários'!$E$22)</f>
        <v>17646.697275070495</v>
      </c>
      <c r="S843" s="2">
        <f>Tabela1[[#This Row],[Qtdade Amplificação]]*('Custos Unitários'!D$20)+IF(Tabela1[[#This Row],[Qtdade Amplificação]]&gt;4,TRUNC(Tabela1[[#This Row],[Qtdade Amplificação]]/4)*'Custos Unitários'!D$17,0)</f>
        <v>0</v>
      </c>
      <c r="T84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4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43" s="2">
        <f>'Custos Unitários'!$C$23*'Custos Unitários'!$E$23*'Custos Unitários'!$C$6</f>
        <v>24215.39534631159</v>
      </c>
      <c r="W843" s="5">
        <f>SUM(Tabela3[[#This Row],[opex duto e fibra]:[opex infra estação]])</f>
        <v>74849.337778553221</v>
      </c>
    </row>
    <row r="844" spans="1:23" x14ac:dyDescent="0.25">
      <c r="A844" s="10">
        <v>230835</v>
      </c>
      <c r="B844" s="10" t="s">
        <v>203</v>
      </c>
      <c r="C844" s="10" t="s">
        <v>2781</v>
      </c>
      <c r="D844" s="10" t="s">
        <v>2782</v>
      </c>
      <c r="E844" s="10">
        <v>231300</v>
      </c>
      <c r="F844" s="10" t="s">
        <v>203</v>
      </c>
      <c r="G844" s="10" t="s">
        <v>2783</v>
      </c>
      <c r="H844" s="10" t="s">
        <v>2784</v>
      </c>
      <c r="I844" s="10">
        <v>1</v>
      </c>
      <c r="J844" s="11">
        <v>27.882999999999999</v>
      </c>
      <c r="K844" s="11">
        <f>IF(Tabela1[[#This Row],[distância '[km']]]&gt;100,TRUNC(Tabela1[[#This Row],[distância '[km']]]/'Custos Unitários'!$C$7,0),0)</f>
        <v>0</v>
      </c>
      <c r="L844" s="1">
        <f>Tabela1[[#This Row],[distância '[km']]]*(1+'Custos Unitários'!$C$8)*(('Custos Unitários'!$C$21*'Custos Unitários'!$C$4)+('Custos Unitários'!$C$22*'Custos Unitários'!$C$5))</f>
        <v>1067023.3079195521</v>
      </c>
      <c r="M844" s="1">
        <f>Tabela1[[#This Row],[Qtdade Amplificação]]*('Custos Unitários'!C$20)+IF(Tabela1[[#This Row],[Qtdade Amplificação]]&gt;4,TRUNC(Tabela1[[#This Row],[Qtdade Amplificação]]/4)*'Custos Unitários'!C$17,0)</f>
        <v>0</v>
      </c>
      <c r="N84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4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44" s="1">
        <f>'Custos Unitários'!$C$23*'Custos Unitários'!$C$6</f>
        <v>302692.44182889489</v>
      </c>
      <c r="Q844" s="5">
        <f>SUM(Tabela2[[#This Row],[custo duto e fibra]:[custo infra estação]])</f>
        <v>1736187.5474697831</v>
      </c>
      <c r="R844" s="2">
        <f>Tabela1[[#This Row],[distância '[km']]]*(1+'Custos Unitários'!$C$8)*('Custos Unitários'!$C$21*'Custos Unitários'!$C$4*'Custos Unitários'!$E$21+'Custos Unitários'!$C$22*'Custos Unitários'!$C$5*'Custos Unitários'!$E$22)</f>
        <v>12804.279695034626</v>
      </c>
      <c r="S844" s="2">
        <f>Tabela1[[#This Row],[Qtdade Amplificação]]*('Custos Unitários'!D$20)+IF(Tabela1[[#This Row],[Qtdade Amplificação]]&gt;4,TRUNC(Tabela1[[#This Row],[Qtdade Amplificação]]/4)*'Custos Unitários'!D$17,0)</f>
        <v>0</v>
      </c>
      <c r="T84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4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44" s="2">
        <f>'Custos Unitários'!$C$23*'Custos Unitários'!$E$23*'Custos Unitários'!$C$6</f>
        <v>24215.39534631159</v>
      </c>
      <c r="W844" s="5">
        <f>SUM(Tabela3[[#This Row],[opex duto e fibra]:[opex infra estação]])</f>
        <v>70006.920198517357</v>
      </c>
    </row>
    <row r="845" spans="1:23" x14ac:dyDescent="0.25">
      <c r="A845" s="10">
        <v>220635</v>
      </c>
      <c r="B845" s="10" t="s">
        <v>27</v>
      </c>
      <c r="C845" s="10" t="s">
        <v>2785</v>
      </c>
      <c r="D845" s="10" t="s">
        <v>2786</v>
      </c>
      <c r="E845" s="10">
        <v>220557</v>
      </c>
      <c r="F845" s="10" t="s">
        <v>27</v>
      </c>
      <c r="G845" s="10" t="s">
        <v>2787</v>
      </c>
      <c r="H845" s="10" t="s">
        <v>2788</v>
      </c>
      <c r="I845" s="10">
        <v>1</v>
      </c>
      <c r="J845" s="11">
        <v>55.069000000000003</v>
      </c>
      <c r="K845" s="11">
        <f>IF(Tabela1[[#This Row],[distância '[km']]]&gt;100,TRUNC(Tabela1[[#This Row],[distância '[km']]]/'Custos Unitários'!$C$7,0),0)</f>
        <v>0</v>
      </c>
      <c r="L845" s="1">
        <f>Tabela1[[#This Row],[distância '[km']]]*(1+'Custos Unitários'!$C$8)*(('Custos Unitários'!$C$21*'Custos Unitários'!$C$4)+('Custos Unitários'!$C$22*'Custos Unitários'!$C$5))</f>
        <v>2107373.9032321423</v>
      </c>
      <c r="M845" s="1">
        <f>Tabela1[[#This Row],[Qtdade Amplificação]]*('Custos Unitários'!C$20)+IF(Tabela1[[#This Row],[Qtdade Amplificação]]&gt;4,TRUNC(Tabela1[[#This Row],[Qtdade Amplificação]]/4)*'Custos Unitários'!C$17,0)</f>
        <v>0</v>
      </c>
      <c r="N84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84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845" s="1">
        <f>'Custos Unitários'!$C$23*'Custos Unitários'!$C$6</f>
        <v>302692.44182889489</v>
      </c>
      <c r="Q845" s="5">
        <f>SUM(Tabela2[[#This Row],[custo duto e fibra]:[custo infra estação]])</f>
        <v>2781947.8307330157</v>
      </c>
      <c r="R845" s="2">
        <f>Tabela1[[#This Row],[distância '[km']]]*(1+'Custos Unitários'!$C$8)*('Custos Unitários'!$C$21*'Custos Unitários'!$C$4*'Custos Unitários'!$E$21+'Custos Unitários'!$C$22*'Custos Unitários'!$C$5*'Custos Unitários'!$E$22)</f>
        <v>25288.48683878571</v>
      </c>
      <c r="S845" s="2">
        <f>Tabela1[[#This Row],[Qtdade Amplificação]]*('Custos Unitários'!D$20)+IF(Tabela1[[#This Row],[Qtdade Amplificação]]&gt;4,TRUNC(Tabela1[[#This Row],[Qtdade Amplificação]]/4)*'Custos Unitários'!D$17,0)</f>
        <v>0</v>
      </c>
      <c r="T84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84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845" s="2">
        <f>'Custos Unitários'!$C$23*'Custos Unitários'!$E$23*'Custos Unitários'!$C$6</f>
        <v>24215.39534631159</v>
      </c>
      <c r="W845" s="5">
        <f>SUM(Tabela3[[#This Row],[opex duto e fibra]:[opex infra estação]])</f>
        <v>83032.096137332657</v>
      </c>
    </row>
    <row r="846" spans="1:23" x14ac:dyDescent="0.25">
      <c r="A846" s="10">
        <v>270530</v>
      </c>
      <c r="B846" s="10" t="s">
        <v>589</v>
      </c>
      <c r="C846" s="10" t="s">
        <v>2789</v>
      </c>
      <c r="D846" s="10" t="s">
        <v>2790</v>
      </c>
      <c r="E846" s="10">
        <v>270255</v>
      </c>
      <c r="F846" s="10" t="s">
        <v>589</v>
      </c>
      <c r="G846" s="10" t="s">
        <v>2791</v>
      </c>
      <c r="H846" s="10" t="s">
        <v>2792</v>
      </c>
      <c r="I846" s="10">
        <v>1</v>
      </c>
      <c r="J846" s="11">
        <v>18.303999999999998</v>
      </c>
      <c r="K846" s="11">
        <f>IF(Tabela1[[#This Row],[distância '[km']]]&gt;100,TRUNC(Tabela1[[#This Row],[distância '[km']]]/'Custos Unitários'!$C$7,0),0)</f>
        <v>0</v>
      </c>
      <c r="L846" s="1">
        <f>Tabela1[[#This Row],[distância '[km']]]*(1+'Custos Unitários'!$C$8)*(('Custos Unitários'!$C$21*'Custos Unitários'!$C$4)+('Custos Unitários'!$C$22*'Custos Unitários'!$C$5))</f>
        <v>700455.28200550447</v>
      </c>
      <c r="M846" s="1">
        <f>Tabela1[[#This Row],[Qtdade Amplificação]]*('Custos Unitários'!C$20)+IF(Tabela1[[#This Row],[Qtdade Amplificação]]&gt;4,TRUNC(Tabela1[[#This Row],[Qtdade Amplificação]]/4)*'Custos Unitários'!C$17,0)</f>
        <v>0</v>
      </c>
      <c r="N84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4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46" s="1">
        <f>'Custos Unitários'!$C$23*'Custos Unitários'!$C$6</f>
        <v>302692.44182889489</v>
      </c>
      <c r="Q846" s="5">
        <f>SUM(Tabela2[[#This Row],[custo duto e fibra]:[custo infra estação]])</f>
        <v>1369619.5215557357</v>
      </c>
      <c r="R846" s="2">
        <f>Tabela1[[#This Row],[distância '[km']]]*(1+'Custos Unitários'!$C$8)*('Custos Unitários'!$C$21*'Custos Unitários'!$C$4*'Custos Unitários'!$E$21+'Custos Unitários'!$C$22*'Custos Unitários'!$C$5*'Custos Unitários'!$E$22)</f>
        <v>8405.4633840660535</v>
      </c>
      <c r="S846" s="2">
        <f>Tabela1[[#This Row],[Qtdade Amplificação]]*('Custos Unitários'!D$20)+IF(Tabela1[[#This Row],[Qtdade Amplificação]]&gt;4,TRUNC(Tabela1[[#This Row],[Qtdade Amplificação]]/4)*'Custos Unitários'!D$17,0)</f>
        <v>0</v>
      </c>
      <c r="T84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4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46" s="2">
        <f>'Custos Unitários'!$C$23*'Custos Unitários'!$E$23*'Custos Unitários'!$C$6</f>
        <v>24215.39534631159</v>
      </c>
      <c r="W846" s="5">
        <f>SUM(Tabela3[[#This Row],[opex duto e fibra]:[opex infra estação]])</f>
        <v>65608.103887548787</v>
      </c>
    </row>
    <row r="847" spans="1:23" x14ac:dyDescent="0.25">
      <c r="A847" s="10">
        <v>314180</v>
      </c>
      <c r="B847" s="10" t="s">
        <v>37</v>
      </c>
      <c r="C847" s="10" t="s">
        <v>2793</v>
      </c>
      <c r="D847" s="10" t="s">
        <v>2794</v>
      </c>
      <c r="E847" s="10">
        <v>312030</v>
      </c>
      <c r="F847" s="10" t="s">
        <v>37</v>
      </c>
      <c r="G847" s="10" t="s">
        <v>775</v>
      </c>
      <c r="H847" s="10" t="s">
        <v>776</v>
      </c>
      <c r="I847" s="10">
        <v>1</v>
      </c>
      <c r="J847" s="11">
        <v>191.29</v>
      </c>
      <c r="K847" s="11">
        <f>IF(Tabela1[[#This Row],[distância '[km']]]&gt;100,TRUNC(Tabela1[[#This Row],[distância '[km']]]/'Custos Unitários'!$C$7,0),0)</f>
        <v>2</v>
      </c>
      <c r="L847" s="1">
        <f>Tabela1[[#This Row],[distância '[km']]]*(1+'Custos Unitários'!$C$8)*(('Custos Unitários'!$C$21*'Custos Unitários'!$C$4)+('Custos Unitários'!$C$22*'Custos Unitários'!$C$5))</f>
        <v>7320262.8329781983</v>
      </c>
      <c r="M847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84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84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847" s="1">
        <f>'Custos Unitários'!$C$23*'Custos Unitários'!$C$6</f>
        <v>302692.44182889489</v>
      </c>
      <c r="Q847" s="5">
        <f>SUM(Tabela2[[#This Row],[custo duto e fibra]:[custo infra estação]])</f>
        <v>8506753.9572447017</v>
      </c>
      <c r="R847" s="2">
        <f>Tabela1[[#This Row],[distância '[km']]]*(1+'Custos Unitários'!$C$8)*('Custos Unitários'!$C$21*'Custos Unitários'!$C$4*'Custos Unitários'!$E$21+'Custos Unitários'!$C$22*'Custos Unitários'!$C$5*'Custos Unitários'!$E$22)</f>
        <v>87843.153995738394</v>
      </c>
      <c r="S847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84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84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847" s="2">
        <f>'Custos Unitários'!$C$23*'Custos Unitários'!$E$23*'Custos Unitários'!$C$6</f>
        <v>24215.39534631159</v>
      </c>
      <c r="W847" s="5">
        <f>SUM(Tabela3[[#This Row],[opex duto e fibra]:[opex infra estação]])</f>
        <v>186001.6186867381</v>
      </c>
    </row>
    <row r="848" spans="1:23" x14ac:dyDescent="0.25">
      <c r="A848" s="10">
        <v>314190</v>
      </c>
      <c r="B848" s="10" t="s">
        <v>37</v>
      </c>
      <c r="C848" s="10" t="s">
        <v>2795</v>
      </c>
      <c r="D848" s="10" t="s">
        <v>2796</v>
      </c>
      <c r="E848" s="10">
        <v>316700</v>
      </c>
      <c r="F848" s="10" t="s">
        <v>37</v>
      </c>
      <c r="G848" s="10" t="s">
        <v>2797</v>
      </c>
      <c r="H848" s="10" t="s">
        <v>2798</v>
      </c>
      <c r="I848" s="10">
        <v>1</v>
      </c>
      <c r="J848" s="11">
        <v>39.402999999999999</v>
      </c>
      <c r="K848" s="11">
        <f>IF(Tabela1[[#This Row],[distância '[km']]]&gt;100,TRUNC(Tabela1[[#This Row],[distância '[km']]]/'Custos Unitários'!$C$7,0),0)</f>
        <v>0</v>
      </c>
      <c r="L848" s="1">
        <f>Tabela1[[#This Row],[distância '[km']]]*(1+'Custos Unitários'!$C$8)*(('Custos Unitários'!$C$21*'Custos Unitários'!$C$4)+('Custos Unitários'!$C$22*'Custos Unitários'!$C$5))</f>
        <v>1507869.2896013383</v>
      </c>
      <c r="M848" s="1">
        <f>Tabela1[[#This Row],[Qtdade Amplificação]]*('Custos Unitários'!C$20)+IF(Tabela1[[#This Row],[Qtdade Amplificação]]&gt;4,TRUNC(Tabela1[[#This Row],[Qtdade Amplificação]]/4)*'Custos Unitários'!C$17,0)</f>
        <v>0</v>
      </c>
      <c r="N84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4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48" s="1">
        <f>'Custos Unitários'!$C$23*'Custos Unitários'!$C$6</f>
        <v>302692.44182889489</v>
      </c>
      <c r="Q848" s="5">
        <f>SUM(Tabela2[[#This Row],[custo duto e fibra]:[custo infra estação]])</f>
        <v>2177033.5291515691</v>
      </c>
      <c r="R848" s="2">
        <f>Tabela1[[#This Row],[distância '[km']]]*(1+'Custos Unitários'!$C$8)*('Custos Unitários'!$C$21*'Custos Unitários'!$C$4*'Custos Unitários'!$E$21+'Custos Unitários'!$C$22*'Custos Unitários'!$C$5*'Custos Unitários'!$E$22)</f>
        <v>18094.431475216061</v>
      </c>
      <c r="S848" s="2">
        <f>Tabela1[[#This Row],[Qtdade Amplificação]]*('Custos Unitários'!D$20)+IF(Tabela1[[#This Row],[Qtdade Amplificação]]&gt;4,TRUNC(Tabela1[[#This Row],[Qtdade Amplificação]]/4)*'Custos Unitários'!D$17,0)</f>
        <v>0</v>
      </c>
      <c r="T84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4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48" s="2">
        <f>'Custos Unitários'!$C$23*'Custos Unitários'!$E$23*'Custos Unitários'!$C$6</f>
        <v>24215.39534631159</v>
      </c>
      <c r="W848" s="5">
        <f>SUM(Tabela3[[#This Row],[opex duto e fibra]:[opex infra estação]])</f>
        <v>75297.07197869879</v>
      </c>
    </row>
    <row r="849" spans="1:23" x14ac:dyDescent="0.25">
      <c r="A849" s="10">
        <v>110120</v>
      </c>
      <c r="B849" s="10" t="s">
        <v>180</v>
      </c>
      <c r="C849" s="10" t="s">
        <v>2799</v>
      </c>
      <c r="D849" s="10" t="s">
        <v>2800</v>
      </c>
      <c r="E849" s="10">
        <v>110004</v>
      </c>
      <c r="F849" s="10" t="s">
        <v>180</v>
      </c>
      <c r="G849" s="10" t="s">
        <v>2801</v>
      </c>
      <c r="H849" s="10" t="s">
        <v>2802</v>
      </c>
      <c r="I849" s="10">
        <v>1</v>
      </c>
      <c r="J849" s="11">
        <v>35.151000000000003</v>
      </c>
      <c r="K849" s="11">
        <f>IF(Tabela1[[#This Row],[distância '[km']]]&gt;100,TRUNC(Tabela1[[#This Row],[distância '[km']]]/'Custos Unitários'!$C$7,0),0)</f>
        <v>0</v>
      </c>
      <c r="L849" s="1">
        <f>Tabela1[[#This Row],[distância '[km']]]*(1+'Custos Unitários'!$C$8)*(('Custos Unitários'!$C$21*'Custos Unitários'!$C$4)+('Custos Unitários'!$C$22*'Custos Unitários'!$C$5))</f>
        <v>1345154.2623347624</v>
      </c>
      <c r="M849" s="1">
        <f>Tabela1[[#This Row],[Qtdade Amplificação]]*('Custos Unitários'!C$20)+IF(Tabela1[[#This Row],[Qtdade Amplificação]]&gt;4,TRUNC(Tabela1[[#This Row],[Qtdade Amplificação]]/4)*'Custos Unitários'!C$17,0)</f>
        <v>0</v>
      </c>
      <c r="N84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4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49" s="1">
        <f>'Custos Unitários'!$C$23*'Custos Unitários'!$C$6</f>
        <v>302692.44182889489</v>
      </c>
      <c r="Q849" s="5">
        <f>SUM(Tabela2[[#This Row],[custo duto e fibra]:[custo infra estação]])</f>
        <v>2014318.5018849934</v>
      </c>
      <c r="R849" s="2">
        <f>Tabela1[[#This Row],[distância '[km']]]*(1+'Custos Unitários'!$C$8)*('Custos Unitários'!$C$21*'Custos Unitários'!$C$4*'Custos Unitários'!$E$21+'Custos Unitários'!$C$22*'Custos Unitários'!$C$5*'Custos Unitários'!$E$22)</f>
        <v>16141.851148017151</v>
      </c>
      <c r="S849" s="2">
        <f>Tabela1[[#This Row],[Qtdade Amplificação]]*('Custos Unitários'!D$20)+IF(Tabela1[[#This Row],[Qtdade Amplificação]]&gt;4,TRUNC(Tabela1[[#This Row],[Qtdade Amplificação]]/4)*'Custos Unitários'!D$17,0)</f>
        <v>0</v>
      </c>
      <c r="T84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4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49" s="2">
        <f>'Custos Unitários'!$C$23*'Custos Unitários'!$E$23*'Custos Unitários'!$C$6</f>
        <v>24215.39534631159</v>
      </c>
      <c r="W849" s="5">
        <f>SUM(Tabela3[[#This Row],[opex duto e fibra]:[opex infra estação]])</f>
        <v>73344.491651499877</v>
      </c>
    </row>
    <row r="850" spans="1:23" x14ac:dyDescent="0.25">
      <c r="A850" s="10">
        <v>314210</v>
      </c>
      <c r="B850" s="10" t="s">
        <v>37</v>
      </c>
      <c r="C850" s="10" t="s">
        <v>2803</v>
      </c>
      <c r="D850" s="10" t="s">
        <v>2804</v>
      </c>
      <c r="E850" s="10">
        <v>317140</v>
      </c>
      <c r="F850" s="10" t="s">
        <v>37</v>
      </c>
      <c r="G850" s="10" t="s">
        <v>1737</v>
      </c>
      <c r="H850" s="10" t="s">
        <v>1738</v>
      </c>
      <c r="I850" s="10">
        <v>1</v>
      </c>
      <c r="J850" s="11">
        <v>15.548</v>
      </c>
      <c r="K850" s="11">
        <f>IF(Tabela1[[#This Row],[distância '[km']]]&gt;100,TRUNC(Tabela1[[#This Row],[distância '[km']]]/'Custos Unitários'!$C$7,0),0)</f>
        <v>0</v>
      </c>
      <c r="L850" s="1">
        <f>Tabela1[[#This Row],[distância '[km']]]*(1+'Custos Unitários'!$C$8)*(('Custos Unitários'!$C$21*'Custos Unitários'!$C$4)+('Custos Unitários'!$C$22*'Custos Unitários'!$C$5))</f>
        <v>594989.00374899385</v>
      </c>
      <c r="M850" s="1">
        <f>Tabela1[[#This Row],[Qtdade Amplificação]]*('Custos Unitários'!C$20)+IF(Tabela1[[#This Row],[Qtdade Amplificação]]&gt;4,TRUNC(Tabela1[[#This Row],[Qtdade Amplificação]]/4)*'Custos Unitários'!C$17,0)</f>
        <v>0</v>
      </c>
      <c r="N85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5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50" s="1">
        <f>'Custos Unitários'!$C$23*'Custos Unitários'!$C$6</f>
        <v>302692.44182889489</v>
      </c>
      <c r="Q850" s="5">
        <f>SUM(Tabela2[[#This Row],[custo duto e fibra]:[custo infra estação]])</f>
        <v>1264153.2432992251</v>
      </c>
      <c r="R850" s="2">
        <f>Tabela1[[#This Row],[distância '[km']]]*(1+'Custos Unitários'!$C$8)*('Custos Unitários'!$C$21*'Custos Unitários'!$C$4*'Custos Unitários'!$E$21+'Custos Unitários'!$C$22*'Custos Unitários'!$C$5*'Custos Unitários'!$E$22)</f>
        <v>7139.8680449879266</v>
      </c>
      <c r="S850" s="2">
        <f>Tabela1[[#This Row],[Qtdade Amplificação]]*('Custos Unitários'!D$20)+IF(Tabela1[[#This Row],[Qtdade Amplificação]]&gt;4,TRUNC(Tabela1[[#This Row],[Qtdade Amplificação]]/4)*'Custos Unitários'!D$17,0)</f>
        <v>0</v>
      </c>
      <c r="T85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5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50" s="2">
        <f>'Custos Unitários'!$C$23*'Custos Unitários'!$E$23*'Custos Unitários'!$C$6</f>
        <v>24215.39534631159</v>
      </c>
      <c r="W850" s="5">
        <f>SUM(Tabela3[[#This Row],[opex duto e fibra]:[opex infra estação]])</f>
        <v>64342.508548470651</v>
      </c>
    </row>
    <row r="851" spans="1:23" x14ac:dyDescent="0.25">
      <c r="A851" s="10">
        <v>292140</v>
      </c>
      <c r="B851" s="10" t="s">
        <v>8</v>
      </c>
      <c r="C851" s="10" t="s">
        <v>2805</v>
      </c>
      <c r="D851" s="10" t="s">
        <v>2806</v>
      </c>
      <c r="E851" s="10">
        <v>291750</v>
      </c>
      <c r="F851" s="10" t="s">
        <v>8</v>
      </c>
      <c r="G851" s="10" t="s">
        <v>2807</v>
      </c>
      <c r="H851" s="10" t="s">
        <v>2808</v>
      </c>
      <c r="I851" s="10">
        <v>1</v>
      </c>
      <c r="J851" s="11">
        <v>31.89</v>
      </c>
      <c r="K851" s="11">
        <f>IF(Tabela1[[#This Row],[distância '[km']]]&gt;100,TRUNC(Tabela1[[#This Row],[distância '[km']]]/'Custos Unitários'!$C$7,0),0)</f>
        <v>0</v>
      </c>
      <c r="L851" s="1">
        <f>Tabela1[[#This Row],[distância '[km']]]*(1+'Custos Unitários'!$C$8)*(('Custos Unitários'!$C$21*'Custos Unitários'!$C$4)+('Custos Unitários'!$C$22*'Custos Unitários'!$C$5))</f>
        <v>1220362.7044993192</v>
      </c>
      <c r="M851" s="1">
        <f>Tabela1[[#This Row],[Qtdade Amplificação]]*('Custos Unitários'!C$20)+IF(Tabela1[[#This Row],[Qtdade Amplificação]]&gt;4,TRUNC(Tabela1[[#This Row],[Qtdade Amplificação]]/4)*'Custos Unitários'!C$17,0)</f>
        <v>0</v>
      </c>
      <c r="N85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5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51" s="1">
        <f>'Custos Unitários'!$C$23*'Custos Unitários'!$C$6</f>
        <v>302692.44182889489</v>
      </c>
      <c r="Q851" s="5">
        <f>SUM(Tabela2[[#This Row],[custo duto e fibra]:[custo infra estação]])</f>
        <v>1889526.9440495502</v>
      </c>
      <c r="R851" s="2">
        <f>Tabela1[[#This Row],[distância '[km']]]*(1+'Custos Unitários'!$C$8)*('Custos Unitários'!$C$21*'Custos Unitários'!$C$4*'Custos Unitários'!$E$21+'Custos Unitários'!$C$22*'Custos Unitários'!$C$5*'Custos Unitários'!$E$22)</f>
        <v>14644.352453991833</v>
      </c>
      <c r="S851" s="2">
        <f>Tabela1[[#This Row],[Qtdade Amplificação]]*('Custos Unitários'!D$20)+IF(Tabela1[[#This Row],[Qtdade Amplificação]]&gt;4,TRUNC(Tabela1[[#This Row],[Qtdade Amplificação]]/4)*'Custos Unitários'!D$17,0)</f>
        <v>0</v>
      </c>
      <c r="T85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5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51" s="2">
        <f>'Custos Unitários'!$C$23*'Custos Unitários'!$E$23*'Custos Unitários'!$C$6</f>
        <v>24215.39534631159</v>
      </c>
      <c r="W851" s="5">
        <f>SUM(Tabela3[[#This Row],[opex duto e fibra]:[opex infra estação]])</f>
        <v>71846.992957474562</v>
      </c>
    </row>
    <row r="852" spans="1:23" x14ac:dyDescent="0.25">
      <c r="A852" s="10">
        <v>292145</v>
      </c>
      <c r="B852" s="10" t="s">
        <v>8</v>
      </c>
      <c r="C852" s="10" t="s">
        <v>2809</v>
      </c>
      <c r="D852" s="10" t="s">
        <v>2810</v>
      </c>
      <c r="E852" s="10">
        <v>292510</v>
      </c>
      <c r="F852" s="10" t="s">
        <v>8</v>
      </c>
      <c r="G852" s="10" t="s">
        <v>671</v>
      </c>
      <c r="H852" s="10" t="s">
        <v>672</v>
      </c>
      <c r="I852" s="10">
        <v>1</v>
      </c>
      <c r="J852" s="11">
        <v>66.161000000000001</v>
      </c>
      <c r="K852" s="11">
        <f>IF(Tabela1[[#This Row],[distância '[km']]]&gt;100,TRUNC(Tabela1[[#This Row],[distância '[km']]]/'Custos Unitários'!$C$7,0),0)</f>
        <v>0</v>
      </c>
      <c r="L852" s="1">
        <f>Tabela1[[#This Row],[distância '[km']]]*(1+'Custos Unitários'!$C$8)*(('Custos Unitários'!$C$21*'Custos Unitários'!$C$4)+('Custos Unitários'!$C$22*'Custos Unitários'!$C$5))</f>
        <v>2531841.2321222783</v>
      </c>
      <c r="M852" s="1">
        <f>Tabela1[[#This Row],[Qtdade Amplificação]]*('Custos Unitários'!C$20)+IF(Tabela1[[#This Row],[Qtdade Amplificação]]&gt;4,TRUNC(Tabela1[[#This Row],[Qtdade Amplificação]]/4)*'Custos Unitários'!C$17,0)</f>
        <v>0</v>
      </c>
      <c r="N85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85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852" s="1">
        <f>'Custos Unitários'!$C$23*'Custos Unitários'!$C$6</f>
        <v>302692.44182889489</v>
      </c>
      <c r="Q852" s="5">
        <f>SUM(Tabela2[[#This Row],[custo duto e fibra]:[custo infra estação]])</f>
        <v>3206415.1596231516</v>
      </c>
      <c r="R852" s="2">
        <f>Tabela1[[#This Row],[distância '[km']]]*(1+'Custos Unitários'!$C$8)*('Custos Unitários'!$C$21*'Custos Unitários'!$C$4*'Custos Unitários'!$E$21+'Custos Unitários'!$C$22*'Custos Unitários'!$C$5*'Custos Unitários'!$E$22)</f>
        <v>30382.09478546734</v>
      </c>
      <c r="S852" s="2">
        <f>Tabela1[[#This Row],[Qtdade Amplificação]]*('Custos Unitários'!D$20)+IF(Tabela1[[#This Row],[Qtdade Amplificação]]&gt;4,TRUNC(Tabela1[[#This Row],[Qtdade Amplificação]]/4)*'Custos Unitários'!D$17,0)</f>
        <v>0</v>
      </c>
      <c r="T85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85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852" s="2">
        <f>'Custos Unitários'!$C$23*'Custos Unitários'!$E$23*'Custos Unitários'!$C$6</f>
        <v>24215.39534631159</v>
      </c>
      <c r="W852" s="5">
        <f>SUM(Tabela3[[#This Row],[opex duto e fibra]:[opex infra estação]])</f>
        <v>88125.704084014287</v>
      </c>
    </row>
    <row r="853" spans="1:23" x14ac:dyDescent="0.25">
      <c r="A853" s="10">
        <v>314225</v>
      </c>
      <c r="B853" s="10" t="s">
        <v>37</v>
      </c>
      <c r="C853" s="10" t="s">
        <v>2811</v>
      </c>
      <c r="D853" s="10" t="s">
        <v>2812</v>
      </c>
      <c r="E853" s="10">
        <v>313930</v>
      </c>
      <c r="F853" s="10" t="s">
        <v>37</v>
      </c>
      <c r="G853" s="10" t="s">
        <v>2642</v>
      </c>
      <c r="H853" s="10" t="s">
        <v>2643</v>
      </c>
      <c r="I853" s="10">
        <v>1</v>
      </c>
      <c r="J853" s="11">
        <v>59.863999999999997</v>
      </c>
      <c r="K853" s="11">
        <f>IF(Tabela1[[#This Row],[distância '[km']]]&gt;100,TRUNC(Tabela1[[#This Row],[distância '[km']]]/'Custos Unitários'!$C$7,0),0)</f>
        <v>0</v>
      </c>
      <c r="L853" s="1">
        <f>Tabela1[[#This Row],[distância '[km']]]*(1+'Custos Unitários'!$C$8)*(('Custos Unitários'!$C$21*'Custos Unitários'!$C$4)+('Custos Unitários'!$C$22*'Custos Unitários'!$C$5))</f>
        <v>2290868.3895311146</v>
      </c>
      <c r="M853" s="1">
        <f>Tabela1[[#This Row],[Qtdade Amplificação]]*('Custos Unitários'!C$20)+IF(Tabela1[[#This Row],[Qtdade Amplificação]]&gt;4,TRUNC(Tabela1[[#This Row],[Qtdade Amplificação]]/4)*'Custos Unitários'!C$17,0)</f>
        <v>0</v>
      </c>
      <c r="N85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85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853" s="1">
        <f>'Custos Unitários'!$C$23*'Custos Unitários'!$C$6</f>
        <v>302692.44182889489</v>
      </c>
      <c r="Q853" s="5">
        <f>SUM(Tabela2[[#This Row],[custo duto e fibra]:[custo infra estação]])</f>
        <v>2965442.3170319879</v>
      </c>
      <c r="R853" s="2">
        <f>Tabela1[[#This Row],[distância '[km']]]*(1+'Custos Unitários'!$C$8)*('Custos Unitários'!$C$21*'Custos Unitários'!$C$4*'Custos Unitários'!$E$21+'Custos Unitários'!$C$22*'Custos Unitários'!$C$5*'Custos Unitários'!$E$22)</f>
        <v>27490.420674373378</v>
      </c>
      <c r="S853" s="2">
        <f>Tabela1[[#This Row],[Qtdade Amplificação]]*('Custos Unitários'!D$20)+IF(Tabela1[[#This Row],[Qtdade Amplificação]]&gt;4,TRUNC(Tabela1[[#This Row],[Qtdade Amplificação]]/4)*'Custos Unitários'!D$17,0)</f>
        <v>0</v>
      </c>
      <c r="T85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85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853" s="2">
        <f>'Custos Unitários'!$C$23*'Custos Unitários'!$E$23*'Custos Unitários'!$C$6</f>
        <v>24215.39534631159</v>
      </c>
      <c r="W853" s="5">
        <f>SUM(Tabela3[[#This Row],[opex duto e fibra]:[opex infra estação]])</f>
        <v>85234.029972920325</v>
      </c>
    </row>
    <row r="854" spans="1:23" x14ac:dyDescent="0.25">
      <c r="A854" s="10">
        <v>210680</v>
      </c>
      <c r="B854" s="10" t="s">
        <v>17</v>
      </c>
      <c r="C854" s="10" t="s">
        <v>2813</v>
      </c>
      <c r="D854" s="10" t="s">
        <v>2814</v>
      </c>
      <c r="E854" s="10">
        <v>210860</v>
      </c>
      <c r="F854" s="10" t="s">
        <v>17</v>
      </c>
      <c r="G854" s="10" t="s">
        <v>327</v>
      </c>
      <c r="H854" s="10" t="s">
        <v>328</v>
      </c>
      <c r="I854" s="10">
        <v>1</v>
      </c>
      <c r="J854" s="11">
        <v>76.022999999999996</v>
      </c>
      <c r="K854" s="11">
        <f>IF(Tabela1[[#This Row],[distância '[km']]]&gt;100,TRUNC(Tabela1[[#This Row],[distância '[km']]]/'Custos Unitários'!$C$7,0),0)</f>
        <v>0</v>
      </c>
      <c r="L854" s="1">
        <f>Tabela1[[#This Row],[distância '[km']]]*(1+'Custos Unitários'!$C$8)*(('Custos Unitários'!$C$21*'Custos Unitários'!$C$4)+('Custos Unitários'!$C$22*'Custos Unitários'!$C$5))</f>
        <v>2909239.0681765992</v>
      </c>
      <c r="M854" s="1">
        <f>Tabela1[[#This Row],[Qtdade Amplificação]]*('Custos Unitários'!C$20)+IF(Tabela1[[#This Row],[Qtdade Amplificação]]&gt;4,TRUNC(Tabela1[[#This Row],[Qtdade Amplificação]]/4)*'Custos Unitários'!C$17,0)</f>
        <v>0</v>
      </c>
      <c r="N85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85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854" s="1">
        <f>'Custos Unitários'!$C$23*'Custos Unitários'!$C$6</f>
        <v>302692.44182889489</v>
      </c>
      <c r="Q854" s="5">
        <f>SUM(Tabela2[[#This Row],[custo duto e fibra]:[custo infra estação]])</f>
        <v>3583812.9956774726</v>
      </c>
      <c r="R854" s="2">
        <f>Tabela1[[#This Row],[distância '[km']]]*(1+'Custos Unitários'!$C$8)*('Custos Unitários'!$C$21*'Custos Unitários'!$C$4*'Custos Unitários'!$E$21+'Custos Unitários'!$C$22*'Custos Unitários'!$C$5*'Custos Unitários'!$E$22)</f>
        <v>34910.86881811919</v>
      </c>
      <c r="S854" s="2">
        <f>Tabela1[[#This Row],[Qtdade Amplificação]]*('Custos Unitários'!D$20)+IF(Tabela1[[#This Row],[Qtdade Amplificação]]&gt;4,TRUNC(Tabela1[[#This Row],[Qtdade Amplificação]]/4)*'Custos Unitários'!D$17,0)</f>
        <v>0</v>
      </c>
      <c r="T85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85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854" s="2">
        <f>'Custos Unitários'!$C$23*'Custos Unitários'!$E$23*'Custos Unitários'!$C$6</f>
        <v>24215.39534631159</v>
      </c>
      <c r="W854" s="5">
        <f>SUM(Tabela3[[#This Row],[opex duto e fibra]:[opex infra estação]])</f>
        <v>92654.478116666141</v>
      </c>
    </row>
    <row r="855" spans="1:23" x14ac:dyDescent="0.25">
      <c r="A855" s="10">
        <v>150460</v>
      </c>
      <c r="B855" s="10" t="s">
        <v>14</v>
      </c>
      <c r="C855" s="10" t="s">
        <v>2815</v>
      </c>
      <c r="D855" s="10" t="s">
        <v>2816</v>
      </c>
      <c r="E855" s="10">
        <v>150210</v>
      </c>
      <c r="F855" s="10" t="s">
        <v>14</v>
      </c>
      <c r="G855" s="10" t="s">
        <v>973</v>
      </c>
      <c r="H855" s="10" t="s">
        <v>974</v>
      </c>
      <c r="I855" s="10">
        <v>1</v>
      </c>
      <c r="J855" s="11">
        <v>72.796000000000006</v>
      </c>
      <c r="K855" s="11">
        <f>IF(Tabela1[[#This Row],[distância '[km']]]&gt;100,TRUNC(Tabela1[[#This Row],[distância '[km']]]/'Custos Unitários'!$C$7,0),0)</f>
        <v>0</v>
      </c>
      <c r="L855" s="1">
        <f>Tabela1[[#This Row],[distância '[km']]]*(1+'Custos Unitários'!$C$8)*(('Custos Unitários'!$C$21*'Custos Unitários'!$C$4)+('Custos Unitários'!$C$22*'Custos Unitários'!$C$5))</f>
        <v>2785748.6182732033</v>
      </c>
      <c r="M855" s="1">
        <f>Tabela1[[#This Row],[Qtdade Amplificação]]*('Custos Unitários'!C$20)+IF(Tabela1[[#This Row],[Qtdade Amplificação]]&gt;4,TRUNC(Tabela1[[#This Row],[Qtdade Amplificação]]/4)*'Custos Unitários'!C$17,0)</f>
        <v>0</v>
      </c>
      <c r="N85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85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855" s="1">
        <f>'Custos Unitários'!$C$23*'Custos Unitários'!$C$6</f>
        <v>302692.44182889489</v>
      </c>
      <c r="Q855" s="5">
        <f>SUM(Tabela2[[#This Row],[custo duto e fibra]:[custo infra estação]])</f>
        <v>3460322.5457740766</v>
      </c>
      <c r="R855" s="2">
        <f>Tabela1[[#This Row],[distância '[km']]]*(1+'Custos Unitários'!$C$8)*('Custos Unitários'!$C$21*'Custos Unitários'!$C$4*'Custos Unitários'!$E$21+'Custos Unitários'!$C$22*'Custos Unitários'!$C$5*'Custos Unitários'!$E$22)</f>
        <v>33428.98341927844</v>
      </c>
      <c r="S855" s="2">
        <f>Tabela1[[#This Row],[Qtdade Amplificação]]*('Custos Unitários'!D$20)+IF(Tabela1[[#This Row],[Qtdade Amplificação]]&gt;4,TRUNC(Tabela1[[#This Row],[Qtdade Amplificação]]/4)*'Custos Unitários'!D$17,0)</f>
        <v>0</v>
      </c>
      <c r="T85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85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855" s="2">
        <f>'Custos Unitários'!$C$23*'Custos Unitários'!$E$23*'Custos Unitários'!$C$6</f>
        <v>24215.39534631159</v>
      </c>
      <c r="W855" s="5">
        <f>SUM(Tabela3[[#This Row],[opex duto e fibra]:[opex infra estação]])</f>
        <v>91172.592717825377</v>
      </c>
    </row>
    <row r="856" spans="1:23" x14ac:dyDescent="0.25">
      <c r="A856" s="10">
        <v>521340</v>
      </c>
      <c r="B856" s="10" t="s">
        <v>42</v>
      </c>
      <c r="C856" s="10" t="s">
        <v>2817</v>
      </c>
      <c r="D856" s="10" t="s">
        <v>2818</v>
      </c>
      <c r="E856" s="10">
        <v>520260</v>
      </c>
      <c r="F856" s="10" t="s">
        <v>42</v>
      </c>
      <c r="G856" s="10" t="s">
        <v>901</v>
      </c>
      <c r="H856" s="10" t="s">
        <v>902</v>
      </c>
      <c r="I856" s="10">
        <v>1</v>
      </c>
      <c r="J856" s="11">
        <v>47.412999999999997</v>
      </c>
      <c r="K856" s="11">
        <f>IF(Tabela1[[#This Row],[distância '[km']]]&gt;100,TRUNC(Tabela1[[#This Row],[distância '[km']]]/'Custos Unitários'!$C$7,0),0)</f>
        <v>0</v>
      </c>
      <c r="L856" s="1">
        <f>Tabela1[[#This Row],[distância '[km']]]*(1+'Custos Unitários'!$C$8)*(('Custos Unitários'!$C$21*'Custos Unitários'!$C$4)+('Custos Unitários'!$C$22*'Custos Unitários'!$C$5))</f>
        <v>1814395.0112394548</v>
      </c>
      <c r="M856" s="1">
        <f>Tabela1[[#This Row],[Qtdade Amplificação]]*('Custos Unitários'!C$20)+IF(Tabela1[[#This Row],[Qtdade Amplificação]]&gt;4,TRUNC(Tabela1[[#This Row],[Qtdade Amplificação]]/4)*'Custos Unitários'!C$17,0)</f>
        <v>0</v>
      </c>
      <c r="N85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5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56" s="1">
        <f>'Custos Unitários'!$C$23*'Custos Unitários'!$C$6</f>
        <v>302692.44182889489</v>
      </c>
      <c r="Q856" s="5">
        <f>SUM(Tabela2[[#This Row],[custo duto e fibra]:[custo infra estação]])</f>
        <v>2483559.2507896861</v>
      </c>
      <c r="R856" s="2">
        <f>Tabela1[[#This Row],[distância '[km']]]*(1+'Custos Unitários'!$C$8)*('Custos Unitários'!$C$21*'Custos Unitários'!$C$4*'Custos Unitários'!$E$21+'Custos Unitários'!$C$22*'Custos Unitários'!$C$5*'Custos Unitários'!$E$22)</f>
        <v>21772.74013487346</v>
      </c>
      <c r="S856" s="2">
        <f>Tabela1[[#This Row],[Qtdade Amplificação]]*('Custos Unitários'!D$20)+IF(Tabela1[[#This Row],[Qtdade Amplificação]]&gt;4,TRUNC(Tabela1[[#This Row],[Qtdade Amplificação]]/4)*'Custos Unitários'!D$17,0)</f>
        <v>0</v>
      </c>
      <c r="T85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5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56" s="2">
        <f>'Custos Unitários'!$C$23*'Custos Unitários'!$E$23*'Custos Unitários'!$C$6</f>
        <v>24215.39534631159</v>
      </c>
      <c r="W856" s="5">
        <f>SUM(Tabela3[[#This Row],[opex duto e fibra]:[opex infra estação]])</f>
        <v>78975.38063835619</v>
      </c>
    </row>
    <row r="857" spans="1:23" x14ac:dyDescent="0.25">
      <c r="A857" s="10">
        <v>353100</v>
      </c>
      <c r="B857" s="10" t="s">
        <v>158</v>
      </c>
      <c r="C857" s="10" t="s">
        <v>2819</v>
      </c>
      <c r="D857" s="10" t="s">
        <v>2820</v>
      </c>
      <c r="E857" s="10">
        <v>351680</v>
      </c>
      <c r="F857" s="10" t="s">
        <v>158</v>
      </c>
      <c r="G857" s="10" t="s">
        <v>2821</v>
      </c>
      <c r="H857" s="10" t="s">
        <v>2822</v>
      </c>
      <c r="I857" s="10">
        <v>1</v>
      </c>
      <c r="J857" s="11">
        <v>12.468999999999999</v>
      </c>
      <c r="K857" s="11">
        <f>IF(Tabela1[[#This Row],[distância '[km']]]&gt;100,TRUNC(Tabela1[[#This Row],[distância '[km']]]/'Custos Unitários'!$C$7,0),0)</f>
        <v>0</v>
      </c>
      <c r="L857" s="1">
        <f>Tabela1[[#This Row],[distância '[km']]]*(1+'Custos Unitários'!$C$8)*(('Custos Unitários'!$C$21*'Custos Unitários'!$C$4)+('Custos Unitários'!$C$22*'Custos Unitários'!$C$5))</f>
        <v>477162.20013803733</v>
      </c>
      <c r="M857" s="1">
        <f>Tabela1[[#This Row],[Qtdade Amplificação]]*('Custos Unitários'!C$20)+IF(Tabela1[[#This Row],[Qtdade Amplificação]]&gt;4,TRUNC(Tabela1[[#This Row],[Qtdade Amplificação]]/4)*'Custos Unitários'!C$17,0)</f>
        <v>0</v>
      </c>
      <c r="N85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5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57" s="1">
        <f>'Custos Unitários'!$C$23*'Custos Unitários'!$C$6</f>
        <v>302692.44182889489</v>
      </c>
      <c r="Q857" s="5">
        <f>SUM(Tabela2[[#This Row],[custo duto e fibra]:[custo infra estação]])</f>
        <v>1146326.4396882686</v>
      </c>
      <c r="R857" s="2">
        <f>Tabela1[[#This Row],[distância '[km']]]*(1+'Custos Unitários'!$C$8)*('Custos Unitários'!$C$21*'Custos Unitários'!$C$4*'Custos Unitários'!$E$21+'Custos Unitários'!$C$22*'Custos Unitários'!$C$5*'Custos Unitários'!$E$22)</f>
        <v>5725.946401656448</v>
      </c>
      <c r="S857" s="2">
        <f>Tabela1[[#This Row],[Qtdade Amplificação]]*('Custos Unitários'!D$20)+IF(Tabela1[[#This Row],[Qtdade Amplificação]]&gt;4,TRUNC(Tabela1[[#This Row],[Qtdade Amplificação]]/4)*'Custos Unitários'!D$17,0)</f>
        <v>0</v>
      </c>
      <c r="T85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5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57" s="2">
        <f>'Custos Unitários'!$C$23*'Custos Unitários'!$E$23*'Custos Unitários'!$C$6</f>
        <v>24215.39534631159</v>
      </c>
      <c r="W857" s="5">
        <f>SUM(Tabela3[[#This Row],[opex duto e fibra]:[opex infra estação]])</f>
        <v>62928.586905139178</v>
      </c>
    </row>
    <row r="858" spans="1:23" x14ac:dyDescent="0.25">
      <c r="A858" s="10">
        <v>314250</v>
      </c>
      <c r="B858" s="10" t="s">
        <v>37</v>
      </c>
      <c r="C858" s="10" t="s">
        <v>2823</v>
      </c>
      <c r="D858" s="10" t="s">
        <v>2824</v>
      </c>
      <c r="E858" s="10">
        <v>311910</v>
      </c>
      <c r="F858" s="10" t="s">
        <v>37</v>
      </c>
      <c r="G858" s="10" t="s">
        <v>2825</v>
      </c>
      <c r="H858" s="10" t="s">
        <v>2826</v>
      </c>
      <c r="I858" s="10">
        <v>1</v>
      </c>
      <c r="J858" s="11">
        <v>45.277000000000001</v>
      </c>
      <c r="K858" s="11">
        <f>IF(Tabela1[[#This Row],[distância '[km']]]&gt;100,TRUNC(Tabela1[[#This Row],[distância '[km']]]/'Custos Unitários'!$C$7,0),0)</f>
        <v>0</v>
      </c>
      <c r="L858" s="1">
        <f>Tabela1[[#This Row],[distância '[km']]]*(1+'Custos Unitários'!$C$8)*(('Custos Unitários'!$C$21*'Custos Unitários'!$C$4)+('Custos Unitários'!$C$22*'Custos Unitários'!$C$5))</f>
        <v>1732654.818802624</v>
      </c>
      <c r="M858" s="1">
        <f>Tabela1[[#This Row],[Qtdade Amplificação]]*('Custos Unitários'!C$20)+IF(Tabela1[[#This Row],[Qtdade Amplificação]]&gt;4,TRUNC(Tabela1[[#This Row],[Qtdade Amplificação]]/4)*'Custos Unitários'!C$17,0)</f>
        <v>0</v>
      </c>
      <c r="N85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5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58" s="1">
        <f>'Custos Unitários'!$C$23*'Custos Unitários'!$C$6</f>
        <v>302692.44182889489</v>
      </c>
      <c r="Q858" s="5">
        <f>SUM(Tabela2[[#This Row],[custo duto e fibra]:[custo infra estação]])</f>
        <v>2401819.058352855</v>
      </c>
      <c r="R858" s="2">
        <f>Tabela1[[#This Row],[distância '[km']]]*(1+'Custos Unitários'!$C$8)*('Custos Unitários'!$C$21*'Custos Unitários'!$C$4*'Custos Unitários'!$E$21+'Custos Unitários'!$C$22*'Custos Unitários'!$C$5*'Custos Unitários'!$E$22)</f>
        <v>20791.85782563149</v>
      </c>
      <c r="S858" s="2">
        <f>Tabela1[[#This Row],[Qtdade Amplificação]]*('Custos Unitários'!D$20)+IF(Tabela1[[#This Row],[Qtdade Amplificação]]&gt;4,TRUNC(Tabela1[[#This Row],[Qtdade Amplificação]]/4)*'Custos Unitários'!D$17,0)</f>
        <v>0</v>
      </c>
      <c r="T85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5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58" s="2">
        <f>'Custos Unitários'!$C$23*'Custos Unitários'!$E$23*'Custos Unitários'!$C$6</f>
        <v>24215.39534631159</v>
      </c>
      <c r="W858" s="5">
        <f>SUM(Tabela3[[#This Row],[opex duto e fibra]:[opex infra estação]])</f>
        <v>77994.498329114213</v>
      </c>
    </row>
    <row r="859" spans="1:23" x14ac:dyDescent="0.25">
      <c r="A859" s="10">
        <v>220650</v>
      </c>
      <c r="B859" s="10" t="s">
        <v>27</v>
      </c>
      <c r="C859" s="10" t="s">
        <v>2827</v>
      </c>
      <c r="D859" s="10" t="s">
        <v>2828</v>
      </c>
      <c r="E859" s="10">
        <v>220213</v>
      </c>
      <c r="F859" s="10" t="s">
        <v>27</v>
      </c>
      <c r="G859" s="10" t="s">
        <v>2298</v>
      </c>
      <c r="H859" s="10" t="s">
        <v>2299</v>
      </c>
      <c r="I859" s="10">
        <v>1</v>
      </c>
      <c r="J859" s="11">
        <v>18.32</v>
      </c>
      <c r="K859" s="11">
        <f>IF(Tabela1[[#This Row],[distância '[km']]]&gt;100,TRUNC(Tabela1[[#This Row],[distância '[km']]]/'Custos Unitários'!$C$7,0),0)</f>
        <v>0</v>
      </c>
      <c r="L859" s="1">
        <f>Tabela1[[#This Row],[distância '[km']]]*(1+'Custos Unitários'!$C$8)*(('Custos Unitários'!$C$21*'Custos Unitários'!$C$4)+('Custos Unitários'!$C$22*'Custos Unitários'!$C$5))</f>
        <v>701067.56809117366</v>
      </c>
      <c r="M859" s="1">
        <f>Tabela1[[#This Row],[Qtdade Amplificação]]*('Custos Unitários'!C$20)+IF(Tabela1[[#This Row],[Qtdade Amplificação]]&gt;4,TRUNC(Tabela1[[#This Row],[Qtdade Amplificação]]/4)*'Custos Unitários'!C$17,0)</f>
        <v>0</v>
      </c>
      <c r="N85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5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59" s="1">
        <f>'Custos Unitários'!$C$23*'Custos Unitários'!$C$6</f>
        <v>302692.44182889489</v>
      </c>
      <c r="Q859" s="5">
        <f>SUM(Tabela2[[#This Row],[custo duto e fibra]:[custo infra estação]])</f>
        <v>1370231.8076414049</v>
      </c>
      <c r="R859" s="2">
        <f>Tabela1[[#This Row],[distância '[km']]]*(1+'Custos Unitários'!$C$8)*('Custos Unitários'!$C$21*'Custos Unitários'!$C$4*'Custos Unitários'!$E$21+'Custos Unitários'!$C$22*'Custos Unitários'!$C$5*'Custos Unitários'!$E$22)</f>
        <v>8412.8108170940832</v>
      </c>
      <c r="S859" s="2">
        <f>Tabela1[[#This Row],[Qtdade Amplificação]]*('Custos Unitários'!D$20)+IF(Tabela1[[#This Row],[Qtdade Amplificação]]&gt;4,TRUNC(Tabela1[[#This Row],[Qtdade Amplificação]]/4)*'Custos Unitários'!D$17,0)</f>
        <v>0</v>
      </c>
      <c r="T85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5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59" s="2">
        <f>'Custos Unitários'!$C$23*'Custos Unitários'!$E$23*'Custos Unitários'!$C$6</f>
        <v>24215.39534631159</v>
      </c>
      <c r="W859" s="5">
        <f>SUM(Tabela3[[#This Row],[opex duto e fibra]:[opex infra estação]])</f>
        <v>65615.451320576802</v>
      </c>
    </row>
    <row r="860" spans="1:23" x14ac:dyDescent="0.25">
      <c r="A860" s="10">
        <v>250950</v>
      </c>
      <c r="B860" s="10" t="s">
        <v>61</v>
      </c>
      <c r="C860" s="10" t="s">
        <v>2829</v>
      </c>
      <c r="D860" s="10" t="s">
        <v>2830</v>
      </c>
      <c r="E860" s="10">
        <v>250120</v>
      </c>
      <c r="F860" s="10" t="s">
        <v>61</v>
      </c>
      <c r="G860" s="10" t="s">
        <v>416</v>
      </c>
      <c r="H860" s="10" t="s">
        <v>417</v>
      </c>
      <c r="I860" s="10">
        <v>1</v>
      </c>
      <c r="J860" s="11">
        <v>7.4</v>
      </c>
      <c r="K860" s="11">
        <f>IF(Tabela1[[#This Row],[distância '[km']]]&gt;100,TRUNC(Tabela1[[#This Row],[distância '[km']]]/'Custos Unitários'!$C$7,0),0)</f>
        <v>0</v>
      </c>
      <c r="L860" s="1">
        <f>Tabela1[[#This Row],[distância '[km']]]*(1+'Custos Unitários'!$C$8)*(('Custos Unitários'!$C$21*'Custos Unitários'!$C$4)+('Custos Unitários'!$C$22*'Custos Unitários'!$C$5))</f>
        <v>283182.31462198065</v>
      </c>
      <c r="M860" s="1">
        <f>Tabela1[[#This Row],[Qtdade Amplificação]]*('Custos Unitários'!C$20)+IF(Tabela1[[#This Row],[Qtdade Amplificação]]&gt;4,TRUNC(Tabela1[[#This Row],[Qtdade Amplificação]]/4)*'Custos Unitários'!C$17,0)</f>
        <v>0</v>
      </c>
      <c r="N86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6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60" s="1">
        <f>'Custos Unitários'!$C$23*'Custos Unitários'!$C$6</f>
        <v>302692.44182889489</v>
      </c>
      <c r="Q860" s="5">
        <f>SUM(Tabela2[[#This Row],[custo duto e fibra]:[custo infra estação]])</f>
        <v>952346.55417221191</v>
      </c>
      <c r="R860" s="2">
        <f>Tabela1[[#This Row],[distância '[km']]]*(1+'Custos Unitários'!$C$8)*('Custos Unitários'!$C$21*'Custos Unitários'!$C$4*'Custos Unitários'!$E$21+'Custos Unitários'!$C$22*'Custos Unitários'!$C$5*'Custos Unitários'!$E$22)</f>
        <v>3398.187775463768</v>
      </c>
      <c r="S860" s="2">
        <f>Tabela1[[#This Row],[Qtdade Amplificação]]*('Custos Unitários'!D$20)+IF(Tabela1[[#This Row],[Qtdade Amplificação]]&gt;4,TRUNC(Tabela1[[#This Row],[Qtdade Amplificação]]/4)*'Custos Unitários'!D$17,0)</f>
        <v>0</v>
      </c>
      <c r="T86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6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60" s="2">
        <f>'Custos Unitários'!$C$23*'Custos Unitários'!$E$23*'Custos Unitários'!$C$6</f>
        <v>24215.39534631159</v>
      </c>
      <c r="W860" s="5">
        <f>SUM(Tabela3[[#This Row],[opex duto e fibra]:[opex infra estação]])</f>
        <v>60600.828278946494</v>
      </c>
    </row>
    <row r="861" spans="1:23" x14ac:dyDescent="0.25">
      <c r="A861" s="10">
        <v>314270</v>
      </c>
      <c r="B861" s="10" t="s">
        <v>37</v>
      </c>
      <c r="C861" s="10" t="s">
        <v>2831</v>
      </c>
      <c r="D861" s="10" t="s">
        <v>2832</v>
      </c>
      <c r="E861" s="10">
        <v>313930</v>
      </c>
      <c r="F861" s="10" t="s">
        <v>37</v>
      </c>
      <c r="G861" s="10" t="s">
        <v>2642</v>
      </c>
      <c r="H861" s="10" t="s">
        <v>2643</v>
      </c>
      <c r="I861" s="10">
        <v>1</v>
      </c>
      <c r="J861" s="11">
        <v>66.944000000000003</v>
      </c>
      <c r="K861" s="11">
        <f>IF(Tabela1[[#This Row],[distância '[km']]]&gt;100,TRUNC(Tabela1[[#This Row],[distância '[km']]]/'Custos Unitários'!$C$7,0),0)</f>
        <v>0</v>
      </c>
      <c r="L861" s="1">
        <f>Tabela1[[#This Row],[distância '[km']]]*(1+'Custos Unitários'!$C$8)*(('Custos Unitários'!$C$21*'Custos Unitários'!$C$4)+('Custos Unitários'!$C$22*'Custos Unitários'!$C$5))</f>
        <v>2561804.9824397126</v>
      </c>
      <c r="M861" s="1">
        <f>Tabela1[[#This Row],[Qtdade Amplificação]]*('Custos Unitários'!C$20)+IF(Tabela1[[#This Row],[Qtdade Amplificação]]&gt;4,TRUNC(Tabela1[[#This Row],[Qtdade Amplificação]]/4)*'Custos Unitários'!C$17,0)</f>
        <v>0</v>
      </c>
      <c r="N86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86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861" s="1">
        <f>'Custos Unitários'!$C$23*'Custos Unitários'!$C$6</f>
        <v>302692.44182889489</v>
      </c>
      <c r="Q861" s="5">
        <f>SUM(Tabela2[[#This Row],[custo duto e fibra]:[custo infra estação]])</f>
        <v>3236378.909940586</v>
      </c>
      <c r="R861" s="2">
        <f>Tabela1[[#This Row],[distância '[km']]]*(1+'Custos Unitários'!$C$8)*('Custos Unitários'!$C$21*'Custos Unitários'!$C$4*'Custos Unitários'!$E$21+'Custos Unitários'!$C$22*'Custos Unitários'!$C$5*'Custos Unitários'!$E$22)</f>
        <v>30741.659789276553</v>
      </c>
      <c r="S861" s="2">
        <f>Tabela1[[#This Row],[Qtdade Amplificação]]*('Custos Unitários'!D$20)+IF(Tabela1[[#This Row],[Qtdade Amplificação]]&gt;4,TRUNC(Tabela1[[#This Row],[Qtdade Amplificação]]/4)*'Custos Unitários'!D$17,0)</f>
        <v>0</v>
      </c>
      <c r="T86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86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861" s="2">
        <f>'Custos Unitários'!$C$23*'Custos Unitários'!$E$23*'Custos Unitários'!$C$6</f>
        <v>24215.39534631159</v>
      </c>
      <c r="W861" s="5">
        <f>SUM(Tabela3[[#This Row],[opex duto e fibra]:[opex infra estação]])</f>
        <v>88485.269087823501</v>
      </c>
    </row>
    <row r="862" spans="1:23" x14ac:dyDescent="0.25">
      <c r="A862" s="10">
        <v>320350</v>
      </c>
      <c r="B862" s="10" t="s">
        <v>67</v>
      </c>
      <c r="C862" s="10" t="s">
        <v>2833</v>
      </c>
      <c r="D862" s="10" t="s">
        <v>2834</v>
      </c>
      <c r="E862" s="10">
        <v>320360</v>
      </c>
      <c r="F862" s="10" t="s">
        <v>67</v>
      </c>
      <c r="G862" s="10" t="s">
        <v>1124</v>
      </c>
      <c r="H862" s="10" t="s">
        <v>1125</v>
      </c>
      <c r="I862" s="10">
        <v>1</v>
      </c>
      <c r="J862" s="11">
        <v>18.346</v>
      </c>
      <c r="K862" s="11">
        <f>IF(Tabela1[[#This Row],[distância '[km']]]&gt;100,TRUNC(Tabela1[[#This Row],[distância '[km']]]/'Custos Unitários'!$C$7,0),0)</f>
        <v>0</v>
      </c>
      <c r="L862" s="1">
        <f>Tabela1[[#This Row],[distância '[km']]]*(1+'Custos Unitários'!$C$8)*(('Custos Unitários'!$C$21*'Custos Unitários'!$C$4)+('Custos Unitários'!$C$22*'Custos Unitários'!$C$5))</f>
        <v>702062.53298038605</v>
      </c>
      <c r="M862" s="1">
        <f>Tabela1[[#This Row],[Qtdade Amplificação]]*('Custos Unitários'!C$20)+IF(Tabela1[[#This Row],[Qtdade Amplificação]]&gt;4,TRUNC(Tabela1[[#This Row],[Qtdade Amplificação]]/4)*'Custos Unitários'!C$17,0)</f>
        <v>0</v>
      </c>
      <c r="N86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6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62" s="1">
        <f>'Custos Unitários'!$C$23*'Custos Unitários'!$C$6</f>
        <v>302692.44182889489</v>
      </c>
      <c r="Q862" s="5">
        <f>SUM(Tabela2[[#This Row],[custo duto e fibra]:[custo infra estação]])</f>
        <v>1371226.7725306172</v>
      </c>
      <c r="R862" s="2">
        <f>Tabela1[[#This Row],[distância '[km']]]*(1+'Custos Unitários'!$C$8)*('Custos Unitários'!$C$21*'Custos Unitários'!$C$4*'Custos Unitários'!$E$21+'Custos Unitários'!$C$22*'Custos Unitários'!$C$5*'Custos Unitários'!$E$22)</f>
        <v>8424.7503957646331</v>
      </c>
      <c r="S862" s="2">
        <f>Tabela1[[#This Row],[Qtdade Amplificação]]*('Custos Unitários'!D$20)+IF(Tabela1[[#This Row],[Qtdade Amplificação]]&gt;4,TRUNC(Tabela1[[#This Row],[Qtdade Amplificação]]/4)*'Custos Unitários'!D$17,0)</f>
        <v>0</v>
      </c>
      <c r="T86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6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62" s="2">
        <f>'Custos Unitários'!$C$23*'Custos Unitários'!$E$23*'Custos Unitários'!$C$6</f>
        <v>24215.39534631159</v>
      </c>
      <c r="W862" s="5">
        <f>SUM(Tabela3[[#This Row],[opex duto e fibra]:[opex infra estação]])</f>
        <v>65627.390899247359</v>
      </c>
    </row>
    <row r="863" spans="1:23" x14ac:dyDescent="0.25">
      <c r="A863" s="10">
        <v>240770</v>
      </c>
      <c r="B863" s="10" t="s">
        <v>80</v>
      </c>
      <c r="C863" s="10" t="s">
        <v>2835</v>
      </c>
      <c r="D863" s="10" t="s">
        <v>2836</v>
      </c>
      <c r="E863" s="10">
        <v>240980</v>
      </c>
      <c r="F863" s="10" t="s">
        <v>80</v>
      </c>
      <c r="G863" s="10" t="s">
        <v>2278</v>
      </c>
      <c r="H863" s="10" t="s">
        <v>2279</v>
      </c>
      <c r="I863" s="10">
        <v>1</v>
      </c>
      <c r="J863" s="11">
        <v>10.146000000000001</v>
      </c>
      <c r="K863" s="11">
        <f>IF(Tabela1[[#This Row],[distância '[km']]]&gt;100,TRUNC(Tabela1[[#This Row],[distância '[km']]]/'Custos Unitários'!$C$7,0),0)</f>
        <v>0</v>
      </c>
      <c r="L863" s="1">
        <f>Tabela1[[#This Row],[distância '[km']]]*(1+'Custos Unitários'!$C$8)*(('Custos Unitários'!$C$21*'Custos Unitários'!$C$4)+('Custos Unitários'!$C$22*'Custos Unitários'!$C$5))</f>
        <v>388265.91407494806</v>
      </c>
      <c r="M863" s="1">
        <f>Tabela1[[#This Row],[Qtdade Amplificação]]*('Custos Unitários'!C$20)+IF(Tabela1[[#This Row],[Qtdade Amplificação]]&gt;4,TRUNC(Tabela1[[#This Row],[Qtdade Amplificação]]/4)*'Custos Unitários'!C$17,0)</f>
        <v>0</v>
      </c>
      <c r="N86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6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63" s="1">
        <f>'Custos Unitários'!$C$23*'Custos Unitários'!$C$6</f>
        <v>302692.44182889489</v>
      </c>
      <c r="Q863" s="5">
        <f>SUM(Tabela2[[#This Row],[custo duto e fibra]:[custo infra estação]])</f>
        <v>1057430.1536251793</v>
      </c>
      <c r="R863" s="2">
        <f>Tabela1[[#This Row],[distância '[km']]]*(1+'Custos Unitários'!$C$8)*('Custos Unitários'!$C$21*'Custos Unitários'!$C$4*'Custos Unitários'!$E$21+'Custos Unitários'!$C$22*'Custos Unitários'!$C$5*'Custos Unitários'!$E$22)</f>
        <v>4659.1909688993774</v>
      </c>
      <c r="S863" s="2">
        <f>Tabela1[[#This Row],[Qtdade Amplificação]]*('Custos Unitários'!D$20)+IF(Tabela1[[#This Row],[Qtdade Amplificação]]&gt;4,TRUNC(Tabela1[[#This Row],[Qtdade Amplificação]]/4)*'Custos Unitários'!D$17,0)</f>
        <v>0</v>
      </c>
      <c r="T86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6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63" s="2">
        <f>'Custos Unitários'!$C$23*'Custos Unitários'!$E$23*'Custos Unitários'!$C$6</f>
        <v>24215.39534631159</v>
      </c>
      <c r="W863" s="5">
        <f>SUM(Tabela3[[#This Row],[opex duto e fibra]:[opex infra estação]])</f>
        <v>61861.831472382102</v>
      </c>
    </row>
    <row r="864" spans="1:23" x14ac:dyDescent="0.25">
      <c r="A864" s="10">
        <v>150480</v>
      </c>
      <c r="B864" s="10" t="s">
        <v>14</v>
      </c>
      <c r="C864" s="10" t="s">
        <v>2837</v>
      </c>
      <c r="D864" s="10" t="s">
        <v>2838</v>
      </c>
      <c r="E864" s="10">
        <v>150040</v>
      </c>
      <c r="F864" s="10" t="s">
        <v>14</v>
      </c>
      <c r="G864" s="10" t="s">
        <v>2839</v>
      </c>
      <c r="H864" s="10" t="s">
        <v>2840</v>
      </c>
      <c r="I864" s="10">
        <v>1</v>
      </c>
      <c r="J864" s="11">
        <v>113.188</v>
      </c>
      <c r="K864" s="11">
        <f>IF(Tabela1[[#This Row],[distância '[km']]]&gt;100,TRUNC(Tabela1[[#This Row],[distância '[km']]]/'Custos Unitários'!$C$7,0),0)</f>
        <v>1</v>
      </c>
      <c r="L864" s="1">
        <f>Tabela1[[#This Row],[distância '[km']]]*(1+'Custos Unitários'!$C$8)*(('Custos Unitários'!$C$21*'Custos Unitários'!$C$4)+('Custos Unitários'!$C$22*'Custos Unitários'!$C$5))</f>
        <v>4331464.8415449653</v>
      </c>
      <c r="M864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86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86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864" s="1">
        <f>'Custos Unitários'!$C$23*'Custos Unitários'!$C$6</f>
        <v>302692.44182889489</v>
      </c>
      <c r="Q864" s="5">
        <f>SUM(Tabela2[[#This Row],[custo duto e fibra]:[custo infra estação]])</f>
        <v>5284948.1939990688</v>
      </c>
      <c r="R864" s="2">
        <f>Tabela1[[#This Row],[distância '[km']]]*(1+'Custos Unitários'!$C$8)*('Custos Unitários'!$C$21*'Custos Unitários'!$C$4*'Custos Unitários'!$E$21+'Custos Unitários'!$C$22*'Custos Unitários'!$C$5*'Custos Unitários'!$E$22)</f>
        <v>51977.57809853959</v>
      </c>
      <c r="S864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86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86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864" s="2">
        <f>'Custos Unitários'!$C$23*'Custos Unitários'!$E$23*'Custos Unitários'!$C$6</f>
        <v>24215.39534631159</v>
      </c>
      <c r="W864" s="5">
        <f>SUM(Tabela3[[#This Row],[opex duto e fibra]:[opex infra estação]])</f>
        <v>132223.6977503543</v>
      </c>
    </row>
    <row r="865" spans="1:23" x14ac:dyDescent="0.25">
      <c r="A865" s="10">
        <v>220660</v>
      </c>
      <c r="B865" s="10" t="s">
        <v>27</v>
      </c>
      <c r="C865" s="10" t="s">
        <v>2841</v>
      </c>
      <c r="D865" s="10" t="s">
        <v>2842</v>
      </c>
      <c r="E865" s="10">
        <v>220870</v>
      </c>
      <c r="F865" s="10" t="s">
        <v>27</v>
      </c>
      <c r="G865" s="10" t="s">
        <v>3629</v>
      </c>
      <c r="H865" s="10" t="s">
        <v>3630</v>
      </c>
      <c r="I865" s="10">
        <v>1</v>
      </c>
      <c r="J865" s="11">
        <v>100.241</v>
      </c>
      <c r="K865" s="11">
        <f>IF(Tabela1[[#This Row],[distância '[km']]]&gt;100,TRUNC(Tabela1[[#This Row],[distância '[km']]]/'Custos Unitários'!$C$7,0),0)</f>
        <v>1</v>
      </c>
      <c r="L865" s="1">
        <f>Tabela1[[#This Row],[distância '[km']]]*(1+'Custos Unitários'!$C$8)*(('Custos Unitários'!$C$21*'Custos Unitários'!$C$4)+('Custos Unitários'!$C$22*'Custos Unitários'!$C$5))</f>
        <v>3836010.5945975622</v>
      </c>
      <c r="M865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86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86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865" s="1">
        <f>'Custos Unitários'!$C$23*'Custos Unitários'!$C$6</f>
        <v>302692.44182889489</v>
      </c>
      <c r="Q865" s="5">
        <f>SUM(Tabela2[[#This Row],[custo duto e fibra]:[custo infra estação]])</f>
        <v>4789493.9470516648</v>
      </c>
      <c r="R865" s="2">
        <f>Tabela1[[#This Row],[distância '[km']]]*(1+'Custos Unitários'!$C$8)*('Custos Unitários'!$C$21*'Custos Unitários'!$C$4*'Custos Unitários'!$E$21+'Custos Unitários'!$C$22*'Custos Unitários'!$C$5*'Custos Unitários'!$E$22)</f>
        <v>46032.127135170747</v>
      </c>
      <c r="S865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86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86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865" s="2">
        <f>'Custos Unitários'!$C$23*'Custos Unitários'!$E$23*'Custos Unitários'!$C$6</f>
        <v>24215.39534631159</v>
      </c>
      <c r="W865" s="5">
        <f>SUM(Tabela3[[#This Row],[opex duto e fibra]:[opex infra estação]])</f>
        <v>126278.24678698544</v>
      </c>
    </row>
    <row r="866" spans="1:23" x14ac:dyDescent="0.25">
      <c r="A866" s="10">
        <v>240790</v>
      </c>
      <c r="B866" s="10" t="s">
        <v>80</v>
      </c>
      <c r="C866" s="10" t="s">
        <v>2845</v>
      </c>
      <c r="D866" s="10" t="s">
        <v>2846</v>
      </c>
      <c r="E866" s="10">
        <v>240910</v>
      </c>
      <c r="F866" s="10" t="s">
        <v>80</v>
      </c>
      <c r="G866" s="10" t="s">
        <v>2435</v>
      </c>
      <c r="H866" s="10" t="s">
        <v>2436</v>
      </c>
      <c r="I866" s="10">
        <v>1</v>
      </c>
      <c r="J866" s="11">
        <v>21.914999999999999</v>
      </c>
      <c r="K866" s="11">
        <f>IF(Tabela1[[#This Row],[distância '[km']]]&gt;100,TRUNC(Tabela1[[#This Row],[distância '[km']]]/'Custos Unitários'!$C$7,0),0)</f>
        <v>0</v>
      </c>
      <c r="L866" s="1">
        <f>Tabela1[[#This Row],[distância '[km']]]*(1+'Custos Unitários'!$C$8)*(('Custos Unitários'!$C$21*'Custos Unitários'!$C$4)+('Custos Unitários'!$C$22*'Custos Unitários'!$C$5))</f>
        <v>838640.59796496015</v>
      </c>
      <c r="M866" s="1">
        <f>Tabela1[[#This Row],[Qtdade Amplificação]]*('Custos Unitários'!C$20)+IF(Tabela1[[#This Row],[Qtdade Amplificação]]&gt;4,TRUNC(Tabela1[[#This Row],[Qtdade Amplificação]]/4)*'Custos Unitários'!C$17,0)</f>
        <v>0</v>
      </c>
      <c r="N86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6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66" s="1">
        <f>'Custos Unitários'!$C$23*'Custos Unitários'!$C$6</f>
        <v>302692.44182889489</v>
      </c>
      <c r="Q866" s="5">
        <f>SUM(Tabela2[[#This Row],[custo duto e fibra]:[custo infra estação]])</f>
        <v>1507804.8375151914</v>
      </c>
      <c r="R866" s="2">
        <f>Tabela1[[#This Row],[distância '[km']]]*(1+'Custos Unitários'!$C$8)*('Custos Unitários'!$C$21*'Custos Unitários'!$C$4*'Custos Unitários'!$E$21+'Custos Unitários'!$C$22*'Custos Unitários'!$C$5*'Custos Unitários'!$E$22)</f>
        <v>10063.687175579522</v>
      </c>
      <c r="S866" s="2">
        <f>Tabela1[[#This Row],[Qtdade Amplificação]]*('Custos Unitários'!D$20)+IF(Tabela1[[#This Row],[Qtdade Amplificação]]&gt;4,TRUNC(Tabela1[[#This Row],[Qtdade Amplificação]]/4)*'Custos Unitários'!D$17,0)</f>
        <v>0</v>
      </c>
      <c r="T86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6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66" s="2">
        <f>'Custos Unitários'!$C$23*'Custos Unitários'!$E$23*'Custos Unitários'!$C$6</f>
        <v>24215.39534631159</v>
      </c>
      <c r="W866" s="5">
        <f>SUM(Tabela3[[#This Row],[opex duto e fibra]:[opex infra estação]])</f>
        <v>67266.327679062248</v>
      </c>
    </row>
    <row r="867" spans="1:23" x14ac:dyDescent="0.25">
      <c r="A867" s="10">
        <v>171360</v>
      </c>
      <c r="B867" s="10" t="s">
        <v>20</v>
      </c>
      <c r="C867" s="10" t="s">
        <v>2847</v>
      </c>
      <c r="D867" s="10" t="s">
        <v>2848</v>
      </c>
      <c r="E867" s="10">
        <v>171820</v>
      </c>
      <c r="F867" s="10" t="s">
        <v>20</v>
      </c>
      <c r="G867" s="10" t="s">
        <v>810</v>
      </c>
      <c r="H867" s="10" t="s">
        <v>811</v>
      </c>
      <c r="I867" s="10">
        <v>1</v>
      </c>
      <c r="J867" s="11">
        <v>43.884</v>
      </c>
      <c r="K867" s="11">
        <f>IF(Tabela1[[#This Row],[distância '[km']]]&gt;100,TRUNC(Tabela1[[#This Row],[distância '[km']]]/'Custos Unitários'!$C$7,0),0)</f>
        <v>0</v>
      </c>
      <c r="L867" s="1">
        <f>Tabela1[[#This Row],[distância '[km']]]*(1+'Custos Unitários'!$C$8)*(('Custos Unitários'!$C$21*'Custos Unitários'!$C$4)+('Custos Unitários'!$C$22*'Custos Unitários'!$C$5))</f>
        <v>1679347.6614690539</v>
      </c>
      <c r="M867" s="1">
        <f>Tabela1[[#This Row],[Qtdade Amplificação]]*('Custos Unitários'!C$20)+IF(Tabela1[[#This Row],[Qtdade Amplificação]]&gt;4,TRUNC(Tabela1[[#This Row],[Qtdade Amplificação]]/4)*'Custos Unitários'!C$17,0)</f>
        <v>0</v>
      </c>
      <c r="N86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6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67" s="1">
        <f>'Custos Unitários'!$C$23*'Custos Unitários'!$C$6</f>
        <v>302692.44182889489</v>
      </c>
      <c r="Q867" s="5">
        <f>SUM(Tabela2[[#This Row],[custo duto e fibra]:[custo infra estação]])</f>
        <v>2348511.901019285</v>
      </c>
      <c r="R867" s="2">
        <f>Tabela1[[#This Row],[distância '[km']]]*(1+'Custos Unitários'!$C$8)*('Custos Unitários'!$C$21*'Custos Unitários'!$C$4*'Custos Unitários'!$E$21+'Custos Unitários'!$C$22*'Custos Unitários'!$C$5*'Custos Unitários'!$E$22)</f>
        <v>20152.171937628649</v>
      </c>
      <c r="S867" s="2">
        <f>Tabela1[[#This Row],[Qtdade Amplificação]]*('Custos Unitários'!D$20)+IF(Tabela1[[#This Row],[Qtdade Amplificação]]&gt;4,TRUNC(Tabela1[[#This Row],[Qtdade Amplificação]]/4)*'Custos Unitários'!D$17,0)</f>
        <v>0</v>
      </c>
      <c r="T86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6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67" s="2">
        <f>'Custos Unitários'!$C$23*'Custos Unitários'!$E$23*'Custos Unitários'!$C$6</f>
        <v>24215.39534631159</v>
      </c>
      <c r="W867" s="5">
        <f>SUM(Tabela3[[#This Row],[opex duto e fibra]:[opex infra estação]])</f>
        <v>77354.812441111368</v>
      </c>
    </row>
    <row r="868" spans="1:23" x14ac:dyDescent="0.25">
      <c r="A868" s="10">
        <v>314315</v>
      </c>
      <c r="B868" s="10" t="s">
        <v>37</v>
      </c>
      <c r="C868" s="10" t="s">
        <v>2849</v>
      </c>
      <c r="D868" s="10" t="s">
        <v>2850</v>
      </c>
      <c r="E868" s="10">
        <v>315217</v>
      </c>
      <c r="F868" s="10" t="s">
        <v>37</v>
      </c>
      <c r="G868" s="10" t="s">
        <v>2851</v>
      </c>
      <c r="H868" s="10" t="s">
        <v>2852</v>
      </c>
      <c r="I868" s="10">
        <v>1</v>
      </c>
      <c r="J868" s="11">
        <v>46.837000000000003</v>
      </c>
      <c r="K868" s="11">
        <f>IF(Tabela1[[#This Row],[distância '[km']]]&gt;100,TRUNC(Tabela1[[#This Row],[distância '[km']]]/'Custos Unitários'!$C$7,0),0)</f>
        <v>0</v>
      </c>
      <c r="L868" s="1">
        <f>Tabela1[[#This Row],[distância '[km']]]*(1+'Custos Unitários'!$C$8)*(('Custos Unitários'!$C$21*'Custos Unitários'!$C$4)+('Custos Unitários'!$C$22*'Custos Unitários'!$C$5))</f>
        <v>1792352.7121553659</v>
      </c>
      <c r="M868" s="1">
        <f>Tabela1[[#This Row],[Qtdade Amplificação]]*('Custos Unitários'!C$20)+IF(Tabela1[[#This Row],[Qtdade Amplificação]]&gt;4,TRUNC(Tabela1[[#This Row],[Qtdade Amplificação]]/4)*'Custos Unitários'!C$17,0)</f>
        <v>0</v>
      </c>
      <c r="N86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6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68" s="1">
        <f>'Custos Unitários'!$C$23*'Custos Unitários'!$C$6</f>
        <v>302692.44182889489</v>
      </c>
      <c r="Q868" s="5">
        <f>SUM(Tabela2[[#This Row],[custo duto e fibra]:[custo infra estação]])</f>
        <v>2461516.9517055969</v>
      </c>
      <c r="R868" s="2">
        <f>Tabela1[[#This Row],[distância '[km']]]*(1+'Custos Unitários'!$C$8)*('Custos Unitários'!$C$21*'Custos Unitários'!$C$4*'Custos Unitários'!$E$21+'Custos Unitários'!$C$22*'Custos Unitários'!$C$5*'Custos Unitários'!$E$22)</f>
        <v>21508.23254586439</v>
      </c>
      <c r="S868" s="2">
        <f>Tabela1[[#This Row],[Qtdade Amplificação]]*('Custos Unitários'!D$20)+IF(Tabela1[[#This Row],[Qtdade Amplificação]]&gt;4,TRUNC(Tabela1[[#This Row],[Qtdade Amplificação]]/4)*'Custos Unitários'!D$17,0)</f>
        <v>0</v>
      </c>
      <c r="T86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6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68" s="2">
        <f>'Custos Unitários'!$C$23*'Custos Unitários'!$E$23*'Custos Unitários'!$C$6</f>
        <v>24215.39534631159</v>
      </c>
      <c r="W868" s="5">
        <f>SUM(Tabela3[[#This Row],[opex duto e fibra]:[opex infra estação]])</f>
        <v>78710.873049347108</v>
      </c>
    </row>
    <row r="869" spans="1:23" x14ac:dyDescent="0.25">
      <c r="A869" s="10">
        <v>250960</v>
      </c>
      <c r="B869" s="10" t="s">
        <v>61</v>
      </c>
      <c r="C869" s="10" t="s">
        <v>2853</v>
      </c>
      <c r="D869" s="10" t="s">
        <v>2854</v>
      </c>
      <c r="E869" s="10">
        <v>251450</v>
      </c>
      <c r="F869" s="10" t="s">
        <v>61</v>
      </c>
      <c r="G869" s="10" t="s">
        <v>755</v>
      </c>
      <c r="H869" s="10" t="s">
        <v>756</v>
      </c>
      <c r="I869" s="10">
        <v>1</v>
      </c>
      <c r="J869" s="11">
        <v>17.552</v>
      </c>
      <c r="K869" s="11">
        <f>IF(Tabela1[[#This Row],[distância '[km']]]&gt;100,TRUNC(Tabela1[[#This Row],[distância '[km']]]/'Custos Unitários'!$C$7,0),0)</f>
        <v>0</v>
      </c>
      <c r="L869" s="1">
        <f>Tabela1[[#This Row],[distância '[km']]]*(1+'Custos Unitários'!$C$8)*(('Custos Unitários'!$C$21*'Custos Unitários'!$C$4)+('Custos Unitários'!$C$22*'Custos Unitários'!$C$5))</f>
        <v>671677.83597905457</v>
      </c>
      <c r="M869" s="1">
        <f>Tabela1[[#This Row],[Qtdade Amplificação]]*('Custos Unitários'!C$20)+IF(Tabela1[[#This Row],[Qtdade Amplificação]]&gt;4,TRUNC(Tabela1[[#This Row],[Qtdade Amplificação]]/4)*'Custos Unitários'!C$17,0)</f>
        <v>0</v>
      </c>
      <c r="N86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6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69" s="1">
        <f>'Custos Unitários'!$C$23*'Custos Unitários'!$C$6</f>
        <v>302692.44182889489</v>
      </c>
      <c r="Q869" s="5">
        <f>SUM(Tabela2[[#This Row],[custo duto e fibra]:[custo infra estação]])</f>
        <v>1340842.0755292857</v>
      </c>
      <c r="R869" s="2">
        <f>Tabela1[[#This Row],[distância '[km']]]*(1+'Custos Unitários'!$C$8)*('Custos Unitários'!$C$21*'Custos Unitários'!$C$4*'Custos Unitários'!$E$21+'Custos Unitários'!$C$22*'Custos Unitários'!$C$5*'Custos Unitários'!$E$22)</f>
        <v>8060.1340317486556</v>
      </c>
      <c r="S869" s="2">
        <f>Tabela1[[#This Row],[Qtdade Amplificação]]*('Custos Unitários'!D$20)+IF(Tabela1[[#This Row],[Qtdade Amplificação]]&gt;4,TRUNC(Tabela1[[#This Row],[Qtdade Amplificação]]/4)*'Custos Unitários'!D$17,0)</f>
        <v>0</v>
      </c>
      <c r="T86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6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69" s="2">
        <f>'Custos Unitários'!$C$23*'Custos Unitários'!$E$23*'Custos Unitários'!$C$6</f>
        <v>24215.39534631159</v>
      </c>
      <c r="W869" s="5">
        <f>SUM(Tabela3[[#This Row],[opex duto e fibra]:[opex infra estação]])</f>
        <v>65262.77453523138</v>
      </c>
    </row>
    <row r="870" spans="1:23" x14ac:dyDescent="0.25">
      <c r="A870" s="10">
        <v>110140</v>
      </c>
      <c r="B870" s="10" t="s">
        <v>180</v>
      </c>
      <c r="C870" s="10" t="s">
        <v>2855</v>
      </c>
      <c r="D870" s="10" t="s">
        <v>2856</v>
      </c>
      <c r="E870" s="10">
        <v>110002</v>
      </c>
      <c r="F870" s="10" t="s">
        <v>180</v>
      </c>
      <c r="G870" s="10" t="s">
        <v>871</v>
      </c>
      <c r="H870" s="10" t="s">
        <v>872</v>
      </c>
      <c r="I870" s="10">
        <v>1</v>
      </c>
      <c r="J870" s="11">
        <v>52.908999999999999</v>
      </c>
      <c r="K870" s="11">
        <f>IF(Tabela1[[#This Row],[distância '[km']]]&gt;100,TRUNC(Tabela1[[#This Row],[distância '[km']]]/'Custos Unitários'!$C$7,0),0)</f>
        <v>0</v>
      </c>
      <c r="L870" s="1">
        <f>Tabela1[[#This Row],[distância '[km']]]*(1+'Custos Unitários'!$C$8)*(('Custos Unitários'!$C$21*'Custos Unitários'!$C$4)+('Custos Unitários'!$C$22*'Custos Unitários'!$C$5))</f>
        <v>2024715.2816668069</v>
      </c>
      <c r="M870" s="1">
        <f>Tabela1[[#This Row],[Qtdade Amplificação]]*('Custos Unitários'!C$20)+IF(Tabela1[[#This Row],[Qtdade Amplificação]]&gt;4,TRUNC(Tabela1[[#This Row],[Qtdade Amplificação]]/4)*'Custos Unitários'!C$17,0)</f>
        <v>0</v>
      </c>
      <c r="N87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87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870" s="1">
        <f>'Custos Unitários'!$C$23*'Custos Unitários'!$C$6</f>
        <v>302692.44182889489</v>
      </c>
      <c r="Q870" s="5">
        <f>SUM(Tabela2[[#This Row],[custo duto e fibra]:[custo infra estação]])</f>
        <v>2699289.2091676802</v>
      </c>
      <c r="R870" s="2">
        <f>Tabela1[[#This Row],[distância '[km']]]*(1+'Custos Unitários'!$C$8)*('Custos Unitários'!$C$21*'Custos Unitários'!$C$4*'Custos Unitários'!$E$21+'Custos Unitários'!$C$22*'Custos Unitários'!$C$5*'Custos Unitários'!$E$22)</f>
        <v>24296.583380001684</v>
      </c>
      <c r="S870" s="2">
        <f>Tabela1[[#This Row],[Qtdade Amplificação]]*('Custos Unitários'!D$20)+IF(Tabela1[[#This Row],[Qtdade Amplificação]]&gt;4,TRUNC(Tabela1[[#This Row],[Qtdade Amplificação]]/4)*'Custos Unitários'!D$17,0)</f>
        <v>0</v>
      </c>
      <c r="T87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87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870" s="2">
        <f>'Custos Unitários'!$C$23*'Custos Unitários'!$E$23*'Custos Unitários'!$C$6</f>
        <v>24215.39534631159</v>
      </c>
      <c r="W870" s="5">
        <f>SUM(Tabela3[[#This Row],[opex duto e fibra]:[opex infra estação]])</f>
        <v>82040.192678548628</v>
      </c>
    </row>
    <row r="871" spans="1:23" x14ac:dyDescent="0.25">
      <c r="A871" s="10">
        <v>353170</v>
      </c>
      <c r="B871" s="10" t="s">
        <v>158</v>
      </c>
      <c r="C871" s="10" t="s">
        <v>2859</v>
      </c>
      <c r="D871" s="10" t="s">
        <v>2860</v>
      </c>
      <c r="E871" s="10">
        <v>350850</v>
      </c>
      <c r="F871" s="10" t="s">
        <v>158</v>
      </c>
      <c r="G871" s="10" t="s">
        <v>2861</v>
      </c>
      <c r="H871" s="10" t="s">
        <v>2862</v>
      </c>
      <c r="I871" s="10">
        <v>1</v>
      </c>
      <c r="J871" s="11">
        <v>26.988</v>
      </c>
      <c r="K871" s="11">
        <f>IF(Tabela1[[#This Row],[distância '[km']]]&gt;100,TRUNC(Tabela1[[#This Row],[distância '[km']]]/'Custos Unitários'!$C$7,0),0)</f>
        <v>0</v>
      </c>
      <c r="L871" s="1">
        <f>Tabela1[[#This Row],[distância '[km']]]*(1+'Custos Unitários'!$C$8)*(('Custos Unitários'!$C$21*'Custos Unitários'!$C$4)+('Custos Unitários'!$C$22*'Custos Unitários'!$C$5))</f>
        <v>1032773.5550024342</v>
      </c>
      <c r="M871" s="1">
        <f>Tabela1[[#This Row],[Qtdade Amplificação]]*('Custos Unitários'!C$20)+IF(Tabela1[[#This Row],[Qtdade Amplificação]]&gt;4,TRUNC(Tabela1[[#This Row],[Qtdade Amplificação]]/4)*'Custos Unitários'!C$17,0)</f>
        <v>0</v>
      </c>
      <c r="N87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7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71" s="1">
        <f>'Custos Unitários'!$C$23*'Custos Unitários'!$C$6</f>
        <v>302692.44182889489</v>
      </c>
      <c r="Q871" s="5">
        <f>SUM(Tabela2[[#This Row],[custo duto e fibra]:[custo infra estação]])</f>
        <v>1701937.7945526652</v>
      </c>
      <c r="R871" s="2">
        <f>Tabela1[[#This Row],[distância '[km']]]*(1+'Custos Unitários'!$C$8)*('Custos Unitários'!$C$21*'Custos Unitários'!$C$4*'Custos Unitários'!$E$21+'Custos Unitários'!$C$22*'Custos Unitários'!$C$5*'Custos Unitários'!$E$22)</f>
        <v>12393.28266002921</v>
      </c>
      <c r="S871" s="2">
        <f>Tabela1[[#This Row],[Qtdade Amplificação]]*('Custos Unitários'!D$20)+IF(Tabela1[[#This Row],[Qtdade Amplificação]]&gt;4,TRUNC(Tabela1[[#This Row],[Qtdade Amplificação]]/4)*'Custos Unitários'!D$17,0)</f>
        <v>0</v>
      </c>
      <c r="T87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7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71" s="2">
        <f>'Custos Unitários'!$C$23*'Custos Unitários'!$E$23*'Custos Unitários'!$C$6</f>
        <v>24215.39534631159</v>
      </c>
      <c r="W871" s="5">
        <f>SUM(Tabela3[[#This Row],[opex duto e fibra]:[opex infra estação]])</f>
        <v>69595.923163511936</v>
      </c>
    </row>
    <row r="872" spans="1:23" x14ac:dyDescent="0.25">
      <c r="A872" s="10">
        <v>210700</v>
      </c>
      <c r="B872" s="10" t="s">
        <v>17</v>
      </c>
      <c r="C872" s="10" t="s">
        <v>2865</v>
      </c>
      <c r="D872" s="10" t="s">
        <v>2866</v>
      </c>
      <c r="E872" s="10">
        <v>210455</v>
      </c>
      <c r="F872" s="10" t="s">
        <v>17</v>
      </c>
      <c r="G872" s="10" t="s">
        <v>2867</v>
      </c>
      <c r="H872" s="10" t="s">
        <v>2868</v>
      </c>
      <c r="I872" s="10">
        <v>1</v>
      </c>
      <c r="J872" s="11">
        <v>35.478000000000002</v>
      </c>
      <c r="K872" s="11">
        <f>IF(Tabela1[[#This Row],[distância '[km']]]&gt;100,TRUNC(Tabela1[[#This Row],[distância '[km']]]/'Custos Unitários'!$C$7,0),0)</f>
        <v>0</v>
      </c>
      <c r="L872" s="1">
        <f>Tabela1[[#This Row],[distância '[km']]]*(1+'Custos Unitários'!$C$8)*(('Custos Unitários'!$C$21*'Custos Unitários'!$C$4)+('Custos Unitários'!$C$22*'Custos Unitários'!$C$5))</f>
        <v>1357667.8592106255</v>
      </c>
      <c r="M872" s="1">
        <f>Tabela1[[#This Row],[Qtdade Amplificação]]*('Custos Unitários'!C$20)+IF(Tabela1[[#This Row],[Qtdade Amplificação]]&gt;4,TRUNC(Tabela1[[#This Row],[Qtdade Amplificação]]/4)*'Custos Unitários'!C$17,0)</f>
        <v>0</v>
      </c>
      <c r="N87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7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72" s="1">
        <f>'Custos Unitários'!$C$23*'Custos Unitários'!$C$6</f>
        <v>302692.44182889489</v>
      </c>
      <c r="Q872" s="5">
        <f>SUM(Tabela2[[#This Row],[custo duto e fibra]:[custo infra estação]])</f>
        <v>2026832.0987608565</v>
      </c>
      <c r="R872" s="2">
        <f>Tabela1[[#This Row],[distância '[km']]]*(1+'Custos Unitários'!$C$8)*('Custos Unitários'!$C$21*'Custos Unitários'!$C$4*'Custos Unitários'!$E$21+'Custos Unitários'!$C$22*'Custos Unitários'!$C$5*'Custos Unitários'!$E$22)</f>
        <v>16292.014310527507</v>
      </c>
      <c r="S872" s="2">
        <f>Tabela1[[#This Row],[Qtdade Amplificação]]*('Custos Unitários'!D$20)+IF(Tabela1[[#This Row],[Qtdade Amplificação]]&gt;4,TRUNC(Tabela1[[#This Row],[Qtdade Amplificação]]/4)*'Custos Unitários'!D$17,0)</f>
        <v>0</v>
      </c>
      <c r="T87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7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72" s="2">
        <f>'Custos Unitários'!$C$23*'Custos Unitários'!$E$23*'Custos Unitários'!$C$6</f>
        <v>24215.39534631159</v>
      </c>
      <c r="W872" s="5">
        <f>SUM(Tabela3[[#This Row],[opex duto e fibra]:[opex infra estação]])</f>
        <v>73494.654814010239</v>
      </c>
    </row>
    <row r="873" spans="1:23" x14ac:dyDescent="0.25">
      <c r="A873" s="10">
        <v>314345</v>
      </c>
      <c r="B873" s="10" t="s">
        <v>37</v>
      </c>
      <c r="C873" s="10" t="s">
        <v>2869</v>
      </c>
      <c r="D873" s="10" t="s">
        <v>2870</v>
      </c>
      <c r="E873" s="10">
        <v>314100</v>
      </c>
      <c r="F873" s="10" t="s">
        <v>37</v>
      </c>
      <c r="G873" s="10" t="s">
        <v>2742</v>
      </c>
      <c r="H873" s="10" t="s">
        <v>2743</v>
      </c>
      <c r="I873" s="10">
        <v>1</v>
      </c>
      <c r="J873" s="11">
        <v>69.760000000000005</v>
      </c>
      <c r="K873" s="11">
        <f>IF(Tabela1[[#This Row],[distância '[km']]]&gt;100,TRUNC(Tabela1[[#This Row],[distância '[km']]]/'Custos Unitários'!$C$7,0),0)</f>
        <v>0</v>
      </c>
      <c r="L873" s="1">
        <f>Tabela1[[#This Row],[distância '[km']]]*(1+'Custos Unitários'!$C$8)*(('Custos Unitários'!$C$21*'Custos Unitários'!$C$4)+('Custos Unitários'!$C$22*'Custos Unitários'!$C$5))</f>
        <v>2669567.3335174825</v>
      </c>
      <c r="M873" s="1">
        <f>Tabela1[[#This Row],[Qtdade Amplificação]]*('Custos Unitários'!C$20)+IF(Tabela1[[#This Row],[Qtdade Amplificação]]&gt;4,TRUNC(Tabela1[[#This Row],[Qtdade Amplificação]]/4)*'Custos Unitários'!C$17,0)</f>
        <v>0</v>
      </c>
      <c r="N87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87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873" s="1">
        <f>'Custos Unitários'!$C$23*'Custos Unitários'!$C$6</f>
        <v>302692.44182889489</v>
      </c>
      <c r="Q873" s="5">
        <f>SUM(Tabela2[[#This Row],[custo duto e fibra]:[custo infra estação]])</f>
        <v>3344141.2610183558</v>
      </c>
      <c r="R873" s="2">
        <f>Tabela1[[#This Row],[distância '[km']]]*(1+'Custos Unitários'!$C$8)*('Custos Unitários'!$C$21*'Custos Unitários'!$C$4*'Custos Unitários'!$E$21+'Custos Unitários'!$C$22*'Custos Unitários'!$C$5*'Custos Unitários'!$E$22)</f>
        <v>32034.808002209793</v>
      </c>
      <c r="S873" s="2">
        <f>Tabela1[[#This Row],[Qtdade Amplificação]]*('Custos Unitários'!D$20)+IF(Tabela1[[#This Row],[Qtdade Amplificação]]&gt;4,TRUNC(Tabela1[[#This Row],[Qtdade Amplificação]]/4)*'Custos Unitários'!D$17,0)</f>
        <v>0</v>
      </c>
      <c r="T87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87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873" s="2">
        <f>'Custos Unitários'!$C$23*'Custos Unitários'!$E$23*'Custos Unitários'!$C$6</f>
        <v>24215.39534631159</v>
      </c>
      <c r="W873" s="5">
        <f>SUM(Tabela3[[#This Row],[opex duto e fibra]:[opex infra estação]])</f>
        <v>89778.41730075673</v>
      </c>
    </row>
    <row r="874" spans="1:23" x14ac:dyDescent="0.25">
      <c r="A874" s="10">
        <v>521375</v>
      </c>
      <c r="B874" s="10" t="s">
        <v>42</v>
      </c>
      <c r="C874" s="10" t="s">
        <v>2871</v>
      </c>
      <c r="D874" s="10" t="s">
        <v>2872</v>
      </c>
      <c r="E874" s="10">
        <v>521880</v>
      </c>
      <c r="F874" s="10" t="s">
        <v>42</v>
      </c>
      <c r="G874" s="10" t="s">
        <v>2873</v>
      </c>
      <c r="H874" s="10" t="s">
        <v>2874</v>
      </c>
      <c r="I874" s="10">
        <v>1</v>
      </c>
      <c r="J874" s="11">
        <v>48.984999999999999</v>
      </c>
      <c r="K874" s="11">
        <f>IF(Tabela1[[#This Row],[distância '[km']]]&gt;100,TRUNC(Tabela1[[#This Row],[distância '[km']]]/'Custos Unitários'!$C$7,0),0)</f>
        <v>0</v>
      </c>
      <c r="L874" s="1">
        <f>Tabela1[[#This Row],[distância '[km']]]*(1+'Custos Unitários'!$C$8)*(('Custos Unitários'!$C$21*'Custos Unitários'!$C$4)+('Custos Unitários'!$C$22*'Custos Unitários'!$C$5))</f>
        <v>1874552.1191564486</v>
      </c>
      <c r="M874" s="1">
        <f>Tabela1[[#This Row],[Qtdade Amplificação]]*('Custos Unitários'!C$20)+IF(Tabela1[[#This Row],[Qtdade Amplificação]]&gt;4,TRUNC(Tabela1[[#This Row],[Qtdade Amplificação]]/4)*'Custos Unitários'!C$17,0)</f>
        <v>0</v>
      </c>
      <c r="N87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7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74" s="1">
        <f>'Custos Unitários'!$C$23*'Custos Unitários'!$C$6</f>
        <v>302692.44182889489</v>
      </c>
      <c r="Q874" s="5">
        <f>SUM(Tabela2[[#This Row],[custo duto e fibra]:[custo infra estação]])</f>
        <v>2543716.3587066797</v>
      </c>
      <c r="R874" s="2">
        <f>Tabela1[[#This Row],[distância '[km']]]*(1+'Custos Unitários'!$C$8)*('Custos Unitários'!$C$21*'Custos Unitários'!$C$4*'Custos Unitários'!$E$21+'Custos Unitários'!$C$22*'Custos Unitários'!$C$5*'Custos Unitários'!$E$22)</f>
        <v>22494.625429877386</v>
      </c>
      <c r="S874" s="2">
        <f>Tabela1[[#This Row],[Qtdade Amplificação]]*('Custos Unitários'!D$20)+IF(Tabela1[[#This Row],[Qtdade Amplificação]]&gt;4,TRUNC(Tabela1[[#This Row],[Qtdade Amplificação]]/4)*'Custos Unitários'!D$17,0)</f>
        <v>0</v>
      </c>
      <c r="T87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7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74" s="2">
        <f>'Custos Unitários'!$C$23*'Custos Unitários'!$E$23*'Custos Unitários'!$C$6</f>
        <v>24215.39534631159</v>
      </c>
      <c r="W874" s="5">
        <f>SUM(Tabela3[[#This Row],[opex duto e fibra]:[opex infra estação]])</f>
        <v>79697.265933360104</v>
      </c>
    </row>
    <row r="875" spans="1:23" x14ac:dyDescent="0.25">
      <c r="A875" s="10">
        <v>261430</v>
      </c>
      <c r="B875" s="10" t="s">
        <v>13</v>
      </c>
      <c r="C875" s="10" t="s">
        <v>2875</v>
      </c>
      <c r="D875" s="10" t="s">
        <v>2876</v>
      </c>
      <c r="E875" s="10">
        <v>260530</v>
      </c>
      <c r="F875" s="10" t="s">
        <v>13</v>
      </c>
      <c r="G875" s="10" t="s">
        <v>1891</v>
      </c>
      <c r="H875" s="10" t="s">
        <v>1892</v>
      </c>
      <c r="I875" s="10">
        <v>1</v>
      </c>
      <c r="J875" s="11">
        <v>34.896999999999998</v>
      </c>
      <c r="K875" s="11">
        <f>IF(Tabela1[[#This Row],[distância '[km']]]&gt;100,TRUNC(Tabela1[[#This Row],[distância '[km']]]/'Custos Unitários'!$C$7,0),0)</f>
        <v>0</v>
      </c>
      <c r="L875" s="1">
        <f>Tabela1[[#This Row],[distância '[km']]]*(1+'Custos Unitários'!$C$8)*(('Custos Unitários'!$C$21*'Custos Unitários'!$C$4)+('Custos Unitários'!$C$22*'Custos Unitários'!$C$5))</f>
        <v>1335434.2207247645</v>
      </c>
      <c r="M875" s="1">
        <f>Tabela1[[#This Row],[Qtdade Amplificação]]*('Custos Unitários'!C$20)+IF(Tabela1[[#This Row],[Qtdade Amplificação]]&gt;4,TRUNC(Tabela1[[#This Row],[Qtdade Amplificação]]/4)*'Custos Unitários'!C$17,0)</f>
        <v>0</v>
      </c>
      <c r="N87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7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75" s="1">
        <f>'Custos Unitários'!$C$23*'Custos Unitários'!$C$6</f>
        <v>302692.44182889489</v>
      </c>
      <c r="Q875" s="5">
        <f>SUM(Tabela2[[#This Row],[custo duto e fibra]:[custo infra estação]])</f>
        <v>2004598.4602749955</v>
      </c>
      <c r="R875" s="2">
        <f>Tabela1[[#This Row],[distância '[km']]]*(1+'Custos Unitários'!$C$8)*('Custos Unitários'!$C$21*'Custos Unitários'!$C$4*'Custos Unitários'!$E$21+'Custos Unitários'!$C$22*'Custos Unitários'!$C$5*'Custos Unitários'!$E$22)</f>
        <v>16025.210648697175</v>
      </c>
      <c r="S875" s="2">
        <f>Tabela1[[#This Row],[Qtdade Amplificação]]*('Custos Unitários'!D$20)+IF(Tabela1[[#This Row],[Qtdade Amplificação]]&gt;4,TRUNC(Tabela1[[#This Row],[Qtdade Amplificação]]/4)*'Custos Unitários'!D$17,0)</f>
        <v>0</v>
      </c>
      <c r="T87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7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75" s="2">
        <f>'Custos Unitários'!$C$23*'Custos Unitários'!$E$23*'Custos Unitários'!$C$6</f>
        <v>24215.39534631159</v>
      </c>
      <c r="W875" s="5">
        <f>SUM(Tabela3[[#This Row],[opex duto e fibra]:[opex infra estação]])</f>
        <v>73227.851152179908</v>
      </c>
    </row>
    <row r="876" spans="1:23" x14ac:dyDescent="0.25">
      <c r="A876" s="10">
        <v>292160</v>
      </c>
      <c r="B876" s="10" t="s">
        <v>8</v>
      </c>
      <c r="C876" s="10" t="s">
        <v>2877</v>
      </c>
      <c r="D876" s="10" t="s">
        <v>2878</v>
      </c>
      <c r="E876" s="10">
        <v>291320</v>
      </c>
      <c r="F876" s="10" t="s">
        <v>8</v>
      </c>
      <c r="G876" s="10" t="s">
        <v>2035</v>
      </c>
      <c r="H876" s="10" t="s">
        <v>2036</v>
      </c>
      <c r="I876" s="10">
        <v>1</v>
      </c>
      <c r="J876" s="11">
        <v>88.668000000000006</v>
      </c>
      <c r="K876" s="11">
        <f>IF(Tabela1[[#This Row],[distância '[km']]]&gt;100,TRUNC(Tabela1[[#This Row],[distância '[km']]]/'Custos Unitários'!$C$7,0),0)</f>
        <v>0</v>
      </c>
      <c r="L876" s="1">
        <f>Tabela1[[#This Row],[distância '[km']]]*(1+'Custos Unitários'!$C$8)*(('Custos Unitários'!$C$21*'Custos Unitários'!$C$4)+('Custos Unitários'!$C$22*'Custos Unitários'!$C$5))</f>
        <v>3393136.4152569971</v>
      </c>
      <c r="M876" s="1">
        <f>Tabela1[[#This Row],[Qtdade Amplificação]]*('Custos Unitários'!C$20)+IF(Tabela1[[#This Row],[Qtdade Amplificação]]&gt;4,TRUNC(Tabela1[[#This Row],[Qtdade Amplificação]]/4)*'Custos Unitários'!C$17,0)</f>
        <v>0</v>
      </c>
      <c r="N87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87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876" s="1">
        <f>'Custos Unitários'!$C$23*'Custos Unitários'!$C$6</f>
        <v>302692.44182889489</v>
      </c>
      <c r="Q876" s="5">
        <f>SUM(Tabela2[[#This Row],[custo duto e fibra]:[custo infra estação]])</f>
        <v>4113611.9958986975</v>
      </c>
      <c r="R876" s="2">
        <f>Tabela1[[#This Row],[distância '[km']]]*(1+'Custos Unitários'!$C$8)*('Custos Unitários'!$C$21*'Custos Unitários'!$C$4*'Custos Unitários'!$E$21+'Custos Unitários'!$C$22*'Custos Unitários'!$C$5*'Custos Unitários'!$E$22)</f>
        <v>40717.636983083969</v>
      </c>
      <c r="S876" s="2">
        <f>Tabela1[[#This Row],[Qtdade Amplificação]]*('Custos Unitários'!D$20)+IF(Tabela1[[#This Row],[Qtdade Amplificação]]&gt;4,TRUNC(Tabela1[[#This Row],[Qtdade Amplificação]]/4)*'Custos Unitários'!D$17,0)</f>
        <v>0</v>
      </c>
      <c r="T87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87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876" s="2">
        <f>'Custos Unitários'!$C$23*'Custos Unitários'!$E$23*'Custos Unitários'!$C$6</f>
        <v>24215.39534631159</v>
      </c>
      <c r="W876" s="5">
        <f>SUM(Tabela3[[#This Row],[opex duto e fibra]:[opex infra estação]])</f>
        <v>103051.41159571364</v>
      </c>
    </row>
    <row r="877" spans="1:23" x14ac:dyDescent="0.25">
      <c r="A877" s="10">
        <v>521385</v>
      </c>
      <c r="B877" s="10" t="s">
        <v>42</v>
      </c>
      <c r="C877" s="10" t="s">
        <v>2879</v>
      </c>
      <c r="D877" s="10" t="s">
        <v>2880</v>
      </c>
      <c r="E877" s="10">
        <v>521120</v>
      </c>
      <c r="F877" s="10" t="s">
        <v>42</v>
      </c>
      <c r="G877" s="10" t="s">
        <v>1928</v>
      </c>
      <c r="H877" s="10" t="s">
        <v>1929</v>
      </c>
      <c r="I877" s="10">
        <v>1</v>
      </c>
      <c r="J877" s="11">
        <v>39.966000000000001</v>
      </c>
      <c r="K877" s="11">
        <f>IF(Tabela1[[#This Row],[distância '[km']]]&gt;100,TRUNC(Tabela1[[#This Row],[distância '[km']]]/'Custos Unitários'!$C$7,0),0)</f>
        <v>0</v>
      </c>
      <c r="L877" s="1">
        <f>Tabela1[[#This Row],[distância '[km']]]*(1+'Custos Unitários'!$C$8)*(('Custos Unitários'!$C$21*'Custos Unitários'!$C$4)+('Custos Unitários'!$C$22*'Custos Unitários'!$C$5))</f>
        <v>1529414.1062408215</v>
      </c>
      <c r="M877" s="1">
        <f>Tabela1[[#This Row],[Qtdade Amplificação]]*('Custos Unitários'!C$20)+IF(Tabela1[[#This Row],[Qtdade Amplificação]]&gt;4,TRUNC(Tabela1[[#This Row],[Qtdade Amplificação]]/4)*'Custos Unitários'!C$17,0)</f>
        <v>0</v>
      </c>
      <c r="N87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7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77" s="1">
        <f>'Custos Unitários'!$C$23*'Custos Unitários'!$C$6</f>
        <v>302692.44182889489</v>
      </c>
      <c r="Q877" s="5">
        <f>SUM(Tabela2[[#This Row],[custo duto e fibra]:[custo infra estação]])</f>
        <v>2198578.3457910526</v>
      </c>
      <c r="R877" s="2">
        <f>Tabela1[[#This Row],[distância '[km']]]*(1+'Custos Unitários'!$C$8)*('Custos Unitários'!$C$21*'Custos Unitários'!$C$4*'Custos Unitários'!$E$21+'Custos Unitários'!$C$22*'Custos Unitários'!$C$5*'Custos Unitários'!$E$22)</f>
        <v>18352.96927488986</v>
      </c>
      <c r="S877" s="2">
        <f>Tabela1[[#This Row],[Qtdade Amplificação]]*('Custos Unitários'!D$20)+IF(Tabela1[[#This Row],[Qtdade Amplificação]]&gt;4,TRUNC(Tabela1[[#This Row],[Qtdade Amplificação]]/4)*'Custos Unitários'!D$17,0)</f>
        <v>0</v>
      </c>
      <c r="T87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7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77" s="2">
        <f>'Custos Unitários'!$C$23*'Custos Unitários'!$E$23*'Custos Unitários'!$C$6</f>
        <v>24215.39534631159</v>
      </c>
      <c r="W877" s="5">
        <f>SUM(Tabela3[[#This Row],[opex duto e fibra]:[opex infra estação]])</f>
        <v>75555.609778372585</v>
      </c>
    </row>
    <row r="878" spans="1:23" x14ac:dyDescent="0.25">
      <c r="A878" s="10">
        <v>314360</v>
      </c>
      <c r="B878" s="10" t="s">
        <v>37</v>
      </c>
      <c r="C878" s="10" t="s">
        <v>2883</v>
      </c>
      <c r="D878" s="10" t="s">
        <v>2884</v>
      </c>
      <c r="E878" s="10">
        <v>311910</v>
      </c>
      <c r="F878" s="10" t="s">
        <v>37</v>
      </c>
      <c r="G878" s="10" t="s">
        <v>2825</v>
      </c>
      <c r="H878" s="10" t="s">
        <v>2826</v>
      </c>
      <c r="I878" s="10">
        <v>1</v>
      </c>
      <c r="J878" s="11">
        <v>39.338000000000001</v>
      </c>
      <c r="K878" s="11">
        <f>IF(Tabela1[[#This Row],[distância '[km']]]&gt;100,TRUNC(Tabela1[[#This Row],[distância '[km']]]/'Custos Unitários'!$C$7,0),0)</f>
        <v>0</v>
      </c>
      <c r="L878" s="1">
        <f>Tabela1[[#This Row],[distância '[km']]]*(1+'Custos Unitários'!$C$8)*(('Custos Unitários'!$C$21*'Custos Unitários'!$C$4)+('Custos Unitários'!$C$22*'Custos Unitários'!$C$5))</f>
        <v>1505381.8773783073</v>
      </c>
      <c r="M878" s="1">
        <f>Tabela1[[#This Row],[Qtdade Amplificação]]*('Custos Unitários'!C$20)+IF(Tabela1[[#This Row],[Qtdade Amplificação]]&gt;4,TRUNC(Tabela1[[#This Row],[Qtdade Amplificação]]/4)*'Custos Unitários'!C$17,0)</f>
        <v>0</v>
      </c>
      <c r="N87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7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78" s="1">
        <f>'Custos Unitários'!$C$23*'Custos Unitários'!$C$6</f>
        <v>302692.44182889489</v>
      </c>
      <c r="Q878" s="5">
        <f>SUM(Tabela2[[#This Row],[custo duto e fibra]:[custo infra estação]])</f>
        <v>2174546.1169285383</v>
      </c>
      <c r="R878" s="2">
        <f>Tabela1[[#This Row],[distância '[km']]]*(1+'Custos Unitários'!$C$8)*('Custos Unitários'!$C$21*'Custos Unitários'!$C$4*'Custos Unitários'!$E$21+'Custos Unitários'!$C$22*'Custos Unitários'!$C$5*'Custos Unitários'!$E$22)</f>
        <v>18064.58252853969</v>
      </c>
      <c r="S878" s="2">
        <f>Tabela1[[#This Row],[Qtdade Amplificação]]*('Custos Unitários'!D$20)+IF(Tabela1[[#This Row],[Qtdade Amplificação]]&gt;4,TRUNC(Tabela1[[#This Row],[Qtdade Amplificação]]/4)*'Custos Unitários'!D$17,0)</f>
        <v>0</v>
      </c>
      <c r="T87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7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78" s="2">
        <f>'Custos Unitários'!$C$23*'Custos Unitários'!$E$23*'Custos Unitários'!$C$6</f>
        <v>24215.39534631159</v>
      </c>
      <c r="W878" s="5">
        <f>SUM(Tabela3[[#This Row],[opex duto e fibra]:[opex infra estação]])</f>
        <v>75267.223032022419</v>
      </c>
    </row>
    <row r="879" spans="1:23" x14ac:dyDescent="0.25">
      <c r="A879" s="10">
        <v>314370</v>
      </c>
      <c r="B879" s="10" t="s">
        <v>37</v>
      </c>
      <c r="C879" s="10" t="s">
        <v>2885</v>
      </c>
      <c r="D879" s="10" t="s">
        <v>2886</v>
      </c>
      <c r="E879" s="10">
        <v>311750</v>
      </c>
      <c r="F879" s="10" t="s">
        <v>37</v>
      </c>
      <c r="G879" s="10" t="s">
        <v>224</v>
      </c>
      <c r="H879" s="10" t="s">
        <v>225</v>
      </c>
      <c r="I879" s="10">
        <v>1</v>
      </c>
      <c r="J879" s="11">
        <v>57.673999999999999</v>
      </c>
      <c r="K879" s="11">
        <f>IF(Tabela1[[#This Row],[distância '[km']]]&gt;100,TRUNC(Tabela1[[#This Row],[distância '[km']]]/'Custos Unitários'!$C$7,0),0)</f>
        <v>0</v>
      </c>
      <c r="L879" s="1">
        <f>Tabela1[[#This Row],[distância '[km']]]*(1+'Custos Unitários'!$C$8)*(('Custos Unitários'!$C$21*'Custos Unitários'!$C$4)+('Custos Unitários'!$C$22*'Custos Unitários'!$C$5))</f>
        <v>2207061.7315551499</v>
      </c>
      <c r="M879" s="1">
        <f>Tabela1[[#This Row],[Qtdade Amplificação]]*('Custos Unitários'!C$20)+IF(Tabela1[[#This Row],[Qtdade Amplificação]]&gt;4,TRUNC(Tabela1[[#This Row],[Qtdade Amplificação]]/4)*'Custos Unitários'!C$17,0)</f>
        <v>0</v>
      </c>
      <c r="N87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87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879" s="1">
        <f>'Custos Unitários'!$C$23*'Custos Unitários'!$C$6</f>
        <v>302692.44182889489</v>
      </c>
      <c r="Q879" s="5">
        <f>SUM(Tabela2[[#This Row],[custo duto e fibra]:[custo infra estação]])</f>
        <v>2881635.6590560232</v>
      </c>
      <c r="R879" s="2">
        <f>Tabela1[[#This Row],[distância '[km']]]*(1+'Custos Unitários'!$C$8)*('Custos Unitários'!$C$21*'Custos Unitários'!$C$4*'Custos Unitários'!$E$21+'Custos Unitários'!$C$22*'Custos Unitários'!$C$5*'Custos Unitários'!$E$22)</f>
        <v>26484.740778661802</v>
      </c>
      <c r="S879" s="2">
        <f>Tabela1[[#This Row],[Qtdade Amplificação]]*('Custos Unitários'!D$20)+IF(Tabela1[[#This Row],[Qtdade Amplificação]]&gt;4,TRUNC(Tabela1[[#This Row],[Qtdade Amplificação]]/4)*'Custos Unitários'!D$17,0)</f>
        <v>0</v>
      </c>
      <c r="T87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87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879" s="2">
        <f>'Custos Unitários'!$C$23*'Custos Unitários'!$E$23*'Custos Unitários'!$C$6</f>
        <v>24215.39534631159</v>
      </c>
      <c r="W879" s="5">
        <f>SUM(Tabela3[[#This Row],[opex duto e fibra]:[opex infra estação]])</f>
        <v>84228.350077208743</v>
      </c>
    </row>
    <row r="880" spans="1:23" x14ac:dyDescent="0.25">
      <c r="A880" s="10">
        <v>431245</v>
      </c>
      <c r="B880" s="10" t="s">
        <v>32</v>
      </c>
      <c r="C880" s="10" t="s">
        <v>2887</v>
      </c>
      <c r="D880" s="10" t="s">
        <v>2888</v>
      </c>
      <c r="E880" s="10">
        <v>430450</v>
      </c>
      <c r="F880" s="10" t="s">
        <v>32</v>
      </c>
      <c r="G880" s="10" t="s">
        <v>1049</v>
      </c>
      <c r="H880" s="10" t="s">
        <v>1050</v>
      </c>
      <c r="I880" s="10">
        <v>1</v>
      </c>
      <c r="J880" s="11">
        <v>27.885000000000002</v>
      </c>
      <c r="K880" s="11">
        <f>IF(Tabela1[[#This Row],[distância '[km']]]&gt;100,TRUNC(Tabela1[[#This Row],[distância '[km']]]/'Custos Unitários'!$C$7,0),0)</f>
        <v>0</v>
      </c>
      <c r="L880" s="1">
        <f>Tabela1[[#This Row],[distância '[km']]]*(1+'Custos Unitários'!$C$8)*(('Custos Unitários'!$C$21*'Custos Unitários'!$C$4)+('Custos Unitários'!$C$22*'Custos Unitários'!$C$5))</f>
        <v>1067099.8436802609</v>
      </c>
      <c r="M880" s="1">
        <f>Tabela1[[#This Row],[Qtdade Amplificação]]*('Custos Unitários'!C$20)+IF(Tabela1[[#This Row],[Qtdade Amplificação]]&gt;4,TRUNC(Tabela1[[#This Row],[Qtdade Amplificação]]/4)*'Custos Unitários'!C$17,0)</f>
        <v>0</v>
      </c>
      <c r="N88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8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80" s="1">
        <f>'Custos Unitários'!$C$23*'Custos Unitários'!$C$6</f>
        <v>302692.44182889489</v>
      </c>
      <c r="Q880" s="5">
        <f>SUM(Tabela2[[#This Row],[custo duto e fibra]:[custo infra estação]])</f>
        <v>1736264.083230492</v>
      </c>
      <c r="R880" s="2">
        <f>Tabela1[[#This Row],[distância '[km']]]*(1+'Custos Unitários'!$C$8)*('Custos Unitários'!$C$21*'Custos Unitários'!$C$4*'Custos Unitários'!$E$21+'Custos Unitários'!$C$22*'Custos Unitários'!$C$5*'Custos Unitários'!$E$22)</f>
        <v>12805.198124163131</v>
      </c>
      <c r="S880" s="2">
        <f>Tabela1[[#This Row],[Qtdade Amplificação]]*('Custos Unitários'!D$20)+IF(Tabela1[[#This Row],[Qtdade Amplificação]]&gt;4,TRUNC(Tabela1[[#This Row],[Qtdade Amplificação]]/4)*'Custos Unitários'!D$17,0)</f>
        <v>0</v>
      </c>
      <c r="T88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8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80" s="2">
        <f>'Custos Unitários'!$C$23*'Custos Unitários'!$E$23*'Custos Unitários'!$C$6</f>
        <v>24215.39534631159</v>
      </c>
      <c r="W880" s="5">
        <f>SUM(Tabela3[[#This Row],[opex duto e fibra]:[opex infra estação]])</f>
        <v>70007.838627645862</v>
      </c>
    </row>
    <row r="881" spans="1:23" x14ac:dyDescent="0.25">
      <c r="A881" s="10">
        <v>292180</v>
      </c>
      <c r="B881" s="10" t="s">
        <v>8</v>
      </c>
      <c r="C881" s="10" t="s">
        <v>2891</v>
      </c>
      <c r="D881" s="10" t="s">
        <v>2892</v>
      </c>
      <c r="E881" s="10">
        <v>291940</v>
      </c>
      <c r="F881" s="10" t="s">
        <v>8</v>
      </c>
      <c r="G881" s="10" t="s">
        <v>2537</v>
      </c>
      <c r="H881" s="10" t="s">
        <v>2538</v>
      </c>
      <c r="I881" s="10">
        <v>1</v>
      </c>
      <c r="J881" s="11">
        <v>48.293999999999997</v>
      </c>
      <c r="K881" s="11">
        <f>IF(Tabela1[[#This Row],[distância '[km']]]&gt;100,TRUNC(Tabela1[[#This Row],[distância '[km']]]/'Custos Unitários'!$C$7,0),0)</f>
        <v>0</v>
      </c>
      <c r="L881" s="1">
        <f>Tabela1[[#This Row],[distância '[km']]]*(1+'Custos Unitários'!$C$8)*(('Custos Unitários'!$C$21*'Custos Unitários'!$C$4)+('Custos Unitários'!$C$22*'Custos Unitários'!$C$5))</f>
        <v>1848109.0138316124</v>
      </c>
      <c r="M881" s="1">
        <f>Tabela1[[#This Row],[Qtdade Amplificação]]*('Custos Unitários'!C$20)+IF(Tabela1[[#This Row],[Qtdade Amplificação]]&gt;4,TRUNC(Tabela1[[#This Row],[Qtdade Amplificação]]/4)*'Custos Unitários'!C$17,0)</f>
        <v>0</v>
      </c>
      <c r="N88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8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81" s="1">
        <f>'Custos Unitários'!$C$23*'Custos Unitários'!$C$6</f>
        <v>302692.44182889489</v>
      </c>
      <c r="Q881" s="5">
        <f>SUM(Tabela2[[#This Row],[custo duto e fibra]:[custo infra estação]])</f>
        <v>2517273.2533818437</v>
      </c>
      <c r="R881" s="2">
        <f>Tabela1[[#This Row],[distância '[km']]]*(1+'Custos Unitários'!$C$8)*('Custos Unitários'!$C$21*'Custos Unitários'!$C$4*'Custos Unitários'!$E$21+'Custos Unitários'!$C$22*'Custos Unitários'!$C$5*'Custos Unitários'!$E$22)</f>
        <v>22177.30816597935</v>
      </c>
      <c r="S881" s="2">
        <f>Tabela1[[#This Row],[Qtdade Amplificação]]*('Custos Unitários'!D$20)+IF(Tabela1[[#This Row],[Qtdade Amplificação]]&gt;4,TRUNC(Tabela1[[#This Row],[Qtdade Amplificação]]/4)*'Custos Unitários'!D$17,0)</f>
        <v>0</v>
      </c>
      <c r="T88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8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81" s="2">
        <f>'Custos Unitários'!$C$23*'Custos Unitários'!$E$23*'Custos Unitários'!$C$6</f>
        <v>24215.39534631159</v>
      </c>
      <c r="W881" s="5">
        <f>SUM(Tabela3[[#This Row],[opex duto e fibra]:[opex infra estação]])</f>
        <v>79379.948669462072</v>
      </c>
    </row>
    <row r="882" spans="1:23" x14ac:dyDescent="0.25">
      <c r="A882" s="10">
        <v>521390</v>
      </c>
      <c r="B882" s="10" t="s">
        <v>42</v>
      </c>
      <c r="C882" s="10" t="s">
        <v>2893</v>
      </c>
      <c r="D882" s="10" t="s">
        <v>2894</v>
      </c>
      <c r="E882" s="10">
        <v>520393</v>
      </c>
      <c r="F882" s="10" t="s">
        <v>42</v>
      </c>
      <c r="G882" s="10" t="s">
        <v>849</v>
      </c>
      <c r="H882" s="10" t="s">
        <v>850</v>
      </c>
      <c r="I882" s="10">
        <v>1</v>
      </c>
      <c r="J882" s="11">
        <v>31.800999999999998</v>
      </c>
      <c r="K882" s="11">
        <f>IF(Tabela1[[#This Row],[distância '[km']]]&gt;100,TRUNC(Tabela1[[#This Row],[distância '[km']]]/'Custos Unitários'!$C$7,0),0)</f>
        <v>0</v>
      </c>
      <c r="L882" s="1">
        <f>Tabela1[[#This Row],[distância '[km']]]*(1+'Custos Unitários'!$C$8)*(('Custos Unitários'!$C$21*'Custos Unitários'!$C$4)+('Custos Unitários'!$C$22*'Custos Unitários'!$C$5))</f>
        <v>1216956.8631477845</v>
      </c>
      <c r="M882" s="1">
        <f>Tabela1[[#This Row],[Qtdade Amplificação]]*('Custos Unitários'!C$20)+IF(Tabela1[[#This Row],[Qtdade Amplificação]]&gt;4,TRUNC(Tabela1[[#This Row],[Qtdade Amplificação]]/4)*'Custos Unitários'!C$17,0)</f>
        <v>0</v>
      </c>
      <c r="N88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8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82" s="1">
        <f>'Custos Unitários'!$C$23*'Custos Unitários'!$C$6</f>
        <v>302692.44182889489</v>
      </c>
      <c r="Q882" s="5">
        <f>SUM(Tabela2[[#This Row],[custo duto e fibra]:[custo infra estação]])</f>
        <v>1886121.1026980155</v>
      </c>
      <c r="R882" s="2">
        <f>Tabela1[[#This Row],[distância '[km']]]*(1+'Custos Unitários'!$C$8)*('Custos Unitários'!$C$21*'Custos Unitários'!$C$4*'Custos Unitários'!$E$21+'Custos Unitários'!$C$22*'Custos Unitários'!$C$5*'Custos Unitários'!$E$22)</f>
        <v>14603.482357773413</v>
      </c>
      <c r="S882" s="2">
        <f>Tabela1[[#This Row],[Qtdade Amplificação]]*('Custos Unitários'!D$20)+IF(Tabela1[[#This Row],[Qtdade Amplificação]]&gt;4,TRUNC(Tabela1[[#This Row],[Qtdade Amplificação]]/4)*'Custos Unitários'!D$17,0)</f>
        <v>0</v>
      </c>
      <c r="T88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8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82" s="2">
        <f>'Custos Unitários'!$C$23*'Custos Unitários'!$E$23*'Custos Unitários'!$C$6</f>
        <v>24215.39534631159</v>
      </c>
      <c r="W882" s="5">
        <f>SUM(Tabela3[[#This Row],[opex duto e fibra]:[opex infra estação]])</f>
        <v>71806.122861256139</v>
      </c>
    </row>
    <row r="883" spans="1:23" x14ac:dyDescent="0.25">
      <c r="A883" s="10">
        <v>431250</v>
      </c>
      <c r="B883" s="10" t="s">
        <v>32</v>
      </c>
      <c r="C883" s="10" t="s">
        <v>2895</v>
      </c>
      <c r="D883" s="10" t="s">
        <v>2896</v>
      </c>
      <c r="E883" s="10">
        <v>430190</v>
      </c>
      <c r="F883" s="10" t="s">
        <v>32</v>
      </c>
      <c r="G883" s="10" t="s">
        <v>4864</v>
      </c>
      <c r="H883" s="10" t="s">
        <v>4865</v>
      </c>
      <c r="I883" s="10">
        <v>1</v>
      </c>
      <c r="J883" s="11">
        <v>273.53199999999998</v>
      </c>
      <c r="K883" s="11">
        <f>IF(Tabela1[[#This Row],[distância '[km']]]&gt;100,TRUNC(Tabela1[[#This Row],[distância '[km']]]/'Custos Unitários'!$C$7,0),0)</f>
        <v>3</v>
      </c>
      <c r="L883" s="1">
        <f>Tabela1[[#This Row],[distância '[km']]]*(1+'Custos Unitários'!$C$8)*(('Custos Unitários'!$C$21*'Custos Unitários'!$C$4)+('Custos Unitários'!$C$22*'Custos Unitários'!$C$5))</f>
        <v>10467489.849078324</v>
      </c>
      <c r="M883" s="1">
        <f>Tabela1[[#This Row],[Qtdade Amplificação]]*('Custos Unitários'!C$20)+IF(Tabela1[[#This Row],[Qtdade Amplificação]]&gt;4,TRUNC(Tabela1[[#This Row],[Qtdade Amplificação]]/4)*'Custos Unitários'!C$17,0)</f>
        <v>699023.31543720409</v>
      </c>
      <c r="N88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88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883" s="1">
        <f>'Custos Unitários'!$C$23*'Custos Unitários'!$C$6</f>
        <v>302692.44182889489</v>
      </c>
      <c r="Q883" s="5">
        <f>SUM(Tabela2[[#This Row],[custo duto e fibra]:[custo infra estação]])</f>
        <v>11886988.745157229</v>
      </c>
      <c r="R883" s="2">
        <f>Tabela1[[#This Row],[distância '[km']]]*(1+'Custos Unitários'!$C$8)*('Custos Unitários'!$C$21*'Custos Unitários'!$C$4*'Custos Unitários'!$E$21+'Custos Unitários'!$C$22*'Custos Unitários'!$C$5*'Custos Unitários'!$E$22)</f>
        <v>125609.8781889399</v>
      </c>
      <c r="S883" s="2">
        <f>Tabela1[[#This Row],[Qtdade Amplificação]]*('Custos Unitários'!D$20)+IF(Tabela1[[#This Row],[Qtdade Amplificação]]&gt;4,TRUNC(Tabela1[[#This Row],[Qtdade Amplificação]]/4)*'Custos Unitários'!D$17,0)</f>
        <v>53737.035117555082</v>
      </c>
      <c r="T88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88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883" s="2">
        <f>'Custos Unitários'!$C$23*'Custos Unitários'!$E$23*'Custos Unitários'!$C$6</f>
        <v>24215.39534631159</v>
      </c>
      <c r="W883" s="5">
        <f>SUM(Tabela3[[#This Row],[opex duto e fibra]:[opex infra estação]])</f>
        <v>241680.68791912461</v>
      </c>
    </row>
    <row r="884" spans="1:23" x14ac:dyDescent="0.25">
      <c r="A884" s="10">
        <v>150490</v>
      </c>
      <c r="B884" s="10" t="s">
        <v>14</v>
      </c>
      <c r="C884" s="10" t="s">
        <v>2897</v>
      </c>
      <c r="D884" s="10" t="s">
        <v>2898</v>
      </c>
      <c r="E884" s="10">
        <v>150770</v>
      </c>
      <c r="F884" s="10" t="s">
        <v>14</v>
      </c>
      <c r="G884" s="10" t="s">
        <v>4220</v>
      </c>
      <c r="H884" s="10" t="s">
        <v>4221</v>
      </c>
      <c r="I884" s="10">
        <v>0</v>
      </c>
      <c r="J884" s="11">
        <v>38.915393447689532</v>
      </c>
      <c r="K884" s="11">
        <f>IF(Tabela1[[#This Row],[distância '[km']]]&gt;100,TRUNC(Tabela1[[#This Row],[distância '[km']]]/'Custos Unitários'!$C$7,0),0)</f>
        <v>0</v>
      </c>
      <c r="L884" s="1">
        <f>Tabela1[[#This Row],[distância '[km']]]*(1+'Custos Unitários'!$C$8)*(('Custos Unitários'!$C$21*'Custos Unitários'!$C$4)+('Custos Unitários'!$C$22*'Custos Unitários'!$C$5))</f>
        <v>1489209.6203975377</v>
      </c>
      <c r="M884" s="1">
        <f>Tabela1[[#This Row],[Qtdade Amplificação]]*('Custos Unitários'!C$20)+IF(Tabela1[[#This Row],[Qtdade Amplificação]]&gt;4,TRUNC(Tabela1[[#This Row],[Qtdade Amplificação]]/4)*'Custos Unitários'!C$17,0)</f>
        <v>0</v>
      </c>
      <c r="N88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8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84" s="1">
        <f>'Custos Unitários'!$C$23*'Custos Unitários'!$C$6</f>
        <v>302692.44182889489</v>
      </c>
      <c r="Q884" s="5">
        <f>SUM(Tabela2[[#This Row],[custo duto e fibra]:[custo infra estação]])</f>
        <v>2158373.859947769</v>
      </c>
      <c r="R884" s="2">
        <f>Tabela1[[#This Row],[distância '[km']]]*(1+'Custos Unitários'!$C$8)*('Custos Unitários'!$C$21*'Custos Unitários'!$C$4*'Custos Unitários'!$E$21+'Custos Unitários'!$C$22*'Custos Unitários'!$C$5*'Custos Unitários'!$E$22)</f>
        <v>17870.515444770455</v>
      </c>
      <c r="S884" s="2">
        <f>Tabela1[[#This Row],[Qtdade Amplificação]]*('Custos Unitários'!D$20)+IF(Tabela1[[#This Row],[Qtdade Amplificação]]&gt;4,TRUNC(Tabela1[[#This Row],[Qtdade Amplificação]]/4)*'Custos Unitários'!D$17,0)</f>
        <v>0</v>
      </c>
      <c r="T88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8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84" s="2">
        <f>'Custos Unitários'!$C$23*'Custos Unitários'!$E$23*'Custos Unitários'!$C$6</f>
        <v>24215.39534631159</v>
      </c>
      <c r="W884" s="5">
        <f>SUM(Tabela3[[#This Row],[opex duto e fibra]:[opex infra estação]])</f>
        <v>75073.155948253174</v>
      </c>
    </row>
    <row r="885" spans="1:23" x14ac:dyDescent="0.25">
      <c r="A885" s="10">
        <v>250980</v>
      </c>
      <c r="B885" s="10" t="s">
        <v>61</v>
      </c>
      <c r="C885" s="10" t="s">
        <v>2901</v>
      </c>
      <c r="D885" s="10" t="s">
        <v>2902</v>
      </c>
      <c r="E885" s="10">
        <v>250640</v>
      </c>
      <c r="F885" s="10" t="s">
        <v>61</v>
      </c>
      <c r="G885" s="10" t="s">
        <v>2903</v>
      </c>
      <c r="H885" s="10" t="s">
        <v>2904</v>
      </c>
      <c r="I885" s="10">
        <v>1</v>
      </c>
      <c r="J885" s="11">
        <v>13.13</v>
      </c>
      <c r="K885" s="11">
        <f>IF(Tabela1[[#This Row],[distância '[km']]]&gt;100,TRUNC(Tabela1[[#This Row],[distância '[km']]]/'Custos Unitários'!$C$7,0),0)</f>
        <v>0</v>
      </c>
      <c r="L885" s="1">
        <f>Tabela1[[#This Row],[distância '[km']]]*(1+'Custos Unitários'!$C$8)*(('Custos Unitários'!$C$21*'Custos Unitários'!$C$4)+('Custos Unitários'!$C$22*'Custos Unitários'!$C$5))</f>
        <v>502457.26905224402</v>
      </c>
      <c r="M885" s="1">
        <f>Tabela1[[#This Row],[Qtdade Amplificação]]*('Custos Unitários'!C$20)+IF(Tabela1[[#This Row],[Qtdade Amplificação]]&gt;4,TRUNC(Tabela1[[#This Row],[Qtdade Amplificação]]/4)*'Custos Unitários'!C$17,0)</f>
        <v>0</v>
      </c>
      <c r="N88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8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85" s="1">
        <f>'Custos Unitários'!$C$23*'Custos Unitários'!$C$6</f>
        <v>302692.44182889489</v>
      </c>
      <c r="Q885" s="5">
        <f>SUM(Tabela2[[#This Row],[custo duto e fibra]:[custo infra estação]])</f>
        <v>1171621.5086024753</v>
      </c>
      <c r="R885" s="2">
        <f>Tabela1[[#This Row],[distância '[km']]]*(1+'Custos Unitários'!$C$8)*('Custos Unitários'!$C$21*'Custos Unitários'!$C$4*'Custos Unitários'!$E$21+'Custos Unitários'!$C$22*'Custos Unitários'!$C$5*'Custos Unitários'!$E$22)</f>
        <v>6029.4872286269283</v>
      </c>
      <c r="S885" s="2">
        <f>Tabela1[[#This Row],[Qtdade Amplificação]]*('Custos Unitários'!D$20)+IF(Tabela1[[#This Row],[Qtdade Amplificação]]&gt;4,TRUNC(Tabela1[[#This Row],[Qtdade Amplificação]]/4)*'Custos Unitários'!D$17,0)</f>
        <v>0</v>
      </c>
      <c r="T88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8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85" s="2">
        <f>'Custos Unitários'!$C$23*'Custos Unitários'!$E$23*'Custos Unitários'!$C$6</f>
        <v>24215.39534631159</v>
      </c>
      <c r="W885" s="5">
        <f>SUM(Tabela3[[#This Row],[opex duto e fibra]:[opex infra estação]])</f>
        <v>63232.127732109657</v>
      </c>
    </row>
    <row r="886" spans="1:23" x14ac:dyDescent="0.25">
      <c r="A886" s="10">
        <v>220669</v>
      </c>
      <c r="B886" s="10" t="s">
        <v>27</v>
      </c>
      <c r="C886" s="10" t="s">
        <v>2907</v>
      </c>
      <c r="D886" s="10" t="s">
        <v>2908</v>
      </c>
      <c r="E886" s="10">
        <v>220540</v>
      </c>
      <c r="F886" s="10" t="s">
        <v>27</v>
      </c>
      <c r="G886" s="10" t="s">
        <v>2355</v>
      </c>
      <c r="H886" s="10" t="s">
        <v>2356</v>
      </c>
      <c r="I886" s="10">
        <v>1</v>
      </c>
      <c r="J886" s="11">
        <v>31.844999999999999</v>
      </c>
      <c r="K886" s="11">
        <f>IF(Tabela1[[#This Row],[distância '[km']]]&gt;100,TRUNC(Tabela1[[#This Row],[distância '[km']]]/'Custos Unitários'!$C$7,0),0)</f>
        <v>0</v>
      </c>
      <c r="L886" s="1">
        <f>Tabela1[[#This Row],[distância '[km']]]*(1+'Custos Unitários'!$C$8)*(('Custos Unitários'!$C$21*'Custos Unitários'!$C$4)+('Custos Unitários'!$C$22*'Custos Unitários'!$C$5))</f>
        <v>1218640.6498833748</v>
      </c>
      <c r="M886" s="1">
        <f>Tabela1[[#This Row],[Qtdade Amplificação]]*('Custos Unitários'!C$20)+IF(Tabela1[[#This Row],[Qtdade Amplificação]]&gt;4,TRUNC(Tabela1[[#This Row],[Qtdade Amplificação]]/4)*'Custos Unitários'!C$17,0)</f>
        <v>0</v>
      </c>
      <c r="N88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8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86" s="1">
        <f>'Custos Unitários'!$C$23*'Custos Unitários'!$C$6</f>
        <v>302692.44182889489</v>
      </c>
      <c r="Q886" s="5">
        <f>SUM(Tabela2[[#This Row],[custo duto e fibra]:[custo infra estação]])</f>
        <v>1887804.8894336058</v>
      </c>
      <c r="R886" s="2">
        <f>Tabela1[[#This Row],[distância '[km']]]*(1+'Custos Unitários'!$C$8)*('Custos Unitários'!$C$21*'Custos Unitários'!$C$4*'Custos Unitários'!$E$21+'Custos Unitários'!$C$22*'Custos Unitários'!$C$5*'Custos Unitários'!$E$22)</f>
        <v>14623.687798600498</v>
      </c>
      <c r="S886" s="2">
        <f>Tabela1[[#This Row],[Qtdade Amplificação]]*('Custos Unitários'!D$20)+IF(Tabela1[[#This Row],[Qtdade Amplificação]]&gt;4,TRUNC(Tabela1[[#This Row],[Qtdade Amplificação]]/4)*'Custos Unitários'!D$17,0)</f>
        <v>0</v>
      </c>
      <c r="T88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8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86" s="2">
        <f>'Custos Unitários'!$C$23*'Custos Unitários'!$E$23*'Custos Unitários'!$C$6</f>
        <v>24215.39534631159</v>
      </c>
      <c r="W886" s="5">
        <f>SUM(Tabela3[[#This Row],[opex duto e fibra]:[opex infra estação]])</f>
        <v>71826.328302083217</v>
      </c>
    </row>
    <row r="887" spans="1:23" x14ac:dyDescent="0.25">
      <c r="A887" s="10">
        <v>171395</v>
      </c>
      <c r="B887" s="10" t="s">
        <v>20</v>
      </c>
      <c r="C887" s="10" t="s">
        <v>2909</v>
      </c>
      <c r="D887" s="10" t="s">
        <v>2910</v>
      </c>
      <c r="E887" s="10">
        <v>170130</v>
      </c>
      <c r="F887" s="10" t="s">
        <v>20</v>
      </c>
      <c r="G887" s="10" t="s">
        <v>2911</v>
      </c>
      <c r="H887" s="10" t="s">
        <v>2912</v>
      </c>
      <c r="I887" s="10">
        <v>1</v>
      </c>
      <c r="J887" s="11">
        <v>21.571999999999999</v>
      </c>
      <c r="K887" s="11">
        <f>IF(Tabela1[[#This Row],[distância '[km']]]&gt;100,TRUNC(Tabela1[[#This Row],[distância '[km']]]/'Custos Unitários'!$C$7,0),0)</f>
        <v>0</v>
      </c>
      <c r="L887" s="1">
        <f>Tabela1[[#This Row],[distância '[km']]]*(1+'Custos Unitários'!$C$8)*(('Custos Unitários'!$C$21*'Custos Unitários'!$C$4)+('Custos Unitários'!$C$22*'Custos Unitários'!$C$5))</f>
        <v>825514.71500342782</v>
      </c>
      <c r="M887" s="1">
        <f>Tabela1[[#This Row],[Qtdade Amplificação]]*('Custos Unitários'!C$20)+IF(Tabela1[[#This Row],[Qtdade Amplificação]]&gt;4,TRUNC(Tabela1[[#This Row],[Qtdade Amplificação]]/4)*'Custos Unitários'!C$17,0)</f>
        <v>0</v>
      </c>
      <c r="N88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8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87" s="1">
        <f>'Custos Unitários'!$C$23*'Custos Unitários'!$C$6</f>
        <v>302692.44182889489</v>
      </c>
      <c r="Q887" s="5">
        <f>SUM(Tabela2[[#This Row],[custo duto e fibra]:[custo infra estação]])</f>
        <v>1494678.9545536591</v>
      </c>
      <c r="R887" s="2">
        <f>Tabela1[[#This Row],[distância '[km']]]*(1+'Custos Unitários'!$C$8)*('Custos Unitários'!$C$21*'Custos Unitários'!$C$4*'Custos Unitários'!$E$21+'Custos Unitários'!$C$22*'Custos Unitários'!$C$5*'Custos Unitários'!$E$22)</f>
        <v>9906.176580041134</v>
      </c>
      <c r="S887" s="2">
        <f>Tabela1[[#This Row],[Qtdade Amplificação]]*('Custos Unitários'!D$20)+IF(Tabela1[[#This Row],[Qtdade Amplificação]]&gt;4,TRUNC(Tabela1[[#This Row],[Qtdade Amplificação]]/4)*'Custos Unitários'!D$17,0)</f>
        <v>0</v>
      </c>
      <c r="T88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8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87" s="2">
        <f>'Custos Unitários'!$C$23*'Custos Unitários'!$E$23*'Custos Unitários'!$C$6</f>
        <v>24215.39534631159</v>
      </c>
      <c r="W887" s="5">
        <f>SUM(Tabela3[[#This Row],[opex duto e fibra]:[opex infra estação]])</f>
        <v>67108.817083523856</v>
      </c>
    </row>
    <row r="888" spans="1:23" x14ac:dyDescent="0.25">
      <c r="A888" s="10">
        <v>292240</v>
      </c>
      <c r="B888" s="10" t="s">
        <v>8</v>
      </c>
      <c r="C888" s="10" t="s">
        <v>2349</v>
      </c>
      <c r="D888" s="10" t="s">
        <v>2350</v>
      </c>
      <c r="E888" s="10">
        <v>292575</v>
      </c>
      <c r="F888" s="10" t="s">
        <v>8</v>
      </c>
      <c r="G888" s="10" t="s">
        <v>4866</v>
      </c>
      <c r="H888" s="10" t="s">
        <v>4867</v>
      </c>
      <c r="I888" s="10">
        <v>1</v>
      </c>
      <c r="J888" s="11">
        <v>38.412999999999997</v>
      </c>
      <c r="K888" s="11">
        <f>IF(Tabela1[[#This Row],[distância '[km']]]&gt;100,TRUNC(Tabela1[[#This Row],[distância '[km']]]/'Custos Unitários'!$C$7,0),0)</f>
        <v>0</v>
      </c>
      <c r="L888" s="1">
        <f>Tabela1[[#This Row],[distância '[km']]]*(1+'Custos Unitários'!$C$8)*(('Custos Unitários'!$C$21*'Custos Unitários'!$C$4)+('Custos Unitários'!$C$22*'Custos Unitários'!$C$5))</f>
        <v>1469984.0880505596</v>
      </c>
      <c r="M888" s="1">
        <f>Tabela1[[#This Row],[Qtdade Amplificação]]*('Custos Unitários'!C$20)+IF(Tabela1[[#This Row],[Qtdade Amplificação]]&gt;4,TRUNC(Tabela1[[#This Row],[Qtdade Amplificação]]/4)*'Custos Unitários'!C$17,0)</f>
        <v>0</v>
      </c>
      <c r="N88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8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88" s="1">
        <f>'Custos Unitários'!$C$23*'Custos Unitários'!$C$6</f>
        <v>302692.44182889489</v>
      </c>
      <c r="Q888" s="5">
        <f>SUM(Tabela2[[#This Row],[custo duto e fibra]:[custo infra estação]])</f>
        <v>2139148.3276007907</v>
      </c>
      <c r="R888" s="2">
        <f>Tabela1[[#This Row],[distância '[km']]]*(1+'Custos Unitários'!$C$8)*('Custos Unitários'!$C$21*'Custos Unitários'!$C$4*'Custos Unitários'!$E$21+'Custos Unitários'!$C$22*'Custos Unitários'!$C$5*'Custos Unitários'!$E$22)</f>
        <v>17639.809056606719</v>
      </c>
      <c r="S888" s="2">
        <f>Tabela1[[#This Row],[Qtdade Amplificação]]*('Custos Unitários'!D$20)+IF(Tabela1[[#This Row],[Qtdade Amplificação]]&gt;4,TRUNC(Tabela1[[#This Row],[Qtdade Amplificação]]/4)*'Custos Unitários'!D$17,0)</f>
        <v>0</v>
      </c>
      <c r="T88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8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88" s="2">
        <f>'Custos Unitários'!$C$23*'Custos Unitários'!$E$23*'Custos Unitários'!$C$6</f>
        <v>24215.39534631159</v>
      </c>
      <c r="W888" s="5">
        <f>SUM(Tabela3[[#This Row],[opex duto e fibra]:[opex infra estação]])</f>
        <v>74842.449560089444</v>
      </c>
    </row>
    <row r="889" spans="1:23" x14ac:dyDescent="0.25">
      <c r="A889" s="10">
        <v>521410</v>
      </c>
      <c r="B889" s="10" t="s">
        <v>42</v>
      </c>
      <c r="C889" s="10" t="s">
        <v>2913</v>
      </c>
      <c r="D889" s="10" t="s">
        <v>2914</v>
      </c>
      <c r="E889" s="10">
        <v>520750</v>
      </c>
      <c r="F889" s="10" t="s">
        <v>42</v>
      </c>
      <c r="G889" s="10" t="s">
        <v>2915</v>
      </c>
      <c r="H889" s="10" t="s">
        <v>2916</v>
      </c>
      <c r="I889" s="10">
        <v>1</v>
      </c>
      <c r="J889" s="11">
        <v>29.013999999999999</v>
      </c>
      <c r="K889" s="11">
        <f>IF(Tabela1[[#This Row],[distância '[km']]]&gt;100,TRUNC(Tabela1[[#This Row],[distância '[km']]]/'Custos Unitários'!$C$7,0),0)</f>
        <v>0</v>
      </c>
      <c r="L889" s="1">
        <f>Tabela1[[#This Row],[distância '[km']]]*(1+'Custos Unitários'!$C$8)*(('Custos Unitários'!$C$21*'Custos Unitários'!$C$4)+('Custos Unitários'!$C$22*'Custos Unitários'!$C$5))</f>
        <v>1110304.28060029</v>
      </c>
      <c r="M889" s="1">
        <f>Tabela1[[#This Row],[Qtdade Amplificação]]*('Custos Unitários'!C$20)+IF(Tabela1[[#This Row],[Qtdade Amplificação]]&gt;4,TRUNC(Tabela1[[#This Row],[Qtdade Amplificação]]/4)*'Custos Unitários'!C$17,0)</f>
        <v>0</v>
      </c>
      <c r="N88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8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89" s="1">
        <f>'Custos Unitários'!$C$23*'Custos Unitários'!$C$6</f>
        <v>302692.44182889489</v>
      </c>
      <c r="Q889" s="5">
        <f>SUM(Tabela2[[#This Row],[custo duto e fibra]:[custo infra estação]])</f>
        <v>1779468.5201505211</v>
      </c>
      <c r="R889" s="2">
        <f>Tabela1[[#This Row],[distância '[km']]]*(1+'Custos Unitários'!$C$8)*('Custos Unitários'!$C$21*'Custos Unitários'!$C$4*'Custos Unitários'!$E$21+'Custos Unitários'!$C$22*'Custos Unitários'!$C$5*'Custos Unitários'!$E$22)</f>
        <v>13323.651367203482</v>
      </c>
      <c r="S889" s="2">
        <f>Tabela1[[#This Row],[Qtdade Amplificação]]*('Custos Unitários'!D$20)+IF(Tabela1[[#This Row],[Qtdade Amplificação]]&gt;4,TRUNC(Tabela1[[#This Row],[Qtdade Amplificação]]/4)*'Custos Unitários'!D$17,0)</f>
        <v>0</v>
      </c>
      <c r="T88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8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89" s="2">
        <f>'Custos Unitários'!$C$23*'Custos Unitários'!$E$23*'Custos Unitários'!$C$6</f>
        <v>24215.39534631159</v>
      </c>
      <c r="W889" s="5">
        <f>SUM(Tabela3[[#This Row],[opex duto e fibra]:[opex infra estação]])</f>
        <v>70526.291870686211</v>
      </c>
    </row>
    <row r="890" spans="1:23" x14ac:dyDescent="0.25">
      <c r="A890" s="10">
        <v>314420</v>
      </c>
      <c r="B890" s="10" t="s">
        <v>37</v>
      </c>
      <c r="C890" s="10" t="s">
        <v>2917</v>
      </c>
      <c r="D890" s="10" t="s">
        <v>2918</v>
      </c>
      <c r="E890" s="10">
        <v>312690</v>
      </c>
      <c r="F890" s="10" t="s">
        <v>37</v>
      </c>
      <c r="G890" s="10" t="s">
        <v>2692</v>
      </c>
      <c r="H890" s="10" t="s">
        <v>2693</v>
      </c>
      <c r="I890" s="10">
        <v>1</v>
      </c>
      <c r="J890" s="11">
        <v>81.372</v>
      </c>
      <c r="K890" s="11">
        <f>IF(Tabela1[[#This Row],[distância '[km']]]&gt;100,TRUNC(Tabela1[[#This Row],[distância '[km']]]/'Custos Unitários'!$C$7,0),0)</f>
        <v>0</v>
      </c>
      <c r="L890" s="1">
        <f>Tabela1[[#This Row],[distância '[km']]]*(1+'Custos Unitários'!$C$8)*(('Custos Unitários'!$C$21*'Custos Unitários'!$C$4)+('Custos Unitários'!$C$22*'Custos Unitários'!$C$5))</f>
        <v>3113933.9601918659</v>
      </c>
      <c r="M890" s="1">
        <f>Tabela1[[#This Row],[Qtdade Amplificação]]*('Custos Unitários'!C$20)+IF(Tabela1[[#This Row],[Qtdade Amplificação]]&gt;4,TRUNC(Tabela1[[#This Row],[Qtdade Amplificação]]/4)*'Custos Unitários'!C$17,0)</f>
        <v>0</v>
      </c>
      <c r="N89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89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890" s="1">
        <f>'Custos Unitários'!$C$23*'Custos Unitários'!$C$6</f>
        <v>302692.44182889489</v>
      </c>
      <c r="Q890" s="5">
        <f>SUM(Tabela2[[#This Row],[custo duto e fibra]:[custo infra estação]])</f>
        <v>3834409.5408335663</v>
      </c>
      <c r="R890" s="2">
        <f>Tabela1[[#This Row],[distância '[km']]]*(1+'Custos Unitários'!$C$8)*('Custos Unitários'!$C$21*'Custos Unitários'!$C$4*'Custos Unitários'!$E$21+'Custos Unitários'!$C$22*'Custos Unitários'!$C$5*'Custos Unitários'!$E$22)</f>
        <v>37367.207522302393</v>
      </c>
      <c r="S890" s="2">
        <f>Tabela1[[#This Row],[Qtdade Amplificação]]*('Custos Unitários'!D$20)+IF(Tabela1[[#This Row],[Qtdade Amplificação]]&gt;4,TRUNC(Tabela1[[#This Row],[Qtdade Amplificação]]/4)*'Custos Unitários'!D$17,0)</f>
        <v>0</v>
      </c>
      <c r="T89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89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890" s="2">
        <f>'Custos Unitários'!$C$23*'Custos Unitários'!$E$23*'Custos Unitários'!$C$6</f>
        <v>24215.39534631159</v>
      </c>
      <c r="W890" s="5">
        <f>SUM(Tabela3[[#This Row],[opex duto e fibra]:[opex infra estação]])</f>
        <v>99700.982134932055</v>
      </c>
    </row>
    <row r="891" spans="1:23" x14ac:dyDescent="0.25">
      <c r="A891" s="10">
        <v>314430</v>
      </c>
      <c r="B891" s="10" t="s">
        <v>37</v>
      </c>
      <c r="C891" s="10" t="s">
        <v>2919</v>
      </c>
      <c r="D891" s="10" t="s">
        <v>2920</v>
      </c>
      <c r="E891" s="10">
        <v>320360</v>
      </c>
      <c r="F891" s="10" t="s">
        <v>67</v>
      </c>
      <c r="G891" s="10" t="s">
        <v>1124</v>
      </c>
      <c r="H891" s="10" t="s">
        <v>1125</v>
      </c>
      <c r="I891" s="10">
        <v>1</v>
      </c>
      <c r="J891" s="11">
        <v>45.103000000000002</v>
      </c>
      <c r="K891" s="11">
        <f>IF(Tabela1[[#This Row],[distância '[km']]]&gt;100,TRUNC(Tabela1[[#This Row],[distância '[km']]]/'Custos Unitários'!$C$7,0),0)</f>
        <v>0</v>
      </c>
      <c r="L891" s="1">
        <f>Tabela1[[#This Row],[distância '[km']]]*(1+'Custos Unitários'!$C$8)*(('Custos Unitários'!$C$21*'Custos Unitários'!$C$4)+('Custos Unitários'!$C$22*'Custos Unitários'!$C$5))</f>
        <v>1725996.2076209721</v>
      </c>
      <c r="M891" s="1">
        <f>Tabela1[[#This Row],[Qtdade Amplificação]]*('Custos Unitários'!C$20)+IF(Tabela1[[#This Row],[Qtdade Amplificação]]&gt;4,TRUNC(Tabela1[[#This Row],[Qtdade Amplificação]]/4)*'Custos Unitários'!C$17,0)</f>
        <v>0</v>
      </c>
      <c r="N89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9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91" s="1">
        <f>'Custos Unitários'!$C$23*'Custos Unitários'!$C$6</f>
        <v>302692.44182889489</v>
      </c>
      <c r="Q891" s="5">
        <f>SUM(Tabela2[[#This Row],[custo duto e fibra]:[custo infra estação]])</f>
        <v>2395160.4471712029</v>
      </c>
      <c r="R891" s="2">
        <f>Tabela1[[#This Row],[distância '[km']]]*(1+'Custos Unitários'!$C$8)*('Custos Unitários'!$C$21*'Custos Unitários'!$C$4*'Custos Unitários'!$E$21+'Custos Unitários'!$C$22*'Custos Unitários'!$C$5*'Custos Unitários'!$E$22)</f>
        <v>20711.954491451666</v>
      </c>
      <c r="S891" s="2">
        <f>Tabela1[[#This Row],[Qtdade Amplificação]]*('Custos Unitários'!D$20)+IF(Tabela1[[#This Row],[Qtdade Amplificação]]&gt;4,TRUNC(Tabela1[[#This Row],[Qtdade Amplificação]]/4)*'Custos Unitários'!D$17,0)</f>
        <v>0</v>
      </c>
      <c r="T89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9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91" s="2">
        <f>'Custos Unitários'!$C$23*'Custos Unitários'!$E$23*'Custos Unitários'!$C$6</f>
        <v>24215.39534631159</v>
      </c>
      <c r="W891" s="5">
        <f>SUM(Tabela3[[#This Row],[opex duto e fibra]:[opex infra estação]])</f>
        <v>77914.594994934392</v>
      </c>
    </row>
    <row r="892" spans="1:23" x14ac:dyDescent="0.25">
      <c r="A892" s="10">
        <v>314437</v>
      </c>
      <c r="B892" s="10" t="s">
        <v>37</v>
      </c>
      <c r="C892" s="10" t="s">
        <v>2921</v>
      </c>
      <c r="D892" s="10" t="s">
        <v>2922</v>
      </c>
      <c r="E892" s="10">
        <v>310855</v>
      </c>
      <c r="F892" s="10" t="s">
        <v>37</v>
      </c>
      <c r="G892" s="10" t="s">
        <v>789</v>
      </c>
      <c r="H892" s="10" t="s">
        <v>790</v>
      </c>
      <c r="I892" s="10">
        <v>1</v>
      </c>
      <c r="J892" s="11">
        <v>97.091999999999999</v>
      </c>
      <c r="K892" s="11">
        <f>IF(Tabela1[[#This Row],[distância '[km']]]&gt;100,TRUNC(Tabela1[[#This Row],[distância '[km']]]/'Custos Unitários'!$C$7,0),0)</f>
        <v>0</v>
      </c>
      <c r="L892" s="1">
        <f>Tabela1[[#This Row],[distância '[km']]]*(1+'Custos Unitários'!$C$8)*(('Custos Unitários'!$C$21*'Custos Unitários'!$C$4)+('Custos Unitários'!$C$22*'Custos Unitários'!$C$5))</f>
        <v>3715505.0393618029</v>
      </c>
      <c r="M892" s="1">
        <f>Tabela1[[#This Row],[Qtdade Amplificação]]*('Custos Unitários'!C$20)+IF(Tabela1[[#This Row],[Qtdade Amplificação]]&gt;4,TRUNC(Tabela1[[#This Row],[Qtdade Amplificação]]/4)*'Custos Unitários'!C$17,0)</f>
        <v>0</v>
      </c>
      <c r="N89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89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892" s="1">
        <f>'Custos Unitários'!$C$23*'Custos Unitários'!$C$6</f>
        <v>302692.44182889489</v>
      </c>
      <c r="Q892" s="5">
        <f>SUM(Tabela2[[#This Row],[custo duto e fibra]:[custo infra estação]])</f>
        <v>4435980.6200035028</v>
      </c>
      <c r="R892" s="2">
        <f>Tabela1[[#This Row],[distância '[km']]]*(1+'Custos Unitários'!$C$8)*('Custos Unitários'!$C$21*'Custos Unitários'!$C$4*'Custos Unitários'!$E$21+'Custos Unitários'!$C$22*'Custos Unitários'!$C$5*'Custos Unitários'!$E$22)</f>
        <v>44586.06047234164</v>
      </c>
      <c r="S892" s="2">
        <f>Tabela1[[#This Row],[Qtdade Amplificação]]*('Custos Unitários'!D$20)+IF(Tabela1[[#This Row],[Qtdade Amplificação]]&gt;4,TRUNC(Tabela1[[#This Row],[Qtdade Amplificação]]/4)*'Custos Unitários'!D$17,0)</f>
        <v>0</v>
      </c>
      <c r="T89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89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892" s="2">
        <f>'Custos Unitários'!$C$23*'Custos Unitários'!$E$23*'Custos Unitários'!$C$6</f>
        <v>24215.39534631159</v>
      </c>
      <c r="W892" s="5">
        <f>SUM(Tabela3[[#This Row],[opex duto e fibra]:[opex infra estação]])</f>
        <v>106919.8350849713</v>
      </c>
    </row>
    <row r="893" spans="1:23" x14ac:dyDescent="0.25">
      <c r="A893" s="10">
        <v>314440</v>
      </c>
      <c r="B893" s="10" t="s">
        <v>37</v>
      </c>
      <c r="C893" s="10" t="s">
        <v>2923</v>
      </c>
      <c r="D893" s="10" t="s">
        <v>2924</v>
      </c>
      <c r="E893" s="10">
        <v>314910</v>
      </c>
      <c r="F893" s="10" t="s">
        <v>37</v>
      </c>
      <c r="G893" s="10" t="s">
        <v>1338</v>
      </c>
      <c r="H893" s="10" t="s">
        <v>1339</v>
      </c>
      <c r="I893" s="10">
        <v>1</v>
      </c>
      <c r="J893" s="11">
        <v>32.784999999999997</v>
      </c>
      <c r="K893" s="11">
        <f>IF(Tabela1[[#This Row],[distância '[km']]]&gt;100,TRUNC(Tabela1[[#This Row],[distância '[km']]]/'Custos Unitários'!$C$7,0),0)</f>
        <v>0</v>
      </c>
      <c r="L893" s="1">
        <f>Tabela1[[#This Row],[distância '[km']]]*(1+'Custos Unitários'!$C$8)*(('Custos Unitários'!$C$21*'Custos Unitários'!$C$4)+('Custos Unitários'!$C$22*'Custos Unitários'!$C$5))</f>
        <v>1254612.4574164369</v>
      </c>
      <c r="M893" s="1">
        <f>Tabela1[[#This Row],[Qtdade Amplificação]]*('Custos Unitários'!C$20)+IF(Tabela1[[#This Row],[Qtdade Amplificação]]&gt;4,TRUNC(Tabela1[[#This Row],[Qtdade Amplificação]]/4)*'Custos Unitários'!C$17,0)</f>
        <v>0</v>
      </c>
      <c r="N89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9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93" s="1">
        <f>'Custos Unitários'!$C$23*'Custos Unitários'!$C$6</f>
        <v>302692.44182889489</v>
      </c>
      <c r="Q893" s="5">
        <f>SUM(Tabela2[[#This Row],[custo duto e fibra]:[custo infra estação]])</f>
        <v>1923776.6969666679</v>
      </c>
      <c r="R893" s="2">
        <f>Tabela1[[#This Row],[distância '[km']]]*(1+'Custos Unitários'!$C$8)*('Custos Unitários'!$C$21*'Custos Unitários'!$C$4*'Custos Unitários'!$E$21+'Custos Unitários'!$C$22*'Custos Unitários'!$C$5*'Custos Unitários'!$E$22)</f>
        <v>15055.349488997244</v>
      </c>
      <c r="S893" s="2">
        <f>Tabela1[[#This Row],[Qtdade Amplificação]]*('Custos Unitários'!D$20)+IF(Tabela1[[#This Row],[Qtdade Amplificação]]&gt;4,TRUNC(Tabela1[[#This Row],[Qtdade Amplificação]]/4)*'Custos Unitários'!D$17,0)</f>
        <v>0</v>
      </c>
      <c r="T89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9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93" s="2">
        <f>'Custos Unitários'!$C$23*'Custos Unitários'!$E$23*'Custos Unitários'!$C$6</f>
        <v>24215.39534631159</v>
      </c>
      <c r="W893" s="5">
        <f>SUM(Tabela3[[#This Row],[opex duto e fibra]:[opex infra estação]])</f>
        <v>72257.989992479968</v>
      </c>
    </row>
    <row r="894" spans="1:23" x14ac:dyDescent="0.25">
      <c r="A894" s="10">
        <v>353230</v>
      </c>
      <c r="B894" s="10" t="s">
        <v>158</v>
      </c>
      <c r="C894" s="10" t="s">
        <v>3627</v>
      </c>
      <c r="D894" s="10" t="s">
        <v>3628</v>
      </c>
      <c r="E894" s="10">
        <v>355000</v>
      </c>
      <c r="F894" s="10" t="s">
        <v>158</v>
      </c>
      <c r="G894" s="10" t="s">
        <v>2483</v>
      </c>
      <c r="H894" s="10" t="s">
        <v>2484</v>
      </c>
      <c r="I894" s="10">
        <v>1</v>
      </c>
      <c r="J894" s="11">
        <v>56.991</v>
      </c>
      <c r="K894" s="11">
        <f>IF(Tabela1[[#This Row],[distância '[km']]]&gt;100,TRUNC(Tabela1[[#This Row],[distância '[km']]]/'Custos Unitários'!$C$7,0),0)</f>
        <v>0</v>
      </c>
      <c r="L894" s="1">
        <f>Tabela1[[#This Row],[distância '[km']]]*(1+'Custos Unitários'!$C$8)*(('Custos Unitários'!$C$21*'Custos Unitários'!$C$4)+('Custos Unitários'!$C$22*'Custos Unitários'!$C$5))</f>
        <v>2180924.7692731484</v>
      </c>
      <c r="M894" s="1">
        <f>Tabela1[[#This Row],[Qtdade Amplificação]]*('Custos Unitários'!C$20)+IF(Tabela1[[#This Row],[Qtdade Amplificação]]&gt;4,TRUNC(Tabela1[[#This Row],[Qtdade Amplificação]]/4)*'Custos Unitários'!C$17,0)</f>
        <v>0</v>
      </c>
      <c r="N89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89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894" s="1">
        <f>'Custos Unitários'!$C$23*'Custos Unitários'!$C$6</f>
        <v>302692.44182889489</v>
      </c>
      <c r="Q894" s="5">
        <f>SUM(Tabela2[[#This Row],[custo duto e fibra]:[custo infra estação]])</f>
        <v>2855498.6967740217</v>
      </c>
      <c r="R894" s="2">
        <f>Tabela1[[#This Row],[distância '[km']]]*(1+'Custos Unitários'!$C$8)*('Custos Unitários'!$C$21*'Custos Unitários'!$C$4*'Custos Unitários'!$E$21+'Custos Unitários'!$C$22*'Custos Unitários'!$C$5*'Custos Unitários'!$E$22)</f>
        <v>26171.097231277785</v>
      </c>
      <c r="S894" s="2">
        <f>Tabela1[[#This Row],[Qtdade Amplificação]]*('Custos Unitários'!D$20)+IF(Tabela1[[#This Row],[Qtdade Amplificação]]&gt;4,TRUNC(Tabela1[[#This Row],[Qtdade Amplificação]]/4)*'Custos Unitários'!D$17,0)</f>
        <v>0</v>
      </c>
      <c r="T89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89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894" s="2">
        <f>'Custos Unitários'!$C$23*'Custos Unitários'!$E$23*'Custos Unitários'!$C$6</f>
        <v>24215.39534631159</v>
      </c>
      <c r="W894" s="5">
        <f>SUM(Tabela3[[#This Row],[opex duto e fibra]:[opex infra estação]])</f>
        <v>83914.706529824733</v>
      </c>
    </row>
    <row r="895" spans="1:23" x14ac:dyDescent="0.25">
      <c r="A895" s="10">
        <v>250990</v>
      </c>
      <c r="B895" s="10" t="s">
        <v>61</v>
      </c>
      <c r="C895" s="10" t="s">
        <v>2925</v>
      </c>
      <c r="D895" s="10" t="s">
        <v>2926</v>
      </c>
      <c r="E895" s="10">
        <v>251700</v>
      </c>
      <c r="F895" s="10" t="s">
        <v>61</v>
      </c>
      <c r="G895" s="10" t="s">
        <v>4585</v>
      </c>
      <c r="H895" s="10" t="s">
        <v>4586</v>
      </c>
      <c r="I895" s="10">
        <v>1</v>
      </c>
      <c r="J895" s="11">
        <v>19.396000000000001</v>
      </c>
      <c r="K895" s="11">
        <f>IF(Tabela1[[#This Row],[distância '[km']]]&gt;100,TRUNC(Tabela1[[#This Row],[distância '[km']]]/'Custos Unitários'!$C$7,0),0)</f>
        <v>0</v>
      </c>
      <c r="L895" s="1">
        <f>Tabela1[[#This Row],[distância '[km']]]*(1+'Custos Unitários'!$C$8)*(('Custos Unitários'!$C$21*'Custos Unitários'!$C$4)+('Custos Unitários'!$C$22*'Custos Unitários'!$C$5))</f>
        <v>742243.8073524239</v>
      </c>
      <c r="M895" s="1">
        <f>Tabela1[[#This Row],[Qtdade Amplificação]]*('Custos Unitários'!C$20)+IF(Tabela1[[#This Row],[Qtdade Amplificação]]&gt;4,TRUNC(Tabela1[[#This Row],[Qtdade Amplificação]]/4)*'Custos Unitários'!C$17,0)</f>
        <v>0</v>
      </c>
      <c r="N89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9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95" s="1">
        <f>'Custos Unitários'!$C$23*'Custos Unitários'!$C$6</f>
        <v>302692.44182889489</v>
      </c>
      <c r="Q895" s="5">
        <f>SUM(Tabela2[[#This Row],[custo duto e fibra]:[custo infra estação]])</f>
        <v>1411408.0469026552</v>
      </c>
      <c r="R895" s="2">
        <f>Tabela1[[#This Row],[distância '[km']]]*(1+'Custos Unitários'!$C$8)*('Custos Unitários'!$C$21*'Custos Unitários'!$C$4*'Custos Unitários'!$E$21+'Custos Unitários'!$C$22*'Custos Unitários'!$C$5*'Custos Unitários'!$E$22)</f>
        <v>8906.9256882290865</v>
      </c>
      <c r="S895" s="2">
        <f>Tabela1[[#This Row],[Qtdade Amplificação]]*('Custos Unitários'!D$20)+IF(Tabela1[[#This Row],[Qtdade Amplificação]]&gt;4,TRUNC(Tabela1[[#This Row],[Qtdade Amplificação]]/4)*'Custos Unitários'!D$17,0)</f>
        <v>0</v>
      </c>
      <c r="T89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9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95" s="2">
        <f>'Custos Unitários'!$C$23*'Custos Unitários'!$E$23*'Custos Unitários'!$C$6</f>
        <v>24215.39534631159</v>
      </c>
      <c r="W895" s="5">
        <f>SUM(Tabela3[[#This Row],[opex duto e fibra]:[opex infra estação]])</f>
        <v>66109.566191711812</v>
      </c>
    </row>
    <row r="896" spans="1:23" x14ac:dyDescent="0.25">
      <c r="A896" s="10">
        <v>171430</v>
      </c>
      <c r="B896" s="10" t="s">
        <v>20</v>
      </c>
      <c r="C896" s="10" t="s">
        <v>409</v>
      </c>
      <c r="D896" s="10" t="s">
        <v>2927</v>
      </c>
      <c r="E896" s="10">
        <v>170105</v>
      </c>
      <c r="F896" s="10" t="s">
        <v>20</v>
      </c>
      <c r="G896" s="10" t="s">
        <v>2928</v>
      </c>
      <c r="H896" s="10" t="s">
        <v>2929</v>
      </c>
      <c r="I896" s="10">
        <v>1</v>
      </c>
      <c r="J896" s="11">
        <v>32.683999999999997</v>
      </c>
      <c r="K896" s="11">
        <f>IF(Tabela1[[#This Row],[distância '[km']]]&gt;100,TRUNC(Tabela1[[#This Row],[distância '[km']]]/'Custos Unitários'!$C$7,0),0)</f>
        <v>0</v>
      </c>
      <c r="L896" s="1">
        <f>Tabela1[[#This Row],[distância '[km']]]*(1+'Custos Unitários'!$C$8)*(('Custos Unitários'!$C$21*'Custos Unitários'!$C$4)+('Custos Unitários'!$C$22*'Custos Unitários'!$C$5))</f>
        <v>1250747.4015006507</v>
      </c>
      <c r="M896" s="1">
        <f>Tabela1[[#This Row],[Qtdade Amplificação]]*('Custos Unitários'!C$20)+IF(Tabela1[[#This Row],[Qtdade Amplificação]]&gt;4,TRUNC(Tabela1[[#This Row],[Qtdade Amplificação]]/4)*'Custos Unitários'!C$17,0)</f>
        <v>0</v>
      </c>
      <c r="N89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9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96" s="1">
        <f>'Custos Unitários'!$C$23*'Custos Unitários'!$C$6</f>
        <v>302692.44182889489</v>
      </c>
      <c r="Q896" s="5">
        <f>SUM(Tabela2[[#This Row],[custo duto e fibra]:[custo infra estação]])</f>
        <v>1919911.6410508817</v>
      </c>
      <c r="R896" s="2">
        <f>Tabela1[[#This Row],[distância '[km']]]*(1+'Custos Unitários'!$C$8)*('Custos Unitários'!$C$21*'Custos Unitários'!$C$4*'Custos Unitários'!$E$21+'Custos Unitários'!$C$22*'Custos Unitários'!$C$5*'Custos Unitários'!$E$22)</f>
        <v>15008.968818007808</v>
      </c>
      <c r="S896" s="2">
        <f>Tabela1[[#This Row],[Qtdade Amplificação]]*('Custos Unitários'!D$20)+IF(Tabela1[[#This Row],[Qtdade Amplificação]]&gt;4,TRUNC(Tabela1[[#This Row],[Qtdade Amplificação]]/4)*'Custos Unitários'!D$17,0)</f>
        <v>0</v>
      </c>
      <c r="T89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9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96" s="2">
        <f>'Custos Unitários'!$C$23*'Custos Unitários'!$E$23*'Custos Unitários'!$C$6</f>
        <v>24215.39534631159</v>
      </c>
      <c r="W896" s="5">
        <f>SUM(Tabela3[[#This Row],[opex duto e fibra]:[opex infra estação]])</f>
        <v>72211.609321490541</v>
      </c>
    </row>
    <row r="897" spans="1:23" x14ac:dyDescent="0.25">
      <c r="A897" s="10">
        <v>220672</v>
      </c>
      <c r="B897" s="10" t="s">
        <v>27</v>
      </c>
      <c r="C897" s="10" t="s">
        <v>2932</v>
      </c>
      <c r="D897" s="10" t="s">
        <v>2933</v>
      </c>
      <c r="E897" s="10">
        <v>220330</v>
      </c>
      <c r="F897" s="10" t="s">
        <v>27</v>
      </c>
      <c r="G897" s="10" t="s">
        <v>2934</v>
      </c>
      <c r="H897" s="10" t="s">
        <v>2935</v>
      </c>
      <c r="I897" s="10">
        <v>1</v>
      </c>
      <c r="J897" s="11">
        <v>18.228999999999999</v>
      </c>
      <c r="K897" s="11">
        <f>IF(Tabela1[[#This Row],[distância '[km']]]&gt;100,TRUNC(Tabela1[[#This Row],[distância '[km']]]/'Custos Unitários'!$C$7,0),0)</f>
        <v>0</v>
      </c>
      <c r="L897" s="1">
        <f>Tabela1[[#This Row],[distância '[km']]]*(1+'Custos Unitários'!$C$8)*(('Custos Unitários'!$C$21*'Custos Unitários'!$C$4)+('Custos Unitários'!$C$22*'Custos Unitários'!$C$5))</f>
        <v>697585.19097893033</v>
      </c>
      <c r="M897" s="1">
        <f>Tabela1[[#This Row],[Qtdade Amplificação]]*('Custos Unitários'!C$20)+IF(Tabela1[[#This Row],[Qtdade Amplificação]]&gt;4,TRUNC(Tabela1[[#This Row],[Qtdade Amplificação]]/4)*'Custos Unitários'!C$17,0)</f>
        <v>0</v>
      </c>
      <c r="N89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9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97" s="1">
        <f>'Custos Unitários'!$C$23*'Custos Unitários'!$C$6</f>
        <v>302692.44182889489</v>
      </c>
      <c r="Q897" s="5">
        <f>SUM(Tabela2[[#This Row],[custo duto e fibra]:[custo infra estação]])</f>
        <v>1366749.4305291616</v>
      </c>
      <c r="R897" s="2">
        <f>Tabela1[[#This Row],[distância '[km']]]*(1+'Custos Unitários'!$C$8)*('Custos Unitários'!$C$21*'Custos Unitários'!$C$4*'Custos Unitários'!$E$21+'Custos Unitários'!$C$22*'Custos Unitários'!$C$5*'Custos Unitários'!$E$22)</f>
        <v>8371.0222917471638</v>
      </c>
      <c r="S897" s="2">
        <f>Tabela1[[#This Row],[Qtdade Amplificação]]*('Custos Unitários'!D$20)+IF(Tabela1[[#This Row],[Qtdade Amplificação]]&gt;4,TRUNC(Tabela1[[#This Row],[Qtdade Amplificação]]/4)*'Custos Unitários'!D$17,0)</f>
        <v>0</v>
      </c>
      <c r="T89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9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97" s="2">
        <f>'Custos Unitários'!$C$23*'Custos Unitários'!$E$23*'Custos Unitários'!$C$6</f>
        <v>24215.39534631159</v>
      </c>
      <c r="W897" s="5">
        <f>SUM(Tabela3[[#This Row],[opex duto e fibra]:[opex infra estação]])</f>
        <v>65573.662795229888</v>
      </c>
    </row>
    <row r="898" spans="1:23" x14ac:dyDescent="0.25">
      <c r="A898" s="10">
        <v>280440</v>
      </c>
      <c r="B898" s="10" t="s">
        <v>816</v>
      </c>
      <c r="C898" s="10" t="s">
        <v>2936</v>
      </c>
      <c r="D898" s="10" t="s">
        <v>2937</v>
      </c>
      <c r="E898" s="10">
        <v>270670</v>
      </c>
      <c r="F898" s="10" t="s">
        <v>589</v>
      </c>
      <c r="G898" s="10" t="s">
        <v>2938</v>
      </c>
      <c r="H898" s="10" t="s">
        <v>2939</v>
      </c>
      <c r="I898" s="10">
        <v>1</v>
      </c>
      <c r="J898" s="11">
        <v>6.4740000000000002</v>
      </c>
      <c r="K898" s="11">
        <f>IF(Tabela1[[#This Row],[distância '[km']]]&gt;100,TRUNC(Tabela1[[#This Row],[distância '[km']]]/'Custos Unitários'!$C$7,0),0)</f>
        <v>0</v>
      </c>
      <c r="L898" s="1">
        <f>Tabela1[[#This Row],[distância '[km']]]*(1+'Custos Unitários'!$C$8)*(('Custos Unitários'!$C$21*'Custos Unitários'!$C$4)+('Custos Unitários'!$C$22*'Custos Unitários'!$C$5))</f>
        <v>247746.25741387872</v>
      </c>
      <c r="M898" s="1">
        <f>Tabela1[[#This Row],[Qtdade Amplificação]]*('Custos Unitários'!C$20)+IF(Tabela1[[#This Row],[Qtdade Amplificação]]&gt;4,TRUNC(Tabela1[[#This Row],[Qtdade Amplificação]]/4)*'Custos Unitários'!C$17,0)</f>
        <v>0</v>
      </c>
      <c r="N89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9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98" s="1">
        <f>'Custos Unitários'!$C$23*'Custos Unitários'!$C$6</f>
        <v>302692.44182889489</v>
      </c>
      <c r="Q898" s="5">
        <f>SUM(Tabela2[[#This Row],[custo duto e fibra]:[custo infra estação]])</f>
        <v>916910.49696410995</v>
      </c>
      <c r="R898" s="2">
        <f>Tabela1[[#This Row],[distância '[km']]]*(1+'Custos Unitários'!$C$8)*('Custos Unitários'!$C$21*'Custos Unitários'!$C$4*'Custos Unitários'!$E$21+'Custos Unitários'!$C$22*'Custos Unitários'!$C$5*'Custos Unitários'!$E$22)</f>
        <v>2972.9550889665447</v>
      </c>
      <c r="S898" s="2">
        <f>Tabela1[[#This Row],[Qtdade Amplificação]]*('Custos Unitários'!D$20)+IF(Tabela1[[#This Row],[Qtdade Amplificação]]&gt;4,TRUNC(Tabela1[[#This Row],[Qtdade Amplificação]]/4)*'Custos Unitários'!D$17,0)</f>
        <v>0</v>
      </c>
      <c r="T89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9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98" s="2">
        <f>'Custos Unitários'!$C$23*'Custos Unitários'!$E$23*'Custos Unitários'!$C$6</f>
        <v>24215.39534631159</v>
      </c>
      <c r="W898" s="5">
        <f>SUM(Tabela3[[#This Row],[opex duto e fibra]:[opex infra estação]])</f>
        <v>60175.595592449274</v>
      </c>
    </row>
    <row r="899" spans="1:23" x14ac:dyDescent="0.25">
      <c r="A899" s="10">
        <v>210720</v>
      </c>
      <c r="B899" s="10" t="s">
        <v>17</v>
      </c>
      <c r="C899" s="10" t="s">
        <v>2940</v>
      </c>
      <c r="D899" s="10" t="s">
        <v>2941</v>
      </c>
      <c r="E899" s="10">
        <v>211270</v>
      </c>
      <c r="F899" s="10" t="s">
        <v>17</v>
      </c>
      <c r="G899" s="10" t="s">
        <v>2942</v>
      </c>
      <c r="H899" s="10" t="s">
        <v>2943</v>
      </c>
      <c r="I899" s="10">
        <v>1</v>
      </c>
      <c r="J899" s="11">
        <v>8.1590000000000007</v>
      </c>
      <c r="K899" s="11">
        <f>IF(Tabela1[[#This Row],[distância '[km']]]&gt;100,TRUNC(Tabela1[[#This Row],[distância '[km']]]/'Custos Unitários'!$C$7,0),0)</f>
        <v>0</v>
      </c>
      <c r="L899" s="1">
        <f>Tabela1[[#This Row],[distância '[km']]]*(1+'Custos Unitários'!$C$8)*(('Custos Unitários'!$C$21*'Custos Unitários'!$C$4)+('Custos Unitários'!$C$22*'Custos Unitários'!$C$5))</f>
        <v>312227.63581091084</v>
      </c>
      <c r="M899" s="1">
        <f>Tabela1[[#This Row],[Qtdade Amplificação]]*('Custos Unitários'!C$20)+IF(Tabela1[[#This Row],[Qtdade Amplificação]]&gt;4,TRUNC(Tabela1[[#This Row],[Qtdade Amplificação]]/4)*'Custos Unitários'!C$17,0)</f>
        <v>0</v>
      </c>
      <c r="N89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89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899" s="1">
        <f>'Custos Unitários'!$C$23*'Custos Unitários'!$C$6</f>
        <v>302692.44182889489</v>
      </c>
      <c r="Q899" s="5">
        <f>SUM(Tabela2[[#This Row],[custo duto e fibra]:[custo infra estação]])</f>
        <v>981391.8753611421</v>
      </c>
      <c r="R899" s="2">
        <f>Tabela1[[#This Row],[distância '[km']]]*(1+'Custos Unitários'!$C$8)*('Custos Unitários'!$C$21*'Custos Unitários'!$C$4*'Custos Unitários'!$E$21+'Custos Unitários'!$C$22*'Custos Unitários'!$C$5*'Custos Unitários'!$E$22)</f>
        <v>3746.7316297309303</v>
      </c>
      <c r="S899" s="2">
        <f>Tabela1[[#This Row],[Qtdade Amplificação]]*('Custos Unitários'!D$20)+IF(Tabela1[[#This Row],[Qtdade Amplificação]]&gt;4,TRUNC(Tabela1[[#This Row],[Qtdade Amplificação]]/4)*'Custos Unitários'!D$17,0)</f>
        <v>0</v>
      </c>
      <c r="T89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89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899" s="2">
        <f>'Custos Unitários'!$C$23*'Custos Unitários'!$E$23*'Custos Unitários'!$C$6</f>
        <v>24215.39534631159</v>
      </c>
      <c r="W899" s="5">
        <f>SUM(Tabela3[[#This Row],[opex duto e fibra]:[opex infra estação]])</f>
        <v>60949.372133213656</v>
      </c>
    </row>
    <row r="900" spans="1:23" x14ac:dyDescent="0.25">
      <c r="A900" s="10">
        <v>314465</v>
      </c>
      <c r="B900" s="10" t="s">
        <v>37</v>
      </c>
      <c r="C900" s="10" t="s">
        <v>2944</v>
      </c>
      <c r="D900" s="10" t="s">
        <v>2945</v>
      </c>
      <c r="E900" s="10">
        <v>290670</v>
      </c>
      <c r="F900" s="10" t="s">
        <v>8</v>
      </c>
      <c r="G900" s="10" t="s">
        <v>1580</v>
      </c>
      <c r="H900" s="10" t="s">
        <v>1581</v>
      </c>
      <c r="I900" s="10">
        <v>1</v>
      </c>
      <c r="J900" s="11">
        <v>71.927000000000007</v>
      </c>
      <c r="K900" s="11">
        <f>IF(Tabela1[[#This Row],[distância '[km']]]&gt;100,TRUNC(Tabela1[[#This Row],[distância '[km']]]/'Custos Unitários'!$C$7,0),0)</f>
        <v>0</v>
      </c>
      <c r="L900" s="1">
        <f>Tabela1[[#This Row],[distância '[km']]]*(1+'Custos Unitários'!$C$8)*(('Custos Unitários'!$C$21*'Custos Unitários'!$C$4)+('Custos Unitários'!$C$22*'Custos Unitários'!$C$5))</f>
        <v>2752493.8302452979</v>
      </c>
      <c r="M900" s="1">
        <f>Tabela1[[#This Row],[Qtdade Amplificação]]*('Custos Unitários'!C$20)+IF(Tabela1[[#This Row],[Qtdade Amplificação]]&gt;4,TRUNC(Tabela1[[#This Row],[Qtdade Amplificação]]/4)*'Custos Unitários'!C$17,0)</f>
        <v>0</v>
      </c>
      <c r="N90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90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900" s="1">
        <f>'Custos Unitários'!$C$23*'Custos Unitários'!$C$6</f>
        <v>302692.44182889489</v>
      </c>
      <c r="Q900" s="5">
        <f>SUM(Tabela2[[#This Row],[custo duto e fibra]:[custo infra estação]])</f>
        <v>3427067.7577461712</v>
      </c>
      <c r="R900" s="2">
        <f>Tabela1[[#This Row],[distância '[km']]]*(1+'Custos Unitários'!$C$8)*('Custos Unitários'!$C$21*'Custos Unitários'!$C$4*'Custos Unitários'!$E$21+'Custos Unitários'!$C$22*'Custos Unitários'!$C$5*'Custos Unitários'!$E$22)</f>
        <v>33029.925962943576</v>
      </c>
      <c r="S900" s="2">
        <f>Tabela1[[#This Row],[Qtdade Amplificação]]*('Custos Unitários'!D$20)+IF(Tabela1[[#This Row],[Qtdade Amplificação]]&gt;4,TRUNC(Tabela1[[#This Row],[Qtdade Amplificação]]/4)*'Custos Unitários'!D$17,0)</f>
        <v>0</v>
      </c>
      <c r="T90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90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900" s="2">
        <f>'Custos Unitários'!$C$23*'Custos Unitários'!$E$23*'Custos Unitários'!$C$6</f>
        <v>24215.39534631159</v>
      </c>
      <c r="W900" s="5">
        <f>SUM(Tabela3[[#This Row],[opex duto e fibra]:[opex infra estação]])</f>
        <v>90773.535261490528</v>
      </c>
    </row>
    <row r="901" spans="1:23" x14ac:dyDescent="0.25">
      <c r="A901" s="10">
        <v>292265</v>
      </c>
      <c r="B901" s="10" t="s">
        <v>8</v>
      </c>
      <c r="C901" s="10" t="s">
        <v>2946</v>
      </c>
      <c r="D901" s="10" t="s">
        <v>2947</v>
      </c>
      <c r="E901" s="10">
        <v>290680</v>
      </c>
      <c r="F901" s="10" t="s">
        <v>8</v>
      </c>
      <c r="G901" s="10" t="s">
        <v>2948</v>
      </c>
      <c r="H901" s="10" t="s">
        <v>2949</v>
      </c>
      <c r="I901" s="10">
        <v>1</v>
      </c>
      <c r="J901" s="11">
        <v>31.815999999999999</v>
      </c>
      <c r="K901" s="11">
        <f>IF(Tabela1[[#This Row],[distância '[km']]]&gt;100,TRUNC(Tabela1[[#This Row],[distância '[km']]]/'Custos Unitários'!$C$7,0),0)</f>
        <v>0</v>
      </c>
      <c r="L901" s="1">
        <f>Tabela1[[#This Row],[distância '[km']]]*(1+'Custos Unitários'!$C$8)*(('Custos Unitários'!$C$21*'Custos Unitários'!$C$4)+('Custos Unitários'!$C$22*'Custos Unitários'!$C$5))</f>
        <v>1217530.8813530994</v>
      </c>
      <c r="M901" s="1">
        <f>Tabela1[[#This Row],[Qtdade Amplificação]]*('Custos Unitários'!C$20)+IF(Tabela1[[#This Row],[Qtdade Amplificação]]&gt;4,TRUNC(Tabela1[[#This Row],[Qtdade Amplificação]]/4)*'Custos Unitários'!C$17,0)</f>
        <v>0</v>
      </c>
      <c r="N90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0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01" s="1">
        <f>'Custos Unitários'!$C$23*'Custos Unitários'!$C$6</f>
        <v>302692.44182889489</v>
      </c>
      <c r="Q901" s="5">
        <f>SUM(Tabela2[[#This Row],[custo duto e fibra]:[custo infra estação]])</f>
        <v>1886695.1209033304</v>
      </c>
      <c r="R901" s="2">
        <f>Tabela1[[#This Row],[distância '[km']]]*(1+'Custos Unitários'!$C$8)*('Custos Unitários'!$C$21*'Custos Unitários'!$C$4*'Custos Unitários'!$E$21+'Custos Unitários'!$C$22*'Custos Unitários'!$C$5*'Custos Unitários'!$E$22)</f>
        <v>14610.370576237192</v>
      </c>
      <c r="S901" s="2">
        <f>Tabela1[[#This Row],[Qtdade Amplificação]]*('Custos Unitários'!D$20)+IF(Tabela1[[#This Row],[Qtdade Amplificação]]&gt;4,TRUNC(Tabela1[[#This Row],[Qtdade Amplificação]]/4)*'Custos Unitários'!D$17,0)</f>
        <v>0</v>
      </c>
      <c r="T90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0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01" s="2">
        <f>'Custos Unitários'!$C$23*'Custos Unitários'!$E$23*'Custos Unitários'!$C$6</f>
        <v>24215.39534631159</v>
      </c>
      <c r="W901" s="5">
        <f>SUM(Tabela3[[#This Row],[opex duto e fibra]:[opex infra estação]])</f>
        <v>71813.011079719916</v>
      </c>
    </row>
    <row r="902" spans="1:23" x14ac:dyDescent="0.25">
      <c r="A902" s="10">
        <v>140040</v>
      </c>
      <c r="B902" s="10" t="s">
        <v>175</v>
      </c>
      <c r="C902" s="10" t="s">
        <v>2950</v>
      </c>
      <c r="D902" s="10" t="s">
        <v>2951</v>
      </c>
      <c r="E902" s="10">
        <v>140015</v>
      </c>
      <c r="F902" s="10" t="s">
        <v>175</v>
      </c>
      <c r="G902" s="10" t="s">
        <v>729</v>
      </c>
      <c r="H902" s="10" t="s">
        <v>2952</v>
      </c>
      <c r="I902" s="10">
        <v>1</v>
      </c>
      <c r="J902" s="11">
        <v>94.807000000000002</v>
      </c>
      <c r="K902" s="11">
        <f>IF(Tabela1[[#This Row],[distância '[km']]]&gt;100,TRUNC(Tabela1[[#This Row],[distância '[km']]]/'Custos Unitários'!$C$7,0),0)</f>
        <v>0</v>
      </c>
      <c r="L902" s="1">
        <f>Tabela1[[#This Row],[distância '[km']]]*(1+'Custos Unitários'!$C$8)*(('Custos Unitários'!$C$21*'Custos Unitários'!$C$4)+('Custos Unitários'!$C$22*'Custos Unitários'!$C$5))</f>
        <v>3628062.9327521781</v>
      </c>
      <c r="M902" s="1">
        <f>Tabela1[[#This Row],[Qtdade Amplificação]]*('Custos Unitários'!C$20)+IF(Tabela1[[#This Row],[Qtdade Amplificação]]&gt;4,TRUNC(Tabela1[[#This Row],[Qtdade Amplificação]]/4)*'Custos Unitários'!C$17,0)</f>
        <v>0</v>
      </c>
      <c r="N90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90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902" s="1">
        <f>'Custos Unitários'!$C$23*'Custos Unitários'!$C$6</f>
        <v>302692.44182889489</v>
      </c>
      <c r="Q902" s="5">
        <f>SUM(Tabela2[[#This Row],[custo duto e fibra]:[custo infra estação]])</f>
        <v>4348538.5133938789</v>
      </c>
      <c r="R902" s="2">
        <f>Tabela1[[#This Row],[distância '[km']]]*(1+'Custos Unitários'!$C$8)*('Custos Unitários'!$C$21*'Custos Unitários'!$C$4*'Custos Unitários'!$E$21+'Custos Unitários'!$C$22*'Custos Unitários'!$C$5*'Custos Unitários'!$E$22)</f>
        <v>43536.75519302614</v>
      </c>
      <c r="S902" s="2">
        <f>Tabela1[[#This Row],[Qtdade Amplificação]]*('Custos Unitários'!D$20)+IF(Tabela1[[#This Row],[Qtdade Amplificação]]&gt;4,TRUNC(Tabela1[[#This Row],[Qtdade Amplificação]]/4)*'Custos Unitários'!D$17,0)</f>
        <v>0</v>
      </c>
      <c r="T90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90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902" s="2">
        <f>'Custos Unitários'!$C$23*'Custos Unitários'!$E$23*'Custos Unitários'!$C$6</f>
        <v>24215.39534631159</v>
      </c>
      <c r="W902" s="5">
        <f>SUM(Tabela3[[#This Row],[opex duto e fibra]:[opex infra estação]])</f>
        <v>105870.52980565581</v>
      </c>
    </row>
    <row r="903" spans="1:23" x14ac:dyDescent="0.25">
      <c r="A903" s="10">
        <v>220675</v>
      </c>
      <c r="B903" s="10" t="s">
        <v>27</v>
      </c>
      <c r="C903" s="10" t="s">
        <v>2953</v>
      </c>
      <c r="D903" s="10" t="s">
        <v>2954</v>
      </c>
      <c r="E903" s="10">
        <v>220220</v>
      </c>
      <c r="F903" s="10" t="s">
        <v>27</v>
      </c>
      <c r="G903" s="10" t="s">
        <v>891</v>
      </c>
      <c r="H903" s="10" t="s">
        <v>892</v>
      </c>
      <c r="I903" s="10">
        <v>1</v>
      </c>
      <c r="J903" s="11">
        <v>28.495999999999999</v>
      </c>
      <c r="K903" s="11">
        <f>IF(Tabela1[[#This Row],[distância '[km']]]&gt;100,TRUNC(Tabela1[[#This Row],[distância '[km']]]/'Custos Unitários'!$C$7,0),0)</f>
        <v>0</v>
      </c>
      <c r="L903" s="1">
        <f>Tabela1[[#This Row],[distância '[km']]]*(1+'Custos Unitários'!$C$8)*(('Custos Unitários'!$C$21*'Custos Unitários'!$C$4)+('Custos Unitários'!$C$22*'Custos Unitários'!$C$5))</f>
        <v>1090481.5185767515</v>
      </c>
      <c r="M903" s="1">
        <f>Tabela1[[#This Row],[Qtdade Amplificação]]*('Custos Unitários'!C$20)+IF(Tabela1[[#This Row],[Qtdade Amplificação]]&gt;4,TRUNC(Tabela1[[#This Row],[Qtdade Amplificação]]/4)*'Custos Unitários'!C$17,0)</f>
        <v>0</v>
      </c>
      <c r="N90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0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03" s="1">
        <f>'Custos Unitários'!$C$23*'Custos Unitários'!$C$6</f>
        <v>302692.44182889489</v>
      </c>
      <c r="Q903" s="5">
        <f>SUM(Tabela2[[#This Row],[custo duto e fibra]:[custo infra estação]])</f>
        <v>1759645.7581269825</v>
      </c>
      <c r="R903" s="2">
        <f>Tabela1[[#This Row],[distância '[km']]]*(1+'Custos Unitários'!$C$8)*('Custos Unitários'!$C$21*'Custos Unitários'!$C$4*'Custos Unitários'!$E$21+'Custos Unitários'!$C$22*'Custos Unitários'!$C$5*'Custos Unitários'!$E$22)</f>
        <v>13085.778222921017</v>
      </c>
      <c r="S903" s="2">
        <f>Tabela1[[#This Row],[Qtdade Amplificação]]*('Custos Unitários'!D$20)+IF(Tabela1[[#This Row],[Qtdade Amplificação]]&gt;4,TRUNC(Tabela1[[#This Row],[Qtdade Amplificação]]/4)*'Custos Unitários'!D$17,0)</f>
        <v>0</v>
      </c>
      <c r="T90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0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03" s="2">
        <f>'Custos Unitários'!$C$23*'Custos Unitários'!$E$23*'Custos Unitários'!$C$6</f>
        <v>24215.39534631159</v>
      </c>
      <c r="W903" s="5">
        <f>SUM(Tabela3[[#This Row],[opex duto e fibra]:[opex infra estação]])</f>
        <v>70288.418726403746</v>
      </c>
    </row>
    <row r="904" spans="1:23" x14ac:dyDescent="0.25">
      <c r="A904" s="10">
        <v>220680</v>
      </c>
      <c r="B904" s="10" t="s">
        <v>27</v>
      </c>
      <c r="C904" s="10" t="s">
        <v>2955</v>
      </c>
      <c r="D904" s="10" t="s">
        <v>2956</v>
      </c>
      <c r="E904" s="10">
        <v>220370</v>
      </c>
      <c r="F904" s="10" t="s">
        <v>27</v>
      </c>
      <c r="G904" s="10" t="s">
        <v>1665</v>
      </c>
      <c r="H904" s="10" t="s">
        <v>2957</v>
      </c>
      <c r="I904" s="10">
        <v>1</v>
      </c>
      <c r="J904" s="11">
        <v>57.747</v>
      </c>
      <c r="K904" s="11">
        <f>IF(Tabela1[[#This Row],[distância '[km']]]&gt;100,TRUNC(Tabela1[[#This Row],[distância '[km']]]/'Custos Unitários'!$C$7,0),0)</f>
        <v>0</v>
      </c>
      <c r="L904" s="1">
        <f>Tabela1[[#This Row],[distância '[km']]]*(1+'Custos Unitários'!$C$8)*(('Custos Unitários'!$C$21*'Custos Unitários'!$C$4)+('Custos Unitários'!$C$22*'Custos Unitários'!$C$5))</f>
        <v>2209855.2868210152</v>
      </c>
      <c r="M904" s="1">
        <f>Tabela1[[#This Row],[Qtdade Amplificação]]*('Custos Unitários'!C$20)+IF(Tabela1[[#This Row],[Qtdade Amplificação]]&gt;4,TRUNC(Tabela1[[#This Row],[Qtdade Amplificação]]/4)*'Custos Unitários'!C$17,0)</f>
        <v>0</v>
      </c>
      <c r="N90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90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904" s="1">
        <f>'Custos Unitários'!$C$23*'Custos Unitários'!$C$6</f>
        <v>302692.44182889489</v>
      </c>
      <c r="Q904" s="5">
        <f>SUM(Tabela2[[#This Row],[custo duto e fibra]:[custo infra estação]])</f>
        <v>2884429.2143218885</v>
      </c>
      <c r="R904" s="2">
        <f>Tabela1[[#This Row],[distância '[km']]]*(1+'Custos Unitários'!$C$8)*('Custos Unitários'!$C$21*'Custos Unitários'!$C$4*'Custos Unitários'!$E$21+'Custos Unitários'!$C$22*'Custos Unitários'!$C$5*'Custos Unitários'!$E$22)</f>
        <v>26518.263441852185</v>
      </c>
      <c r="S904" s="2">
        <f>Tabela1[[#This Row],[Qtdade Amplificação]]*('Custos Unitários'!D$20)+IF(Tabela1[[#This Row],[Qtdade Amplificação]]&gt;4,TRUNC(Tabela1[[#This Row],[Qtdade Amplificação]]/4)*'Custos Unitários'!D$17,0)</f>
        <v>0</v>
      </c>
      <c r="T90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90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904" s="2">
        <f>'Custos Unitários'!$C$23*'Custos Unitários'!$E$23*'Custos Unitários'!$C$6</f>
        <v>24215.39534631159</v>
      </c>
      <c r="W904" s="5">
        <f>SUM(Tabela3[[#This Row],[opex duto e fibra]:[opex infra estação]])</f>
        <v>84261.872740399122</v>
      </c>
    </row>
    <row r="905" spans="1:23" x14ac:dyDescent="0.25">
      <c r="A905" s="10">
        <v>521470</v>
      </c>
      <c r="B905" s="10" t="s">
        <v>42</v>
      </c>
      <c r="C905" s="10" t="s">
        <v>2958</v>
      </c>
      <c r="D905" s="10" t="s">
        <v>2959</v>
      </c>
      <c r="E905" s="10">
        <v>521890</v>
      </c>
      <c r="F905" s="10" t="s">
        <v>42</v>
      </c>
      <c r="G905" s="10" t="s">
        <v>2960</v>
      </c>
      <c r="H905" s="10" t="s">
        <v>2961</v>
      </c>
      <c r="I905" s="10">
        <v>1</v>
      </c>
      <c r="J905" s="11">
        <v>21.882000000000001</v>
      </c>
      <c r="K905" s="11">
        <f>IF(Tabela1[[#This Row],[distância '[km']]]&gt;100,TRUNC(Tabela1[[#This Row],[distância '[km']]]/'Custos Unitários'!$C$7,0),0)</f>
        <v>0</v>
      </c>
      <c r="L905" s="1">
        <f>Tabela1[[#This Row],[distância '[km']]]*(1+'Custos Unitários'!$C$8)*(('Custos Unitários'!$C$21*'Custos Unitários'!$C$4)+('Custos Unitários'!$C$22*'Custos Unitários'!$C$5))</f>
        <v>837377.75791326771</v>
      </c>
      <c r="M905" s="1">
        <f>Tabela1[[#This Row],[Qtdade Amplificação]]*('Custos Unitários'!C$20)+IF(Tabela1[[#This Row],[Qtdade Amplificação]]&gt;4,TRUNC(Tabela1[[#This Row],[Qtdade Amplificação]]/4)*'Custos Unitários'!C$17,0)</f>
        <v>0</v>
      </c>
      <c r="N90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0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05" s="1">
        <f>'Custos Unitários'!$C$23*'Custos Unitários'!$C$6</f>
        <v>302692.44182889489</v>
      </c>
      <c r="Q905" s="5">
        <f>SUM(Tabela2[[#This Row],[custo duto e fibra]:[custo infra estação]])</f>
        <v>1506541.997463499</v>
      </c>
      <c r="R905" s="2">
        <f>Tabela1[[#This Row],[distância '[km']]]*(1+'Custos Unitários'!$C$8)*('Custos Unitários'!$C$21*'Custos Unitários'!$C$4*'Custos Unitários'!$E$21+'Custos Unitários'!$C$22*'Custos Unitários'!$C$5*'Custos Unitários'!$E$22)</f>
        <v>10048.533094959212</v>
      </c>
      <c r="S905" s="2">
        <f>Tabela1[[#This Row],[Qtdade Amplificação]]*('Custos Unitários'!D$20)+IF(Tabela1[[#This Row],[Qtdade Amplificação]]&gt;4,TRUNC(Tabela1[[#This Row],[Qtdade Amplificação]]/4)*'Custos Unitários'!D$17,0)</f>
        <v>0</v>
      </c>
      <c r="T90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0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05" s="2">
        <f>'Custos Unitários'!$C$23*'Custos Unitários'!$E$23*'Custos Unitários'!$C$6</f>
        <v>24215.39534631159</v>
      </c>
      <c r="W905" s="5">
        <f>SUM(Tabela3[[#This Row],[opex duto e fibra]:[opex infra estação]])</f>
        <v>67251.173598441936</v>
      </c>
    </row>
    <row r="906" spans="1:23" x14ac:dyDescent="0.25">
      <c r="A906" s="10">
        <v>314467</v>
      </c>
      <c r="B906" s="10" t="s">
        <v>37</v>
      </c>
      <c r="C906" s="10" t="s">
        <v>2962</v>
      </c>
      <c r="D906" s="10" t="s">
        <v>2963</v>
      </c>
      <c r="E906" s="10">
        <v>320090</v>
      </c>
      <c r="F906" s="10" t="s">
        <v>67</v>
      </c>
      <c r="G906" s="10" t="s">
        <v>70</v>
      </c>
      <c r="H906" s="10" t="s">
        <v>71</v>
      </c>
      <c r="I906" s="10">
        <v>1</v>
      </c>
      <c r="J906" s="11">
        <v>59.267000000000003</v>
      </c>
      <c r="K906" s="11">
        <f>IF(Tabela1[[#This Row],[distância '[km']]]&gt;100,TRUNC(Tabela1[[#This Row],[distância '[km']]]/'Custos Unitários'!$C$7,0),0)</f>
        <v>0</v>
      </c>
      <c r="L906" s="1">
        <f>Tabela1[[#This Row],[distância '[km']]]*(1+'Custos Unitários'!$C$8)*(('Custos Unitários'!$C$21*'Custos Unitários'!$C$4)+('Custos Unitários'!$C$22*'Custos Unitários'!$C$5))</f>
        <v>2268022.4649595846</v>
      </c>
      <c r="M906" s="1">
        <f>Tabela1[[#This Row],[Qtdade Amplificação]]*('Custos Unitários'!C$20)+IF(Tabela1[[#This Row],[Qtdade Amplificação]]&gt;4,TRUNC(Tabela1[[#This Row],[Qtdade Amplificação]]/4)*'Custos Unitários'!C$17,0)</f>
        <v>0</v>
      </c>
      <c r="N90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90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906" s="1">
        <f>'Custos Unitários'!$C$23*'Custos Unitários'!$C$6</f>
        <v>302692.44182889489</v>
      </c>
      <c r="Q906" s="5">
        <f>SUM(Tabela2[[#This Row],[custo duto e fibra]:[custo infra estação]])</f>
        <v>2942596.392460458</v>
      </c>
      <c r="R906" s="2">
        <f>Tabela1[[#This Row],[distância '[km']]]*(1+'Custos Unitários'!$C$8)*('Custos Unitários'!$C$21*'Custos Unitários'!$C$4*'Custos Unitários'!$E$21+'Custos Unitários'!$C$22*'Custos Unitários'!$C$5*'Custos Unitários'!$E$22)</f>
        <v>27216.269579515018</v>
      </c>
      <c r="S906" s="2">
        <f>Tabela1[[#This Row],[Qtdade Amplificação]]*('Custos Unitários'!D$20)+IF(Tabela1[[#This Row],[Qtdade Amplificação]]&gt;4,TRUNC(Tabela1[[#This Row],[Qtdade Amplificação]]/4)*'Custos Unitários'!D$17,0)</f>
        <v>0</v>
      </c>
      <c r="T90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90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906" s="2">
        <f>'Custos Unitários'!$C$23*'Custos Unitários'!$E$23*'Custos Unitários'!$C$6</f>
        <v>24215.39534631159</v>
      </c>
      <c r="W906" s="5">
        <f>SUM(Tabela3[[#This Row],[opex duto e fibra]:[opex infra estação]])</f>
        <v>84959.878878061965</v>
      </c>
    </row>
    <row r="907" spans="1:23" x14ac:dyDescent="0.25">
      <c r="A907" s="10">
        <v>510620</v>
      </c>
      <c r="B907" s="10" t="s">
        <v>208</v>
      </c>
      <c r="C907" s="10" t="s">
        <v>2966</v>
      </c>
      <c r="D907" s="10" t="s">
        <v>2967</v>
      </c>
      <c r="E907" s="10">
        <v>510267</v>
      </c>
      <c r="F907" s="10" t="s">
        <v>208</v>
      </c>
      <c r="G907" s="10" t="s">
        <v>2968</v>
      </c>
      <c r="H907" s="10" t="s">
        <v>2969</v>
      </c>
      <c r="I907" s="10">
        <v>1</v>
      </c>
      <c r="J907" s="11">
        <v>93.26</v>
      </c>
      <c r="K907" s="11">
        <f>IF(Tabela1[[#This Row],[distância '[km']]]&gt;100,TRUNC(Tabela1[[#This Row],[distância '[km']]]/'Custos Unitários'!$C$7,0),0)</f>
        <v>0</v>
      </c>
      <c r="L907" s="1">
        <f>Tabela1[[#This Row],[distância '[km']]]*(1+'Custos Unitários'!$C$8)*(('Custos Unitários'!$C$21*'Custos Unitários'!$C$4)+('Custos Unitários'!$C$22*'Custos Unitários'!$C$5))</f>
        <v>3568862.5218440425</v>
      </c>
      <c r="M907" s="1">
        <f>Tabela1[[#This Row],[Qtdade Amplificação]]*('Custos Unitários'!C$20)+IF(Tabela1[[#This Row],[Qtdade Amplificação]]&gt;4,TRUNC(Tabela1[[#This Row],[Qtdade Amplificação]]/4)*'Custos Unitários'!C$17,0)</f>
        <v>0</v>
      </c>
      <c r="N90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90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907" s="1">
        <f>'Custos Unitários'!$C$23*'Custos Unitários'!$C$6</f>
        <v>302692.44182889489</v>
      </c>
      <c r="Q907" s="5">
        <f>SUM(Tabela2[[#This Row],[custo duto e fibra]:[custo infra estação]])</f>
        <v>4289338.1024857424</v>
      </c>
      <c r="R907" s="2">
        <f>Tabela1[[#This Row],[distância '[km']]]*(1+'Custos Unitários'!$C$8)*('Custos Unitários'!$C$21*'Custos Unitários'!$C$4*'Custos Unitários'!$E$21+'Custos Unitários'!$C$22*'Custos Unitários'!$C$5*'Custos Unitários'!$E$22)</f>
        <v>42826.350262128515</v>
      </c>
      <c r="S907" s="2">
        <f>Tabela1[[#This Row],[Qtdade Amplificação]]*('Custos Unitários'!D$20)+IF(Tabela1[[#This Row],[Qtdade Amplificação]]&gt;4,TRUNC(Tabela1[[#This Row],[Qtdade Amplificação]]/4)*'Custos Unitários'!D$17,0)</f>
        <v>0</v>
      </c>
      <c r="T90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90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907" s="2">
        <f>'Custos Unitários'!$C$23*'Custos Unitários'!$E$23*'Custos Unitários'!$C$6</f>
        <v>24215.39534631159</v>
      </c>
      <c r="W907" s="5">
        <f>SUM(Tabela3[[#This Row],[opex duto e fibra]:[opex infra estação]])</f>
        <v>105160.12487475818</v>
      </c>
    </row>
    <row r="908" spans="1:23" x14ac:dyDescent="0.25">
      <c r="A908" s="10">
        <v>292270</v>
      </c>
      <c r="B908" s="10" t="s">
        <v>8</v>
      </c>
      <c r="C908" s="10" t="s">
        <v>2970</v>
      </c>
      <c r="D908" s="10" t="s">
        <v>2971</v>
      </c>
      <c r="E908" s="10">
        <v>291710</v>
      </c>
      <c r="F908" s="10" t="s">
        <v>8</v>
      </c>
      <c r="G908" s="10" t="s">
        <v>2972</v>
      </c>
      <c r="H908" s="10" t="s">
        <v>2973</v>
      </c>
      <c r="I908" s="10">
        <v>1</v>
      </c>
      <c r="J908" s="11">
        <v>41.716999999999999</v>
      </c>
      <c r="K908" s="11">
        <f>IF(Tabela1[[#This Row],[distância '[km']]]&gt;100,TRUNC(Tabela1[[#This Row],[distância '[km']]]/'Custos Unitários'!$C$7,0),0)</f>
        <v>0</v>
      </c>
      <c r="L908" s="1">
        <f>Tabela1[[#This Row],[distância '[km']]]*(1+'Custos Unitários'!$C$8)*(('Custos Unitários'!$C$21*'Custos Unitários'!$C$4)+('Custos Unitários'!$C$22*'Custos Unitários'!$C$5))</f>
        <v>1596421.1647412386</v>
      </c>
      <c r="M908" s="1">
        <f>Tabela1[[#This Row],[Qtdade Amplificação]]*('Custos Unitários'!C$20)+IF(Tabela1[[#This Row],[Qtdade Amplificação]]&gt;4,TRUNC(Tabela1[[#This Row],[Qtdade Amplificação]]/4)*'Custos Unitários'!C$17,0)</f>
        <v>0</v>
      </c>
      <c r="N90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0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08" s="1">
        <f>'Custos Unitários'!$C$23*'Custos Unitários'!$C$6</f>
        <v>302692.44182889489</v>
      </c>
      <c r="Q908" s="5">
        <f>SUM(Tabela2[[#This Row],[custo duto e fibra]:[custo infra estação]])</f>
        <v>2265585.4042914696</v>
      </c>
      <c r="R908" s="2">
        <f>Tabela1[[#This Row],[distância '[km']]]*(1+'Custos Unitários'!$C$8)*('Custos Unitários'!$C$21*'Custos Unitários'!$C$4*'Custos Unitários'!$E$21+'Custos Unitários'!$C$22*'Custos Unitários'!$C$5*'Custos Unitários'!$E$22)</f>
        <v>19157.053976894862</v>
      </c>
      <c r="S908" s="2">
        <f>Tabela1[[#This Row],[Qtdade Amplificação]]*('Custos Unitários'!D$20)+IF(Tabela1[[#This Row],[Qtdade Amplificação]]&gt;4,TRUNC(Tabela1[[#This Row],[Qtdade Amplificação]]/4)*'Custos Unitários'!D$17,0)</f>
        <v>0</v>
      </c>
      <c r="T90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0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08" s="2">
        <f>'Custos Unitários'!$C$23*'Custos Unitários'!$E$23*'Custos Unitários'!$C$6</f>
        <v>24215.39534631159</v>
      </c>
      <c r="W908" s="5">
        <f>SUM(Tabela3[[#This Row],[opex duto e fibra]:[opex infra estação]])</f>
        <v>76359.694480377584</v>
      </c>
    </row>
    <row r="909" spans="1:23" x14ac:dyDescent="0.25">
      <c r="A909" s="10">
        <v>353284</v>
      </c>
      <c r="B909" s="10" t="s">
        <v>158</v>
      </c>
      <c r="C909" s="10" t="s">
        <v>2974</v>
      </c>
      <c r="D909" s="10" t="s">
        <v>2975</v>
      </c>
      <c r="E909" s="10">
        <v>350260</v>
      </c>
      <c r="F909" s="10" t="s">
        <v>158</v>
      </c>
      <c r="G909" s="10" t="s">
        <v>4393</v>
      </c>
      <c r="H909" s="10" t="s">
        <v>4394</v>
      </c>
      <c r="I909" s="10">
        <v>1</v>
      </c>
      <c r="J909" s="11">
        <v>20.545000000000002</v>
      </c>
      <c r="K909" s="11">
        <f>IF(Tabela1[[#This Row],[distância '[km']]]&gt;100,TRUNC(Tabela1[[#This Row],[distância '[km']]]/'Custos Unitários'!$C$7,0),0)</f>
        <v>0</v>
      </c>
      <c r="L909" s="1">
        <f>Tabela1[[#This Row],[distância '[km']]]*(1+'Custos Unitários'!$C$8)*(('Custos Unitários'!$C$21*'Custos Unitários'!$C$4)+('Custos Unitários'!$C$22*'Custos Unitários'!$C$5))</f>
        <v>786213.60187953943</v>
      </c>
      <c r="M909" s="1">
        <f>Tabela1[[#This Row],[Qtdade Amplificação]]*('Custos Unitários'!C$20)+IF(Tabela1[[#This Row],[Qtdade Amplificação]]&gt;4,TRUNC(Tabela1[[#This Row],[Qtdade Amplificação]]/4)*'Custos Unitários'!C$17,0)</f>
        <v>0</v>
      </c>
      <c r="N90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0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09" s="1">
        <f>'Custos Unitários'!$C$23*'Custos Unitários'!$C$6</f>
        <v>302692.44182889489</v>
      </c>
      <c r="Q909" s="5">
        <f>SUM(Tabela2[[#This Row],[custo duto e fibra]:[custo infra estação]])</f>
        <v>1455377.8414297707</v>
      </c>
      <c r="R909" s="2">
        <f>Tabela1[[#This Row],[distância '[km']]]*(1+'Custos Unitários'!$C$8)*('Custos Unitários'!$C$21*'Custos Unitários'!$C$4*'Custos Unitários'!$E$21+'Custos Unitários'!$C$22*'Custos Unitários'!$C$5*'Custos Unitários'!$E$22)</f>
        <v>9434.5632225544741</v>
      </c>
      <c r="S909" s="2">
        <f>Tabela1[[#This Row],[Qtdade Amplificação]]*('Custos Unitários'!D$20)+IF(Tabela1[[#This Row],[Qtdade Amplificação]]&gt;4,TRUNC(Tabela1[[#This Row],[Qtdade Amplificação]]/4)*'Custos Unitários'!D$17,0)</f>
        <v>0</v>
      </c>
      <c r="T90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0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09" s="2">
        <f>'Custos Unitários'!$C$23*'Custos Unitários'!$E$23*'Custos Unitários'!$C$6</f>
        <v>24215.39534631159</v>
      </c>
      <c r="W909" s="5">
        <f>SUM(Tabela3[[#This Row],[opex duto e fibra]:[opex infra estação]])</f>
        <v>66637.203726037202</v>
      </c>
    </row>
    <row r="910" spans="1:23" x14ac:dyDescent="0.25">
      <c r="A910" s="10">
        <v>431301</v>
      </c>
      <c r="B910" s="10" t="s">
        <v>32</v>
      </c>
      <c r="C910" s="10" t="s">
        <v>2978</v>
      </c>
      <c r="D910" s="10" t="s">
        <v>2979</v>
      </c>
      <c r="E910" s="10">
        <v>430220</v>
      </c>
      <c r="F910" s="10" t="s">
        <v>32</v>
      </c>
      <c r="G910" s="10" t="s">
        <v>2980</v>
      </c>
      <c r="H910" s="10" t="s">
        <v>2981</v>
      </c>
      <c r="I910" s="10">
        <v>1</v>
      </c>
      <c r="J910" s="11">
        <v>9.9659999999999993</v>
      </c>
      <c r="K910" s="11">
        <f>IF(Tabela1[[#This Row],[distância '[km']]]&gt;100,TRUNC(Tabela1[[#This Row],[distância '[km']]]/'Custos Unitários'!$C$7,0),0)</f>
        <v>0</v>
      </c>
      <c r="L910" s="1">
        <f>Tabela1[[#This Row],[distância '[km']]]*(1+'Custos Unitários'!$C$8)*(('Custos Unitários'!$C$21*'Custos Unitários'!$C$4)+('Custos Unitários'!$C$22*'Custos Unitários'!$C$5))</f>
        <v>381377.69561117009</v>
      </c>
      <c r="M910" s="1">
        <f>Tabela1[[#This Row],[Qtdade Amplificação]]*('Custos Unitários'!C$20)+IF(Tabela1[[#This Row],[Qtdade Amplificação]]&gt;4,TRUNC(Tabela1[[#This Row],[Qtdade Amplificação]]/4)*'Custos Unitários'!C$17,0)</f>
        <v>0</v>
      </c>
      <c r="N91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1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10" s="1">
        <f>'Custos Unitários'!$C$23*'Custos Unitários'!$C$6</f>
        <v>302692.44182889489</v>
      </c>
      <c r="Q910" s="5">
        <f>SUM(Tabela2[[#This Row],[custo duto e fibra]:[custo infra estação]])</f>
        <v>1050541.9351614013</v>
      </c>
      <c r="R910" s="2">
        <f>Tabela1[[#This Row],[distância '[km']]]*(1+'Custos Unitários'!$C$8)*('Custos Unitários'!$C$21*'Custos Unitários'!$C$4*'Custos Unitários'!$E$21+'Custos Unitários'!$C$22*'Custos Unitários'!$C$5*'Custos Unitários'!$E$22)</f>
        <v>4576.5323473340413</v>
      </c>
      <c r="S910" s="2">
        <f>Tabela1[[#This Row],[Qtdade Amplificação]]*('Custos Unitários'!D$20)+IF(Tabela1[[#This Row],[Qtdade Amplificação]]&gt;4,TRUNC(Tabela1[[#This Row],[Qtdade Amplificação]]/4)*'Custos Unitários'!D$17,0)</f>
        <v>0</v>
      </c>
      <c r="T91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1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10" s="2">
        <f>'Custos Unitários'!$C$23*'Custos Unitários'!$E$23*'Custos Unitários'!$C$6</f>
        <v>24215.39534631159</v>
      </c>
      <c r="W910" s="5">
        <f>SUM(Tabela3[[#This Row],[opex duto e fibra]:[opex infra estação]])</f>
        <v>61779.172850816773</v>
      </c>
    </row>
    <row r="911" spans="1:23" x14ac:dyDescent="0.25">
      <c r="A911" s="10">
        <v>353286</v>
      </c>
      <c r="B911" s="10" t="s">
        <v>158</v>
      </c>
      <c r="C911" s="10" t="s">
        <v>2982</v>
      </c>
      <c r="D911" s="10" t="s">
        <v>2983</v>
      </c>
      <c r="E911" s="10">
        <v>351690</v>
      </c>
      <c r="F911" s="10" t="s">
        <v>158</v>
      </c>
      <c r="G911" s="10" t="s">
        <v>2984</v>
      </c>
      <c r="H911" s="10" t="s">
        <v>2985</v>
      </c>
      <c r="I911" s="10">
        <v>1</v>
      </c>
      <c r="J911" s="11">
        <v>19.222999999999999</v>
      </c>
      <c r="K911" s="11">
        <f>IF(Tabela1[[#This Row],[distância '[km']]]&gt;100,TRUNC(Tabela1[[#This Row],[distância '[km']]]/'Custos Unitários'!$C$7,0),0)</f>
        <v>0</v>
      </c>
      <c r="L911" s="1">
        <f>Tabela1[[#This Row],[distância '[km']]]*(1+'Custos Unitários'!$C$8)*(('Custos Unitários'!$C$21*'Custos Unitários'!$C$4)+('Custos Unitários'!$C$22*'Custos Unitários'!$C$5))</f>
        <v>735623.46405112615</v>
      </c>
      <c r="M911" s="1">
        <f>Tabela1[[#This Row],[Qtdade Amplificação]]*('Custos Unitários'!C$20)+IF(Tabela1[[#This Row],[Qtdade Amplificação]]&gt;4,TRUNC(Tabela1[[#This Row],[Qtdade Amplificação]]/4)*'Custos Unitários'!C$17,0)</f>
        <v>0</v>
      </c>
      <c r="N91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1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11" s="1">
        <f>'Custos Unitários'!$C$23*'Custos Unitários'!$C$6</f>
        <v>302692.44182889489</v>
      </c>
      <c r="Q911" s="5">
        <f>SUM(Tabela2[[#This Row],[custo duto e fibra]:[custo infra estação]])</f>
        <v>1404787.7036013573</v>
      </c>
      <c r="R911" s="2">
        <f>Tabela1[[#This Row],[distância '[km']]]*(1+'Custos Unitários'!$C$8)*('Custos Unitários'!$C$21*'Custos Unitários'!$C$4*'Custos Unitários'!$E$21+'Custos Unitários'!$C$22*'Custos Unitários'!$C$5*'Custos Unitários'!$E$22)</f>
        <v>8827.4815686135134</v>
      </c>
      <c r="S911" s="2">
        <f>Tabela1[[#This Row],[Qtdade Amplificação]]*('Custos Unitários'!D$20)+IF(Tabela1[[#This Row],[Qtdade Amplificação]]&gt;4,TRUNC(Tabela1[[#This Row],[Qtdade Amplificação]]/4)*'Custos Unitários'!D$17,0)</f>
        <v>0</v>
      </c>
      <c r="T91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1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11" s="2">
        <f>'Custos Unitários'!$C$23*'Custos Unitários'!$E$23*'Custos Unitários'!$C$6</f>
        <v>24215.39534631159</v>
      </c>
      <c r="W911" s="5">
        <f>SUM(Tabela3[[#This Row],[opex duto e fibra]:[opex infra estação]])</f>
        <v>66030.122072096245</v>
      </c>
    </row>
    <row r="912" spans="1:23" x14ac:dyDescent="0.25">
      <c r="A912" s="10">
        <v>210725</v>
      </c>
      <c r="B912" s="10" t="s">
        <v>17</v>
      </c>
      <c r="C912" s="10" t="s">
        <v>2986</v>
      </c>
      <c r="D912" s="10" t="s">
        <v>2987</v>
      </c>
      <c r="E912" s="10">
        <v>210410</v>
      </c>
      <c r="F912" s="10" t="s">
        <v>17</v>
      </c>
      <c r="G912" s="10" t="s">
        <v>1765</v>
      </c>
      <c r="H912" s="10" t="s">
        <v>1766</v>
      </c>
      <c r="I912" s="10">
        <v>1</v>
      </c>
      <c r="J912" s="11">
        <v>22.347999999999999</v>
      </c>
      <c r="K912" s="11">
        <f>IF(Tabela1[[#This Row],[distância '[km']]]&gt;100,TRUNC(Tabela1[[#This Row],[distância '[km']]]/'Custos Unitários'!$C$7,0),0)</f>
        <v>0</v>
      </c>
      <c r="L912" s="1">
        <f>Tabela1[[#This Row],[distância '[km']]]*(1+'Custos Unitários'!$C$8)*(('Custos Unitários'!$C$21*'Custos Unitários'!$C$4)+('Custos Unitários'!$C$22*'Custos Unitários'!$C$5))</f>
        <v>855210.5901583815</v>
      </c>
      <c r="M912" s="1">
        <f>Tabela1[[#This Row],[Qtdade Amplificação]]*('Custos Unitários'!C$20)+IF(Tabela1[[#This Row],[Qtdade Amplificação]]&gt;4,TRUNC(Tabela1[[#This Row],[Qtdade Amplificação]]/4)*'Custos Unitários'!C$17,0)</f>
        <v>0</v>
      </c>
      <c r="N91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1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12" s="1">
        <f>'Custos Unitários'!$C$23*'Custos Unitários'!$C$6</f>
        <v>302692.44182889489</v>
      </c>
      <c r="Q912" s="5">
        <f>SUM(Tabela2[[#This Row],[custo duto e fibra]:[custo infra estação]])</f>
        <v>1524374.8297086128</v>
      </c>
      <c r="R912" s="2">
        <f>Tabela1[[#This Row],[distância '[km']]]*(1+'Custos Unitários'!$C$8)*('Custos Unitários'!$C$21*'Custos Unitários'!$C$4*'Custos Unitários'!$E$21+'Custos Unitários'!$C$22*'Custos Unitários'!$C$5*'Custos Unitários'!$E$22)</f>
        <v>10262.527081900578</v>
      </c>
      <c r="S912" s="2">
        <f>Tabela1[[#This Row],[Qtdade Amplificação]]*('Custos Unitários'!D$20)+IF(Tabela1[[#This Row],[Qtdade Amplificação]]&gt;4,TRUNC(Tabela1[[#This Row],[Qtdade Amplificação]]/4)*'Custos Unitários'!D$17,0)</f>
        <v>0</v>
      </c>
      <c r="T91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1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12" s="2">
        <f>'Custos Unitários'!$C$23*'Custos Unitários'!$E$23*'Custos Unitários'!$C$6</f>
        <v>24215.39534631159</v>
      </c>
      <c r="W912" s="5">
        <f>SUM(Tabela3[[#This Row],[opex duto e fibra]:[opex infra estação]])</f>
        <v>67465.1675853833</v>
      </c>
    </row>
    <row r="913" spans="1:23" x14ac:dyDescent="0.25">
      <c r="A913" s="10">
        <v>150495</v>
      </c>
      <c r="B913" s="10" t="s">
        <v>14</v>
      </c>
      <c r="C913" s="10" t="s">
        <v>2990</v>
      </c>
      <c r="D913" s="10" t="s">
        <v>2991</v>
      </c>
      <c r="E913" s="10">
        <v>150230</v>
      </c>
      <c r="F913" s="10" t="s">
        <v>14</v>
      </c>
      <c r="G913" s="10" t="s">
        <v>4820</v>
      </c>
      <c r="H913" s="10" t="s">
        <v>4821</v>
      </c>
      <c r="I913" s="10">
        <v>1</v>
      </c>
      <c r="J913" s="11">
        <v>71.307000000000002</v>
      </c>
      <c r="K913" s="11">
        <f>IF(Tabela1[[#This Row],[distância '[km']]]&gt;100,TRUNC(Tabela1[[#This Row],[distância '[km']]]/'Custos Unitários'!$C$7,0),0)</f>
        <v>0</v>
      </c>
      <c r="L913" s="1">
        <f>Tabela1[[#This Row],[distância '[km']]]*(1+'Custos Unitários'!$C$8)*(('Custos Unitários'!$C$21*'Custos Unitários'!$C$4)+('Custos Unitários'!$C$22*'Custos Unitários'!$C$5))</f>
        <v>2728767.7444256181</v>
      </c>
      <c r="M913" s="1">
        <f>Tabela1[[#This Row],[Qtdade Amplificação]]*('Custos Unitários'!C$20)+IF(Tabela1[[#This Row],[Qtdade Amplificação]]&gt;4,TRUNC(Tabela1[[#This Row],[Qtdade Amplificação]]/4)*'Custos Unitários'!C$17,0)</f>
        <v>0</v>
      </c>
      <c r="N91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91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913" s="1">
        <f>'Custos Unitários'!$C$23*'Custos Unitários'!$C$6</f>
        <v>302692.44182889489</v>
      </c>
      <c r="Q913" s="5">
        <f>SUM(Tabela2[[#This Row],[custo duto e fibra]:[custo infra estação]])</f>
        <v>3403341.6719264914</v>
      </c>
      <c r="R913" s="2">
        <f>Tabela1[[#This Row],[distância '[km']]]*(1+'Custos Unitários'!$C$8)*('Custos Unitários'!$C$21*'Custos Unitários'!$C$4*'Custos Unitários'!$E$21+'Custos Unitários'!$C$22*'Custos Unitários'!$C$5*'Custos Unitários'!$E$22)</f>
        <v>32745.212933107417</v>
      </c>
      <c r="S913" s="2">
        <f>Tabela1[[#This Row],[Qtdade Amplificação]]*('Custos Unitários'!D$20)+IF(Tabela1[[#This Row],[Qtdade Amplificação]]&gt;4,TRUNC(Tabela1[[#This Row],[Qtdade Amplificação]]/4)*'Custos Unitários'!D$17,0)</f>
        <v>0</v>
      </c>
      <c r="T91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91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913" s="2">
        <f>'Custos Unitários'!$C$23*'Custos Unitários'!$E$23*'Custos Unitários'!$C$6</f>
        <v>24215.39534631159</v>
      </c>
      <c r="W913" s="5">
        <f>SUM(Tabela3[[#This Row],[opex duto e fibra]:[opex infra estação]])</f>
        <v>90488.822231654369</v>
      </c>
    </row>
    <row r="914" spans="1:23" x14ac:dyDescent="0.25">
      <c r="A914" s="10">
        <v>431303</v>
      </c>
      <c r="B914" s="10" t="s">
        <v>32</v>
      </c>
      <c r="C914" s="10" t="s">
        <v>2994</v>
      </c>
      <c r="D914" s="10" t="s">
        <v>2995</v>
      </c>
      <c r="E914" s="10">
        <v>431110</v>
      </c>
      <c r="F914" s="10" t="s">
        <v>32</v>
      </c>
      <c r="G914" s="10" t="s">
        <v>2996</v>
      </c>
      <c r="H914" s="10" t="s">
        <v>2997</v>
      </c>
      <c r="I914" s="10">
        <v>1</v>
      </c>
      <c r="J914" s="11">
        <v>31.408000000000001</v>
      </c>
      <c r="K914" s="11">
        <f>IF(Tabela1[[#This Row],[distância '[km']]]&gt;100,TRUNC(Tabela1[[#This Row],[distância '[km']]]/'Custos Unitários'!$C$7,0),0)</f>
        <v>0</v>
      </c>
      <c r="L914" s="1">
        <f>Tabela1[[#This Row],[distância '[km']]]*(1+'Custos Unitários'!$C$8)*(('Custos Unitários'!$C$21*'Custos Unitários'!$C$4)+('Custos Unitários'!$C$22*'Custos Unitários'!$C$5))</f>
        <v>1201917.5861685362</v>
      </c>
      <c r="M914" s="1">
        <f>Tabela1[[#This Row],[Qtdade Amplificação]]*('Custos Unitários'!C$20)+IF(Tabela1[[#This Row],[Qtdade Amplificação]]&gt;4,TRUNC(Tabela1[[#This Row],[Qtdade Amplificação]]/4)*'Custos Unitários'!C$17,0)</f>
        <v>0</v>
      </c>
      <c r="N91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1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14" s="1">
        <f>'Custos Unitários'!$C$23*'Custos Unitários'!$C$6</f>
        <v>302692.44182889489</v>
      </c>
      <c r="Q914" s="5">
        <f>SUM(Tabela2[[#This Row],[custo duto e fibra]:[custo infra estação]])</f>
        <v>1871081.8257187672</v>
      </c>
      <c r="R914" s="2">
        <f>Tabela1[[#This Row],[distância '[km']]]*(1+'Custos Unitários'!$C$8)*('Custos Unitários'!$C$21*'Custos Unitários'!$C$4*'Custos Unitários'!$E$21+'Custos Unitários'!$C$22*'Custos Unitários'!$C$5*'Custos Unitários'!$E$22)</f>
        <v>14423.011034022435</v>
      </c>
      <c r="S914" s="2">
        <f>Tabela1[[#This Row],[Qtdade Amplificação]]*('Custos Unitários'!D$20)+IF(Tabela1[[#This Row],[Qtdade Amplificação]]&gt;4,TRUNC(Tabela1[[#This Row],[Qtdade Amplificação]]/4)*'Custos Unitários'!D$17,0)</f>
        <v>0</v>
      </c>
      <c r="T91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1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14" s="2">
        <f>'Custos Unitários'!$C$23*'Custos Unitários'!$E$23*'Custos Unitários'!$C$6</f>
        <v>24215.39534631159</v>
      </c>
      <c r="W914" s="5">
        <f>SUM(Tabela3[[#This Row],[opex duto e fibra]:[opex infra estação]])</f>
        <v>71625.651537505153</v>
      </c>
    </row>
    <row r="915" spans="1:23" x14ac:dyDescent="0.25">
      <c r="A915" s="10">
        <v>292275</v>
      </c>
      <c r="B915" s="10" t="s">
        <v>8</v>
      </c>
      <c r="C915" s="10" t="s">
        <v>2998</v>
      </c>
      <c r="D915" s="10" t="s">
        <v>2999</v>
      </c>
      <c r="E915" s="10">
        <v>291120</v>
      </c>
      <c r="F915" s="10" t="s">
        <v>8</v>
      </c>
      <c r="G915" s="10" t="s">
        <v>2196</v>
      </c>
      <c r="H915" s="10" t="s">
        <v>2197</v>
      </c>
      <c r="I915" s="10">
        <v>1</v>
      </c>
      <c r="J915" s="11">
        <v>21.105</v>
      </c>
      <c r="K915" s="11">
        <f>IF(Tabela1[[#This Row],[distância '[km']]]&gt;100,TRUNC(Tabela1[[#This Row],[distância '[km']]]/'Custos Unitários'!$C$7,0),0)</f>
        <v>0</v>
      </c>
      <c r="L915" s="1">
        <f>Tabela1[[#This Row],[distância '[km']]]*(1+'Custos Unitários'!$C$8)*(('Custos Unitários'!$C$21*'Custos Unitários'!$C$4)+('Custos Unitários'!$C$22*'Custos Unitários'!$C$5))</f>
        <v>807643.6148779596</v>
      </c>
      <c r="M915" s="1">
        <f>Tabela1[[#This Row],[Qtdade Amplificação]]*('Custos Unitários'!C$20)+IF(Tabela1[[#This Row],[Qtdade Amplificação]]&gt;4,TRUNC(Tabela1[[#This Row],[Qtdade Amplificação]]/4)*'Custos Unitários'!C$17,0)</f>
        <v>0</v>
      </c>
      <c r="N91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1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15" s="1">
        <f>'Custos Unitários'!$C$23*'Custos Unitários'!$C$6</f>
        <v>302692.44182889489</v>
      </c>
      <c r="Q915" s="5">
        <f>SUM(Tabela2[[#This Row],[custo duto e fibra]:[custo infra estação]])</f>
        <v>1476807.8544281907</v>
      </c>
      <c r="R915" s="2">
        <f>Tabela1[[#This Row],[distância '[km']]]*(1+'Custos Unitários'!$C$8)*('Custos Unitários'!$C$21*'Custos Unitários'!$C$4*'Custos Unitários'!$E$21+'Custos Unitários'!$C$22*'Custos Unitários'!$C$5*'Custos Unitários'!$E$22)</f>
        <v>9691.7233785355165</v>
      </c>
      <c r="S915" s="2">
        <f>Tabela1[[#This Row],[Qtdade Amplificação]]*('Custos Unitários'!D$20)+IF(Tabela1[[#This Row],[Qtdade Amplificação]]&gt;4,TRUNC(Tabela1[[#This Row],[Qtdade Amplificação]]/4)*'Custos Unitários'!D$17,0)</f>
        <v>0</v>
      </c>
      <c r="T91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1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15" s="2">
        <f>'Custos Unitários'!$C$23*'Custos Unitários'!$E$23*'Custos Unitários'!$C$6</f>
        <v>24215.39534631159</v>
      </c>
      <c r="W915" s="5">
        <f>SUM(Tabela3[[#This Row],[opex duto e fibra]:[opex infra estação]])</f>
        <v>66894.363882018239</v>
      </c>
    </row>
    <row r="916" spans="1:23" x14ac:dyDescent="0.25">
      <c r="A916" s="10">
        <v>521487</v>
      </c>
      <c r="B916" s="10" t="s">
        <v>42</v>
      </c>
      <c r="C916" s="10" t="s">
        <v>3000</v>
      </c>
      <c r="D916" s="10" t="s">
        <v>3001</v>
      </c>
      <c r="E916" s="10">
        <v>520470</v>
      </c>
      <c r="F916" s="10" t="s">
        <v>42</v>
      </c>
      <c r="G916" s="10" t="s">
        <v>187</v>
      </c>
      <c r="H916" s="10" t="s">
        <v>188</v>
      </c>
      <c r="I916" s="10">
        <v>1</v>
      </c>
      <c r="J916" s="11">
        <v>27.265000000000001</v>
      </c>
      <c r="K916" s="11">
        <f>IF(Tabela1[[#This Row],[distância '[km']]]&gt;100,TRUNC(Tabela1[[#This Row],[distância '[km']]]/'Custos Unitários'!$C$7,0),0)</f>
        <v>0</v>
      </c>
      <c r="L916" s="1">
        <f>Tabela1[[#This Row],[distância '[km']]]*(1+'Custos Unitários'!$C$8)*(('Custos Unitários'!$C$21*'Custos Unitários'!$C$4)+('Custos Unitários'!$C$22*'Custos Unitários'!$C$5))</f>
        <v>1043373.7578605813</v>
      </c>
      <c r="M916" s="1">
        <f>Tabela1[[#This Row],[Qtdade Amplificação]]*('Custos Unitários'!C$20)+IF(Tabela1[[#This Row],[Qtdade Amplificação]]&gt;4,TRUNC(Tabela1[[#This Row],[Qtdade Amplificação]]/4)*'Custos Unitários'!C$17,0)</f>
        <v>0</v>
      </c>
      <c r="N91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1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16" s="1">
        <f>'Custos Unitários'!$C$23*'Custos Unitários'!$C$6</f>
        <v>302692.44182889489</v>
      </c>
      <c r="Q916" s="5">
        <f>SUM(Tabela2[[#This Row],[custo duto e fibra]:[custo infra estação]])</f>
        <v>1712537.9974108124</v>
      </c>
      <c r="R916" s="2">
        <f>Tabela1[[#This Row],[distância '[km']]]*(1+'Custos Unitários'!$C$8)*('Custos Unitários'!$C$21*'Custos Unitários'!$C$4*'Custos Unitários'!$E$21+'Custos Unitários'!$C$22*'Custos Unitários'!$C$5*'Custos Unitários'!$E$22)</f>
        <v>12520.485094326976</v>
      </c>
      <c r="S916" s="2">
        <f>Tabela1[[#This Row],[Qtdade Amplificação]]*('Custos Unitários'!D$20)+IF(Tabela1[[#This Row],[Qtdade Amplificação]]&gt;4,TRUNC(Tabela1[[#This Row],[Qtdade Amplificação]]/4)*'Custos Unitários'!D$17,0)</f>
        <v>0</v>
      </c>
      <c r="T91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1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16" s="2">
        <f>'Custos Unitários'!$C$23*'Custos Unitários'!$E$23*'Custos Unitários'!$C$6</f>
        <v>24215.39534631159</v>
      </c>
      <c r="W916" s="5">
        <f>SUM(Tabela3[[#This Row],[opex duto e fibra]:[opex infra estação]])</f>
        <v>69723.125597809703</v>
      </c>
    </row>
    <row r="917" spans="1:23" x14ac:dyDescent="0.25">
      <c r="A917" s="10">
        <v>210730</v>
      </c>
      <c r="B917" s="10" t="s">
        <v>17</v>
      </c>
      <c r="C917" s="10" t="s">
        <v>3002</v>
      </c>
      <c r="D917" s="10" t="s">
        <v>3003</v>
      </c>
      <c r="E917" s="10">
        <v>210800</v>
      </c>
      <c r="F917" s="10" t="s">
        <v>17</v>
      </c>
      <c r="G917" s="10" t="s">
        <v>3004</v>
      </c>
      <c r="H917" s="10" t="s">
        <v>3005</v>
      </c>
      <c r="I917" s="10">
        <v>1</v>
      </c>
      <c r="J917" s="11">
        <v>16.2</v>
      </c>
      <c r="K917" s="11">
        <f>IF(Tabela1[[#This Row],[distância '[km']]]&gt;100,TRUNC(Tabela1[[#This Row],[distância '[km']]]/'Custos Unitários'!$C$7,0),0)</f>
        <v>0</v>
      </c>
      <c r="L917" s="1">
        <f>Tabela1[[#This Row],[distância '[km']]]*(1+'Custos Unitários'!$C$8)*(('Custos Unitários'!$C$21*'Custos Unitários'!$C$4)+('Custos Unitários'!$C$22*'Custos Unitários'!$C$5))</f>
        <v>619939.66174001154</v>
      </c>
      <c r="M917" s="1">
        <f>Tabela1[[#This Row],[Qtdade Amplificação]]*('Custos Unitários'!C$20)+IF(Tabela1[[#This Row],[Qtdade Amplificação]]&gt;4,TRUNC(Tabela1[[#This Row],[Qtdade Amplificação]]/4)*'Custos Unitários'!C$17,0)</f>
        <v>0</v>
      </c>
      <c r="N91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1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17" s="1">
        <f>'Custos Unitários'!$C$23*'Custos Unitários'!$C$6</f>
        <v>302692.44182889489</v>
      </c>
      <c r="Q917" s="5">
        <f>SUM(Tabela2[[#This Row],[custo duto e fibra]:[custo infra estação]])</f>
        <v>1289103.9012902428</v>
      </c>
      <c r="R917" s="2">
        <f>Tabela1[[#This Row],[distância '[km']]]*(1+'Custos Unitários'!$C$8)*('Custos Unitários'!$C$21*'Custos Unitários'!$C$4*'Custos Unitários'!$E$21+'Custos Unitários'!$C$22*'Custos Unitários'!$C$5*'Custos Unitários'!$E$22)</f>
        <v>7439.2759408801394</v>
      </c>
      <c r="S917" s="2">
        <f>Tabela1[[#This Row],[Qtdade Amplificação]]*('Custos Unitários'!D$20)+IF(Tabela1[[#This Row],[Qtdade Amplificação]]&gt;4,TRUNC(Tabela1[[#This Row],[Qtdade Amplificação]]/4)*'Custos Unitários'!D$17,0)</f>
        <v>0</v>
      </c>
      <c r="T91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1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17" s="2">
        <f>'Custos Unitários'!$C$23*'Custos Unitários'!$E$23*'Custos Unitários'!$C$6</f>
        <v>24215.39534631159</v>
      </c>
      <c r="W917" s="5">
        <f>SUM(Tabela3[[#This Row],[opex duto e fibra]:[opex infra estação]])</f>
        <v>64641.916444362869</v>
      </c>
    </row>
    <row r="918" spans="1:23" x14ac:dyDescent="0.25">
      <c r="A918" s="10">
        <v>510885</v>
      </c>
      <c r="B918" s="10" t="s">
        <v>208</v>
      </c>
      <c r="C918" s="10" t="s">
        <v>3006</v>
      </c>
      <c r="D918" s="10" t="s">
        <v>3007</v>
      </c>
      <c r="E918" s="10">
        <v>510130</v>
      </c>
      <c r="F918" s="10" t="s">
        <v>208</v>
      </c>
      <c r="G918" s="10" t="s">
        <v>3008</v>
      </c>
      <c r="H918" s="10" t="s">
        <v>3009</v>
      </c>
      <c r="I918" s="10">
        <v>1</v>
      </c>
      <c r="J918" s="11">
        <v>19.015000000000001</v>
      </c>
      <c r="K918" s="11">
        <f>IF(Tabela1[[#This Row],[distância '[km']]]&gt;100,TRUNC(Tabela1[[#This Row],[distância '[km']]]/'Custos Unitários'!$C$7,0),0)</f>
        <v>0</v>
      </c>
      <c r="L918" s="1">
        <f>Tabela1[[#This Row],[distância '[km']]]*(1+'Custos Unitários'!$C$8)*(('Custos Unitários'!$C$21*'Custos Unitários'!$C$4)+('Custos Unitários'!$C$22*'Custos Unitários'!$C$5))</f>
        <v>727663.74493742734</v>
      </c>
      <c r="M918" s="1">
        <f>Tabela1[[#This Row],[Qtdade Amplificação]]*('Custos Unitários'!C$20)+IF(Tabela1[[#This Row],[Qtdade Amplificação]]&gt;4,TRUNC(Tabela1[[#This Row],[Qtdade Amplificação]]/4)*'Custos Unitários'!C$17,0)</f>
        <v>0</v>
      </c>
      <c r="N91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1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18" s="1">
        <f>'Custos Unitários'!$C$23*'Custos Unitários'!$C$6</f>
        <v>302692.44182889489</v>
      </c>
      <c r="Q918" s="5">
        <f>SUM(Tabela2[[#This Row],[custo duto e fibra]:[custo infra estação]])</f>
        <v>1396827.9844876586</v>
      </c>
      <c r="R918" s="2">
        <f>Tabela1[[#This Row],[distância '[km']]]*(1+'Custos Unitários'!$C$8)*('Custos Unitários'!$C$21*'Custos Unitários'!$C$4*'Custos Unitários'!$E$21+'Custos Unitários'!$C$22*'Custos Unitários'!$C$5*'Custos Unitários'!$E$22)</f>
        <v>8731.9649392491283</v>
      </c>
      <c r="S918" s="2">
        <f>Tabela1[[#This Row],[Qtdade Amplificação]]*('Custos Unitários'!D$20)+IF(Tabela1[[#This Row],[Qtdade Amplificação]]&gt;4,TRUNC(Tabela1[[#This Row],[Qtdade Amplificação]]/4)*'Custos Unitários'!D$17,0)</f>
        <v>0</v>
      </c>
      <c r="T91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1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18" s="2">
        <f>'Custos Unitários'!$C$23*'Custos Unitários'!$E$23*'Custos Unitários'!$C$6</f>
        <v>24215.39534631159</v>
      </c>
      <c r="W918" s="5">
        <f>SUM(Tabela3[[#This Row],[opex duto e fibra]:[opex infra estação]])</f>
        <v>65934.60544273186</v>
      </c>
    </row>
    <row r="919" spans="1:23" x14ac:dyDescent="0.25">
      <c r="A919" s="10">
        <v>510890</v>
      </c>
      <c r="B919" s="10" t="s">
        <v>208</v>
      </c>
      <c r="C919" s="10" t="s">
        <v>3010</v>
      </c>
      <c r="D919" s="10" t="s">
        <v>3011</v>
      </c>
      <c r="E919" s="10">
        <v>510730</v>
      </c>
      <c r="F919" s="10" t="s">
        <v>208</v>
      </c>
      <c r="G919" s="10" t="s">
        <v>3012</v>
      </c>
      <c r="H919" s="10" t="s">
        <v>3013</v>
      </c>
      <c r="I919" s="10">
        <v>1</v>
      </c>
      <c r="J919" s="11">
        <v>73.962000000000003</v>
      </c>
      <c r="K919" s="11">
        <f>IF(Tabela1[[#This Row],[distância '[km']]]&gt;100,TRUNC(Tabela1[[#This Row],[distância '[km']]]/'Custos Unitários'!$C$7,0),0)</f>
        <v>0</v>
      </c>
      <c r="L919" s="1">
        <f>Tabela1[[#This Row],[distância '[km']]]*(1+'Custos Unitários'!$C$8)*(('Custos Unitários'!$C$21*'Custos Unitários'!$C$4)+('Custos Unitários'!$C$22*'Custos Unitários'!$C$5))</f>
        <v>2830368.9667663421</v>
      </c>
      <c r="M919" s="1">
        <f>Tabela1[[#This Row],[Qtdade Amplificação]]*('Custos Unitários'!C$20)+IF(Tabela1[[#This Row],[Qtdade Amplificação]]&gt;4,TRUNC(Tabela1[[#This Row],[Qtdade Amplificação]]/4)*'Custos Unitários'!C$17,0)</f>
        <v>0</v>
      </c>
      <c r="N91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91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919" s="1">
        <f>'Custos Unitários'!$C$23*'Custos Unitários'!$C$6</f>
        <v>302692.44182889489</v>
      </c>
      <c r="Q919" s="5">
        <f>SUM(Tabela2[[#This Row],[custo duto e fibra]:[custo infra estação]])</f>
        <v>3504942.8942672154</v>
      </c>
      <c r="R919" s="2">
        <f>Tabela1[[#This Row],[distância '[km']]]*(1+'Custos Unitários'!$C$8)*('Custos Unitários'!$C$21*'Custos Unitários'!$C$4*'Custos Unitários'!$E$21+'Custos Unitários'!$C$22*'Custos Unitários'!$C$5*'Custos Unitários'!$E$22)</f>
        <v>33964.427601196112</v>
      </c>
      <c r="S919" s="2">
        <f>Tabela1[[#This Row],[Qtdade Amplificação]]*('Custos Unitários'!D$20)+IF(Tabela1[[#This Row],[Qtdade Amplificação]]&gt;4,TRUNC(Tabela1[[#This Row],[Qtdade Amplificação]]/4)*'Custos Unitários'!D$17,0)</f>
        <v>0</v>
      </c>
      <c r="T91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91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919" s="2">
        <f>'Custos Unitários'!$C$23*'Custos Unitários'!$E$23*'Custos Unitários'!$C$6</f>
        <v>24215.39534631159</v>
      </c>
      <c r="W919" s="5">
        <f>SUM(Tabela3[[#This Row],[opex duto e fibra]:[opex infra estação]])</f>
        <v>91708.036899743049</v>
      </c>
    </row>
    <row r="920" spans="1:23" x14ac:dyDescent="0.25">
      <c r="A920" s="10">
        <v>314490</v>
      </c>
      <c r="B920" s="10" t="s">
        <v>37</v>
      </c>
      <c r="C920" s="10" t="s">
        <v>3014</v>
      </c>
      <c r="D920" s="10" t="s">
        <v>3015</v>
      </c>
      <c r="E920" s="10">
        <v>311080</v>
      </c>
      <c r="F920" s="10" t="s">
        <v>37</v>
      </c>
      <c r="G920" s="10" t="s">
        <v>3016</v>
      </c>
      <c r="H920" s="10" t="s">
        <v>3017</v>
      </c>
      <c r="I920" s="10">
        <v>1</v>
      </c>
      <c r="J920" s="11">
        <v>50.811999999999998</v>
      </c>
      <c r="K920" s="11">
        <f>IF(Tabela1[[#This Row],[distância '[km']]]&gt;100,TRUNC(Tabela1[[#This Row],[distância '[km']]]/'Custos Unitários'!$C$7,0),0)</f>
        <v>0</v>
      </c>
      <c r="L920" s="1">
        <f>Tabela1[[#This Row],[distância '[km']]]*(1+'Custos Unitários'!$C$8)*(('Custos Unitários'!$C$21*'Custos Unitários'!$C$4)+('Custos Unitários'!$C$22*'Custos Unitários'!$C$5))</f>
        <v>1944467.5365637944</v>
      </c>
      <c r="M920" s="1">
        <f>Tabela1[[#This Row],[Qtdade Amplificação]]*('Custos Unitários'!C$20)+IF(Tabela1[[#This Row],[Qtdade Amplificação]]&gt;4,TRUNC(Tabela1[[#This Row],[Qtdade Amplificação]]/4)*'Custos Unitários'!C$17,0)</f>
        <v>0</v>
      </c>
      <c r="N92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92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920" s="1">
        <f>'Custos Unitários'!$C$23*'Custos Unitários'!$C$6</f>
        <v>302692.44182889489</v>
      </c>
      <c r="Q920" s="5">
        <f>SUM(Tabela2[[#This Row],[custo duto e fibra]:[custo infra estação]])</f>
        <v>2619041.4640646679</v>
      </c>
      <c r="R920" s="2">
        <f>Tabela1[[#This Row],[distância '[km']]]*(1+'Custos Unitários'!$C$8)*('Custos Unitários'!$C$21*'Custos Unitários'!$C$4*'Custos Unitários'!$E$21+'Custos Unitários'!$C$22*'Custos Unitários'!$C$5*'Custos Unitários'!$E$22)</f>
        <v>23333.610438765536</v>
      </c>
      <c r="S920" s="2">
        <f>Tabela1[[#This Row],[Qtdade Amplificação]]*('Custos Unitários'!D$20)+IF(Tabela1[[#This Row],[Qtdade Amplificação]]&gt;4,TRUNC(Tabela1[[#This Row],[Qtdade Amplificação]]/4)*'Custos Unitários'!D$17,0)</f>
        <v>0</v>
      </c>
      <c r="T92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92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920" s="2">
        <f>'Custos Unitários'!$C$23*'Custos Unitários'!$E$23*'Custos Unitários'!$C$6</f>
        <v>24215.39534631159</v>
      </c>
      <c r="W920" s="5">
        <f>SUM(Tabela3[[#This Row],[opex duto e fibra]:[opex infra estação]])</f>
        <v>81077.21973731248</v>
      </c>
    </row>
    <row r="921" spans="1:23" x14ac:dyDescent="0.25">
      <c r="A921" s="10">
        <v>510617</v>
      </c>
      <c r="B921" s="10" t="s">
        <v>208</v>
      </c>
      <c r="C921" s="10" t="s">
        <v>3018</v>
      </c>
      <c r="D921" s="10" t="s">
        <v>3019</v>
      </c>
      <c r="E921" s="10">
        <v>510020</v>
      </c>
      <c r="F921" s="10" t="s">
        <v>208</v>
      </c>
      <c r="G921" s="10" t="s">
        <v>57</v>
      </c>
      <c r="H921" s="10" t="s">
        <v>1040</v>
      </c>
      <c r="I921" s="10">
        <v>1</v>
      </c>
      <c r="J921" s="11">
        <v>50.767000000000003</v>
      </c>
      <c r="K921" s="11">
        <f>IF(Tabela1[[#This Row],[distância '[km']]]&gt;100,TRUNC(Tabela1[[#This Row],[distância '[km']]]/'Custos Unitários'!$C$7,0),0)</f>
        <v>0</v>
      </c>
      <c r="L921" s="1">
        <f>Tabela1[[#This Row],[distância '[km']]]*(1+'Custos Unitários'!$C$8)*(('Custos Unitários'!$C$21*'Custos Unitários'!$C$4)+('Custos Unitários'!$C$22*'Custos Unitários'!$C$5))</f>
        <v>1942745.4819478502</v>
      </c>
      <c r="M921" s="1">
        <f>Tabela1[[#This Row],[Qtdade Amplificação]]*('Custos Unitários'!C$20)+IF(Tabela1[[#This Row],[Qtdade Amplificação]]&gt;4,TRUNC(Tabela1[[#This Row],[Qtdade Amplificação]]/4)*'Custos Unitários'!C$17,0)</f>
        <v>0</v>
      </c>
      <c r="N92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92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921" s="1">
        <f>'Custos Unitários'!$C$23*'Custos Unitários'!$C$6</f>
        <v>302692.44182889489</v>
      </c>
      <c r="Q921" s="5">
        <f>SUM(Tabela2[[#This Row],[custo duto e fibra]:[custo infra estação]])</f>
        <v>2617319.4094487238</v>
      </c>
      <c r="R921" s="2">
        <f>Tabela1[[#This Row],[distância '[km']]]*(1+'Custos Unitários'!$C$8)*('Custos Unitários'!$C$21*'Custos Unitários'!$C$4*'Custos Unitários'!$E$21+'Custos Unitários'!$C$22*'Custos Unitários'!$C$5*'Custos Unitários'!$E$22)</f>
        <v>23312.945783374202</v>
      </c>
      <c r="S921" s="2">
        <f>Tabela1[[#This Row],[Qtdade Amplificação]]*('Custos Unitários'!D$20)+IF(Tabela1[[#This Row],[Qtdade Amplificação]]&gt;4,TRUNC(Tabela1[[#This Row],[Qtdade Amplificação]]/4)*'Custos Unitários'!D$17,0)</f>
        <v>0</v>
      </c>
      <c r="T92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92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921" s="2">
        <f>'Custos Unitários'!$C$23*'Custos Unitários'!$E$23*'Custos Unitários'!$C$6</f>
        <v>24215.39534631159</v>
      </c>
      <c r="W921" s="5">
        <f>SUM(Tabela3[[#This Row],[opex duto e fibra]:[opex infra estação]])</f>
        <v>81056.555081921149</v>
      </c>
    </row>
    <row r="922" spans="1:23" x14ac:dyDescent="0.25">
      <c r="A922" s="10">
        <v>251020</v>
      </c>
      <c r="B922" s="10" t="s">
        <v>61</v>
      </c>
      <c r="C922" s="10" t="s">
        <v>3020</v>
      </c>
      <c r="D922" s="10" t="s">
        <v>3021</v>
      </c>
      <c r="E922" s="10">
        <v>250700</v>
      </c>
      <c r="F922" s="10" t="s">
        <v>61</v>
      </c>
      <c r="G922" s="10" t="s">
        <v>675</v>
      </c>
      <c r="H922" s="10" t="s">
        <v>676</v>
      </c>
      <c r="I922" s="10">
        <v>1</v>
      </c>
      <c r="J922" s="11">
        <v>26.783999999999999</v>
      </c>
      <c r="K922" s="11">
        <f>IF(Tabela1[[#This Row],[distância '[km']]]&gt;100,TRUNC(Tabela1[[#This Row],[distância '[km']]]/'Custos Unitários'!$C$7,0),0)</f>
        <v>0</v>
      </c>
      <c r="L922" s="1">
        <f>Tabela1[[#This Row],[distância '[km']]]*(1+'Custos Unitários'!$C$8)*(('Custos Unitários'!$C$21*'Custos Unitários'!$C$4)+('Custos Unitários'!$C$22*'Custos Unitários'!$C$5))</f>
        <v>1024966.9074101526</v>
      </c>
      <c r="M922" s="1">
        <f>Tabela1[[#This Row],[Qtdade Amplificação]]*('Custos Unitários'!C$20)+IF(Tabela1[[#This Row],[Qtdade Amplificação]]&gt;4,TRUNC(Tabela1[[#This Row],[Qtdade Amplificação]]/4)*'Custos Unitários'!C$17,0)</f>
        <v>0</v>
      </c>
      <c r="N92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2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22" s="1">
        <f>'Custos Unitários'!$C$23*'Custos Unitários'!$C$6</f>
        <v>302692.44182889489</v>
      </c>
      <c r="Q922" s="5">
        <f>SUM(Tabela2[[#This Row],[custo duto e fibra]:[custo infra estação]])</f>
        <v>1694131.1469603837</v>
      </c>
      <c r="R922" s="2">
        <f>Tabela1[[#This Row],[distância '[km']]]*(1+'Custos Unitários'!$C$8)*('Custos Unitários'!$C$21*'Custos Unitários'!$C$4*'Custos Unitários'!$E$21+'Custos Unitários'!$C$22*'Custos Unitários'!$C$5*'Custos Unitários'!$E$22)</f>
        <v>12299.602888921832</v>
      </c>
      <c r="S922" s="2">
        <f>Tabela1[[#This Row],[Qtdade Amplificação]]*('Custos Unitários'!D$20)+IF(Tabela1[[#This Row],[Qtdade Amplificação]]&gt;4,TRUNC(Tabela1[[#This Row],[Qtdade Amplificação]]/4)*'Custos Unitários'!D$17,0)</f>
        <v>0</v>
      </c>
      <c r="T92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2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22" s="2">
        <f>'Custos Unitários'!$C$23*'Custos Unitários'!$E$23*'Custos Unitários'!$C$6</f>
        <v>24215.39534631159</v>
      </c>
      <c r="W922" s="5">
        <f>SUM(Tabela3[[#This Row],[opex duto e fibra]:[opex infra estação]])</f>
        <v>69502.243392404562</v>
      </c>
    </row>
    <row r="923" spans="1:23" x14ac:dyDescent="0.25">
      <c r="A923" s="10">
        <v>130310</v>
      </c>
      <c r="B923" s="10" t="s">
        <v>213</v>
      </c>
      <c r="C923" s="10" t="s">
        <v>3022</v>
      </c>
      <c r="D923" s="10" t="s">
        <v>3023</v>
      </c>
      <c r="E923" s="10">
        <v>130080</v>
      </c>
      <c r="F923" s="10" t="s">
        <v>213</v>
      </c>
      <c r="G923" s="10" t="s">
        <v>4724</v>
      </c>
      <c r="H923" s="10" t="s">
        <v>4740</v>
      </c>
      <c r="I923" s="10">
        <v>0</v>
      </c>
      <c r="J923" s="11">
        <v>77.14303017046791</v>
      </c>
      <c r="K923" s="11">
        <f>IF(Tabela1[[#This Row],[distância '[km']]]&gt;100,TRUNC(Tabela1[[#This Row],[distância '[km']]]/'Custos Unitários'!$C$7,0),0)</f>
        <v>0</v>
      </c>
      <c r="L923" s="1">
        <f>Tabela1[[#This Row],[distância '[km']]]*(1+'Custos Unitários'!$C$8)*(('Custos Unitários'!$C$21*'Custos Unitários'!$C$4)+('Custos Unitários'!$C$22*'Custos Unitários'!$C$5))</f>
        <v>2952100.2487332956</v>
      </c>
      <c r="M923" s="1">
        <f>Tabela1[[#This Row],[Qtdade Amplificação]]*('Custos Unitários'!C$20)+IF(Tabela1[[#This Row],[Qtdade Amplificação]]&gt;4,TRUNC(Tabela1[[#This Row],[Qtdade Amplificação]]/4)*'Custos Unitários'!C$17,0)</f>
        <v>0</v>
      </c>
      <c r="N92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92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923" s="1">
        <f>'Custos Unitários'!$C$23*'Custos Unitários'!$C$6</f>
        <v>302692.44182889489</v>
      </c>
      <c r="Q923" s="5">
        <f>SUM(Tabela2[[#This Row],[custo duto e fibra]:[custo infra estação]])</f>
        <v>3626674.1762341689</v>
      </c>
      <c r="R923" s="2">
        <f>Tabela1[[#This Row],[distância '[km']]]*(1+'Custos Unitários'!$C$8)*('Custos Unitários'!$C$21*'Custos Unitários'!$C$4*'Custos Unitários'!$E$21+'Custos Unitários'!$C$22*'Custos Unitários'!$C$5*'Custos Unitários'!$E$22)</f>
        <v>35425.202984799551</v>
      </c>
      <c r="S923" s="2">
        <f>Tabela1[[#This Row],[Qtdade Amplificação]]*('Custos Unitários'!D$20)+IF(Tabela1[[#This Row],[Qtdade Amplificação]]&gt;4,TRUNC(Tabela1[[#This Row],[Qtdade Amplificação]]/4)*'Custos Unitários'!D$17,0)</f>
        <v>0</v>
      </c>
      <c r="T92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92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923" s="2">
        <f>'Custos Unitários'!$C$23*'Custos Unitários'!$E$23*'Custos Unitários'!$C$6</f>
        <v>24215.39534631159</v>
      </c>
      <c r="W923" s="5">
        <f>SUM(Tabela3[[#This Row],[opex duto e fibra]:[opex infra estação]])</f>
        <v>93168.812283346488</v>
      </c>
    </row>
    <row r="924" spans="1:23" x14ac:dyDescent="0.25">
      <c r="A924" s="10">
        <v>431333</v>
      </c>
      <c r="B924" s="10" t="s">
        <v>32</v>
      </c>
      <c r="C924" s="10" t="s">
        <v>3028</v>
      </c>
      <c r="D924" s="10" t="s">
        <v>3029</v>
      </c>
      <c r="E924" s="10">
        <v>430020</v>
      </c>
      <c r="F924" s="10" t="s">
        <v>32</v>
      </c>
      <c r="G924" s="10" t="s">
        <v>3030</v>
      </c>
      <c r="H924" s="10" t="s">
        <v>3031</v>
      </c>
      <c r="I924" s="10">
        <v>1</v>
      </c>
      <c r="J924" s="11">
        <v>25.076000000000001</v>
      </c>
      <c r="K924" s="11">
        <f>IF(Tabela1[[#This Row],[distância '[km']]]&gt;100,TRUNC(Tabela1[[#This Row],[distância '[km']]]/'Custos Unitários'!$C$7,0),0)</f>
        <v>0</v>
      </c>
      <c r="L924" s="1">
        <f>Tabela1[[#This Row],[distância '[km']]]*(1+'Custos Unitários'!$C$8)*(('Custos Unitários'!$C$21*'Custos Unitários'!$C$4)+('Custos Unitários'!$C$22*'Custos Unitários'!$C$5))</f>
        <v>959605.3677649711</v>
      </c>
      <c r="M924" s="1">
        <f>Tabela1[[#This Row],[Qtdade Amplificação]]*('Custos Unitários'!C$20)+IF(Tabela1[[#This Row],[Qtdade Amplificação]]&gt;4,TRUNC(Tabela1[[#This Row],[Qtdade Amplificação]]/4)*'Custos Unitários'!C$17,0)</f>
        <v>0</v>
      </c>
      <c r="N92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2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24" s="1">
        <f>'Custos Unitários'!$C$23*'Custos Unitários'!$C$6</f>
        <v>302692.44182889489</v>
      </c>
      <c r="Q924" s="5">
        <f>SUM(Tabela2[[#This Row],[custo duto e fibra]:[custo infra estação]])</f>
        <v>1628769.6073152022</v>
      </c>
      <c r="R924" s="2">
        <f>Tabela1[[#This Row],[distância '[km']]]*(1+'Custos Unitários'!$C$8)*('Custos Unitários'!$C$21*'Custos Unitários'!$C$4*'Custos Unitários'!$E$21+'Custos Unitários'!$C$22*'Custos Unitários'!$C$5*'Custos Unitários'!$E$22)</f>
        <v>11515.264413179655</v>
      </c>
      <c r="S924" s="2">
        <f>Tabela1[[#This Row],[Qtdade Amplificação]]*('Custos Unitários'!D$20)+IF(Tabela1[[#This Row],[Qtdade Amplificação]]&gt;4,TRUNC(Tabela1[[#This Row],[Qtdade Amplificação]]/4)*'Custos Unitários'!D$17,0)</f>
        <v>0</v>
      </c>
      <c r="T92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2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24" s="2">
        <f>'Custos Unitários'!$C$23*'Custos Unitários'!$E$23*'Custos Unitários'!$C$6</f>
        <v>24215.39534631159</v>
      </c>
      <c r="W924" s="5">
        <f>SUM(Tabela3[[#This Row],[opex duto e fibra]:[opex infra estação]])</f>
        <v>68717.904916662374</v>
      </c>
    </row>
    <row r="925" spans="1:23" x14ac:dyDescent="0.25">
      <c r="A925" s="10">
        <v>292285</v>
      </c>
      <c r="B925" s="10" t="s">
        <v>8</v>
      </c>
      <c r="C925" s="10" t="s">
        <v>3032</v>
      </c>
      <c r="D925" s="10" t="s">
        <v>3033</v>
      </c>
      <c r="E925" s="10">
        <v>293340</v>
      </c>
      <c r="F925" s="10" t="s">
        <v>8</v>
      </c>
      <c r="G925" s="10" t="s">
        <v>258</v>
      </c>
      <c r="H925" s="10" t="s">
        <v>259</v>
      </c>
      <c r="I925" s="10">
        <v>1</v>
      </c>
      <c r="J925" s="11">
        <v>71.007000000000005</v>
      </c>
      <c r="K925" s="11">
        <f>IF(Tabela1[[#This Row],[distância '[km']]]&gt;100,TRUNC(Tabela1[[#This Row],[distância '[km']]]/'Custos Unitários'!$C$7,0),0)</f>
        <v>0</v>
      </c>
      <c r="L925" s="1">
        <f>Tabela1[[#This Row],[distância '[km']]]*(1+'Custos Unitários'!$C$8)*(('Custos Unitários'!$C$21*'Custos Unitários'!$C$4)+('Custos Unitários'!$C$22*'Custos Unitários'!$C$5))</f>
        <v>2717287.3803193215</v>
      </c>
      <c r="M925" s="1">
        <f>Tabela1[[#This Row],[Qtdade Amplificação]]*('Custos Unitários'!C$20)+IF(Tabela1[[#This Row],[Qtdade Amplificação]]&gt;4,TRUNC(Tabela1[[#This Row],[Qtdade Amplificação]]/4)*'Custos Unitários'!C$17,0)</f>
        <v>0</v>
      </c>
      <c r="N92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92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925" s="1">
        <f>'Custos Unitários'!$C$23*'Custos Unitários'!$C$6</f>
        <v>302692.44182889489</v>
      </c>
      <c r="Q925" s="5">
        <f>SUM(Tabela2[[#This Row],[custo duto e fibra]:[custo infra estação]])</f>
        <v>3391861.3078201949</v>
      </c>
      <c r="R925" s="2">
        <f>Tabela1[[#This Row],[distância '[km']]]*(1+'Custos Unitários'!$C$8)*('Custos Unitários'!$C$21*'Custos Unitários'!$C$4*'Custos Unitários'!$E$21+'Custos Unitários'!$C$22*'Custos Unitários'!$C$5*'Custos Unitários'!$E$22)</f>
        <v>32607.448563831858</v>
      </c>
      <c r="S925" s="2">
        <f>Tabela1[[#This Row],[Qtdade Amplificação]]*('Custos Unitários'!D$20)+IF(Tabela1[[#This Row],[Qtdade Amplificação]]&gt;4,TRUNC(Tabela1[[#This Row],[Qtdade Amplificação]]/4)*'Custos Unitários'!D$17,0)</f>
        <v>0</v>
      </c>
      <c r="T92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92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925" s="2">
        <f>'Custos Unitários'!$C$23*'Custos Unitários'!$E$23*'Custos Unitários'!$C$6</f>
        <v>24215.39534631159</v>
      </c>
      <c r="W925" s="5">
        <f>SUM(Tabela3[[#This Row],[opex duto e fibra]:[opex infra estação]])</f>
        <v>90351.057862378802</v>
      </c>
    </row>
    <row r="926" spans="1:23" x14ac:dyDescent="0.25">
      <c r="A926" s="10">
        <v>521490</v>
      </c>
      <c r="B926" s="10" t="s">
        <v>42</v>
      </c>
      <c r="C926" s="10" t="s">
        <v>3034</v>
      </c>
      <c r="D926" s="10" t="s">
        <v>3035</v>
      </c>
      <c r="E926" s="10">
        <v>521350</v>
      </c>
      <c r="F926" s="10" t="s">
        <v>42</v>
      </c>
      <c r="G926" s="10" t="s">
        <v>3036</v>
      </c>
      <c r="H926" s="10" t="s">
        <v>3037</v>
      </c>
      <c r="I926" s="10">
        <v>1</v>
      </c>
      <c r="J926" s="11">
        <v>74.843999999999994</v>
      </c>
      <c r="K926" s="11">
        <f>IF(Tabela1[[#This Row],[distância '[km']]]&gt;100,TRUNC(Tabela1[[#This Row],[distância '[km']]]/'Custos Unitários'!$C$7,0),0)</f>
        <v>0</v>
      </c>
      <c r="L926" s="1">
        <f>Tabela1[[#This Row],[distância '[km']]]*(1+'Custos Unitários'!$C$8)*(('Custos Unitários'!$C$21*'Custos Unitários'!$C$4)+('Custos Unitários'!$C$22*'Custos Unitários'!$C$5))</f>
        <v>2864121.2372388537</v>
      </c>
      <c r="M926" s="1">
        <f>Tabela1[[#This Row],[Qtdade Amplificação]]*('Custos Unitários'!C$20)+IF(Tabela1[[#This Row],[Qtdade Amplificação]]&gt;4,TRUNC(Tabela1[[#This Row],[Qtdade Amplificação]]/4)*'Custos Unitários'!C$17,0)</f>
        <v>0</v>
      </c>
      <c r="N92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92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926" s="1">
        <f>'Custos Unitários'!$C$23*'Custos Unitários'!$C$6</f>
        <v>302692.44182889489</v>
      </c>
      <c r="Q926" s="5">
        <f>SUM(Tabela2[[#This Row],[custo duto e fibra]:[custo infra estação]])</f>
        <v>3538695.164739727</v>
      </c>
      <c r="R926" s="2">
        <f>Tabela1[[#This Row],[distância '[km']]]*(1+'Custos Unitários'!$C$8)*('Custos Unitários'!$C$21*'Custos Unitários'!$C$4*'Custos Unitários'!$E$21+'Custos Unitários'!$C$22*'Custos Unitários'!$C$5*'Custos Unitários'!$E$22)</f>
        <v>34369.454846866247</v>
      </c>
      <c r="S926" s="2">
        <f>Tabela1[[#This Row],[Qtdade Amplificação]]*('Custos Unitários'!D$20)+IF(Tabela1[[#This Row],[Qtdade Amplificação]]&gt;4,TRUNC(Tabela1[[#This Row],[Qtdade Amplificação]]/4)*'Custos Unitários'!D$17,0)</f>
        <v>0</v>
      </c>
      <c r="T92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92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926" s="2">
        <f>'Custos Unitários'!$C$23*'Custos Unitários'!$E$23*'Custos Unitários'!$C$6</f>
        <v>24215.39534631159</v>
      </c>
      <c r="W926" s="5">
        <f>SUM(Tabela3[[#This Row],[opex duto e fibra]:[opex infra estação]])</f>
        <v>92113.064145413198</v>
      </c>
    </row>
    <row r="927" spans="1:23" x14ac:dyDescent="0.25">
      <c r="A927" s="10">
        <v>220795</v>
      </c>
      <c r="B927" s="10" t="s">
        <v>27</v>
      </c>
      <c r="C927" s="10" t="s">
        <v>3038</v>
      </c>
      <c r="D927" s="10" t="s">
        <v>3039</v>
      </c>
      <c r="E927" s="10">
        <v>220198</v>
      </c>
      <c r="F927" s="10" t="s">
        <v>27</v>
      </c>
      <c r="G927" s="10" t="s">
        <v>993</v>
      </c>
      <c r="H927" s="10" t="s">
        <v>994</v>
      </c>
      <c r="I927" s="10">
        <v>1</v>
      </c>
      <c r="J927" s="11">
        <v>110.70699999999999</v>
      </c>
      <c r="K927" s="11">
        <f>IF(Tabela1[[#This Row],[distância '[km']]]&gt;100,TRUNC(Tabela1[[#This Row],[distância '[km']]]/'Custos Unitários'!$C$7,0),0)</f>
        <v>1</v>
      </c>
      <c r="L927" s="1">
        <f>Tabela1[[#This Row],[distância '[km']]]*(1+'Custos Unitários'!$C$8)*(('Custos Unitários'!$C$21*'Custos Unitários'!$C$4)+('Custos Unitários'!$C$22*'Custos Unitários'!$C$5))</f>
        <v>4236522.230385893</v>
      </c>
      <c r="M927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92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92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927" s="1">
        <f>'Custos Unitários'!$C$23*'Custos Unitários'!$C$6</f>
        <v>302692.44182889489</v>
      </c>
      <c r="Q927" s="5">
        <f>SUM(Tabela2[[#This Row],[custo duto e fibra]:[custo infra estação]])</f>
        <v>5190005.5828399956</v>
      </c>
      <c r="R927" s="2">
        <f>Tabela1[[#This Row],[distância '[km']]]*(1+'Custos Unitários'!$C$8)*('Custos Unitários'!$C$21*'Custos Unitários'!$C$4*'Custos Unitários'!$E$21+'Custos Unitários'!$C$22*'Custos Unitários'!$C$5*'Custos Unitários'!$E$22)</f>
        <v>50838.266764630724</v>
      </c>
      <c r="S927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92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92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927" s="2">
        <f>'Custos Unitários'!$C$23*'Custos Unitários'!$E$23*'Custos Unitários'!$C$6</f>
        <v>24215.39534631159</v>
      </c>
      <c r="W927" s="5">
        <f>SUM(Tabela3[[#This Row],[opex duto e fibra]:[opex infra estação]])</f>
        <v>131084.38641644543</v>
      </c>
    </row>
    <row r="928" spans="1:23" x14ac:dyDescent="0.25">
      <c r="A928" s="10">
        <v>292290</v>
      </c>
      <c r="B928" s="10" t="s">
        <v>8</v>
      </c>
      <c r="C928" s="10" t="s">
        <v>4868</v>
      </c>
      <c r="D928" s="10" t="s">
        <v>4869</v>
      </c>
      <c r="E928" s="10">
        <v>290790</v>
      </c>
      <c r="F928" s="10" t="s">
        <v>8</v>
      </c>
      <c r="G928" s="10" t="s">
        <v>4870</v>
      </c>
      <c r="H928" s="10" t="s">
        <v>4871</v>
      </c>
      <c r="I928" s="10">
        <v>1</v>
      </c>
      <c r="J928" s="11">
        <v>15.624000000000001</v>
      </c>
      <c r="K928" s="11">
        <f>IF(Tabela1[[#This Row],[distância '[km']]]&gt;100,TRUNC(Tabela1[[#This Row],[distância '[km']]]/'Custos Unitários'!$C$7,0),0)</f>
        <v>0</v>
      </c>
      <c r="L928" s="1">
        <f>Tabela1[[#This Row],[distância '[km']]]*(1+'Custos Unitários'!$C$8)*(('Custos Unitários'!$C$21*'Custos Unitários'!$C$4)+('Custos Unitários'!$C$22*'Custos Unitários'!$C$5))</f>
        <v>597897.3626559223</v>
      </c>
      <c r="M928" s="1">
        <f>Tabela1[[#This Row],[Qtdade Amplificação]]*('Custos Unitários'!C$20)+IF(Tabela1[[#This Row],[Qtdade Amplificação]]&gt;4,TRUNC(Tabela1[[#This Row],[Qtdade Amplificação]]/4)*'Custos Unitários'!C$17,0)</f>
        <v>0</v>
      </c>
      <c r="N92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2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28" s="1">
        <f>'Custos Unitários'!$C$23*'Custos Unitários'!$C$6</f>
        <v>302692.44182889489</v>
      </c>
      <c r="Q928" s="5">
        <f>SUM(Tabela2[[#This Row],[custo duto e fibra]:[custo infra estação]])</f>
        <v>1267061.6022061536</v>
      </c>
      <c r="R928" s="2">
        <f>Tabela1[[#This Row],[distância '[km']]]*(1+'Custos Unitários'!$C$8)*('Custos Unitários'!$C$21*'Custos Unitários'!$C$4*'Custos Unitários'!$E$21+'Custos Unitários'!$C$22*'Custos Unitários'!$C$5*'Custos Unitários'!$E$22)</f>
        <v>7174.7683518710683</v>
      </c>
      <c r="S928" s="2">
        <f>Tabela1[[#This Row],[Qtdade Amplificação]]*('Custos Unitários'!D$20)+IF(Tabela1[[#This Row],[Qtdade Amplificação]]&gt;4,TRUNC(Tabela1[[#This Row],[Qtdade Amplificação]]/4)*'Custos Unitários'!D$17,0)</f>
        <v>0</v>
      </c>
      <c r="T92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2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28" s="2">
        <f>'Custos Unitários'!$C$23*'Custos Unitários'!$E$23*'Custos Unitários'!$C$6</f>
        <v>24215.39534631159</v>
      </c>
      <c r="W928" s="5">
        <f>SUM(Tabela3[[#This Row],[opex duto e fibra]:[opex infra estação]])</f>
        <v>64377.408855353795</v>
      </c>
    </row>
    <row r="929" spans="1:23" x14ac:dyDescent="0.25">
      <c r="A929" s="10">
        <v>510624</v>
      </c>
      <c r="B929" s="10" t="s">
        <v>208</v>
      </c>
      <c r="C929" s="10" t="s">
        <v>3040</v>
      </c>
      <c r="D929" s="10" t="s">
        <v>3041</v>
      </c>
      <c r="E929" s="10">
        <v>510850</v>
      </c>
      <c r="F929" s="10" t="s">
        <v>208</v>
      </c>
      <c r="G929" s="10" t="s">
        <v>1723</v>
      </c>
      <c r="H929" s="10" t="s">
        <v>1724</v>
      </c>
      <c r="I929" s="10">
        <v>1</v>
      </c>
      <c r="J929" s="11">
        <v>86.483000000000004</v>
      </c>
      <c r="K929" s="11">
        <f>IF(Tabela1[[#This Row],[distância '[km']]]&gt;100,TRUNC(Tabela1[[#This Row],[distância '[km']]]/'Custos Unitários'!$C$7,0),0)</f>
        <v>0</v>
      </c>
      <c r="L929" s="1">
        <f>Tabela1[[#This Row],[distância '[km']]]*(1+'Custos Unitários'!$C$8)*(('Custos Unitários'!$C$21*'Custos Unitários'!$C$4)+('Custos Unitários'!$C$22*'Custos Unitários'!$C$5))</f>
        <v>3309521.0966828042</v>
      </c>
      <c r="M929" s="1">
        <f>Tabela1[[#This Row],[Qtdade Amplificação]]*('Custos Unitários'!C$20)+IF(Tabela1[[#This Row],[Qtdade Amplificação]]&gt;4,TRUNC(Tabela1[[#This Row],[Qtdade Amplificação]]/4)*'Custos Unitários'!C$17,0)</f>
        <v>0</v>
      </c>
      <c r="N92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92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929" s="1">
        <f>'Custos Unitários'!$C$23*'Custos Unitários'!$C$6</f>
        <v>302692.44182889489</v>
      </c>
      <c r="Q929" s="5">
        <f>SUM(Tabela2[[#This Row],[custo duto e fibra]:[custo infra estação]])</f>
        <v>4029996.6773245046</v>
      </c>
      <c r="R929" s="2">
        <f>Tabela1[[#This Row],[distância '[km']]]*(1+'Custos Unitários'!$C$8)*('Custos Unitários'!$C$21*'Custos Unitários'!$C$4*'Custos Unitários'!$E$21+'Custos Unitários'!$C$22*'Custos Unitários'!$C$5*'Custos Unitários'!$E$22)</f>
        <v>39714.253160193657</v>
      </c>
      <c r="S929" s="2">
        <f>Tabela1[[#This Row],[Qtdade Amplificação]]*('Custos Unitários'!D$20)+IF(Tabela1[[#This Row],[Qtdade Amplificação]]&gt;4,TRUNC(Tabela1[[#This Row],[Qtdade Amplificação]]/4)*'Custos Unitários'!D$17,0)</f>
        <v>0</v>
      </c>
      <c r="T92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92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929" s="2">
        <f>'Custos Unitários'!$C$23*'Custos Unitários'!$E$23*'Custos Unitários'!$C$6</f>
        <v>24215.39534631159</v>
      </c>
      <c r="W929" s="5">
        <f>SUM(Tabela3[[#This Row],[opex duto e fibra]:[opex infra estação]])</f>
        <v>102048.02777282332</v>
      </c>
    </row>
    <row r="930" spans="1:23" x14ac:dyDescent="0.25">
      <c r="A930" s="10">
        <v>110143</v>
      </c>
      <c r="B930" s="10" t="s">
        <v>180</v>
      </c>
      <c r="C930" s="10" t="s">
        <v>3042</v>
      </c>
      <c r="D930" s="10" t="s">
        <v>3043</v>
      </c>
      <c r="E930" s="10">
        <v>110130</v>
      </c>
      <c r="F930" s="10" t="s">
        <v>180</v>
      </c>
      <c r="G930" s="10" t="s">
        <v>3044</v>
      </c>
      <c r="H930" s="10" t="s">
        <v>3045</v>
      </c>
      <c r="I930" s="10">
        <v>1</v>
      </c>
      <c r="J930" s="11">
        <v>19.428000000000001</v>
      </c>
      <c r="K930" s="11">
        <f>IF(Tabela1[[#This Row],[distância '[km']]]&gt;100,TRUNC(Tabela1[[#This Row],[distância '[km']]]/'Custos Unitários'!$C$7,0),0)</f>
        <v>0</v>
      </c>
      <c r="L930" s="1">
        <f>Tabela1[[#This Row],[distância '[km']]]*(1+'Custos Unitários'!$C$8)*(('Custos Unitários'!$C$21*'Custos Unitários'!$C$4)+('Custos Unitários'!$C$22*'Custos Unitários'!$C$5))</f>
        <v>743468.37952376215</v>
      </c>
      <c r="M930" s="1">
        <f>Tabela1[[#This Row],[Qtdade Amplificação]]*('Custos Unitários'!C$20)+IF(Tabela1[[#This Row],[Qtdade Amplificação]]&gt;4,TRUNC(Tabela1[[#This Row],[Qtdade Amplificação]]/4)*'Custos Unitários'!C$17,0)</f>
        <v>0</v>
      </c>
      <c r="N93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3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30" s="1">
        <f>'Custos Unitários'!$C$23*'Custos Unitários'!$C$6</f>
        <v>302692.44182889489</v>
      </c>
      <c r="Q930" s="5">
        <f>SUM(Tabela2[[#This Row],[custo duto e fibra]:[custo infra estação]])</f>
        <v>1412632.6190739933</v>
      </c>
      <c r="R930" s="2">
        <f>Tabela1[[#This Row],[distância '[km']]]*(1+'Custos Unitários'!$C$8)*('Custos Unitários'!$C$21*'Custos Unitários'!$C$4*'Custos Unitários'!$E$21+'Custos Unitários'!$C$22*'Custos Unitários'!$C$5*'Custos Unitários'!$E$22)</f>
        <v>8921.6205542851458</v>
      </c>
      <c r="S930" s="2">
        <f>Tabela1[[#This Row],[Qtdade Amplificação]]*('Custos Unitários'!D$20)+IF(Tabela1[[#This Row],[Qtdade Amplificação]]&gt;4,TRUNC(Tabela1[[#This Row],[Qtdade Amplificação]]/4)*'Custos Unitários'!D$17,0)</f>
        <v>0</v>
      </c>
      <c r="T93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3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30" s="2">
        <f>'Custos Unitários'!$C$23*'Custos Unitários'!$E$23*'Custos Unitários'!$C$6</f>
        <v>24215.39534631159</v>
      </c>
      <c r="W930" s="5">
        <f>SUM(Tabela3[[#This Row],[opex duto e fibra]:[opex infra estação]])</f>
        <v>66124.261057767872</v>
      </c>
    </row>
    <row r="931" spans="1:23" x14ac:dyDescent="0.25">
      <c r="A931" s="10">
        <v>171510</v>
      </c>
      <c r="B931" s="10" t="s">
        <v>20</v>
      </c>
      <c r="C931" s="10" t="s">
        <v>3046</v>
      </c>
      <c r="D931" s="10" t="s">
        <v>3047</v>
      </c>
      <c r="E931" s="10">
        <v>170110</v>
      </c>
      <c r="F931" s="10" t="s">
        <v>20</v>
      </c>
      <c r="G931" s="10" t="s">
        <v>313</v>
      </c>
      <c r="H931" s="10" t="s">
        <v>314</v>
      </c>
      <c r="I931" s="10">
        <v>1</v>
      </c>
      <c r="J931" s="11">
        <v>42.585999999999999</v>
      </c>
      <c r="K931" s="11">
        <f>IF(Tabela1[[#This Row],[distância '[km']]]&gt;100,TRUNC(Tabela1[[#This Row],[distância '[km']]]/'Custos Unitários'!$C$7,0),0)</f>
        <v>0</v>
      </c>
      <c r="L931" s="1">
        <f>Tabela1[[#This Row],[distância '[km']]]*(1+'Custos Unitários'!$C$8)*(('Custos Unitários'!$C$21*'Custos Unitários'!$C$4)+('Custos Unitários'!$C$22*'Custos Unitários'!$C$5))</f>
        <v>1629675.952769144</v>
      </c>
      <c r="M931" s="1">
        <f>Tabela1[[#This Row],[Qtdade Amplificação]]*('Custos Unitários'!C$20)+IF(Tabela1[[#This Row],[Qtdade Amplificação]]&gt;4,TRUNC(Tabela1[[#This Row],[Qtdade Amplificação]]/4)*'Custos Unitários'!C$17,0)</f>
        <v>0</v>
      </c>
      <c r="N93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3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31" s="1">
        <f>'Custos Unitários'!$C$23*'Custos Unitários'!$C$6</f>
        <v>302692.44182889489</v>
      </c>
      <c r="Q931" s="5">
        <f>SUM(Tabela2[[#This Row],[custo duto e fibra]:[custo infra estação]])</f>
        <v>2298840.192319375</v>
      </c>
      <c r="R931" s="2">
        <f>Tabela1[[#This Row],[distância '[km']]]*(1+'Custos Unitários'!$C$8)*('Custos Unitários'!$C$21*'Custos Unitários'!$C$4*'Custos Unitários'!$E$21+'Custos Unitários'!$C$22*'Custos Unitários'!$C$5*'Custos Unitários'!$E$22)</f>
        <v>19556.111433229729</v>
      </c>
      <c r="S931" s="2">
        <f>Tabela1[[#This Row],[Qtdade Amplificação]]*('Custos Unitários'!D$20)+IF(Tabela1[[#This Row],[Qtdade Amplificação]]&gt;4,TRUNC(Tabela1[[#This Row],[Qtdade Amplificação]]/4)*'Custos Unitários'!D$17,0)</f>
        <v>0</v>
      </c>
      <c r="T93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3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31" s="2">
        <f>'Custos Unitários'!$C$23*'Custos Unitários'!$E$23*'Custos Unitários'!$C$6</f>
        <v>24215.39534631159</v>
      </c>
      <c r="W931" s="5">
        <f>SUM(Tabela3[[#This Row],[opex duto e fibra]:[opex infra estação]])</f>
        <v>76758.751936712448</v>
      </c>
    </row>
    <row r="932" spans="1:23" x14ac:dyDescent="0.25">
      <c r="A932" s="10">
        <v>130320</v>
      </c>
      <c r="B932" s="10" t="s">
        <v>213</v>
      </c>
      <c r="C932" s="10" t="s">
        <v>3048</v>
      </c>
      <c r="D932" s="10" t="s">
        <v>3049</v>
      </c>
      <c r="E932" s="10">
        <v>130250</v>
      </c>
      <c r="F932" s="10" t="s">
        <v>213</v>
      </c>
      <c r="G932" s="10" t="s">
        <v>3050</v>
      </c>
      <c r="H932" s="10" t="s">
        <v>3051</v>
      </c>
      <c r="I932" s="10">
        <v>1</v>
      </c>
      <c r="J932" s="11">
        <v>104.40300000000001</v>
      </c>
      <c r="K932" s="11">
        <f>IF(Tabela1[[#This Row],[distância '[km']]]&gt;100,TRUNC(Tabela1[[#This Row],[distância '[km']]]/'Custos Unitários'!$C$7,0),0)</f>
        <v>1</v>
      </c>
      <c r="L932" s="1">
        <f>Tabela1[[#This Row],[distância '[km']]]*(1+'Custos Unitários'!$C$8)*(('Custos Unitários'!$C$21*'Custos Unitários'!$C$4)+('Custos Unitários'!$C$22*'Custos Unitários'!$C$5))</f>
        <v>3995281.5126322494</v>
      </c>
      <c r="M932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93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93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932" s="1">
        <f>'Custos Unitários'!$C$23*'Custos Unitários'!$C$6</f>
        <v>302692.44182889489</v>
      </c>
      <c r="Q932" s="5">
        <f>SUM(Tabela2[[#This Row],[custo duto e fibra]:[custo infra estação]])</f>
        <v>4948764.8650863525</v>
      </c>
      <c r="R932" s="2">
        <f>Tabela1[[#This Row],[distância '[km']]]*(1+'Custos Unitários'!$C$8)*('Custos Unitários'!$C$21*'Custos Unitários'!$C$4*'Custos Unitários'!$E$21+'Custos Unitários'!$C$22*'Custos Unitários'!$C$5*'Custos Unitários'!$E$22)</f>
        <v>47943.378151587</v>
      </c>
      <c r="S932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93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93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932" s="2">
        <f>'Custos Unitários'!$C$23*'Custos Unitários'!$E$23*'Custos Unitários'!$C$6</f>
        <v>24215.39534631159</v>
      </c>
      <c r="W932" s="5">
        <f>SUM(Tabela3[[#This Row],[opex duto e fibra]:[opex infra estação]])</f>
        <v>128189.4978034017</v>
      </c>
    </row>
    <row r="933" spans="1:23" x14ac:dyDescent="0.25">
      <c r="A933" s="10">
        <v>130330</v>
      </c>
      <c r="B933" s="10" t="s">
        <v>213</v>
      </c>
      <c r="C933" s="10" t="s">
        <v>3052</v>
      </c>
      <c r="D933" s="10" t="s">
        <v>3053</v>
      </c>
      <c r="E933" s="10"/>
      <c r="F933" s="10" t="s">
        <v>213</v>
      </c>
      <c r="G933" s="10" t="s">
        <v>4997</v>
      </c>
      <c r="H933" s="10" t="s">
        <v>2641</v>
      </c>
      <c r="I933" s="10">
        <v>0</v>
      </c>
      <c r="J933" s="11">
        <v>100</v>
      </c>
      <c r="K933" s="11">
        <f>IF(Tabela1[[#This Row],[distância '[km']]]&gt;100,TRUNC(Tabela1[[#This Row],[distância '[km']]]/'Custos Unitários'!$C$7,0),0)</f>
        <v>0</v>
      </c>
      <c r="L933" s="1">
        <f>Tabela1[[#This Row],[distância '[km']]]*(1+'Custos Unitários'!$C$8)*(('Custos Unitários'!$C$21*'Custos Unitários'!$C$4)+('Custos Unitários'!$C$22*'Custos Unitários'!$C$5))</f>
        <v>3826788.0354321706</v>
      </c>
      <c r="M933" s="1">
        <f>Tabela1[[#This Row],[Qtdade Amplificação]]*('Custos Unitários'!C$20)+IF(Tabela1[[#This Row],[Qtdade Amplificação]]&gt;4,TRUNC(Tabela1[[#This Row],[Qtdade Amplificação]]/4)*'Custos Unitários'!C$17,0)</f>
        <v>0</v>
      </c>
      <c r="N93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93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933" s="1">
        <f>'Custos Unitários'!$C$23*'Custos Unitários'!$C$6</f>
        <v>302692.44182889489</v>
      </c>
      <c r="Q933" s="5">
        <f>SUM(Tabela2[[#This Row],[custo duto e fibra]:[custo infra estação]])</f>
        <v>4547263.616073871</v>
      </c>
      <c r="R933" s="2">
        <f>Tabela1[[#This Row],[distância '[km']]]*(1+'Custos Unitários'!$C$8)*('Custos Unitários'!$C$21*'Custos Unitários'!$C$4*'Custos Unitários'!$E$21+'Custos Unitários'!$C$22*'Custos Unitários'!$C$5*'Custos Unitários'!$E$22)</f>
        <v>45921.45642518605</v>
      </c>
      <c r="S933" s="2">
        <f>Tabela1[[#This Row],[Qtdade Amplificação]]*('Custos Unitários'!D$20)+IF(Tabela1[[#This Row],[Qtdade Amplificação]]&gt;4,TRUNC(Tabela1[[#This Row],[Qtdade Amplificação]]/4)*'Custos Unitários'!D$17,0)</f>
        <v>0</v>
      </c>
      <c r="T93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93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933" s="2">
        <f>'Custos Unitários'!$C$23*'Custos Unitários'!$E$23*'Custos Unitários'!$C$6</f>
        <v>24215.39534631159</v>
      </c>
      <c r="W933" s="5">
        <f>SUM(Tabela3[[#This Row],[opex duto e fibra]:[opex infra estação]])</f>
        <v>108255.23103781571</v>
      </c>
    </row>
    <row r="934" spans="1:23" x14ac:dyDescent="0.25">
      <c r="A934" s="10">
        <v>521520</v>
      </c>
      <c r="B934" s="10" t="s">
        <v>42</v>
      </c>
      <c r="C934" s="10" t="s">
        <v>3054</v>
      </c>
      <c r="D934" s="10" t="s">
        <v>3055</v>
      </c>
      <c r="E934" s="10">
        <v>521220</v>
      </c>
      <c r="F934" s="10" t="s">
        <v>42</v>
      </c>
      <c r="G934" s="10" t="s">
        <v>2405</v>
      </c>
      <c r="H934" s="10" t="s">
        <v>3056</v>
      </c>
      <c r="I934" s="10">
        <v>1</v>
      </c>
      <c r="J934" s="11">
        <v>30.542000000000002</v>
      </c>
      <c r="K934" s="11">
        <f>IF(Tabela1[[#This Row],[distância '[km']]]&gt;100,TRUNC(Tabela1[[#This Row],[distância '[km']]]/'Custos Unitários'!$C$7,0),0)</f>
        <v>0</v>
      </c>
      <c r="L934" s="1">
        <f>Tabela1[[#This Row],[distância '[km']]]*(1+'Custos Unitários'!$C$8)*(('Custos Unitários'!$C$21*'Custos Unitários'!$C$4)+('Custos Unitários'!$C$22*'Custos Unitários'!$C$5))</f>
        <v>1168777.6017816935</v>
      </c>
      <c r="M934" s="1">
        <f>Tabela1[[#This Row],[Qtdade Amplificação]]*('Custos Unitários'!C$20)+IF(Tabela1[[#This Row],[Qtdade Amplificação]]&gt;4,TRUNC(Tabela1[[#This Row],[Qtdade Amplificação]]/4)*'Custos Unitários'!C$17,0)</f>
        <v>0</v>
      </c>
      <c r="N93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3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34" s="1">
        <f>'Custos Unitários'!$C$23*'Custos Unitários'!$C$6</f>
        <v>302692.44182889489</v>
      </c>
      <c r="Q934" s="5">
        <f>SUM(Tabela2[[#This Row],[custo duto e fibra]:[custo infra estação]])</f>
        <v>1837941.8413319245</v>
      </c>
      <c r="R934" s="2">
        <f>Tabela1[[#This Row],[distância '[km']]]*(1+'Custos Unitários'!$C$8)*('Custos Unitários'!$C$21*'Custos Unitários'!$C$4*'Custos Unitários'!$E$21+'Custos Unitários'!$C$22*'Custos Unitários'!$C$5*'Custos Unitários'!$E$22)</f>
        <v>14025.331221380324</v>
      </c>
      <c r="S934" s="2">
        <f>Tabela1[[#This Row],[Qtdade Amplificação]]*('Custos Unitários'!D$20)+IF(Tabela1[[#This Row],[Qtdade Amplificação]]&gt;4,TRUNC(Tabela1[[#This Row],[Qtdade Amplificação]]/4)*'Custos Unitários'!D$17,0)</f>
        <v>0</v>
      </c>
      <c r="T93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3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34" s="2">
        <f>'Custos Unitários'!$C$23*'Custos Unitários'!$E$23*'Custos Unitários'!$C$6</f>
        <v>24215.39534631159</v>
      </c>
      <c r="W934" s="5">
        <f>SUM(Tabela3[[#This Row],[opex duto e fibra]:[opex infra estação]])</f>
        <v>71227.971724863048</v>
      </c>
    </row>
    <row r="935" spans="1:23" x14ac:dyDescent="0.25">
      <c r="A935" s="10">
        <v>314530</v>
      </c>
      <c r="B935" s="10" t="s">
        <v>37</v>
      </c>
      <c r="C935" s="10" t="s">
        <v>3057</v>
      </c>
      <c r="D935" s="10" t="s">
        <v>3058</v>
      </c>
      <c r="E935" s="10">
        <v>311545</v>
      </c>
      <c r="F935" s="10" t="s">
        <v>37</v>
      </c>
      <c r="G935" s="10" t="s">
        <v>1100</v>
      </c>
      <c r="H935" s="10" t="s">
        <v>1101</v>
      </c>
      <c r="I935" s="10">
        <v>1</v>
      </c>
      <c r="J935" s="11">
        <v>62.890999999999998</v>
      </c>
      <c r="K935" s="11">
        <f>IF(Tabela1[[#This Row],[distância '[km']]]&gt;100,TRUNC(Tabela1[[#This Row],[distância '[km']]]/'Custos Unitários'!$C$7,0),0)</f>
        <v>0</v>
      </c>
      <c r="L935" s="1">
        <f>Tabela1[[#This Row],[distância '[km']]]*(1+'Custos Unitários'!$C$8)*(('Custos Unitários'!$C$21*'Custos Unitários'!$C$4)+('Custos Unitários'!$C$22*'Custos Unitários'!$C$5))</f>
        <v>2406705.2633636463</v>
      </c>
      <c r="M935" s="1">
        <f>Tabela1[[#This Row],[Qtdade Amplificação]]*('Custos Unitários'!C$20)+IF(Tabela1[[#This Row],[Qtdade Amplificação]]&gt;4,TRUNC(Tabela1[[#This Row],[Qtdade Amplificação]]/4)*'Custos Unitários'!C$17,0)</f>
        <v>0</v>
      </c>
      <c r="N93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93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935" s="1">
        <f>'Custos Unitários'!$C$23*'Custos Unitários'!$C$6</f>
        <v>302692.44182889489</v>
      </c>
      <c r="Q935" s="5">
        <f>SUM(Tabela2[[#This Row],[custo duto e fibra]:[custo infra estação]])</f>
        <v>3081279.1908645197</v>
      </c>
      <c r="R935" s="2">
        <f>Tabela1[[#This Row],[distância '[km']]]*(1+'Custos Unitários'!$C$8)*('Custos Unitários'!$C$21*'Custos Unitários'!$C$4*'Custos Unitários'!$E$21+'Custos Unitários'!$C$22*'Custos Unitários'!$C$5*'Custos Unitários'!$E$22)</f>
        <v>28880.463160363761</v>
      </c>
      <c r="S935" s="2">
        <f>Tabela1[[#This Row],[Qtdade Amplificação]]*('Custos Unitários'!D$20)+IF(Tabela1[[#This Row],[Qtdade Amplificação]]&gt;4,TRUNC(Tabela1[[#This Row],[Qtdade Amplificação]]/4)*'Custos Unitários'!D$17,0)</f>
        <v>0</v>
      </c>
      <c r="T93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93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935" s="2">
        <f>'Custos Unitários'!$C$23*'Custos Unitários'!$E$23*'Custos Unitários'!$C$6</f>
        <v>24215.39534631159</v>
      </c>
      <c r="W935" s="5">
        <f>SUM(Tabela3[[#This Row],[opex duto e fibra]:[opex infra estação]])</f>
        <v>86624.072458910698</v>
      </c>
    </row>
    <row r="936" spans="1:23" x14ac:dyDescent="0.25">
      <c r="A936" s="10">
        <v>510627</v>
      </c>
      <c r="B936" s="10" t="s">
        <v>208</v>
      </c>
      <c r="C936" s="10" t="s">
        <v>3059</v>
      </c>
      <c r="D936" s="10" t="s">
        <v>3060</v>
      </c>
      <c r="E936" s="10">
        <v>510794</v>
      </c>
      <c r="F936" s="10" t="s">
        <v>208</v>
      </c>
      <c r="G936" s="10" t="s">
        <v>4848</v>
      </c>
      <c r="H936" s="10" t="s">
        <v>4849</v>
      </c>
      <c r="I936" s="10">
        <v>1</v>
      </c>
      <c r="J936" s="11">
        <v>130.91</v>
      </c>
      <c r="K936" s="11">
        <f>IF(Tabela1[[#This Row],[distância '[km']]]&gt;100,TRUNC(Tabela1[[#This Row],[distância '[km']]]/'Custos Unitários'!$C$7,0),0)</f>
        <v>1</v>
      </c>
      <c r="L936" s="1">
        <f>Tabela1[[#This Row],[distância '[km']]]*(1+'Custos Unitários'!$C$8)*(('Custos Unitários'!$C$21*'Custos Unitários'!$C$4)+('Custos Unitários'!$C$22*'Custos Unitários'!$C$5))</f>
        <v>5009648.217184254</v>
      </c>
      <c r="M936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93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93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936" s="1">
        <f>'Custos Unitários'!$C$23*'Custos Unitários'!$C$6</f>
        <v>302692.44182889489</v>
      </c>
      <c r="Q936" s="5">
        <f>SUM(Tabela2[[#This Row],[custo duto e fibra]:[custo infra estação]])</f>
        <v>5963131.5696383566</v>
      </c>
      <c r="R936" s="2">
        <f>Tabela1[[#This Row],[distância '[km']]]*(1+'Custos Unitários'!$C$8)*('Custos Unitários'!$C$21*'Custos Unitários'!$C$4*'Custos Unitários'!$E$21+'Custos Unitários'!$C$22*'Custos Unitários'!$C$5*'Custos Unitários'!$E$22)</f>
        <v>60115.778606211054</v>
      </c>
      <c r="S936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93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93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936" s="2">
        <f>'Custos Unitários'!$C$23*'Custos Unitários'!$E$23*'Custos Unitários'!$C$6</f>
        <v>24215.39534631159</v>
      </c>
      <c r="W936" s="5">
        <f>SUM(Tabela3[[#This Row],[opex duto e fibra]:[opex infra estação]])</f>
        <v>140361.89825802576</v>
      </c>
    </row>
    <row r="937" spans="1:23" x14ac:dyDescent="0.25">
      <c r="A937" s="10">
        <v>500625</v>
      </c>
      <c r="B937" s="10" t="s">
        <v>121</v>
      </c>
      <c r="C937" s="10" t="s">
        <v>3063</v>
      </c>
      <c r="D937" s="10" t="s">
        <v>3064</v>
      </c>
      <c r="E937" s="10">
        <v>500470</v>
      </c>
      <c r="F937" s="10" t="s">
        <v>121</v>
      </c>
      <c r="G937" s="10" t="s">
        <v>3065</v>
      </c>
      <c r="H937" s="10" t="s">
        <v>3066</v>
      </c>
      <c r="I937" s="10">
        <v>1</v>
      </c>
      <c r="J937" s="11">
        <v>49.816000000000003</v>
      </c>
      <c r="K937" s="11">
        <f>IF(Tabela1[[#This Row],[distância '[km']]]&gt;100,TRUNC(Tabela1[[#This Row],[distância '[km']]]/'Custos Unitários'!$C$7,0),0)</f>
        <v>0</v>
      </c>
      <c r="L937" s="1">
        <f>Tabela1[[#This Row],[distância '[km']]]*(1+'Custos Unitários'!$C$8)*(('Custos Unitários'!$C$21*'Custos Unitários'!$C$4)+('Custos Unitários'!$C$22*'Custos Unitários'!$C$5))</f>
        <v>1906352.7277308903</v>
      </c>
      <c r="M937" s="1">
        <f>Tabela1[[#This Row],[Qtdade Amplificação]]*('Custos Unitários'!C$20)+IF(Tabela1[[#This Row],[Qtdade Amplificação]]&gt;4,TRUNC(Tabela1[[#This Row],[Qtdade Amplificação]]/4)*'Custos Unitários'!C$17,0)</f>
        <v>0</v>
      </c>
      <c r="N93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3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37" s="1">
        <f>'Custos Unitários'!$C$23*'Custos Unitários'!$C$6</f>
        <v>302692.44182889489</v>
      </c>
      <c r="Q937" s="5">
        <f>SUM(Tabela2[[#This Row],[custo duto e fibra]:[custo infra estação]])</f>
        <v>2575516.9672811213</v>
      </c>
      <c r="R937" s="2">
        <f>Tabela1[[#This Row],[distância '[km']]]*(1+'Custos Unitários'!$C$8)*('Custos Unitários'!$C$21*'Custos Unitários'!$C$4*'Custos Unitários'!$E$21+'Custos Unitários'!$C$22*'Custos Unitários'!$C$5*'Custos Unitários'!$E$22)</f>
        <v>22876.232732770684</v>
      </c>
      <c r="S937" s="2">
        <f>Tabela1[[#This Row],[Qtdade Amplificação]]*('Custos Unitários'!D$20)+IF(Tabela1[[#This Row],[Qtdade Amplificação]]&gt;4,TRUNC(Tabela1[[#This Row],[Qtdade Amplificação]]/4)*'Custos Unitários'!D$17,0)</f>
        <v>0</v>
      </c>
      <c r="T93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3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37" s="2">
        <f>'Custos Unitários'!$C$23*'Custos Unitários'!$E$23*'Custos Unitários'!$C$6</f>
        <v>24215.39534631159</v>
      </c>
      <c r="W937" s="5">
        <f>SUM(Tabela3[[#This Row],[opex duto e fibra]:[opex infra estação]])</f>
        <v>80078.873236253407</v>
      </c>
    </row>
    <row r="938" spans="1:23" x14ac:dyDescent="0.25">
      <c r="A938" s="10">
        <v>171525</v>
      </c>
      <c r="B938" s="10" t="s">
        <v>20</v>
      </c>
      <c r="C938" s="10" t="s">
        <v>3067</v>
      </c>
      <c r="D938" s="10" t="s">
        <v>3068</v>
      </c>
      <c r="E938" s="10">
        <v>171800</v>
      </c>
      <c r="F938" s="10" t="s">
        <v>20</v>
      </c>
      <c r="G938" s="10" t="s">
        <v>3495</v>
      </c>
      <c r="H938" s="10" t="s">
        <v>3496</v>
      </c>
      <c r="I938" s="10">
        <v>1</v>
      </c>
      <c r="J938" s="11">
        <v>63.948</v>
      </c>
      <c r="K938" s="11">
        <f>IF(Tabela1[[#This Row],[distância '[km']]]&gt;100,TRUNC(Tabela1[[#This Row],[distância '[km']]]/'Custos Unitários'!$C$7,0),0)</f>
        <v>0</v>
      </c>
      <c r="L938" s="1">
        <f>Tabela1[[#This Row],[distância '[km']]]*(1+'Custos Unitários'!$C$8)*(('Custos Unitários'!$C$21*'Custos Unitários'!$C$4)+('Custos Unitários'!$C$22*'Custos Unitários'!$C$5))</f>
        <v>2447154.4128981647</v>
      </c>
      <c r="M938" s="1">
        <f>Tabela1[[#This Row],[Qtdade Amplificação]]*('Custos Unitários'!C$20)+IF(Tabela1[[#This Row],[Qtdade Amplificação]]&gt;4,TRUNC(Tabela1[[#This Row],[Qtdade Amplificação]]/4)*'Custos Unitários'!C$17,0)</f>
        <v>0</v>
      </c>
      <c r="N93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93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938" s="1">
        <f>'Custos Unitários'!$C$23*'Custos Unitários'!$C$6</f>
        <v>302692.44182889489</v>
      </c>
      <c r="Q938" s="5">
        <f>SUM(Tabela2[[#This Row],[custo duto e fibra]:[custo infra estação]])</f>
        <v>3121728.340399038</v>
      </c>
      <c r="R938" s="2">
        <f>Tabela1[[#This Row],[distância '[km']]]*(1+'Custos Unitários'!$C$8)*('Custos Unitários'!$C$21*'Custos Unitários'!$C$4*'Custos Unitários'!$E$21+'Custos Unitários'!$C$22*'Custos Unitários'!$C$5*'Custos Unitários'!$E$22)</f>
        <v>29365.852954777976</v>
      </c>
      <c r="S938" s="2">
        <f>Tabela1[[#This Row],[Qtdade Amplificação]]*('Custos Unitários'!D$20)+IF(Tabela1[[#This Row],[Qtdade Amplificação]]&gt;4,TRUNC(Tabela1[[#This Row],[Qtdade Amplificação]]/4)*'Custos Unitários'!D$17,0)</f>
        <v>0</v>
      </c>
      <c r="T93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93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938" s="2">
        <f>'Custos Unitários'!$C$23*'Custos Unitários'!$E$23*'Custos Unitários'!$C$6</f>
        <v>24215.39534631159</v>
      </c>
      <c r="W938" s="5">
        <f>SUM(Tabela3[[#This Row],[opex duto e fibra]:[opex infra estação]])</f>
        <v>87109.46225332492</v>
      </c>
    </row>
    <row r="939" spans="1:23" x14ac:dyDescent="0.25">
      <c r="A939" s="10">
        <v>314535</v>
      </c>
      <c r="B939" s="10" t="s">
        <v>37</v>
      </c>
      <c r="C939" s="10" t="s">
        <v>3069</v>
      </c>
      <c r="D939" s="10" t="s">
        <v>3070</v>
      </c>
      <c r="E939" s="10">
        <v>316860</v>
      </c>
      <c r="F939" s="10" t="s">
        <v>37</v>
      </c>
      <c r="G939" s="10" t="s">
        <v>59</v>
      </c>
      <c r="H939" s="10" t="s">
        <v>60</v>
      </c>
      <c r="I939" s="10">
        <v>1</v>
      </c>
      <c r="J939" s="11">
        <v>71.551000000000002</v>
      </c>
      <c r="K939" s="11">
        <f>IF(Tabela1[[#This Row],[distância '[km']]]&gt;100,TRUNC(Tabela1[[#This Row],[distância '[km']]]/'Custos Unitários'!$C$7,0),0)</f>
        <v>0</v>
      </c>
      <c r="L939" s="1">
        <f>Tabela1[[#This Row],[distância '[km']]]*(1+'Custos Unitários'!$C$8)*(('Custos Unitários'!$C$21*'Custos Unitários'!$C$4)+('Custos Unitários'!$C$22*'Custos Unitários'!$C$5))</f>
        <v>2738105.1072320724</v>
      </c>
      <c r="M939" s="1">
        <f>Tabela1[[#This Row],[Qtdade Amplificação]]*('Custos Unitários'!C$20)+IF(Tabela1[[#This Row],[Qtdade Amplificação]]&gt;4,TRUNC(Tabela1[[#This Row],[Qtdade Amplificação]]/4)*'Custos Unitários'!C$17,0)</f>
        <v>0</v>
      </c>
      <c r="N93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93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939" s="1">
        <f>'Custos Unitários'!$C$23*'Custos Unitários'!$C$6</f>
        <v>302692.44182889489</v>
      </c>
      <c r="Q939" s="5">
        <f>SUM(Tabela2[[#This Row],[custo duto e fibra]:[custo infra estação]])</f>
        <v>3412679.0347329457</v>
      </c>
      <c r="R939" s="2">
        <f>Tabela1[[#This Row],[distância '[km']]]*(1+'Custos Unitários'!$C$8)*('Custos Unitários'!$C$21*'Custos Unitários'!$C$4*'Custos Unitários'!$E$21+'Custos Unitários'!$C$22*'Custos Unitários'!$C$5*'Custos Unitários'!$E$22)</f>
        <v>32857.261286784873</v>
      </c>
      <c r="S939" s="2">
        <f>Tabela1[[#This Row],[Qtdade Amplificação]]*('Custos Unitários'!D$20)+IF(Tabela1[[#This Row],[Qtdade Amplificação]]&gt;4,TRUNC(Tabela1[[#This Row],[Qtdade Amplificação]]/4)*'Custos Unitários'!D$17,0)</f>
        <v>0</v>
      </c>
      <c r="T93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93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939" s="2">
        <f>'Custos Unitários'!$C$23*'Custos Unitários'!$E$23*'Custos Unitários'!$C$6</f>
        <v>24215.39534631159</v>
      </c>
      <c r="W939" s="5">
        <f>SUM(Tabela3[[#This Row],[opex duto e fibra]:[opex infra estação]])</f>
        <v>90600.87058533181</v>
      </c>
    </row>
    <row r="940" spans="1:23" x14ac:dyDescent="0.25">
      <c r="A940" s="10">
        <v>220690</v>
      </c>
      <c r="B940" s="10" t="s">
        <v>27</v>
      </c>
      <c r="C940" s="10" t="s">
        <v>3071</v>
      </c>
      <c r="D940" s="10" t="s">
        <v>3072</v>
      </c>
      <c r="E940" s="10">
        <v>221130</v>
      </c>
      <c r="F940" s="10" t="s">
        <v>27</v>
      </c>
      <c r="G940" s="10" t="s">
        <v>426</v>
      </c>
      <c r="H940" s="10" t="s">
        <v>427</v>
      </c>
      <c r="I940" s="10">
        <v>1</v>
      </c>
      <c r="J940" s="11">
        <v>22.904</v>
      </c>
      <c r="K940" s="11">
        <f>IF(Tabela1[[#This Row],[distância '[km']]]&gt;100,TRUNC(Tabela1[[#This Row],[distância '[km']]]/'Custos Unitários'!$C$7,0),0)</f>
        <v>0</v>
      </c>
      <c r="L940" s="1">
        <f>Tabela1[[#This Row],[distância '[km']]]*(1+'Custos Unitários'!$C$8)*(('Custos Unitários'!$C$21*'Custos Unitários'!$C$4)+('Custos Unitários'!$C$22*'Custos Unitários'!$C$5))</f>
        <v>876487.53163538442</v>
      </c>
      <c r="M940" s="1">
        <f>Tabela1[[#This Row],[Qtdade Amplificação]]*('Custos Unitários'!C$20)+IF(Tabela1[[#This Row],[Qtdade Amplificação]]&gt;4,TRUNC(Tabela1[[#This Row],[Qtdade Amplificação]]/4)*'Custos Unitários'!C$17,0)</f>
        <v>0</v>
      </c>
      <c r="N94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4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40" s="1">
        <f>'Custos Unitários'!$C$23*'Custos Unitários'!$C$6</f>
        <v>302692.44182889489</v>
      </c>
      <c r="Q940" s="5">
        <f>SUM(Tabela2[[#This Row],[custo duto e fibra]:[custo infra estação]])</f>
        <v>1545651.7711856156</v>
      </c>
      <c r="R940" s="2">
        <f>Tabela1[[#This Row],[distância '[km']]]*(1+'Custos Unitários'!$C$8)*('Custos Unitários'!$C$21*'Custos Unitários'!$C$4*'Custos Unitários'!$E$21+'Custos Unitários'!$C$22*'Custos Unitários'!$C$5*'Custos Unitários'!$E$22)</f>
        <v>10517.850379624613</v>
      </c>
      <c r="S940" s="2">
        <f>Tabela1[[#This Row],[Qtdade Amplificação]]*('Custos Unitários'!D$20)+IF(Tabela1[[#This Row],[Qtdade Amplificação]]&gt;4,TRUNC(Tabela1[[#This Row],[Qtdade Amplificação]]/4)*'Custos Unitários'!D$17,0)</f>
        <v>0</v>
      </c>
      <c r="T94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4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40" s="2">
        <f>'Custos Unitários'!$C$23*'Custos Unitários'!$E$23*'Custos Unitários'!$C$6</f>
        <v>24215.39534631159</v>
      </c>
      <c r="W940" s="5">
        <f>SUM(Tabela3[[#This Row],[opex duto e fibra]:[opex infra estação]])</f>
        <v>67720.490883107341</v>
      </c>
    </row>
    <row r="941" spans="1:23" x14ac:dyDescent="0.25">
      <c r="A941" s="10">
        <v>150503</v>
      </c>
      <c r="B941" s="10" t="s">
        <v>14</v>
      </c>
      <c r="C941" s="10" t="s">
        <v>3073</v>
      </c>
      <c r="D941" s="10" t="s">
        <v>3074</v>
      </c>
      <c r="E941" s="10">
        <v>510410</v>
      </c>
      <c r="F941" s="10" t="s">
        <v>208</v>
      </c>
      <c r="G941" s="10" t="s">
        <v>3075</v>
      </c>
      <c r="H941" s="10" t="s">
        <v>3076</v>
      </c>
      <c r="I941" s="10">
        <v>1</v>
      </c>
      <c r="J941" s="11">
        <v>353.38600000000002</v>
      </c>
      <c r="K941" s="11">
        <f>IF(Tabela1[[#This Row],[distância '[km']]]&gt;100,TRUNC(Tabela1[[#This Row],[distância '[km']]]/'Custos Unitários'!$C$7,0),0)</f>
        <v>5</v>
      </c>
      <c r="L941" s="1">
        <f>Tabela1[[#This Row],[distância '[km']]]*(1+'Custos Unitários'!$C$8)*(('Custos Unitários'!$C$21*'Custos Unitários'!$C$4)+('Custos Unitários'!$C$22*'Custos Unitários'!$C$5))</f>
        <v>13523333.166892331</v>
      </c>
      <c r="M941" s="1">
        <f>Tabela1[[#This Row],[Qtdade Amplificação]]*('Custos Unitários'!C$20)+IF(Tabela1[[#This Row],[Qtdade Amplificação]]&gt;4,TRUNC(Tabela1[[#This Row],[Qtdade Amplificação]]/4)*'Custos Unitários'!C$17,0)</f>
        <v>1223575.1770411171</v>
      </c>
      <c r="N94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94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941" s="1">
        <f>'Custos Unitários'!$C$23*'Custos Unitários'!$C$6</f>
        <v>302692.44182889489</v>
      </c>
      <c r="Q941" s="5">
        <f>SUM(Tabela2[[#This Row],[custo duto e fibra]:[custo infra estação]])</f>
        <v>15467383.92457515</v>
      </c>
      <c r="R941" s="2">
        <f>Tabela1[[#This Row],[distância '[km']]]*(1+'Custos Unitários'!$C$8)*('Custos Unitários'!$C$21*'Custos Unitários'!$C$4*'Custos Unitários'!$E$21+'Custos Unitários'!$C$22*'Custos Unitários'!$C$5*'Custos Unitários'!$E$22)</f>
        <v>162279.99800270799</v>
      </c>
      <c r="S941" s="2">
        <f>Tabela1[[#This Row],[Qtdade Amplificação]]*('Custos Unitários'!D$20)+IF(Tabela1[[#This Row],[Qtdade Amplificação]]&gt;4,TRUNC(Tabela1[[#This Row],[Qtdade Amplificação]]/4)*'Custos Unitários'!D$17,0)</f>
        <v>95415.356993836176</v>
      </c>
      <c r="T94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94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941" s="2">
        <f>'Custos Unitários'!$C$23*'Custos Unitários'!$E$23*'Custos Unitários'!$C$6</f>
        <v>24215.39534631159</v>
      </c>
      <c r="W941" s="5">
        <f>SUM(Tabela3[[#This Row],[opex duto e fibra]:[opex infra estação]])</f>
        <v>320029.12960917386</v>
      </c>
    </row>
    <row r="942" spans="1:23" x14ac:dyDescent="0.25">
      <c r="A942" s="10">
        <v>220695</v>
      </c>
      <c r="B942" s="10" t="s">
        <v>27</v>
      </c>
      <c r="C942" s="10" t="s">
        <v>3077</v>
      </c>
      <c r="D942" s="10" t="s">
        <v>3078</v>
      </c>
      <c r="E942" s="10">
        <v>220260</v>
      </c>
      <c r="F942" s="10" t="s">
        <v>27</v>
      </c>
      <c r="G942" s="10" t="s">
        <v>1172</v>
      </c>
      <c r="H942" s="10" t="s">
        <v>1173</v>
      </c>
      <c r="I942" s="10">
        <v>1</v>
      </c>
      <c r="J942" s="11">
        <v>51.121000000000002</v>
      </c>
      <c r="K942" s="11">
        <f>IF(Tabela1[[#This Row],[distância '[km']]]&gt;100,TRUNC(Tabela1[[#This Row],[distância '[km']]]/'Custos Unitários'!$C$7,0),0)</f>
        <v>0</v>
      </c>
      <c r="L942" s="1">
        <f>Tabela1[[#This Row],[distância '[km']]]*(1+'Custos Unitários'!$C$8)*(('Custos Unitários'!$C$21*'Custos Unitários'!$C$4)+('Custos Unitários'!$C$22*'Custos Unitários'!$C$5))</f>
        <v>1956292.3115932799</v>
      </c>
      <c r="M942" s="1">
        <f>Tabela1[[#This Row],[Qtdade Amplificação]]*('Custos Unitários'!C$20)+IF(Tabela1[[#This Row],[Qtdade Amplificação]]&gt;4,TRUNC(Tabela1[[#This Row],[Qtdade Amplificação]]/4)*'Custos Unitários'!C$17,0)</f>
        <v>0</v>
      </c>
      <c r="N94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94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942" s="1">
        <f>'Custos Unitários'!$C$23*'Custos Unitários'!$C$6</f>
        <v>302692.44182889489</v>
      </c>
      <c r="Q942" s="5">
        <f>SUM(Tabela2[[#This Row],[custo duto e fibra]:[custo infra estação]])</f>
        <v>2630866.2390941535</v>
      </c>
      <c r="R942" s="2">
        <f>Tabela1[[#This Row],[distância '[km']]]*(1+'Custos Unitários'!$C$8)*('Custos Unitários'!$C$21*'Custos Unitários'!$C$4*'Custos Unitários'!$E$21+'Custos Unitários'!$C$22*'Custos Unitários'!$C$5*'Custos Unitários'!$E$22)</f>
        <v>23475.507739119363</v>
      </c>
      <c r="S942" s="2">
        <f>Tabela1[[#This Row],[Qtdade Amplificação]]*('Custos Unitários'!D$20)+IF(Tabela1[[#This Row],[Qtdade Amplificação]]&gt;4,TRUNC(Tabela1[[#This Row],[Qtdade Amplificação]]/4)*'Custos Unitários'!D$17,0)</f>
        <v>0</v>
      </c>
      <c r="T94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94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942" s="2">
        <f>'Custos Unitários'!$C$23*'Custos Unitários'!$E$23*'Custos Unitários'!$C$6</f>
        <v>24215.39534631159</v>
      </c>
      <c r="W942" s="5">
        <f>SUM(Tabela3[[#This Row],[opex duto e fibra]:[opex infra estação]])</f>
        <v>81219.117037666307</v>
      </c>
    </row>
    <row r="943" spans="1:23" x14ac:dyDescent="0.25">
      <c r="A943" s="10">
        <v>510631</v>
      </c>
      <c r="B943" s="10" t="s">
        <v>208</v>
      </c>
      <c r="C943" s="10" t="s">
        <v>3077</v>
      </c>
      <c r="D943" s="10" t="s">
        <v>3079</v>
      </c>
      <c r="E943" s="10">
        <v>510788</v>
      </c>
      <c r="F943" s="10" t="s">
        <v>208</v>
      </c>
      <c r="G943" s="10" t="s">
        <v>3080</v>
      </c>
      <c r="H943" s="10" t="s">
        <v>3081</v>
      </c>
      <c r="I943" s="10">
        <v>1</v>
      </c>
      <c r="J943" s="11">
        <v>59.411999999999999</v>
      </c>
      <c r="K943" s="11">
        <f>IF(Tabela1[[#This Row],[distância '[km']]]&gt;100,TRUNC(Tabela1[[#This Row],[distância '[km']]]/'Custos Unitários'!$C$7,0),0)</f>
        <v>0</v>
      </c>
      <c r="L943" s="1">
        <f>Tabela1[[#This Row],[distância '[km']]]*(1+'Custos Unitários'!$C$8)*(('Custos Unitários'!$C$21*'Custos Unitários'!$C$4)+('Custos Unitários'!$C$22*'Custos Unitários'!$C$5))</f>
        <v>2273571.3076109611</v>
      </c>
      <c r="M943" s="1">
        <f>Tabela1[[#This Row],[Qtdade Amplificação]]*('Custos Unitários'!C$20)+IF(Tabela1[[#This Row],[Qtdade Amplificação]]&gt;4,TRUNC(Tabela1[[#This Row],[Qtdade Amplificação]]/4)*'Custos Unitários'!C$17,0)</f>
        <v>0</v>
      </c>
      <c r="N94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94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943" s="1">
        <f>'Custos Unitários'!$C$23*'Custos Unitários'!$C$6</f>
        <v>302692.44182889489</v>
      </c>
      <c r="Q943" s="5">
        <f>SUM(Tabela2[[#This Row],[custo duto e fibra]:[custo infra estação]])</f>
        <v>2948145.2351118345</v>
      </c>
      <c r="R943" s="2">
        <f>Tabela1[[#This Row],[distância '[km']]]*(1+'Custos Unitários'!$C$8)*('Custos Unitários'!$C$21*'Custos Unitários'!$C$4*'Custos Unitários'!$E$21+'Custos Unitários'!$C$22*'Custos Unitários'!$C$5*'Custos Unitários'!$E$22)</f>
        <v>27282.855691331537</v>
      </c>
      <c r="S943" s="2">
        <f>Tabela1[[#This Row],[Qtdade Amplificação]]*('Custos Unitários'!D$20)+IF(Tabela1[[#This Row],[Qtdade Amplificação]]&gt;4,TRUNC(Tabela1[[#This Row],[Qtdade Amplificação]]/4)*'Custos Unitários'!D$17,0)</f>
        <v>0</v>
      </c>
      <c r="T94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94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943" s="2">
        <f>'Custos Unitários'!$C$23*'Custos Unitários'!$E$23*'Custos Unitários'!$C$6</f>
        <v>24215.39534631159</v>
      </c>
      <c r="W943" s="5">
        <f>SUM(Tabela3[[#This Row],[opex duto e fibra]:[opex infra estação]])</f>
        <v>85026.464989878485</v>
      </c>
    </row>
    <row r="944" spans="1:23" x14ac:dyDescent="0.25">
      <c r="A944" s="10">
        <v>510628</v>
      </c>
      <c r="B944" s="10" t="s">
        <v>208</v>
      </c>
      <c r="C944" s="10" t="s">
        <v>3082</v>
      </c>
      <c r="D944" s="10" t="s">
        <v>3083</v>
      </c>
      <c r="E944" s="10">
        <v>510779</v>
      </c>
      <c r="F944" s="10" t="s">
        <v>208</v>
      </c>
      <c r="G944" s="10" t="s">
        <v>3084</v>
      </c>
      <c r="H944" s="10" t="s">
        <v>3085</v>
      </c>
      <c r="I944" s="10">
        <v>1</v>
      </c>
      <c r="J944" s="11">
        <v>94.94</v>
      </c>
      <c r="K944" s="11">
        <f>IF(Tabela1[[#This Row],[distância '[km']]]&gt;100,TRUNC(Tabela1[[#This Row],[distância '[km']]]/'Custos Unitários'!$C$7,0),0)</f>
        <v>0</v>
      </c>
      <c r="L944" s="1">
        <f>Tabela1[[#This Row],[distância '[km']]]*(1+'Custos Unitários'!$C$8)*(('Custos Unitários'!$C$21*'Custos Unitários'!$C$4)+('Custos Unitários'!$C$22*'Custos Unitários'!$C$5))</f>
        <v>3633152.5608393028</v>
      </c>
      <c r="M944" s="1">
        <f>Tabela1[[#This Row],[Qtdade Amplificação]]*('Custos Unitários'!C$20)+IF(Tabela1[[#This Row],[Qtdade Amplificação]]&gt;4,TRUNC(Tabela1[[#This Row],[Qtdade Amplificação]]/4)*'Custos Unitários'!C$17,0)</f>
        <v>0</v>
      </c>
      <c r="N94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94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944" s="1">
        <f>'Custos Unitários'!$C$23*'Custos Unitários'!$C$6</f>
        <v>302692.44182889489</v>
      </c>
      <c r="Q944" s="5">
        <f>SUM(Tabela2[[#This Row],[custo duto e fibra]:[custo infra estação]])</f>
        <v>4353628.1414810028</v>
      </c>
      <c r="R944" s="2">
        <f>Tabela1[[#This Row],[distância '[km']]]*(1+'Custos Unitários'!$C$8)*('Custos Unitários'!$C$21*'Custos Unitários'!$C$4*'Custos Unitários'!$E$21+'Custos Unitários'!$C$22*'Custos Unitários'!$C$5*'Custos Unitários'!$E$22)</f>
        <v>43597.830730071633</v>
      </c>
      <c r="S944" s="2">
        <f>Tabela1[[#This Row],[Qtdade Amplificação]]*('Custos Unitários'!D$20)+IF(Tabela1[[#This Row],[Qtdade Amplificação]]&gt;4,TRUNC(Tabela1[[#This Row],[Qtdade Amplificação]]/4)*'Custos Unitários'!D$17,0)</f>
        <v>0</v>
      </c>
      <c r="T94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94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944" s="2">
        <f>'Custos Unitários'!$C$23*'Custos Unitários'!$E$23*'Custos Unitários'!$C$6</f>
        <v>24215.39534631159</v>
      </c>
      <c r="W944" s="5">
        <f>SUM(Tabela3[[#This Row],[opex duto e fibra]:[opex infra estação]])</f>
        <v>105931.6053427013</v>
      </c>
    </row>
    <row r="945" spans="1:23" x14ac:dyDescent="0.25">
      <c r="A945" s="10">
        <v>314537</v>
      </c>
      <c r="B945" s="10" t="s">
        <v>37</v>
      </c>
      <c r="C945" s="10" t="s">
        <v>3086</v>
      </c>
      <c r="D945" s="10" t="s">
        <v>3087</v>
      </c>
      <c r="E945" s="10">
        <v>315700</v>
      </c>
      <c r="F945" s="10" t="s">
        <v>37</v>
      </c>
      <c r="G945" s="10" t="s">
        <v>1396</v>
      </c>
      <c r="H945" s="10" t="s">
        <v>1397</v>
      </c>
      <c r="I945" s="10">
        <v>1</v>
      </c>
      <c r="J945" s="11">
        <v>29.849</v>
      </c>
      <c r="K945" s="11">
        <f>IF(Tabela1[[#This Row],[distância '[km']]]&gt;100,TRUNC(Tabela1[[#This Row],[distância '[km']]]/'Custos Unitários'!$C$7,0),0)</f>
        <v>0</v>
      </c>
      <c r="L945" s="1">
        <f>Tabela1[[#This Row],[distância '[km']]]*(1+'Custos Unitários'!$C$8)*(('Custos Unitários'!$C$21*'Custos Unitários'!$C$4)+('Custos Unitários'!$C$22*'Custos Unitários'!$C$5))</f>
        <v>1142257.9606961485</v>
      </c>
      <c r="M945" s="1">
        <f>Tabela1[[#This Row],[Qtdade Amplificação]]*('Custos Unitários'!C$20)+IF(Tabela1[[#This Row],[Qtdade Amplificação]]&gt;4,TRUNC(Tabela1[[#This Row],[Qtdade Amplificação]]/4)*'Custos Unitários'!C$17,0)</f>
        <v>0</v>
      </c>
      <c r="N94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4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45" s="1">
        <f>'Custos Unitários'!$C$23*'Custos Unitários'!$C$6</f>
        <v>302692.44182889489</v>
      </c>
      <c r="Q945" s="5">
        <f>SUM(Tabela2[[#This Row],[custo duto e fibra]:[custo infra estação]])</f>
        <v>1811422.2002463795</v>
      </c>
      <c r="R945" s="2">
        <f>Tabela1[[#This Row],[distância '[km']]]*(1+'Custos Unitários'!$C$8)*('Custos Unitários'!$C$21*'Custos Unitários'!$C$4*'Custos Unitários'!$E$21+'Custos Unitários'!$C$22*'Custos Unitários'!$C$5*'Custos Unitários'!$E$22)</f>
        <v>13707.095528353782</v>
      </c>
      <c r="S945" s="2">
        <f>Tabela1[[#This Row],[Qtdade Amplificação]]*('Custos Unitários'!D$20)+IF(Tabela1[[#This Row],[Qtdade Amplificação]]&gt;4,TRUNC(Tabela1[[#This Row],[Qtdade Amplificação]]/4)*'Custos Unitários'!D$17,0)</f>
        <v>0</v>
      </c>
      <c r="T94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4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45" s="2">
        <f>'Custos Unitários'!$C$23*'Custos Unitários'!$E$23*'Custos Unitários'!$C$6</f>
        <v>24215.39534631159</v>
      </c>
      <c r="W945" s="5">
        <f>SUM(Tabela3[[#This Row],[opex duto e fibra]:[opex infra estação]])</f>
        <v>70909.73603183651</v>
      </c>
    </row>
    <row r="946" spans="1:23" x14ac:dyDescent="0.25">
      <c r="A946" s="10">
        <v>353360</v>
      </c>
      <c r="B946" s="10" t="s">
        <v>158</v>
      </c>
      <c r="C946" s="10" t="s">
        <v>3088</v>
      </c>
      <c r="D946" s="10" t="s">
        <v>3089</v>
      </c>
      <c r="E946" s="10">
        <v>354490</v>
      </c>
      <c r="F946" s="10" t="s">
        <v>158</v>
      </c>
      <c r="G946" s="10" t="s">
        <v>3090</v>
      </c>
      <c r="H946" s="10" t="s">
        <v>3091</v>
      </c>
      <c r="I946" s="10">
        <v>1</v>
      </c>
      <c r="J946" s="11">
        <v>12.085000000000001</v>
      </c>
      <c r="K946" s="11">
        <f>IF(Tabela1[[#This Row],[distância '[km']]]&gt;100,TRUNC(Tabela1[[#This Row],[distância '[km']]]/'Custos Unitários'!$C$7,0),0)</f>
        <v>0</v>
      </c>
      <c r="L946" s="1">
        <f>Tabela1[[#This Row],[distância '[km']]]*(1+'Custos Unitários'!$C$8)*(('Custos Unitários'!$C$21*'Custos Unitários'!$C$4)+('Custos Unitários'!$C$22*'Custos Unitários'!$C$5))</f>
        <v>462467.33408197784</v>
      </c>
      <c r="M946" s="1">
        <f>Tabela1[[#This Row],[Qtdade Amplificação]]*('Custos Unitários'!C$20)+IF(Tabela1[[#This Row],[Qtdade Amplificação]]&gt;4,TRUNC(Tabela1[[#This Row],[Qtdade Amplificação]]/4)*'Custos Unitários'!C$17,0)</f>
        <v>0</v>
      </c>
      <c r="N94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4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46" s="1">
        <f>'Custos Unitários'!$C$23*'Custos Unitários'!$C$6</f>
        <v>302692.44182889489</v>
      </c>
      <c r="Q946" s="5">
        <f>SUM(Tabela2[[#This Row],[custo duto e fibra]:[custo infra estação]])</f>
        <v>1131631.5736322091</v>
      </c>
      <c r="R946" s="2">
        <f>Tabela1[[#This Row],[distância '[km']]]*(1+'Custos Unitários'!$C$8)*('Custos Unitários'!$C$21*'Custos Unitários'!$C$4*'Custos Unitários'!$E$21+'Custos Unitários'!$C$22*'Custos Unitários'!$C$5*'Custos Unitários'!$E$22)</f>
        <v>5549.6080089837351</v>
      </c>
      <c r="S946" s="2">
        <f>Tabela1[[#This Row],[Qtdade Amplificação]]*('Custos Unitários'!D$20)+IF(Tabela1[[#This Row],[Qtdade Amplificação]]&gt;4,TRUNC(Tabela1[[#This Row],[Qtdade Amplificação]]/4)*'Custos Unitários'!D$17,0)</f>
        <v>0</v>
      </c>
      <c r="T94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4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46" s="2">
        <f>'Custos Unitários'!$C$23*'Custos Unitários'!$E$23*'Custos Unitários'!$C$6</f>
        <v>24215.39534631159</v>
      </c>
      <c r="W946" s="5">
        <f>SUM(Tabela3[[#This Row],[opex duto e fibra]:[opex infra estação]])</f>
        <v>62752.24851246646</v>
      </c>
    </row>
    <row r="947" spans="1:23" x14ac:dyDescent="0.25">
      <c r="A947" s="10">
        <v>251040</v>
      </c>
      <c r="B947" s="10" t="s">
        <v>61</v>
      </c>
      <c r="C947" s="10" t="s">
        <v>3094</v>
      </c>
      <c r="D947" s="10" t="s">
        <v>3095</v>
      </c>
      <c r="E947" s="10">
        <v>251130</v>
      </c>
      <c r="F947" s="10" t="s">
        <v>61</v>
      </c>
      <c r="G947" s="10" t="s">
        <v>3346</v>
      </c>
      <c r="H947" s="10" t="s">
        <v>3347</v>
      </c>
      <c r="I947" s="10">
        <v>1</v>
      </c>
      <c r="J947" s="11">
        <v>23.533000000000001</v>
      </c>
      <c r="K947" s="11">
        <f>IF(Tabela1[[#This Row],[distância '[km']]]&gt;100,TRUNC(Tabela1[[#This Row],[distância '[km']]]/'Custos Unitários'!$C$7,0),0)</f>
        <v>0</v>
      </c>
      <c r="L947" s="1">
        <f>Tabela1[[#This Row],[distância '[km']]]*(1+'Custos Unitários'!$C$8)*(('Custos Unitários'!$C$21*'Custos Unitários'!$C$4)+('Custos Unitários'!$C$22*'Custos Unitários'!$C$5))</f>
        <v>900558.02837825275</v>
      </c>
      <c r="M947" s="1">
        <f>Tabela1[[#This Row],[Qtdade Amplificação]]*('Custos Unitários'!C$20)+IF(Tabela1[[#This Row],[Qtdade Amplificação]]&gt;4,TRUNC(Tabela1[[#This Row],[Qtdade Amplificação]]/4)*'Custos Unitários'!C$17,0)</f>
        <v>0</v>
      </c>
      <c r="N94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4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47" s="1">
        <f>'Custos Unitários'!$C$23*'Custos Unitários'!$C$6</f>
        <v>302692.44182889489</v>
      </c>
      <c r="Q947" s="5">
        <f>SUM(Tabela2[[#This Row],[custo duto e fibra]:[custo infra estação]])</f>
        <v>1569722.2679284839</v>
      </c>
      <c r="R947" s="2">
        <f>Tabela1[[#This Row],[distância '[km']]]*(1+'Custos Unitários'!$C$8)*('Custos Unitários'!$C$21*'Custos Unitários'!$C$4*'Custos Unitários'!$E$21+'Custos Unitários'!$C$22*'Custos Unitários'!$C$5*'Custos Unitários'!$E$22)</f>
        <v>10806.696340539034</v>
      </c>
      <c r="S947" s="2">
        <f>Tabela1[[#This Row],[Qtdade Amplificação]]*('Custos Unitários'!D$20)+IF(Tabela1[[#This Row],[Qtdade Amplificação]]&gt;4,TRUNC(Tabela1[[#This Row],[Qtdade Amplificação]]/4)*'Custos Unitários'!D$17,0)</f>
        <v>0</v>
      </c>
      <c r="T94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4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47" s="2">
        <f>'Custos Unitários'!$C$23*'Custos Unitários'!$E$23*'Custos Unitários'!$C$6</f>
        <v>24215.39534631159</v>
      </c>
      <c r="W947" s="5">
        <f>SUM(Tabela3[[#This Row],[opex duto e fibra]:[opex infra estação]])</f>
        <v>68009.33684402176</v>
      </c>
    </row>
    <row r="948" spans="1:23" x14ac:dyDescent="0.25">
      <c r="A948" s="10">
        <v>270590</v>
      </c>
      <c r="B948" s="10" t="s">
        <v>589</v>
      </c>
      <c r="C948" s="10" t="s">
        <v>3096</v>
      </c>
      <c r="D948" s="10" t="s">
        <v>3097</v>
      </c>
      <c r="E948" s="10">
        <v>270750</v>
      </c>
      <c r="F948" s="10" t="s">
        <v>589</v>
      </c>
      <c r="G948" s="10" t="s">
        <v>3098</v>
      </c>
      <c r="H948" s="10" t="s">
        <v>3099</v>
      </c>
      <c r="I948" s="10">
        <v>1</v>
      </c>
      <c r="J948" s="11">
        <v>19.706</v>
      </c>
      <c r="K948" s="11">
        <f>IF(Tabela1[[#This Row],[distância '[km']]]&gt;100,TRUNC(Tabela1[[#This Row],[distância '[km']]]/'Custos Unitários'!$C$7,0),0)</f>
        <v>0</v>
      </c>
      <c r="L948" s="1">
        <f>Tabela1[[#This Row],[distância '[km']]]*(1+'Custos Unitários'!$C$8)*(('Custos Unitários'!$C$21*'Custos Unitários'!$C$4)+('Custos Unitários'!$C$22*'Custos Unitários'!$C$5))</f>
        <v>754106.85026226356</v>
      </c>
      <c r="M948" s="1">
        <f>Tabela1[[#This Row],[Qtdade Amplificação]]*('Custos Unitários'!C$20)+IF(Tabela1[[#This Row],[Qtdade Amplificação]]&gt;4,TRUNC(Tabela1[[#This Row],[Qtdade Amplificação]]/4)*'Custos Unitários'!C$17,0)</f>
        <v>0</v>
      </c>
      <c r="N94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4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48" s="1">
        <f>'Custos Unitários'!$C$23*'Custos Unitários'!$C$6</f>
        <v>302692.44182889489</v>
      </c>
      <c r="Q948" s="5">
        <f>SUM(Tabela2[[#This Row],[custo duto e fibra]:[custo infra estação]])</f>
        <v>1423271.0898124948</v>
      </c>
      <c r="R948" s="2">
        <f>Tabela1[[#This Row],[distância '[km']]]*(1+'Custos Unitários'!$C$8)*('Custos Unitários'!$C$21*'Custos Unitários'!$C$4*'Custos Unitários'!$E$21+'Custos Unitários'!$C$22*'Custos Unitários'!$C$5*'Custos Unitários'!$E$22)</f>
        <v>9049.2822031471624</v>
      </c>
      <c r="S948" s="2">
        <f>Tabela1[[#This Row],[Qtdade Amplificação]]*('Custos Unitários'!D$20)+IF(Tabela1[[#This Row],[Qtdade Amplificação]]&gt;4,TRUNC(Tabela1[[#This Row],[Qtdade Amplificação]]/4)*'Custos Unitários'!D$17,0)</f>
        <v>0</v>
      </c>
      <c r="T94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4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48" s="2">
        <f>'Custos Unitários'!$C$23*'Custos Unitários'!$E$23*'Custos Unitários'!$C$6</f>
        <v>24215.39534631159</v>
      </c>
      <c r="W948" s="5">
        <f>SUM(Tabela3[[#This Row],[opex duto e fibra]:[opex infra estação]])</f>
        <v>66251.922706629892</v>
      </c>
    </row>
    <row r="949" spans="1:23" x14ac:dyDescent="0.25">
      <c r="A949" s="10">
        <v>314545</v>
      </c>
      <c r="B949" s="10" t="s">
        <v>37</v>
      </c>
      <c r="C949" s="10" t="s">
        <v>3100</v>
      </c>
      <c r="D949" s="10" t="s">
        <v>3101</v>
      </c>
      <c r="E949" s="10">
        <v>310730</v>
      </c>
      <c r="F949" s="10" t="s">
        <v>37</v>
      </c>
      <c r="G949" s="10" t="s">
        <v>1270</v>
      </c>
      <c r="H949" s="10" t="s">
        <v>1271</v>
      </c>
      <c r="I949" s="10">
        <v>1</v>
      </c>
      <c r="J949" s="11">
        <v>47.637999999999998</v>
      </c>
      <c r="K949" s="11">
        <f>IF(Tabela1[[#This Row],[distância '[km']]]&gt;100,TRUNC(Tabela1[[#This Row],[distância '[km']]]/'Custos Unitários'!$C$7,0),0)</f>
        <v>0</v>
      </c>
      <c r="L949" s="1">
        <f>Tabela1[[#This Row],[distância '[km']]]*(1+'Custos Unitários'!$C$8)*(('Custos Unitários'!$C$21*'Custos Unitários'!$C$4)+('Custos Unitários'!$C$22*'Custos Unitários'!$C$5))</f>
        <v>1823005.2843191775</v>
      </c>
      <c r="M949" s="1">
        <f>Tabela1[[#This Row],[Qtdade Amplificação]]*('Custos Unitários'!C$20)+IF(Tabela1[[#This Row],[Qtdade Amplificação]]&gt;4,TRUNC(Tabela1[[#This Row],[Qtdade Amplificação]]/4)*'Custos Unitários'!C$17,0)</f>
        <v>0</v>
      </c>
      <c r="N94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4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49" s="1">
        <f>'Custos Unitários'!$C$23*'Custos Unitários'!$C$6</f>
        <v>302692.44182889489</v>
      </c>
      <c r="Q949" s="5">
        <f>SUM(Tabela2[[#This Row],[custo duto e fibra]:[custo infra estação]])</f>
        <v>2492169.5238694088</v>
      </c>
      <c r="R949" s="2">
        <f>Tabela1[[#This Row],[distância '[km']]]*(1+'Custos Unitários'!$C$8)*('Custos Unitários'!$C$21*'Custos Unitários'!$C$4*'Custos Unitários'!$E$21+'Custos Unitários'!$C$22*'Custos Unitários'!$C$5*'Custos Unitários'!$E$22)</f>
        <v>21876.063411830131</v>
      </c>
      <c r="S949" s="2">
        <f>Tabela1[[#This Row],[Qtdade Amplificação]]*('Custos Unitários'!D$20)+IF(Tabela1[[#This Row],[Qtdade Amplificação]]&gt;4,TRUNC(Tabela1[[#This Row],[Qtdade Amplificação]]/4)*'Custos Unitários'!D$17,0)</f>
        <v>0</v>
      </c>
      <c r="T94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4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49" s="2">
        <f>'Custos Unitários'!$C$23*'Custos Unitários'!$E$23*'Custos Unitários'!$C$6</f>
        <v>24215.39534631159</v>
      </c>
      <c r="W949" s="5">
        <f>SUM(Tabela3[[#This Row],[opex duto e fibra]:[opex infra estação]])</f>
        <v>79078.703915312857</v>
      </c>
    </row>
    <row r="950" spans="1:23" x14ac:dyDescent="0.25">
      <c r="A950" s="10">
        <v>314550</v>
      </c>
      <c r="B950" s="10" t="s">
        <v>37</v>
      </c>
      <c r="C950" s="10" t="s">
        <v>3102</v>
      </c>
      <c r="D950" s="10" t="s">
        <v>3103</v>
      </c>
      <c r="E950" s="10">
        <v>313590</v>
      </c>
      <c r="F950" s="10" t="s">
        <v>37</v>
      </c>
      <c r="G950" s="10" t="s">
        <v>3104</v>
      </c>
      <c r="H950" s="10" t="s">
        <v>3105</v>
      </c>
      <c r="I950" s="10">
        <v>1</v>
      </c>
      <c r="J950" s="11">
        <v>10.978</v>
      </c>
      <c r="K950" s="11">
        <f>IF(Tabela1[[#This Row],[distância '[km']]]&gt;100,TRUNC(Tabela1[[#This Row],[distância '[km']]]/'Custos Unitários'!$C$7,0),0)</f>
        <v>0</v>
      </c>
      <c r="L950" s="1">
        <f>Tabela1[[#This Row],[distância '[km']]]*(1+'Custos Unitários'!$C$8)*(('Custos Unitários'!$C$21*'Custos Unitários'!$C$4)+('Custos Unitários'!$C$22*'Custos Unitários'!$C$5))</f>
        <v>420104.79052974365</v>
      </c>
      <c r="M950" s="1">
        <f>Tabela1[[#This Row],[Qtdade Amplificação]]*('Custos Unitários'!C$20)+IF(Tabela1[[#This Row],[Qtdade Amplificação]]&gt;4,TRUNC(Tabela1[[#This Row],[Qtdade Amplificação]]/4)*'Custos Unitários'!C$17,0)</f>
        <v>0</v>
      </c>
      <c r="N95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5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50" s="1">
        <f>'Custos Unitários'!$C$23*'Custos Unitários'!$C$6</f>
        <v>302692.44182889489</v>
      </c>
      <c r="Q950" s="5">
        <f>SUM(Tabela2[[#This Row],[custo duto e fibra]:[custo infra estação]])</f>
        <v>1089269.0300799748</v>
      </c>
      <c r="R950" s="2">
        <f>Tabela1[[#This Row],[distância '[km']]]*(1+'Custos Unitários'!$C$8)*('Custos Unitários'!$C$21*'Custos Unitários'!$C$4*'Custos Unitários'!$E$21+'Custos Unitários'!$C$22*'Custos Unitários'!$C$5*'Custos Unitários'!$E$22)</f>
        <v>5041.2574863569243</v>
      </c>
      <c r="S950" s="2">
        <f>Tabela1[[#This Row],[Qtdade Amplificação]]*('Custos Unitários'!D$20)+IF(Tabela1[[#This Row],[Qtdade Amplificação]]&gt;4,TRUNC(Tabela1[[#This Row],[Qtdade Amplificação]]/4)*'Custos Unitários'!D$17,0)</f>
        <v>0</v>
      </c>
      <c r="T95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5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50" s="2">
        <f>'Custos Unitários'!$C$23*'Custos Unitários'!$E$23*'Custos Unitários'!$C$6</f>
        <v>24215.39534631159</v>
      </c>
      <c r="W950" s="5">
        <f>SUM(Tabela3[[#This Row],[opex duto e fibra]:[opex infra estação]])</f>
        <v>62243.89798983965</v>
      </c>
    </row>
    <row r="951" spans="1:23" x14ac:dyDescent="0.25">
      <c r="A951" s="10">
        <v>210745</v>
      </c>
      <c r="B951" s="10" t="s">
        <v>17</v>
      </c>
      <c r="C951" s="10" t="s">
        <v>3106</v>
      </c>
      <c r="D951" s="10" t="s">
        <v>3107</v>
      </c>
      <c r="E951" s="10">
        <v>211280</v>
      </c>
      <c r="F951" s="10" t="s">
        <v>17</v>
      </c>
      <c r="G951" s="10" t="s">
        <v>4657</v>
      </c>
      <c r="H951" s="10" t="s">
        <v>4658</v>
      </c>
      <c r="I951" s="10">
        <v>1</v>
      </c>
      <c r="J951" s="11">
        <v>38.64</v>
      </c>
      <c r="K951" s="11">
        <f>IF(Tabela1[[#This Row],[distância '[km']]]&gt;100,TRUNC(Tabela1[[#This Row],[distância '[km']]]/'Custos Unitários'!$C$7,0),0)</f>
        <v>0</v>
      </c>
      <c r="L951" s="1">
        <f>Tabela1[[#This Row],[distância '[km']]]*(1+'Custos Unitários'!$C$8)*(('Custos Unitários'!$C$21*'Custos Unitários'!$C$4)+('Custos Unitários'!$C$22*'Custos Unitários'!$C$5))</f>
        <v>1478670.8968909909</v>
      </c>
      <c r="M951" s="1">
        <f>Tabela1[[#This Row],[Qtdade Amplificação]]*('Custos Unitários'!C$20)+IF(Tabela1[[#This Row],[Qtdade Amplificação]]&gt;4,TRUNC(Tabela1[[#This Row],[Qtdade Amplificação]]/4)*'Custos Unitários'!C$17,0)</f>
        <v>0</v>
      </c>
      <c r="N95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5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51" s="1">
        <f>'Custos Unitários'!$C$23*'Custos Unitários'!$C$6</f>
        <v>302692.44182889489</v>
      </c>
      <c r="Q951" s="5">
        <f>SUM(Tabela2[[#This Row],[custo duto e fibra]:[custo infra estação]])</f>
        <v>2147835.1364412219</v>
      </c>
      <c r="R951" s="2">
        <f>Tabela1[[#This Row],[distância '[km']]]*(1+'Custos Unitários'!$C$8)*('Custos Unitários'!$C$21*'Custos Unitários'!$C$4*'Custos Unitários'!$E$21+'Custos Unitários'!$C$22*'Custos Unitários'!$C$5*'Custos Unitários'!$E$22)</f>
        <v>17744.050762691892</v>
      </c>
      <c r="S951" s="2">
        <f>Tabela1[[#This Row],[Qtdade Amplificação]]*('Custos Unitários'!D$20)+IF(Tabela1[[#This Row],[Qtdade Amplificação]]&gt;4,TRUNC(Tabela1[[#This Row],[Qtdade Amplificação]]/4)*'Custos Unitários'!D$17,0)</f>
        <v>0</v>
      </c>
      <c r="T95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5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51" s="2">
        <f>'Custos Unitários'!$C$23*'Custos Unitários'!$E$23*'Custos Unitários'!$C$6</f>
        <v>24215.39534631159</v>
      </c>
      <c r="W951" s="5">
        <f>SUM(Tabela3[[#This Row],[opex duto e fibra]:[opex infra estação]])</f>
        <v>74946.691266174617</v>
      </c>
    </row>
    <row r="952" spans="1:23" x14ac:dyDescent="0.25">
      <c r="A952" s="10">
        <v>314570</v>
      </c>
      <c r="B952" s="10" t="s">
        <v>37</v>
      </c>
      <c r="C952" s="10" t="s">
        <v>3108</v>
      </c>
      <c r="D952" s="10" t="s">
        <v>3109</v>
      </c>
      <c r="E952" s="10">
        <v>316070</v>
      </c>
      <c r="F952" s="10" t="s">
        <v>37</v>
      </c>
      <c r="G952" s="10" t="s">
        <v>349</v>
      </c>
      <c r="H952" s="10" t="s">
        <v>350</v>
      </c>
      <c r="I952" s="10">
        <v>1</v>
      </c>
      <c r="J952" s="11">
        <v>31.888000000000002</v>
      </c>
      <c r="K952" s="11">
        <f>IF(Tabela1[[#This Row],[distância '[km']]]&gt;100,TRUNC(Tabela1[[#This Row],[distância '[km']]]/'Custos Unitários'!$C$7,0),0)</f>
        <v>0</v>
      </c>
      <c r="L952" s="1">
        <f>Tabela1[[#This Row],[distância '[km']]]*(1+'Custos Unitários'!$C$8)*(('Custos Unitários'!$C$21*'Custos Unitários'!$C$4)+('Custos Unitários'!$C$22*'Custos Unitários'!$C$5))</f>
        <v>1220286.1687386106</v>
      </c>
      <c r="M952" s="1">
        <f>Tabela1[[#This Row],[Qtdade Amplificação]]*('Custos Unitários'!C$20)+IF(Tabela1[[#This Row],[Qtdade Amplificação]]&gt;4,TRUNC(Tabela1[[#This Row],[Qtdade Amplificação]]/4)*'Custos Unitários'!C$17,0)</f>
        <v>0</v>
      </c>
      <c r="N95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5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52" s="1">
        <f>'Custos Unitários'!$C$23*'Custos Unitários'!$C$6</f>
        <v>302692.44182889489</v>
      </c>
      <c r="Q952" s="5">
        <f>SUM(Tabela2[[#This Row],[custo duto e fibra]:[custo infra estação]])</f>
        <v>1889450.4082888416</v>
      </c>
      <c r="R952" s="2">
        <f>Tabela1[[#This Row],[distância '[km']]]*(1+'Custos Unitários'!$C$8)*('Custos Unitários'!$C$21*'Custos Unitários'!$C$4*'Custos Unitários'!$E$21+'Custos Unitários'!$C$22*'Custos Unitários'!$C$5*'Custos Unitários'!$E$22)</f>
        <v>14643.434024863327</v>
      </c>
      <c r="S952" s="2">
        <f>Tabela1[[#This Row],[Qtdade Amplificação]]*('Custos Unitários'!D$20)+IF(Tabela1[[#This Row],[Qtdade Amplificação]]&gt;4,TRUNC(Tabela1[[#This Row],[Qtdade Amplificação]]/4)*'Custos Unitários'!D$17,0)</f>
        <v>0</v>
      </c>
      <c r="T95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5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52" s="2">
        <f>'Custos Unitários'!$C$23*'Custos Unitários'!$E$23*'Custos Unitários'!$C$6</f>
        <v>24215.39534631159</v>
      </c>
      <c r="W952" s="5">
        <f>SUM(Tabela3[[#This Row],[opex duto e fibra]:[opex infra estação]])</f>
        <v>71846.074528346056</v>
      </c>
    </row>
    <row r="953" spans="1:23" x14ac:dyDescent="0.25">
      <c r="A953" s="10">
        <v>314585</v>
      </c>
      <c r="B953" s="10" t="s">
        <v>37</v>
      </c>
      <c r="C953" s="10" t="s">
        <v>3110</v>
      </c>
      <c r="D953" s="10" t="s">
        <v>3111</v>
      </c>
      <c r="E953" s="10">
        <v>315210</v>
      </c>
      <c r="F953" s="10" t="s">
        <v>37</v>
      </c>
      <c r="G953" s="10" t="s">
        <v>252</v>
      </c>
      <c r="H953" s="10" t="s">
        <v>253</v>
      </c>
      <c r="I953" s="10">
        <v>1</v>
      </c>
      <c r="J953" s="11">
        <v>17.581</v>
      </c>
      <c r="K953" s="11">
        <f>IF(Tabela1[[#This Row],[distância '[km']]]&gt;100,TRUNC(Tabela1[[#This Row],[distância '[km']]]/'Custos Unitários'!$C$7,0),0)</f>
        <v>0</v>
      </c>
      <c r="L953" s="1">
        <f>Tabela1[[#This Row],[distância '[km']]]*(1+'Custos Unitários'!$C$8)*(('Custos Unitários'!$C$21*'Custos Unitários'!$C$4)+('Custos Unitários'!$C$22*'Custos Unitários'!$C$5))</f>
        <v>672787.60450932989</v>
      </c>
      <c r="M953" s="1">
        <f>Tabela1[[#This Row],[Qtdade Amplificação]]*('Custos Unitários'!C$20)+IF(Tabela1[[#This Row],[Qtdade Amplificação]]&gt;4,TRUNC(Tabela1[[#This Row],[Qtdade Amplificação]]/4)*'Custos Unitários'!C$17,0)</f>
        <v>0</v>
      </c>
      <c r="N95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5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53" s="1">
        <f>'Custos Unitários'!$C$23*'Custos Unitários'!$C$6</f>
        <v>302692.44182889489</v>
      </c>
      <c r="Q953" s="5">
        <f>SUM(Tabela2[[#This Row],[custo duto e fibra]:[custo infra estação]])</f>
        <v>1341951.8440595611</v>
      </c>
      <c r="R953" s="2">
        <f>Tabela1[[#This Row],[distância '[km']]]*(1+'Custos Unitários'!$C$8)*('Custos Unitários'!$C$21*'Custos Unitários'!$C$4*'Custos Unitários'!$E$21+'Custos Unitários'!$C$22*'Custos Unitários'!$C$5*'Custos Unitários'!$E$22)</f>
        <v>8073.4512541119584</v>
      </c>
      <c r="S953" s="2">
        <f>Tabela1[[#This Row],[Qtdade Amplificação]]*('Custos Unitários'!D$20)+IF(Tabela1[[#This Row],[Qtdade Amplificação]]&gt;4,TRUNC(Tabela1[[#This Row],[Qtdade Amplificação]]/4)*'Custos Unitários'!D$17,0)</f>
        <v>0</v>
      </c>
      <c r="T95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5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53" s="2">
        <f>'Custos Unitários'!$C$23*'Custos Unitários'!$E$23*'Custos Unitários'!$C$6</f>
        <v>24215.39534631159</v>
      </c>
      <c r="W953" s="5">
        <f>SUM(Tabela3[[#This Row],[opex duto e fibra]:[opex infra estação]])</f>
        <v>65276.091757594681</v>
      </c>
    </row>
    <row r="954" spans="1:23" x14ac:dyDescent="0.25">
      <c r="A954" s="10">
        <v>353450</v>
      </c>
      <c r="B954" s="10" t="s">
        <v>158</v>
      </c>
      <c r="C954" s="10" t="s">
        <v>3112</v>
      </c>
      <c r="D954" s="10" t="s">
        <v>3113</v>
      </c>
      <c r="E954" s="10">
        <v>352790</v>
      </c>
      <c r="F954" s="10" t="s">
        <v>158</v>
      </c>
      <c r="G954" s="10" t="s">
        <v>2567</v>
      </c>
      <c r="H954" s="10" t="s">
        <v>2568</v>
      </c>
      <c r="I954" s="10">
        <v>1</v>
      </c>
      <c r="J954" s="11">
        <v>16.603000000000002</v>
      </c>
      <c r="K954" s="11">
        <f>IF(Tabela1[[#This Row],[distância '[km']]]&gt;100,TRUNC(Tabela1[[#This Row],[distância '[km']]]/'Custos Unitários'!$C$7,0),0)</f>
        <v>0</v>
      </c>
      <c r="L954" s="1">
        <f>Tabela1[[#This Row],[distância '[km']]]*(1+'Custos Unitários'!$C$8)*(('Custos Unitários'!$C$21*'Custos Unitários'!$C$4)+('Custos Unitários'!$C$22*'Custos Unitários'!$C$5))</f>
        <v>635361.61752280337</v>
      </c>
      <c r="M954" s="1">
        <f>Tabela1[[#This Row],[Qtdade Amplificação]]*('Custos Unitários'!C$20)+IF(Tabela1[[#This Row],[Qtdade Amplificação]]&gt;4,TRUNC(Tabela1[[#This Row],[Qtdade Amplificação]]/4)*'Custos Unitários'!C$17,0)</f>
        <v>0</v>
      </c>
      <c r="N95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5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54" s="1">
        <f>'Custos Unitários'!$C$23*'Custos Unitários'!$C$6</f>
        <v>302692.44182889489</v>
      </c>
      <c r="Q954" s="5">
        <f>SUM(Tabela2[[#This Row],[custo duto e fibra]:[custo infra estação]])</f>
        <v>1304525.8570730346</v>
      </c>
      <c r="R954" s="2">
        <f>Tabela1[[#This Row],[distância '[km']]]*(1+'Custos Unitários'!$C$8)*('Custos Unitários'!$C$21*'Custos Unitários'!$C$4*'Custos Unitários'!$E$21+'Custos Unitários'!$C$22*'Custos Unitários'!$C$5*'Custos Unitários'!$E$22)</f>
        <v>7624.3394102736402</v>
      </c>
      <c r="S954" s="2">
        <f>Tabela1[[#This Row],[Qtdade Amplificação]]*('Custos Unitários'!D$20)+IF(Tabela1[[#This Row],[Qtdade Amplificação]]&gt;4,TRUNC(Tabela1[[#This Row],[Qtdade Amplificação]]/4)*'Custos Unitários'!D$17,0)</f>
        <v>0</v>
      </c>
      <c r="T95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5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54" s="2">
        <f>'Custos Unitários'!$C$23*'Custos Unitários'!$E$23*'Custos Unitários'!$C$6</f>
        <v>24215.39534631159</v>
      </c>
      <c r="W954" s="5">
        <f>SUM(Tabela3[[#This Row],[opex duto e fibra]:[opex infra estação]])</f>
        <v>64826.979913756368</v>
      </c>
    </row>
    <row r="955" spans="1:23" x14ac:dyDescent="0.25">
      <c r="A955" s="10">
        <v>251060</v>
      </c>
      <c r="B955" s="10" t="s">
        <v>61</v>
      </c>
      <c r="C955" s="10" t="s">
        <v>3114</v>
      </c>
      <c r="D955" s="10" t="s">
        <v>3115</v>
      </c>
      <c r="E955" s="10">
        <v>261360</v>
      </c>
      <c r="F955" s="10" t="s">
        <v>13</v>
      </c>
      <c r="G955" s="10" t="s">
        <v>4134</v>
      </c>
      <c r="H955" s="10" t="s">
        <v>4135</v>
      </c>
      <c r="I955" s="10">
        <v>1</v>
      </c>
      <c r="J955" s="11">
        <v>27.321000000000002</v>
      </c>
      <c r="K955" s="11">
        <f>IF(Tabela1[[#This Row],[distância '[km']]]&gt;100,TRUNC(Tabela1[[#This Row],[distância '[km']]]/'Custos Unitários'!$C$7,0),0)</f>
        <v>0</v>
      </c>
      <c r="L955" s="1">
        <f>Tabela1[[#This Row],[distância '[km']]]*(1+'Custos Unitários'!$C$8)*(('Custos Unitários'!$C$21*'Custos Unitários'!$C$4)+('Custos Unitários'!$C$22*'Custos Unitários'!$C$5))</f>
        <v>1045516.7591604234</v>
      </c>
      <c r="M955" s="1">
        <f>Tabela1[[#This Row],[Qtdade Amplificação]]*('Custos Unitários'!C$20)+IF(Tabela1[[#This Row],[Qtdade Amplificação]]&gt;4,TRUNC(Tabela1[[#This Row],[Qtdade Amplificação]]/4)*'Custos Unitários'!C$17,0)</f>
        <v>0</v>
      </c>
      <c r="N95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5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55" s="1">
        <f>'Custos Unitários'!$C$23*'Custos Unitários'!$C$6</f>
        <v>302692.44182889489</v>
      </c>
      <c r="Q955" s="5">
        <f>SUM(Tabela2[[#This Row],[custo duto e fibra]:[custo infra estação]])</f>
        <v>1714680.9987106544</v>
      </c>
      <c r="R955" s="2">
        <f>Tabela1[[#This Row],[distância '[km']]]*(1+'Custos Unitários'!$C$8)*('Custos Unitários'!$C$21*'Custos Unitários'!$C$4*'Custos Unitários'!$E$21+'Custos Unitários'!$C$22*'Custos Unitários'!$C$5*'Custos Unitários'!$E$22)</f>
        <v>12546.201109925083</v>
      </c>
      <c r="S955" s="2">
        <f>Tabela1[[#This Row],[Qtdade Amplificação]]*('Custos Unitários'!D$20)+IF(Tabela1[[#This Row],[Qtdade Amplificação]]&gt;4,TRUNC(Tabela1[[#This Row],[Qtdade Amplificação]]/4)*'Custos Unitários'!D$17,0)</f>
        <v>0</v>
      </c>
      <c r="T95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5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55" s="2">
        <f>'Custos Unitários'!$C$23*'Custos Unitários'!$E$23*'Custos Unitários'!$C$6</f>
        <v>24215.39534631159</v>
      </c>
      <c r="W955" s="5">
        <f>SUM(Tabela3[[#This Row],[opex duto e fibra]:[opex infra estação]])</f>
        <v>69748.841613407814</v>
      </c>
    </row>
    <row r="956" spans="1:23" x14ac:dyDescent="0.25">
      <c r="A956" s="10">
        <v>521540</v>
      </c>
      <c r="B956" s="10" t="s">
        <v>42</v>
      </c>
      <c r="C956" s="10" t="s">
        <v>3116</v>
      </c>
      <c r="D956" s="10" t="s">
        <v>3117</v>
      </c>
      <c r="E956" s="10">
        <v>521450</v>
      </c>
      <c r="F956" s="10" t="s">
        <v>42</v>
      </c>
      <c r="G956" s="10" t="s">
        <v>3118</v>
      </c>
      <c r="H956" s="10" t="s">
        <v>3119</v>
      </c>
      <c r="I956" s="10">
        <v>1</v>
      </c>
      <c r="J956" s="11">
        <v>24.977</v>
      </c>
      <c r="K956" s="11">
        <f>IF(Tabela1[[#This Row],[distância '[km']]]&gt;100,TRUNC(Tabela1[[#This Row],[distância '[km']]]/'Custos Unitários'!$C$7,0),0)</f>
        <v>0</v>
      </c>
      <c r="L956" s="1">
        <f>Tabela1[[#This Row],[distância '[km']]]*(1+'Custos Unitários'!$C$8)*(('Custos Unitários'!$C$21*'Custos Unitários'!$C$4)+('Custos Unitários'!$C$22*'Custos Unitários'!$C$5))</f>
        <v>955816.8476098933</v>
      </c>
      <c r="M956" s="1">
        <f>Tabela1[[#This Row],[Qtdade Amplificação]]*('Custos Unitários'!C$20)+IF(Tabela1[[#This Row],[Qtdade Amplificação]]&gt;4,TRUNC(Tabela1[[#This Row],[Qtdade Amplificação]]/4)*'Custos Unitários'!C$17,0)</f>
        <v>0</v>
      </c>
      <c r="N95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5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56" s="1">
        <f>'Custos Unitários'!$C$23*'Custos Unitários'!$C$6</f>
        <v>302692.44182889489</v>
      </c>
      <c r="Q956" s="5">
        <f>SUM(Tabela2[[#This Row],[custo duto e fibra]:[custo infra estação]])</f>
        <v>1624981.0871601244</v>
      </c>
      <c r="R956" s="2">
        <f>Tabela1[[#This Row],[distância '[km']]]*(1+'Custos Unitários'!$C$8)*('Custos Unitários'!$C$21*'Custos Unitários'!$C$4*'Custos Unitários'!$E$21+'Custos Unitários'!$C$22*'Custos Unitários'!$C$5*'Custos Unitários'!$E$22)</f>
        <v>11469.802171318721</v>
      </c>
      <c r="S956" s="2">
        <f>Tabela1[[#This Row],[Qtdade Amplificação]]*('Custos Unitários'!D$20)+IF(Tabela1[[#This Row],[Qtdade Amplificação]]&gt;4,TRUNC(Tabela1[[#This Row],[Qtdade Amplificação]]/4)*'Custos Unitários'!D$17,0)</f>
        <v>0</v>
      </c>
      <c r="T95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5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56" s="2">
        <f>'Custos Unitários'!$C$23*'Custos Unitários'!$E$23*'Custos Unitários'!$C$6</f>
        <v>24215.39534631159</v>
      </c>
      <c r="W956" s="5">
        <f>SUM(Tabela3[[#This Row],[opex duto e fibra]:[opex infra estação]])</f>
        <v>68672.442674801452</v>
      </c>
    </row>
    <row r="957" spans="1:23" x14ac:dyDescent="0.25">
      <c r="A957" s="10">
        <v>314620</v>
      </c>
      <c r="B957" s="10" t="s">
        <v>37</v>
      </c>
      <c r="C957" s="10" t="s">
        <v>3120</v>
      </c>
      <c r="D957" s="10" t="s">
        <v>3121</v>
      </c>
      <c r="E957" s="10">
        <v>316860</v>
      </c>
      <c r="F957" s="10" t="s">
        <v>37</v>
      </c>
      <c r="G957" s="10" t="s">
        <v>59</v>
      </c>
      <c r="H957" s="10" t="s">
        <v>60</v>
      </c>
      <c r="I957" s="10">
        <v>1</v>
      </c>
      <c r="J957" s="11">
        <v>50.784999999999997</v>
      </c>
      <c r="K957" s="11">
        <f>IF(Tabela1[[#This Row],[distância '[km']]]&gt;100,TRUNC(Tabela1[[#This Row],[distância '[km']]]/'Custos Unitários'!$C$7,0),0)</f>
        <v>0</v>
      </c>
      <c r="L957" s="1">
        <f>Tabela1[[#This Row],[distância '[km']]]*(1+'Custos Unitários'!$C$8)*(('Custos Unitários'!$C$21*'Custos Unitários'!$C$4)+('Custos Unitários'!$C$22*'Custos Unitários'!$C$5))</f>
        <v>1943434.3037942278</v>
      </c>
      <c r="M957" s="1">
        <f>Tabela1[[#This Row],[Qtdade Amplificação]]*('Custos Unitários'!C$20)+IF(Tabela1[[#This Row],[Qtdade Amplificação]]&gt;4,TRUNC(Tabela1[[#This Row],[Qtdade Amplificação]]/4)*'Custos Unitários'!C$17,0)</f>
        <v>0</v>
      </c>
      <c r="N95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95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957" s="1">
        <f>'Custos Unitários'!$C$23*'Custos Unitários'!$C$6</f>
        <v>302692.44182889489</v>
      </c>
      <c r="Q957" s="5">
        <f>SUM(Tabela2[[#This Row],[custo duto e fibra]:[custo infra estação]])</f>
        <v>2618008.2312951013</v>
      </c>
      <c r="R957" s="2">
        <f>Tabela1[[#This Row],[distância '[km']]]*(1+'Custos Unitários'!$C$8)*('Custos Unitários'!$C$21*'Custos Unitários'!$C$4*'Custos Unitários'!$E$21+'Custos Unitários'!$C$22*'Custos Unitários'!$C$5*'Custos Unitários'!$E$22)</f>
        <v>23321.211645530733</v>
      </c>
      <c r="S957" s="2">
        <f>Tabela1[[#This Row],[Qtdade Amplificação]]*('Custos Unitários'!D$20)+IF(Tabela1[[#This Row],[Qtdade Amplificação]]&gt;4,TRUNC(Tabela1[[#This Row],[Qtdade Amplificação]]/4)*'Custos Unitários'!D$17,0)</f>
        <v>0</v>
      </c>
      <c r="T95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95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957" s="2">
        <f>'Custos Unitários'!$C$23*'Custos Unitários'!$E$23*'Custos Unitários'!$C$6</f>
        <v>24215.39534631159</v>
      </c>
      <c r="W957" s="5">
        <f>SUM(Tabela3[[#This Row],[opex duto e fibra]:[opex infra estação]])</f>
        <v>81064.820944077685</v>
      </c>
    </row>
    <row r="958" spans="1:23" x14ac:dyDescent="0.25">
      <c r="A958" s="10">
        <v>292335</v>
      </c>
      <c r="B958" s="10" t="s">
        <v>8</v>
      </c>
      <c r="C958" s="10" t="s">
        <v>3122</v>
      </c>
      <c r="D958" s="10" t="s">
        <v>3123</v>
      </c>
      <c r="E958" s="10">
        <v>293245</v>
      </c>
      <c r="F958" s="10" t="s">
        <v>8</v>
      </c>
      <c r="G958" s="10" t="s">
        <v>4581</v>
      </c>
      <c r="H958" s="10" t="s">
        <v>4582</v>
      </c>
      <c r="I958" s="10">
        <v>1</v>
      </c>
      <c r="J958" s="11">
        <v>42.085999999999999</v>
      </c>
      <c r="K958" s="11">
        <f>IF(Tabela1[[#This Row],[distância '[km']]]&gt;100,TRUNC(Tabela1[[#This Row],[distância '[km']]]/'Custos Unitários'!$C$7,0),0)</f>
        <v>0</v>
      </c>
      <c r="L958" s="1">
        <f>Tabela1[[#This Row],[distância '[km']]]*(1+'Custos Unitários'!$C$8)*(('Custos Unitários'!$C$21*'Custos Unitários'!$C$4)+('Custos Unitários'!$C$22*'Custos Unitários'!$C$5))</f>
        <v>1610542.0125919834</v>
      </c>
      <c r="M958" s="1">
        <f>Tabela1[[#This Row],[Qtdade Amplificação]]*('Custos Unitários'!C$20)+IF(Tabela1[[#This Row],[Qtdade Amplificação]]&gt;4,TRUNC(Tabela1[[#This Row],[Qtdade Amplificação]]/4)*'Custos Unitários'!C$17,0)</f>
        <v>0</v>
      </c>
      <c r="N95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5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58" s="1">
        <f>'Custos Unitários'!$C$23*'Custos Unitários'!$C$6</f>
        <v>302692.44182889489</v>
      </c>
      <c r="Q958" s="5">
        <f>SUM(Tabela2[[#This Row],[custo duto e fibra]:[custo infra estação]])</f>
        <v>2279706.2521422142</v>
      </c>
      <c r="R958" s="2">
        <f>Tabela1[[#This Row],[distância '[km']]]*(1+'Custos Unitários'!$C$8)*('Custos Unitários'!$C$21*'Custos Unitários'!$C$4*'Custos Unitários'!$E$21+'Custos Unitários'!$C$22*'Custos Unitários'!$C$5*'Custos Unitários'!$E$22)</f>
        <v>19326.504151103803</v>
      </c>
      <c r="S958" s="2">
        <f>Tabela1[[#This Row],[Qtdade Amplificação]]*('Custos Unitários'!D$20)+IF(Tabela1[[#This Row],[Qtdade Amplificação]]&gt;4,TRUNC(Tabela1[[#This Row],[Qtdade Amplificação]]/4)*'Custos Unitários'!D$17,0)</f>
        <v>0</v>
      </c>
      <c r="T95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5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58" s="2">
        <f>'Custos Unitários'!$C$23*'Custos Unitários'!$E$23*'Custos Unitários'!$C$6</f>
        <v>24215.39534631159</v>
      </c>
      <c r="W958" s="5">
        <f>SUM(Tabela3[[#This Row],[opex duto e fibra]:[opex infra estação]])</f>
        <v>76529.144654586533</v>
      </c>
    </row>
    <row r="959" spans="1:23" x14ac:dyDescent="0.25">
      <c r="A959" s="10">
        <v>140045</v>
      </c>
      <c r="B959" s="10" t="s">
        <v>175</v>
      </c>
      <c r="C959" s="10" t="s">
        <v>3124</v>
      </c>
      <c r="D959" s="10" t="s">
        <v>3125</v>
      </c>
      <c r="E959" s="10">
        <v>140010</v>
      </c>
      <c r="F959" s="10" t="s">
        <v>175</v>
      </c>
      <c r="G959" s="10" t="s">
        <v>178</v>
      </c>
      <c r="H959" s="10" t="s">
        <v>179</v>
      </c>
      <c r="I959" s="10">
        <v>1</v>
      </c>
      <c r="J959" s="11">
        <v>213.79</v>
      </c>
      <c r="K959" s="11">
        <f>IF(Tabela1[[#This Row],[distância '[km']]]&gt;100,TRUNC(Tabela1[[#This Row],[distância '[km']]]/'Custos Unitários'!$C$7,0),0)</f>
        <v>3</v>
      </c>
      <c r="L959" s="1">
        <f>Tabela1[[#This Row],[distância '[km']]]*(1+'Custos Unitários'!$C$8)*(('Custos Unitários'!$C$21*'Custos Unitários'!$C$4)+('Custos Unitários'!$C$22*'Custos Unitários'!$C$5))</f>
        <v>8181290.1409504376</v>
      </c>
      <c r="M959" s="1">
        <f>Tabela1[[#This Row],[Qtdade Amplificação]]*('Custos Unitários'!C$20)+IF(Tabela1[[#This Row],[Qtdade Amplificação]]&gt;4,TRUNC(Tabela1[[#This Row],[Qtdade Amplificação]]/4)*'Custos Unitários'!C$17,0)</f>
        <v>699023.31543720409</v>
      </c>
      <c r="N95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95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959" s="1">
        <f>'Custos Unitários'!$C$23*'Custos Unitários'!$C$6</f>
        <v>302692.44182889489</v>
      </c>
      <c r="Q959" s="5">
        <f>SUM(Tabela2[[#This Row],[custo duto e fibra]:[custo infra estação]])</f>
        <v>9600789.0370293427</v>
      </c>
      <c r="R959" s="2">
        <f>Tabela1[[#This Row],[distância '[km']]]*(1+'Custos Unitários'!$C$8)*('Custos Unitários'!$C$21*'Custos Unitários'!$C$4*'Custos Unitários'!$E$21+'Custos Unitários'!$C$22*'Custos Unitários'!$C$5*'Custos Unitários'!$E$22)</f>
        <v>98175.481691405264</v>
      </c>
      <c r="S959" s="2">
        <f>Tabela1[[#This Row],[Qtdade Amplificação]]*('Custos Unitários'!D$20)+IF(Tabela1[[#This Row],[Qtdade Amplificação]]&gt;4,TRUNC(Tabela1[[#This Row],[Qtdade Amplificação]]/4)*'Custos Unitários'!D$17,0)</f>
        <v>53737.035117555082</v>
      </c>
      <c r="T95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95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959" s="2">
        <f>'Custos Unitários'!$C$23*'Custos Unitários'!$E$23*'Custos Unitários'!$C$6</f>
        <v>24215.39534631159</v>
      </c>
      <c r="W959" s="5">
        <f>SUM(Tabela3[[#This Row],[opex duto e fibra]:[opex infra estação]])</f>
        <v>214246.29142158999</v>
      </c>
    </row>
    <row r="960" spans="1:23" x14ac:dyDescent="0.25">
      <c r="A960" s="10">
        <v>314625</v>
      </c>
      <c r="B960" s="10" t="s">
        <v>37</v>
      </c>
      <c r="C960" s="10" t="s">
        <v>3126</v>
      </c>
      <c r="D960" s="10" t="s">
        <v>3127</v>
      </c>
      <c r="E960" s="10">
        <v>315700</v>
      </c>
      <c r="F960" s="10" t="s">
        <v>37</v>
      </c>
      <c r="G960" s="10" t="s">
        <v>1396</v>
      </c>
      <c r="H960" s="10" t="s">
        <v>1397</v>
      </c>
      <c r="I960" s="10">
        <v>1</v>
      </c>
      <c r="J960" s="11">
        <v>51.750999999999998</v>
      </c>
      <c r="K960" s="11">
        <f>IF(Tabela1[[#This Row],[distância '[km']]]&gt;100,TRUNC(Tabela1[[#This Row],[distância '[km']]]/'Custos Unitários'!$C$7,0),0)</f>
        <v>0</v>
      </c>
      <c r="L960" s="1">
        <f>Tabela1[[#This Row],[distância '[km']]]*(1+'Custos Unitários'!$C$8)*(('Custos Unitários'!$C$21*'Custos Unitários'!$C$4)+('Custos Unitários'!$C$22*'Custos Unitários'!$C$5))</f>
        <v>1980401.0762165023</v>
      </c>
      <c r="M960" s="1">
        <f>Tabela1[[#This Row],[Qtdade Amplificação]]*('Custos Unitários'!C$20)+IF(Tabela1[[#This Row],[Qtdade Amplificação]]&gt;4,TRUNC(Tabela1[[#This Row],[Qtdade Amplificação]]/4)*'Custos Unitários'!C$17,0)</f>
        <v>0</v>
      </c>
      <c r="N96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96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960" s="1">
        <f>'Custos Unitários'!$C$23*'Custos Unitários'!$C$6</f>
        <v>302692.44182889489</v>
      </c>
      <c r="Q960" s="5">
        <f>SUM(Tabela2[[#This Row],[custo duto e fibra]:[custo infra estação]])</f>
        <v>2654975.0037173759</v>
      </c>
      <c r="R960" s="2">
        <f>Tabela1[[#This Row],[distância '[km']]]*(1+'Custos Unitários'!$C$8)*('Custos Unitários'!$C$21*'Custos Unitários'!$C$4*'Custos Unitários'!$E$21+'Custos Unitários'!$C$22*'Custos Unitários'!$C$5*'Custos Unitários'!$E$22)</f>
        <v>23764.812914598031</v>
      </c>
      <c r="S960" s="2">
        <f>Tabela1[[#This Row],[Qtdade Amplificação]]*('Custos Unitários'!D$20)+IF(Tabela1[[#This Row],[Qtdade Amplificação]]&gt;4,TRUNC(Tabela1[[#This Row],[Qtdade Amplificação]]/4)*'Custos Unitários'!D$17,0)</f>
        <v>0</v>
      </c>
      <c r="T96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96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960" s="2">
        <f>'Custos Unitários'!$C$23*'Custos Unitários'!$E$23*'Custos Unitários'!$C$6</f>
        <v>24215.39534631159</v>
      </c>
      <c r="W960" s="5">
        <f>SUM(Tabela3[[#This Row],[opex duto e fibra]:[opex infra estação]])</f>
        <v>81508.422213144979</v>
      </c>
    </row>
    <row r="961" spans="1:23" x14ac:dyDescent="0.25">
      <c r="A961" s="10">
        <v>220720</v>
      </c>
      <c r="B961" s="10" t="s">
        <v>27</v>
      </c>
      <c r="C961" s="10" t="s">
        <v>3128</v>
      </c>
      <c r="D961" s="10" t="s">
        <v>3129</v>
      </c>
      <c r="E961" s="10">
        <v>220415</v>
      </c>
      <c r="F961" s="10" t="s">
        <v>27</v>
      </c>
      <c r="G961" s="10" t="s">
        <v>600</v>
      </c>
      <c r="H961" s="10" t="s">
        <v>601</v>
      </c>
      <c r="I961" s="10">
        <v>1</v>
      </c>
      <c r="J961" s="11">
        <v>14.212</v>
      </c>
      <c r="K961" s="11">
        <f>IF(Tabela1[[#This Row],[distância '[km']]]&gt;100,TRUNC(Tabela1[[#This Row],[distância '[km']]]/'Custos Unitários'!$C$7,0),0)</f>
        <v>0</v>
      </c>
      <c r="L961" s="1">
        <f>Tabela1[[#This Row],[distância '[km']]]*(1+'Custos Unitários'!$C$8)*(('Custos Unitários'!$C$21*'Custos Unitários'!$C$4)+('Custos Unitários'!$C$22*'Custos Unitários'!$C$5))</f>
        <v>543863.11559562001</v>
      </c>
      <c r="M961" s="1">
        <f>Tabela1[[#This Row],[Qtdade Amplificação]]*('Custos Unitários'!C$20)+IF(Tabela1[[#This Row],[Qtdade Amplificação]]&gt;4,TRUNC(Tabela1[[#This Row],[Qtdade Amplificação]]/4)*'Custos Unitários'!C$17,0)</f>
        <v>0</v>
      </c>
      <c r="N96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6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61" s="1">
        <f>'Custos Unitários'!$C$23*'Custos Unitários'!$C$6</f>
        <v>302692.44182889489</v>
      </c>
      <c r="Q961" s="5">
        <f>SUM(Tabela2[[#This Row],[custo duto e fibra]:[custo infra estação]])</f>
        <v>1213027.3551458512</v>
      </c>
      <c r="R961" s="2">
        <f>Tabela1[[#This Row],[distância '[km']]]*(1+'Custos Unitários'!$C$8)*('Custos Unitários'!$C$21*'Custos Unitários'!$C$4*'Custos Unitários'!$E$21+'Custos Unitários'!$C$22*'Custos Unitários'!$C$5*'Custos Unitários'!$E$22)</f>
        <v>6526.3573871474409</v>
      </c>
      <c r="S961" s="2">
        <f>Tabela1[[#This Row],[Qtdade Amplificação]]*('Custos Unitários'!D$20)+IF(Tabela1[[#This Row],[Qtdade Amplificação]]&gt;4,TRUNC(Tabela1[[#This Row],[Qtdade Amplificação]]/4)*'Custos Unitários'!D$17,0)</f>
        <v>0</v>
      </c>
      <c r="T96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6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61" s="2">
        <f>'Custos Unitários'!$C$23*'Custos Unitários'!$E$23*'Custos Unitários'!$C$6</f>
        <v>24215.39534631159</v>
      </c>
      <c r="W961" s="5">
        <f>SUM(Tabela3[[#This Row],[opex duto e fibra]:[opex infra estação]])</f>
        <v>63728.997890630169</v>
      </c>
    </row>
    <row r="962" spans="1:23" x14ac:dyDescent="0.25">
      <c r="A962" s="10">
        <v>220730</v>
      </c>
      <c r="B962" s="10" t="s">
        <v>27</v>
      </c>
      <c r="C962" s="10" t="s">
        <v>3130</v>
      </c>
      <c r="D962" s="10" t="s">
        <v>3131</v>
      </c>
      <c r="E962" s="10">
        <v>220970</v>
      </c>
      <c r="F962" s="10" t="s">
        <v>27</v>
      </c>
      <c r="G962" s="10" t="s">
        <v>4022</v>
      </c>
      <c r="H962" s="10" t="s">
        <v>4023</v>
      </c>
      <c r="I962" s="10">
        <v>1</v>
      </c>
      <c r="J962" s="11">
        <v>89.364000000000004</v>
      </c>
      <c r="K962" s="11">
        <f>IF(Tabela1[[#This Row],[distância '[km']]]&gt;100,TRUNC(Tabela1[[#This Row],[distância '[km']]]/'Custos Unitários'!$C$7,0),0)</f>
        <v>0</v>
      </c>
      <c r="L962" s="1">
        <f>Tabela1[[#This Row],[distância '[km']]]*(1+'Custos Unitários'!$C$8)*(('Custos Unitários'!$C$21*'Custos Unitários'!$C$4)+('Custos Unitários'!$C$22*'Custos Unitários'!$C$5))</f>
        <v>3419770.8599836053</v>
      </c>
      <c r="M962" s="1">
        <f>Tabela1[[#This Row],[Qtdade Amplificação]]*('Custos Unitários'!C$20)+IF(Tabela1[[#This Row],[Qtdade Amplificação]]&gt;4,TRUNC(Tabela1[[#This Row],[Qtdade Amplificação]]/4)*'Custos Unitários'!C$17,0)</f>
        <v>0</v>
      </c>
      <c r="N96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96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962" s="1">
        <f>'Custos Unitários'!$C$23*'Custos Unitários'!$C$6</f>
        <v>302692.44182889489</v>
      </c>
      <c r="Q962" s="5">
        <f>SUM(Tabela2[[#This Row],[custo duto e fibra]:[custo infra estação]])</f>
        <v>4140246.4406253058</v>
      </c>
      <c r="R962" s="2">
        <f>Tabela1[[#This Row],[distância '[km']]]*(1+'Custos Unitários'!$C$8)*('Custos Unitários'!$C$21*'Custos Unitários'!$C$4*'Custos Unitários'!$E$21+'Custos Unitários'!$C$22*'Custos Unitários'!$C$5*'Custos Unitários'!$E$22)</f>
        <v>41037.250319803265</v>
      </c>
      <c r="S962" s="2">
        <f>Tabela1[[#This Row],[Qtdade Amplificação]]*('Custos Unitários'!D$20)+IF(Tabela1[[#This Row],[Qtdade Amplificação]]&gt;4,TRUNC(Tabela1[[#This Row],[Qtdade Amplificação]]/4)*'Custos Unitários'!D$17,0)</f>
        <v>0</v>
      </c>
      <c r="T96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96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962" s="2">
        <f>'Custos Unitários'!$C$23*'Custos Unitários'!$E$23*'Custos Unitários'!$C$6</f>
        <v>24215.39534631159</v>
      </c>
      <c r="W962" s="5">
        <f>SUM(Tabela3[[#This Row],[opex duto e fibra]:[opex infra estação]])</f>
        <v>103371.02493243293</v>
      </c>
    </row>
    <row r="963" spans="1:23" x14ac:dyDescent="0.25">
      <c r="A963" s="10">
        <v>314655</v>
      </c>
      <c r="B963" s="10" t="s">
        <v>37</v>
      </c>
      <c r="C963" s="10" t="s">
        <v>3132</v>
      </c>
      <c r="D963" s="10" t="s">
        <v>3133</v>
      </c>
      <c r="E963" s="10">
        <v>311547</v>
      </c>
      <c r="F963" s="10" t="s">
        <v>37</v>
      </c>
      <c r="G963" s="10" t="s">
        <v>1823</v>
      </c>
      <c r="H963" s="10" t="s">
        <v>1824</v>
      </c>
      <c r="I963" s="10">
        <v>1</v>
      </c>
      <c r="J963" s="11">
        <v>24.446000000000002</v>
      </c>
      <c r="K963" s="11">
        <f>IF(Tabela1[[#This Row],[distância '[km']]]&gt;100,TRUNC(Tabela1[[#This Row],[distância '[km']]]/'Custos Unitários'!$C$7,0),0)</f>
        <v>0</v>
      </c>
      <c r="L963" s="1">
        <f>Tabela1[[#This Row],[distância '[km']]]*(1+'Custos Unitários'!$C$8)*(('Custos Unitários'!$C$21*'Custos Unitários'!$C$4)+('Custos Unitários'!$C$22*'Custos Unitários'!$C$5))</f>
        <v>935496.60314174846</v>
      </c>
      <c r="M963" s="1">
        <f>Tabela1[[#This Row],[Qtdade Amplificação]]*('Custos Unitários'!C$20)+IF(Tabela1[[#This Row],[Qtdade Amplificação]]&gt;4,TRUNC(Tabela1[[#This Row],[Qtdade Amplificação]]/4)*'Custos Unitários'!C$17,0)</f>
        <v>0</v>
      </c>
      <c r="N96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6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63" s="1">
        <f>'Custos Unitários'!$C$23*'Custos Unitários'!$C$6</f>
        <v>302692.44182889489</v>
      </c>
      <c r="Q963" s="5">
        <f>SUM(Tabela2[[#This Row],[custo duto e fibra]:[custo infra estação]])</f>
        <v>1604660.8426919796</v>
      </c>
      <c r="R963" s="2">
        <f>Tabela1[[#This Row],[distância '[km']]]*(1+'Custos Unitários'!$C$8)*('Custos Unitários'!$C$21*'Custos Unitários'!$C$4*'Custos Unitários'!$E$21+'Custos Unitários'!$C$22*'Custos Unitários'!$C$5*'Custos Unitários'!$E$22)</f>
        <v>11225.959237700983</v>
      </c>
      <c r="S963" s="2">
        <f>Tabela1[[#This Row],[Qtdade Amplificação]]*('Custos Unitários'!D$20)+IF(Tabela1[[#This Row],[Qtdade Amplificação]]&gt;4,TRUNC(Tabela1[[#This Row],[Qtdade Amplificação]]/4)*'Custos Unitários'!D$17,0)</f>
        <v>0</v>
      </c>
      <c r="T96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6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63" s="2">
        <f>'Custos Unitários'!$C$23*'Custos Unitários'!$E$23*'Custos Unitários'!$C$6</f>
        <v>24215.39534631159</v>
      </c>
      <c r="W963" s="5">
        <f>SUM(Tabela3[[#This Row],[opex duto e fibra]:[opex infra estação]])</f>
        <v>68428.599741183716</v>
      </c>
    </row>
    <row r="964" spans="1:23" x14ac:dyDescent="0.25">
      <c r="A964" s="10">
        <v>314650</v>
      </c>
      <c r="B964" s="10" t="s">
        <v>37</v>
      </c>
      <c r="C964" s="10" t="s">
        <v>3134</v>
      </c>
      <c r="D964" s="10" t="s">
        <v>3135</v>
      </c>
      <c r="E964" s="10">
        <v>311995</v>
      </c>
      <c r="F964" s="10" t="s">
        <v>37</v>
      </c>
      <c r="G964" s="10" t="s">
        <v>3136</v>
      </c>
      <c r="H964" s="10" t="s">
        <v>3137</v>
      </c>
      <c r="I964" s="10">
        <v>1</v>
      </c>
      <c r="J964" s="11">
        <v>18.228999999999999</v>
      </c>
      <c r="K964" s="11">
        <f>IF(Tabela1[[#This Row],[distância '[km']]]&gt;100,TRUNC(Tabela1[[#This Row],[distância '[km']]]/'Custos Unitários'!$C$7,0),0)</f>
        <v>0</v>
      </c>
      <c r="L964" s="1">
        <f>Tabela1[[#This Row],[distância '[km']]]*(1+'Custos Unitários'!$C$8)*(('Custos Unitários'!$C$21*'Custos Unitários'!$C$4)+('Custos Unitários'!$C$22*'Custos Unitários'!$C$5))</f>
        <v>697585.19097893033</v>
      </c>
      <c r="M964" s="1">
        <f>Tabela1[[#This Row],[Qtdade Amplificação]]*('Custos Unitários'!C$20)+IF(Tabela1[[#This Row],[Qtdade Amplificação]]&gt;4,TRUNC(Tabela1[[#This Row],[Qtdade Amplificação]]/4)*'Custos Unitários'!C$17,0)</f>
        <v>0</v>
      </c>
      <c r="N96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6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64" s="1">
        <f>'Custos Unitários'!$C$23*'Custos Unitários'!$C$6</f>
        <v>302692.44182889489</v>
      </c>
      <c r="Q964" s="5">
        <f>SUM(Tabela2[[#This Row],[custo duto e fibra]:[custo infra estação]])</f>
        <v>1366749.4305291616</v>
      </c>
      <c r="R964" s="2">
        <f>Tabela1[[#This Row],[distância '[km']]]*(1+'Custos Unitários'!$C$8)*('Custos Unitários'!$C$21*'Custos Unitários'!$C$4*'Custos Unitários'!$E$21+'Custos Unitários'!$C$22*'Custos Unitários'!$C$5*'Custos Unitários'!$E$22)</f>
        <v>8371.0222917471638</v>
      </c>
      <c r="S964" s="2">
        <f>Tabela1[[#This Row],[Qtdade Amplificação]]*('Custos Unitários'!D$20)+IF(Tabela1[[#This Row],[Qtdade Amplificação]]&gt;4,TRUNC(Tabela1[[#This Row],[Qtdade Amplificação]]/4)*'Custos Unitários'!D$17,0)</f>
        <v>0</v>
      </c>
      <c r="T96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6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64" s="2">
        <f>'Custos Unitários'!$C$23*'Custos Unitários'!$E$23*'Custos Unitários'!$C$6</f>
        <v>24215.39534631159</v>
      </c>
      <c r="W964" s="5">
        <f>SUM(Tabela3[[#This Row],[opex duto e fibra]:[opex infra estação]])</f>
        <v>65573.662795229888</v>
      </c>
    </row>
    <row r="965" spans="1:23" x14ac:dyDescent="0.25">
      <c r="A965" s="10">
        <v>314660</v>
      </c>
      <c r="B965" s="10" t="s">
        <v>37</v>
      </c>
      <c r="C965" s="10" t="s">
        <v>3138</v>
      </c>
      <c r="D965" s="10" t="s">
        <v>3139</v>
      </c>
      <c r="E965" s="10">
        <v>316730</v>
      </c>
      <c r="F965" s="10" t="s">
        <v>37</v>
      </c>
      <c r="G965" s="10" t="s">
        <v>199</v>
      </c>
      <c r="H965" s="10" t="s">
        <v>200</v>
      </c>
      <c r="I965" s="10">
        <v>1</v>
      </c>
      <c r="J965" s="11">
        <v>38.164999999999999</v>
      </c>
      <c r="K965" s="11">
        <f>IF(Tabela1[[#This Row],[distância '[km']]]&gt;100,TRUNC(Tabela1[[#This Row],[distância '[km']]]/'Custos Unitários'!$C$7,0),0)</f>
        <v>0</v>
      </c>
      <c r="L965" s="1">
        <f>Tabela1[[#This Row],[distância '[km']]]*(1+'Custos Unitários'!$C$8)*(('Custos Unitários'!$C$21*'Custos Unitários'!$C$4)+('Custos Unitários'!$C$22*'Custos Unitários'!$C$5))</f>
        <v>1460493.6537226879</v>
      </c>
      <c r="M965" s="1">
        <f>Tabela1[[#This Row],[Qtdade Amplificação]]*('Custos Unitários'!C$20)+IF(Tabela1[[#This Row],[Qtdade Amplificação]]&gt;4,TRUNC(Tabela1[[#This Row],[Qtdade Amplificação]]/4)*'Custos Unitários'!C$17,0)</f>
        <v>0</v>
      </c>
      <c r="N96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6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65" s="1">
        <f>'Custos Unitários'!$C$23*'Custos Unitários'!$C$6</f>
        <v>302692.44182889489</v>
      </c>
      <c r="Q965" s="5">
        <f>SUM(Tabela2[[#This Row],[custo duto e fibra]:[custo infra estação]])</f>
        <v>2129657.8932729186</v>
      </c>
      <c r="R965" s="2">
        <f>Tabela1[[#This Row],[distância '[km']]]*(1+'Custos Unitários'!$C$8)*('Custos Unitários'!$C$21*'Custos Unitários'!$C$4*'Custos Unitários'!$E$21+'Custos Unitários'!$C$22*'Custos Unitários'!$C$5*'Custos Unitários'!$E$22)</f>
        <v>17525.923844672256</v>
      </c>
      <c r="S965" s="2">
        <f>Tabela1[[#This Row],[Qtdade Amplificação]]*('Custos Unitários'!D$20)+IF(Tabela1[[#This Row],[Qtdade Amplificação]]&gt;4,TRUNC(Tabela1[[#This Row],[Qtdade Amplificação]]/4)*'Custos Unitários'!D$17,0)</f>
        <v>0</v>
      </c>
      <c r="T96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6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65" s="2">
        <f>'Custos Unitários'!$C$23*'Custos Unitários'!$E$23*'Custos Unitários'!$C$6</f>
        <v>24215.39534631159</v>
      </c>
      <c r="W965" s="5">
        <f>SUM(Tabela3[[#This Row],[opex duto e fibra]:[opex infra estação]])</f>
        <v>74728.564348154978</v>
      </c>
    </row>
    <row r="966" spans="1:23" x14ac:dyDescent="0.25">
      <c r="A966" s="10">
        <v>220735</v>
      </c>
      <c r="B966" s="10" t="s">
        <v>27</v>
      </c>
      <c r="C966" s="10" t="s">
        <v>3140</v>
      </c>
      <c r="D966" s="10" t="s">
        <v>3141</v>
      </c>
      <c r="E966" s="10">
        <v>220230</v>
      </c>
      <c r="F966" s="10" t="s">
        <v>27</v>
      </c>
      <c r="G966" s="10" t="s">
        <v>704</v>
      </c>
      <c r="H966" s="10" t="s">
        <v>705</v>
      </c>
      <c r="I966" s="10">
        <v>1</v>
      </c>
      <c r="J966" s="11">
        <v>38.447000000000003</v>
      </c>
      <c r="K966" s="11">
        <f>IF(Tabela1[[#This Row],[distância '[km']]]&gt;100,TRUNC(Tabela1[[#This Row],[distância '[km']]]/'Custos Unitários'!$C$7,0),0)</f>
        <v>0</v>
      </c>
      <c r="L966" s="1">
        <f>Tabela1[[#This Row],[distância '[km']]]*(1+'Custos Unitários'!$C$8)*(('Custos Unitários'!$C$21*'Custos Unitários'!$C$4)+('Custos Unitários'!$C$22*'Custos Unitários'!$C$5))</f>
        <v>1471285.1959826068</v>
      </c>
      <c r="M966" s="1">
        <f>Tabela1[[#This Row],[Qtdade Amplificação]]*('Custos Unitários'!C$20)+IF(Tabela1[[#This Row],[Qtdade Amplificação]]&gt;4,TRUNC(Tabela1[[#This Row],[Qtdade Amplificação]]/4)*'Custos Unitários'!C$17,0)</f>
        <v>0</v>
      </c>
      <c r="N96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6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66" s="1">
        <f>'Custos Unitários'!$C$23*'Custos Unitários'!$C$6</f>
        <v>302692.44182889489</v>
      </c>
      <c r="Q966" s="5">
        <f>SUM(Tabela2[[#This Row],[custo duto e fibra]:[custo infra estação]])</f>
        <v>2140449.4355328381</v>
      </c>
      <c r="R966" s="2">
        <f>Tabela1[[#This Row],[distância '[km']]]*(1+'Custos Unitários'!$C$8)*('Custos Unitários'!$C$21*'Custos Unitários'!$C$4*'Custos Unitários'!$E$21+'Custos Unitários'!$C$22*'Custos Unitários'!$C$5*'Custos Unitários'!$E$22)</f>
        <v>17655.422351791283</v>
      </c>
      <c r="S966" s="2">
        <f>Tabela1[[#This Row],[Qtdade Amplificação]]*('Custos Unitários'!D$20)+IF(Tabela1[[#This Row],[Qtdade Amplificação]]&gt;4,TRUNC(Tabela1[[#This Row],[Qtdade Amplificação]]/4)*'Custos Unitários'!D$17,0)</f>
        <v>0</v>
      </c>
      <c r="T96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6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66" s="2">
        <f>'Custos Unitários'!$C$23*'Custos Unitários'!$E$23*'Custos Unitários'!$C$6</f>
        <v>24215.39534631159</v>
      </c>
      <c r="W966" s="5">
        <f>SUM(Tabela3[[#This Row],[opex duto e fibra]:[opex infra estação]])</f>
        <v>74858.062855274009</v>
      </c>
    </row>
    <row r="967" spans="1:23" x14ac:dyDescent="0.25">
      <c r="A967" s="10">
        <v>270620</v>
      </c>
      <c r="B967" s="10" t="s">
        <v>589</v>
      </c>
      <c r="C967" s="10" t="s">
        <v>3142</v>
      </c>
      <c r="D967" s="10" t="s">
        <v>3143</v>
      </c>
      <c r="E967" s="10">
        <v>270540</v>
      </c>
      <c r="F967" s="10" t="s">
        <v>589</v>
      </c>
      <c r="G967" s="10" t="s">
        <v>2863</v>
      </c>
      <c r="H967" s="10" t="s">
        <v>2864</v>
      </c>
      <c r="I967" s="10">
        <v>1</v>
      </c>
      <c r="J967" s="11">
        <v>14.557</v>
      </c>
      <c r="K967" s="11">
        <f>IF(Tabela1[[#This Row],[distância '[km']]]&gt;100,TRUNC(Tabela1[[#This Row],[distância '[km']]]/'Custos Unitários'!$C$7,0),0)</f>
        <v>0</v>
      </c>
      <c r="L967" s="1">
        <f>Tabela1[[#This Row],[distância '[km']]]*(1+'Custos Unitários'!$C$8)*(('Custos Unitários'!$C$21*'Custos Unitários'!$C$4)+('Custos Unitários'!$C$22*'Custos Unitários'!$C$5))</f>
        <v>557065.53431786108</v>
      </c>
      <c r="M967" s="1">
        <f>Tabela1[[#This Row],[Qtdade Amplificação]]*('Custos Unitários'!C$20)+IF(Tabela1[[#This Row],[Qtdade Amplificação]]&gt;4,TRUNC(Tabela1[[#This Row],[Qtdade Amplificação]]/4)*'Custos Unitários'!C$17,0)</f>
        <v>0</v>
      </c>
      <c r="N96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6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67" s="1">
        <f>'Custos Unitários'!$C$23*'Custos Unitários'!$C$6</f>
        <v>302692.44182889489</v>
      </c>
      <c r="Q967" s="5">
        <f>SUM(Tabela2[[#This Row],[custo duto e fibra]:[custo infra estação]])</f>
        <v>1226229.7738680923</v>
      </c>
      <c r="R967" s="2">
        <f>Tabela1[[#This Row],[distância '[km']]]*(1+'Custos Unitários'!$C$8)*('Custos Unitários'!$C$21*'Custos Unitários'!$C$4*'Custos Unitários'!$E$21+'Custos Unitários'!$C$22*'Custos Unitários'!$C$5*'Custos Unitários'!$E$22)</f>
        <v>6684.7864118143334</v>
      </c>
      <c r="S967" s="2">
        <f>Tabela1[[#This Row],[Qtdade Amplificação]]*('Custos Unitários'!D$20)+IF(Tabela1[[#This Row],[Qtdade Amplificação]]&gt;4,TRUNC(Tabela1[[#This Row],[Qtdade Amplificação]]/4)*'Custos Unitários'!D$17,0)</f>
        <v>0</v>
      </c>
      <c r="T96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6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67" s="2">
        <f>'Custos Unitários'!$C$23*'Custos Unitários'!$E$23*'Custos Unitários'!$C$6</f>
        <v>24215.39534631159</v>
      </c>
      <c r="W967" s="5">
        <f>SUM(Tabela3[[#This Row],[opex duto e fibra]:[opex infra estação]])</f>
        <v>63887.426915297059</v>
      </c>
    </row>
    <row r="968" spans="1:23" x14ac:dyDescent="0.25">
      <c r="A968" s="10">
        <v>521565</v>
      </c>
      <c r="B968" s="10" t="s">
        <v>42</v>
      </c>
      <c r="C968" s="10" t="s">
        <v>3144</v>
      </c>
      <c r="D968" s="10" t="s">
        <v>3145</v>
      </c>
      <c r="E968" s="10">
        <v>520440</v>
      </c>
      <c r="F968" s="10" t="s">
        <v>42</v>
      </c>
      <c r="G968" s="10" t="s">
        <v>3146</v>
      </c>
      <c r="H968" s="10" t="s">
        <v>3147</v>
      </c>
      <c r="I968" s="10">
        <v>1</v>
      </c>
      <c r="J968" s="11">
        <v>43.591000000000001</v>
      </c>
      <c r="K968" s="11">
        <f>IF(Tabela1[[#This Row],[distância '[km']]]&gt;100,TRUNC(Tabela1[[#This Row],[distância '[km']]]/'Custos Unitários'!$C$7,0),0)</f>
        <v>0</v>
      </c>
      <c r="L968" s="1">
        <f>Tabela1[[#This Row],[distância '[km']]]*(1+'Custos Unitários'!$C$8)*(('Custos Unitários'!$C$21*'Custos Unitários'!$C$4)+('Custos Unitários'!$C$22*'Custos Unitários'!$C$5))</f>
        <v>1668135.1725252375</v>
      </c>
      <c r="M968" s="1">
        <f>Tabela1[[#This Row],[Qtdade Amplificação]]*('Custos Unitários'!C$20)+IF(Tabela1[[#This Row],[Qtdade Amplificação]]&gt;4,TRUNC(Tabela1[[#This Row],[Qtdade Amplificação]]/4)*'Custos Unitários'!C$17,0)</f>
        <v>0</v>
      </c>
      <c r="N96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6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68" s="1">
        <f>'Custos Unitários'!$C$23*'Custos Unitários'!$C$6</f>
        <v>302692.44182889489</v>
      </c>
      <c r="Q968" s="5">
        <f>SUM(Tabela2[[#This Row],[custo duto e fibra]:[custo infra estação]])</f>
        <v>2337299.4120754683</v>
      </c>
      <c r="R968" s="2">
        <f>Tabela1[[#This Row],[distância '[km']]]*(1+'Custos Unitários'!$C$8)*('Custos Unitários'!$C$21*'Custos Unitários'!$C$4*'Custos Unitários'!$E$21+'Custos Unitários'!$C$22*'Custos Unitários'!$C$5*'Custos Unitários'!$E$22)</f>
        <v>20017.622070302852</v>
      </c>
      <c r="S968" s="2">
        <f>Tabela1[[#This Row],[Qtdade Amplificação]]*('Custos Unitários'!D$20)+IF(Tabela1[[#This Row],[Qtdade Amplificação]]&gt;4,TRUNC(Tabela1[[#This Row],[Qtdade Amplificação]]/4)*'Custos Unitários'!D$17,0)</f>
        <v>0</v>
      </c>
      <c r="T96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6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68" s="2">
        <f>'Custos Unitários'!$C$23*'Custos Unitários'!$E$23*'Custos Unitários'!$C$6</f>
        <v>24215.39534631159</v>
      </c>
      <c r="W968" s="5">
        <f>SUM(Tabela3[[#This Row],[opex duto e fibra]:[opex infra estação]])</f>
        <v>77220.262573785571</v>
      </c>
    </row>
    <row r="969" spans="1:23" x14ac:dyDescent="0.25">
      <c r="A969" s="10">
        <v>150549</v>
      </c>
      <c r="B969" s="10" t="s">
        <v>14</v>
      </c>
      <c r="C969" s="10" t="s">
        <v>3148</v>
      </c>
      <c r="D969" s="10" t="s">
        <v>3149</v>
      </c>
      <c r="E969" s="10">
        <v>150175</v>
      </c>
      <c r="F969" s="10" t="s">
        <v>14</v>
      </c>
      <c r="G969" s="10" t="s">
        <v>3150</v>
      </c>
      <c r="H969" s="10" t="s">
        <v>3151</v>
      </c>
      <c r="I969" s="10">
        <v>1</v>
      </c>
      <c r="J969" s="11">
        <v>15.166</v>
      </c>
      <c r="K969" s="11">
        <f>IF(Tabela1[[#This Row],[distância '[km']]]&gt;100,TRUNC(Tabela1[[#This Row],[distância '[km']]]/'Custos Unitários'!$C$7,0),0)</f>
        <v>0</v>
      </c>
      <c r="L969" s="1">
        <f>Tabela1[[#This Row],[distância '[km']]]*(1+'Custos Unitários'!$C$8)*(('Custos Unitários'!$C$21*'Custos Unitários'!$C$4)+('Custos Unitários'!$C$22*'Custos Unitários'!$C$5))</f>
        <v>580370.6734536431</v>
      </c>
      <c r="M969" s="1">
        <f>Tabela1[[#This Row],[Qtdade Amplificação]]*('Custos Unitários'!C$20)+IF(Tabela1[[#This Row],[Qtdade Amplificação]]&gt;4,TRUNC(Tabela1[[#This Row],[Qtdade Amplificação]]/4)*'Custos Unitários'!C$17,0)</f>
        <v>0</v>
      </c>
      <c r="N96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6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69" s="1">
        <f>'Custos Unitários'!$C$23*'Custos Unitários'!$C$6</f>
        <v>302692.44182889489</v>
      </c>
      <c r="Q969" s="5">
        <f>SUM(Tabela2[[#This Row],[custo duto e fibra]:[custo infra estação]])</f>
        <v>1249534.9130038745</v>
      </c>
      <c r="R969" s="2">
        <f>Tabela1[[#This Row],[distância '[km']]]*(1+'Custos Unitários'!$C$8)*('Custos Unitários'!$C$21*'Custos Unitários'!$C$4*'Custos Unitários'!$E$21+'Custos Unitários'!$C$22*'Custos Unitários'!$C$5*'Custos Unitários'!$E$22)</f>
        <v>6964.4480814437175</v>
      </c>
      <c r="S969" s="2">
        <f>Tabela1[[#This Row],[Qtdade Amplificação]]*('Custos Unitários'!D$20)+IF(Tabela1[[#This Row],[Qtdade Amplificação]]&gt;4,TRUNC(Tabela1[[#This Row],[Qtdade Amplificação]]/4)*'Custos Unitários'!D$17,0)</f>
        <v>0</v>
      </c>
      <c r="T96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6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69" s="2">
        <f>'Custos Unitários'!$C$23*'Custos Unitários'!$E$23*'Custos Unitários'!$C$6</f>
        <v>24215.39534631159</v>
      </c>
      <c r="W969" s="5">
        <f>SUM(Tabela3[[#This Row],[opex duto e fibra]:[opex infra estação]])</f>
        <v>64167.088584926445</v>
      </c>
    </row>
    <row r="970" spans="1:23" x14ac:dyDescent="0.25">
      <c r="A970" s="10">
        <v>231000</v>
      </c>
      <c r="B970" s="10" t="s">
        <v>203</v>
      </c>
      <c r="C970" s="10" t="s">
        <v>3152</v>
      </c>
      <c r="D970" s="10" t="s">
        <v>3153</v>
      </c>
      <c r="E970" s="10">
        <v>230620</v>
      </c>
      <c r="F970" s="10" t="s">
        <v>203</v>
      </c>
      <c r="G970" s="10" t="s">
        <v>3154</v>
      </c>
      <c r="H970" s="10" t="s">
        <v>3155</v>
      </c>
      <c r="I970" s="10">
        <v>1</v>
      </c>
      <c r="J970" s="11">
        <v>22.463999999999999</v>
      </c>
      <c r="K970" s="11">
        <f>IF(Tabela1[[#This Row],[distância '[km']]]&gt;100,TRUNC(Tabela1[[#This Row],[distância '[km']]]/'Custos Unitários'!$C$7,0),0)</f>
        <v>0</v>
      </c>
      <c r="L970" s="1">
        <f>Tabela1[[#This Row],[distância '[km']]]*(1+'Custos Unitários'!$C$8)*(('Custos Unitários'!$C$21*'Custos Unitários'!$C$4)+('Custos Unitários'!$C$22*'Custos Unitários'!$C$5))</f>
        <v>859649.66427948279</v>
      </c>
      <c r="M970" s="1">
        <f>Tabela1[[#This Row],[Qtdade Amplificação]]*('Custos Unitários'!C$20)+IF(Tabela1[[#This Row],[Qtdade Amplificação]]&gt;4,TRUNC(Tabela1[[#This Row],[Qtdade Amplificação]]/4)*'Custos Unitários'!C$17,0)</f>
        <v>0</v>
      </c>
      <c r="N97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7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70" s="1">
        <f>'Custos Unitários'!$C$23*'Custos Unitários'!$C$6</f>
        <v>302692.44182889489</v>
      </c>
      <c r="Q970" s="5">
        <f>SUM(Tabela2[[#This Row],[custo duto e fibra]:[custo infra estação]])</f>
        <v>1528813.9038297141</v>
      </c>
      <c r="R970" s="2">
        <f>Tabela1[[#This Row],[distância '[km']]]*(1+'Custos Unitários'!$C$8)*('Custos Unitários'!$C$21*'Custos Unitários'!$C$4*'Custos Unitários'!$E$21+'Custos Unitários'!$C$22*'Custos Unitários'!$C$5*'Custos Unitários'!$E$22)</f>
        <v>10315.795971353793</v>
      </c>
      <c r="S970" s="2">
        <f>Tabela1[[#This Row],[Qtdade Amplificação]]*('Custos Unitários'!D$20)+IF(Tabela1[[#This Row],[Qtdade Amplificação]]&gt;4,TRUNC(Tabela1[[#This Row],[Qtdade Amplificação]]/4)*'Custos Unitários'!D$17,0)</f>
        <v>0</v>
      </c>
      <c r="T97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7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70" s="2">
        <f>'Custos Unitários'!$C$23*'Custos Unitários'!$E$23*'Custos Unitários'!$C$6</f>
        <v>24215.39534631159</v>
      </c>
      <c r="W970" s="5">
        <f>SUM(Tabela3[[#This Row],[opex duto e fibra]:[opex infra estação]])</f>
        <v>67518.436474836519</v>
      </c>
    </row>
    <row r="971" spans="1:23" x14ac:dyDescent="0.25">
      <c r="A971" s="10">
        <v>314670</v>
      </c>
      <c r="B971" s="10" t="s">
        <v>37</v>
      </c>
      <c r="C971" s="10" t="s">
        <v>3156</v>
      </c>
      <c r="D971" s="10" t="s">
        <v>3157</v>
      </c>
      <c r="E971" s="10">
        <v>330300</v>
      </c>
      <c r="F971" s="10" t="s">
        <v>308</v>
      </c>
      <c r="G971" s="10" t="s">
        <v>3158</v>
      </c>
      <c r="H971" s="10" t="s">
        <v>3159</v>
      </c>
      <c r="I971" s="10">
        <v>1</v>
      </c>
      <c r="J971" s="11">
        <v>16.591999999999999</v>
      </c>
      <c r="K971" s="11">
        <f>IF(Tabela1[[#This Row],[distância '[km']]]&gt;100,TRUNC(Tabela1[[#This Row],[distância '[km']]]/'Custos Unitários'!$C$7,0),0)</f>
        <v>0</v>
      </c>
      <c r="L971" s="1">
        <f>Tabela1[[#This Row],[distância '[km']]]*(1+'Custos Unitários'!$C$8)*(('Custos Unitários'!$C$21*'Custos Unitários'!$C$4)+('Custos Unitários'!$C$22*'Custos Unitários'!$C$5))</f>
        <v>634940.67083890573</v>
      </c>
      <c r="M971" s="1">
        <f>Tabela1[[#This Row],[Qtdade Amplificação]]*('Custos Unitários'!C$20)+IF(Tabela1[[#This Row],[Qtdade Amplificação]]&gt;4,TRUNC(Tabela1[[#This Row],[Qtdade Amplificação]]/4)*'Custos Unitários'!C$17,0)</f>
        <v>0</v>
      </c>
      <c r="N97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7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71" s="1">
        <f>'Custos Unitários'!$C$23*'Custos Unitários'!$C$6</f>
        <v>302692.44182889489</v>
      </c>
      <c r="Q971" s="5">
        <f>SUM(Tabela2[[#This Row],[custo duto e fibra]:[custo infra estação]])</f>
        <v>1304104.910389137</v>
      </c>
      <c r="R971" s="2">
        <f>Tabela1[[#This Row],[distância '[km']]]*(1+'Custos Unitários'!$C$8)*('Custos Unitários'!$C$21*'Custos Unitários'!$C$4*'Custos Unitários'!$E$21+'Custos Unitários'!$C$22*'Custos Unitários'!$C$5*'Custos Unitários'!$E$22)</f>
        <v>7619.2880500668698</v>
      </c>
      <c r="S971" s="2">
        <f>Tabela1[[#This Row],[Qtdade Amplificação]]*('Custos Unitários'!D$20)+IF(Tabela1[[#This Row],[Qtdade Amplificação]]&gt;4,TRUNC(Tabela1[[#This Row],[Qtdade Amplificação]]/4)*'Custos Unitários'!D$17,0)</f>
        <v>0</v>
      </c>
      <c r="T97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7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71" s="2">
        <f>'Custos Unitários'!$C$23*'Custos Unitários'!$E$23*'Custos Unitários'!$C$6</f>
        <v>24215.39534631159</v>
      </c>
      <c r="W971" s="5">
        <f>SUM(Tabela3[[#This Row],[opex duto e fibra]:[opex infra estação]])</f>
        <v>64821.928553549595</v>
      </c>
    </row>
    <row r="972" spans="1:23" x14ac:dyDescent="0.25">
      <c r="A972" s="10">
        <v>292340</v>
      </c>
      <c r="B972" s="10" t="s">
        <v>8</v>
      </c>
      <c r="C972" s="10" t="s">
        <v>3160</v>
      </c>
      <c r="D972" s="10" t="s">
        <v>3161</v>
      </c>
      <c r="E972" s="10">
        <v>290520</v>
      </c>
      <c r="F972" s="10" t="s">
        <v>8</v>
      </c>
      <c r="G972" s="10" t="s">
        <v>1914</v>
      </c>
      <c r="H972" s="10" t="s">
        <v>1915</v>
      </c>
      <c r="I972" s="10">
        <v>1</v>
      </c>
      <c r="J972" s="11">
        <v>82.927999999999997</v>
      </c>
      <c r="K972" s="11">
        <f>IF(Tabela1[[#This Row],[distância '[km']]]&gt;100,TRUNC(Tabela1[[#This Row],[distância '[km']]]/'Custos Unitários'!$C$7,0),0)</f>
        <v>0</v>
      </c>
      <c r="L972" s="1">
        <f>Tabela1[[#This Row],[distância '[km']]]*(1+'Custos Unitários'!$C$8)*(('Custos Unitários'!$C$21*'Custos Unitários'!$C$4)+('Custos Unitários'!$C$22*'Custos Unitários'!$C$5))</f>
        <v>3173478.7820231905</v>
      </c>
      <c r="M972" s="1">
        <f>Tabela1[[#This Row],[Qtdade Amplificação]]*('Custos Unitários'!C$20)+IF(Tabela1[[#This Row],[Qtdade Amplificação]]&gt;4,TRUNC(Tabela1[[#This Row],[Qtdade Amplificação]]/4)*'Custos Unitários'!C$17,0)</f>
        <v>0</v>
      </c>
      <c r="N97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97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972" s="1">
        <f>'Custos Unitários'!$C$23*'Custos Unitários'!$C$6</f>
        <v>302692.44182889489</v>
      </c>
      <c r="Q972" s="5">
        <f>SUM(Tabela2[[#This Row],[custo duto e fibra]:[custo infra estação]])</f>
        <v>3893954.3626648909</v>
      </c>
      <c r="R972" s="2">
        <f>Tabela1[[#This Row],[distância '[km']]]*(1+'Custos Unitários'!$C$8)*('Custos Unitários'!$C$21*'Custos Unitários'!$C$4*'Custos Unitários'!$E$21+'Custos Unitários'!$C$22*'Custos Unitários'!$C$5*'Custos Unitários'!$E$22)</f>
        <v>38081.745384278285</v>
      </c>
      <c r="S972" s="2">
        <f>Tabela1[[#This Row],[Qtdade Amplificação]]*('Custos Unitários'!D$20)+IF(Tabela1[[#This Row],[Qtdade Amplificação]]&gt;4,TRUNC(Tabela1[[#This Row],[Qtdade Amplificação]]/4)*'Custos Unitários'!D$17,0)</f>
        <v>0</v>
      </c>
      <c r="T97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97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972" s="2">
        <f>'Custos Unitários'!$C$23*'Custos Unitários'!$E$23*'Custos Unitários'!$C$6</f>
        <v>24215.39534631159</v>
      </c>
      <c r="W972" s="5">
        <f>SUM(Tabela3[[#This Row],[opex duto e fibra]:[opex infra estação]])</f>
        <v>100415.51999690795</v>
      </c>
    </row>
    <row r="973" spans="1:23" x14ac:dyDescent="0.25">
      <c r="A973" s="10">
        <v>220740</v>
      </c>
      <c r="B973" s="10" t="s">
        <v>27</v>
      </c>
      <c r="C973" s="10" t="s">
        <v>3162</v>
      </c>
      <c r="D973" s="10" t="s">
        <v>3163</v>
      </c>
      <c r="E973" s="10">
        <v>220310</v>
      </c>
      <c r="F973" s="10" t="s">
        <v>27</v>
      </c>
      <c r="G973" s="10" t="s">
        <v>1450</v>
      </c>
      <c r="H973" s="10" t="s">
        <v>1451</v>
      </c>
      <c r="I973" s="10">
        <v>1</v>
      </c>
      <c r="J973" s="11">
        <v>17.18</v>
      </c>
      <c r="K973" s="11">
        <f>IF(Tabela1[[#This Row],[distância '[km']]]&gt;100,TRUNC(Tabela1[[#This Row],[distância '[km']]]/'Custos Unitários'!$C$7,0),0)</f>
        <v>0</v>
      </c>
      <c r="L973" s="1">
        <f>Tabela1[[#This Row],[distância '[km']]]*(1+'Custos Unitários'!$C$8)*(('Custos Unitários'!$C$21*'Custos Unitários'!$C$4)+('Custos Unitários'!$C$22*'Custos Unitários'!$C$5))</f>
        <v>657442.18448724691</v>
      </c>
      <c r="M973" s="1">
        <f>Tabela1[[#This Row],[Qtdade Amplificação]]*('Custos Unitários'!C$20)+IF(Tabela1[[#This Row],[Qtdade Amplificação]]&gt;4,TRUNC(Tabela1[[#This Row],[Qtdade Amplificação]]/4)*'Custos Unitários'!C$17,0)</f>
        <v>0</v>
      </c>
      <c r="N97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7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73" s="1">
        <f>'Custos Unitários'!$C$23*'Custos Unitários'!$C$6</f>
        <v>302692.44182889489</v>
      </c>
      <c r="Q973" s="5">
        <f>SUM(Tabela2[[#This Row],[custo duto e fibra]:[custo infra estação]])</f>
        <v>1326606.4240374782</v>
      </c>
      <c r="R973" s="2">
        <f>Tabela1[[#This Row],[distância '[km']]]*(1+'Custos Unitários'!$C$8)*('Custos Unitários'!$C$21*'Custos Unitários'!$C$4*'Custos Unitários'!$E$21+'Custos Unitários'!$C$22*'Custos Unitários'!$C$5*'Custos Unitários'!$E$22)</f>
        <v>7889.3062138469641</v>
      </c>
      <c r="S973" s="2">
        <f>Tabela1[[#This Row],[Qtdade Amplificação]]*('Custos Unitários'!D$20)+IF(Tabela1[[#This Row],[Qtdade Amplificação]]&gt;4,TRUNC(Tabela1[[#This Row],[Qtdade Amplificação]]/4)*'Custos Unitários'!D$17,0)</f>
        <v>0</v>
      </c>
      <c r="T97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7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73" s="2">
        <f>'Custos Unitários'!$C$23*'Custos Unitários'!$E$23*'Custos Unitários'!$C$6</f>
        <v>24215.39534631159</v>
      </c>
      <c r="W973" s="5">
        <f>SUM(Tabela3[[#This Row],[opex duto e fibra]:[opex infra estação]])</f>
        <v>65091.946717329687</v>
      </c>
    </row>
    <row r="974" spans="1:23" x14ac:dyDescent="0.25">
      <c r="A974" s="10">
        <v>220750</v>
      </c>
      <c r="B974" s="10" t="s">
        <v>27</v>
      </c>
      <c r="C974" s="10" t="s">
        <v>3164</v>
      </c>
      <c r="D974" s="10" t="s">
        <v>3165</v>
      </c>
      <c r="E974" s="10">
        <v>220050</v>
      </c>
      <c r="F974" s="10" t="s">
        <v>27</v>
      </c>
      <c r="G974" s="10" t="s">
        <v>3166</v>
      </c>
      <c r="H974" s="10" t="s">
        <v>3167</v>
      </c>
      <c r="I974" s="10">
        <v>1</v>
      </c>
      <c r="J974" s="11">
        <v>47.896000000000001</v>
      </c>
      <c r="K974" s="11">
        <f>IF(Tabela1[[#This Row],[distância '[km']]]&gt;100,TRUNC(Tabela1[[#This Row],[distância '[km']]]/'Custos Unitários'!$C$7,0),0)</f>
        <v>0</v>
      </c>
      <c r="L974" s="1">
        <f>Tabela1[[#This Row],[distância '[km']]]*(1+'Custos Unitários'!$C$8)*(('Custos Unitários'!$C$21*'Custos Unitários'!$C$4)+('Custos Unitários'!$C$22*'Custos Unitários'!$C$5))</f>
        <v>1832878.3974505926</v>
      </c>
      <c r="M974" s="1">
        <f>Tabela1[[#This Row],[Qtdade Amplificação]]*('Custos Unitários'!C$20)+IF(Tabela1[[#This Row],[Qtdade Amplificação]]&gt;4,TRUNC(Tabela1[[#This Row],[Qtdade Amplificação]]/4)*'Custos Unitários'!C$17,0)</f>
        <v>0</v>
      </c>
      <c r="N97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7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74" s="1">
        <f>'Custos Unitários'!$C$23*'Custos Unitários'!$C$6</f>
        <v>302692.44182889489</v>
      </c>
      <c r="Q974" s="5">
        <f>SUM(Tabela2[[#This Row],[custo duto e fibra]:[custo infra estação]])</f>
        <v>2502042.6370008239</v>
      </c>
      <c r="R974" s="2">
        <f>Tabela1[[#This Row],[distância '[km']]]*(1+'Custos Unitários'!$C$8)*('Custos Unitários'!$C$21*'Custos Unitários'!$C$4*'Custos Unitários'!$E$21+'Custos Unitários'!$C$22*'Custos Unitários'!$C$5*'Custos Unitários'!$E$22)</f>
        <v>21994.540769407111</v>
      </c>
      <c r="S974" s="2">
        <f>Tabela1[[#This Row],[Qtdade Amplificação]]*('Custos Unitários'!D$20)+IF(Tabela1[[#This Row],[Qtdade Amplificação]]&gt;4,TRUNC(Tabela1[[#This Row],[Qtdade Amplificação]]/4)*'Custos Unitários'!D$17,0)</f>
        <v>0</v>
      </c>
      <c r="T97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7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74" s="2">
        <f>'Custos Unitários'!$C$23*'Custos Unitários'!$E$23*'Custos Unitários'!$C$6</f>
        <v>24215.39534631159</v>
      </c>
      <c r="W974" s="5">
        <f>SUM(Tabela3[[#This Row],[opex duto e fibra]:[opex infra estação]])</f>
        <v>79197.181272889837</v>
      </c>
    </row>
    <row r="975" spans="1:23" x14ac:dyDescent="0.25">
      <c r="A975" s="10">
        <v>210760</v>
      </c>
      <c r="B975" s="10" t="s">
        <v>17</v>
      </c>
      <c r="C975" s="10" t="s">
        <v>3168</v>
      </c>
      <c r="D975" s="10" t="s">
        <v>3169</v>
      </c>
      <c r="E975" s="10">
        <v>211050</v>
      </c>
      <c r="F975" s="10" t="s">
        <v>17</v>
      </c>
      <c r="G975" s="10" t="s">
        <v>3961</v>
      </c>
      <c r="H975" s="10" t="s">
        <v>3962</v>
      </c>
      <c r="I975" s="10">
        <v>1</v>
      </c>
      <c r="J975" s="11">
        <v>20.193000000000001</v>
      </c>
      <c r="K975" s="11">
        <f>IF(Tabela1[[#This Row],[distância '[km']]]&gt;100,TRUNC(Tabela1[[#This Row],[distância '[km']]]/'Custos Unitários'!$C$7,0),0)</f>
        <v>0</v>
      </c>
      <c r="L975" s="1">
        <f>Tabela1[[#This Row],[distância '[km']]]*(1+'Custos Unitários'!$C$8)*(('Custos Unitários'!$C$21*'Custos Unitários'!$C$4)+('Custos Unitários'!$C$22*'Custos Unitários'!$C$5))</f>
        <v>772743.3079948182</v>
      </c>
      <c r="M975" s="1">
        <f>Tabela1[[#This Row],[Qtdade Amplificação]]*('Custos Unitários'!C$20)+IF(Tabela1[[#This Row],[Qtdade Amplificação]]&gt;4,TRUNC(Tabela1[[#This Row],[Qtdade Amplificação]]/4)*'Custos Unitários'!C$17,0)</f>
        <v>0</v>
      </c>
      <c r="N97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7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75" s="1">
        <f>'Custos Unitários'!$C$23*'Custos Unitários'!$C$6</f>
        <v>302692.44182889489</v>
      </c>
      <c r="Q975" s="5">
        <f>SUM(Tabela2[[#This Row],[custo duto e fibra]:[custo infra estação]])</f>
        <v>1441907.5475450493</v>
      </c>
      <c r="R975" s="2">
        <f>Tabela1[[#This Row],[distância '[km']]]*(1+'Custos Unitários'!$C$8)*('Custos Unitários'!$C$21*'Custos Unitários'!$C$4*'Custos Unitários'!$E$21+'Custos Unitários'!$C$22*'Custos Unitários'!$C$5*'Custos Unitários'!$E$22)</f>
        <v>9272.9196959378187</v>
      </c>
      <c r="S975" s="2">
        <f>Tabela1[[#This Row],[Qtdade Amplificação]]*('Custos Unitários'!D$20)+IF(Tabela1[[#This Row],[Qtdade Amplificação]]&gt;4,TRUNC(Tabela1[[#This Row],[Qtdade Amplificação]]/4)*'Custos Unitários'!D$17,0)</f>
        <v>0</v>
      </c>
      <c r="T97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7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75" s="2">
        <f>'Custos Unitários'!$C$23*'Custos Unitários'!$E$23*'Custos Unitários'!$C$6</f>
        <v>24215.39534631159</v>
      </c>
      <c r="W975" s="5">
        <f>SUM(Tabela3[[#This Row],[opex duto e fibra]:[opex infra estação]])</f>
        <v>66475.56019942055</v>
      </c>
    </row>
    <row r="976" spans="1:23" x14ac:dyDescent="0.25">
      <c r="A976" s="10">
        <v>171570</v>
      </c>
      <c r="B976" s="10" t="s">
        <v>20</v>
      </c>
      <c r="C976" s="10" t="s">
        <v>3170</v>
      </c>
      <c r="D976" s="10" t="s">
        <v>3171</v>
      </c>
      <c r="E976" s="10">
        <v>171488</v>
      </c>
      <c r="F976" s="10" t="s">
        <v>20</v>
      </c>
      <c r="G976" s="10" t="s">
        <v>3020</v>
      </c>
      <c r="H976" s="10" t="s">
        <v>4872</v>
      </c>
      <c r="I976" s="10">
        <v>1</v>
      </c>
      <c r="J976" s="11">
        <v>79.775999999999996</v>
      </c>
      <c r="K976" s="11">
        <f>IF(Tabela1[[#This Row],[distância '[km']]]&gt;100,TRUNC(Tabela1[[#This Row],[distância '[km']]]/'Custos Unitários'!$C$7,0),0)</f>
        <v>0</v>
      </c>
      <c r="L976" s="1">
        <f>Tabela1[[#This Row],[distância '[km']]]*(1+'Custos Unitários'!$C$8)*(('Custos Unitários'!$C$21*'Custos Unitários'!$C$4)+('Custos Unitários'!$C$22*'Custos Unitários'!$C$5))</f>
        <v>3052858.423146368</v>
      </c>
      <c r="M976" s="1">
        <f>Tabela1[[#This Row],[Qtdade Amplificação]]*('Custos Unitários'!C$20)+IF(Tabela1[[#This Row],[Qtdade Amplificação]]&gt;4,TRUNC(Tabela1[[#This Row],[Qtdade Amplificação]]/4)*'Custos Unitários'!C$17,0)</f>
        <v>0</v>
      </c>
      <c r="N97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97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976" s="1">
        <f>'Custos Unitários'!$C$23*'Custos Unitários'!$C$6</f>
        <v>302692.44182889489</v>
      </c>
      <c r="Q976" s="5">
        <f>SUM(Tabela2[[#This Row],[custo duto e fibra]:[custo infra estação]])</f>
        <v>3727432.3506472413</v>
      </c>
      <c r="R976" s="2">
        <f>Tabela1[[#This Row],[distância '[km']]]*(1+'Custos Unitários'!$C$8)*('Custos Unitários'!$C$21*'Custos Unitários'!$C$4*'Custos Unitários'!$E$21+'Custos Unitários'!$C$22*'Custos Unitários'!$C$5*'Custos Unitários'!$E$22)</f>
        <v>36634.30107775642</v>
      </c>
      <c r="S976" s="2">
        <f>Tabela1[[#This Row],[Qtdade Amplificação]]*('Custos Unitários'!D$20)+IF(Tabela1[[#This Row],[Qtdade Amplificação]]&gt;4,TRUNC(Tabela1[[#This Row],[Qtdade Amplificação]]/4)*'Custos Unitários'!D$17,0)</f>
        <v>0</v>
      </c>
      <c r="T97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97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976" s="2">
        <f>'Custos Unitários'!$C$23*'Custos Unitários'!$E$23*'Custos Unitários'!$C$6</f>
        <v>24215.39534631159</v>
      </c>
      <c r="W976" s="5">
        <f>SUM(Tabela3[[#This Row],[opex duto e fibra]:[opex infra estação]])</f>
        <v>94377.910376303364</v>
      </c>
    </row>
    <row r="977" spans="1:23" x14ac:dyDescent="0.25">
      <c r="A977" s="10">
        <v>292350</v>
      </c>
      <c r="B977" s="10" t="s">
        <v>8</v>
      </c>
      <c r="C977" s="10" t="s">
        <v>3172</v>
      </c>
      <c r="D977" s="10" t="s">
        <v>3173</v>
      </c>
      <c r="E977" s="10">
        <v>292990</v>
      </c>
      <c r="F977" s="10" t="s">
        <v>8</v>
      </c>
      <c r="G977" s="10" t="s">
        <v>743</v>
      </c>
      <c r="H977" s="10" t="s">
        <v>744</v>
      </c>
      <c r="I977" s="10">
        <v>1</v>
      </c>
      <c r="J977" s="11">
        <v>36.548000000000002</v>
      </c>
      <c r="K977" s="11">
        <f>IF(Tabela1[[#This Row],[distância '[km']]]&gt;100,TRUNC(Tabela1[[#This Row],[distância '[km']]]/'Custos Unitários'!$C$7,0),0)</f>
        <v>0</v>
      </c>
      <c r="L977" s="1">
        <f>Tabela1[[#This Row],[distância '[km']]]*(1+'Custos Unitários'!$C$8)*(('Custos Unitários'!$C$21*'Custos Unitários'!$C$4)+('Custos Unitários'!$C$22*'Custos Unitários'!$C$5))</f>
        <v>1398614.4911897497</v>
      </c>
      <c r="M977" s="1">
        <f>Tabela1[[#This Row],[Qtdade Amplificação]]*('Custos Unitários'!C$20)+IF(Tabela1[[#This Row],[Qtdade Amplificação]]&gt;4,TRUNC(Tabela1[[#This Row],[Qtdade Amplificação]]/4)*'Custos Unitários'!C$17,0)</f>
        <v>0</v>
      </c>
      <c r="N97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7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77" s="1">
        <f>'Custos Unitários'!$C$23*'Custos Unitários'!$C$6</f>
        <v>302692.44182889489</v>
      </c>
      <c r="Q977" s="5">
        <f>SUM(Tabela2[[#This Row],[custo duto e fibra]:[custo infra estação]])</f>
        <v>2067778.7307399807</v>
      </c>
      <c r="R977" s="2">
        <f>Tabela1[[#This Row],[distância '[km']]]*(1+'Custos Unitários'!$C$8)*('Custos Unitários'!$C$21*'Custos Unitários'!$C$4*'Custos Unitários'!$E$21+'Custos Unitários'!$C$22*'Custos Unitários'!$C$5*'Custos Unitários'!$E$22)</f>
        <v>16783.373894276996</v>
      </c>
      <c r="S977" s="2">
        <f>Tabela1[[#This Row],[Qtdade Amplificação]]*('Custos Unitários'!D$20)+IF(Tabela1[[#This Row],[Qtdade Amplificação]]&gt;4,TRUNC(Tabela1[[#This Row],[Qtdade Amplificação]]/4)*'Custos Unitários'!D$17,0)</f>
        <v>0</v>
      </c>
      <c r="T97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7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77" s="2">
        <f>'Custos Unitários'!$C$23*'Custos Unitários'!$E$23*'Custos Unitários'!$C$6</f>
        <v>24215.39534631159</v>
      </c>
      <c r="W977" s="5">
        <f>SUM(Tabela3[[#This Row],[opex duto e fibra]:[opex infra estação]])</f>
        <v>73986.014397759718</v>
      </c>
    </row>
    <row r="978" spans="1:23" x14ac:dyDescent="0.25">
      <c r="A978" s="10">
        <v>314675</v>
      </c>
      <c r="B978" s="10" t="s">
        <v>37</v>
      </c>
      <c r="C978" s="10" t="s">
        <v>3176</v>
      </c>
      <c r="D978" s="10" t="s">
        <v>3177</v>
      </c>
      <c r="E978" s="10">
        <v>291180</v>
      </c>
      <c r="F978" s="10" t="s">
        <v>8</v>
      </c>
      <c r="G978" s="10" t="s">
        <v>2391</v>
      </c>
      <c r="H978" s="10" t="s">
        <v>2392</v>
      </c>
      <c r="I978" s="10">
        <v>1</v>
      </c>
      <c r="J978" s="11">
        <v>103.223</v>
      </c>
      <c r="K978" s="11">
        <f>IF(Tabela1[[#This Row],[distância '[km']]]&gt;100,TRUNC(Tabela1[[#This Row],[distância '[km']]]/'Custos Unitários'!$C$7,0),0)</f>
        <v>1</v>
      </c>
      <c r="L978" s="1">
        <f>Tabela1[[#This Row],[distância '[km']]]*(1+'Custos Unitários'!$C$8)*(('Custos Unitários'!$C$21*'Custos Unitários'!$C$4)+('Custos Unitários'!$C$22*'Custos Unitários'!$C$5))</f>
        <v>3950125.4138141493</v>
      </c>
      <c r="M978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97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97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978" s="1">
        <f>'Custos Unitários'!$C$23*'Custos Unitários'!$C$6</f>
        <v>302692.44182889489</v>
      </c>
      <c r="Q978" s="5">
        <f>SUM(Tabela2[[#This Row],[custo duto e fibra]:[custo infra estação]])</f>
        <v>4903608.7662682515</v>
      </c>
      <c r="R978" s="2">
        <f>Tabela1[[#This Row],[distância '[km']]]*(1+'Custos Unitários'!$C$8)*('Custos Unitários'!$C$21*'Custos Unitários'!$C$4*'Custos Unitários'!$E$21+'Custos Unitários'!$C$22*'Custos Unitários'!$C$5*'Custos Unitários'!$E$22)</f>
        <v>47401.504965769796</v>
      </c>
      <c r="S978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97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97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978" s="2">
        <f>'Custos Unitários'!$C$23*'Custos Unitários'!$E$23*'Custos Unitários'!$C$6</f>
        <v>24215.39534631159</v>
      </c>
      <c r="W978" s="5">
        <f>SUM(Tabela3[[#This Row],[opex duto e fibra]:[opex infra estação]])</f>
        <v>127647.62461758449</v>
      </c>
    </row>
    <row r="979" spans="1:23" x14ac:dyDescent="0.25">
      <c r="A979" s="10">
        <v>320400</v>
      </c>
      <c r="B979" s="10" t="s">
        <v>67</v>
      </c>
      <c r="C979" s="10" t="s">
        <v>3178</v>
      </c>
      <c r="D979" s="10" t="s">
        <v>3179</v>
      </c>
      <c r="E979" s="10">
        <v>320035</v>
      </c>
      <c r="F979" s="10" t="s">
        <v>67</v>
      </c>
      <c r="G979" s="10" t="s">
        <v>201</v>
      </c>
      <c r="H979" s="10" t="s">
        <v>202</v>
      </c>
      <c r="I979" s="10">
        <v>1</v>
      </c>
      <c r="J979" s="11">
        <v>35.149000000000001</v>
      </c>
      <c r="K979" s="11">
        <f>IF(Tabela1[[#This Row],[distância '[km']]]&gt;100,TRUNC(Tabela1[[#This Row],[distância '[km']]]/'Custos Unitários'!$C$7,0),0)</f>
        <v>0</v>
      </c>
      <c r="L979" s="1">
        <f>Tabela1[[#This Row],[distância '[km']]]*(1+'Custos Unitários'!$C$8)*(('Custos Unitários'!$C$21*'Custos Unitários'!$C$4)+('Custos Unitários'!$C$22*'Custos Unitários'!$C$5))</f>
        <v>1345077.7265740538</v>
      </c>
      <c r="M979" s="1">
        <f>Tabela1[[#This Row],[Qtdade Amplificação]]*('Custos Unitários'!C$20)+IF(Tabela1[[#This Row],[Qtdade Amplificação]]&gt;4,TRUNC(Tabela1[[#This Row],[Qtdade Amplificação]]/4)*'Custos Unitários'!C$17,0)</f>
        <v>0</v>
      </c>
      <c r="N97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7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79" s="1">
        <f>'Custos Unitários'!$C$23*'Custos Unitários'!$C$6</f>
        <v>302692.44182889489</v>
      </c>
      <c r="Q979" s="5">
        <f>SUM(Tabela2[[#This Row],[custo duto e fibra]:[custo infra estação]])</f>
        <v>2014241.9661242848</v>
      </c>
      <c r="R979" s="2">
        <f>Tabela1[[#This Row],[distância '[km']]]*(1+'Custos Unitários'!$C$8)*('Custos Unitários'!$C$21*'Custos Unitários'!$C$4*'Custos Unitários'!$E$21+'Custos Unitários'!$C$22*'Custos Unitários'!$C$5*'Custos Unitários'!$E$22)</f>
        <v>16140.932718888647</v>
      </c>
      <c r="S979" s="2">
        <f>Tabela1[[#This Row],[Qtdade Amplificação]]*('Custos Unitários'!D$20)+IF(Tabela1[[#This Row],[Qtdade Amplificação]]&gt;4,TRUNC(Tabela1[[#This Row],[Qtdade Amplificação]]/4)*'Custos Unitários'!D$17,0)</f>
        <v>0</v>
      </c>
      <c r="T97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7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79" s="2">
        <f>'Custos Unitários'!$C$23*'Custos Unitários'!$E$23*'Custos Unitários'!$C$6</f>
        <v>24215.39534631159</v>
      </c>
      <c r="W979" s="5">
        <f>SUM(Tabela3[[#This Row],[opex duto e fibra]:[opex infra estação]])</f>
        <v>73343.573222371371</v>
      </c>
    </row>
    <row r="980" spans="1:23" x14ac:dyDescent="0.25">
      <c r="A980" s="10">
        <v>314690</v>
      </c>
      <c r="B980" s="10" t="s">
        <v>37</v>
      </c>
      <c r="C980" s="10" t="s">
        <v>3180</v>
      </c>
      <c r="D980" s="10" t="s">
        <v>3181</v>
      </c>
      <c r="E980" s="10">
        <v>313970</v>
      </c>
      <c r="F980" s="10" t="s">
        <v>37</v>
      </c>
      <c r="G980" s="10" t="s">
        <v>3182</v>
      </c>
      <c r="H980" s="10" t="s">
        <v>3183</v>
      </c>
      <c r="I980" s="10">
        <v>1</v>
      </c>
      <c r="J980" s="11">
        <v>12.47</v>
      </c>
      <c r="K980" s="11">
        <f>IF(Tabela1[[#This Row],[distância '[km']]]&gt;100,TRUNC(Tabela1[[#This Row],[distância '[km']]]/'Custos Unitários'!$C$7,0),0)</f>
        <v>0</v>
      </c>
      <c r="L980" s="1">
        <f>Tabela1[[#This Row],[distância '[km']]]*(1+'Custos Unitários'!$C$8)*(('Custos Unitários'!$C$21*'Custos Unitários'!$C$4)+('Custos Unitários'!$C$22*'Custos Unitários'!$C$5))</f>
        <v>477200.46801839169</v>
      </c>
      <c r="M980" s="1">
        <f>Tabela1[[#This Row],[Qtdade Amplificação]]*('Custos Unitários'!C$20)+IF(Tabela1[[#This Row],[Qtdade Amplificação]]&gt;4,TRUNC(Tabela1[[#This Row],[Qtdade Amplificação]]/4)*'Custos Unitários'!C$17,0)</f>
        <v>0</v>
      </c>
      <c r="N98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8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80" s="1">
        <f>'Custos Unitários'!$C$23*'Custos Unitários'!$C$6</f>
        <v>302692.44182889489</v>
      </c>
      <c r="Q980" s="5">
        <f>SUM(Tabela2[[#This Row],[custo duto e fibra]:[custo infra estação]])</f>
        <v>1146364.7075686229</v>
      </c>
      <c r="R980" s="2">
        <f>Tabela1[[#This Row],[distância '[km']]]*(1+'Custos Unitários'!$C$8)*('Custos Unitários'!$C$21*'Custos Unitários'!$C$4*'Custos Unitários'!$E$21+'Custos Unitários'!$C$22*'Custos Unitários'!$C$5*'Custos Unitários'!$E$22)</f>
        <v>5726.4056162207007</v>
      </c>
      <c r="S980" s="2">
        <f>Tabela1[[#This Row],[Qtdade Amplificação]]*('Custos Unitários'!D$20)+IF(Tabela1[[#This Row],[Qtdade Amplificação]]&gt;4,TRUNC(Tabela1[[#This Row],[Qtdade Amplificação]]/4)*'Custos Unitários'!D$17,0)</f>
        <v>0</v>
      </c>
      <c r="T98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8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80" s="2">
        <f>'Custos Unitários'!$C$23*'Custos Unitários'!$E$23*'Custos Unitários'!$C$6</f>
        <v>24215.39534631159</v>
      </c>
      <c r="W980" s="5">
        <f>SUM(Tabela3[[#This Row],[opex duto e fibra]:[opex infra estação]])</f>
        <v>62929.046119703431</v>
      </c>
    </row>
    <row r="981" spans="1:23" x14ac:dyDescent="0.25">
      <c r="A981" s="10">
        <v>220755</v>
      </c>
      <c r="B981" s="10" t="s">
        <v>27</v>
      </c>
      <c r="C981" s="10" t="s">
        <v>3184</v>
      </c>
      <c r="D981" s="10" t="s">
        <v>3185</v>
      </c>
      <c r="E981" s="10">
        <v>220340</v>
      </c>
      <c r="F981" s="10" t="s">
        <v>27</v>
      </c>
      <c r="G981" s="10" t="s">
        <v>985</v>
      </c>
      <c r="H981" s="10" t="s">
        <v>986</v>
      </c>
      <c r="I981" s="10">
        <v>1</v>
      </c>
      <c r="J981" s="11">
        <v>34.006</v>
      </c>
      <c r="K981" s="11">
        <f>IF(Tabela1[[#This Row],[distância '[km']]]&gt;100,TRUNC(Tabela1[[#This Row],[distância '[km']]]/'Custos Unitários'!$C$7,0),0)</f>
        <v>0</v>
      </c>
      <c r="L981" s="1">
        <f>Tabela1[[#This Row],[distância '[km']]]*(1+'Custos Unitários'!$C$8)*(('Custos Unitários'!$C$21*'Custos Unitários'!$C$4)+('Custos Unitários'!$C$22*'Custos Unitários'!$C$5))</f>
        <v>1301337.5393290641</v>
      </c>
      <c r="M981" s="1">
        <f>Tabela1[[#This Row],[Qtdade Amplificação]]*('Custos Unitários'!C$20)+IF(Tabela1[[#This Row],[Qtdade Amplificação]]&gt;4,TRUNC(Tabela1[[#This Row],[Qtdade Amplificação]]/4)*'Custos Unitários'!C$17,0)</f>
        <v>0</v>
      </c>
      <c r="N98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8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81" s="1">
        <f>'Custos Unitários'!$C$23*'Custos Unitários'!$C$6</f>
        <v>302692.44182889489</v>
      </c>
      <c r="Q981" s="5">
        <f>SUM(Tabela2[[#This Row],[custo duto e fibra]:[custo infra estação]])</f>
        <v>1970501.7788792951</v>
      </c>
      <c r="R981" s="2">
        <f>Tabela1[[#This Row],[distância '[km']]]*(1+'Custos Unitários'!$C$8)*('Custos Unitários'!$C$21*'Custos Unitários'!$C$4*'Custos Unitários'!$E$21+'Custos Unitários'!$C$22*'Custos Unitários'!$C$5*'Custos Unitários'!$E$22)</f>
        <v>15616.050471948769</v>
      </c>
      <c r="S981" s="2">
        <f>Tabela1[[#This Row],[Qtdade Amplificação]]*('Custos Unitários'!D$20)+IF(Tabela1[[#This Row],[Qtdade Amplificação]]&gt;4,TRUNC(Tabela1[[#This Row],[Qtdade Amplificação]]/4)*'Custos Unitários'!D$17,0)</f>
        <v>0</v>
      </c>
      <c r="T98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8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81" s="2">
        <f>'Custos Unitários'!$C$23*'Custos Unitários'!$E$23*'Custos Unitários'!$C$6</f>
        <v>24215.39534631159</v>
      </c>
      <c r="W981" s="5">
        <f>SUM(Tabela3[[#This Row],[opex duto e fibra]:[opex infra estação]])</f>
        <v>72818.690975431498</v>
      </c>
    </row>
    <row r="982" spans="1:23" x14ac:dyDescent="0.25">
      <c r="A982" s="10">
        <v>210770</v>
      </c>
      <c r="B982" s="10" t="s">
        <v>17</v>
      </c>
      <c r="C982" s="10" t="s">
        <v>3186</v>
      </c>
      <c r="D982" s="10" t="s">
        <v>3187</v>
      </c>
      <c r="E982" s="10">
        <v>211190</v>
      </c>
      <c r="F982" s="10" t="s">
        <v>17</v>
      </c>
      <c r="G982" s="10" t="s">
        <v>2451</v>
      </c>
      <c r="H982" s="10" t="s">
        <v>2452</v>
      </c>
      <c r="I982" s="10">
        <v>1</v>
      </c>
      <c r="J982" s="11">
        <v>28.896999999999998</v>
      </c>
      <c r="K982" s="11">
        <f>IF(Tabela1[[#This Row],[distância '[km']]]&gt;100,TRUNC(Tabela1[[#This Row],[distância '[km']]]/'Custos Unitários'!$C$7,0),0)</f>
        <v>0</v>
      </c>
      <c r="L982" s="1">
        <f>Tabela1[[#This Row],[distância '[km']]]*(1+'Custos Unitários'!$C$8)*(('Custos Unitários'!$C$21*'Custos Unitários'!$C$4)+('Custos Unitários'!$C$22*'Custos Unitários'!$C$5))</f>
        <v>1105826.9385988342</v>
      </c>
      <c r="M982" s="1">
        <f>Tabela1[[#This Row],[Qtdade Amplificação]]*('Custos Unitários'!C$20)+IF(Tabela1[[#This Row],[Qtdade Amplificação]]&gt;4,TRUNC(Tabela1[[#This Row],[Qtdade Amplificação]]/4)*'Custos Unitários'!C$17,0)</f>
        <v>0</v>
      </c>
      <c r="N98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8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82" s="1">
        <f>'Custos Unitários'!$C$23*'Custos Unitários'!$C$6</f>
        <v>302692.44182889489</v>
      </c>
      <c r="Q982" s="5">
        <f>SUM(Tabela2[[#This Row],[custo duto e fibra]:[custo infra estação]])</f>
        <v>1774991.1781490652</v>
      </c>
      <c r="R982" s="2">
        <f>Tabela1[[#This Row],[distância '[km']]]*(1+'Custos Unitários'!$C$8)*('Custos Unitários'!$C$21*'Custos Unitários'!$C$4*'Custos Unitários'!$E$21+'Custos Unitários'!$C$22*'Custos Unitários'!$C$5*'Custos Unitários'!$E$22)</f>
        <v>13269.92326318601</v>
      </c>
      <c r="S982" s="2">
        <f>Tabela1[[#This Row],[Qtdade Amplificação]]*('Custos Unitários'!D$20)+IF(Tabela1[[#This Row],[Qtdade Amplificação]]&gt;4,TRUNC(Tabela1[[#This Row],[Qtdade Amplificação]]/4)*'Custos Unitários'!D$17,0)</f>
        <v>0</v>
      </c>
      <c r="T98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8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82" s="2">
        <f>'Custos Unitários'!$C$23*'Custos Unitários'!$E$23*'Custos Unitários'!$C$6</f>
        <v>24215.39534631159</v>
      </c>
      <c r="W982" s="5">
        <f>SUM(Tabela3[[#This Row],[opex duto e fibra]:[opex infra estação]])</f>
        <v>70472.56376666874</v>
      </c>
    </row>
    <row r="983" spans="1:23" x14ac:dyDescent="0.25">
      <c r="A983" s="10">
        <v>500627</v>
      </c>
      <c r="B983" s="10" t="s">
        <v>121</v>
      </c>
      <c r="C983" s="10" t="s">
        <v>3188</v>
      </c>
      <c r="D983" s="10" t="s">
        <v>3189</v>
      </c>
      <c r="E983" s="10">
        <v>500295</v>
      </c>
      <c r="F983" s="10" t="s">
        <v>121</v>
      </c>
      <c r="G983" s="10" t="s">
        <v>1246</v>
      </c>
      <c r="H983" s="10" t="s">
        <v>1247</v>
      </c>
      <c r="I983" s="10">
        <v>1</v>
      </c>
      <c r="J983" s="11">
        <v>53.750999999999998</v>
      </c>
      <c r="K983" s="11">
        <f>IF(Tabela1[[#This Row],[distância '[km']]]&gt;100,TRUNC(Tabela1[[#This Row],[distância '[km']]]/'Custos Unitários'!$C$7,0),0)</f>
        <v>0</v>
      </c>
      <c r="L983" s="1">
        <f>Tabela1[[#This Row],[distância '[km']]]*(1+'Custos Unitários'!$C$8)*(('Custos Unitários'!$C$21*'Custos Unitários'!$C$4)+('Custos Unitários'!$C$22*'Custos Unitários'!$C$5))</f>
        <v>2056936.8369251459</v>
      </c>
      <c r="M983" s="1">
        <f>Tabela1[[#This Row],[Qtdade Amplificação]]*('Custos Unitários'!C$20)+IF(Tabela1[[#This Row],[Qtdade Amplificação]]&gt;4,TRUNC(Tabela1[[#This Row],[Qtdade Amplificação]]/4)*'Custos Unitários'!C$17,0)</f>
        <v>0</v>
      </c>
      <c r="N98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98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983" s="1">
        <f>'Custos Unitários'!$C$23*'Custos Unitários'!$C$6</f>
        <v>302692.44182889489</v>
      </c>
      <c r="Q983" s="5">
        <f>SUM(Tabela2[[#This Row],[custo duto e fibra]:[custo infra estação]])</f>
        <v>2731510.7644260195</v>
      </c>
      <c r="R983" s="2">
        <f>Tabela1[[#This Row],[distância '[km']]]*(1+'Custos Unitários'!$C$8)*('Custos Unitários'!$C$21*'Custos Unitários'!$C$4*'Custos Unitários'!$E$21+'Custos Unitários'!$C$22*'Custos Unitários'!$C$5*'Custos Unitários'!$E$22)</f>
        <v>24683.242043101753</v>
      </c>
      <c r="S983" s="2">
        <f>Tabela1[[#This Row],[Qtdade Amplificação]]*('Custos Unitários'!D$20)+IF(Tabela1[[#This Row],[Qtdade Amplificação]]&gt;4,TRUNC(Tabela1[[#This Row],[Qtdade Amplificação]]/4)*'Custos Unitários'!D$17,0)</f>
        <v>0</v>
      </c>
      <c r="T98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98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983" s="2">
        <f>'Custos Unitários'!$C$23*'Custos Unitários'!$E$23*'Custos Unitários'!$C$6</f>
        <v>24215.39534631159</v>
      </c>
      <c r="W983" s="5">
        <f>SUM(Tabela3[[#This Row],[opex duto e fibra]:[opex infra estação]])</f>
        <v>82426.851341648697</v>
      </c>
    </row>
    <row r="984" spans="1:23" x14ac:dyDescent="0.25">
      <c r="A984" s="10">
        <v>231040</v>
      </c>
      <c r="B984" s="10" t="s">
        <v>203</v>
      </c>
      <c r="C984" s="10" t="s">
        <v>3190</v>
      </c>
      <c r="D984" s="10" t="s">
        <v>3191</v>
      </c>
      <c r="E984" s="10">
        <v>230300</v>
      </c>
      <c r="F984" s="10" t="s">
        <v>203</v>
      </c>
      <c r="G984" s="10" t="s">
        <v>3192</v>
      </c>
      <c r="H984" s="10" t="s">
        <v>3193</v>
      </c>
      <c r="I984" s="10">
        <v>1</v>
      </c>
      <c r="J984" s="11">
        <v>23.757999999999999</v>
      </c>
      <c r="K984" s="11">
        <f>IF(Tabela1[[#This Row],[distância '[km']]]&gt;100,TRUNC(Tabela1[[#This Row],[distância '[km']]]/'Custos Unitários'!$C$7,0),0)</f>
        <v>0</v>
      </c>
      <c r="L984" s="1">
        <f>Tabela1[[#This Row],[distância '[km']]]*(1+'Custos Unitários'!$C$8)*(('Custos Unitários'!$C$21*'Custos Unitários'!$C$4)+('Custos Unitários'!$C$22*'Custos Unitários'!$C$5))</f>
        <v>909168.30145797506</v>
      </c>
      <c r="M984" s="1">
        <f>Tabela1[[#This Row],[Qtdade Amplificação]]*('Custos Unitários'!C$20)+IF(Tabela1[[#This Row],[Qtdade Amplificação]]&gt;4,TRUNC(Tabela1[[#This Row],[Qtdade Amplificação]]/4)*'Custos Unitários'!C$17,0)</f>
        <v>0</v>
      </c>
      <c r="N98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8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84" s="1">
        <f>'Custos Unitários'!$C$23*'Custos Unitários'!$C$6</f>
        <v>302692.44182889489</v>
      </c>
      <c r="Q984" s="5">
        <f>SUM(Tabela2[[#This Row],[custo duto e fibra]:[custo infra estação]])</f>
        <v>1578332.5410082061</v>
      </c>
      <c r="R984" s="2">
        <f>Tabela1[[#This Row],[distância '[km']]]*(1+'Custos Unitários'!$C$8)*('Custos Unitários'!$C$21*'Custos Unitários'!$C$4*'Custos Unitários'!$E$21+'Custos Unitários'!$C$22*'Custos Unitários'!$C$5*'Custos Unitários'!$E$22)</f>
        <v>10910.019617495702</v>
      </c>
      <c r="S984" s="2">
        <f>Tabela1[[#This Row],[Qtdade Amplificação]]*('Custos Unitários'!D$20)+IF(Tabela1[[#This Row],[Qtdade Amplificação]]&gt;4,TRUNC(Tabela1[[#This Row],[Qtdade Amplificação]]/4)*'Custos Unitários'!D$17,0)</f>
        <v>0</v>
      </c>
      <c r="T98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8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84" s="2">
        <f>'Custos Unitários'!$C$23*'Custos Unitários'!$E$23*'Custos Unitários'!$C$6</f>
        <v>24215.39534631159</v>
      </c>
      <c r="W984" s="5">
        <f>SUM(Tabela3[[#This Row],[opex duto e fibra]:[opex infra estação]])</f>
        <v>68112.660120978428</v>
      </c>
    </row>
    <row r="985" spans="1:23" x14ac:dyDescent="0.25">
      <c r="A985" s="10">
        <v>171620</v>
      </c>
      <c r="B985" s="10" t="s">
        <v>20</v>
      </c>
      <c r="C985" s="10" t="s">
        <v>3194</v>
      </c>
      <c r="D985" s="10" t="s">
        <v>3195</v>
      </c>
      <c r="E985" s="10">
        <v>171575</v>
      </c>
      <c r="F985" s="10" t="s">
        <v>20</v>
      </c>
      <c r="G985" s="10" t="s">
        <v>3196</v>
      </c>
      <c r="H985" s="10" t="s">
        <v>3197</v>
      </c>
      <c r="I985" s="10">
        <v>1</v>
      </c>
      <c r="J985" s="11">
        <v>97.441999999999993</v>
      </c>
      <c r="K985" s="11">
        <f>IF(Tabela1[[#This Row],[distância '[km']]]&gt;100,TRUNC(Tabela1[[#This Row],[distância '[km']]]/'Custos Unitários'!$C$7,0),0)</f>
        <v>0</v>
      </c>
      <c r="L985" s="1">
        <f>Tabela1[[#This Row],[distância '[km']]]*(1+'Custos Unitários'!$C$8)*(('Custos Unitários'!$C$21*'Custos Unitários'!$C$4)+('Custos Unitários'!$C$22*'Custos Unitários'!$C$5))</f>
        <v>3728898.7974858154</v>
      </c>
      <c r="M985" s="1">
        <f>Tabela1[[#This Row],[Qtdade Amplificação]]*('Custos Unitários'!C$20)+IF(Tabela1[[#This Row],[Qtdade Amplificação]]&gt;4,TRUNC(Tabela1[[#This Row],[Qtdade Amplificação]]/4)*'Custos Unitários'!C$17,0)</f>
        <v>0</v>
      </c>
      <c r="N98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98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985" s="1">
        <f>'Custos Unitários'!$C$23*'Custos Unitários'!$C$6</f>
        <v>302692.44182889489</v>
      </c>
      <c r="Q985" s="5">
        <f>SUM(Tabela2[[#This Row],[custo duto e fibra]:[custo infra estação]])</f>
        <v>4449374.3781275153</v>
      </c>
      <c r="R985" s="2">
        <f>Tabela1[[#This Row],[distância '[km']]]*(1+'Custos Unitários'!$C$8)*('Custos Unitários'!$C$21*'Custos Unitários'!$C$4*'Custos Unitários'!$E$21+'Custos Unitários'!$C$22*'Custos Unitários'!$C$5*'Custos Unitários'!$E$22)</f>
        <v>44746.785569829786</v>
      </c>
      <c r="S985" s="2">
        <f>Tabela1[[#This Row],[Qtdade Amplificação]]*('Custos Unitários'!D$20)+IF(Tabela1[[#This Row],[Qtdade Amplificação]]&gt;4,TRUNC(Tabela1[[#This Row],[Qtdade Amplificação]]/4)*'Custos Unitários'!D$17,0)</f>
        <v>0</v>
      </c>
      <c r="T98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98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985" s="2">
        <f>'Custos Unitários'!$C$23*'Custos Unitários'!$E$23*'Custos Unitários'!$C$6</f>
        <v>24215.39534631159</v>
      </c>
      <c r="W985" s="5">
        <f>SUM(Tabela3[[#This Row],[opex duto e fibra]:[opex infra estação]])</f>
        <v>107080.56018245945</v>
      </c>
    </row>
    <row r="986" spans="1:23" x14ac:dyDescent="0.25">
      <c r="A986" s="10">
        <v>240860</v>
      </c>
      <c r="B986" s="10" t="s">
        <v>80</v>
      </c>
      <c r="C986" s="10" t="s">
        <v>3198</v>
      </c>
      <c r="D986" s="10" t="s">
        <v>3199</v>
      </c>
      <c r="E986" s="10">
        <v>240725</v>
      </c>
      <c r="F986" s="10" t="s">
        <v>80</v>
      </c>
      <c r="G986" s="10" t="s">
        <v>3200</v>
      </c>
      <c r="H986" s="10" t="s">
        <v>3201</v>
      </c>
      <c r="I986" s="10">
        <v>1</v>
      </c>
      <c r="J986" s="11">
        <v>12.619</v>
      </c>
      <c r="K986" s="11">
        <f>IF(Tabela1[[#This Row],[distância '[km']]]&gt;100,TRUNC(Tabela1[[#This Row],[distância '[km']]]/'Custos Unitários'!$C$7,0),0)</f>
        <v>0</v>
      </c>
      <c r="L986" s="1">
        <f>Tabela1[[#This Row],[distância '[km']]]*(1+'Custos Unitários'!$C$8)*(('Custos Unitários'!$C$21*'Custos Unitários'!$C$4)+('Custos Unitários'!$C$22*'Custos Unitários'!$C$5))</f>
        <v>482902.38219118561</v>
      </c>
      <c r="M986" s="1">
        <f>Tabela1[[#This Row],[Qtdade Amplificação]]*('Custos Unitários'!C$20)+IF(Tabela1[[#This Row],[Qtdade Amplificação]]&gt;4,TRUNC(Tabela1[[#This Row],[Qtdade Amplificação]]/4)*'Custos Unitários'!C$17,0)</f>
        <v>0</v>
      </c>
      <c r="N98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8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86" s="1">
        <f>'Custos Unitários'!$C$23*'Custos Unitários'!$C$6</f>
        <v>302692.44182889489</v>
      </c>
      <c r="Q986" s="5">
        <f>SUM(Tabela2[[#This Row],[custo duto e fibra]:[custo infra estação]])</f>
        <v>1152066.6217414169</v>
      </c>
      <c r="R986" s="2">
        <f>Tabela1[[#This Row],[distância '[km']]]*(1+'Custos Unitários'!$C$8)*('Custos Unitários'!$C$21*'Custos Unitários'!$C$4*'Custos Unitários'!$E$21+'Custos Unitários'!$C$22*'Custos Unitários'!$C$5*'Custos Unitários'!$E$22)</f>
        <v>5794.8285862942275</v>
      </c>
      <c r="S986" s="2">
        <f>Tabela1[[#This Row],[Qtdade Amplificação]]*('Custos Unitários'!D$20)+IF(Tabela1[[#This Row],[Qtdade Amplificação]]&gt;4,TRUNC(Tabela1[[#This Row],[Qtdade Amplificação]]/4)*'Custos Unitários'!D$17,0)</f>
        <v>0</v>
      </c>
      <c r="T98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8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86" s="2">
        <f>'Custos Unitários'!$C$23*'Custos Unitários'!$E$23*'Custos Unitários'!$C$6</f>
        <v>24215.39534631159</v>
      </c>
      <c r="W986" s="5">
        <f>SUM(Tabela3[[#This Row],[opex duto e fibra]:[opex infra estação]])</f>
        <v>62997.469089776954</v>
      </c>
    </row>
    <row r="987" spans="1:23" x14ac:dyDescent="0.25">
      <c r="A987" s="10">
        <v>521630</v>
      </c>
      <c r="B987" s="10" t="s">
        <v>42</v>
      </c>
      <c r="C987" s="10" t="s">
        <v>3202</v>
      </c>
      <c r="D987" s="10" t="s">
        <v>3203</v>
      </c>
      <c r="E987" s="10">
        <v>522040</v>
      </c>
      <c r="F987" s="10" t="s">
        <v>42</v>
      </c>
      <c r="G987" s="10" t="s">
        <v>3204</v>
      </c>
      <c r="H987" s="10" t="s">
        <v>3205</v>
      </c>
      <c r="I987" s="10">
        <v>1</v>
      </c>
      <c r="J987" s="11">
        <v>17.41</v>
      </c>
      <c r="K987" s="11">
        <f>IF(Tabela1[[#This Row],[distância '[km']]]&gt;100,TRUNC(Tabela1[[#This Row],[distância '[km']]]/'Custos Unitários'!$C$7,0),0)</f>
        <v>0</v>
      </c>
      <c r="L987" s="1">
        <f>Tabela1[[#This Row],[distância '[km']]]*(1+'Custos Unitários'!$C$8)*(('Custos Unitários'!$C$21*'Custos Unitários'!$C$4)+('Custos Unitários'!$C$22*'Custos Unitários'!$C$5))</f>
        <v>666243.79696874088</v>
      </c>
      <c r="M987" s="1">
        <f>Tabela1[[#This Row],[Qtdade Amplificação]]*('Custos Unitários'!C$20)+IF(Tabela1[[#This Row],[Qtdade Amplificação]]&gt;4,TRUNC(Tabela1[[#This Row],[Qtdade Amplificação]]/4)*'Custos Unitários'!C$17,0)</f>
        <v>0</v>
      </c>
      <c r="N98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8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87" s="1">
        <f>'Custos Unitários'!$C$23*'Custos Unitários'!$C$6</f>
        <v>302692.44182889489</v>
      </c>
      <c r="Q987" s="5">
        <f>SUM(Tabela2[[#This Row],[custo duto e fibra]:[custo infra estação]])</f>
        <v>1335408.0365189721</v>
      </c>
      <c r="R987" s="2">
        <f>Tabela1[[#This Row],[distância '[km']]]*(1+'Custos Unitários'!$C$8)*('Custos Unitários'!$C$21*'Custos Unitários'!$C$4*'Custos Unitários'!$E$21+'Custos Unitários'!$C$22*'Custos Unitários'!$C$5*'Custos Unitários'!$E$22)</f>
        <v>7994.9255636248918</v>
      </c>
      <c r="S987" s="2">
        <f>Tabela1[[#This Row],[Qtdade Amplificação]]*('Custos Unitários'!D$20)+IF(Tabela1[[#This Row],[Qtdade Amplificação]]&gt;4,TRUNC(Tabela1[[#This Row],[Qtdade Amplificação]]/4)*'Custos Unitários'!D$17,0)</f>
        <v>0</v>
      </c>
      <c r="T98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8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87" s="2">
        <f>'Custos Unitários'!$C$23*'Custos Unitários'!$E$23*'Custos Unitários'!$C$6</f>
        <v>24215.39534631159</v>
      </c>
      <c r="W987" s="5">
        <f>SUM(Tabela3[[#This Row],[opex duto e fibra]:[opex infra estação]])</f>
        <v>65197.566067107618</v>
      </c>
    </row>
    <row r="988" spans="1:23" x14ac:dyDescent="0.25">
      <c r="A988" s="10">
        <v>510629</v>
      </c>
      <c r="B988" s="10" t="s">
        <v>208</v>
      </c>
      <c r="C988" s="10" t="s">
        <v>3206</v>
      </c>
      <c r="D988" s="10" t="s">
        <v>3207</v>
      </c>
      <c r="E988" s="10">
        <v>510025</v>
      </c>
      <c r="F988" s="10" t="s">
        <v>208</v>
      </c>
      <c r="G988" s="10" t="s">
        <v>3208</v>
      </c>
      <c r="H988" s="10" t="s">
        <v>3209</v>
      </c>
      <c r="I988" s="10">
        <v>1</v>
      </c>
      <c r="J988" s="11">
        <v>56.554000000000002</v>
      </c>
      <c r="K988" s="11">
        <f>IF(Tabela1[[#This Row],[distância '[km']]]&gt;100,TRUNC(Tabela1[[#This Row],[distância '[km']]]/'Custos Unitários'!$C$7,0),0)</f>
        <v>0</v>
      </c>
      <c r="L988" s="1">
        <f>Tabela1[[#This Row],[distância '[km']]]*(1+'Custos Unitários'!$C$8)*(('Custos Unitários'!$C$21*'Custos Unitários'!$C$4)+('Custos Unitários'!$C$22*'Custos Unitários'!$C$5))</f>
        <v>2164201.7055583098</v>
      </c>
      <c r="M988" s="1">
        <f>Tabela1[[#This Row],[Qtdade Amplificação]]*('Custos Unitários'!C$20)+IF(Tabela1[[#This Row],[Qtdade Amplificação]]&gt;4,TRUNC(Tabela1[[#This Row],[Qtdade Amplificação]]/4)*'Custos Unitários'!C$17,0)</f>
        <v>0</v>
      </c>
      <c r="N98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98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988" s="1">
        <f>'Custos Unitários'!$C$23*'Custos Unitários'!$C$6</f>
        <v>302692.44182889489</v>
      </c>
      <c r="Q988" s="5">
        <f>SUM(Tabela2[[#This Row],[custo duto e fibra]:[custo infra estação]])</f>
        <v>2838775.6330591831</v>
      </c>
      <c r="R988" s="2">
        <f>Tabela1[[#This Row],[distância '[km']]]*(1+'Custos Unitários'!$C$8)*('Custos Unitários'!$C$21*'Custos Unitários'!$C$4*'Custos Unitários'!$E$21+'Custos Unitários'!$C$22*'Custos Unitários'!$C$5*'Custos Unitários'!$E$22)</f>
        <v>25970.420466699721</v>
      </c>
      <c r="S988" s="2">
        <f>Tabela1[[#This Row],[Qtdade Amplificação]]*('Custos Unitários'!D$20)+IF(Tabela1[[#This Row],[Qtdade Amplificação]]&gt;4,TRUNC(Tabela1[[#This Row],[Qtdade Amplificação]]/4)*'Custos Unitários'!D$17,0)</f>
        <v>0</v>
      </c>
      <c r="T98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98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988" s="2">
        <f>'Custos Unitários'!$C$23*'Custos Unitários'!$E$23*'Custos Unitários'!$C$6</f>
        <v>24215.39534631159</v>
      </c>
      <c r="W988" s="5">
        <f>SUM(Tabela3[[#This Row],[opex duto e fibra]:[opex infra estação]])</f>
        <v>83714.029765246669</v>
      </c>
    </row>
    <row r="989" spans="1:23" x14ac:dyDescent="0.25">
      <c r="A989" s="10">
        <v>353590</v>
      </c>
      <c r="B989" s="10" t="s">
        <v>158</v>
      </c>
      <c r="C989" s="10" t="s">
        <v>3210</v>
      </c>
      <c r="D989" s="10" t="s">
        <v>3211</v>
      </c>
      <c r="E989" s="10">
        <v>351420</v>
      </c>
      <c r="F989" s="10" t="s">
        <v>158</v>
      </c>
      <c r="G989" s="10" t="s">
        <v>3212</v>
      </c>
      <c r="H989" s="10" t="s">
        <v>3213</v>
      </c>
      <c r="I989" s="10">
        <v>1</v>
      </c>
      <c r="J989" s="11">
        <v>8.8829999999999991</v>
      </c>
      <c r="K989" s="11">
        <f>IF(Tabela1[[#This Row],[distância '[km']]]&gt;100,TRUNC(Tabela1[[#This Row],[distância '[km']]]/'Custos Unitários'!$C$7,0),0)</f>
        <v>0</v>
      </c>
      <c r="L989" s="1">
        <f>Tabela1[[#This Row],[distância '[km']]]*(1+'Custos Unitários'!$C$8)*(('Custos Unitários'!$C$21*'Custos Unitários'!$C$4)+('Custos Unitários'!$C$22*'Custos Unitários'!$C$5))</f>
        <v>339933.58118743967</v>
      </c>
      <c r="M989" s="1">
        <f>Tabela1[[#This Row],[Qtdade Amplificação]]*('Custos Unitários'!C$20)+IF(Tabela1[[#This Row],[Qtdade Amplificação]]&gt;4,TRUNC(Tabela1[[#This Row],[Qtdade Amplificação]]/4)*'Custos Unitários'!C$17,0)</f>
        <v>0</v>
      </c>
      <c r="N98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8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89" s="1">
        <f>'Custos Unitários'!$C$23*'Custos Unitários'!$C$6</f>
        <v>302692.44182889489</v>
      </c>
      <c r="Q989" s="5">
        <f>SUM(Tabela2[[#This Row],[custo duto e fibra]:[custo infra estação]])</f>
        <v>1009097.8207376709</v>
      </c>
      <c r="R989" s="2">
        <f>Tabela1[[#This Row],[distância '[km']]]*(1+'Custos Unitários'!$C$8)*('Custos Unitários'!$C$21*'Custos Unitários'!$C$4*'Custos Unitários'!$E$21+'Custos Unitários'!$C$22*'Custos Unitários'!$C$5*'Custos Unitários'!$E$22)</f>
        <v>4079.2029742492768</v>
      </c>
      <c r="S989" s="2">
        <f>Tabela1[[#This Row],[Qtdade Amplificação]]*('Custos Unitários'!D$20)+IF(Tabela1[[#This Row],[Qtdade Amplificação]]&gt;4,TRUNC(Tabela1[[#This Row],[Qtdade Amplificação]]/4)*'Custos Unitários'!D$17,0)</f>
        <v>0</v>
      </c>
      <c r="T98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8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89" s="2">
        <f>'Custos Unitários'!$C$23*'Custos Unitários'!$E$23*'Custos Unitários'!$C$6</f>
        <v>24215.39534631159</v>
      </c>
      <c r="W989" s="5">
        <f>SUM(Tabela3[[#This Row],[opex duto e fibra]:[opex infra estação]])</f>
        <v>61281.843477732007</v>
      </c>
    </row>
    <row r="990" spans="1:23" x14ac:dyDescent="0.25">
      <c r="A990" s="10">
        <v>261030</v>
      </c>
      <c r="B990" s="10" t="s">
        <v>13</v>
      </c>
      <c r="C990" s="10" t="s">
        <v>3214</v>
      </c>
      <c r="D990" s="10" t="s">
        <v>3215</v>
      </c>
      <c r="E990" s="10">
        <v>261230</v>
      </c>
      <c r="F990" s="10" t="s">
        <v>13</v>
      </c>
      <c r="G990" s="10" t="s">
        <v>700</v>
      </c>
      <c r="H990" s="10" t="s">
        <v>701</v>
      </c>
      <c r="I990" s="10">
        <v>1</v>
      </c>
      <c r="J990" s="11">
        <v>15.051</v>
      </c>
      <c r="K990" s="11">
        <f>IF(Tabela1[[#This Row],[distância '[km']]]&gt;100,TRUNC(Tabela1[[#This Row],[distância '[km']]]/'Custos Unitários'!$C$7,0),0)</f>
        <v>0</v>
      </c>
      <c r="L990" s="1">
        <f>Tabela1[[#This Row],[distância '[km']]]*(1+'Custos Unitários'!$C$8)*(('Custos Unitários'!$C$21*'Custos Unitários'!$C$4)+('Custos Unitários'!$C$22*'Custos Unitários'!$C$5))</f>
        <v>575969.867212896</v>
      </c>
      <c r="M990" s="1">
        <f>Tabela1[[#This Row],[Qtdade Amplificação]]*('Custos Unitários'!C$20)+IF(Tabela1[[#This Row],[Qtdade Amplificação]]&gt;4,TRUNC(Tabela1[[#This Row],[Qtdade Amplificação]]/4)*'Custos Unitários'!C$17,0)</f>
        <v>0</v>
      </c>
      <c r="N99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9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90" s="1">
        <f>'Custos Unitários'!$C$23*'Custos Unitários'!$C$6</f>
        <v>302692.44182889489</v>
      </c>
      <c r="Q990" s="5">
        <f>SUM(Tabela2[[#This Row],[custo duto e fibra]:[custo infra estação]])</f>
        <v>1245134.1067631273</v>
      </c>
      <c r="R990" s="2">
        <f>Tabela1[[#This Row],[distância '[km']]]*(1+'Custos Unitários'!$C$8)*('Custos Unitários'!$C$21*'Custos Unitários'!$C$4*'Custos Unitários'!$E$21+'Custos Unitários'!$C$22*'Custos Unitários'!$C$5*'Custos Unitários'!$E$22)</f>
        <v>6911.6384065547527</v>
      </c>
      <c r="S990" s="2">
        <f>Tabela1[[#This Row],[Qtdade Amplificação]]*('Custos Unitários'!D$20)+IF(Tabela1[[#This Row],[Qtdade Amplificação]]&gt;4,TRUNC(Tabela1[[#This Row],[Qtdade Amplificação]]/4)*'Custos Unitários'!D$17,0)</f>
        <v>0</v>
      </c>
      <c r="T99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9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90" s="2">
        <f>'Custos Unitários'!$C$23*'Custos Unitários'!$E$23*'Custos Unitários'!$C$6</f>
        <v>24215.39534631159</v>
      </c>
      <c r="W990" s="5">
        <f>SUM(Tabela3[[#This Row],[opex duto e fibra]:[opex infra estação]])</f>
        <v>64114.278910037479</v>
      </c>
    </row>
    <row r="991" spans="1:23" x14ac:dyDescent="0.25">
      <c r="A991" s="10">
        <v>510630</v>
      </c>
      <c r="B991" s="10" t="s">
        <v>208</v>
      </c>
      <c r="C991" s="10" t="s">
        <v>3216</v>
      </c>
      <c r="D991" s="10" t="s">
        <v>3217</v>
      </c>
      <c r="E991" s="10">
        <v>510779</v>
      </c>
      <c r="F991" s="10" t="s">
        <v>208</v>
      </c>
      <c r="G991" s="10" t="s">
        <v>3084</v>
      </c>
      <c r="H991" s="10" t="s">
        <v>3085</v>
      </c>
      <c r="I991" s="10">
        <v>1</v>
      </c>
      <c r="J991" s="11">
        <v>90.748999999999995</v>
      </c>
      <c r="K991" s="11">
        <f>IF(Tabela1[[#This Row],[distância '[km']]]&gt;100,TRUNC(Tabela1[[#This Row],[distância '[km']]]/'Custos Unitários'!$C$7,0),0)</f>
        <v>0</v>
      </c>
      <c r="L991" s="1">
        <f>Tabela1[[#This Row],[distância '[km']]]*(1+'Custos Unitários'!$C$8)*(('Custos Unitários'!$C$21*'Custos Unitários'!$C$4)+('Custos Unitários'!$C$22*'Custos Unitários'!$C$5))</f>
        <v>3472771.8742743405</v>
      </c>
      <c r="M991" s="1">
        <f>Tabela1[[#This Row],[Qtdade Amplificação]]*('Custos Unitários'!C$20)+IF(Tabela1[[#This Row],[Qtdade Amplificação]]&gt;4,TRUNC(Tabela1[[#This Row],[Qtdade Amplificação]]/4)*'Custos Unitários'!C$17,0)</f>
        <v>0</v>
      </c>
      <c r="N99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99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991" s="1">
        <f>'Custos Unitários'!$C$23*'Custos Unitários'!$C$6</f>
        <v>302692.44182889489</v>
      </c>
      <c r="Q991" s="5">
        <f>SUM(Tabela2[[#This Row],[custo duto e fibra]:[custo infra estação]])</f>
        <v>4193247.4549160409</v>
      </c>
      <c r="R991" s="2">
        <f>Tabela1[[#This Row],[distância '[km']]]*(1+'Custos Unitários'!$C$8)*('Custos Unitários'!$C$21*'Custos Unitários'!$C$4*'Custos Unitários'!$E$21+'Custos Unitários'!$C$22*'Custos Unitários'!$C$5*'Custos Unitários'!$E$22)</f>
        <v>41673.262491292087</v>
      </c>
      <c r="S991" s="2">
        <f>Tabela1[[#This Row],[Qtdade Amplificação]]*('Custos Unitários'!D$20)+IF(Tabela1[[#This Row],[Qtdade Amplificação]]&gt;4,TRUNC(Tabela1[[#This Row],[Qtdade Amplificação]]/4)*'Custos Unitários'!D$17,0)</f>
        <v>0</v>
      </c>
      <c r="T99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99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991" s="2">
        <f>'Custos Unitários'!$C$23*'Custos Unitários'!$E$23*'Custos Unitários'!$C$6</f>
        <v>24215.39534631159</v>
      </c>
      <c r="W991" s="5">
        <f>SUM(Tabela3[[#This Row],[opex duto e fibra]:[opex infra estação]])</f>
        <v>104007.03710392176</v>
      </c>
    </row>
    <row r="992" spans="1:23" x14ac:dyDescent="0.25">
      <c r="A992" s="10">
        <v>500635</v>
      </c>
      <c r="B992" s="10" t="s">
        <v>121</v>
      </c>
      <c r="C992" s="10" t="s">
        <v>3218</v>
      </c>
      <c r="D992" s="10" t="s">
        <v>3219</v>
      </c>
      <c r="E992" s="10">
        <v>500770</v>
      </c>
      <c r="F992" s="10" t="s">
        <v>121</v>
      </c>
      <c r="G992" s="10" t="s">
        <v>4345</v>
      </c>
      <c r="H992" s="10" t="s">
        <v>4346</v>
      </c>
      <c r="I992" s="10">
        <v>1</v>
      </c>
      <c r="J992" s="11">
        <v>60.176000000000002</v>
      </c>
      <c r="K992" s="11">
        <f>IF(Tabela1[[#This Row],[distância '[km']]]&gt;100,TRUNC(Tabela1[[#This Row],[distância '[km']]]/'Custos Unitários'!$C$7,0),0)</f>
        <v>0</v>
      </c>
      <c r="L992" s="1">
        <f>Tabela1[[#This Row],[distância '[km']]]*(1+'Custos Unitários'!$C$8)*(('Custos Unitários'!$C$21*'Custos Unitários'!$C$4)+('Custos Unitários'!$C$22*'Custos Unitários'!$C$5))</f>
        <v>2302807.9682016633</v>
      </c>
      <c r="M992" s="1">
        <f>Tabela1[[#This Row],[Qtdade Amplificação]]*('Custos Unitários'!C$20)+IF(Tabela1[[#This Row],[Qtdade Amplificação]]&gt;4,TRUNC(Tabela1[[#This Row],[Qtdade Amplificação]]/4)*'Custos Unitários'!C$17,0)</f>
        <v>0</v>
      </c>
      <c r="N99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99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992" s="1">
        <f>'Custos Unitários'!$C$23*'Custos Unitários'!$C$6</f>
        <v>302692.44182889489</v>
      </c>
      <c r="Q992" s="5">
        <f>SUM(Tabela2[[#This Row],[custo duto e fibra]:[custo infra estação]])</f>
        <v>2977381.8957025367</v>
      </c>
      <c r="R992" s="2">
        <f>Tabela1[[#This Row],[distância '[km']]]*(1+'Custos Unitários'!$C$8)*('Custos Unitários'!$C$21*'Custos Unitários'!$C$4*'Custos Unitários'!$E$21+'Custos Unitários'!$C$22*'Custos Unitários'!$C$5*'Custos Unitários'!$E$22)</f>
        <v>27633.695618419959</v>
      </c>
      <c r="S992" s="2">
        <f>Tabela1[[#This Row],[Qtdade Amplificação]]*('Custos Unitários'!D$20)+IF(Tabela1[[#This Row],[Qtdade Amplificação]]&gt;4,TRUNC(Tabela1[[#This Row],[Qtdade Amplificação]]/4)*'Custos Unitários'!D$17,0)</f>
        <v>0</v>
      </c>
      <c r="T99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99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992" s="2">
        <f>'Custos Unitários'!$C$23*'Custos Unitários'!$E$23*'Custos Unitários'!$C$6</f>
        <v>24215.39534631159</v>
      </c>
      <c r="W992" s="5">
        <f>SUM(Tabela3[[#This Row],[opex duto e fibra]:[opex infra estação]])</f>
        <v>85377.30491696691</v>
      </c>
    </row>
    <row r="993" spans="1:23" x14ac:dyDescent="0.25">
      <c r="A993" s="10">
        <v>251065</v>
      </c>
      <c r="B993" s="10" t="s">
        <v>61</v>
      </c>
      <c r="C993" s="10" t="s">
        <v>3220</v>
      </c>
      <c r="D993" s="10" t="s">
        <v>3221</v>
      </c>
      <c r="E993" s="10">
        <v>251400</v>
      </c>
      <c r="F993" s="10" t="s">
        <v>61</v>
      </c>
      <c r="G993" s="10" t="s">
        <v>4074</v>
      </c>
      <c r="H993" s="10" t="s">
        <v>4075</v>
      </c>
      <c r="I993" s="10">
        <v>1</v>
      </c>
      <c r="J993" s="11">
        <v>20.727</v>
      </c>
      <c r="K993" s="11">
        <f>IF(Tabela1[[#This Row],[distância '[km']]]&gt;100,TRUNC(Tabela1[[#This Row],[distância '[km']]]/'Custos Unitários'!$C$7,0),0)</f>
        <v>0</v>
      </c>
      <c r="L993" s="1">
        <f>Tabela1[[#This Row],[distância '[km']]]*(1+'Custos Unitários'!$C$8)*(('Custos Unitários'!$C$21*'Custos Unitários'!$C$4)+('Custos Unitários'!$C$22*'Custos Unitários'!$C$5))</f>
        <v>793178.35610402597</v>
      </c>
      <c r="M993" s="1">
        <f>Tabela1[[#This Row],[Qtdade Amplificação]]*('Custos Unitários'!C$20)+IF(Tabela1[[#This Row],[Qtdade Amplificação]]&gt;4,TRUNC(Tabela1[[#This Row],[Qtdade Amplificação]]/4)*'Custos Unitários'!C$17,0)</f>
        <v>0</v>
      </c>
      <c r="N99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9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93" s="1">
        <f>'Custos Unitários'!$C$23*'Custos Unitários'!$C$6</f>
        <v>302692.44182889489</v>
      </c>
      <c r="Q993" s="5">
        <f>SUM(Tabela2[[#This Row],[custo duto e fibra]:[custo infra estação]])</f>
        <v>1462342.5956542571</v>
      </c>
      <c r="R993" s="2">
        <f>Tabela1[[#This Row],[distância '[km']]]*(1+'Custos Unitários'!$C$8)*('Custos Unitários'!$C$21*'Custos Unitários'!$C$4*'Custos Unitários'!$E$21+'Custos Unitários'!$C$22*'Custos Unitários'!$C$5*'Custos Unitários'!$E$22)</f>
        <v>9518.140273248313</v>
      </c>
      <c r="S993" s="2">
        <f>Tabela1[[#This Row],[Qtdade Amplificação]]*('Custos Unitários'!D$20)+IF(Tabela1[[#This Row],[Qtdade Amplificação]]&gt;4,TRUNC(Tabela1[[#This Row],[Qtdade Amplificação]]/4)*'Custos Unitários'!D$17,0)</f>
        <v>0</v>
      </c>
      <c r="T99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9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93" s="2">
        <f>'Custos Unitários'!$C$23*'Custos Unitários'!$E$23*'Custos Unitários'!$C$6</f>
        <v>24215.39534631159</v>
      </c>
      <c r="W993" s="5">
        <f>SUM(Tabela3[[#This Row],[opex duto e fibra]:[opex infra estação]])</f>
        <v>66720.780776731044</v>
      </c>
    </row>
    <row r="994" spans="1:23" x14ac:dyDescent="0.25">
      <c r="A994" s="10">
        <v>292370</v>
      </c>
      <c r="B994" s="10" t="s">
        <v>8</v>
      </c>
      <c r="C994" s="10" t="s">
        <v>3222</v>
      </c>
      <c r="D994" s="10" t="s">
        <v>3223</v>
      </c>
      <c r="E994" s="10">
        <v>291320</v>
      </c>
      <c r="F994" s="10" t="s">
        <v>8</v>
      </c>
      <c r="G994" s="10" t="s">
        <v>2035</v>
      </c>
      <c r="H994" s="10" t="s">
        <v>2036</v>
      </c>
      <c r="I994" s="10">
        <v>1</v>
      </c>
      <c r="J994" s="11">
        <v>65.768000000000001</v>
      </c>
      <c r="K994" s="11">
        <f>IF(Tabela1[[#This Row],[distância '[km']]]&gt;100,TRUNC(Tabela1[[#This Row],[distância '[km']]]/'Custos Unitários'!$C$7,0),0)</f>
        <v>0</v>
      </c>
      <c r="L994" s="1">
        <f>Tabela1[[#This Row],[distância '[km']]]*(1+'Custos Unitários'!$C$8)*(('Custos Unitários'!$C$21*'Custos Unitários'!$C$4)+('Custos Unitários'!$C$22*'Custos Unitários'!$C$5))</f>
        <v>2516801.9551430298</v>
      </c>
      <c r="M994" s="1">
        <f>Tabela1[[#This Row],[Qtdade Amplificação]]*('Custos Unitários'!C$20)+IF(Tabela1[[#This Row],[Qtdade Amplificação]]&gt;4,TRUNC(Tabela1[[#This Row],[Qtdade Amplificação]]/4)*'Custos Unitários'!C$17,0)</f>
        <v>0</v>
      </c>
      <c r="N99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99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994" s="1">
        <f>'Custos Unitários'!$C$23*'Custos Unitários'!$C$6</f>
        <v>302692.44182889489</v>
      </c>
      <c r="Q994" s="5">
        <f>SUM(Tabela2[[#This Row],[custo duto e fibra]:[custo infra estação]])</f>
        <v>3191375.8826439031</v>
      </c>
      <c r="R994" s="2">
        <f>Tabela1[[#This Row],[distância '[km']]]*(1+'Custos Unitários'!$C$8)*('Custos Unitários'!$C$21*'Custos Unitários'!$C$4*'Custos Unitários'!$E$21+'Custos Unitários'!$C$22*'Custos Unitários'!$C$5*'Custos Unitários'!$E$22)</f>
        <v>30201.623461716361</v>
      </c>
      <c r="S994" s="2">
        <f>Tabela1[[#This Row],[Qtdade Amplificação]]*('Custos Unitários'!D$20)+IF(Tabela1[[#This Row],[Qtdade Amplificação]]&gt;4,TRUNC(Tabela1[[#This Row],[Qtdade Amplificação]]/4)*'Custos Unitários'!D$17,0)</f>
        <v>0</v>
      </c>
      <c r="T99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99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994" s="2">
        <f>'Custos Unitários'!$C$23*'Custos Unitários'!$E$23*'Custos Unitários'!$C$6</f>
        <v>24215.39534631159</v>
      </c>
      <c r="W994" s="5">
        <f>SUM(Tabela3[[#This Row],[opex duto e fibra]:[opex infra estação]])</f>
        <v>87945.232760263301</v>
      </c>
    </row>
    <row r="995" spans="1:23" x14ac:dyDescent="0.25">
      <c r="A995" s="10">
        <v>110145</v>
      </c>
      <c r="B995" s="10" t="s">
        <v>180</v>
      </c>
      <c r="C995" s="10" t="s">
        <v>3226</v>
      </c>
      <c r="D995" s="10" t="s">
        <v>3227</v>
      </c>
      <c r="E995" s="10">
        <v>110029</v>
      </c>
      <c r="F995" s="10" t="s">
        <v>180</v>
      </c>
      <c r="G995" s="10" t="s">
        <v>183</v>
      </c>
      <c r="H995" s="10" t="s">
        <v>184</v>
      </c>
      <c r="I995" s="10">
        <v>1</v>
      </c>
      <c r="J995" s="11">
        <v>61.677</v>
      </c>
      <c r="K995" s="11">
        <f>IF(Tabela1[[#This Row],[distância '[km']]]&gt;100,TRUNC(Tabela1[[#This Row],[distância '[km']]]/'Custos Unitários'!$C$7,0),0)</f>
        <v>0</v>
      </c>
      <c r="L995" s="1">
        <f>Tabela1[[#This Row],[distância '[km']]]*(1+'Custos Unitários'!$C$8)*(('Custos Unitários'!$C$21*'Custos Unitários'!$C$4)+('Custos Unitários'!$C$22*'Custos Unitários'!$C$5))</f>
        <v>2360248.0566134998</v>
      </c>
      <c r="M995" s="1">
        <f>Tabela1[[#This Row],[Qtdade Amplificação]]*('Custos Unitários'!C$20)+IF(Tabela1[[#This Row],[Qtdade Amplificação]]&gt;4,TRUNC(Tabela1[[#This Row],[Qtdade Amplificação]]/4)*'Custos Unitários'!C$17,0)</f>
        <v>0</v>
      </c>
      <c r="N99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99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995" s="1">
        <f>'Custos Unitários'!$C$23*'Custos Unitários'!$C$6</f>
        <v>302692.44182889489</v>
      </c>
      <c r="Q995" s="5">
        <f>SUM(Tabela2[[#This Row],[custo duto e fibra]:[custo infra estação]])</f>
        <v>3034821.9841143731</v>
      </c>
      <c r="R995" s="2">
        <f>Tabela1[[#This Row],[distância '[km']]]*(1+'Custos Unitários'!$C$8)*('Custos Unitários'!$C$21*'Custos Unitários'!$C$4*'Custos Unitários'!$E$21+'Custos Unitários'!$C$22*'Custos Unitários'!$C$5*'Custos Unitários'!$E$22)</f>
        <v>28322.976679362</v>
      </c>
      <c r="S995" s="2">
        <f>Tabela1[[#This Row],[Qtdade Amplificação]]*('Custos Unitários'!D$20)+IF(Tabela1[[#This Row],[Qtdade Amplificação]]&gt;4,TRUNC(Tabela1[[#This Row],[Qtdade Amplificação]]/4)*'Custos Unitários'!D$17,0)</f>
        <v>0</v>
      </c>
      <c r="T99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99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995" s="2">
        <f>'Custos Unitários'!$C$23*'Custos Unitários'!$E$23*'Custos Unitários'!$C$6</f>
        <v>24215.39534631159</v>
      </c>
      <c r="W995" s="5">
        <f>SUM(Tabela3[[#This Row],[opex duto e fibra]:[opex infra estação]])</f>
        <v>86066.585977908951</v>
      </c>
    </row>
    <row r="996" spans="1:23" x14ac:dyDescent="0.25">
      <c r="A996" s="10">
        <v>270642</v>
      </c>
      <c r="B996" s="10" t="s">
        <v>589</v>
      </c>
      <c r="C996" s="10" t="s">
        <v>3228</v>
      </c>
      <c r="D996" s="10" t="s">
        <v>3229</v>
      </c>
      <c r="E996" s="10">
        <v>270010</v>
      </c>
      <c r="F996" s="10" t="s">
        <v>589</v>
      </c>
      <c r="G996" s="10" t="s">
        <v>55</v>
      </c>
      <c r="H996" s="10" t="s">
        <v>3230</v>
      </c>
      <c r="I996" s="10">
        <v>1</v>
      </c>
      <c r="J996" s="11">
        <v>9.2379999999999995</v>
      </c>
      <c r="K996" s="11">
        <f>IF(Tabela1[[#This Row],[distância '[km']]]&gt;100,TRUNC(Tabela1[[#This Row],[distância '[km']]]/'Custos Unitários'!$C$7,0),0)</f>
        <v>0</v>
      </c>
      <c r="L996" s="1">
        <f>Tabela1[[#This Row],[distância '[km']]]*(1+'Custos Unitários'!$C$8)*(('Custos Unitários'!$C$21*'Custos Unitários'!$C$4)+('Custos Unitários'!$C$22*'Custos Unitários'!$C$5))</f>
        <v>353518.6787132239</v>
      </c>
      <c r="M996" s="1">
        <f>Tabela1[[#This Row],[Qtdade Amplificação]]*('Custos Unitários'!C$20)+IF(Tabela1[[#This Row],[Qtdade Amplificação]]&gt;4,TRUNC(Tabela1[[#This Row],[Qtdade Amplificação]]/4)*'Custos Unitários'!C$17,0)</f>
        <v>0</v>
      </c>
      <c r="N99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9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96" s="1">
        <f>'Custos Unitários'!$C$23*'Custos Unitários'!$C$6</f>
        <v>302692.44182889489</v>
      </c>
      <c r="Q996" s="5">
        <f>SUM(Tabela2[[#This Row],[custo duto e fibra]:[custo infra estação]])</f>
        <v>1022682.9182634552</v>
      </c>
      <c r="R996" s="2">
        <f>Tabela1[[#This Row],[distância '[km']]]*(1+'Custos Unitários'!$C$8)*('Custos Unitários'!$C$21*'Custos Unitários'!$C$4*'Custos Unitários'!$E$21+'Custos Unitários'!$C$22*'Custos Unitários'!$C$5*'Custos Unitários'!$E$22)</f>
        <v>4242.2241445586869</v>
      </c>
      <c r="S996" s="2">
        <f>Tabela1[[#This Row],[Qtdade Amplificação]]*('Custos Unitários'!D$20)+IF(Tabela1[[#This Row],[Qtdade Amplificação]]&gt;4,TRUNC(Tabela1[[#This Row],[Qtdade Amplificação]]/4)*'Custos Unitários'!D$17,0)</f>
        <v>0</v>
      </c>
      <c r="T99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9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96" s="2">
        <f>'Custos Unitários'!$C$23*'Custos Unitários'!$E$23*'Custos Unitários'!$C$6</f>
        <v>24215.39534631159</v>
      </c>
      <c r="W996" s="5">
        <f>SUM(Tabela3[[#This Row],[opex duto e fibra]:[opex infra estação]])</f>
        <v>61444.864648041417</v>
      </c>
    </row>
    <row r="997" spans="1:23" x14ac:dyDescent="0.25">
      <c r="A997" s="10">
        <v>210780</v>
      </c>
      <c r="B997" s="10" t="s">
        <v>17</v>
      </c>
      <c r="C997" s="10" t="s">
        <v>3233</v>
      </c>
      <c r="D997" s="10" t="s">
        <v>3234</v>
      </c>
      <c r="E997" s="10">
        <v>221050</v>
      </c>
      <c r="F997" s="10" t="s">
        <v>27</v>
      </c>
      <c r="G997" s="10" t="s">
        <v>4201</v>
      </c>
      <c r="H997" s="10" t="s">
        <v>4202</v>
      </c>
      <c r="I997" s="10">
        <v>1</v>
      </c>
      <c r="J997" s="11">
        <v>75.165999999999997</v>
      </c>
      <c r="K997" s="11">
        <f>IF(Tabela1[[#This Row],[distância '[km']]]&gt;100,TRUNC(Tabela1[[#This Row],[distância '[km']]]/'Custos Unitários'!$C$7,0),0)</f>
        <v>0</v>
      </c>
      <c r="L997" s="1">
        <f>Tabela1[[#This Row],[distância '[km']]]*(1+'Custos Unitários'!$C$8)*(('Custos Unitários'!$C$21*'Custos Unitários'!$C$4)+('Custos Unitários'!$C$22*'Custos Unitários'!$C$5))</f>
        <v>2876443.4947129451</v>
      </c>
      <c r="M997" s="1">
        <f>Tabela1[[#This Row],[Qtdade Amplificação]]*('Custos Unitários'!C$20)+IF(Tabela1[[#This Row],[Qtdade Amplificação]]&gt;4,TRUNC(Tabela1[[#This Row],[Qtdade Amplificação]]/4)*'Custos Unitários'!C$17,0)</f>
        <v>0</v>
      </c>
      <c r="N99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99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997" s="1">
        <f>'Custos Unitários'!$C$23*'Custos Unitários'!$C$6</f>
        <v>302692.44182889489</v>
      </c>
      <c r="Q997" s="5">
        <f>SUM(Tabela2[[#This Row],[custo duto e fibra]:[custo infra estação]])</f>
        <v>3551017.4222138184</v>
      </c>
      <c r="R997" s="2">
        <f>Tabela1[[#This Row],[distância '[km']]]*(1+'Custos Unitários'!$C$8)*('Custos Unitários'!$C$21*'Custos Unitários'!$C$4*'Custos Unitários'!$E$21+'Custos Unitários'!$C$22*'Custos Unitários'!$C$5*'Custos Unitários'!$E$22)</f>
        <v>34517.321936555345</v>
      </c>
      <c r="S997" s="2">
        <f>Tabela1[[#This Row],[Qtdade Amplificação]]*('Custos Unitários'!D$20)+IF(Tabela1[[#This Row],[Qtdade Amplificação]]&gt;4,TRUNC(Tabela1[[#This Row],[Qtdade Amplificação]]/4)*'Custos Unitários'!D$17,0)</f>
        <v>0</v>
      </c>
      <c r="T99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99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997" s="2">
        <f>'Custos Unitários'!$C$23*'Custos Unitários'!$E$23*'Custos Unitários'!$C$6</f>
        <v>24215.39534631159</v>
      </c>
      <c r="W997" s="5">
        <f>SUM(Tabela3[[#This Row],[opex duto e fibra]:[opex infra estação]])</f>
        <v>92260.931235102296</v>
      </c>
    </row>
    <row r="998" spans="1:23" x14ac:dyDescent="0.25">
      <c r="A998" s="10">
        <v>431406</v>
      </c>
      <c r="B998" s="10" t="s">
        <v>32</v>
      </c>
      <c r="C998" s="10" t="s">
        <v>3235</v>
      </c>
      <c r="D998" s="10" t="s">
        <v>3236</v>
      </c>
      <c r="E998" s="10">
        <v>432070</v>
      </c>
      <c r="F998" s="10" t="s">
        <v>32</v>
      </c>
      <c r="G998" s="10" t="s">
        <v>1985</v>
      </c>
      <c r="H998" s="10" t="s">
        <v>1986</v>
      </c>
      <c r="I998" s="10">
        <v>1</v>
      </c>
      <c r="J998" s="11">
        <v>10.811</v>
      </c>
      <c r="K998" s="11">
        <f>IF(Tabela1[[#This Row],[distância '[km']]]&gt;100,TRUNC(Tabela1[[#This Row],[distância '[km']]]/'Custos Unitários'!$C$7,0),0)</f>
        <v>0</v>
      </c>
      <c r="L998" s="1">
        <f>Tabela1[[#This Row],[distância '[km']]]*(1+'Custos Unitários'!$C$8)*(('Custos Unitários'!$C$21*'Custos Unitários'!$C$4)+('Custos Unitários'!$C$22*'Custos Unitários'!$C$5))</f>
        <v>413714.05451057199</v>
      </c>
      <c r="M998" s="1">
        <f>Tabela1[[#This Row],[Qtdade Amplificação]]*('Custos Unitários'!C$20)+IF(Tabela1[[#This Row],[Qtdade Amplificação]]&gt;4,TRUNC(Tabela1[[#This Row],[Qtdade Amplificação]]/4)*'Custos Unitários'!C$17,0)</f>
        <v>0</v>
      </c>
      <c r="N99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9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98" s="1">
        <f>'Custos Unitários'!$C$23*'Custos Unitários'!$C$6</f>
        <v>302692.44182889489</v>
      </c>
      <c r="Q998" s="5">
        <f>SUM(Tabela2[[#This Row],[custo duto e fibra]:[custo infra estação]])</f>
        <v>1082878.2940608033</v>
      </c>
      <c r="R998" s="2">
        <f>Tabela1[[#This Row],[distância '[km']]]*(1+'Custos Unitários'!$C$8)*('Custos Unitários'!$C$21*'Custos Unitários'!$C$4*'Custos Unitários'!$E$21+'Custos Unitários'!$C$22*'Custos Unitários'!$C$5*'Custos Unitários'!$E$22)</f>
        <v>4964.5686541268642</v>
      </c>
      <c r="S998" s="2">
        <f>Tabela1[[#This Row],[Qtdade Amplificação]]*('Custos Unitários'!D$20)+IF(Tabela1[[#This Row],[Qtdade Amplificação]]&gt;4,TRUNC(Tabela1[[#This Row],[Qtdade Amplificação]]/4)*'Custos Unitários'!D$17,0)</f>
        <v>0</v>
      </c>
      <c r="T99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9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98" s="2">
        <f>'Custos Unitários'!$C$23*'Custos Unitários'!$E$23*'Custos Unitários'!$C$6</f>
        <v>24215.39534631159</v>
      </c>
      <c r="W998" s="5">
        <f>SUM(Tabela3[[#This Row],[opex duto e fibra]:[opex infra estação]])</f>
        <v>62167.209157609585</v>
      </c>
    </row>
    <row r="999" spans="1:23" x14ac:dyDescent="0.25">
      <c r="A999" s="10">
        <v>314780</v>
      </c>
      <c r="B999" s="10" t="s">
        <v>37</v>
      </c>
      <c r="C999" s="10" t="s">
        <v>3237</v>
      </c>
      <c r="D999" s="10" t="s">
        <v>3238</v>
      </c>
      <c r="E999" s="10">
        <v>330412</v>
      </c>
      <c r="F999" s="10" t="s">
        <v>308</v>
      </c>
      <c r="G999" s="10" t="s">
        <v>3239</v>
      </c>
      <c r="H999" s="10" t="s">
        <v>3240</v>
      </c>
      <c r="I999" s="10">
        <v>1</v>
      </c>
      <c r="J999" s="11">
        <v>29.303000000000001</v>
      </c>
      <c r="K999" s="11">
        <f>IF(Tabela1[[#This Row],[distância '[km']]]&gt;100,TRUNC(Tabela1[[#This Row],[distância '[km']]]/'Custos Unitários'!$C$7,0),0)</f>
        <v>0</v>
      </c>
      <c r="L999" s="1">
        <f>Tabela1[[#This Row],[distância '[km']]]*(1+'Custos Unitários'!$C$8)*(('Custos Unitários'!$C$21*'Custos Unitários'!$C$4)+('Custos Unitários'!$C$22*'Custos Unitários'!$C$5))</f>
        <v>1121363.698022689</v>
      </c>
      <c r="M999" s="1">
        <f>Tabela1[[#This Row],[Qtdade Amplificação]]*('Custos Unitários'!C$20)+IF(Tabela1[[#This Row],[Qtdade Amplificação]]&gt;4,TRUNC(Tabela1[[#This Row],[Qtdade Amplificação]]/4)*'Custos Unitários'!C$17,0)</f>
        <v>0</v>
      </c>
      <c r="N99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99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999" s="1">
        <f>'Custos Unitários'!$C$23*'Custos Unitários'!$C$6</f>
        <v>302692.44182889489</v>
      </c>
      <c r="Q999" s="5">
        <f>SUM(Tabela2[[#This Row],[custo duto e fibra]:[custo infra estação]])</f>
        <v>1790527.93757292</v>
      </c>
      <c r="R999" s="2">
        <f>Tabela1[[#This Row],[distância '[km']]]*(1+'Custos Unitários'!$C$8)*('Custos Unitários'!$C$21*'Custos Unitários'!$C$4*'Custos Unitários'!$E$21+'Custos Unitários'!$C$22*'Custos Unitários'!$C$5*'Custos Unitários'!$E$22)</f>
        <v>13456.36437627227</v>
      </c>
      <c r="S999" s="2">
        <f>Tabela1[[#This Row],[Qtdade Amplificação]]*('Custos Unitários'!D$20)+IF(Tabela1[[#This Row],[Qtdade Amplificação]]&gt;4,TRUNC(Tabela1[[#This Row],[Qtdade Amplificação]]/4)*'Custos Unitários'!D$17,0)</f>
        <v>0</v>
      </c>
      <c r="T99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99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999" s="2">
        <f>'Custos Unitários'!$C$23*'Custos Unitários'!$E$23*'Custos Unitários'!$C$6</f>
        <v>24215.39534631159</v>
      </c>
      <c r="W999" s="5">
        <f>SUM(Tabela3[[#This Row],[opex duto e fibra]:[opex infra estação]])</f>
        <v>70659.004879754997</v>
      </c>
    </row>
    <row r="1000" spans="1:23" x14ac:dyDescent="0.25">
      <c r="A1000" s="10">
        <v>314750</v>
      </c>
      <c r="B1000" s="10" t="s">
        <v>37</v>
      </c>
      <c r="C1000" s="10" t="s">
        <v>3241</v>
      </c>
      <c r="D1000" s="10" t="s">
        <v>3242</v>
      </c>
      <c r="E1000" s="10">
        <v>315800</v>
      </c>
      <c r="F1000" s="10" t="s">
        <v>37</v>
      </c>
      <c r="G1000" s="10" t="s">
        <v>2200</v>
      </c>
      <c r="H1000" s="10" t="s">
        <v>2201</v>
      </c>
      <c r="I1000" s="10">
        <v>1</v>
      </c>
      <c r="J1000" s="11">
        <v>24.382000000000001</v>
      </c>
      <c r="K1000" s="11">
        <f>IF(Tabela1[[#This Row],[distância '[km']]]&gt;100,TRUNC(Tabela1[[#This Row],[distância '[km']]]/'Custos Unitários'!$C$7,0),0)</f>
        <v>0</v>
      </c>
      <c r="L1000" s="1">
        <f>Tabela1[[#This Row],[distância '[km']]]*(1+'Custos Unitários'!$C$8)*(('Custos Unitários'!$C$21*'Custos Unitários'!$C$4)+('Custos Unitários'!$C$22*'Custos Unitários'!$C$5))</f>
        <v>933047.45879907196</v>
      </c>
      <c r="M1000" s="1">
        <f>Tabela1[[#This Row],[Qtdade Amplificação]]*('Custos Unitários'!C$20)+IF(Tabela1[[#This Row],[Qtdade Amplificação]]&gt;4,TRUNC(Tabela1[[#This Row],[Qtdade Amplificação]]/4)*'Custos Unitários'!C$17,0)</f>
        <v>0</v>
      </c>
      <c r="N100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0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00" s="1">
        <f>'Custos Unitários'!$C$23*'Custos Unitários'!$C$6</f>
        <v>302692.44182889489</v>
      </c>
      <c r="Q1000" s="5">
        <f>SUM(Tabela2[[#This Row],[custo duto e fibra]:[custo infra estação]])</f>
        <v>1602211.6983493031</v>
      </c>
      <c r="R1000" s="2">
        <f>Tabela1[[#This Row],[distância '[km']]]*(1+'Custos Unitários'!$C$8)*('Custos Unitários'!$C$21*'Custos Unitários'!$C$4*'Custos Unitários'!$E$21+'Custos Unitários'!$C$22*'Custos Unitários'!$C$5*'Custos Unitários'!$E$22)</f>
        <v>11196.569505588865</v>
      </c>
      <c r="S1000" s="2">
        <f>Tabela1[[#This Row],[Qtdade Amplificação]]*('Custos Unitários'!D$20)+IF(Tabela1[[#This Row],[Qtdade Amplificação]]&gt;4,TRUNC(Tabela1[[#This Row],[Qtdade Amplificação]]/4)*'Custos Unitários'!D$17,0)</f>
        <v>0</v>
      </c>
      <c r="T100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0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00" s="2">
        <f>'Custos Unitários'!$C$23*'Custos Unitários'!$E$23*'Custos Unitários'!$C$6</f>
        <v>24215.39534631159</v>
      </c>
      <c r="W1000" s="5">
        <f>SUM(Tabela3[[#This Row],[opex duto e fibra]:[opex infra estação]])</f>
        <v>68399.210009071598</v>
      </c>
    </row>
    <row r="1001" spans="1:23" x14ac:dyDescent="0.25">
      <c r="A1001" s="10">
        <v>251070</v>
      </c>
      <c r="B1001" s="10" t="s">
        <v>61</v>
      </c>
      <c r="C1001" s="10" t="s">
        <v>806</v>
      </c>
      <c r="D1001" s="10" t="s">
        <v>3243</v>
      </c>
      <c r="E1001" s="10">
        <v>251490</v>
      </c>
      <c r="F1001" s="10" t="s">
        <v>61</v>
      </c>
      <c r="G1001" s="10" t="s">
        <v>2128</v>
      </c>
      <c r="H1001" s="10" t="s">
        <v>2129</v>
      </c>
      <c r="I1001" s="10">
        <v>1</v>
      </c>
      <c r="J1001" s="11">
        <v>49.228999999999999</v>
      </c>
      <c r="K1001" s="11">
        <f>IF(Tabela1[[#This Row],[distância '[km']]]&gt;100,TRUNC(Tabela1[[#This Row],[distância '[km']]]/'Custos Unitários'!$C$7,0),0)</f>
        <v>0</v>
      </c>
      <c r="L1001" s="1">
        <f>Tabela1[[#This Row],[distância '[km']]]*(1+'Custos Unitários'!$C$8)*(('Custos Unitários'!$C$21*'Custos Unitários'!$C$4)+('Custos Unitários'!$C$22*'Custos Unitários'!$C$5))</f>
        <v>1883889.4819629032</v>
      </c>
      <c r="M1001" s="1">
        <f>Tabela1[[#This Row],[Qtdade Amplificação]]*('Custos Unitários'!C$20)+IF(Tabela1[[#This Row],[Qtdade Amplificação]]&gt;4,TRUNC(Tabela1[[#This Row],[Qtdade Amplificação]]/4)*'Custos Unitários'!C$17,0)</f>
        <v>0</v>
      </c>
      <c r="N100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0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01" s="1">
        <f>'Custos Unitários'!$C$23*'Custos Unitários'!$C$6</f>
        <v>302692.44182889489</v>
      </c>
      <c r="Q1001" s="5">
        <f>SUM(Tabela2[[#This Row],[custo duto e fibra]:[custo infra estação]])</f>
        <v>2553053.7215131344</v>
      </c>
      <c r="R1001" s="2">
        <f>Tabela1[[#This Row],[distância '[km']]]*(1+'Custos Unitários'!$C$8)*('Custos Unitários'!$C$21*'Custos Unitários'!$C$4*'Custos Unitários'!$E$21+'Custos Unitários'!$C$22*'Custos Unitários'!$C$5*'Custos Unitários'!$E$22)</f>
        <v>22606.673783554841</v>
      </c>
      <c r="S1001" s="2">
        <f>Tabela1[[#This Row],[Qtdade Amplificação]]*('Custos Unitários'!D$20)+IF(Tabela1[[#This Row],[Qtdade Amplificação]]&gt;4,TRUNC(Tabela1[[#This Row],[Qtdade Amplificação]]/4)*'Custos Unitários'!D$17,0)</f>
        <v>0</v>
      </c>
      <c r="T100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0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01" s="2">
        <f>'Custos Unitários'!$C$23*'Custos Unitários'!$E$23*'Custos Unitários'!$C$6</f>
        <v>24215.39534631159</v>
      </c>
      <c r="W1001" s="5">
        <f>SUM(Tabela3[[#This Row],[opex duto e fibra]:[opex infra estação]])</f>
        <v>79809.31428703756</v>
      </c>
    </row>
    <row r="1002" spans="1:23" x14ac:dyDescent="0.25">
      <c r="A1002" s="10">
        <v>210790</v>
      </c>
      <c r="B1002" s="10" t="s">
        <v>17</v>
      </c>
      <c r="C1002" s="10" t="s">
        <v>3244</v>
      </c>
      <c r="D1002" s="10" t="s">
        <v>3245</v>
      </c>
      <c r="E1002" s="10">
        <v>211110</v>
      </c>
      <c r="F1002" s="10" t="s">
        <v>17</v>
      </c>
      <c r="G1002" s="10" t="s">
        <v>4101</v>
      </c>
      <c r="H1002" s="10" t="s">
        <v>4102</v>
      </c>
      <c r="I1002" s="10">
        <v>1</v>
      </c>
      <c r="J1002" s="11">
        <v>43.396999999999998</v>
      </c>
      <c r="K1002" s="11">
        <f>IF(Tabela1[[#This Row],[distância '[km']]]&gt;100,TRUNC(Tabela1[[#This Row],[distância '[km']]]/'Custos Unitários'!$C$7,0),0)</f>
        <v>0</v>
      </c>
      <c r="L1002" s="1">
        <f>Tabela1[[#This Row],[distância '[km']]]*(1+'Custos Unitários'!$C$8)*(('Custos Unitários'!$C$21*'Custos Unitários'!$C$4)+('Custos Unitários'!$C$22*'Custos Unitários'!$C$5))</f>
        <v>1660711.2037364992</v>
      </c>
      <c r="M1002" s="1">
        <f>Tabela1[[#This Row],[Qtdade Amplificação]]*('Custos Unitários'!C$20)+IF(Tabela1[[#This Row],[Qtdade Amplificação]]&gt;4,TRUNC(Tabela1[[#This Row],[Qtdade Amplificação]]/4)*'Custos Unitários'!C$17,0)</f>
        <v>0</v>
      </c>
      <c r="N100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0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02" s="1">
        <f>'Custos Unitários'!$C$23*'Custos Unitários'!$C$6</f>
        <v>302692.44182889489</v>
      </c>
      <c r="Q1002" s="5">
        <f>SUM(Tabela2[[#This Row],[custo duto e fibra]:[custo infra estação]])</f>
        <v>2329875.44328673</v>
      </c>
      <c r="R1002" s="2">
        <f>Tabela1[[#This Row],[distância '[km']]]*(1+'Custos Unitários'!$C$8)*('Custos Unitários'!$C$21*'Custos Unitários'!$C$4*'Custos Unitários'!$E$21+'Custos Unitários'!$C$22*'Custos Unitários'!$C$5*'Custos Unitários'!$E$22)</f>
        <v>19928.534444837991</v>
      </c>
      <c r="S1002" s="2">
        <f>Tabela1[[#This Row],[Qtdade Amplificação]]*('Custos Unitários'!D$20)+IF(Tabela1[[#This Row],[Qtdade Amplificação]]&gt;4,TRUNC(Tabela1[[#This Row],[Qtdade Amplificação]]/4)*'Custos Unitários'!D$17,0)</f>
        <v>0</v>
      </c>
      <c r="T100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0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02" s="2">
        <f>'Custos Unitários'!$C$23*'Custos Unitários'!$E$23*'Custos Unitários'!$C$6</f>
        <v>24215.39534631159</v>
      </c>
      <c r="W1002" s="5">
        <f>SUM(Tabela3[[#This Row],[opex duto e fibra]:[opex infra estação]])</f>
        <v>77131.17494832071</v>
      </c>
    </row>
    <row r="1003" spans="1:23" x14ac:dyDescent="0.25">
      <c r="A1003" s="10">
        <v>270650</v>
      </c>
      <c r="B1003" s="10" t="s">
        <v>589</v>
      </c>
      <c r="C1003" s="10" t="s">
        <v>3246</v>
      </c>
      <c r="D1003" s="10" t="s">
        <v>3247</v>
      </c>
      <c r="E1003" s="10">
        <v>270510</v>
      </c>
      <c r="F1003" s="10" t="s">
        <v>589</v>
      </c>
      <c r="G1003" s="10" t="s">
        <v>3248</v>
      </c>
      <c r="H1003" s="10" t="s">
        <v>3249</v>
      </c>
      <c r="I1003" s="10">
        <v>1</v>
      </c>
      <c r="J1003" s="11">
        <v>18.053999999999998</v>
      </c>
      <c r="K1003" s="11">
        <f>IF(Tabela1[[#This Row],[distância '[km']]]&gt;100,TRUNC(Tabela1[[#This Row],[distância '[km']]]/'Custos Unitários'!$C$7,0),0)</f>
        <v>0</v>
      </c>
      <c r="L1003" s="1">
        <f>Tabela1[[#This Row],[distância '[km']]]*(1+'Custos Unitários'!$C$8)*(('Custos Unitários'!$C$21*'Custos Unitários'!$C$4)+('Custos Unitários'!$C$22*'Custos Unitários'!$C$5))</f>
        <v>690888.31191692397</v>
      </c>
      <c r="M1003" s="1">
        <f>Tabela1[[#This Row],[Qtdade Amplificação]]*('Custos Unitários'!C$20)+IF(Tabela1[[#This Row],[Qtdade Amplificação]]&gt;4,TRUNC(Tabela1[[#This Row],[Qtdade Amplificação]]/4)*'Custos Unitários'!C$17,0)</f>
        <v>0</v>
      </c>
      <c r="N100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0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03" s="1">
        <f>'Custos Unitários'!$C$23*'Custos Unitários'!$C$6</f>
        <v>302692.44182889489</v>
      </c>
      <c r="Q1003" s="5">
        <f>SUM(Tabela2[[#This Row],[custo duto e fibra]:[custo infra estação]])</f>
        <v>1360052.5514671551</v>
      </c>
      <c r="R1003" s="2">
        <f>Tabela1[[#This Row],[distância '[km']]]*(1+'Custos Unitários'!$C$8)*('Custos Unitários'!$C$21*'Custos Unitários'!$C$4*'Custos Unitários'!$E$21+'Custos Unitários'!$C$22*'Custos Unitários'!$C$5*'Custos Unitários'!$E$22)</f>
        <v>8290.6597430030888</v>
      </c>
      <c r="S1003" s="2">
        <f>Tabela1[[#This Row],[Qtdade Amplificação]]*('Custos Unitários'!D$20)+IF(Tabela1[[#This Row],[Qtdade Amplificação]]&gt;4,TRUNC(Tabela1[[#This Row],[Qtdade Amplificação]]/4)*'Custos Unitários'!D$17,0)</f>
        <v>0</v>
      </c>
      <c r="T100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0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03" s="2">
        <f>'Custos Unitários'!$C$23*'Custos Unitários'!$E$23*'Custos Unitários'!$C$6</f>
        <v>24215.39534631159</v>
      </c>
      <c r="W1003" s="5">
        <f>SUM(Tabela3[[#This Row],[opex duto e fibra]:[opex infra estação]])</f>
        <v>65493.300246485815</v>
      </c>
    </row>
    <row r="1004" spans="1:23" x14ac:dyDescent="0.25">
      <c r="A1004" s="10">
        <v>314795</v>
      </c>
      <c r="B1004" s="10" t="s">
        <v>37</v>
      </c>
      <c r="C1004" s="10" t="s">
        <v>3250</v>
      </c>
      <c r="D1004" s="10" t="s">
        <v>3251</v>
      </c>
      <c r="E1004" s="10">
        <v>313535</v>
      </c>
      <c r="F1004" s="10" t="s">
        <v>37</v>
      </c>
      <c r="G1004" s="10" t="s">
        <v>3252</v>
      </c>
      <c r="H1004" s="10" t="s">
        <v>3253</v>
      </c>
      <c r="I1004" s="10">
        <v>1</v>
      </c>
      <c r="J1004" s="11">
        <v>33.069000000000003</v>
      </c>
      <c r="K1004" s="11">
        <f>IF(Tabela1[[#This Row],[distância '[km']]]&gt;100,TRUNC(Tabela1[[#This Row],[distância '[km']]]/'Custos Unitários'!$C$7,0),0)</f>
        <v>0</v>
      </c>
      <c r="L1004" s="1">
        <f>Tabela1[[#This Row],[distância '[km']]]*(1+'Custos Unitários'!$C$8)*(('Custos Unitários'!$C$21*'Custos Unitários'!$C$4)+('Custos Unitários'!$C$22*'Custos Unitários'!$C$5))</f>
        <v>1265480.5354370645</v>
      </c>
      <c r="M1004" s="1">
        <f>Tabela1[[#This Row],[Qtdade Amplificação]]*('Custos Unitários'!C$20)+IF(Tabela1[[#This Row],[Qtdade Amplificação]]&gt;4,TRUNC(Tabela1[[#This Row],[Qtdade Amplificação]]/4)*'Custos Unitários'!C$17,0)</f>
        <v>0</v>
      </c>
      <c r="N100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0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04" s="1">
        <f>'Custos Unitários'!$C$23*'Custos Unitários'!$C$6</f>
        <v>302692.44182889489</v>
      </c>
      <c r="Q1004" s="5">
        <f>SUM(Tabela2[[#This Row],[custo duto e fibra]:[custo infra estação]])</f>
        <v>1934644.7749872955</v>
      </c>
      <c r="R1004" s="2">
        <f>Tabela1[[#This Row],[distância '[km']]]*(1+'Custos Unitários'!$C$8)*('Custos Unitários'!$C$21*'Custos Unitários'!$C$4*'Custos Unitários'!$E$21+'Custos Unitários'!$C$22*'Custos Unitários'!$C$5*'Custos Unitários'!$E$22)</f>
        <v>15185.766425244776</v>
      </c>
      <c r="S1004" s="2">
        <f>Tabela1[[#This Row],[Qtdade Amplificação]]*('Custos Unitários'!D$20)+IF(Tabela1[[#This Row],[Qtdade Amplificação]]&gt;4,TRUNC(Tabela1[[#This Row],[Qtdade Amplificação]]/4)*'Custos Unitários'!D$17,0)</f>
        <v>0</v>
      </c>
      <c r="T100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0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04" s="2">
        <f>'Custos Unitários'!$C$23*'Custos Unitários'!$E$23*'Custos Unitários'!$C$6</f>
        <v>24215.39534631159</v>
      </c>
      <c r="W1004" s="5">
        <f>SUM(Tabela3[[#This Row],[opex duto e fibra]:[opex infra estação]])</f>
        <v>72388.406928727505</v>
      </c>
    </row>
    <row r="1005" spans="1:23" x14ac:dyDescent="0.25">
      <c r="A1005" s="10">
        <v>220777</v>
      </c>
      <c r="B1005" s="10" t="s">
        <v>27</v>
      </c>
      <c r="C1005" s="10" t="s">
        <v>3254</v>
      </c>
      <c r="D1005" s="10" t="s">
        <v>3255</v>
      </c>
      <c r="E1005" s="10">
        <v>220780</v>
      </c>
      <c r="F1005" s="10" t="s">
        <v>27</v>
      </c>
      <c r="G1005" s="10" t="s">
        <v>30</v>
      </c>
      <c r="H1005" s="10" t="s">
        <v>31</v>
      </c>
      <c r="I1005" s="10">
        <v>1</v>
      </c>
      <c r="J1005" s="11">
        <v>60.78</v>
      </c>
      <c r="K1005" s="11">
        <f>IF(Tabela1[[#This Row],[distância '[km']]]&gt;100,TRUNC(Tabela1[[#This Row],[distância '[km']]]/'Custos Unitários'!$C$7,0),0)</f>
        <v>0</v>
      </c>
      <c r="L1005" s="1">
        <f>Tabela1[[#This Row],[distância '[km']]]*(1+'Custos Unitários'!$C$8)*(('Custos Unitários'!$C$21*'Custos Unitários'!$C$4)+('Custos Unitários'!$C$22*'Custos Unitários'!$C$5))</f>
        <v>2325921.7679356732</v>
      </c>
      <c r="M1005" s="1">
        <f>Tabela1[[#This Row],[Qtdade Amplificação]]*('Custos Unitários'!C$20)+IF(Tabela1[[#This Row],[Qtdade Amplificação]]&gt;4,TRUNC(Tabela1[[#This Row],[Qtdade Amplificação]]/4)*'Custos Unitários'!C$17,0)</f>
        <v>0</v>
      </c>
      <c r="N100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00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005" s="1">
        <f>'Custos Unitários'!$C$23*'Custos Unitários'!$C$6</f>
        <v>302692.44182889489</v>
      </c>
      <c r="Q1005" s="5">
        <f>SUM(Tabela2[[#This Row],[custo duto e fibra]:[custo infra estação]])</f>
        <v>3000495.6954365466</v>
      </c>
      <c r="R1005" s="2">
        <f>Tabela1[[#This Row],[distância '[km']]]*(1+'Custos Unitários'!$C$8)*('Custos Unitários'!$C$21*'Custos Unitários'!$C$4*'Custos Unitários'!$E$21+'Custos Unitários'!$C$22*'Custos Unitários'!$C$5*'Custos Unitários'!$E$22)</f>
        <v>27911.061215228081</v>
      </c>
      <c r="S1005" s="2">
        <f>Tabela1[[#This Row],[Qtdade Amplificação]]*('Custos Unitários'!D$20)+IF(Tabela1[[#This Row],[Qtdade Amplificação]]&gt;4,TRUNC(Tabela1[[#This Row],[Qtdade Amplificação]]/4)*'Custos Unitários'!D$17,0)</f>
        <v>0</v>
      </c>
      <c r="T100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00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005" s="2">
        <f>'Custos Unitários'!$C$23*'Custos Unitários'!$E$23*'Custos Unitários'!$C$6</f>
        <v>24215.39534631159</v>
      </c>
      <c r="W1005" s="5">
        <f>SUM(Tabela3[[#This Row],[opex duto e fibra]:[opex infra estação]])</f>
        <v>85654.670513775025</v>
      </c>
    </row>
    <row r="1006" spans="1:23" x14ac:dyDescent="0.25">
      <c r="A1006" s="10">
        <v>171630</v>
      </c>
      <c r="B1006" s="10" t="s">
        <v>20</v>
      </c>
      <c r="C1006" s="10" t="s">
        <v>3256</v>
      </c>
      <c r="D1006" s="10" t="s">
        <v>3257</v>
      </c>
      <c r="E1006" s="10">
        <v>170230</v>
      </c>
      <c r="F1006" s="10" t="s">
        <v>20</v>
      </c>
      <c r="G1006" s="10" t="s">
        <v>393</v>
      </c>
      <c r="H1006" s="10" t="s">
        <v>394</v>
      </c>
      <c r="I1006" s="10">
        <v>1</v>
      </c>
      <c r="J1006" s="11">
        <v>39.398000000000003</v>
      </c>
      <c r="K1006" s="11">
        <f>IF(Tabela1[[#This Row],[distância '[km']]]&gt;100,TRUNC(Tabela1[[#This Row],[distância '[km']]]/'Custos Unitários'!$C$7,0),0)</f>
        <v>0</v>
      </c>
      <c r="L1006" s="1">
        <f>Tabela1[[#This Row],[distância '[km']]]*(1+'Custos Unitários'!$C$8)*(('Custos Unitários'!$C$21*'Custos Unitários'!$C$4)+('Custos Unitários'!$C$22*'Custos Unitários'!$C$5))</f>
        <v>1507677.9501995665</v>
      </c>
      <c r="M1006" s="1">
        <f>Tabela1[[#This Row],[Qtdade Amplificação]]*('Custos Unitários'!C$20)+IF(Tabela1[[#This Row],[Qtdade Amplificação]]&gt;4,TRUNC(Tabela1[[#This Row],[Qtdade Amplificação]]/4)*'Custos Unitários'!C$17,0)</f>
        <v>0</v>
      </c>
      <c r="N100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0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06" s="1">
        <f>'Custos Unitários'!$C$23*'Custos Unitários'!$C$6</f>
        <v>302692.44182889489</v>
      </c>
      <c r="Q1006" s="5">
        <f>SUM(Tabela2[[#This Row],[custo duto e fibra]:[custo infra estação]])</f>
        <v>2176842.1897497978</v>
      </c>
      <c r="R1006" s="2">
        <f>Tabela1[[#This Row],[distância '[km']]]*(1+'Custos Unitários'!$C$8)*('Custos Unitários'!$C$21*'Custos Unitários'!$C$4*'Custos Unitários'!$E$21+'Custos Unitários'!$C$22*'Custos Unitários'!$C$5*'Custos Unitários'!$E$22)</f>
        <v>18092.135402394801</v>
      </c>
      <c r="S1006" s="2">
        <f>Tabela1[[#This Row],[Qtdade Amplificação]]*('Custos Unitários'!D$20)+IF(Tabela1[[#This Row],[Qtdade Amplificação]]&gt;4,TRUNC(Tabela1[[#This Row],[Qtdade Amplificação]]/4)*'Custos Unitários'!D$17,0)</f>
        <v>0</v>
      </c>
      <c r="T100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0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06" s="2">
        <f>'Custos Unitários'!$C$23*'Custos Unitários'!$E$23*'Custos Unitários'!$C$6</f>
        <v>24215.39534631159</v>
      </c>
      <c r="W1006" s="5">
        <f>SUM(Tabela3[[#This Row],[opex duto e fibra]:[opex infra estação]])</f>
        <v>75294.775905877526</v>
      </c>
    </row>
    <row r="1007" spans="1:23" x14ac:dyDescent="0.25">
      <c r="A1007" s="10">
        <v>220779</v>
      </c>
      <c r="B1007" s="10" t="s">
        <v>27</v>
      </c>
      <c r="C1007" s="10" t="s">
        <v>3258</v>
      </c>
      <c r="D1007" s="10" t="s">
        <v>3259</v>
      </c>
      <c r="E1007" s="10">
        <v>220040</v>
      </c>
      <c r="F1007" s="10" t="s">
        <v>27</v>
      </c>
      <c r="G1007" s="10" t="s">
        <v>191</v>
      </c>
      <c r="H1007" s="10" t="s">
        <v>192</v>
      </c>
      <c r="I1007" s="10">
        <v>1</v>
      </c>
      <c r="J1007" s="11">
        <v>31.948</v>
      </c>
      <c r="K1007" s="11">
        <f>IF(Tabela1[[#This Row],[distância '[km']]]&gt;100,TRUNC(Tabela1[[#This Row],[distância '[km']]]/'Custos Unitários'!$C$7,0),0)</f>
        <v>0</v>
      </c>
      <c r="L1007" s="1">
        <f>Tabela1[[#This Row],[distância '[km']]]*(1+'Custos Unitários'!$C$8)*(('Custos Unitários'!$C$21*'Custos Unitários'!$C$4)+('Custos Unitários'!$C$22*'Custos Unitários'!$C$5))</f>
        <v>1222582.2415598701</v>
      </c>
      <c r="M1007" s="1">
        <f>Tabela1[[#This Row],[Qtdade Amplificação]]*('Custos Unitários'!C$20)+IF(Tabela1[[#This Row],[Qtdade Amplificação]]&gt;4,TRUNC(Tabela1[[#This Row],[Qtdade Amplificação]]/4)*'Custos Unitários'!C$17,0)</f>
        <v>0</v>
      </c>
      <c r="N100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0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07" s="1">
        <f>'Custos Unitários'!$C$23*'Custos Unitários'!$C$6</f>
        <v>302692.44182889489</v>
      </c>
      <c r="Q1007" s="5">
        <f>SUM(Tabela2[[#This Row],[custo duto e fibra]:[custo infra estação]])</f>
        <v>1891746.4811101011</v>
      </c>
      <c r="R1007" s="2">
        <f>Tabela1[[#This Row],[distância '[km']]]*(1+'Custos Unitários'!$C$8)*('Custos Unitários'!$C$21*'Custos Unitários'!$C$4*'Custos Unitários'!$E$21+'Custos Unitários'!$C$22*'Custos Unitários'!$C$5*'Custos Unitários'!$E$22)</f>
        <v>14670.98689871844</v>
      </c>
      <c r="S1007" s="2">
        <f>Tabela1[[#This Row],[Qtdade Amplificação]]*('Custos Unitários'!D$20)+IF(Tabela1[[#This Row],[Qtdade Amplificação]]&gt;4,TRUNC(Tabela1[[#This Row],[Qtdade Amplificação]]/4)*'Custos Unitários'!D$17,0)</f>
        <v>0</v>
      </c>
      <c r="T100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0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07" s="2">
        <f>'Custos Unitários'!$C$23*'Custos Unitários'!$E$23*'Custos Unitários'!$C$6</f>
        <v>24215.39534631159</v>
      </c>
      <c r="W1007" s="5">
        <f>SUM(Tabela3[[#This Row],[opex duto e fibra]:[opex infra estação]])</f>
        <v>71873.627402201164</v>
      </c>
    </row>
    <row r="1008" spans="1:23" x14ac:dyDescent="0.25">
      <c r="A1008" s="10">
        <v>130350</v>
      </c>
      <c r="B1008" s="10" t="s">
        <v>213</v>
      </c>
      <c r="C1008" s="10" t="s">
        <v>3260</v>
      </c>
      <c r="D1008" s="10" t="s">
        <v>3261</v>
      </c>
      <c r="E1008" s="10">
        <v>120080</v>
      </c>
      <c r="F1008" s="10" t="s">
        <v>691</v>
      </c>
      <c r="G1008" s="10" t="s">
        <v>4725</v>
      </c>
      <c r="H1008" s="10" t="s">
        <v>4741</v>
      </c>
      <c r="I1008" s="10">
        <v>0</v>
      </c>
      <c r="J1008" s="11">
        <v>215.4937812051661</v>
      </c>
      <c r="K1008" s="11">
        <f>IF(Tabela1[[#This Row],[distância '[km']]]&gt;100,TRUNC(Tabela1[[#This Row],[distância '[km']]]/'Custos Unitários'!$C$7,0),0)</f>
        <v>3</v>
      </c>
      <c r="L1008" s="1">
        <f>Tabela1[[#This Row],[distância '[km']]]*(1+'Custos Unitários'!$C$8)*(('Custos Unitários'!$C$21*'Custos Unitários'!$C$4)+('Custos Unitários'!$C$22*'Custos Unitários'!$C$5))</f>
        <v>8246490.2362596747</v>
      </c>
      <c r="M1008" s="1">
        <f>Tabela1[[#This Row],[Qtdade Amplificação]]*('Custos Unitários'!C$20)+IF(Tabela1[[#This Row],[Qtdade Amplificação]]&gt;4,TRUNC(Tabela1[[#This Row],[Qtdade Amplificação]]/4)*'Custos Unitários'!C$17,0)</f>
        <v>699023.31543720409</v>
      </c>
      <c r="N100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00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008" s="1">
        <f>'Custos Unitários'!$C$23*'Custos Unitários'!$C$6</f>
        <v>302692.44182889489</v>
      </c>
      <c r="Q1008" s="5">
        <f>SUM(Tabela2[[#This Row],[custo duto e fibra]:[custo infra estação]])</f>
        <v>9665989.1323385797</v>
      </c>
      <c r="R1008" s="2">
        <f>Tabela1[[#This Row],[distância '[km']]]*(1+'Custos Unitários'!$C$8)*('Custos Unitários'!$C$21*'Custos Unitários'!$C$4*'Custos Unitários'!$E$21+'Custos Unitários'!$C$22*'Custos Unitários'!$C$5*'Custos Unitários'!$E$22)</f>
        <v>98957.882835116106</v>
      </c>
      <c r="S1008" s="2">
        <f>Tabela1[[#This Row],[Qtdade Amplificação]]*('Custos Unitários'!D$20)+IF(Tabela1[[#This Row],[Qtdade Amplificação]]&gt;4,TRUNC(Tabela1[[#This Row],[Qtdade Amplificação]]/4)*'Custos Unitários'!D$17,0)</f>
        <v>53737.035117555082</v>
      </c>
      <c r="T100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00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008" s="2">
        <f>'Custos Unitários'!$C$23*'Custos Unitários'!$E$23*'Custos Unitários'!$C$6</f>
        <v>24215.39534631159</v>
      </c>
      <c r="W1008" s="5">
        <f>SUM(Tabela3[[#This Row],[opex duto e fibra]:[opex infra estação]])</f>
        <v>215028.69256530082</v>
      </c>
    </row>
    <row r="1009" spans="1:23" x14ac:dyDescent="0.25">
      <c r="A1009" s="10">
        <v>314830</v>
      </c>
      <c r="B1009" s="10" t="s">
        <v>37</v>
      </c>
      <c r="C1009" s="10" t="s">
        <v>3262</v>
      </c>
      <c r="D1009" s="10" t="s">
        <v>3263</v>
      </c>
      <c r="E1009" s="10">
        <v>316150</v>
      </c>
      <c r="F1009" s="10" t="s">
        <v>37</v>
      </c>
      <c r="G1009" s="10" t="s">
        <v>3264</v>
      </c>
      <c r="H1009" s="10" t="s">
        <v>3265</v>
      </c>
      <c r="I1009" s="10">
        <v>1</v>
      </c>
      <c r="J1009" s="11">
        <v>23.521999999999998</v>
      </c>
      <c r="K1009" s="11">
        <f>IF(Tabela1[[#This Row],[distância '[km']]]&gt;100,TRUNC(Tabela1[[#This Row],[distância '[km']]]/'Custos Unitários'!$C$7,0),0)</f>
        <v>0</v>
      </c>
      <c r="L1009" s="1">
        <f>Tabela1[[#This Row],[distância '[km']]]*(1+'Custos Unitários'!$C$8)*(('Custos Unitários'!$C$21*'Custos Unitários'!$C$4)+('Custos Unitários'!$C$22*'Custos Unitários'!$C$5))</f>
        <v>900137.08169435512</v>
      </c>
      <c r="M1009" s="1">
        <f>Tabela1[[#This Row],[Qtdade Amplificação]]*('Custos Unitários'!C$20)+IF(Tabela1[[#This Row],[Qtdade Amplificação]]&gt;4,TRUNC(Tabela1[[#This Row],[Qtdade Amplificação]]/4)*'Custos Unitários'!C$17,0)</f>
        <v>0</v>
      </c>
      <c r="N100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0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09" s="1">
        <f>'Custos Unitários'!$C$23*'Custos Unitários'!$C$6</f>
        <v>302692.44182889489</v>
      </c>
      <c r="Q1009" s="5">
        <f>SUM(Tabela2[[#This Row],[custo duto e fibra]:[custo infra estação]])</f>
        <v>1569301.3212445863</v>
      </c>
      <c r="R1009" s="2">
        <f>Tabela1[[#This Row],[distância '[km']]]*(1+'Custos Unitários'!$C$8)*('Custos Unitários'!$C$21*'Custos Unitários'!$C$4*'Custos Unitários'!$E$21+'Custos Unitários'!$C$22*'Custos Unitários'!$C$5*'Custos Unitários'!$E$22)</f>
        <v>10801.644980332263</v>
      </c>
      <c r="S1009" s="2">
        <f>Tabela1[[#This Row],[Qtdade Amplificação]]*('Custos Unitários'!D$20)+IF(Tabela1[[#This Row],[Qtdade Amplificação]]&gt;4,TRUNC(Tabela1[[#This Row],[Qtdade Amplificação]]/4)*'Custos Unitários'!D$17,0)</f>
        <v>0</v>
      </c>
      <c r="T100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0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09" s="2">
        <f>'Custos Unitários'!$C$23*'Custos Unitários'!$E$23*'Custos Unitários'!$C$6</f>
        <v>24215.39534631159</v>
      </c>
      <c r="W1009" s="5">
        <f>SUM(Tabela3[[#This Row],[opex duto e fibra]:[opex infra estação]])</f>
        <v>68004.285483814994</v>
      </c>
    </row>
    <row r="1010" spans="1:23" x14ac:dyDescent="0.25">
      <c r="A1010" s="10">
        <v>210805</v>
      </c>
      <c r="B1010" s="10" t="s">
        <v>17</v>
      </c>
      <c r="C1010" s="10" t="s">
        <v>3266</v>
      </c>
      <c r="D1010" s="10" t="s">
        <v>3267</v>
      </c>
      <c r="E1010" s="10">
        <v>211250</v>
      </c>
      <c r="F1010" s="10" t="s">
        <v>17</v>
      </c>
      <c r="G1010" s="10" t="s">
        <v>3268</v>
      </c>
      <c r="H1010" s="10" t="s">
        <v>3269</v>
      </c>
      <c r="I1010" s="10">
        <v>1</v>
      </c>
      <c r="J1010" s="11">
        <v>33.820999999999998</v>
      </c>
      <c r="K1010" s="11">
        <f>IF(Tabela1[[#This Row],[distância '[km']]]&gt;100,TRUNC(Tabela1[[#This Row],[distância '[km']]]/'Custos Unitários'!$C$7,0),0)</f>
        <v>0</v>
      </c>
      <c r="L1010" s="1">
        <f>Tabela1[[#This Row],[distância '[km']]]*(1+'Custos Unitários'!$C$8)*(('Custos Unitários'!$C$21*'Custos Unitários'!$C$4)+('Custos Unitários'!$C$22*'Custos Unitários'!$C$5))</f>
        <v>1294257.9814635143</v>
      </c>
      <c r="M1010" s="1">
        <f>Tabela1[[#This Row],[Qtdade Amplificação]]*('Custos Unitários'!C$20)+IF(Tabela1[[#This Row],[Qtdade Amplificação]]&gt;4,TRUNC(Tabela1[[#This Row],[Qtdade Amplificação]]/4)*'Custos Unitários'!C$17,0)</f>
        <v>0</v>
      </c>
      <c r="N101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1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10" s="1">
        <f>'Custos Unitários'!$C$23*'Custos Unitários'!$C$6</f>
        <v>302692.44182889489</v>
      </c>
      <c r="Q1010" s="5">
        <f>SUM(Tabela2[[#This Row],[custo duto e fibra]:[custo infra estação]])</f>
        <v>1963422.2210137453</v>
      </c>
      <c r="R1010" s="2">
        <f>Tabela1[[#This Row],[distância '[km']]]*(1+'Custos Unitários'!$C$8)*('Custos Unitários'!$C$21*'Custos Unitários'!$C$4*'Custos Unitários'!$E$21+'Custos Unitários'!$C$22*'Custos Unitários'!$C$5*'Custos Unitários'!$E$22)</f>
        <v>15531.095777562172</v>
      </c>
      <c r="S1010" s="2">
        <f>Tabela1[[#This Row],[Qtdade Amplificação]]*('Custos Unitários'!D$20)+IF(Tabela1[[#This Row],[Qtdade Amplificação]]&gt;4,TRUNC(Tabela1[[#This Row],[Qtdade Amplificação]]/4)*'Custos Unitários'!D$17,0)</f>
        <v>0</v>
      </c>
      <c r="T101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1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10" s="2">
        <f>'Custos Unitários'!$C$23*'Custos Unitários'!$E$23*'Custos Unitários'!$C$6</f>
        <v>24215.39534631159</v>
      </c>
      <c r="W1010" s="5">
        <f>SUM(Tabela3[[#This Row],[opex duto e fibra]:[opex infra estação]])</f>
        <v>72733.736281044898</v>
      </c>
    </row>
    <row r="1011" spans="1:23" x14ac:dyDescent="0.25">
      <c r="A1011" s="10">
        <v>314840</v>
      </c>
      <c r="B1011" s="10" t="s">
        <v>37</v>
      </c>
      <c r="C1011" s="10" t="s">
        <v>3272</v>
      </c>
      <c r="D1011" s="10" t="s">
        <v>3273</v>
      </c>
      <c r="E1011" s="10">
        <v>313610</v>
      </c>
      <c r="F1011" s="10" t="s">
        <v>37</v>
      </c>
      <c r="G1011" s="10" t="s">
        <v>797</v>
      </c>
      <c r="H1011" s="10" t="s">
        <v>798</v>
      </c>
      <c r="I1011" s="10">
        <v>1</v>
      </c>
      <c r="J1011" s="11">
        <v>128.96</v>
      </c>
      <c r="K1011" s="11">
        <f>IF(Tabela1[[#This Row],[distância '[km']]]&gt;100,TRUNC(Tabela1[[#This Row],[distância '[km']]]/'Custos Unitários'!$C$7,0),0)</f>
        <v>1</v>
      </c>
      <c r="L1011" s="1">
        <f>Tabela1[[#This Row],[distância '[km']]]*(1+'Custos Unitários'!$C$8)*(('Custos Unitários'!$C$21*'Custos Unitários'!$C$4)+('Custos Unitários'!$C$22*'Custos Unitários'!$C$5))</f>
        <v>4935025.8504933277</v>
      </c>
      <c r="M1011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101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01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011" s="1">
        <f>'Custos Unitários'!$C$23*'Custos Unitários'!$C$6</f>
        <v>302692.44182889489</v>
      </c>
      <c r="Q1011" s="5">
        <f>SUM(Tabela2[[#This Row],[custo duto e fibra]:[custo infra estação]])</f>
        <v>5888509.2029474303</v>
      </c>
      <c r="R1011" s="2">
        <f>Tabela1[[#This Row],[distância '[km']]]*(1+'Custos Unitários'!$C$8)*('Custos Unitários'!$C$21*'Custos Unitários'!$C$4*'Custos Unitários'!$E$21+'Custos Unitários'!$C$22*'Custos Unitários'!$C$5*'Custos Unitários'!$E$22)</f>
        <v>59220.310205919937</v>
      </c>
      <c r="S1011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101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01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011" s="2">
        <f>'Custos Unitários'!$C$23*'Custos Unitários'!$E$23*'Custos Unitários'!$C$6</f>
        <v>24215.39534631159</v>
      </c>
      <c r="W1011" s="5">
        <f>SUM(Tabela3[[#This Row],[opex duto e fibra]:[opex infra estação]])</f>
        <v>139466.42985773465</v>
      </c>
    </row>
    <row r="1012" spans="1:23" x14ac:dyDescent="0.25">
      <c r="A1012" s="10">
        <v>210810</v>
      </c>
      <c r="B1012" s="10" t="s">
        <v>17</v>
      </c>
      <c r="C1012" s="10" t="s">
        <v>3274</v>
      </c>
      <c r="D1012" s="10" t="s">
        <v>3275</v>
      </c>
      <c r="E1012" s="10">
        <v>211300</v>
      </c>
      <c r="F1012" s="10" t="s">
        <v>17</v>
      </c>
      <c r="G1012" s="10" t="s">
        <v>165</v>
      </c>
      <c r="H1012" s="10" t="s">
        <v>166</v>
      </c>
      <c r="I1012" s="10">
        <v>1</v>
      </c>
      <c r="J1012" s="11">
        <v>18.864000000000001</v>
      </c>
      <c r="K1012" s="11">
        <f>IF(Tabela1[[#This Row],[distância '[km']]]&gt;100,TRUNC(Tabela1[[#This Row],[distância '[km']]]/'Custos Unitários'!$C$7,0),0)</f>
        <v>0</v>
      </c>
      <c r="L1012" s="1">
        <f>Tabela1[[#This Row],[distância '[km']]]*(1+'Custos Unitários'!$C$8)*(('Custos Unitários'!$C$21*'Custos Unitários'!$C$4)+('Custos Unitários'!$C$22*'Custos Unitários'!$C$5))</f>
        <v>721885.29500392475</v>
      </c>
      <c r="M1012" s="1">
        <f>Tabela1[[#This Row],[Qtdade Amplificação]]*('Custos Unitários'!C$20)+IF(Tabela1[[#This Row],[Qtdade Amplificação]]&gt;4,TRUNC(Tabela1[[#This Row],[Qtdade Amplificação]]/4)*'Custos Unitários'!C$17,0)</f>
        <v>0</v>
      </c>
      <c r="N101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1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12" s="1">
        <f>'Custos Unitários'!$C$23*'Custos Unitários'!$C$6</f>
        <v>302692.44182889489</v>
      </c>
      <c r="Q1012" s="5">
        <f>SUM(Tabela2[[#This Row],[custo duto e fibra]:[custo infra estação]])</f>
        <v>1391049.534554156</v>
      </c>
      <c r="R1012" s="2">
        <f>Tabela1[[#This Row],[distância '[km']]]*(1+'Custos Unitários'!$C$8)*('Custos Unitários'!$C$21*'Custos Unitários'!$C$4*'Custos Unitários'!$E$21+'Custos Unitários'!$C$22*'Custos Unitários'!$C$5*'Custos Unitários'!$E$22)</f>
        <v>8662.6235400470978</v>
      </c>
      <c r="S1012" s="2">
        <f>Tabela1[[#This Row],[Qtdade Amplificação]]*('Custos Unitários'!D$20)+IF(Tabela1[[#This Row],[Qtdade Amplificação]]&gt;4,TRUNC(Tabela1[[#This Row],[Qtdade Amplificação]]/4)*'Custos Unitários'!D$17,0)</f>
        <v>0</v>
      </c>
      <c r="T101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1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12" s="2">
        <f>'Custos Unitários'!$C$23*'Custos Unitários'!$E$23*'Custos Unitários'!$C$6</f>
        <v>24215.39534631159</v>
      </c>
      <c r="W1012" s="5">
        <f>SUM(Tabela3[[#This Row],[opex duto e fibra]:[opex infra estação]])</f>
        <v>65865.264043529824</v>
      </c>
    </row>
    <row r="1013" spans="1:23" x14ac:dyDescent="0.25">
      <c r="A1013" s="10">
        <v>314850</v>
      </c>
      <c r="B1013" s="10" t="s">
        <v>37</v>
      </c>
      <c r="C1013" s="10" t="s">
        <v>3276</v>
      </c>
      <c r="D1013" s="10" t="s">
        <v>3277</v>
      </c>
      <c r="E1013" s="10">
        <v>316860</v>
      </c>
      <c r="F1013" s="10" t="s">
        <v>37</v>
      </c>
      <c r="G1013" s="10" t="s">
        <v>59</v>
      </c>
      <c r="H1013" s="10" t="s">
        <v>60</v>
      </c>
      <c r="I1013" s="10">
        <v>1</v>
      </c>
      <c r="J1013" s="11">
        <v>101.33799999999999</v>
      </c>
      <c r="K1013" s="11">
        <f>IF(Tabela1[[#This Row],[distância '[km']]]&gt;100,TRUNC(Tabela1[[#This Row],[distância '[km']]]/'Custos Unitários'!$C$7,0),0)</f>
        <v>1</v>
      </c>
      <c r="L1013" s="1">
        <f>Tabela1[[#This Row],[distância '[km']]]*(1+'Custos Unitários'!$C$8)*(('Custos Unitários'!$C$21*'Custos Unitários'!$C$4)+('Custos Unitários'!$C$22*'Custos Unitários'!$C$5))</f>
        <v>3877990.4593462525</v>
      </c>
      <c r="M1013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101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01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013" s="1">
        <f>'Custos Unitários'!$C$23*'Custos Unitários'!$C$6</f>
        <v>302692.44182889489</v>
      </c>
      <c r="Q1013" s="5">
        <f>SUM(Tabela2[[#This Row],[custo duto e fibra]:[custo infra estação]])</f>
        <v>4831473.8118003551</v>
      </c>
      <c r="R1013" s="2">
        <f>Tabela1[[#This Row],[distância '[km']]]*(1+'Custos Unitários'!$C$8)*('Custos Unitários'!$C$21*'Custos Unitários'!$C$4*'Custos Unitários'!$E$21+'Custos Unitários'!$C$22*'Custos Unitários'!$C$5*'Custos Unitários'!$E$22)</f>
        <v>46535.885512155037</v>
      </c>
      <c r="S1013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101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01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013" s="2">
        <f>'Custos Unitários'!$C$23*'Custos Unitários'!$E$23*'Custos Unitários'!$C$6</f>
        <v>24215.39534631159</v>
      </c>
      <c r="W1013" s="5">
        <f>SUM(Tabela3[[#This Row],[opex duto e fibra]:[opex infra estação]])</f>
        <v>126782.00516396973</v>
      </c>
    </row>
    <row r="1014" spans="1:23" x14ac:dyDescent="0.25">
      <c r="A1014" s="10">
        <v>220785</v>
      </c>
      <c r="B1014" s="10" t="s">
        <v>27</v>
      </c>
      <c r="C1014" s="10" t="s">
        <v>3278</v>
      </c>
      <c r="D1014" s="10" t="s">
        <v>3279</v>
      </c>
      <c r="E1014" s="10">
        <v>220510</v>
      </c>
      <c r="F1014" s="10" t="s">
        <v>27</v>
      </c>
      <c r="G1014" s="10" t="s">
        <v>1749</v>
      </c>
      <c r="H1014" s="10" t="s">
        <v>1750</v>
      </c>
      <c r="I1014" s="10">
        <v>1</v>
      </c>
      <c r="J1014" s="11">
        <v>61.911000000000001</v>
      </c>
      <c r="K1014" s="11">
        <f>IF(Tabela1[[#This Row],[distância '[km']]]&gt;100,TRUNC(Tabela1[[#This Row],[distância '[km']]]/'Custos Unitários'!$C$7,0),0)</f>
        <v>0</v>
      </c>
      <c r="L1014" s="1">
        <f>Tabela1[[#This Row],[distância '[km']]]*(1+'Custos Unitários'!$C$8)*(('Custos Unitários'!$C$21*'Custos Unitários'!$C$4)+('Custos Unitários'!$C$22*'Custos Unitários'!$C$5))</f>
        <v>2369202.740616411</v>
      </c>
      <c r="M1014" s="1">
        <f>Tabela1[[#This Row],[Qtdade Amplificação]]*('Custos Unitários'!C$20)+IF(Tabela1[[#This Row],[Qtdade Amplificação]]&gt;4,TRUNC(Tabela1[[#This Row],[Qtdade Amplificação]]/4)*'Custos Unitários'!C$17,0)</f>
        <v>0</v>
      </c>
      <c r="N101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01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014" s="1">
        <f>'Custos Unitários'!$C$23*'Custos Unitários'!$C$6</f>
        <v>302692.44182889489</v>
      </c>
      <c r="Q1014" s="5">
        <f>SUM(Tabela2[[#This Row],[custo duto e fibra]:[custo infra estação]])</f>
        <v>3043776.6681172843</v>
      </c>
      <c r="R1014" s="2">
        <f>Tabela1[[#This Row],[distância '[km']]]*(1+'Custos Unitários'!$C$8)*('Custos Unitários'!$C$21*'Custos Unitários'!$C$4*'Custos Unitários'!$E$21+'Custos Unitários'!$C$22*'Custos Unitários'!$C$5*'Custos Unitários'!$E$22)</f>
        <v>28430.432887396935</v>
      </c>
      <c r="S1014" s="2">
        <f>Tabela1[[#This Row],[Qtdade Amplificação]]*('Custos Unitários'!D$20)+IF(Tabela1[[#This Row],[Qtdade Amplificação]]&gt;4,TRUNC(Tabela1[[#This Row],[Qtdade Amplificação]]/4)*'Custos Unitários'!D$17,0)</f>
        <v>0</v>
      </c>
      <c r="T101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01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014" s="2">
        <f>'Custos Unitários'!$C$23*'Custos Unitários'!$E$23*'Custos Unitários'!$C$6</f>
        <v>24215.39534631159</v>
      </c>
      <c r="W1014" s="5">
        <f>SUM(Tabela3[[#This Row],[opex duto e fibra]:[opex infra estação]])</f>
        <v>86174.042185943879</v>
      </c>
    </row>
    <row r="1015" spans="1:23" x14ac:dyDescent="0.25">
      <c r="A1015" s="10">
        <v>314860</v>
      </c>
      <c r="B1015" s="10" t="s">
        <v>37</v>
      </c>
      <c r="C1015" s="10" t="s">
        <v>3280</v>
      </c>
      <c r="D1015" s="10" t="s">
        <v>3281</v>
      </c>
      <c r="E1015" s="10">
        <v>312770</v>
      </c>
      <c r="F1015" s="10" t="s">
        <v>37</v>
      </c>
      <c r="G1015" s="10" t="s">
        <v>1386</v>
      </c>
      <c r="H1015" s="10" t="s">
        <v>1387</v>
      </c>
      <c r="I1015" s="10">
        <v>1</v>
      </c>
      <c r="J1015" s="11">
        <v>114.27</v>
      </c>
      <c r="K1015" s="11">
        <f>IF(Tabela1[[#This Row],[distância '[km']]]&gt;100,TRUNC(Tabela1[[#This Row],[distância '[km']]]/'Custos Unitários'!$C$7,0),0)</f>
        <v>1</v>
      </c>
      <c r="L1015" s="1">
        <f>Tabela1[[#This Row],[distância '[km']]]*(1+'Custos Unitários'!$C$8)*(('Custos Unitários'!$C$21*'Custos Unitários'!$C$4)+('Custos Unitários'!$C$22*'Custos Unitários'!$C$5))</f>
        <v>4372870.6880883416</v>
      </c>
      <c r="M1015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101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01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015" s="1">
        <f>'Custos Unitários'!$C$23*'Custos Unitários'!$C$6</f>
        <v>302692.44182889489</v>
      </c>
      <c r="Q1015" s="5">
        <f>SUM(Tabela2[[#This Row],[custo duto e fibra]:[custo infra estação]])</f>
        <v>5326354.0405424442</v>
      </c>
      <c r="R1015" s="2">
        <f>Tabela1[[#This Row],[distância '[km']]]*(1+'Custos Unitários'!$C$8)*('Custos Unitários'!$C$21*'Custos Unitários'!$C$4*'Custos Unitários'!$E$21+'Custos Unitários'!$C$22*'Custos Unitários'!$C$5*'Custos Unitários'!$E$22)</f>
        <v>52474.448257060103</v>
      </c>
      <c r="S1015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101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01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015" s="2">
        <f>'Custos Unitários'!$C$23*'Custos Unitários'!$E$23*'Custos Unitários'!$C$6</f>
        <v>24215.39534631159</v>
      </c>
      <c r="W1015" s="5">
        <f>SUM(Tabela3[[#This Row],[opex duto e fibra]:[opex infra estação]])</f>
        <v>132720.5679088748</v>
      </c>
    </row>
    <row r="1016" spans="1:23" x14ac:dyDescent="0.25">
      <c r="A1016" s="10">
        <v>314870</v>
      </c>
      <c r="B1016" s="10" t="s">
        <v>37</v>
      </c>
      <c r="C1016" s="10" t="s">
        <v>3282</v>
      </c>
      <c r="D1016" s="10" t="s">
        <v>3283</v>
      </c>
      <c r="E1016" s="10">
        <v>310270</v>
      </c>
      <c r="F1016" s="10" t="s">
        <v>37</v>
      </c>
      <c r="G1016" s="10" t="s">
        <v>903</v>
      </c>
      <c r="H1016" s="10" t="s">
        <v>904</v>
      </c>
      <c r="I1016" s="10">
        <v>1</v>
      </c>
      <c r="J1016" s="11">
        <v>30.648</v>
      </c>
      <c r="K1016" s="11">
        <f>IF(Tabela1[[#This Row],[distância '[km']]]&gt;100,TRUNC(Tabela1[[#This Row],[distância '[km']]]/'Custos Unitários'!$C$7,0),0)</f>
        <v>0</v>
      </c>
      <c r="L1016" s="1">
        <f>Tabela1[[#This Row],[distância '[km']]]*(1+'Custos Unitários'!$C$8)*(('Custos Unitários'!$C$21*'Custos Unitários'!$C$4)+('Custos Unitários'!$C$22*'Custos Unitários'!$C$5))</f>
        <v>1172833.9970992517</v>
      </c>
      <c r="M1016" s="1">
        <f>Tabela1[[#This Row],[Qtdade Amplificação]]*('Custos Unitários'!C$20)+IF(Tabela1[[#This Row],[Qtdade Amplificação]]&gt;4,TRUNC(Tabela1[[#This Row],[Qtdade Amplificação]]/4)*'Custos Unitários'!C$17,0)</f>
        <v>0</v>
      </c>
      <c r="N101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1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16" s="1">
        <f>'Custos Unitários'!$C$23*'Custos Unitários'!$C$6</f>
        <v>302692.44182889489</v>
      </c>
      <c r="Q1016" s="5">
        <f>SUM(Tabela2[[#This Row],[custo duto e fibra]:[custo infra estação]])</f>
        <v>1841998.2366494827</v>
      </c>
      <c r="R1016" s="2">
        <f>Tabela1[[#This Row],[distância '[km']]]*(1+'Custos Unitários'!$C$8)*('Custos Unitários'!$C$21*'Custos Unitários'!$C$4*'Custos Unitários'!$E$21+'Custos Unitários'!$C$22*'Custos Unitários'!$C$5*'Custos Unitários'!$E$22)</f>
        <v>14074.007965191022</v>
      </c>
      <c r="S1016" s="2">
        <f>Tabela1[[#This Row],[Qtdade Amplificação]]*('Custos Unitários'!D$20)+IF(Tabela1[[#This Row],[Qtdade Amplificação]]&gt;4,TRUNC(Tabela1[[#This Row],[Qtdade Amplificação]]/4)*'Custos Unitários'!D$17,0)</f>
        <v>0</v>
      </c>
      <c r="T101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1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16" s="2">
        <f>'Custos Unitários'!$C$23*'Custos Unitários'!$E$23*'Custos Unitários'!$C$6</f>
        <v>24215.39534631159</v>
      </c>
      <c r="W1016" s="5">
        <f>SUM(Tabela3[[#This Row],[opex duto e fibra]:[opex infra estação]])</f>
        <v>71276.648468673753</v>
      </c>
    </row>
    <row r="1017" spans="1:23" x14ac:dyDescent="0.25">
      <c r="A1017" s="10">
        <v>314875</v>
      </c>
      <c r="B1017" s="10" t="s">
        <v>37</v>
      </c>
      <c r="C1017" s="10" t="s">
        <v>3284</v>
      </c>
      <c r="D1017" s="10" t="s">
        <v>3285</v>
      </c>
      <c r="E1017" s="10">
        <v>314587</v>
      </c>
      <c r="F1017" s="10" t="s">
        <v>37</v>
      </c>
      <c r="G1017" s="10" t="s">
        <v>2561</v>
      </c>
      <c r="H1017" s="10" t="s">
        <v>2562</v>
      </c>
      <c r="I1017" s="10">
        <v>1</v>
      </c>
      <c r="J1017" s="11">
        <v>21.846</v>
      </c>
      <c r="K1017" s="11">
        <f>IF(Tabela1[[#This Row],[distância '[km']]]&gt;100,TRUNC(Tabela1[[#This Row],[distância '[km']]]/'Custos Unitários'!$C$7,0),0)</f>
        <v>0</v>
      </c>
      <c r="L1017" s="1">
        <f>Tabela1[[#This Row],[distância '[km']]]*(1+'Custos Unitários'!$C$8)*(('Custos Unitários'!$C$21*'Custos Unitários'!$C$4)+('Custos Unitários'!$C$22*'Custos Unitários'!$C$5))</f>
        <v>836000.11422051198</v>
      </c>
      <c r="M1017" s="1">
        <f>Tabela1[[#This Row],[Qtdade Amplificação]]*('Custos Unitários'!C$20)+IF(Tabela1[[#This Row],[Qtdade Amplificação]]&gt;4,TRUNC(Tabela1[[#This Row],[Qtdade Amplificação]]/4)*'Custos Unitários'!C$17,0)</f>
        <v>0</v>
      </c>
      <c r="N101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1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17" s="1">
        <f>'Custos Unitários'!$C$23*'Custos Unitários'!$C$6</f>
        <v>302692.44182889489</v>
      </c>
      <c r="Q1017" s="5">
        <f>SUM(Tabela2[[#This Row],[custo duto e fibra]:[custo infra estação]])</f>
        <v>1505164.3537707431</v>
      </c>
      <c r="R1017" s="2">
        <f>Tabela1[[#This Row],[distância '[km']]]*(1+'Custos Unitários'!$C$8)*('Custos Unitários'!$C$21*'Custos Unitários'!$C$4*'Custos Unitários'!$E$21+'Custos Unitários'!$C$22*'Custos Unitários'!$C$5*'Custos Unitários'!$E$22)</f>
        <v>10032.001370646145</v>
      </c>
      <c r="S1017" s="2">
        <f>Tabela1[[#This Row],[Qtdade Amplificação]]*('Custos Unitários'!D$20)+IF(Tabela1[[#This Row],[Qtdade Amplificação]]&gt;4,TRUNC(Tabela1[[#This Row],[Qtdade Amplificação]]/4)*'Custos Unitários'!D$17,0)</f>
        <v>0</v>
      </c>
      <c r="T101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1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17" s="2">
        <f>'Custos Unitários'!$C$23*'Custos Unitários'!$E$23*'Custos Unitários'!$C$6</f>
        <v>24215.39534631159</v>
      </c>
      <c r="W1017" s="5">
        <f>SUM(Tabela3[[#This Row],[opex duto e fibra]:[opex infra estação]])</f>
        <v>67234.641874128865</v>
      </c>
    </row>
    <row r="1018" spans="1:23" x14ac:dyDescent="0.25">
      <c r="A1018" s="10">
        <v>251100</v>
      </c>
      <c r="B1018" s="10" t="s">
        <v>61</v>
      </c>
      <c r="C1018" s="10" t="s">
        <v>3286</v>
      </c>
      <c r="D1018" s="10" t="s">
        <v>3287</v>
      </c>
      <c r="E1018" s="10">
        <v>250700</v>
      </c>
      <c r="F1018" s="10" t="s">
        <v>61</v>
      </c>
      <c r="G1018" s="10" t="s">
        <v>675</v>
      </c>
      <c r="H1018" s="10" t="s">
        <v>676</v>
      </c>
      <c r="I1018" s="10">
        <v>1</v>
      </c>
      <c r="J1018" s="11">
        <v>18.181000000000001</v>
      </c>
      <c r="K1018" s="11">
        <f>IF(Tabela1[[#This Row],[distância '[km']]]&gt;100,TRUNC(Tabela1[[#This Row],[distância '[km']]]/'Custos Unitários'!$C$7,0),0)</f>
        <v>0</v>
      </c>
      <c r="L1018" s="1">
        <f>Tabela1[[#This Row],[distância '[km']]]*(1+'Custos Unitários'!$C$8)*(('Custos Unitários'!$C$21*'Custos Unitários'!$C$4)+('Custos Unitários'!$C$22*'Custos Unitários'!$C$5))</f>
        <v>695748.3327219229</v>
      </c>
      <c r="M1018" s="1">
        <f>Tabela1[[#This Row],[Qtdade Amplificação]]*('Custos Unitários'!C$20)+IF(Tabela1[[#This Row],[Qtdade Amplificação]]&gt;4,TRUNC(Tabela1[[#This Row],[Qtdade Amplificação]]/4)*'Custos Unitários'!C$17,0)</f>
        <v>0</v>
      </c>
      <c r="N101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1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18" s="1">
        <f>'Custos Unitários'!$C$23*'Custos Unitários'!$C$6</f>
        <v>302692.44182889489</v>
      </c>
      <c r="Q1018" s="5">
        <f>SUM(Tabela2[[#This Row],[custo duto e fibra]:[custo infra estação]])</f>
        <v>1364912.572272154</v>
      </c>
      <c r="R1018" s="2">
        <f>Tabela1[[#This Row],[distância '[km']]]*(1+'Custos Unitários'!$C$8)*('Custos Unitários'!$C$21*'Custos Unitários'!$C$4*'Custos Unitários'!$E$21+'Custos Unitários'!$C$22*'Custos Unitários'!$C$5*'Custos Unitários'!$E$22)</f>
        <v>8348.9799926630767</v>
      </c>
      <c r="S1018" s="2">
        <f>Tabela1[[#This Row],[Qtdade Amplificação]]*('Custos Unitários'!D$20)+IF(Tabela1[[#This Row],[Qtdade Amplificação]]&gt;4,TRUNC(Tabela1[[#This Row],[Qtdade Amplificação]]/4)*'Custos Unitários'!D$17,0)</f>
        <v>0</v>
      </c>
      <c r="T101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1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18" s="2">
        <f>'Custos Unitários'!$C$23*'Custos Unitários'!$E$23*'Custos Unitários'!$C$6</f>
        <v>24215.39534631159</v>
      </c>
      <c r="W1018" s="5">
        <f>SUM(Tabela3[[#This Row],[opex duto e fibra]:[opex infra estação]])</f>
        <v>65551.620496145799</v>
      </c>
    </row>
    <row r="1019" spans="1:23" x14ac:dyDescent="0.25">
      <c r="A1019" s="10">
        <v>160015</v>
      </c>
      <c r="B1019" s="10" t="s">
        <v>1508</v>
      </c>
      <c r="C1019" s="10" t="s">
        <v>3288</v>
      </c>
      <c r="D1019" s="10" t="s">
        <v>3289</v>
      </c>
      <c r="E1019" s="10">
        <v>160053</v>
      </c>
      <c r="F1019" s="10" t="s">
        <v>1508</v>
      </c>
      <c r="G1019" s="10" t="s">
        <v>3290</v>
      </c>
      <c r="H1019" s="10" t="s">
        <v>3291</v>
      </c>
      <c r="I1019" s="10">
        <v>1</v>
      </c>
      <c r="J1019" s="11">
        <v>75.268000000000001</v>
      </c>
      <c r="K1019" s="11">
        <f>IF(Tabela1[[#This Row],[distância '[km']]]&gt;100,TRUNC(Tabela1[[#This Row],[distância '[km']]]/'Custos Unitários'!$C$7,0),0)</f>
        <v>0</v>
      </c>
      <c r="L1019" s="1">
        <f>Tabela1[[#This Row],[distância '[km']]]*(1+'Custos Unitários'!$C$8)*(('Custos Unitários'!$C$21*'Custos Unitários'!$C$4)+('Custos Unitários'!$C$22*'Custos Unitários'!$C$5))</f>
        <v>2880346.8185090865</v>
      </c>
      <c r="M1019" s="1">
        <f>Tabela1[[#This Row],[Qtdade Amplificação]]*('Custos Unitários'!C$20)+IF(Tabela1[[#This Row],[Qtdade Amplificação]]&gt;4,TRUNC(Tabela1[[#This Row],[Qtdade Amplificação]]/4)*'Custos Unitários'!C$17,0)</f>
        <v>0</v>
      </c>
      <c r="N101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01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019" s="1">
        <f>'Custos Unitários'!$C$23*'Custos Unitários'!$C$6</f>
        <v>302692.44182889489</v>
      </c>
      <c r="Q1019" s="5">
        <f>SUM(Tabela2[[#This Row],[custo duto e fibra]:[custo infra estação]])</f>
        <v>3554920.7460099598</v>
      </c>
      <c r="R1019" s="2">
        <f>Tabela1[[#This Row],[distância '[km']]]*(1+'Custos Unitários'!$C$8)*('Custos Unitários'!$C$21*'Custos Unitários'!$C$4*'Custos Unitários'!$E$21+'Custos Unitários'!$C$22*'Custos Unitários'!$C$5*'Custos Unitários'!$E$22)</f>
        <v>34564.161822109039</v>
      </c>
      <c r="S1019" s="2">
        <f>Tabela1[[#This Row],[Qtdade Amplificação]]*('Custos Unitários'!D$20)+IF(Tabela1[[#This Row],[Qtdade Amplificação]]&gt;4,TRUNC(Tabela1[[#This Row],[Qtdade Amplificação]]/4)*'Custos Unitários'!D$17,0)</f>
        <v>0</v>
      </c>
      <c r="T101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01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019" s="2">
        <f>'Custos Unitários'!$C$23*'Custos Unitários'!$E$23*'Custos Unitários'!$C$6</f>
        <v>24215.39534631159</v>
      </c>
      <c r="W1019" s="5">
        <f>SUM(Tabela3[[#This Row],[opex duto e fibra]:[opex infra estação]])</f>
        <v>92307.771120655991</v>
      </c>
    </row>
    <row r="1020" spans="1:23" x14ac:dyDescent="0.25">
      <c r="A1020" s="10">
        <v>314880</v>
      </c>
      <c r="B1020" s="10" t="s">
        <v>37</v>
      </c>
      <c r="C1020" s="10" t="s">
        <v>3292</v>
      </c>
      <c r="D1020" s="10" t="s">
        <v>3293</v>
      </c>
      <c r="E1020" s="10">
        <v>316850</v>
      </c>
      <c r="F1020" s="10" t="s">
        <v>37</v>
      </c>
      <c r="G1020" s="10" t="s">
        <v>3294</v>
      </c>
      <c r="H1020" s="10" t="s">
        <v>3295</v>
      </c>
      <c r="I1020" s="10">
        <v>1</v>
      </c>
      <c r="J1020" s="11">
        <v>22.135000000000002</v>
      </c>
      <c r="K1020" s="11">
        <f>IF(Tabela1[[#This Row],[distância '[km']]]&gt;100,TRUNC(Tabela1[[#This Row],[distância '[km']]]/'Custos Unitários'!$C$7,0),0)</f>
        <v>0</v>
      </c>
      <c r="L1020" s="1">
        <f>Tabela1[[#This Row],[distância '[km']]]*(1+'Custos Unitários'!$C$8)*(('Custos Unitários'!$C$21*'Custos Unitários'!$C$4)+('Custos Unitários'!$C$22*'Custos Unitários'!$C$5))</f>
        <v>847059.53164291102</v>
      </c>
      <c r="M1020" s="1">
        <f>Tabela1[[#This Row],[Qtdade Amplificação]]*('Custos Unitários'!C$20)+IF(Tabela1[[#This Row],[Qtdade Amplificação]]&gt;4,TRUNC(Tabela1[[#This Row],[Qtdade Amplificação]]/4)*'Custos Unitários'!C$17,0)</f>
        <v>0</v>
      </c>
      <c r="N102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2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20" s="1">
        <f>'Custos Unitários'!$C$23*'Custos Unitários'!$C$6</f>
        <v>302692.44182889489</v>
      </c>
      <c r="Q1020" s="5">
        <f>SUM(Tabela2[[#This Row],[custo duto e fibra]:[custo infra estação]])</f>
        <v>1516223.7711931423</v>
      </c>
      <c r="R1020" s="2">
        <f>Tabela1[[#This Row],[distância '[km']]]*(1+'Custos Unitários'!$C$8)*('Custos Unitários'!$C$21*'Custos Unitários'!$C$4*'Custos Unitários'!$E$21+'Custos Unitários'!$C$22*'Custos Unitários'!$C$5*'Custos Unitários'!$E$22)</f>
        <v>10164.714379714933</v>
      </c>
      <c r="S1020" s="2">
        <f>Tabela1[[#This Row],[Qtdade Amplificação]]*('Custos Unitários'!D$20)+IF(Tabela1[[#This Row],[Qtdade Amplificação]]&gt;4,TRUNC(Tabela1[[#This Row],[Qtdade Amplificação]]/4)*'Custos Unitários'!D$17,0)</f>
        <v>0</v>
      </c>
      <c r="T102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2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20" s="2">
        <f>'Custos Unitários'!$C$23*'Custos Unitários'!$E$23*'Custos Unitários'!$C$6</f>
        <v>24215.39534631159</v>
      </c>
      <c r="W1020" s="5">
        <f>SUM(Tabela3[[#This Row],[opex duto e fibra]:[opex infra estação]])</f>
        <v>67367.354883197666</v>
      </c>
    </row>
    <row r="1021" spans="1:23" x14ac:dyDescent="0.25">
      <c r="A1021" s="10">
        <v>280500</v>
      </c>
      <c r="B1021" s="10" t="s">
        <v>816</v>
      </c>
      <c r="C1021" s="10" t="s">
        <v>4873</v>
      </c>
      <c r="D1021" s="10" t="s">
        <v>4874</v>
      </c>
      <c r="E1021" s="10">
        <v>280520</v>
      </c>
      <c r="F1021" s="10" t="s">
        <v>816</v>
      </c>
      <c r="G1021" s="10" t="s">
        <v>4875</v>
      </c>
      <c r="H1021" s="10" t="s">
        <v>4876</v>
      </c>
      <c r="I1021" s="10">
        <v>1</v>
      </c>
      <c r="J1021" s="11">
        <v>9.782</v>
      </c>
      <c r="K1021" s="11">
        <f>IF(Tabela1[[#This Row],[distância '[km']]]&gt;100,TRUNC(Tabela1[[#This Row],[distância '[km']]]/'Custos Unitários'!$C$7,0),0)</f>
        <v>0</v>
      </c>
      <c r="L1021" s="1">
        <f>Tabela1[[#This Row],[distância '[km']]]*(1+'Custos Unitários'!$C$8)*(('Custos Unitários'!$C$21*'Custos Unitários'!$C$4)+('Custos Unitários'!$C$22*'Custos Unitários'!$C$5))</f>
        <v>374336.40562597493</v>
      </c>
      <c r="M1021" s="1">
        <f>Tabela1[[#This Row],[Qtdade Amplificação]]*('Custos Unitários'!C$20)+IF(Tabela1[[#This Row],[Qtdade Amplificação]]&gt;4,TRUNC(Tabela1[[#This Row],[Qtdade Amplificação]]/4)*'Custos Unitários'!C$17,0)</f>
        <v>0</v>
      </c>
      <c r="N102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2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21" s="1">
        <f>'Custos Unitários'!$C$23*'Custos Unitários'!$C$6</f>
        <v>302692.44182889489</v>
      </c>
      <c r="Q1021" s="5">
        <f>SUM(Tabela2[[#This Row],[custo duto e fibra]:[custo infra estação]])</f>
        <v>1043500.6451762061</v>
      </c>
      <c r="R1021" s="2">
        <f>Tabela1[[#This Row],[distância '[km']]]*(1+'Custos Unitários'!$C$8)*('Custos Unitários'!$C$21*'Custos Unitários'!$C$4*'Custos Unitários'!$E$21+'Custos Unitários'!$C$22*'Custos Unitários'!$C$5*'Custos Unitários'!$E$22)</f>
        <v>4492.0368675116997</v>
      </c>
      <c r="S1021" s="2">
        <f>Tabela1[[#This Row],[Qtdade Amplificação]]*('Custos Unitários'!D$20)+IF(Tabela1[[#This Row],[Qtdade Amplificação]]&gt;4,TRUNC(Tabela1[[#This Row],[Qtdade Amplificação]]/4)*'Custos Unitários'!D$17,0)</f>
        <v>0</v>
      </c>
      <c r="T102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2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21" s="2">
        <f>'Custos Unitários'!$C$23*'Custos Unitários'!$E$23*'Custos Unitários'!$C$6</f>
        <v>24215.39534631159</v>
      </c>
      <c r="W1021" s="5">
        <f>SUM(Tabela3[[#This Row],[opex duto e fibra]:[opex infra estação]])</f>
        <v>61694.677370994425</v>
      </c>
    </row>
    <row r="1022" spans="1:23" x14ac:dyDescent="0.25">
      <c r="A1022" s="10">
        <v>240960</v>
      </c>
      <c r="B1022" s="10" t="s">
        <v>80</v>
      </c>
      <c r="C1022" s="10" t="s">
        <v>3298</v>
      </c>
      <c r="D1022" s="10" t="s">
        <v>3299</v>
      </c>
      <c r="E1022" s="10">
        <v>240670</v>
      </c>
      <c r="F1022" s="10" t="s">
        <v>80</v>
      </c>
      <c r="G1022" s="10" t="s">
        <v>3300</v>
      </c>
      <c r="H1022" s="10" t="s">
        <v>3301</v>
      </c>
      <c r="I1022" s="10">
        <v>1</v>
      </c>
      <c r="J1022" s="11">
        <v>23.472999999999999</v>
      </c>
      <c r="K1022" s="11">
        <f>IF(Tabela1[[#This Row],[distância '[km']]]&gt;100,TRUNC(Tabela1[[#This Row],[distância '[km']]]/'Custos Unitários'!$C$7,0),0)</f>
        <v>0</v>
      </c>
      <c r="L1022" s="1">
        <f>Tabela1[[#This Row],[distância '[km']]]*(1+'Custos Unitários'!$C$8)*(('Custos Unitários'!$C$21*'Custos Unitários'!$C$4)+('Custos Unitários'!$C$22*'Custos Unitários'!$C$5))</f>
        <v>898261.95555699337</v>
      </c>
      <c r="M1022" s="1">
        <f>Tabela1[[#This Row],[Qtdade Amplificação]]*('Custos Unitários'!C$20)+IF(Tabela1[[#This Row],[Qtdade Amplificação]]&gt;4,TRUNC(Tabela1[[#This Row],[Qtdade Amplificação]]/4)*'Custos Unitários'!C$17,0)</f>
        <v>0</v>
      </c>
      <c r="N102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2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22" s="1">
        <f>'Custos Unitários'!$C$23*'Custos Unitários'!$C$6</f>
        <v>302692.44182889489</v>
      </c>
      <c r="Q1022" s="5">
        <f>SUM(Tabela2[[#This Row],[custo duto e fibra]:[custo infra estação]])</f>
        <v>1567426.1951072244</v>
      </c>
      <c r="R1022" s="2">
        <f>Tabela1[[#This Row],[distância '[km']]]*(1+'Custos Unitários'!$C$8)*('Custos Unitários'!$C$21*'Custos Unitários'!$C$4*'Custos Unitários'!$E$21+'Custos Unitários'!$C$22*'Custos Unitários'!$C$5*'Custos Unitários'!$E$22)</f>
        <v>10779.143466683921</v>
      </c>
      <c r="S1022" s="2">
        <f>Tabela1[[#This Row],[Qtdade Amplificação]]*('Custos Unitários'!D$20)+IF(Tabela1[[#This Row],[Qtdade Amplificação]]&gt;4,TRUNC(Tabela1[[#This Row],[Qtdade Amplificação]]/4)*'Custos Unitários'!D$17,0)</f>
        <v>0</v>
      </c>
      <c r="T102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2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22" s="2">
        <f>'Custos Unitários'!$C$23*'Custos Unitários'!$E$23*'Custos Unitários'!$C$6</f>
        <v>24215.39534631159</v>
      </c>
      <c r="W1022" s="5">
        <f>SUM(Tabela3[[#This Row],[opex duto e fibra]:[opex infra estação]])</f>
        <v>67981.783970166653</v>
      </c>
    </row>
    <row r="1023" spans="1:23" x14ac:dyDescent="0.25">
      <c r="A1023" s="10">
        <v>292410</v>
      </c>
      <c r="B1023" s="10" t="s">
        <v>8</v>
      </c>
      <c r="C1023" s="10" t="s">
        <v>3302</v>
      </c>
      <c r="D1023" s="10" t="s">
        <v>3303</v>
      </c>
      <c r="E1023" s="10">
        <v>290890</v>
      </c>
      <c r="F1023" s="10" t="s">
        <v>8</v>
      </c>
      <c r="G1023" s="10" t="s">
        <v>3304</v>
      </c>
      <c r="H1023" s="10" t="s">
        <v>3305</v>
      </c>
      <c r="I1023" s="10">
        <v>1</v>
      </c>
      <c r="J1023" s="11">
        <v>17.933</v>
      </c>
      <c r="K1023" s="11">
        <f>IF(Tabela1[[#This Row],[distância '[km']]]&gt;100,TRUNC(Tabela1[[#This Row],[distância '[km']]]/'Custos Unitários'!$C$7,0),0)</f>
        <v>0</v>
      </c>
      <c r="L1023" s="1">
        <f>Tabela1[[#This Row],[distância '[km']]]*(1+'Custos Unitários'!$C$8)*(('Custos Unitários'!$C$21*'Custos Unitários'!$C$4)+('Custos Unitários'!$C$22*'Custos Unitários'!$C$5))</f>
        <v>686257.89839405124</v>
      </c>
      <c r="M1023" s="1">
        <f>Tabela1[[#This Row],[Qtdade Amplificação]]*('Custos Unitários'!C$20)+IF(Tabela1[[#This Row],[Qtdade Amplificação]]&gt;4,TRUNC(Tabela1[[#This Row],[Qtdade Amplificação]]/4)*'Custos Unitários'!C$17,0)</f>
        <v>0</v>
      </c>
      <c r="N102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2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23" s="1">
        <f>'Custos Unitários'!$C$23*'Custos Unitários'!$C$6</f>
        <v>302692.44182889489</v>
      </c>
      <c r="Q1023" s="5">
        <f>SUM(Tabela2[[#This Row],[custo duto e fibra]:[custo infra estação]])</f>
        <v>1355422.1379442825</v>
      </c>
      <c r="R1023" s="2">
        <f>Tabela1[[#This Row],[distância '[km']]]*(1+'Custos Unitários'!$C$8)*('Custos Unitários'!$C$21*'Custos Unitários'!$C$4*'Custos Unitários'!$E$21+'Custos Unitários'!$C$22*'Custos Unitários'!$C$5*'Custos Unitários'!$E$22)</f>
        <v>8235.0947807286157</v>
      </c>
      <c r="S1023" s="2">
        <f>Tabela1[[#This Row],[Qtdade Amplificação]]*('Custos Unitários'!D$20)+IF(Tabela1[[#This Row],[Qtdade Amplificação]]&gt;4,TRUNC(Tabela1[[#This Row],[Qtdade Amplificação]]/4)*'Custos Unitários'!D$17,0)</f>
        <v>0</v>
      </c>
      <c r="T102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2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23" s="2">
        <f>'Custos Unitários'!$C$23*'Custos Unitários'!$E$23*'Custos Unitários'!$C$6</f>
        <v>24215.39534631159</v>
      </c>
      <c r="W1023" s="5">
        <f>SUM(Tabela3[[#This Row],[opex duto e fibra]:[opex infra estação]])</f>
        <v>65437.735284211347</v>
      </c>
    </row>
    <row r="1024" spans="1:23" x14ac:dyDescent="0.25">
      <c r="A1024" s="10">
        <v>431417</v>
      </c>
      <c r="B1024" s="10" t="s">
        <v>32</v>
      </c>
      <c r="C1024" s="10" t="s">
        <v>3306</v>
      </c>
      <c r="D1024" s="10" t="s">
        <v>3307</v>
      </c>
      <c r="E1024" s="10">
        <v>431450</v>
      </c>
      <c r="F1024" s="10" t="s">
        <v>32</v>
      </c>
      <c r="G1024" s="10" t="s">
        <v>3308</v>
      </c>
      <c r="H1024" s="10" t="s">
        <v>3309</v>
      </c>
      <c r="I1024" s="10">
        <v>1</v>
      </c>
      <c r="J1024" s="11">
        <v>33.148000000000003</v>
      </c>
      <c r="K1024" s="11">
        <f>IF(Tabela1[[#This Row],[distância '[km']]]&gt;100,TRUNC(Tabela1[[#This Row],[distância '[km']]]/'Custos Unitários'!$C$7,0),0)</f>
        <v>0</v>
      </c>
      <c r="L1024" s="1">
        <f>Tabela1[[#This Row],[distância '[km']]]*(1+'Custos Unitários'!$C$8)*(('Custos Unitários'!$C$21*'Custos Unitários'!$C$4)+('Custos Unitários'!$C$22*'Custos Unitários'!$C$5))</f>
        <v>1268503.6979850559</v>
      </c>
      <c r="M1024" s="1">
        <f>Tabela1[[#This Row],[Qtdade Amplificação]]*('Custos Unitários'!C$20)+IF(Tabela1[[#This Row],[Qtdade Amplificação]]&gt;4,TRUNC(Tabela1[[#This Row],[Qtdade Amplificação]]/4)*'Custos Unitários'!C$17,0)</f>
        <v>0</v>
      </c>
      <c r="N102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2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24" s="1">
        <f>'Custos Unitários'!$C$23*'Custos Unitários'!$C$6</f>
        <v>302692.44182889489</v>
      </c>
      <c r="Q1024" s="5">
        <f>SUM(Tabela2[[#This Row],[custo duto e fibra]:[custo infra estação]])</f>
        <v>1937667.9375352869</v>
      </c>
      <c r="R1024" s="2">
        <f>Tabela1[[#This Row],[distância '[km']]]*(1+'Custos Unitários'!$C$8)*('Custos Unitários'!$C$21*'Custos Unitários'!$C$4*'Custos Unitários'!$E$21+'Custos Unitários'!$C$22*'Custos Unitários'!$C$5*'Custos Unitários'!$E$22)</f>
        <v>15222.044375820673</v>
      </c>
      <c r="S1024" s="2">
        <f>Tabela1[[#This Row],[Qtdade Amplificação]]*('Custos Unitários'!D$20)+IF(Tabela1[[#This Row],[Qtdade Amplificação]]&gt;4,TRUNC(Tabela1[[#This Row],[Qtdade Amplificação]]/4)*'Custos Unitários'!D$17,0)</f>
        <v>0</v>
      </c>
      <c r="T102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2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24" s="2">
        <f>'Custos Unitários'!$C$23*'Custos Unitários'!$E$23*'Custos Unitários'!$C$6</f>
        <v>24215.39534631159</v>
      </c>
      <c r="W1024" s="5">
        <f>SUM(Tabela3[[#This Row],[opex duto e fibra]:[opex infra estação]])</f>
        <v>72424.684879303401</v>
      </c>
    </row>
    <row r="1025" spans="1:23" x14ac:dyDescent="0.25">
      <c r="A1025" s="10">
        <v>314920</v>
      </c>
      <c r="B1025" s="10" t="s">
        <v>37</v>
      </c>
      <c r="C1025" s="10" t="s">
        <v>3312</v>
      </c>
      <c r="D1025" s="10" t="s">
        <v>3313</v>
      </c>
      <c r="E1025" s="10">
        <v>314980</v>
      </c>
      <c r="F1025" s="10" t="s">
        <v>37</v>
      </c>
      <c r="G1025" s="10" t="s">
        <v>3314</v>
      </c>
      <c r="H1025" s="10" t="s">
        <v>3315</v>
      </c>
      <c r="I1025" s="10">
        <v>1</v>
      </c>
      <c r="J1025" s="11">
        <v>42.277999999999999</v>
      </c>
      <c r="K1025" s="11">
        <f>IF(Tabela1[[#This Row],[distância '[km']]]&gt;100,TRUNC(Tabela1[[#This Row],[distância '[km']]]/'Custos Unitários'!$C$7,0),0)</f>
        <v>0</v>
      </c>
      <c r="L1025" s="1">
        <f>Tabela1[[#This Row],[distância '[km']]]*(1+'Custos Unitários'!$C$8)*(('Custos Unitários'!$C$21*'Custos Unitários'!$C$4)+('Custos Unitários'!$C$22*'Custos Unitários'!$C$5))</f>
        <v>1617889.4456200129</v>
      </c>
      <c r="M1025" s="1">
        <f>Tabela1[[#This Row],[Qtdade Amplificação]]*('Custos Unitários'!C$20)+IF(Tabela1[[#This Row],[Qtdade Amplificação]]&gt;4,TRUNC(Tabela1[[#This Row],[Qtdade Amplificação]]/4)*'Custos Unitários'!C$17,0)</f>
        <v>0</v>
      </c>
      <c r="N102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2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25" s="1">
        <f>'Custos Unitários'!$C$23*'Custos Unitários'!$C$6</f>
        <v>302692.44182889489</v>
      </c>
      <c r="Q1025" s="5">
        <f>SUM(Tabela2[[#This Row],[custo duto e fibra]:[custo infra estação]])</f>
        <v>2287053.685170244</v>
      </c>
      <c r="R1025" s="2">
        <f>Tabela1[[#This Row],[distância '[km']]]*(1+'Custos Unitários'!$C$8)*('Custos Unitários'!$C$21*'Custos Unitários'!$C$4*'Custos Unitários'!$E$21+'Custos Unitários'!$C$22*'Custos Unitários'!$C$5*'Custos Unitários'!$E$22)</f>
        <v>19414.673347440159</v>
      </c>
      <c r="S1025" s="2">
        <f>Tabela1[[#This Row],[Qtdade Amplificação]]*('Custos Unitários'!D$20)+IF(Tabela1[[#This Row],[Qtdade Amplificação]]&gt;4,TRUNC(Tabela1[[#This Row],[Qtdade Amplificação]]/4)*'Custos Unitários'!D$17,0)</f>
        <v>0</v>
      </c>
      <c r="T102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2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25" s="2">
        <f>'Custos Unitários'!$C$23*'Custos Unitários'!$E$23*'Custos Unitários'!$C$6</f>
        <v>24215.39534631159</v>
      </c>
      <c r="W1025" s="5">
        <f>SUM(Tabela3[[#This Row],[opex duto e fibra]:[opex infra estação]])</f>
        <v>76617.313850922888</v>
      </c>
    </row>
    <row r="1026" spans="1:23" x14ac:dyDescent="0.25">
      <c r="A1026" s="10">
        <v>171650</v>
      </c>
      <c r="B1026" s="10" t="s">
        <v>20</v>
      </c>
      <c r="C1026" s="10" t="s">
        <v>3316</v>
      </c>
      <c r="D1026" s="10" t="s">
        <v>3317</v>
      </c>
      <c r="E1026" s="10">
        <v>172125</v>
      </c>
      <c r="F1026" s="10" t="s">
        <v>20</v>
      </c>
      <c r="G1026" s="10" t="s">
        <v>717</v>
      </c>
      <c r="H1026" s="10" t="s">
        <v>718</v>
      </c>
      <c r="I1026" s="10">
        <v>1</v>
      </c>
      <c r="J1026" s="11">
        <v>8.8089999999999993</v>
      </c>
      <c r="K1026" s="11">
        <f>IF(Tabela1[[#This Row],[distância '[km']]]&gt;100,TRUNC(Tabela1[[#This Row],[distância '[km']]]/'Custos Unitários'!$C$7,0),0)</f>
        <v>0</v>
      </c>
      <c r="L1026" s="1">
        <f>Tabela1[[#This Row],[distância '[km']]]*(1+'Custos Unitários'!$C$8)*(('Custos Unitários'!$C$21*'Custos Unitários'!$C$4)+('Custos Unitários'!$C$22*'Custos Unitários'!$C$5))</f>
        <v>337101.75804121984</v>
      </c>
      <c r="M1026" s="1">
        <f>Tabela1[[#This Row],[Qtdade Amplificação]]*('Custos Unitários'!C$20)+IF(Tabela1[[#This Row],[Qtdade Amplificação]]&gt;4,TRUNC(Tabela1[[#This Row],[Qtdade Amplificação]]/4)*'Custos Unitários'!C$17,0)</f>
        <v>0</v>
      </c>
      <c r="N102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2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26" s="1">
        <f>'Custos Unitários'!$C$23*'Custos Unitários'!$C$6</f>
        <v>302692.44182889489</v>
      </c>
      <c r="Q1026" s="5">
        <f>SUM(Tabela2[[#This Row],[custo duto e fibra]:[custo infra estação]])</f>
        <v>1006265.997591451</v>
      </c>
      <c r="R1026" s="2">
        <f>Tabela1[[#This Row],[distância '[km']]]*(1+'Custos Unitários'!$C$8)*('Custos Unitários'!$C$21*'Custos Unitários'!$C$4*'Custos Unitários'!$E$21+'Custos Unitários'!$C$22*'Custos Unitários'!$C$5*'Custos Unitários'!$E$22)</f>
        <v>4045.2210964946389</v>
      </c>
      <c r="S1026" s="2">
        <f>Tabela1[[#This Row],[Qtdade Amplificação]]*('Custos Unitários'!D$20)+IF(Tabela1[[#This Row],[Qtdade Amplificação]]&gt;4,TRUNC(Tabela1[[#This Row],[Qtdade Amplificação]]/4)*'Custos Unitários'!D$17,0)</f>
        <v>0</v>
      </c>
      <c r="T102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2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26" s="2">
        <f>'Custos Unitários'!$C$23*'Custos Unitários'!$E$23*'Custos Unitários'!$C$6</f>
        <v>24215.39534631159</v>
      </c>
      <c r="W1026" s="5">
        <f>SUM(Tabela3[[#This Row],[opex duto e fibra]:[opex infra estação]])</f>
        <v>61247.861599977361</v>
      </c>
    </row>
    <row r="1027" spans="1:23" x14ac:dyDescent="0.25">
      <c r="A1027" s="10">
        <v>292420</v>
      </c>
      <c r="B1027" s="10" t="s">
        <v>8</v>
      </c>
      <c r="C1027" s="10" t="s">
        <v>3318</v>
      </c>
      <c r="D1027" s="10" t="s">
        <v>3319</v>
      </c>
      <c r="E1027" s="10">
        <v>280540</v>
      </c>
      <c r="F1027" s="10" t="s">
        <v>816</v>
      </c>
      <c r="G1027" s="10" t="s">
        <v>3320</v>
      </c>
      <c r="H1027" s="10" t="s">
        <v>3321</v>
      </c>
      <c r="I1027" s="10">
        <v>1</v>
      </c>
      <c r="J1027" s="11">
        <v>52.042999999999999</v>
      </c>
      <c r="K1027" s="11">
        <f>IF(Tabela1[[#This Row],[distância '[km']]]&gt;100,TRUNC(Tabela1[[#This Row],[distância '[km']]]/'Custos Unitários'!$C$7,0),0)</f>
        <v>0</v>
      </c>
      <c r="L1027" s="1">
        <f>Tabela1[[#This Row],[distância '[km']]]*(1+'Custos Unitários'!$C$8)*(('Custos Unitários'!$C$21*'Custos Unitários'!$C$4)+('Custos Unitários'!$C$22*'Custos Unitários'!$C$5))</f>
        <v>1991575.2972799647</v>
      </c>
      <c r="M1027" s="1">
        <f>Tabela1[[#This Row],[Qtdade Amplificação]]*('Custos Unitários'!C$20)+IF(Tabela1[[#This Row],[Qtdade Amplificação]]&gt;4,TRUNC(Tabela1[[#This Row],[Qtdade Amplificação]]/4)*'Custos Unitários'!C$17,0)</f>
        <v>0</v>
      </c>
      <c r="N102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02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027" s="1">
        <f>'Custos Unitários'!$C$23*'Custos Unitários'!$C$6</f>
        <v>302692.44182889489</v>
      </c>
      <c r="Q1027" s="5">
        <f>SUM(Tabela2[[#This Row],[custo duto e fibra]:[custo infra estação]])</f>
        <v>2666149.224780838</v>
      </c>
      <c r="R1027" s="2">
        <f>Tabela1[[#This Row],[distância '[km']]]*(1+'Custos Unitários'!$C$8)*('Custos Unitários'!$C$21*'Custos Unitários'!$C$4*'Custos Unitários'!$E$21+'Custos Unitários'!$C$22*'Custos Unitários'!$C$5*'Custos Unitários'!$E$22)</f>
        <v>23898.903567359575</v>
      </c>
      <c r="S1027" s="2">
        <f>Tabela1[[#This Row],[Qtdade Amplificação]]*('Custos Unitários'!D$20)+IF(Tabela1[[#This Row],[Qtdade Amplificação]]&gt;4,TRUNC(Tabela1[[#This Row],[Qtdade Amplificação]]/4)*'Custos Unitários'!D$17,0)</f>
        <v>0</v>
      </c>
      <c r="T102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02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027" s="2">
        <f>'Custos Unitários'!$C$23*'Custos Unitários'!$E$23*'Custos Unitários'!$C$6</f>
        <v>24215.39534631159</v>
      </c>
      <c r="W1027" s="5">
        <f>SUM(Tabela3[[#This Row],[opex duto e fibra]:[opex infra estação]])</f>
        <v>81642.512865906523</v>
      </c>
    </row>
    <row r="1028" spans="1:23" x14ac:dyDescent="0.25">
      <c r="A1028" s="10">
        <v>240970</v>
      </c>
      <c r="B1028" s="10" t="s">
        <v>80</v>
      </c>
      <c r="C1028" s="10" t="s">
        <v>4877</v>
      </c>
      <c r="D1028" s="10" t="s">
        <v>4878</v>
      </c>
      <c r="E1028" s="10">
        <v>240030</v>
      </c>
      <c r="F1028" s="10" t="s">
        <v>80</v>
      </c>
      <c r="G1028" s="10" t="s">
        <v>4879</v>
      </c>
      <c r="H1028" s="10" t="s">
        <v>4880</v>
      </c>
      <c r="I1028" s="10">
        <v>1</v>
      </c>
      <c r="J1028" s="11">
        <v>16.62</v>
      </c>
      <c r="K1028" s="11">
        <f>IF(Tabela1[[#This Row],[distância '[km']]]&gt;100,TRUNC(Tabela1[[#This Row],[distância '[km']]]/'Custos Unitários'!$C$7,0),0)</f>
        <v>0</v>
      </c>
      <c r="L1028" s="1">
        <f>Tabela1[[#This Row],[distância '[km']]]*(1+'Custos Unitários'!$C$8)*(('Custos Unitários'!$C$21*'Custos Unitários'!$C$4)+('Custos Unitários'!$C$22*'Custos Unitários'!$C$5))</f>
        <v>636012.17148882675</v>
      </c>
      <c r="M1028" s="1">
        <f>Tabela1[[#This Row],[Qtdade Amplificação]]*('Custos Unitários'!C$20)+IF(Tabela1[[#This Row],[Qtdade Amplificação]]&gt;4,TRUNC(Tabela1[[#This Row],[Qtdade Amplificação]]/4)*'Custos Unitários'!C$17,0)</f>
        <v>0</v>
      </c>
      <c r="N102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2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28" s="1">
        <f>'Custos Unitários'!$C$23*'Custos Unitários'!$C$6</f>
        <v>302692.44182889489</v>
      </c>
      <c r="Q1028" s="5">
        <f>SUM(Tabela2[[#This Row],[custo duto e fibra]:[custo infra estação]])</f>
        <v>1305176.4110390581</v>
      </c>
      <c r="R1028" s="2">
        <f>Tabela1[[#This Row],[distância '[km']]]*(1+'Custos Unitários'!$C$8)*('Custos Unitários'!$C$21*'Custos Unitários'!$C$4*'Custos Unitários'!$E$21+'Custos Unitários'!$C$22*'Custos Unitários'!$C$5*'Custos Unitários'!$E$22)</f>
        <v>7632.1460578659216</v>
      </c>
      <c r="S1028" s="2">
        <f>Tabela1[[#This Row],[Qtdade Amplificação]]*('Custos Unitários'!D$20)+IF(Tabela1[[#This Row],[Qtdade Amplificação]]&gt;4,TRUNC(Tabela1[[#This Row],[Qtdade Amplificação]]/4)*'Custos Unitários'!D$17,0)</f>
        <v>0</v>
      </c>
      <c r="T102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2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28" s="2">
        <f>'Custos Unitários'!$C$23*'Custos Unitários'!$E$23*'Custos Unitários'!$C$6</f>
        <v>24215.39534631159</v>
      </c>
      <c r="W1028" s="5">
        <f>SUM(Tabela3[[#This Row],[opex duto e fibra]:[opex infra estação]])</f>
        <v>64834.78656134865</v>
      </c>
    </row>
    <row r="1029" spans="1:23" x14ac:dyDescent="0.25">
      <c r="A1029" s="10">
        <v>210825</v>
      </c>
      <c r="B1029" s="10" t="s">
        <v>17</v>
      </c>
      <c r="C1029" s="10" t="s">
        <v>3322</v>
      </c>
      <c r="D1029" s="10" t="s">
        <v>3323</v>
      </c>
      <c r="E1029" s="10">
        <v>211400</v>
      </c>
      <c r="F1029" s="10" t="s">
        <v>17</v>
      </c>
      <c r="G1029" s="10" t="s">
        <v>3324</v>
      </c>
      <c r="H1029" s="10" t="s">
        <v>3325</v>
      </c>
      <c r="I1029" s="10">
        <v>1</v>
      </c>
      <c r="J1029" s="11">
        <v>51.122999999999998</v>
      </c>
      <c r="K1029" s="11">
        <f>IF(Tabela1[[#This Row],[distância '[km']]]&gt;100,TRUNC(Tabela1[[#This Row],[distância '[km']]]/'Custos Unitários'!$C$7,0),0)</f>
        <v>0</v>
      </c>
      <c r="L1029" s="1">
        <f>Tabela1[[#This Row],[distância '[km']]]*(1+'Custos Unitários'!$C$8)*(('Custos Unitários'!$C$21*'Custos Unitários'!$C$4)+('Custos Unitários'!$C$22*'Custos Unitários'!$C$5))</f>
        <v>1956368.8473539883</v>
      </c>
      <c r="M1029" s="1">
        <f>Tabela1[[#This Row],[Qtdade Amplificação]]*('Custos Unitários'!C$20)+IF(Tabela1[[#This Row],[Qtdade Amplificação]]&gt;4,TRUNC(Tabela1[[#This Row],[Qtdade Amplificação]]/4)*'Custos Unitários'!C$17,0)</f>
        <v>0</v>
      </c>
      <c r="N102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02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029" s="1">
        <f>'Custos Unitários'!$C$23*'Custos Unitários'!$C$6</f>
        <v>302692.44182889489</v>
      </c>
      <c r="Q1029" s="5">
        <f>SUM(Tabela2[[#This Row],[custo duto e fibra]:[custo infra estação]])</f>
        <v>2630942.7748548617</v>
      </c>
      <c r="R1029" s="2">
        <f>Tabela1[[#This Row],[distância '[km']]]*(1+'Custos Unitários'!$C$8)*('Custos Unitários'!$C$21*'Custos Unitários'!$C$4*'Custos Unitários'!$E$21+'Custos Unitários'!$C$22*'Custos Unitários'!$C$5*'Custos Unitários'!$E$22)</f>
        <v>23476.426168247861</v>
      </c>
      <c r="S1029" s="2">
        <f>Tabela1[[#This Row],[Qtdade Amplificação]]*('Custos Unitários'!D$20)+IF(Tabela1[[#This Row],[Qtdade Amplificação]]&gt;4,TRUNC(Tabela1[[#This Row],[Qtdade Amplificação]]/4)*'Custos Unitários'!D$17,0)</f>
        <v>0</v>
      </c>
      <c r="T102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02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029" s="2">
        <f>'Custos Unitários'!$C$23*'Custos Unitários'!$E$23*'Custos Unitários'!$C$6</f>
        <v>24215.39534631159</v>
      </c>
      <c r="W1029" s="5">
        <f>SUM(Tabela3[[#This Row],[opex duto e fibra]:[opex infra estação]])</f>
        <v>81220.035466794798</v>
      </c>
    </row>
    <row r="1030" spans="1:23" x14ac:dyDescent="0.25">
      <c r="A1030" s="10">
        <v>220790</v>
      </c>
      <c r="B1030" s="10" t="s">
        <v>27</v>
      </c>
      <c r="C1030" s="10" t="s">
        <v>3326</v>
      </c>
      <c r="D1030" s="10" t="s">
        <v>3327</v>
      </c>
      <c r="E1030" s="10">
        <v>220557</v>
      </c>
      <c r="F1030" s="10" t="s">
        <v>27</v>
      </c>
      <c r="G1030" s="10" t="s">
        <v>2787</v>
      </c>
      <c r="H1030" s="10" t="s">
        <v>2788</v>
      </c>
      <c r="I1030" s="10">
        <v>1</v>
      </c>
      <c r="J1030" s="11">
        <v>19.824999999999999</v>
      </c>
      <c r="K1030" s="11">
        <f>IF(Tabela1[[#This Row],[distância '[km']]]&gt;100,TRUNC(Tabela1[[#This Row],[distância '[km']]]/'Custos Unitários'!$C$7,0),0)</f>
        <v>0</v>
      </c>
      <c r="L1030" s="1">
        <f>Tabela1[[#This Row],[distância '[km']]]*(1+'Custos Unitários'!$C$8)*(('Custos Unitários'!$C$21*'Custos Unitários'!$C$4)+('Custos Unitários'!$C$22*'Custos Unitários'!$C$5))</f>
        <v>758660.72802442778</v>
      </c>
      <c r="M1030" s="1">
        <f>Tabela1[[#This Row],[Qtdade Amplificação]]*('Custos Unitários'!C$20)+IF(Tabela1[[#This Row],[Qtdade Amplificação]]&gt;4,TRUNC(Tabela1[[#This Row],[Qtdade Amplificação]]/4)*'Custos Unitários'!C$17,0)</f>
        <v>0</v>
      </c>
      <c r="N103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3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30" s="1">
        <f>'Custos Unitários'!$C$23*'Custos Unitários'!$C$6</f>
        <v>302692.44182889489</v>
      </c>
      <c r="Q1030" s="5">
        <f>SUM(Tabela2[[#This Row],[custo duto e fibra]:[custo infra estação]])</f>
        <v>1427824.967574659</v>
      </c>
      <c r="R1030" s="2">
        <f>Tabela1[[#This Row],[distância '[km']]]*(1+'Custos Unitários'!$C$8)*('Custos Unitários'!$C$21*'Custos Unitários'!$C$4*'Custos Unitários'!$E$21+'Custos Unitários'!$C$22*'Custos Unitários'!$C$5*'Custos Unitários'!$E$22)</f>
        <v>9103.9287362931336</v>
      </c>
      <c r="S1030" s="2">
        <f>Tabela1[[#This Row],[Qtdade Amplificação]]*('Custos Unitários'!D$20)+IF(Tabela1[[#This Row],[Qtdade Amplificação]]&gt;4,TRUNC(Tabela1[[#This Row],[Qtdade Amplificação]]/4)*'Custos Unitários'!D$17,0)</f>
        <v>0</v>
      </c>
      <c r="T103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3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30" s="2">
        <f>'Custos Unitários'!$C$23*'Custos Unitários'!$E$23*'Custos Unitários'!$C$6</f>
        <v>24215.39534631159</v>
      </c>
      <c r="W1030" s="5">
        <f>SUM(Tabela3[[#This Row],[opex duto e fibra]:[opex infra estação]])</f>
        <v>66306.569239775854</v>
      </c>
    </row>
    <row r="1031" spans="1:23" x14ac:dyDescent="0.25">
      <c r="A1031" s="10">
        <v>220793</v>
      </c>
      <c r="B1031" s="10" t="s">
        <v>27</v>
      </c>
      <c r="C1031" s="10" t="s">
        <v>3328</v>
      </c>
      <c r="D1031" s="10" t="s">
        <v>3329</v>
      </c>
      <c r="E1031" s="10">
        <v>220198</v>
      </c>
      <c r="F1031" s="10" t="s">
        <v>27</v>
      </c>
      <c r="G1031" s="10" t="s">
        <v>993</v>
      </c>
      <c r="H1031" s="10" t="s">
        <v>994</v>
      </c>
      <c r="I1031" s="10">
        <v>1</v>
      </c>
      <c r="J1031" s="11">
        <v>80.581000000000003</v>
      </c>
      <c r="K1031" s="11">
        <f>IF(Tabela1[[#This Row],[distância '[km']]]&gt;100,TRUNC(Tabela1[[#This Row],[distância '[km']]]/'Custos Unitários'!$C$7,0),0)</f>
        <v>0</v>
      </c>
      <c r="L1031" s="1">
        <f>Tabela1[[#This Row],[distância '[km']]]*(1+'Custos Unitários'!$C$8)*(('Custos Unitários'!$C$21*'Custos Unitários'!$C$4)+('Custos Unitários'!$C$22*'Custos Unitários'!$C$5))</f>
        <v>3083664.0668315971</v>
      </c>
      <c r="M1031" s="1">
        <f>Tabela1[[#This Row],[Qtdade Amplificação]]*('Custos Unitários'!C$20)+IF(Tabela1[[#This Row],[Qtdade Amplificação]]&gt;4,TRUNC(Tabela1[[#This Row],[Qtdade Amplificação]]/4)*'Custos Unitários'!C$17,0)</f>
        <v>0</v>
      </c>
      <c r="N103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03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031" s="1">
        <f>'Custos Unitários'!$C$23*'Custos Unitários'!$C$6</f>
        <v>302692.44182889489</v>
      </c>
      <c r="Q1031" s="5">
        <f>SUM(Tabela2[[#This Row],[custo duto e fibra]:[custo infra estação]])</f>
        <v>3804139.6474732975</v>
      </c>
      <c r="R1031" s="2">
        <f>Tabela1[[#This Row],[distância '[km']]]*(1+'Custos Unitários'!$C$8)*('Custos Unitários'!$C$21*'Custos Unitários'!$C$4*'Custos Unitários'!$E$21+'Custos Unitários'!$C$22*'Custos Unitários'!$C$5*'Custos Unitários'!$E$22)</f>
        <v>37003.968801979172</v>
      </c>
      <c r="S1031" s="2">
        <f>Tabela1[[#This Row],[Qtdade Amplificação]]*('Custos Unitários'!D$20)+IF(Tabela1[[#This Row],[Qtdade Amplificação]]&gt;4,TRUNC(Tabela1[[#This Row],[Qtdade Amplificação]]/4)*'Custos Unitários'!D$17,0)</f>
        <v>0</v>
      </c>
      <c r="T103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03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031" s="2">
        <f>'Custos Unitários'!$C$23*'Custos Unitários'!$E$23*'Custos Unitários'!$C$6</f>
        <v>24215.39534631159</v>
      </c>
      <c r="W1031" s="5">
        <f>SUM(Tabela3[[#This Row],[opex duto e fibra]:[opex infra estação]])</f>
        <v>99337.743414608834</v>
      </c>
    </row>
    <row r="1032" spans="1:23" x14ac:dyDescent="0.25">
      <c r="A1032" s="10">
        <v>251272</v>
      </c>
      <c r="B1032" s="10" t="s">
        <v>61</v>
      </c>
      <c r="C1032" s="10" t="s">
        <v>3330</v>
      </c>
      <c r="D1032" s="10" t="s">
        <v>3331</v>
      </c>
      <c r="E1032" s="10">
        <v>250360</v>
      </c>
      <c r="F1032" s="10" t="s">
        <v>61</v>
      </c>
      <c r="G1032" s="10" t="s">
        <v>1619</v>
      </c>
      <c r="H1032" s="10" t="s">
        <v>1620</v>
      </c>
      <c r="I1032" s="10">
        <v>1</v>
      </c>
      <c r="J1032" s="11">
        <v>27.106000000000002</v>
      </c>
      <c r="K1032" s="11">
        <f>IF(Tabela1[[#This Row],[distância '[km']]]&gt;100,TRUNC(Tabela1[[#This Row],[distância '[km']]]/'Custos Unitários'!$C$7,0),0)</f>
        <v>0</v>
      </c>
      <c r="L1032" s="1">
        <f>Tabela1[[#This Row],[distância '[km']]]*(1+'Custos Unitários'!$C$8)*(('Custos Unitários'!$C$21*'Custos Unitários'!$C$4)+('Custos Unitários'!$C$22*'Custos Unitários'!$C$5))</f>
        <v>1037289.1648842442</v>
      </c>
      <c r="M1032" s="1">
        <f>Tabela1[[#This Row],[Qtdade Amplificação]]*('Custos Unitários'!C$20)+IF(Tabela1[[#This Row],[Qtdade Amplificação]]&gt;4,TRUNC(Tabela1[[#This Row],[Qtdade Amplificação]]/4)*'Custos Unitários'!C$17,0)</f>
        <v>0</v>
      </c>
      <c r="N103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3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32" s="1">
        <f>'Custos Unitários'!$C$23*'Custos Unitários'!$C$6</f>
        <v>302692.44182889489</v>
      </c>
      <c r="Q1032" s="5">
        <f>SUM(Tabela2[[#This Row],[custo duto e fibra]:[custo infra estação]])</f>
        <v>1706453.4044344753</v>
      </c>
      <c r="R1032" s="2">
        <f>Tabela1[[#This Row],[distância '[km']]]*(1+'Custos Unitários'!$C$8)*('Custos Unitários'!$C$21*'Custos Unitários'!$C$4*'Custos Unitários'!$E$21+'Custos Unitários'!$C$22*'Custos Unitários'!$C$5*'Custos Unitários'!$E$22)</f>
        <v>12447.469978610932</v>
      </c>
      <c r="S1032" s="2">
        <f>Tabela1[[#This Row],[Qtdade Amplificação]]*('Custos Unitários'!D$20)+IF(Tabela1[[#This Row],[Qtdade Amplificação]]&gt;4,TRUNC(Tabela1[[#This Row],[Qtdade Amplificação]]/4)*'Custos Unitários'!D$17,0)</f>
        <v>0</v>
      </c>
      <c r="T103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3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32" s="2">
        <f>'Custos Unitários'!$C$23*'Custos Unitários'!$E$23*'Custos Unitários'!$C$6</f>
        <v>24215.39534631159</v>
      </c>
      <c r="W1032" s="5">
        <f>SUM(Tabela3[[#This Row],[opex duto e fibra]:[opex infra estação]])</f>
        <v>69650.11048209366</v>
      </c>
    </row>
    <row r="1033" spans="1:23" x14ac:dyDescent="0.25">
      <c r="A1033" s="10">
        <v>314940</v>
      </c>
      <c r="B1033" s="10" t="s">
        <v>37</v>
      </c>
      <c r="C1033" s="10" t="s">
        <v>3332</v>
      </c>
      <c r="D1033" s="10" t="s">
        <v>3333</v>
      </c>
      <c r="E1033" s="10">
        <v>313860</v>
      </c>
      <c r="F1033" s="10" t="s">
        <v>37</v>
      </c>
      <c r="G1033" s="10" t="s">
        <v>655</v>
      </c>
      <c r="H1033" s="10" t="s">
        <v>656</v>
      </c>
      <c r="I1033" s="10">
        <v>1</v>
      </c>
      <c r="J1033" s="11">
        <v>30.119</v>
      </c>
      <c r="K1033" s="11">
        <f>IF(Tabela1[[#This Row],[distância '[km']]]&gt;100,TRUNC(Tabela1[[#This Row],[distância '[km']]]/'Custos Unitários'!$C$7,0),0)</f>
        <v>0</v>
      </c>
      <c r="L1033" s="1">
        <f>Tabela1[[#This Row],[distância '[km']]]*(1+'Custos Unitários'!$C$8)*(('Custos Unitários'!$C$21*'Custos Unitários'!$C$4)+('Custos Unitários'!$C$22*'Custos Unitários'!$C$5))</f>
        <v>1152590.2883918155</v>
      </c>
      <c r="M1033" s="1">
        <f>Tabela1[[#This Row],[Qtdade Amplificação]]*('Custos Unitários'!C$20)+IF(Tabela1[[#This Row],[Qtdade Amplificação]]&gt;4,TRUNC(Tabela1[[#This Row],[Qtdade Amplificação]]/4)*'Custos Unitários'!C$17,0)</f>
        <v>0</v>
      </c>
      <c r="N103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3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33" s="1">
        <f>'Custos Unitários'!$C$23*'Custos Unitários'!$C$6</f>
        <v>302692.44182889489</v>
      </c>
      <c r="Q1033" s="5">
        <f>SUM(Tabela2[[#This Row],[custo duto e fibra]:[custo infra estação]])</f>
        <v>1821754.5279420465</v>
      </c>
      <c r="R1033" s="2">
        <f>Tabela1[[#This Row],[distância '[km']]]*(1+'Custos Unitários'!$C$8)*('Custos Unitários'!$C$21*'Custos Unitários'!$C$4*'Custos Unitários'!$E$21+'Custos Unitários'!$C$22*'Custos Unitários'!$C$5*'Custos Unitários'!$E$22)</f>
        <v>13831.083460701788</v>
      </c>
      <c r="S1033" s="2">
        <f>Tabela1[[#This Row],[Qtdade Amplificação]]*('Custos Unitários'!D$20)+IF(Tabela1[[#This Row],[Qtdade Amplificação]]&gt;4,TRUNC(Tabela1[[#This Row],[Qtdade Amplificação]]/4)*'Custos Unitários'!D$17,0)</f>
        <v>0</v>
      </c>
      <c r="T103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3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33" s="2">
        <f>'Custos Unitários'!$C$23*'Custos Unitários'!$E$23*'Custos Unitários'!$C$6</f>
        <v>24215.39534631159</v>
      </c>
      <c r="W1033" s="5">
        <f>SUM(Tabela3[[#This Row],[opex duto e fibra]:[opex infra estação]])</f>
        <v>71033.723964184508</v>
      </c>
    </row>
    <row r="1034" spans="1:23" x14ac:dyDescent="0.25">
      <c r="A1034" s="10">
        <v>210830</v>
      </c>
      <c r="B1034" s="10" t="s">
        <v>17</v>
      </c>
      <c r="C1034" s="10" t="s">
        <v>3334</v>
      </c>
      <c r="D1034" s="10" t="s">
        <v>3335</v>
      </c>
      <c r="E1034" s="10">
        <v>211280</v>
      </c>
      <c r="F1034" s="10" t="s">
        <v>17</v>
      </c>
      <c r="G1034" s="10" t="s">
        <v>4657</v>
      </c>
      <c r="H1034" s="10" t="s">
        <v>4658</v>
      </c>
      <c r="I1034" s="10">
        <v>1</v>
      </c>
      <c r="J1034" s="11">
        <v>38.387</v>
      </c>
      <c r="K1034" s="11">
        <f>IF(Tabela1[[#This Row],[distância '[km']]]&gt;100,TRUNC(Tabela1[[#This Row],[distância '[km']]]/'Custos Unitários'!$C$7,0),0)</f>
        <v>0</v>
      </c>
      <c r="L1034" s="1">
        <f>Tabela1[[#This Row],[distância '[km']]]*(1+'Custos Unitários'!$C$8)*(('Custos Unitários'!$C$21*'Custos Unitários'!$C$4)+('Custos Unitários'!$C$22*'Custos Unitários'!$C$5))</f>
        <v>1468989.1231613474</v>
      </c>
      <c r="M1034" s="1">
        <f>Tabela1[[#This Row],[Qtdade Amplificação]]*('Custos Unitários'!C$20)+IF(Tabela1[[#This Row],[Qtdade Amplificação]]&gt;4,TRUNC(Tabela1[[#This Row],[Qtdade Amplificação]]/4)*'Custos Unitários'!C$17,0)</f>
        <v>0</v>
      </c>
      <c r="N103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3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34" s="1">
        <f>'Custos Unitários'!$C$23*'Custos Unitários'!$C$6</f>
        <v>302692.44182889489</v>
      </c>
      <c r="Q1034" s="5">
        <f>SUM(Tabela2[[#This Row],[custo duto e fibra]:[custo infra estação]])</f>
        <v>2138153.3627115786</v>
      </c>
      <c r="R1034" s="2">
        <f>Tabela1[[#This Row],[distância '[km']]]*(1+'Custos Unitários'!$C$8)*('Custos Unitários'!$C$21*'Custos Unitários'!$C$4*'Custos Unitários'!$E$21+'Custos Unitários'!$C$22*'Custos Unitários'!$C$5*'Custos Unitários'!$E$22)</f>
        <v>17627.869477936169</v>
      </c>
      <c r="S1034" s="2">
        <f>Tabela1[[#This Row],[Qtdade Amplificação]]*('Custos Unitários'!D$20)+IF(Tabela1[[#This Row],[Qtdade Amplificação]]&gt;4,TRUNC(Tabela1[[#This Row],[Qtdade Amplificação]]/4)*'Custos Unitários'!D$17,0)</f>
        <v>0</v>
      </c>
      <c r="T103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3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34" s="2">
        <f>'Custos Unitários'!$C$23*'Custos Unitários'!$E$23*'Custos Unitários'!$C$6</f>
        <v>24215.39534631159</v>
      </c>
      <c r="W1034" s="5">
        <f>SUM(Tabela3[[#This Row],[opex duto e fibra]:[opex infra estação]])</f>
        <v>74830.509981418887</v>
      </c>
    </row>
    <row r="1035" spans="1:23" x14ac:dyDescent="0.25">
      <c r="A1035" s="10">
        <v>314950</v>
      </c>
      <c r="B1035" s="10" t="s">
        <v>37</v>
      </c>
      <c r="C1035" s="10" t="s">
        <v>3336</v>
      </c>
      <c r="D1035" s="10" t="s">
        <v>3337</v>
      </c>
      <c r="E1035" s="10">
        <v>310690</v>
      </c>
      <c r="F1035" s="10" t="s">
        <v>37</v>
      </c>
      <c r="G1035" s="10" t="s">
        <v>2656</v>
      </c>
      <c r="H1035" s="10" t="s">
        <v>2657</v>
      </c>
      <c r="I1035" s="10">
        <v>1</v>
      </c>
      <c r="J1035" s="11">
        <v>18.074999999999999</v>
      </c>
      <c r="K1035" s="11">
        <f>IF(Tabela1[[#This Row],[distância '[km']]]&gt;100,TRUNC(Tabela1[[#This Row],[distância '[km']]]/'Custos Unitários'!$C$7,0),0)</f>
        <v>0</v>
      </c>
      <c r="L1035" s="1">
        <f>Tabela1[[#This Row],[distância '[km']]]*(1+'Custos Unitários'!$C$8)*(('Custos Unitários'!$C$21*'Custos Unitários'!$C$4)+('Custos Unitários'!$C$22*'Custos Unitários'!$C$5))</f>
        <v>691691.93740436481</v>
      </c>
      <c r="M1035" s="1">
        <f>Tabela1[[#This Row],[Qtdade Amplificação]]*('Custos Unitários'!C$20)+IF(Tabela1[[#This Row],[Qtdade Amplificação]]&gt;4,TRUNC(Tabela1[[#This Row],[Qtdade Amplificação]]/4)*'Custos Unitários'!C$17,0)</f>
        <v>0</v>
      </c>
      <c r="N103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3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35" s="1">
        <f>'Custos Unitários'!$C$23*'Custos Unitários'!$C$6</f>
        <v>302692.44182889489</v>
      </c>
      <c r="Q1035" s="5">
        <f>SUM(Tabela2[[#This Row],[custo duto e fibra]:[custo infra estação]])</f>
        <v>1360856.1769545961</v>
      </c>
      <c r="R1035" s="2">
        <f>Tabela1[[#This Row],[distância '[km']]]*(1+'Custos Unitários'!$C$8)*('Custos Unitários'!$C$21*'Custos Unitários'!$C$4*'Custos Unitários'!$E$21+'Custos Unitários'!$C$22*'Custos Unitários'!$C$5*'Custos Unitários'!$E$22)</f>
        <v>8300.3032488523786</v>
      </c>
      <c r="S1035" s="2">
        <f>Tabela1[[#This Row],[Qtdade Amplificação]]*('Custos Unitários'!D$20)+IF(Tabela1[[#This Row],[Qtdade Amplificação]]&gt;4,TRUNC(Tabela1[[#This Row],[Qtdade Amplificação]]/4)*'Custos Unitários'!D$17,0)</f>
        <v>0</v>
      </c>
      <c r="T103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3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35" s="2">
        <f>'Custos Unitários'!$C$23*'Custos Unitários'!$E$23*'Custos Unitários'!$C$6</f>
        <v>24215.39534631159</v>
      </c>
      <c r="W1035" s="5">
        <f>SUM(Tabela3[[#This Row],[opex duto e fibra]:[opex infra estação]])</f>
        <v>65502.943752335108</v>
      </c>
    </row>
    <row r="1036" spans="1:23" x14ac:dyDescent="0.25">
      <c r="A1036" s="10">
        <v>210840</v>
      </c>
      <c r="B1036" s="10" t="s">
        <v>17</v>
      </c>
      <c r="C1036" s="10" t="s">
        <v>3338</v>
      </c>
      <c r="D1036" s="10" t="s">
        <v>3339</v>
      </c>
      <c r="E1036" s="10">
        <v>211050</v>
      </c>
      <c r="F1036" s="10" t="s">
        <v>17</v>
      </c>
      <c r="G1036" s="10" t="s">
        <v>3961</v>
      </c>
      <c r="H1036" s="10" t="s">
        <v>3962</v>
      </c>
      <c r="I1036" s="10">
        <v>1</v>
      </c>
      <c r="J1036" s="11">
        <v>31.766999999999999</v>
      </c>
      <c r="K1036" s="11">
        <f>IF(Tabela1[[#This Row],[distância '[km']]]&gt;100,TRUNC(Tabela1[[#This Row],[distância '[km']]]/'Custos Unitários'!$C$7,0),0)</f>
        <v>0</v>
      </c>
      <c r="L1036" s="1">
        <f>Tabela1[[#This Row],[distância '[km']]]*(1+'Custos Unitários'!$C$8)*(('Custos Unitários'!$C$21*'Custos Unitários'!$C$4)+('Custos Unitários'!$C$22*'Custos Unitários'!$C$5))</f>
        <v>1215655.7552157375</v>
      </c>
      <c r="M1036" s="1">
        <f>Tabela1[[#This Row],[Qtdade Amplificação]]*('Custos Unitários'!C$20)+IF(Tabela1[[#This Row],[Qtdade Amplificação]]&gt;4,TRUNC(Tabela1[[#This Row],[Qtdade Amplificação]]/4)*'Custos Unitários'!C$17,0)</f>
        <v>0</v>
      </c>
      <c r="N103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3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36" s="1">
        <f>'Custos Unitários'!$C$23*'Custos Unitários'!$C$6</f>
        <v>302692.44182889489</v>
      </c>
      <c r="Q1036" s="5">
        <f>SUM(Tabela2[[#This Row],[custo duto e fibra]:[custo infra estação]])</f>
        <v>1884819.9947659685</v>
      </c>
      <c r="R1036" s="2">
        <f>Tabela1[[#This Row],[distância '[km']]]*(1+'Custos Unitários'!$C$8)*('Custos Unitários'!$C$21*'Custos Unitários'!$C$4*'Custos Unitários'!$E$21+'Custos Unitários'!$C$22*'Custos Unitários'!$C$5*'Custos Unitários'!$E$22)</f>
        <v>14587.869062588852</v>
      </c>
      <c r="S1036" s="2">
        <f>Tabela1[[#This Row],[Qtdade Amplificação]]*('Custos Unitários'!D$20)+IF(Tabela1[[#This Row],[Qtdade Amplificação]]&gt;4,TRUNC(Tabela1[[#This Row],[Qtdade Amplificação]]/4)*'Custos Unitários'!D$17,0)</f>
        <v>0</v>
      </c>
      <c r="T103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3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36" s="2">
        <f>'Custos Unitários'!$C$23*'Custos Unitários'!$E$23*'Custos Unitários'!$C$6</f>
        <v>24215.39534631159</v>
      </c>
      <c r="W1036" s="5">
        <f>SUM(Tabela3[[#This Row],[opex duto e fibra]:[opex infra estação]])</f>
        <v>71790.509566071574</v>
      </c>
    </row>
    <row r="1037" spans="1:23" x14ac:dyDescent="0.25">
      <c r="A1037" s="10">
        <v>521645</v>
      </c>
      <c r="B1037" s="10" t="s">
        <v>42</v>
      </c>
      <c r="C1037" s="10" t="s">
        <v>3340</v>
      </c>
      <c r="D1037" s="10" t="s">
        <v>3341</v>
      </c>
      <c r="E1037" s="10">
        <v>521190</v>
      </c>
      <c r="F1037" s="10" t="s">
        <v>42</v>
      </c>
      <c r="G1037" s="10" t="s">
        <v>3342</v>
      </c>
      <c r="H1037" s="10" t="s">
        <v>3343</v>
      </c>
      <c r="I1037" s="10">
        <v>1</v>
      </c>
      <c r="J1037" s="11">
        <v>67.373000000000005</v>
      </c>
      <c r="K1037" s="11">
        <f>IF(Tabela1[[#This Row],[distância '[km']]]&gt;100,TRUNC(Tabela1[[#This Row],[distância '[km']]]/'Custos Unitários'!$C$7,0),0)</f>
        <v>0</v>
      </c>
      <c r="L1037" s="1">
        <f>Tabela1[[#This Row],[distância '[km']]]*(1+'Custos Unitários'!$C$8)*(('Custos Unitários'!$C$21*'Custos Unitários'!$C$4)+('Custos Unitários'!$C$22*'Custos Unitários'!$C$5))</f>
        <v>2578221.9031117163</v>
      </c>
      <c r="M1037" s="1">
        <f>Tabela1[[#This Row],[Qtdade Amplificação]]*('Custos Unitários'!C$20)+IF(Tabela1[[#This Row],[Qtdade Amplificação]]&gt;4,TRUNC(Tabela1[[#This Row],[Qtdade Amplificação]]/4)*'Custos Unitários'!C$17,0)</f>
        <v>0</v>
      </c>
      <c r="N103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03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037" s="1">
        <f>'Custos Unitários'!$C$23*'Custos Unitários'!$C$6</f>
        <v>302692.44182889489</v>
      </c>
      <c r="Q1037" s="5">
        <f>SUM(Tabela2[[#This Row],[custo duto e fibra]:[custo infra estação]])</f>
        <v>3252795.8306125896</v>
      </c>
      <c r="R1037" s="2">
        <f>Tabela1[[#This Row],[distância '[km']]]*(1+'Custos Unitários'!$C$8)*('Custos Unitários'!$C$21*'Custos Unitários'!$C$4*'Custos Unitários'!$E$21+'Custos Unitários'!$C$22*'Custos Unitários'!$C$5*'Custos Unitários'!$E$22)</f>
        <v>30938.662837340598</v>
      </c>
      <c r="S1037" s="2">
        <f>Tabela1[[#This Row],[Qtdade Amplificação]]*('Custos Unitários'!D$20)+IF(Tabela1[[#This Row],[Qtdade Amplificação]]&gt;4,TRUNC(Tabela1[[#This Row],[Qtdade Amplificação]]/4)*'Custos Unitários'!D$17,0)</f>
        <v>0</v>
      </c>
      <c r="T103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03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037" s="2">
        <f>'Custos Unitários'!$C$23*'Custos Unitários'!$E$23*'Custos Unitários'!$C$6</f>
        <v>24215.39534631159</v>
      </c>
      <c r="W1037" s="5">
        <f>SUM(Tabela3[[#This Row],[opex duto e fibra]:[opex infra estação]])</f>
        <v>88682.272135887542</v>
      </c>
    </row>
    <row r="1038" spans="1:23" x14ac:dyDescent="0.25">
      <c r="A1038" s="10">
        <v>315000</v>
      </c>
      <c r="B1038" s="10" t="s">
        <v>37</v>
      </c>
      <c r="C1038" s="10" t="s">
        <v>3344</v>
      </c>
      <c r="D1038" s="10" t="s">
        <v>3345</v>
      </c>
      <c r="E1038" s="10">
        <v>311080</v>
      </c>
      <c r="F1038" s="10" t="s">
        <v>37</v>
      </c>
      <c r="G1038" s="10" t="s">
        <v>3016</v>
      </c>
      <c r="H1038" s="10" t="s">
        <v>3017</v>
      </c>
      <c r="I1038" s="10">
        <v>1</v>
      </c>
      <c r="J1038" s="11">
        <v>29.704999999999998</v>
      </c>
      <c r="K1038" s="11">
        <f>IF(Tabela1[[#This Row],[distância '[km']]]&gt;100,TRUNC(Tabela1[[#This Row],[distância '[km']]]/'Custos Unitários'!$C$7,0),0)</f>
        <v>0</v>
      </c>
      <c r="L1038" s="1">
        <f>Tabela1[[#This Row],[distância '[km']]]*(1+'Custos Unitários'!$C$8)*(('Custos Unitários'!$C$21*'Custos Unitários'!$C$4)+('Custos Unitários'!$C$22*'Custos Unitários'!$C$5))</f>
        <v>1136747.385925126</v>
      </c>
      <c r="M1038" s="1">
        <f>Tabela1[[#This Row],[Qtdade Amplificação]]*('Custos Unitários'!C$20)+IF(Tabela1[[#This Row],[Qtdade Amplificação]]&gt;4,TRUNC(Tabela1[[#This Row],[Qtdade Amplificação]]/4)*'Custos Unitários'!C$17,0)</f>
        <v>0</v>
      </c>
      <c r="N103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3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38" s="1">
        <f>'Custos Unitários'!$C$23*'Custos Unitários'!$C$6</f>
        <v>302692.44182889489</v>
      </c>
      <c r="Q1038" s="5">
        <f>SUM(Tabela2[[#This Row],[custo duto e fibra]:[custo infra estação]])</f>
        <v>1805911.6254753571</v>
      </c>
      <c r="R1038" s="2">
        <f>Tabela1[[#This Row],[distância '[km']]]*(1+'Custos Unitários'!$C$8)*('Custos Unitários'!$C$21*'Custos Unitários'!$C$4*'Custos Unitários'!$E$21+'Custos Unitários'!$C$22*'Custos Unitários'!$C$5*'Custos Unitários'!$E$22)</f>
        <v>13640.968631101514</v>
      </c>
      <c r="S1038" s="2">
        <f>Tabela1[[#This Row],[Qtdade Amplificação]]*('Custos Unitários'!D$20)+IF(Tabela1[[#This Row],[Qtdade Amplificação]]&gt;4,TRUNC(Tabela1[[#This Row],[Qtdade Amplificação]]/4)*'Custos Unitários'!D$17,0)</f>
        <v>0</v>
      </c>
      <c r="T103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3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38" s="2">
        <f>'Custos Unitários'!$C$23*'Custos Unitários'!$E$23*'Custos Unitários'!$C$6</f>
        <v>24215.39534631159</v>
      </c>
      <c r="W1038" s="5">
        <f>SUM(Tabela3[[#This Row],[opex duto e fibra]:[opex infra estação]])</f>
        <v>70843.609134584243</v>
      </c>
    </row>
    <row r="1039" spans="1:23" x14ac:dyDescent="0.25">
      <c r="A1039" s="10">
        <v>315010</v>
      </c>
      <c r="B1039" s="10" t="s">
        <v>37</v>
      </c>
      <c r="C1039" s="10" t="s">
        <v>3350</v>
      </c>
      <c r="D1039" s="10" t="s">
        <v>3351</v>
      </c>
      <c r="E1039" s="10">
        <v>315540</v>
      </c>
      <c r="F1039" s="10" t="s">
        <v>37</v>
      </c>
      <c r="G1039" s="10" t="s">
        <v>3697</v>
      </c>
      <c r="H1039" s="10" t="s">
        <v>3698</v>
      </c>
      <c r="I1039" s="10">
        <v>1</v>
      </c>
      <c r="J1039" s="11">
        <v>40.1</v>
      </c>
      <c r="K1039" s="11">
        <f>IF(Tabela1[[#This Row],[distância '[km']]]&gt;100,TRUNC(Tabela1[[#This Row],[distância '[km']]]/'Custos Unitários'!$C$7,0),0)</f>
        <v>0</v>
      </c>
      <c r="L1039" s="1">
        <f>Tabela1[[#This Row],[distância '[km']]]*(1+'Custos Unitários'!$C$8)*(('Custos Unitários'!$C$21*'Custos Unitários'!$C$4)+('Custos Unitários'!$C$22*'Custos Unitários'!$C$5))</f>
        <v>1534542.0022083004</v>
      </c>
      <c r="M1039" s="1">
        <f>Tabela1[[#This Row],[Qtdade Amplificação]]*('Custos Unitários'!C$20)+IF(Tabela1[[#This Row],[Qtdade Amplificação]]&gt;4,TRUNC(Tabela1[[#This Row],[Qtdade Amplificação]]/4)*'Custos Unitários'!C$17,0)</f>
        <v>0</v>
      </c>
      <c r="N103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3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39" s="1">
        <f>'Custos Unitários'!$C$23*'Custos Unitários'!$C$6</f>
        <v>302692.44182889489</v>
      </c>
      <c r="Q1039" s="5">
        <f>SUM(Tabela2[[#This Row],[custo duto e fibra]:[custo infra estação]])</f>
        <v>2203706.2417585314</v>
      </c>
      <c r="R1039" s="2">
        <f>Tabela1[[#This Row],[distância '[km']]]*(1+'Custos Unitários'!$C$8)*('Custos Unitários'!$C$21*'Custos Unitários'!$C$4*'Custos Unitários'!$E$21+'Custos Unitários'!$C$22*'Custos Unitários'!$C$5*'Custos Unitários'!$E$22)</f>
        <v>18414.504026499606</v>
      </c>
      <c r="S1039" s="2">
        <f>Tabela1[[#This Row],[Qtdade Amplificação]]*('Custos Unitários'!D$20)+IF(Tabela1[[#This Row],[Qtdade Amplificação]]&gt;4,TRUNC(Tabela1[[#This Row],[Qtdade Amplificação]]/4)*'Custos Unitários'!D$17,0)</f>
        <v>0</v>
      </c>
      <c r="T103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3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39" s="2">
        <f>'Custos Unitários'!$C$23*'Custos Unitários'!$E$23*'Custos Unitários'!$C$6</f>
        <v>24215.39534631159</v>
      </c>
      <c r="W1039" s="5">
        <f>SUM(Tabela3[[#This Row],[opex duto e fibra]:[opex infra estação]])</f>
        <v>75617.144529982324</v>
      </c>
    </row>
    <row r="1040" spans="1:23" x14ac:dyDescent="0.25">
      <c r="A1040" s="10">
        <v>150563</v>
      </c>
      <c r="B1040" s="10" t="s">
        <v>14</v>
      </c>
      <c r="C1040" s="10" t="s">
        <v>3352</v>
      </c>
      <c r="D1040" s="10" t="s">
        <v>3353</v>
      </c>
      <c r="E1040" s="10">
        <v>150295</v>
      </c>
      <c r="F1040" s="10" t="s">
        <v>14</v>
      </c>
      <c r="G1040" s="10" t="s">
        <v>3354</v>
      </c>
      <c r="H1040" s="10" t="s">
        <v>3355</v>
      </c>
      <c r="I1040" s="10">
        <v>1</v>
      </c>
      <c r="J1040" s="11">
        <v>86.665000000000006</v>
      </c>
      <c r="K1040" s="11">
        <f>IF(Tabela1[[#This Row],[distância '[km']]]&gt;100,TRUNC(Tabela1[[#This Row],[distância '[km']]]/'Custos Unitários'!$C$7,0),0)</f>
        <v>0</v>
      </c>
      <c r="L1040" s="1">
        <f>Tabela1[[#This Row],[distância '[km']]]*(1+'Custos Unitários'!$C$8)*(('Custos Unitários'!$C$21*'Custos Unitários'!$C$4)+('Custos Unitários'!$C$22*'Custos Unitários'!$C$5))</f>
        <v>3316485.8509072908</v>
      </c>
      <c r="M1040" s="1">
        <f>Tabela1[[#This Row],[Qtdade Amplificação]]*('Custos Unitários'!C$20)+IF(Tabela1[[#This Row],[Qtdade Amplificação]]&gt;4,TRUNC(Tabela1[[#This Row],[Qtdade Amplificação]]/4)*'Custos Unitários'!C$17,0)</f>
        <v>0</v>
      </c>
      <c r="N104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04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040" s="1">
        <f>'Custos Unitários'!$C$23*'Custos Unitários'!$C$6</f>
        <v>302692.44182889489</v>
      </c>
      <c r="Q1040" s="5">
        <f>SUM(Tabela2[[#This Row],[custo duto e fibra]:[custo infra estação]])</f>
        <v>4036961.4315489912</v>
      </c>
      <c r="R1040" s="2">
        <f>Tabela1[[#This Row],[distância '[km']]]*(1+'Custos Unitários'!$C$8)*('Custos Unitários'!$C$21*'Custos Unitários'!$C$4*'Custos Unitários'!$E$21+'Custos Unitários'!$C$22*'Custos Unitários'!$C$5*'Custos Unitários'!$E$22)</f>
        <v>39797.830210887492</v>
      </c>
      <c r="S1040" s="2">
        <f>Tabela1[[#This Row],[Qtdade Amplificação]]*('Custos Unitários'!D$20)+IF(Tabela1[[#This Row],[Qtdade Amplificação]]&gt;4,TRUNC(Tabela1[[#This Row],[Qtdade Amplificação]]/4)*'Custos Unitários'!D$17,0)</f>
        <v>0</v>
      </c>
      <c r="T104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04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040" s="2">
        <f>'Custos Unitários'!$C$23*'Custos Unitários'!$E$23*'Custos Unitários'!$C$6</f>
        <v>24215.39534631159</v>
      </c>
      <c r="W1040" s="5">
        <f>SUM(Tabela3[[#This Row],[opex duto e fibra]:[opex infra estação]])</f>
        <v>102131.60482351716</v>
      </c>
    </row>
    <row r="1041" spans="1:23" x14ac:dyDescent="0.25">
      <c r="A1041" s="10">
        <v>315015</v>
      </c>
      <c r="B1041" s="10" t="s">
        <v>37</v>
      </c>
      <c r="C1041" s="10" t="s">
        <v>3356</v>
      </c>
      <c r="D1041" s="10" t="s">
        <v>3357</v>
      </c>
      <c r="E1041" s="10">
        <v>311340</v>
      </c>
      <c r="F1041" s="10" t="s">
        <v>37</v>
      </c>
      <c r="G1041" s="10" t="s">
        <v>713</v>
      </c>
      <c r="H1041" s="10" t="s">
        <v>714</v>
      </c>
      <c r="I1041" s="10">
        <v>1</v>
      </c>
      <c r="J1041" s="11">
        <v>13.836</v>
      </c>
      <c r="K1041" s="11">
        <f>IF(Tabela1[[#This Row],[distância '[km']]]&gt;100,TRUNC(Tabela1[[#This Row],[distância '[km']]]/'Custos Unitários'!$C$7,0),0)</f>
        <v>0</v>
      </c>
      <c r="L1041" s="1">
        <f>Tabela1[[#This Row],[distância '[km']]]*(1+'Custos Unitários'!$C$8)*(('Custos Unitários'!$C$21*'Custos Unitários'!$C$4)+('Custos Unitários'!$C$22*'Custos Unitários'!$C$5))</f>
        <v>529474.39258239523</v>
      </c>
      <c r="M1041" s="1">
        <f>Tabela1[[#This Row],[Qtdade Amplificação]]*('Custos Unitários'!C$20)+IF(Tabela1[[#This Row],[Qtdade Amplificação]]&gt;4,TRUNC(Tabela1[[#This Row],[Qtdade Amplificação]]/4)*'Custos Unitários'!C$17,0)</f>
        <v>0</v>
      </c>
      <c r="N104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4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41" s="1">
        <f>'Custos Unitários'!$C$23*'Custos Unitários'!$C$6</f>
        <v>302692.44182889489</v>
      </c>
      <c r="Q1041" s="5">
        <f>SUM(Tabela2[[#This Row],[custo duto e fibra]:[custo infra estação]])</f>
        <v>1198638.6321326266</v>
      </c>
      <c r="R1041" s="2">
        <f>Tabela1[[#This Row],[distância '[km']]]*(1+'Custos Unitários'!$C$8)*('Custos Unitários'!$C$21*'Custos Unitários'!$C$4*'Custos Unitários'!$E$21+'Custos Unitários'!$C$22*'Custos Unitários'!$C$5*'Custos Unitários'!$E$22)</f>
        <v>6353.6927109887429</v>
      </c>
      <c r="S1041" s="2">
        <f>Tabela1[[#This Row],[Qtdade Amplificação]]*('Custos Unitários'!D$20)+IF(Tabela1[[#This Row],[Qtdade Amplificação]]&gt;4,TRUNC(Tabela1[[#This Row],[Qtdade Amplificação]]/4)*'Custos Unitários'!D$17,0)</f>
        <v>0</v>
      </c>
      <c r="T104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4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41" s="2">
        <f>'Custos Unitários'!$C$23*'Custos Unitários'!$E$23*'Custos Unitários'!$C$6</f>
        <v>24215.39534631159</v>
      </c>
      <c r="W1041" s="5">
        <f>SUM(Tabela3[[#This Row],[opex duto e fibra]:[opex infra estação]])</f>
        <v>63556.333214471466</v>
      </c>
    </row>
    <row r="1042" spans="1:23" x14ac:dyDescent="0.25">
      <c r="A1042" s="10">
        <v>315020</v>
      </c>
      <c r="B1042" s="10" t="s">
        <v>37</v>
      </c>
      <c r="C1042" s="10" t="s">
        <v>3358</v>
      </c>
      <c r="D1042" s="10" t="s">
        <v>3359</v>
      </c>
      <c r="E1042" s="10">
        <v>315490</v>
      </c>
      <c r="F1042" s="10" t="s">
        <v>37</v>
      </c>
      <c r="G1042" s="10" t="s">
        <v>3360</v>
      </c>
      <c r="H1042" s="10" t="s">
        <v>3361</v>
      </c>
      <c r="I1042" s="10">
        <v>1</v>
      </c>
      <c r="J1042" s="11">
        <v>22.692</v>
      </c>
      <c r="K1042" s="11">
        <f>IF(Tabela1[[#This Row],[distância '[km']]]&gt;100,TRUNC(Tabela1[[#This Row],[distância '[km']]]/'Custos Unitários'!$C$7,0),0)</f>
        <v>0</v>
      </c>
      <c r="L1042" s="1">
        <f>Tabela1[[#This Row],[distância '[km']]]*(1+'Custos Unitários'!$C$8)*(('Custos Unitários'!$C$21*'Custos Unitários'!$C$4)+('Custos Unitários'!$C$22*'Custos Unitários'!$C$5))</f>
        <v>868374.74100026814</v>
      </c>
      <c r="M1042" s="1">
        <f>Tabela1[[#This Row],[Qtdade Amplificação]]*('Custos Unitários'!C$20)+IF(Tabela1[[#This Row],[Qtdade Amplificação]]&gt;4,TRUNC(Tabela1[[#This Row],[Qtdade Amplificação]]/4)*'Custos Unitários'!C$17,0)</f>
        <v>0</v>
      </c>
      <c r="N104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4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42" s="1">
        <f>'Custos Unitários'!$C$23*'Custos Unitários'!$C$6</f>
        <v>302692.44182889489</v>
      </c>
      <c r="Q1042" s="5">
        <f>SUM(Tabela2[[#This Row],[custo duto e fibra]:[custo infra estação]])</f>
        <v>1537538.9805504992</v>
      </c>
      <c r="R1042" s="2">
        <f>Tabela1[[#This Row],[distância '[km']]]*(1+'Custos Unitários'!$C$8)*('Custos Unitários'!$C$21*'Custos Unitários'!$C$4*'Custos Unitários'!$E$21+'Custos Unitários'!$C$22*'Custos Unitários'!$C$5*'Custos Unitários'!$E$22)</f>
        <v>10420.496892003219</v>
      </c>
      <c r="S1042" s="2">
        <f>Tabela1[[#This Row],[Qtdade Amplificação]]*('Custos Unitários'!D$20)+IF(Tabela1[[#This Row],[Qtdade Amplificação]]&gt;4,TRUNC(Tabela1[[#This Row],[Qtdade Amplificação]]/4)*'Custos Unitários'!D$17,0)</f>
        <v>0</v>
      </c>
      <c r="T104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4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42" s="2">
        <f>'Custos Unitários'!$C$23*'Custos Unitários'!$E$23*'Custos Unitários'!$C$6</f>
        <v>24215.39534631159</v>
      </c>
      <c r="W1042" s="5">
        <f>SUM(Tabela3[[#This Row],[opex duto e fibra]:[opex infra estação]])</f>
        <v>67623.137395485945</v>
      </c>
    </row>
    <row r="1043" spans="1:23" x14ac:dyDescent="0.25">
      <c r="A1043" s="10">
        <v>315030</v>
      </c>
      <c r="B1043" s="10" t="s">
        <v>37</v>
      </c>
      <c r="C1043" s="10" t="s">
        <v>3362</v>
      </c>
      <c r="D1043" s="10" t="s">
        <v>3363</v>
      </c>
      <c r="E1043" s="10">
        <v>316250</v>
      </c>
      <c r="F1043" s="10" t="s">
        <v>37</v>
      </c>
      <c r="G1043" s="10" t="s">
        <v>2604</v>
      </c>
      <c r="H1043" s="10" t="s">
        <v>2605</v>
      </c>
      <c r="I1043" s="10">
        <v>1</v>
      </c>
      <c r="J1043" s="11">
        <v>75.286000000000001</v>
      </c>
      <c r="K1043" s="11">
        <f>IF(Tabela1[[#This Row],[distância '[km']]]&gt;100,TRUNC(Tabela1[[#This Row],[distância '[km']]]/'Custos Unitários'!$C$7,0),0)</f>
        <v>0</v>
      </c>
      <c r="L1043" s="1">
        <f>Tabela1[[#This Row],[distância '[km']]]*(1+'Custos Unitários'!$C$8)*(('Custos Unitários'!$C$21*'Custos Unitários'!$C$4)+('Custos Unitários'!$C$22*'Custos Unitários'!$C$5))</f>
        <v>2881035.6403554641</v>
      </c>
      <c r="M1043" s="1">
        <f>Tabela1[[#This Row],[Qtdade Amplificação]]*('Custos Unitários'!C$20)+IF(Tabela1[[#This Row],[Qtdade Amplificação]]&gt;4,TRUNC(Tabela1[[#This Row],[Qtdade Amplificação]]/4)*'Custos Unitários'!C$17,0)</f>
        <v>0</v>
      </c>
      <c r="N104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04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043" s="1">
        <f>'Custos Unitários'!$C$23*'Custos Unitários'!$C$6</f>
        <v>302692.44182889489</v>
      </c>
      <c r="Q1043" s="5">
        <f>SUM(Tabela2[[#This Row],[custo duto e fibra]:[custo infra estação]])</f>
        <v>3555609.5678563374</v>
      </c>
      <c r="R1043" s="2">
        <f>Tabela1[[#This Row],[distância '[km']]]*(1+'Custos Unitários'!$C$8)*('Custos Unitários'!$C$21*'Custos Unitários'!$C$4*'Custos Unitários'!$E$21+'Custos Unitários'!$C$22*'Custos Unitários'!$C$5*'Custos Unitários'!$E$22)</f>
        <v>34572.427684265567</v>
      </c>
      <c r="S1043" s="2">
        <f>Tabela1[[#This Row],[Qtdade Amplificação]]*('Custos Unitários'!D$20)+IF(Tabela1[[#This Row],[Qtdade Amplificação]]&gt;4,TRUNC(Tabela1[[#This Row],[Qtdade Amplificação]]/4)*'Custos Unitários'!D$17,0)</f>
        <v>0</v>
      </c>
      <c r="T104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04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043" s="2">
        <f>'Custos Unitários'!$C$23*'Custos Unitários'!$E$23*'Custos Unitários'!$C$6</f>
        <v>24215.39534631159</v>
      </c>
      <c r="W1043" s="5">
        <f>SUM(Tabela3[[#This Row],[opex duto e fibra]:[opex infra estação]])</f>
        <v>92316.036982812511</v>
      </c>
    </row>
    <row r="1044" spans="1:23" x14ac:dyDescent="0.25">
      <c r="A1044" s="10">
        <v>315040</v>
      </c>
      <c r="B1044" s="10" t="s">
        <v>37</v>
      </c>
      <c r="C1044" s="10" t="s">
        <v>3364</v>
      </c>
      <c r="D1044" s="10" t="s">
        <v>3365</v>
      </c>
      <c r="E1044" s="10">
        <v>310640</v>
      </c>
      <c r="F1044" s="10" t="s">
        <v>37</v>
      </c>
      <c r="G1044" s="10" t="s">
        <v>613</v>
      </c>
      <c r="H1044" s="10" t="s">
        <v>614</v>
      </c>
      <c r="I1044" s="10">
        <v>1</v>
      </c>
      <c r="J1044" s="11">
        <v>30.297000000000001</v>
      </c>
      <c r="K1044" s="11">
        <f>IF(Tabela1[[#This Row],[distância '[km']]]&gt;100,TRUNC(Tabela1[[#This Row],[distância '[km']]]/'Custos Unitários'!$C$7,0),0)</f>
        <v>0</v>
      </c>
      <c r="L1044" s="1">
        <f>Tabela1[[#This Row],[distância '[km']]]*(1+'Custos Unitários'!$C$8)*(('Custos Unitários'!$C$21*'Custos Unitários'!$C$4)+('Custos Unitários'!$C$22*'Custos Unitários'!$C$5))</f>
        <v>1159401.9710948847</v>
      </c>
      <c r="M1044" s="1">
        <f>Tabela1[[#This Row],[Qtdade Amplificação]]*('Custos Unitários'!C$20)+IF(Tabela1[[#This Row],[Qtdade Amplificação]]&gt;4,TRUNC(Tabela1[[#This Row],[Qtdade Amplificação]]/4)*'Custos Unitários'!C$17,0)</f>
        <v>0</v>
      </c>
      <c r="N104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4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44" s="1">
        <f>'Custos Unitários'!$C$23*'Custos Unitários'!$C$6</f>
        <v>302692.44182889489</v>
      </c>
      <c r="Q1044" s="5">
        <f>SUM(Tabela2[[#This Row],[custo duto e fibra]:[custo infra estação]])</f>
        <v>1828566.2106451157</v>
      </c>
      <c r="R1044" s="2">
        <f>Tabela1[[#This Row],[distância '[km']]]*(1+'Custos Unitários'!$C$8)*('Custos Unitários'!$C$21*'Custos Unitários'!$C$4*'Custos Unitários'!$E$21+'Custos Unitários'!$C$22*'Custos Unitários'!$C$5*'Custos Unitários'!$E$22)</f>
        <v>13912.823653138619</v>
      </c>
      <c r="S1044" s="2">
        <f>Tabela1[[#This Row],[Qtdade Amplificação]]*('Custos Unitários'!D$20)+IF(Tabela1[[#This Row],[Qtdade Amplificação]]&gt;4,TRUNC(Tabela1[[#This Row],[Qtdade Amplificação]]/4)*'Custos Unitários'!D$17,0)</f>
        <v>0</v>
      </c>
      <c r="T104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4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44" s="2">
        <f>'Custos Unitários'!$C$23*'Custos Unitários'!$E$23*'Custos Unitários'!$C$6</f>
        <v>24215.39534631159</v>
      </c>
      <c r="W1044" s="5">
        <f>SUM(Tabela3[[#This Row],[opex duto e fibra]:[opex infra estação]])</f>
        <v>71115.464156621339</v>
      </c>
    </row>
    <row r="1045" spans="1:23" x14ac:dyDescent="0.25">
      <c r="A1045" s="10">
        <v>241000</v>
      </c>
      <c r="B1045" s="10" t="s">
        <v>80</v>
      </c>
      <c r="C1045" s="10" t="s">
        <v>3366</v>
      </c>
      <c r="D1045" s="10" t="s">
        <v>3367</v>
      </c>
      <c r="E1045" s="10">
        <v>240050</v>
      </c>
      <c r="F1045" s="10" t="s">
        <v>80</v>
      </c>
      <c r="G1045" s="10" t="s">
        <v>138</v>
      </c>
      <c r="H1045" s="10" t="s">
        <v>139</v>
      </c>
      <c r="I1045" s="10">
        <v>1</v>
      </c>
      <c r="J1045" s="11">
        <v>21.782</v>
      </c>
      <c r="K1045" s="11">
        <f>IF(Tabela1[[#This Row],[distância '[km']]]&gt;100,TRUNC(Tabela1[[#This Row],[distância '[km']]]/'Custos Unitários'!$C$7,0),0)</f>
        <v>0</v>
      </c>
      <c r="L1045" s="1">
        <f>Tabela1[[#This Row],[distância '[km']]]*(1+'Custos Unitários'!$C$8)*(('Custos Unitários'!$C$21*'Custos Unitários'!$C$4)+('Custos Unitários'!$C$22*'Custos Unitários'!$C$5))</f>
        <v>833550.96987783548</v>
      </c>
      <c r="M1045" s="1">
        <f>Tabela1[[#This Row],[Qtdade Amplificação]]*('Custos Unitários'!C$20)+IF(Tabela1[[#This Row],[Qtdade Amplificação]]&gt;4,TRUNC(Tabela1[[#This Row],[Qtdade Amplificação]]/4)*'Custos Unitários'!C$17,0)</f>
        <v>0</v>
      </c>
      <c r="N104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4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45" s="1">
        <f>'Custos Unitários'!$C$23*'Custos Unitários'!$C$6</f>
        <v>302692.44182889489</v>
      </c>
      <c r="Q1045" s="5">
        <f>SUM(Tabela2[[#This Row],[custo duto e fibra]:[custo infra estação]])</f>
        <v>1502715.2094280666</v>
      </c>
      <c r="R1045" s="2">
        <f>Tabela1[[#This Row],[distância '[km']]]*(1+'Custos Unitários'!$C$8)*('Custos Unitários'!$C$21*'Custos Unitários'!$C$4*'Custos Unitários'!$E$21+'Custos Unitários'!$C$22*'Custos Unitários'!$C$5*'Custos Unitários'!$E$22)</f>
        <v>10002.611638534026</v>
      </c>
      <c r="S1045" s="2">
        <f>Tabela1[[#This Row],[Qtdade Amplificação]]*('Custos Unitários'!D$20)+IF(Tabela1[[#This Row],[Qtdade Amplificação]]&gt;4,TRUNC(Tabela1[[#This Row],[Qtdade Amplificação]]/4)*'Custos Unitários'!D$17,0)</f>
        <v>0</v>
      </c>
      <c r="T104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4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45" s="2">
        <f>'Custos Unitários'!$C$23*'Custos Unitários'!$E$23*'Custos Unitários'!$C$6</f>
        <v>24215.39534631159</v>
      </c>
      <c r="W1045" s="5">
        <f>SUM(Tabela3[[#This Row],[opex duto e fibra]:[opex infra estação]])</f>
        <v>67205.252142016747</v>
      </c>
    </row>
    <row r="1046" spans="1:23" x14ac:dyDescent="0.25">
      <c r="A1046" s="10">
        <v>251160</v>
      </c>
      <c r="B1046" s="10" t="s">
        <v>61</v>
      </c>
      <c r="C1046" s="10" t="s">
        <v>3366</v>
      </c>
      <c r="D1046" s="10" t="s">
        <v>3368</v>
      </c>
      <c r="E1046" s="10">
        <v>250520</v>
      </c>
      <c r="F1046" s="10" t="s">
        <v>61</v>
      </c>
      <c r="G1046" s="10" t="s">
        <v>3369</v>
      </c>
      <c r="H1046" s="10" t="s">
        <v>3370</v>
      </c>
      <c r="I1046" s="10">
        <v>1</v>
      </c>
      <c r="J1046" s="11">
        <v>12.468999999999999</v>
      </c>
      <c r="K1046" s="11">
        <f>IF(Tabela1[[#This Row],[distância '[km']]]&gt;100,TRUNC(Tabela1[[#This Row],[distância '[km']]]/'Custos Unitários'!$C$7,0),0)</f>
        <v>0</v>
      </c>
      <c r="L1046" s="1">
        <f>Tabela1[[#This Row],[distância '[km']]]*(1+'Custos Unitários'!$C$8)*(('Custos Unitários'!$C$21*'Custos Unitários'!$C$4)+('Custos Unitários'!$C$22*'Custos Unitários'!$C$5))</f>
        <v>477162.20013803733</v>
      </c>
      <c r="M1046" s="1">
        <f>Tabela1[[#This Row],[Qtdade Amplificação]]*('Custos Unitários'!C$20)+IF(Tabela1[[#This Row],[Qtdade Amplificação]]&gt;4,TRUNC(Tabela1[[#This Row],[Qtdade Amplificação]]/4)*'Custos Unitários'!C$17,0)</f>
        <v>0</v>
      </c>
      <c r="N104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4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46" s="1">
        <f>'Custos Unitários'!$C$23*'Custos Unitários'!$C$6</f>
        <v>302692.44182889489</v>
      </c>
      <c r="Q1046" s="5">
        <f>SUM(Tabela2[[#This Row],[custo duto e fibra]:[custo infra estação]])</f>
        <v>1146326.4396882686</v>
      </c>
      <c r="R1046" s="2">
        <f>Tabela1[[#This Row],[distância '[km']]]*(1+'Custos Unitários'!$C$8)*('Custos Unitários'!$C$21*'Custos Unitários'!$C$4*'Custos Unitários'!$E$21+'Custos Unitários'!$C$22*'Custos Unitários'!$C$5*'Custos Unitários'!$E$22)</f>
        <v>5725.946401656448</v>
      </c>
      <c r="S1046" s="2">
        <f>Tabela1[[#This Row],[Qtdade Amplificação]]*('Custos Unitários'!D$20)+IF(Tabela1[[#This Row],[Qtdade Amplificação]]&gt;4,TRUNC(Tabela1[[#This Row],[Qtdade Amplificação]]/4)*'Custos Unitários'!D$17,0)</f>
        <v>0</v>
      </c>
      <c r="T104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4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46" s="2">
        <f>'Custos Unitários'!$C$23*'Custos Unitários'!$E$23*'Custos Unitários'!$C$6</f>
        <v>24215.39534631159</v>
      </c>
      <c r="W1046" s="5">
        <f>SUM(Tabela3[[#This Row],[opex duto e fibra]:[opex infra estação]])</f>
        <v>62928.586905139178</v>
      </c>
    </row>
    <row r="1047" spans="1:23" x14ac:dyDescent="0.25">
      <c r="A1047" s="10">
        <v>220810</v>
      </c>
      <c r="B1047" s="10" t="s">
        <v>27</v>
      </c>
      <c r="C1047" s="10" t="s">
        <v>3371</v>
      </c>
      <c r="D1047" s="10" t="s">
        <v>3372</v>
      </c>
      <c r="E1047" s="10">
        <v>221130</v>
      </c>
      <c r="F1047" s="10" t="s">
        <v>27</v>
      </c>
      <c r="G1047" s="10" t="s">
        <v>426</v>
      </c>
      <c r="H1047" s="10" t="s">
        <v>427</v>
      </c>
      <c r="I1047" s="10">
        <v>1</v>
      </c>
      <c r="J1047" s="11">
        <v>43.057000000000002</v>
      </c>
      <c r="K1047" s="11">
        <f>IF(Tabela1[[#This Row],[distância '[km']]]&gt;100,TRUNC(Tabela1[[#This Row],[distância '[km']]]/'Custos Unitários'!$C$7,0),0)</f>
        <v>0</v>
      </c>
      <c r="L1047" s="1">
        <f>Tabela1[[#This Row],[distância '[km']]]*(1+'Custos Unitários'!$C$8)*(('Custos Unitários'!$C$21*'Custos Unitários'!$C$4)+('Custos Unitários'!$C$22*'Custos Unitários'!$C$5))</f>
        <v>1647700.1244160298</v>
      </c>
      <c r="M1047" s="1">
        <f>Tabela1[[#This Row],[Qtdade Amplificação]]*('Custos Unitários'!C$20)+IF(Tabela1[[#This Row],[Qtdade Amplificação]]&gt;4,TRUNC(Tabela1[[#This Row],[Qtdade Amplificação]]/4)*'Custos Unitários'!C$17,0)</f>
        <v>0</v>
      </c>
      <c r="N104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4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47" s="1">
        <f>'Custos Unitários'!$C$23*'Custos Unitários'!$C$6</f>
        <v>302692.44182889489</v>
      </c>
      <c r="Q1047" s="5">
        <f>SUM(Tabela2[[#This Row],[custo duto e fibra]:[custo infra estação]])</f>
        <v>2316864.363966261</v>
      </c>
      <c r="R1047" s="2">
        <f>Tabela1[[#This Row],[distância '[km']]]*(1+'Custos Unitários'!$C$8)*('Custos Unitários'!$C$21*'Custos Unitários'!$C$4*'Custos Unitários'!$E$21+'Custos Unitários'!$C$22*'Custos Unitários'!$C$5*'Custos Unitários'!$E$22)</f>
        <v>19772.401492992358</v>
      </c>
      <c r="S1047" s="2">
        <f>Tabela1[[#This Row],[Qtdade Amplificação]]*('Custos Unitários'!D$20)+IF(Tabela1[[#This Row],[Qtdade Amplificação]]&gt;4,TRUNC(Tabela1[[#This Row],[Qtdade Amplificação]]/4)*'Custos Unitários'!D$17,0)</f>
        <v>0</v>
      </c>
      <c r="T104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4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47" s="2">
        <f>'Custos Unitários'!$C$23*'Custos Unitários'!$E$23*'Custos Unitários'!$C$6</f>
        <v>24215.39534631159</v>
      </c>
      <c r="W1047" s="5">
        <f>SUM(Tabela3[[#This Row],[opex duto e fibra]:[opex infra estação]])</f>
        <v>76975.041996475076</v>
      </c>
    </row>
    <row r="1048" spans="1:23" x14ac:dyDescent="0.25">
      <c r="A1048" s="10">
        <v>110146</v>
      </c>
      <c r="B1048" s="10" t="s">
        <v>180</v>
      </c>
      <c r="C1048" s="10" t="s">
        <v>3373</v>
      </c>
      <c r="D1048" s="10" t="s">
        <v>3374</v>
      </c>
      <c r="E1048" s="10">
        <v>110005</v>
      </c>
      <c r="F1048" s="10" t="s">
        <v>180</v>
      </c>
      <c r="G1048" s="10" t="s">
        <v>895</v>
      </c>
      <c r="H1048" s="10" t="s">
        <v>896</v>
      </c>
      <c r="I1048" s="10">
        <v>1</v>
      </c>
      <c r="J1048" s="11">
        <v>53.057000000000002</v>
      </c>
      <c r="K1048" s="11">
        <f>IF(Tabela1[[#This Row],[distância '[km']]]&gt;100,TRUNC(Tabela1[[#This Row],[distância '[km']]]/'Custos Unitários'!$C$7,0),0)</f>
        <v>0</v>
      </c>
      <c r="L1048" s="1">
        <f>Tabela1[[#This Row],[distância '[km']]]*(1+'Custos Unitários'!$C$8)*(('Custos Unitários'!$C$21*'Custos Unitários'!$C$4)+('Custos Unitários'!$C$22*'Custos Unitários'!$C$5))</f>
        <v>2030378.9279592468</v>
      </c>
      <c r="M1048" s="1">
        <f>Tabela1[[#This Row],[Qtdade Amplificação]]*('Custos Unitários'!C$20)+IF(Tabela1[[#This Row],[Qtdade Amplificação]]&gt;4,TRUNC(Tabela1[[#This Row],[Qtdade Amplificação]]/4)*'Custos Unitários'!C$17,0)</f>
        <v>0</v>
      </c>
      <c r="N104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04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048" s="1">
        <f>'Custos Unitários'!$C$23*'Custos Unitários'!$C$6</f>
        <v>302692.44182889489</v>
      </c>
      <c r="Q1048" s="5">
        <f>SUM(Tabela2[[#This Row],[custo duto e fibra]:[custo infra estação]])</f>
        <v>2704952.8554601204</v>
      </c>
      <c r="R1048" s="2">
        <f>Tabela1[[#This Row],[distância '[km']]]*(1+'Custos Unitários'!$C$8)*('Custos Unitários'!$C$21*'Custos Unitários'!$C$4*'Custos Unitários'!$E$21+'Custos Unitários'!$C$22*'Custos Unitários'!$C$5*'Custos Unitários'!$E$22)</f>
        <v>24364.547135510962</v>
      </c>
      <c r="S1048" s="2">
        <f>Tabela1[[#This Row],[Qtdade Amplificação]]*('Custos Unitários'!D$20)+IF(Tabela1[[#This Row],[Qtdade Amplificação]]&gt;4,TRUNC(Tabela1[[#This Row],[Qtdade Amplificação]]/4)*'Custos Unitários'!D$17,0)</f>
        <v>0</v>
      </c>
      <c r="T104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04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048" s="2">
        <f>'Custos Unitários'!$C$23*'Custos Unitários'!$E$23*'Custos Unitários'!$C$6</f>
        <v>24215.39534631159</v>
      </c>
      <c r="W1048" s="5">
        <f>SUM(Tabela3[[#This Row],[opex duto e fibra]:[opex infra estação]])</f>
        <v>82108.156434057906</v>
      </c>
    </row>
    <row r="1049" spans="1:23" x14ac:dyDescent="0.25">
      <c r="A1049" s="10">
        <v>292450</v>
      </c>
      <c r="B1049" s="10" t="s">
        <v>8</v>
      </c>
      <c r="C1049" s="10" t="s">
        <v>3375</v>
      </c>
      <c r="D1049" s="10" t="s">
        <v>3376</v>
      </c>
      <c r="E1049" s="10">
        <v>293260</v>
      </c>
      <c r="F1049" s="10" t="s">
        <v>8</v>
      </c>
      <c r="G1049" s="10" t="s">
        <v>1045</v>
      </c>
      <c r="H1049" s="10" t="s">
        <v>1046</v>
      </c>
      <c r="I1049" s="10">
        <v>1</v>
      </c>
      <c r="J1049" s="11">
        <v>34.542999999999999</v>
      </c>
      <c r="K1049" s="11">
        <f>IF(Tabela1[[#This Row],[distância '[km']]]&gt;100,TRUNC(Tabela1[[#This Row],[distância '[km']]]/'Custos Unitários'!$C$7,0),0)</f>
        <v>0</v>
      </c>
      <c r="L1049" s="1">
        <f>Tabela1[[#This Row],[distância '[km']]]*(1+'Custos Unitários'!$C$8)*(('Custos Unitários'!$C$21*'Custos Unitários'!$C$4)+('Custos Unitários'!$C$22*'Custos Unitários'!$C$5))</f>
        <v>1321887.3910793348</v>
      </c>
      <c r="M1049" s="1">
        <f>Tabela1[[#This Row],[Qtdade Amplificação]]*('Custos Unitários'!C$20)+IF(Tabela1[[#This Row],[Qtdade Amplificação]]&gt;4,TRUNC(Tabela1[[#This Row],[Qtdade Amplificação]]/4)*'Custos Unitários'!C$17,0)</f>
        <v>0</v>
      </c>
      <c r="N104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4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49" s="1">
        <f>'Custos Unitários'!$C$23*'Custos Unitários'!$C$6</f>
        <v>302692.44182889489</v>
      </c>
      <c r="Q1049" s="5">
        <f>SUM(Tabela2[[#This Row],[custo duto e fibra]:[custo infra estação]])</f>
        <v>1991051.6306295658</v>
      </c>
      <c r="R1049" s="2">
        <f>Tabela1[[#This Row],[distância '[km']]]*(1+'Custos Unitários'!$C$8)*('Custos Unitários'!$C$21*'Custos Unitários'!$C$4*'Custos Unitários'!$E$21+'Custos Unitários'!$C$22*'Custos Unitários'!$C$5*'Custos Unitários'!$E$22)</f>
        <v>15862.648692952018</v>
      </c>
      <c r="S1049" s="2">
        <f>Tabela1[[#This Row],[Qtdade Amplificação]]*('Custos Unitários'!D$20)+IF(Tabela1[[#This Row],[Qtdade Amplificação]]&gt;4,TRUNC(Tabela1[[#This Row],[Qtdade Amplificação]]/4)*'Custos Unitários'!D$17,0)</f>
        <v>0</v>
      </c>
      <c r="T104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4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49" s="2">
        <f>'Custos Unitários'!$C$23*'Custos Unitários'!$E$23*'Custos Unitários'!$C$6</f>
        <v>24215.39534631159</v>
      </c>
      <c r="W1049" s="5">
        <f>SUM(Tabela3[[#This Row],[opex duto e fibra]:[opex infra estação]])</f>
        <v>73065.289196434751</v>
      </c>
    </row>
    <row r="1050" spans="1:23" x14ac:dyDescent="0.25">
      <c r="A1050" s="10">
        <v>270700</v>
      </c>
      <c r="B1050" s="10" t="s">
        <v>589</v>
      </c>
      <c r="C1050" s="10" t="s">
        <v>3377</v>
      </c>
      <c r="D1050" s="10" t="s">
        <v>3378</v>
      </c>
      <c r="E1050" s="10">
        <v>270490</v>
      </c>
      <c r="F1050" s="10" t="s">
        <v>589</v>
      </c>
      <c r="G1050" s="10" t="s">
        <v>3379</v>
      </c>
      <c r="H1050" s="10" t="s">
        <v>3380</v>
      </c>
      <c r="I1050" s="10">
        <v>1</v>
      </c>
      <c r="J1050" s="11">
        <v>14.513</v>
      </c>
      <c r="K1050" s="11">
        <f>IF(Tabela1[[#This Row],[distância '[km']]]&gt;100,TRUNC(Tabela1[[#This Row],[distância '[km']]]/'Custos Unitários'!$C$7,0),0)</f>
        <v>0</v>
      </c>
      <c r="L1050" s="1">
        <f>Tabela1[[#This Row],[distância '[km']]]*(1+'Custos Unitários'!$C$8)*(('Custos Unitários'!$C$21*'Custos Unitários'!$C$4)+('Custos Unitários'!$C$22*'Custos Unitários'!$C$5))</f>
        <v>555381.74758227088</v>
      </c>
      <c r="M1050" s="1">
        <f>Tabela1[[#This Row],[Qtdade Amplificação]]*('Custos Unitários'!C$20)+IF(Tabela1[[#This Row],[Qtdade Amplificação]]&gt;4,TRUNC(Tabela1[[#This Row],[Qtdade Amplificação]]/4)*'Custos Unitários'!C$17,0)</f>
        <v>0</v>
      </c>
      <c r="N105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5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50" s="1">
        <f>'Custos Unitários'!$C$23*'Custos Unitários'!$C$6</f>
        <v>302692.44182889489</v>
      </c>
      <c r="Q1050" s="5">
        <f>SUM(Tabela2[[#This Row],[custo duto e fibra]:[custo infra estação]])</f>
        <v>1224545.9871325023</v>
      </c>
      <c r="R1050" s="2">
        <f>Tabela1[[#This Row],[distância '[km']]]*(1+'Custos Unitários'!$C$8)*('Custos Unitários'!$C$21*'Custos Unitários'!$C$4*'Custos Unitários'!$E$21+'Custos Unitários'!$C$22*'Custos Unitários'!$C$5*'Custos Unitários'!$E$22)</f>
        <v>6664.580970987251</v>
      </c>
      <c r="S1050" s="2">
        <f>Tabela1[[#This Row],[Qtdade Amplificação]]*('Custos Unitários'!D$20)+IF(Tabela1[[#This Row],[Qtdade Amplificação]]&gt;4,TRUNC(Tabela1[[#This Row],[Qtdade Amplificação]]/4)*'Custos Unitários'!D$17,0)</f>
        <v>0</v>
      </c>
      <c r="T105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5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50" s="2">
        <f>'Custos Unitários'!$C$23*'Custos Unitários'!$E$23*'Custos Unitários'!$C$6</f>
        <v>24215.39534631159</v>
      </c>
      <c r="W1050" s="5">
        <f>SUM(Tabela3[[#This Row],[opex duto e fibra]:[opex infra estação]])</f>
        <v>63867.221474469974</v>
      </c>
    </row>
    <row r="1051" spans="1:23" x14ac:dyDescent="0.25">
      <c r="A1051" s="10">
        <v>315053</v>
      </c>
      <c r="B1051" s="10" t="s">
        <v>37</v>
      </c>
      <c r="C1051" s="10" t="s">
        <v>3383</v>
      </c>
      <c r="D1051" s="10" t="s">
        <v>3384</v>
      </c>
      <c r="E1051" s="10">
        <v>317057</v>
      </c>
      <c r="F1051" s="10" t="s">
        <v>37</v>
      </c>
      <c r="G1051" s="10" t="s">
        <v>4617</v>
      </c>
      <c r="H1051" s="10" t="s">
        <v>4618</v>
      </c>
      <c r="I1051" s="10">
        <v>1</v>
      </c>
      <c r="J1051" s="11">
        <v>44.116</v>
      </c>
      <c r="K1051" s="11">
        <f>IF(Tabela1[[#This Row],[distância '[km']]]&gt;100,TRUNC(Tabela1[[#This Row],[distância '[km']]]/'Custos Unitários'!$C$7,0),0)</f>
        <v>0</v>
      </c>
      <c r="L1051" s="1">
        <f>Tabela1[[#This Row],[distância '[km']]]*(1+'Custos Unitários'!$C$8)*(('Custos Unitários'!$C$21*'Custos Unitários'!$C$4)+('Custos Unitários'!$C$22*'Custos Unitários'!$C$5))</f>
        <v>1688225.8097112565</v>
      </c>
      <c r="M1051" s="1">
        <f>Tabela1[[#This Row],[Qtdade Amplificação]]*('Custos Unitários'!C$20)+IF(Tabela1[[#This Row],[Qtdade Amplificação]]&gt;4,TRUNC(Tabela1[[#This Row],[Qtdade Amplificação]]/4)*'Custos Unitários'!C$17,0)</f>
        <v>0</v>
      </c>
      <c r="N105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5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51" s="1">
        <f>'Custos Unitários'!$C$23*'Custos Unitários'!$C$6</f>
        <v>302692.44182889489</v>
      </c>
      <c r="Q1051" s="5">
        <f>SUM(Tabela2[[#This Row],[custo duto e fibra]:[custo infra estação]])</f>
        <v>2357390.0492614876</v>
      </c>
      <c r="R1051" s="2">
        <f>Tabela1[[#This Row],[distância '[km']]]*(1+'Custos Unitários'!$C$8)*('Custos Unitários'!$C$21*'Custos Unitários'!$C$4*'Custos Unitários'!$E$21+'Custos Unitários'!$C$22*'Custos Unitários'!$C$5*'Custos Unitários'!$E$22)</f>
        <v>20258.709716535079</v>
      </c>
      <c r="S1051" s="2">
        <f>Tabela1[[#This Row],[Qtdade Amplificação]]*('Custos Unitários'!D$20)+IF(Tabela1[[#This Row],[Qtdade Amplificação]]&gt;4,TRUNC(Tabela1[[#This Row],[Qtdade Amplificação]]/4)*'Custos Unitários'!D$17,0)</f>
        <v>0</v>
      </c>
      <c r="T105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5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51" s="2">
        <f>'Custos Unitários'!$C$23*'Custos Unitários'!$E$23*'Custos Unitários'!$C$6</f>
        <v>24215.39534631159</v>
      </c>
      <c r="W1051" s="5">
        <f>SUM(Tabela3[[#This Row],[opex duto e fibra]:[opex infra estação]])</f>
        <v>77461.350220017805</v>
      </c>
    </row>
    <row r="1052" spans="1:23" x14ac:dyDescent="0.25">
      <c r="A1052" s="10">
        <v>431446</v>
      </c>
      <c r="B1052" s="10" t="s">
        <v>32</v>
      </c>
      <c r="C1052" s="10" t="s">
        <v>3385</v>
      </c>
      <c r="D1052" s="10" t="s">
        <v>3386</v>
      </c>
      <c r="E1052" s="10">
        <v>430740</v>
      </c>
      <c r="F1052" s="10" t="s">
        <v>32</v>
      </c>
      <c r="G1052" s="10" t="s">
        <v>3387</v>
      </c>
      <c r="H1052" s="10" t="s">
        <v>3388</v>
      </c>
      <c r="I1052" s="10">
        <v>1</v>
      </c>
      <c r="J1052" s="11">
        <v>23.893000000000001</v>
      </c>
      <c r="K1052" s="11">
        <f>IF(Tabela1[[#This Row],[distância '[km']]]&gt;100,TRUNC(Tabela1[[#This Row],[distância '[km']]]/'Custos Unitários'!$C$7,0),0)</f>
        <v>0</v>
      </c>
      <c r="L1052" s="1">
        <f>Tabela1[[#This Row],[distância '[km']]]*(1+'Custos Unitários'!$C$8)*(('Custos Unitários'!$C$21*'Custos Unitários'!$C$4)+('Custos Unitários'!$C$22*'Custos Unitários'!$C$5))</f>
        <v>914334.46530580858</v>
      </c>
      <c r="M1052" s="1">
        <f>Tabela1[[#This Row],[Qtdade Amplificação]]*('Custos Unitários'!C$20)+IF(Tabela1[[#This Row],[Qtdade Amplificação]]&gt;4,TRUNC(Tabela1[[#This Row],[Qtdade Amplificação]]/4)*'Custos Unitários'!C$17,0)</f>
        <v>0</v>
      </c>
      <c r="N105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5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52" s="1">
        <f>'Custos Unitários'!$C$23*'Custos Unitários'!$C$6</f>
        <v>302692.44182889489</v>
      </c>
      <c r="Q1052" s="5">
        <f>SUM(Tabela2[[#This Row],[custo duto e fibra]:[custo infra estação]])</f>
        <v>1583498.7048560397</v>
      </c>
      <c r="R1052" s="2">
        <f>Tabela1[[#This Row],[distância '[km']]]*(1+'Custos Unitários'!$C$8)*('Custos Unitários'!$C$21*'Custos Unitários'!$C$4*'Custos Unitários'!$E$21+'Custos Unitários'!$C$22*'Custos Unitários'!$C$5*'Custos Unitários'!$E$22)</f>
        <v>10972.013583669705</v>
      </c>
      <c r="S1052" s="2">
        <f>Tabela1[[#This Row],[Qtdade Amplificação]]*('Custos Unitários'!D$20)+IF(Tabela1[[#This Row],[Qtdade Amplificação]]&gt;4,TRUNC(Tabela1[[#This Row],[Qtdade Amplificação]]/4)*'Custos Unitários'!D$17,0)</f>
        <v>0</v>
      </c>
      <c r="T105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5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52" s="2">
        <f>'Custos Unitários'!$C$23*'Custos Unitários'!$E$23*'Custos Unitários'!$C$6</f>
        <v>24215.39534631159</v>
      </c>
      <c r="W1052" s="5">
        <f>SUM(Tabela3[[#This Row],[opex duto e fibra]:[opex infra estação]])</f>
        <v>68174.654087152434</v>
      </c>
    </row>
    <row r="1053" spans="1:23" x14ac:dyDescent="0.25">
      <c r="A1053" s="10">
        <v>431447</v>
      </c>
      <c r="B1053" s="10" t="s">
        <v>32</v>
      </c>
      <c r="C1053" s="10" t="s">
        <v>3389</v>
      </c>
      <c r="D1053" s="10" t="s">
        <v>3390</v>
      </c>
      <c r="E1053" s="10">
        <v>431310</v>
      </c>
      <c r="F1053" s="10" t="s">
        <v>32</v>
      </c>
      <c r="G1053" s="10" t="s">
        <v>3024</v>
      </c>
      <c r="H1053" s="10" t="s">
        <v>3025</v>
      </c>
      <c r="I1053" s="10">
        <v>1</v>
      </c>
      <c r="J1053" s="11">
        <v>34.497999999999998</v>
      </c>
      <c r="K1053" s="11">
        <f>IF(Tabela1[[#This Row],[distância '[km']]]&gt;100,TRUNC(Tabela1[[#This Row],[distância '[km']]]/'Custos Unitários'!$C$7,0),0)</f>
        <v>0</v>
      </c>
      <c r="L1053" s="1">
        <f>Tabela1[[#This Row],[distância '[km']]]*(1+'Custos Unitários'!$C$8)*(('Custos Unitários'!$C$21*'Custos Unitários'!$C$4)+('Custos Unitários'!$C$22*'Custos Unitários'!$C$5))</f>
        <v>1320165.3364633902</v>
      </c>
      <c r="M1053" s="1">
        <f>Tabela1[[#This Row],[Qtdade Amplificação]]*('Custos Unitários'!C$20)+IF(Tabela1[[#This Row],[Qtdade Amplificação]]&gt;4,TRUNC(Tabela1[[#This Row],[Qtdade Amplificação]]/4)*'Custos Unitários'!C$17,0)</f>
        <v>0</v>
      </c>
      <c r="N105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5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53" s="1">
        <f>'Custos Unitários'!$C$23*'Custos Unitários'!$C$6</f>
        <v>302692.44182889489</v>
      </c>
      <c r="Q1053" s="5">
        <f>SUM(Tabela2[[#This Row],[custo duto e fibra]:[custo infra estação]])</f>
        <v>1989329.5760136212</v>
      </c>
      <c r="R1053" s="2">
        <f>Tabela1[[#This Row],[distância '[km']]]*(1+'Custos Unitários'!$C$8)*('Custos Unitários'!$C$21*'Custos Unitários'!$C$4*'Custos Unitários'!$E$21+'Custos Unitários'!$C$22*'Custos Unitários'!$C$5*'Custos Unitários'!$E$22)</f>
        <v>15841.984037560684</v>
      </c>
      <c r="S1053" s="2">
        <f>Tabela1[[#This Row],[Qtdade Amplificação]]*('Custos Unitários'!D$20)+IF(Tabela1[[#This Row],[Qtdade Amplificação]]&gt;4,TRUNC(Tabela1[[#This Row],[Qtdade Amplificação]]/4)*'Custos Unitários'!D$17,0)</f>
        <v>0</v>
      </c>
      <c r="T105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5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53" s="2">
        <f>'Custos Unitários'!$C$23*'Custos Unitários'!$E$23*'Custos Unitários'!$C$6</f>
        <v>24215.39534631159</v>
      </c>
      <c r="W1053" s="5">
        <f>SUM(Tabela3[[#This Row],[opex duto e fibra]:[opex infra estação]])</f>
        <v>73044.624541043406</v>
      </c>
    </row>
    <row r="1054" spans="1:23" x14ac:dyDescent="0.25">
      <c r="A1054" s="10">
        <v>315057</v>
      </c>
      <c r="B1054" s="10" t="s">
        <v>37</v>
      </c>
      <c r="C1054" s="10" t="s">
        <v>3391</v>
      </c>
      <c r="D1054" s="10" t="s">
        <v>3392</v>
      </c>
      <c r="E1054" s="10">
        <v>316110</v>
      </c>
      <c r="F1054" s="10" t="s">
        <v>37</v>
      </c>
      <c r="G1054" s="10" t="s">
        <v>4003</v>
      </c>
      <c r="H1054" s="10" t="s">
        <v>4005</v>
      </c>
      <c r="I1054" s="10">
        <v>1</v>
      </c>
      <c r="J1054" s="11">
        <v>51.131</v>
      </c>
      <c r="K1054" s="11">
        <f>IF(Tabela1[[#This Row],[distância '[km']]]&gt;100,TRUNC(Tabela1[[#This Row],[distância '[km']]]/'Custos Unitários'!$C$7,0),0)</f>
        <v>0</v>
      </c>
      <c r="L1054" s="1">
        <f>Tabela1[[#This Row],[distância '[km']]]*(1+'Custos Unitários'!$C$8)*(('Custos Unitários'!$C$21*'Custos Unitários'!$C$4)+('Custos Unitários'!$C$22*'Custos Unitários'!$C$5))</f>
        <v>1956674.9903968233</v>
      </c>
      <c r="M1054" s="1">
        <f>Tabela1[[#This Row],[Qtdade Amplificação]]*('Custos Unitários'!C$20)+IF(Tabela1[[#This Row],[Qtdade Amplificação]]&gt;4,TRUNC(Tabela1[[#This Row],[Qtdade Amplificação]]/4)*'Custos Unitários'!C$17,0)</f>
        <v>0</v>
      </c>
      <c r="N105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05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054" s="1">
        <f>'Custos Unitários'!$C$23*'Custos Unitários'!$C$6</f>
        <v>302692.44182889489</v>
      </c>
      <c r="Q1054" s="5">
        <f>SUM(Tabela2[[#This Row],[custo duto e fibra]:[custo infra estação]])</f>
        <v>2631248.9178976966</v>
      </c>
      <c r="R1054" s="2">
        <f>Tabela1[[#This Row],[distância '[km']]]*(1+'Custos Unitários'!$C$8)*('Custos Unitários'!$C$21*'Custos Unitários'!$C$4*'Custos Unitários'!$E$21+'Custos Unitários'!$C$22*'Custos Unitários'!$C$5*'Custos Unitários'!$E$22)</f>
        <v>23480.099884761879</v>
      </c>
      <c r="S1054" s="2">
        <f>Tabela1[[#This Row],[Qtdade Amplificação]]*('Custos Unitários'!D$20)+IF(Tabela1[[#This Row],[Qtdade Amplificação]]&gt;4,TRUNC(Tabela1[[#This Row],[Qtdade Amplificação]]/4)*'Custos Unitários'!D$17,0)</f>
        <v>0</v>
      </c>
      <c r="T105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05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054" s="2">
        <f>'Custos Unitários'!$C$23*'Custos Unitários'!$E$23*'Custos Unitários'!$C$6</f>
        <v>24215.39534631159</v>
      </c>
      <c r="W1054" s="5">
        <f>SUM(Tabela3[[#This Row],[opex duto e fibra]:[opex infra estação]])</f>
        <v>81223.70918330882</v>
      </c>
    </row>
    <row r="1055" spans="1:23" x14ac:dyDescent="0.25">
      <c r="A1055" s="10">
        <v>220820</v>
      </c>
      <c r="B1055" s="10" t="s">
        <v>27</v>
      </c>
      <c r="C1055" s="10" t="s">
        <v>3393</v>
      </c>
      <c r="D1055" s="10" t="s">
        <v>3394</v>
      </c>
      <c r="E1055" s="10">
        <v>230270</v>
      </c>
      <c r="F1055" s="10" t="s">
        <v>203</v>
      </c>
      <c r="G1055" s="10" t="s">
        <v>405</v>
      </c>
      <c r="H1055" s="10" t="s">
        <v>406</v>
      </c>
      <c r="I1055" s="10">
        <v>1</v>
      </c>
      <c r="J1055" s="11">
        <v>63.715000000000003</v>
      </c>
      <c r="K1055" s="11">
        <f>IF(Tabela1[[#This Row],[distância '[km']]]&gt;100,TRUNC(Tabela1[[#This Row],[distância '[km']]]/'Custos Unitários'!$C$7,0),0)</f>
        <v>0</v>
      </c>
      <c r="L1055" s="1">
        <f>Tabela1[[#This Row],[distância '[km']]]*(1+'Custos Unitários'!$C$8)*(('Custos Unitários'!$C$21*'Custos Unitários'!$C$4)+('Custos Unitários'!$C$22*'Custos Unitários'!$C$5))</f>
        <v>2438237.9967756076</v>
      </c>
      <c r="M1055" s="1">
        <f>Tabela1[[#This Row],[Qtdade Amplificação]]*('Custos Unitários'!C$20)+IF(Tabela1[[#This Row],[Qtdade Amplificação]]&gt;4,TRUNC(Tabela1[[#This Row],[Qtdade Amplificação]]/4)*'Custos Unitários'!C$17,0)</f>
        <v>0</v>
      </c>
      <c r="N105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05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055" s="1">
        <f>'Custos Unitários'!$C$23*'Custos Unitários'!$C$6</f>
        <v>302692.44182889489</v>
      </c>
      <c r="Q1055" s="5">
        <f>SUM(Tabela2[[#This Row],[custo duto e fibra]:[custo infra estação]])</f>
        <v>3112811.9242764809</v>
      </c>
      <c r="R1055" s="2">
        <f>Tabela1[[#This Row],[distância '[km']]]*(1+'Custos Unitários'!$C$8)*('Custos Unitários'!$C$21*'Custos Unitários'!$C$4*'Custos Unitários'!$E$21+'Custos Unitários'!$C$22*'Custos Unitários'!$C$5*'Custos Unitários'!$E$22)</f>
        <v>29258.855961307294</v>
      </c>
      <c r="S1055" s="2">
        <f>Tabela1[[#This Row],[Qtdade Amplificação]]*('Custos Unitários'!D$20)+IF(Tabela1[[#This Row],[Qtdade Amplificação]]&gt;4,TRUNC(Tabela1[[#This Row],[Qtdade Amplificação]]/4)*'Custos Unitários'!D$17,0)</f>
        <v>0</v>
      </c>
      <c r="T105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05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055" s="2">
        <f>'Custos Unitários'!$C$23*'Custos Unitários'!$E$23*'Custos Unitários'!$C$6</f>
        <v>24215.39534631159</v>
      </c>
      <c r="W1055" s="5">
        <f>SUM(Tabela3[[#This Row],[opex duto e fibra]:[opex infra estação]])</f>
        <v>87002.465259854245</v>
      </c>
    </row>
    <row r="1056" spans="1:23" x14ac:dyDescent="0.25">
      <c r="A1056" s="10">
        <v>353850</v>
      </c>
      <c r="B1056" s="10" t="s">
        <v>158</v>
      </c>
      <c r="C1056" s="10" t="s">
        <v>3395</v>
      </c>
      <c r="D1056" s="10" t="s">
        <v>3396</v>
      </c>
      <c r="E1056" s="10">
        <v>352720</v>
      </c>
      <c r="F1056" s="10" t="s">
        <v>158</v>
      </c>
      <c r="G1056" s="10" t="s">
        <v>3397</v>
      </c>
      <c r="H1056" s="10" t="s">
        <v>3398</v>
      </c>
      <c r="I1056" s="10">
        <v>1</v>
      </c>
      <c r="J1056" s="11">
        <v>19.577999999999999</v>
      </c>
      <c r="K1056" s="11">
        <f>IF(Tabela1[[#This Row],[distância '[km']]]&gt;100,TRUNC(Tabela1[[#This Row],[distância '[km']]]/'Custos Unitários'!$C$7,0),0)</f>
        <v>0</v>
      </c>
      <c r="L1056" s="1">
        <f>Tabela1[[#This Row],[distância '[km']]]*(1+'Custos Unitários'!$C$8)*(('Custos Unitários'!$C$21*'Custos Unitários'!$C$4)+('Custos Unitários'!$C$22*'Custos Unitários'!$C$5))</f>
        <v>749208.56157691032</v>
      </c>
      <c r="M1056" s="1">
        <f>Tabela1[[#This Row],[Qtdade Amplificação]]*('Custos Unitários'!C$20)+IF(Tabela1[[#This Row],[Qtdade Amplificação]]&gt;4,TRUNC(Tabela1[[#This Row],[Qtdade Amplificação]]/4)*'Custos Unitários'!C$17,0)</f>
        <v>0</v>
      </c>
      <c r="N105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5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56" s="1">
        <f>'Custos Unitários'!$C$23*'Custos Unitários'!$C$6</f>
        <v>302692.44182889489</v>
      </c>
      <c r="Q1056" s="5">
        <f>SUM(Tabela2[[#This Row],[custo duto e fibra]:[custo infra estação]])</f>
        <v>1418372.8011271416</v>
      </c>
      <c r="R1056" s="2">
        <f>Tabela1[[#This Row],[distância '[km']]]*(1+'Custos Unitários'!$C$8)*('Custos Unitários'!$C$21*'Custos Unitários'!$C$4*'Custos Unitários'!$E$21+'Custos Unitários'!$C$22*'Custos Unitários'!$C$5*'Custos Unitários'!$E$22)</f>
        <v>8990.5027389229235</v>
      </c>
      <c r="S1056" s="2">
        <f>Tabela1[[#This Row],[Qtdade Amplificação]]*('Custos Unitários'!D$20)+IF(Tabela1[[#This Row],[Qtdade Amplificação]]&gt;4,TRUNC(Tabela1[[#This Row],[Qtdade Amplificação]]/4)*'Custos Unitários'!D$17,0)</f>
        <v>0</v>
      </c>
      <c r="T105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5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56" s="2">
        <f>'Custos Unitários'!$C$23*'Custos Unitários'!$E$23*'Custos Unitários'!$C$6</f>
        <v>24215.39534631159</v>
      </c>
      <c r="W1056" s="5">
        <f>SUM(Tabela3[[#This Row],[opex duto e fibra]:[opex infra estação]])</f>
        <v>66193.143242405655</v>
      </c>
    </row>
    <row r="1057" spans="1:23" x14ac:dyDescent="0.25">
      <c r="A1057" s="10">
        <v>521710</v>
      </c>
      <c r="B1057" s="10" t="s">
        <v>42</v>
      </c>
      <c r="C1057" s="10" t="s">
        <v>3399</v>
      </c>
      <c r="D1057" s="10" t="s">
        <v>3400</v>
      </c>
      <c r="E1057" s="10">
        <v>521839</v>
      </c>
      <c r="F1057" s="10" t="s">
        <v>42</v>
      </c>
      <c r="G1057" s="10" t="s">
        <v>3401</v>
      </c>
      <c r="H1057" s="10" t="s">
        <v>3402</v>
      </c>
      <c r="I1057" s="10">
        <v>1</v>
      </c>
      <c r="J1057" s="11">
        <v>37.128999999999998</v>
      </c>
      <c r="K1057" s="11">
        <f>IF(Tabela1[[#This Row],[distância '[km']]]&gt;100,TRUNC(Tabela1[[#This Row],[distância '[km']]]/'Custos Unitários'!$C$7,0),0)</f>
        <v>0</v>
      </c>
      <c r="L1057" s="1">
        <f>Tabela1[[#This Row],[distância '[km']]]*(1+'Custos Unitários'!$C$8)*(('Custos Unitários'!$C$21*'Custos Unitários'!$C$4)+('Custos Unitários'!$C$22*'Custos Unitários'!$C$5))</f>
        <v>1420848.1296756105</v>
      </c>
      <c r="M1057" s="1">
        <f>Tabela1[[#This Row],[Qtdade Amplificação]]*('Custos Unitários'!C$20)+IF(Tabela1[[#This Row],[Qtdade Amplificação]]&gt;4,TRUNC(Tabela1[[#This Row],[Qtdade Amplificação]]/4)*'Custos Unitários'!C$17,0)</f>
        <v>0</v>
      </c>
      <c r="N105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5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57" s="1">
        <f>'Custos Unitários'!$C$23*'Custos Unitários'!$C$6</f>
        <v>302692.44182889489</v>
      </c>
      <c r="Q1057" s="5">
        <f>SUM(Tabela2[[#This Row],[custo duto e fibra]:[custo infra estação]])</f>
        <v>2090012.3692258415</v>
      </c>
      <c r="R1057" s="2">
        <f>Tabela1[[#This Row],[distância '[km']]]*(1+'Custos Unitários'!$C$8)*('Custos Unitários'!$C$21*'Custos Unitários'!$C$4*'Custos Unitários'!$E$21+'Custos Unitários'!$C$22*'Custos Unitários'!$C$5*'Custos Unitários'!$E$22)</f>
        <v>17050.177556107326</v>
      </c>
      <c r="S1057" s="2">
        <f>Tabela1[[#This Row],[Qtdade Amplificação]]*('Custos Unitários'!D$20)+IF(Tabela1[[#This Row],[Qtdade Amplificação]]&gt;4,TRUNC(Tabela1[[#This Row],[Qtdade Amplificação]]/4)*'Custos Unitários'!D$17,0)</f>
        <v>0</v>
      </c>
      <c r="T105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5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57" s="2">
        <f>'Custos Unitários'!$C$23*'Custos Unitários'!$E$23*'Custos Unitários'!$C$6</f>
        <v>24215.39534631159</v>
      </c>
      <c r="W1057" s="5">
        <f>SUM(Tabela3[[#This Row],[opex duto e fibra]:[opex infra estação]])</f>
        <v>74252.818059590049</v>
      </c>
    </row>
    <row r="1058" spans="1:23" x14ac:dyDescent="0.25">
      <c r="A1058" s="10">
        <v>292467</v>
      </c>
      <c r="B1058" s="10" t="s">
        <v>8</v>
      </c>
      <c r="C1058" s="10" t="s">
        <v>3403</v>
      </c>
      <c r="D1058" s="10" t="s">
        <v>3404</v>
      </c>
      <c r="E1058" s="10">
        <v>291120</v>
      </c>
      <c r="F1058" s="10" t="s">
        <v>8</v>
      </c>
      <c r="G1058" s="10" t="s">
        <v>2196</v>
      </c>
      <c r="H1058" s="10" t="s">
        <v>2197</v>
      </c>
      <c r="I1058" s="10">
        <v>1</v>
      </c>
      <c r="J1058" s="11">
        <v>16.75</v>
      </c>
      <c r="K1058" s="11">
        <f>IF(Tabela1[[#This Row],[distância '[km']]]&gt;100,TRUNC(Tabela1[[#This Row],[distância '[km']]]/'Custos Unitários'!$C$7,0),0)</f>
        <v>0</v>
      </c>
      <c r="L1058" s="1">
        <f>Tabela1[[#This Row],[distância '[km']]]*(1+'Custos Unitários'!$C$8)*(('Custos Unitários'!$C$21*'Custos Unitários'!$C$4)+('Custos Unitários'!$C$22*'Custos Unitários'!$C$5))</f>
        <v>640986.99593488849</v>
      </c>
      <c r="M1058" s="1">
        <f>Tabela1[[#This Row],[Qtdade Amplificação]]*('Custos Unitários'!C$20)+IF(Tabela1[[#This Row],[Qtdade Amplificação]]&gt;4,TRUNC(Tabela1[[#This Row],[Qtdade Amplificação]]/4)*'Custos Unitários'!C$17,0)</f>
        <v>0</v>
      </c>
      <c r="N105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5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58" s="1">
        <f>'Custos Unitários'!$C$23*'Custos Unitários'!$C$6</f>
        <v>302692.44182889489</v>
      </c>
      <c r="Q1058" s="5">
        <f>SUM(Tabela2[[#This Row],[custo duto e fibra]:[custo infra estação]])</f>
        <v>1310151.2354851197</v>
      </c>
      <c r="R1058" s="2">
        <f>Tabela1[[#This Row],[distância '[km']]]*(1+'Custos Unitários'!$C$8)*('Custos Unitários'!$C$21*'Custos Unitários'!$C$4*'Custos Unitários'!$E$21+'Custos Unitários'!$C$22*'Custos Unitários'!$C$5*'Custos Unitários'!$E$22)</f>
        <v>7691.8439512186633</v>
      </c>
      <c r="S1058" s="2">
        <f>Tabela1[[#This Row],[Qtdade Amplificação]]*('Custos Unitários'!D$20)+IF(Tabela1[[#This Row],[Qtdade Amplificação]]&gt;4,TRUNC(Tabela1[[#This Row],[Qtdade Amplificação]]/4)*'Custos Unitários'!D$17,0)</f>
        <v>0</v>
      </c>
      <c r="T105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5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58" s="2">
        <f>'Custos Unitários'!$C$23*'Custos Unitários'!$E$23*'Custos Unitários'!$C$6</f>
        <v>24215.39534631159</v>
      </c>
      <c r="W1058" s="5">
        <f>SUM(Tabela3[[#This Row],[opex duto e fibra]:[opex infra estação]])</f>
        <v>64894.484454701393</v>
      </c>
    </row>
    <row r="1059" spans="1:23" x14ac:dyDescent="0.25">
      <c r="A1059" s="10">
        <v>315080</v>
      </c>
      <c r="B1059" s="10" t="s">
        <v>37</v>
      </c>
      <c r="C1059" s="10" t="s">
        <v>3405</v>
      </c>
      <c r="D1059" s="10" t="s">
        <v>3406</v>
      </c>
      <c r="E1059" s="10">
        <v>310040</v>
      </c>
      <c r="F1059" s="10" t="s">
        <v>37</v>
      </c>
      <c r="G1059" s="10" t="s">
        <v>569</v>
      </c>
      <c r="H1059" s="10" t="s">
        <v>570</v>
      </c>
      <c r="I1059" s="10">
        <v>1</v>
      </c>
      <c r="J1059" s="11">
        <v>53.363999999999997</v>
      </c>
      <c r="K1059" s="11">
        <f>IF(Tabela1[[#This Row],[distância '[km']]]&gt;100,TRUNC(Tabela1[[#This Row],[distância '[km']]]/'Custos Unitários'!$C$7,0),0)</f>
        <v>0</v>
      </c>
      <c r="L1059" s="1">
        <f>Tabela1[[#This Row],[distância '[km']]]*(1+'Custos Unitários'!$C$8)*(('Custos Unitários'!$C$21*'Custos Unitários'!$C$4)+('Custos Unitários'!$C$22*'Custos Unitários'!$C$5))</f>
        <v>2042127.1672280235</v>
      </c>
      <c r="M1059" s="1">
        <f>Tabela1[[#This Row],[Qtdade Amplificação]]*('Custos Unitários'!C$20)+IF(Tabela1[[#This Row],[Qtdade Amplificação]]&gt;4,TRUNC(Tabela1[[#This Row],[Qtdade Amplificação]]/4)*'Custos Unitários'!C$17,0)</f>
        <v>0</v>
      </c>
      <c r="N105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05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059" s="1">
        <f>'Custos Unitários'!$C$23*'Custos Unitários'!$C$6</f>
        <v>302692.44182889489</v>
      </c>
      <c r="Q1059" s="5">
        <f>SUM(Tabela2[[#This Row],[custo duto e fibra]:[custo infra estação]])</f>
        <v>2716701.0947288969</v>
      </c>
      <c r="R1059" s="2">
        <f>Tabela1[[#This Row],[distância '[km']]]*(1+'Custos Unitários'!$C$8)*('Custos Unitários'!$C$21*'Custos Unitários'!$C$4*'Custos Unitários'!$E$21+'Custos Unitários'!$C$22*'Custos Unitários'!$C$5*'Custos Unitários'!$E$22)</f>
        <v>24505.526006736283</v>
      </c>
      <c r="S1059" s="2">
        <f>Tabela1[[#This Row],[Qtdade Amplificação]]*('Custos Unitários'!D$20)+IF(Tabela1[[#This Row],[Qtdade Amplificação]]&gt;4,TRUNC(Tabela1[[#This Row],[Qtdade Amplificação]]/4)*'Custos Unitários'!D$17,0)</f>
        <v>0</v>
      </c>
      <c r="T105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05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059" s="2">
        <f>'Custos Unitários'!$C$23*'Custos Unitários'!$E$23*'Custos Unitários'!$C$6</f>
        <v>24215.39534631159</v>
      </c>
      <c r="W1059" s="5">
        <f>SUM(Tabela3[[#This Row],[opex duto e fibra]:[opex infra estação]])</f>
        <v>82249.135305283227</v>
      </c>
    </row>
    <row r="1060" spans="1:23" x14ac:dyDescent="0.25">
      <c r="A1060" s="10">
        <v>210880</v>
      </c>
      <c r="B1060" s="10" t="s">
        <v>17</v>
      </c>
      <c r="C1060" s="10" t="s">
        <v>3407</v>
      </c>
      <c r="D1060" s="10" t="s">
        <v>3408</v>
      </c>
      <c r="E1060" s="10">
        <v>210270</v>
      </c>
      <c r="F1060" s="10" t="s">
        <v>17</v>
      </c>
      <c r="G1060" s="10" t="s">
        <v>3409</v>
      </c>
      <c r="H1060" s="10" t="s">
        <v>3410</v>
      </c>
      <c r="I1060" s="10">
        <v>1</v>
      </c>
      <c r="J1060" s="11">
        <v>22.283999999999999</v>
      </c>
      <c r="K1060" s="11">
        <f>IF(Tabela1[[#This Row],[distância '[km']]]&gt;100,TRUNC(Tabela1[[#This Row],[distância '[km']]]/'Custos Unitários'!$C$7,0),0)</f>
        <v>0</v>
      </c>
      <c r="L1060" s="1">
        <f>Tabela1[[#This Row],[distância '[km']]]*(1+'Custos Unitários'!$C$8)*(('Custos Unitários'!$C$21*'Custos Unitários'!$C$4)+('Custos Unitários'!$C$22*'Custos Unitários'!$C$5))</f>
        <v>852761.44581570476</v>
      </c>
      <c r="M1060" s="1">
        <f>Tabela1[[#This Row],[Qtdade Amplificação]]*('Custos Unitários'!C$20)+IF(Tabela1[[#This Row],[Qtdade Amplificação]]&gt;4,TRUNC(Tabela1[[#This Row],[Qtdade Amplificação]]/4)*'Custos Unitários'!C$17,0)</f>
        <v>0</v>
      </c>
      <c r="N106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6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60" s="1">
        <f>'Custos Unitários'!$C$23*'Custos Unitários'!$C$6</f>
        <v>302692.44182889489</v>
      </c>
      <c r="Q1060" s="5">
        <f>SUM(Tabela2[[#This Row],[custo duto e fibra]:[custo infra estação]])</f>
        <v>1521925.685365936</v>
      </c>
      <c r="R1060" s="2">
        <f>Tabela1[[#This Row],[distância '[km']]]*(1+'Custos Unitários'!$C$8)*('Custos Unitários'!$C$21*'Custos Unitários'!$C$4*'Custos Unitários'!$E$21+'Custos Unitários'!$C$22*'Custos Unitários'!$C$5*'Custos Unitários'!$E$22)</f>
        <v>10233.137349788458</v>
      </c>
      <c r="S1060" s="2">
        <f>Tabela1[[#This Row],[Qtdade Amplificação]]*('Custos Unitários'!D$20)+IF(Tabela1[[#This Row],[Qtdade Amplificação]]&gt;4,TRUNC(Tabela1[[#This Row],[Qtdade Amplificação]]/4)*'Custos Unitários'!D$17,0)</f>
        <v>0</v>
      </c>
      <c r="T106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6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60" s="2">
        <f>'Custos Unitários'!$C$23*'Custos Unitários'!$E$23*'Custos Unitários'!$C$6</f>
        <v>24215.39534631159</v>
      </c>
      <c r="W1060" s="5">
        <f>SUM(Tabela3[[#This Row],[opex duto e fibra]:[opex infra estação]])</f>
        <v>67435.777853271182</v>
      </c>
    </row>
    <row r="1061" spans="1:23" x14ac:dyDescent="0.25">
      <c r="A1061" s="10">
        <v>315110</v>
      </c>
      <c r="B1061" s="10" t="s">
        <v>37</v>
      </c>
      <c r="C1061" s="10" t="s">
        <v>3411</v>
      </c>
      <c r="D1061" s="10" t="s">
        <v>3412</v>
      </c>
      <c r="E1061" s="10">
        <v>330470</v>
      </c>
      <c r="F1061" s="10" t="s">
        <v>308</v>
      </c>
      <c r="G1061" s="10" t="s">
        <v>3413</v>
      </c>
      <c r="H1061" s="10" t="s">
        <v>3414</v>
      </c>
      <c r="I1061" s="10">
        <v>1</v>
      </c>
      <c r="J1061" s="11">
        <v>26.254000000000001</v>
      </c>
      <c r="K1061" s="11">
        <f>IF(Tabela1[[#This Row],[distância '[km']]]&gt;100,TRUNC(Tabela1[[#This Row],[distância '[km']]]/'Custos Unitários'!$C$7,0),0)</f>
        <v>0</v>
      </c>
      <c r="L1061" s="1">
        <f>Tabela1[[#This Row],[distância '[km']]]*(1+'Custos Unitários'!$C$8)*(('Custos Unitários'!$C$21*'Custos Unitários'!$C$4)+('Custos Unitários'!$C$22*'Custos Unitários'!$C$5))</f>
        <v>1004684.9308223621</v>
      </c>
      <c r="M1061" s="1">
        <f>Tabela1[[#This Row],[Qtdade Amplificação]]*('Custos Unitários'!C$20)+IF(Tabela1[[#This Row],[Qtdade Amplificação]]&gt;4,TRUNC(Tabela1[[#This Row],[Qtdade Amplificação]]/4)*'Custos Unitários'!C$17,0)</f>
        <v>0</v>
      </c>
      <c r="N106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6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61" s="1">
        <f>'Custos Unitários'!$C$23*'Custos Unitários'!$C$6</f>
        <v>302692.44182889489</v>
      </c>
      <c r="Q1061" s="5">
        <f>SUM(Tabela2[[#This Row],[custo duto e fibra]:[custo infra estação]])</f>
        <v>1673849.1703725932</v>
      </c>
      <c r="R1061" s="2">
        <f>Tabela1[[#This Row],[distância '[km']]]*(1+'Custos Unitários'!$C$8)*('Custos Unitários'!$C$21*'Custos Unitários'!$C$4*'Custos Unitários'!$E$21+'Custos Unitários'!$C$22*'Custos Unitários'!$C$5*'Custos Unitários'!$E$22)</f>
        <v>12056.219169868345</v>
      </c>
      <c r="S1061" s="2">
        <f>Tabela1[[#This Row],[Qtdade Amplificação]]*('Custos Unitários'!D$20)+IF(Tabela1[[#This Row],[Qtdade Amplificação]]&gt;4,TRUNC(Tabela1[[#This Row],[Qtdade Amplificação]]/4)*'Custos Unitários'!D$17,0)</f>
        <v>0</v>
      </c>
      <c r="T106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6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61" s="2">
        <f>'Custos Unitários'!$C$23*'Custos Unitários'!$E$23*'Custos Unitários'!$C$6</f>
        <v>24215.39534631159</v>
      </c>
      <c r="W1061" s="5">
        <f>SUM(Tabela3[[#This Row],[opex duto e fibra]:[opex infra estação]])</f>
        <v>69258.859673351079</v>
      </c>
    </row>
    <row r="1062" spans="1:23" x14ac:dyDescent="0.25">
      <c r="A1062" s="10">
        <v>431455</v>
      </c>
      <c r="B1062" s="10" t="s">
        <v>32</v>
      </c>
      <c r="C1062" s="10" t="s">
        <v>3415</v>
      </c>
      <c r="D1062" s="10" t="s">
        <v>3416</v>
      </c>
      <c r="E1062" s="10">
        <v>431920</v>
      </c>
      <c r="F1062" s="10" t="s">
        <v>32</v>
      </c>
      <c r="G1062" s="10" t="s">
        <v>1541</v>
      </c>
      <c r="H1062" s="10" t="s">
        <v>1542</v>
      </c>
      <c r="I1062" s="10">
        <v>1</v>
      </c>
      <c r="J1062" s="11">
        <v>20.132999999999999</v>
      </c>
      <c r="K1062" s="11">
        <f>IF(Tabela1[[#This Row],[distância '[km']]]&gt;100,TRUNC(Tabela1[[#This Row],[distância '[km']]]/'Custos Unitários'!$C$7,0),0)</f>
        <v>0</v>
      </c>
      <c r="L1062" s="1">
        <f>Tabela1[[#This Row],[distância '[km']]]*(1+'Custos Unitários'!$C$8)*(('Custos Unitários'!$C$21*'Custos Unitários'!$C$4)+('Custos Unitários'!$C$22*'Custos Unitários'!$C$5))</f>
        <v>770447.23517355882</v>
      </c>
      <c r="M1062" s="1">
        <f>Tabela1[[#This Row],[Qtdade Amplificação]]*('Custos Unitários'!C$20)+IF(Tabela1[[#This Row],[Qtdade Amplificação]]&gt;4,TRUNC(Tabela1[[#This Row],[Qtdade Amplificação]]/4)*'Custos Unitários'!C$17,0)</f>
        <v>0</v>
      </c>
      <c r="N106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6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62" s="1">
        <f>'Custos Unitários'!$C$23*'Custos Unitários'!$C$6</f>
        <v>302692.44182889489</v>
      </c>
      <c r="Q1062" s="5">
        <f>SUM(Tabela2[[#This Row],[custo duto e fibra]:[custo infra estação]])</f>
        <v>1439611.4747237901</v>
      </c>
      <c r="R1062" s="2">
        <f>Tabela1[[#This Row],[distância '[km']]]*(1+'Custos Unitários'!$C$8)*('Custos Unitários'!$C$21*'Custos Unitários'!$C$4*'Custos Unitários'!$E$21+'Custos Unitários'!$C$22*'Custos Unitários'!$C$5*'Custos Unitários'!$E$22)</f>
        <v>9245.3668220827076</v>
      </c>
      <c r="S1062" s="2">
        <f>Tabela1[[#This Row],[Qtdade Amplificação]]*('Custos Unitários'!D$20)+IF(Tabela1[[#This Row],[Qtdade Amplificação]]&gt;4,TRUNC(Tabela1[[#This Row],[Qtdade Amplificação]]/4)*'Custos Unitários'!D$17,0)</f>
        <v>0</v>
      </c>
      <c r="T106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6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62" s="2">
        <f>'Custos Unitários'!$C$23*'Custos Unitários'!$E$23*'Custos Unitários'!$C$6</f>
        <v>24215.39534631159</v>
      </c>
      <c r="W1062" s="5">
        <f>SUM(Tabela3[[#This Row],[opex duto e fibra]:[opex infra estação]])</f>
        <v>66448.007325565428</v>
      </c>
    </row>
    <row r="1063" spans="1:23" x14ac:dyDescent="0.25">
      <c r="A1063" s="10">
        <v>171720</v>
      </c>
      <c r="B1063" s="10" t="s">
        <v>20</v>
      </c>
      <c r="C1063" s="10" t="s">
        <v>3417</v>
      </c>
      <c r="D1063" s="10" t="s">
        <v>3418</v>
      </c>
      <c r="E1063" s="10">
        <v>172208</v>
      </c>
      <c r="F1063" s="10" t="s">
        <v>20</v>
      </c>
      <c r="G1063" s="10" t="s">
        <v>3419</v>
      </c>
      <c r="H1063" s="10" t="s">
        <v>3420</v>
      </c>
      <c r="I1063" s="10">
        <v>1</v>
      </c>
      <c r="J1063" s="11">
        <v>53.579000000000001</v>
      </c>
      <c r="K1063" s="11">
        <f>IF(Tabela1[[#This Row],[distância '[km']]]&gt;100,TRUNC(Tabela1[[#This Row],[distância '[km']]]/'Custos Unitários'!$C$7,0),0)</f>
        <v>0</v>
      </c>
      <c r="L1063" s="1">
        <f>Tabela1[[#This Row],[distância '[km']]]*(1+'Custos Unitários'!$C$8)*(('Custos Unitários'!$C$21*'Custos Unitários'!$C$4)+('Custos Unitários'!$C$22*'Custos Unitários'!$C$5))</f>
        <v>2050354.7615042026</v>
      </c>
      <c r="M1063" s="1">
        <f>Tabela1[[#This Row],[Qtdade Amplificação]]*('Custos Unitários'!C$20)+IF(Tabela1[[#This Row],[Qtdade Amplificação]]&gt;4,TRUNC(Tabela1[[#This Row],[Qtdade Amplificação]]/4)*'Custos Unitários'!C$17,0)</f>
        <v>0</v>
      </c>
      <c r="N106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06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063" s="1">
        <f>'Custos Unitários'!$C$23*'Custos Unitários'!$C$6</f>
        <v>302692.44182889489</v>
      </c>
      <c r="Q1063" s="5">
        <f>SUM(Tabela2[[#This Row],[custo duto e fibra]:[custo infra estação]])</f>
        <v>2724928.689005076</v>
      </c>
      <c r="R1063" s="2">
        <f>Tabela1[[#This Row],[distância '[km']]]*(1+'Custos Unitários'!$C$8)*('Custos Unitários'!$C$21*'Custos Unitários'!$C$4*'Custos Unitários'!$E$21+'Custos Unitários'!$C$22*'Custos Unitários'!$C$5*'Custos Unitários'!$E$22)</f>
        <v>24604.257138050434</v>
      </c>
      <c r="S1063" s="2">
        <f>Tabela1[[#This Row],[Qtdade Amplificação]]*('Custos Unitários'!D$20)+IF(Tabela1[[#This Row],[Qtdade Amplificação]]&gt;4,TRUNC(Tabela1[[#This Row],[Qtdade Amplificação]]/4)*'Custos Unitários'!D$17,0)</f>
        <v>0</v>
      </c>
      <c r="T106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06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063" s="2">
        <f>'Custos Unitários'!$C$23*'Custos Unitários'!$E$23*'Custos Unitários'!$C$6</f>
        <v>24215.39534631159</v>
      </c>
      <c r="W1063" s="5">
        <f>SUM(Tabela3[[#This Row],[opex duto e fibra]:[opex infra estação]])</f>
        <v>82347.866436597382</v>
      </c>
    </row>
    <row r="1064" spans="1:23" x14ac:dyDescent="0.25">
      <c r="A1064" s="10">
        <v>431460</v>
      </c>
      <c r="B1064" s="10" t="s">
        <v>32</v>
      </c>
      <c r="C1064" s="10" t="s">
        <v>3421</v>
      </c>
      <c r="D1064" s="10" t="s">
        <v>3422</v>
      </c>
      <c r="E1064" s="10">
        <v>430450</v>
      </c>
      <c r="F1064" s="10" t="s">
        <v>32</v>
      </c>
      <c r="G1064" s="10" t="s">
        <v>1049</v>
      </c>
      <c r="H1064" s="10" t="s">
        <v>1050</v>
      </c>
      <c r="I1064" s="10">
        <v>1</v>
      </c>
      <c r="J1064" s="11">
        <v>51.085000000000001</v>
      </c>
      <c r="K1064" s="11">
        <f>IF(Tabela1[[#This Row],[distância '[km']]]&gt;100,TRUNC(Tabela1[[#This Row],[distância '[km']]]/'Custos Unitários'!$C$7,0),0)</f>
        <v>0</v>
      </c>
      <c r="L1064" s="1">
        <f>Tabela1[[#This Row],[distância '[km']]]*(1+'Custos Unitários'!$C$8)*(('Custos Unitários'!$C$21*'Custos Unitários'!$C$4)+('Custos Unitários'!$C$22*'Custos Unitários'!$C$5))</f>
        <v>1954914.6679005243</v>
      </c>
      <c r="M1064" s="1">
        <f>Tabela1[[#This Row],[Qtdade Amplificação]]*('Custos Unitários'!C$20)+IF(Tabela1[[#This Row],[Qtdade Amplificação]]&gt;4,TRUNC(Tabela1[[#This Row],[Qtdade Amplificação]]/4)*'Custos Unitários'!C$17,0)</f>
        <v>0</v>
      </c>
      <c r="N106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06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064" s="1">
        <f>'Custos Unitários'!$C$23*'Custos Unitários'!$C$6</f>
        <v>302692.44182889489</v>
      </c>
      <c r="Q1064" s="5">
        <f>SUM(Tabela2[[#This Row],[custo duto e fibra]:[custo infra estação]])</f>
        <v>2629488.5954013979</v>
      </c>
      <c r="R1064" s="2">
        <f>Tabela1[[#This Row],[distância '[km']]]*(1+'Custos Unitários'!$C$8)*('Custos Unitários'!$C$21*'Custos Unitários'!$C$4*'Custos Unitários'!$E$21+'Custos Unitários'!$C$22*'Custos Unitários'!$C$5*'Custos Unitários'!$E$22)</f>
        <v>23458.976014806296</v>
      </c>
      <c r="S1064" s="2">
        <f>Tabela1[[#This Row],[Qtdade Amplificação]]*('Custos Unitários'!D$20)+IF(Tabela1[[#This Row],[Qtdade Amplificação]]&gt;4,TRUNC(Tabela1[[#This Row],[Qtdade Amplificação]]/4)*'Custos Unitários'!D$17,0)</f>
        <v>0</v>
      </c>
      <c r="T106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06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064" s="2">
        <f>'Custos Unitários'!$C$23*'Custos Unitários'!$E$23*'Custos Unitários'!$C$6</f>
        <v>24215.39534631159</v>
      </c>
      <c r="W1064" s="5">
        <f>SUM(Tabela3[[#This Row],[opex duto e fibra]:[opex infra estação]])</f>
        <v>81202.585313353236</v>
      </c>
    </row>
    <row r="1065" spans="1:23" x14ac:dyDescent="0.25">
      <c r="A1065" s="10">
        <v>231095</v>
      </c>
      <c r="B1065" s="10" t="s">
        <v>203</v>
      </c>
      <c r="C1065" s="10" t="s">
        <v>3423</v>
      </c>
      <c r="D1065" s="10" t="s">
        <v>3424</v>
      </c>
      <c r="E1065" s="10">
        <v>230580</v>
      </c>
      <c r="F1065" s="10" t="s">
        <v>203</v>
      </c>
      <c r="G1065" s="10" t="s">
        <v>3425</v>
      </c>
      <c r="H1065" s="10" t="s">
        <v>3426</v>
      </c>
      <c r="I1065" s="10">
        <v>1</v>
      </c>
      <c r="J1065" s="11">
        <v>17.725000000000001</v>
      </c>
      <c r="K1065" s="11">
        <f>IF(Tabela1[[#This Row],[distância '[km']]]&gt;100,TRUNC(Tabela1[[#This Row],[distância '[km']]]/'Custos Unitários'!$C$7,0),0)</f>
        <v>0</v>
      </c>
      <c r="L1065" s="1">
        <f>Tabela1[[#This Row],[distância '[km']]]*(1+'Custos Unitários'!$C$8)*(('Custos Unitários'!$C$21*'Custos Unitários'!$C$4)+('Custos Unitários'!$C$22*'Custos Unitários'!$C$5))</f>
        <v>678298.1792803522</v>
      </c>
      <c r="M1065" s="1">
        <f>Tabela1[[#This Row],[Qtdade Amplificação]]*('Custos Unitários'!C$20)+IF(Tabela1[[#This Row],[Qtdade Amplificação]]&gt;4,TRUNC(Tabela1[[#This Row],[Qtdade Amplificação]]/4)*'Custos Unitários'!C$17,0)</f>
        <v>0</v>
      </c>
      <c r="N106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6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65" s="1">
        <f>'Custos Unitários'!$C$23*'Custos Unitários'!$C$6</f>
        <v>302692.44182889489</v>
      </c>
      <c r="Q1065" s="5">
        <f>SUM(Tabela2[[#This Row],[custo duto e fibra]:[custo infra estação]])</f>
        <v>1347462.4188305833</v>
      </c>
      <c r="R1065" s="2">
        <f>Tabela1[[#This Row],[distância '[km']]]*(1+'Custos Unitários'!$C$8)*('Custos Unitários'!$C$21*'Custos Unitários'!$C$4*'Custos Unitários'!$E$21+'Custos Unitários'!$C$22*'Custos Unitários'!$C$5*'Custos Unitários'!$E$22)</f>
        <v>8139.5781513642278</v>
      </c>
      <c r="S1065" s="2">
        <f>Tabela1[[#This Row],[Qtdade Amplificação]]*('Custos Unitários'!D$20)+IF(Tabela1[[#This Row],[Qtdade Amplificação]]&gt;4,TRUNC(Tabela1[[#This Row],[Qtdade Amplificação]]/4)*'Custos Unitários'!D$17,0)</f>
        <v>0</v>
      </c>
      <c r="T106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6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65" s="2">
        <f>'Custos Unitários'!$C$23*'Custos Unitários'!$E$23*'Custos Unitários'!$C$6</f>
        <v>24215.39534631159</v>
      </c>
      <c r="W1065" s="5">
        <f>SUM(Tabela3[[#This Row],[opex duto e fibra]:[opex infra estação]])</f>
        <v>65342.218654846954</v>
      </c>
    </row>
    <row r="1066" spans="1:23" x14ac:dyDescent="0.25">
      <c r="A1066" s="10">
        <v>292470</v>
      </c>
      <c r="B1066" s="10" t="s">
        <v>8</v>
      </c>
      <c r="C1066" s="10" t="s">
        <v>3427</v>
      </c>
      <c r="D1066" s="10" t="s">
        <v>3428</v>
      </c>
      <c r="E1066" s="10">
        <v>290870</v>
      </c>
      <c r="F1066" s="10" t="s">
        <v>8</v>
      </c>
      <c r="G1066" s="10" t="s">
        <v>1354</v>
      </c>
      <c r="H1066" s="10" t="s">
        <v>1355</v>
      </c>
      <c r="I1066" s="10">
        <v>1</v>
      </c>
      <c r="J1066" s="11">
        <v>30.395</v>
      </c>
      <c r="K1066" s="11">
        <f>IF(Tabela1[[#This Row],[distância '[km']]]&gt;100,TRUNC(Tabela1[[#This Row],[distância '[km']]]/'Custos Unitários'!$C$7,0),0)</f>
        <v>0</v>
      </c>
      <c r="L1066" s="1">
        <f>Tabela1[[#This Row],[distância '[km']]]*(1+'Custos Unitários'!$C$8)*(('Custos Unitários'!$C$21*'Custos Unitários'!$C$4)+('Custos Unitários'!$C$22*'Custos Unitários'!$C$5))</f>
        <v>1163152.2233696082</v>
      </c>
      <c r="M1066" s="1">
        <f>Tabela1[[#This Row],[Qtdade Amplificação]]*('Custos Unitários'!C$20)+IF(Tabela1[[#This Row],[Qtdade Amplificação]]&gt;4,TRUNC(Tabela1[[#This Row],[Qtdade Amplificação]]/4)*'Custos Unitários'!C$17,0)</f>
        <v>0</v>
      </c>
      <c r="N106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6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66" s="1">
        <f>'Custos Unitários'!$C$23*'Custos Unitários'!$C$6</f>
        <v>302692.44182889489</v>
      </c>
      <c r="Q1066" s="5">
        <f>SUM(Tabela2[[#This Row],[custo duto e fibra]:[custo infra estação]])</f>
        <v>1832316.4629198392</v>
      </c>
      <c r="R1066" s="2">
        <f>Tabela1[[#This Row],[distância '[km']]]*(1+'Custos Unitários'!$C$8)*('Custos Unitários'!$C$21*'Custos Unitários'!$C$4*'Custos Unitários'!$E$21+'Custos Unitários'!$C$22*'Custos Unitários'!$C$5*'Custos Unitários'!$E$22)</f>
        <v>13957.826680435299</v>
      </c>
      <c r="S1066" s="2">
        <f>Tabela1[[#This Row],[Qtdade Amplificação]]*('Custos Unitários'!D$20)+IF(Tabela1[[#This Row],[Qtdade Amplificação]]&gt;4,TRUNC(Tabela1[[#This Row],[Qtdade Amplificação]]/4)*'Custos Unitários'!D$17,0)</f>
        <v>0</v>
      </c>
      <c r="T106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6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66" s="2">
        <f>'Custos Unitários'!$C$23*'Custos Unitários'!$E$23*'Custos Unitários'!$C$6</f>
        <v>24215.39534631159</v>
      </c>
      <c r="W1066" s="5">
        <f>SUM(Tabela3[[#This Row],[opex duto e fibra]:[opex infra estação]])</f>
        <v>71160.467183918023</v>
      </c>
    </row>
    <row r="1067" spans="1:23" x14ac:dyDescent="0.25">
      <c r="A1067" s="10">
        <v>251190</v>
      </c>
      <c r="B1067" s="10" t="s">
        <v>61</v>
      </c>
      <c r="C1067" s="10" t="s">
        <v>3429</v>
      </c>
      <c r="D1067" s="10" t="s">
        <v>3430</v>
      </c>
      <c r="E1067" s="10">
        <v>250300</v>
      </c>
      <c r="F1067" s="10" t="s">
        <v>61</v>
      </c>
      <c r="G1067" s="10" t="s">
        <v>144</v>
      </c>
      <c r="H1067" s="10" t="s">
        <v>145</v>
      </c>
      <c r="I1067" s="10">
        <v>1</v>
      </c>
      <c r="J1067" s="11">
        <v>15.785</v>
      </c>
      <c r="K1067" s="11">
        <f>IF(Tabela1[[#This Row],[distância '[km']]]&gt;100,TRUNC(Tabela1[[#This Row],[distância '[km']]]/'Custos Unitários'!$C$7,0),0)</f>
        <v>0</v>
      </c>
      <c r="L1067" s="1">
        <f>Tabela1[[#This Row],[distância '[km']]]*(1+'Custos Unitários'!$C$8)*(('Custos Unitários'!$C$21*'Custos Unitários'!$C$4)+('Custos Unitários'!$C$22*'Custos Unitários'!$C$5))</f>
        <v>604058.49139296811</v>
      </c>
      <c r="M1067" s="1">
        <f>Tabela1[[#This Row],[Qtdade Amplificação]]*('Custos Unitários'!C$20)+IF(Tabela1[[#This Row],[Qtdade Amplificação]]&gt;4,TRUNC(Tabela1[[#This Row],[Qtdade Amplificação]]/4)*'Custos Unitários'!C$17,0)</f>
        <v>0</v>
      </c>
      <c r="N106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6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67" s="1">
        <f>'Custos Unitários'!$C$23*'Custos Unitários'!$C$6</f>
        <v>302692.44182889489</v>
      </c>
      <c r="Q1067" s="5">
        <f>SUM(Tabela2[[#This Row],[custo duto e fibra]:[custo infra estação]])</f>
        <v>1273222.7309431992</v>
      </c>
      <c r="R1067" s="2">
        <f>Tabela1[[#This Row],[distância '[km']]]*(1+'Custos Unitários'!$C$8)*('Custos Unitários'!$C$21*'Custos Unitários'!$C$4*'Custos Unitários'!$E$21+'Custos Unitários'!$C$22*'Custos Unitários'!$C$5*'Custos Unitários'!$E$22)</f>
        <v>7248.7018967156182</v>
      </c>
      <c r="S1067" s="2">
        <f>Tabela1[[#This Row],[Qtdade Amplificação]]*('Custos Unitários'!D$20)+IF(Tabela1[[#This Row],[Qtdade Amplificação]]&gt;4,TRUNC(Tabela1[[#This Row],[Qtdade Amplificação]]/4)*'Custos Unitários'!D$17,0)</f>
        <v>0</v>
      </c>
      <c r="T106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6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67" s="2">
        <f>'Custos Unitários'!$C$23*'Custos Unitários'!$E$23*'Custos Unitários'!$C$6</f>
        <v>24215.39534631159</v>
      </c>
      <c r="W1067" s="5">
        <f>SUM(Tabela3[[#This Row],[opex duto e fibra]:[opex infra estação]])</f>
        <v>64451.342400198344</v>
      </c>
    </row>
    <row r="1068" spans="1:23" x14ac:dyDescent="0.25">
      <c r="A1068" s="10">
        <v>171750</v>
      </c>
      <c r="B1068" s="10" t="s">
        <v>20</v>
      </c>
      <c r="C1068" s="10" t="s">
        <v>3431</v>
      </c>
      <c r="D1068" s="10" t="s">
        <v>3432</v>
      </c>
      <c r="E1068" s="10">
        <v>171845</v>
      </c>
      <c r="F1068" s="10" t="s">
        <v>20</v>
      </c>
      <c r="G1068" s="10" t="s">
        <v>3433</v>
      </c>
      <c r="H1068" s="10" t="s">
        <v>3434</v>
      </c>
      <c r="I1068" s="10">
        <v>1</v>
      </c>
      <c r="J1068" s="11">
        <v>32.878</v>
      </c>
      <c r="K1068" s="11">
        <f>IF(Tabela1[[#This Row],[distância '[km']]]&gt;100,TRUNC(Tabela1[[#This Row],[distância '[km']]]/'Custos Unitários'!$C$7,0),0)</f>
        <v>0</v>
      </c>
      <c r="L1068" s="1">
        <f>Tabela1[[#This Row],[distância '[km']]]*(1+'Custos Unitários'!$C$8)*(('Custos Unitários'!$C$21*'Custos Unitários'!$C$4)+('Custos Unitários'!$C$22*'Custos Unitários'!$C$5))</f>
        <v>1258171.370289389</v>
      </c>
      <c r="M1068" s="1">
        <f>Tabela1[[#This Row],[Qtdade Amplificação]]*('Custos Unitários'!C$20)+IF(Tabela1[[#This Row],[Qtdade Amplificação]]&gt;4,TRUNC(Tabela1[[#This Row],[Qtdade Amplificação]]/4)*'Custos Unitários'!C$17,0)</f>
        <v>0</v>
      </c>
      <c r="N106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6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68" s="1">
        <f>'Custos Unitários'!$C$23*'Custos Unitários'!$C$6</f>
        <v>302692.44182889489</v>
      </c>
      <c r="Q1068" s="5">
        <f>SUM(Tabela2[[#This Row],[custo duto e fibra]:[custo infra estação]])</f>
        <v>1927335.6098396201</v>
      </c>
      <c r="R1068" s="2">
        <f>Tabela1[[#This Row],[distância '[km']]]*(1+'Custos Unitários'!$C$8)*('Custos Unitários'!$C$21*'Custos Unitários'!$C$4*'Custos Unitários'!$E$21+'Custos Unitários'!$C$22*'Custos Unitários'!$C$5*'Custos Unitários'!$E$22)</f>
        <v>15098.056443472671</v>
      </c>
      <c r="S1068" s="2">
        <f>Tabela1[[#This Row],[Qtdade Amplificação]]*('Custos Unitários'!D$20)+IF(Tabela1[[#This Row],[Qtdade Amplificação]]&gt;4,TRUNC(Tabela1[[#This Row],[Qtdade Amplificação]]/4)*'Custos Unitários'!D$17,0)</f>
        <v>0</v>
      </c>
      <c r="T106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6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68" s="2">
        <f>'Custos Unitários'!$C$23*'Custos Unitários'!$E$23*'Custos Unitários'!$C$6</f>
        <v>24215.39534631159</v>
      </c>
      <c r="W1068" s="5">
        <f>SUM(Tabela3[[#This Row],[opex duto e fibra]:[opex infra estação]])</f>
        <v>72300.696946955402</v>
      </c>
    </row>
    <row r="1069" spans="1:23" x14ac:dyDescent="0.25">
      <c r="A1069" s="10">
        <v>150565</v>
      </c>
      <c r="B1069" s="10" t="s">
        <v>14</v>
      </c>
      <c r="C1069" s="10" t="s">
        <v>3435</v>
      </c>
      <c r="D1069" s="10" t="s">
        <v>3436</v>
      </c>
      <c r="E1069" s="10">
        <v>150815</v>
      </c>
      <c r="F1069" s="10" t="s">
        <v>14</v>
      </c>
      <c r="G1069" s="10" t="s">
        <v>3437</v>
      </c>
      <c r="H1069" s="10" t="s">
        <v>3438</v>
      </c>
      <c r="I1069" s="10">
        <v>1</v>
      </c>
      <c r="J1069" s="11">
        <v>61.055</v>
      </c>
      <c r="K1069" s="11">
        <f>IF(Tabela1[[#This Row],[distância '[km']]]&gt;100,TRUNC(Tabela1[[#This Row],[distância '[km']]]/'Custos Unitários'!$C$7,0),0)</f>
        <v>0</v>
      </c>
      <c r="L1069" s="1">
        <f>Tabela1[[#This Row],[distância '[km']]]*(1+'Custos Unitários'!$C$8)*(('Custos Unitários'!$C$21*'Custos Unitários'!$C$4)+('Custos Unitários'!$C$22*'Custos Unitários'!$C$5))</f>
        <v>2336445.4350331114</v>
      </c>
      <c r="M1069" s="1">
        <f>Tabela1[[#This Row],[Qtdade Amplificação]]*('Custos Unitários'!C$20)+IF(Tabela1[[#This Row],[Qtdade Amplificação]]&gt;4,TRUNC(Tabela1[[#This Row],[Qtdade Amplificação]]/4)*'Custos Unitários'!C$17,0)</f>
        <v>0</v>
      </c>
      <c r="N106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06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069" s="1">
        <f>'Custos Unitários'!$C$23*'Custos Unitários'!$C$6</f>
        <v>302692.44182889489</v>
      </c>
      <c r="Q1069" s="5">
        <f>SUM(Tabela2[[#This Row],[custo duto e fibra]:[custo infra estação]])</f>
        <v>3011019.3625339847</v>
      </c>
      <c r="R1069" s="2">
        <f>Tabela1[[#This Row],[distância '[km']]]*(1+'Custos Unitários'!$C$8)*('Custos Unitários'!$C$21*'Custos Unitários'!$C$4*'Custos Unitários'!$E$21+'Custos Unitários'!$C$22*'Custos Unitários'!$C$5*'Custos Unitários'!$E$22)</f>
        <v>28037.345220397339</v>
      </c>
      <c r="S1069" s="2">
        <f>Tabela1[[#This Row],[Qtdade Amplificação]]*('Custos Unitários'!D$20)+IF(Tabela1[[#This Row],[Qtdade Amplificação]]&gt;4,TRUNC(Tabela1[[#This Row],[Qtdade Amplificação]]/4)*'Custos Unitários'!D$17,0)</f>
        <v>0</v>
      </c>
      <c r="T106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06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069" s="2">
        <f>'Custos Unitários'!$C$23*'Custos Unitários'!$E$23*'Custos Unitários'!$C$6</f>
        <v>24215.39534631159</v>
      </c>
      <c r="W1069" s="5">
        <f>SUM(Tabela3[[#This Row],[opex duto e fibra]:[opex infra estação]])</f>
        <v>85780.954518944287</v>
      </c>
    </row>
    <row r="1070" spans="1:23" x14ac:dyDescent="0.25">
      <c r="A1070" s="10">
        <v>292490</v>
      </c>
      <c r="B1070" s="10" t="s">
        <v>8</v>
      </c>
      <c r="C1070" s="10" t="s">
        <v>3439</v>
      </c>
      <c r="D1070" s="10" t="s">
        <v>3440</v>
      </c>
      <c r="E1070" s="10">
        <v>291420</v>
      </c>
      <c r="F1070" s="10" t="s">
        <v>8</v>
      </c>
      <c r="G1070" s="10" t="s">
        <v>3441</v>
      </c>
      <c r="H1070" s="10" t="s">
        <v>3442</v>
      </c>
      <c r="I1070" s="10">
        <v>1</v>
      </c>
      <c r="J1070" s="11">
        <v>47.463000000000001</v>
      </c>
      <c r="K1070" s="11">
        <f>IF(Tabela1[[#This Row],[distância '[km']]]&gt;100,TRUNC(Tabela1[[#This Row],[distância '[km']]]/'Custos Unitários'!$C$7,0),0)</f>
        <v>0</v>
      </c>
      <c r="L1070" s="1">
        <f>Tabela1[[#This Row],[distância '[km']]]*(1+'Custos Unitários'!$C$8)*(('Custos Unitários'!$C$21*'Custos Unitários'!$C$4)+('Custos Unitários'!$C$22*'Custos Unitários'!$C$5))</f>
        <v>1816308.405257171</v>
      </c>
      <c r="M1070" s="1">
        <f>Tabela1[[#This Row],[Qtdade Amplificação]]*('Custos Unitários'!C$20)+IF(Tabela1[[#This Row],[Qtdade Amplificação]]&gt;4,TRUNC(Tabela1[[#This Row],[Qtdade Amplificação]]/4)*'Custos Unitários'!C$17,0)</f>
        <v>0</v>
      </c>
      <c r="N107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7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70" s="1">
        <f>'Custos Unitários'!$C$23*'Custos Unitários'!$C$6</f>
        <v>302692.44182889489</v>
      </c>
      <c r="Q1070" s="5">
        <f>SUM(Tabela2[[#This Row],[custo duto e fibra]:[custo infra estação]])</f>
        <v>2485472.644807402</v>
      </c>
      <c r="R1070" s="2">
        <f>Tabela1[[#This Row],[distância '[km']]]*(1+'Custos Unitários'!$C$8)*('Custos Unitários'!$C$21*'Custos Unitários'!$C$4*'Custos Unitários'!$E$21+'Custos Unitários'!$C$22*'Custos Unitários'!$C$5*'Custos Unitários'!$E$22)</f>
        <v>21795.700863086055</v>
      </c>
      <c r="S1070" s="2">
        <f>Tabela1[[#This Row],[Qtdade Amplificação]]*('Custos Unitários'!D$20)+IF(Tabela1[[#This Row],[Qtdade Amplificação]]&gt;4,TRUNC(Tabela1[[#This Row],[Qtdade Amplificação]]/4)*'Custos Unitários'!D$17,0)</f>
        <v>0</v>
      </c>
      <c r="T107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7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70" s="2">
        <f>'Custos Unitários'!$C$23*'Custos Unitários'!$E$23*'Custos Unitários'!$C$6</f>
        <v>24215.39534631159</v>
      </c>
      <c r="W1070" s="5">
        <f>SUM(Tabela3[[#This Row],[opex duto e fibra]:[opex infra estação]])</f>
        <v>78998.341366568784</v>
      </c>
    </row>
    <row r="1071" spans="1:23" x14ac:dyDescent="0.25">
      <c r="A1071" s="10">
        <v>353960</v>
      </c>
      <c r="B1071" s="10" t="s">
        <v>158</v>
      </c>
      <c r="C1071" s="10" t="s">
        <v>3443</v>
      </c>
      <c r="D1071" s="10" t="s">
        <v>3444</v>
      </c>
      <c r="E1071" s="10">
        <v>355715</v>
      </c>
      <c r="F1071" s="10" t="s">
        <v>158</v>
      </c>
      <c r="G1071" s="10" t="s">
        <v>3445</v>
      </c>
      <c r="H1071" s="10" t="s">
        <v>3446</v>
      </c>
      <c r="I1071" s="10">
        <v>1</v>
      </c>
      <c r="J1071" s="11">
        <v>14.157</v>
      </c>
      <c r="K1071" s="11">
        <f>IF(Tabela1[[#This Row],[distância '[km']]]&gt;100,TRUNC(Tabela1[[#This Row],[distância '[km']]]/'Custos Unitários'!$C$7,0),0)</f>
        <v>0</v>
      </c>
      <c r="L1071" s="1">
        <f>Tabela1[[#This Row],[distância '[km']]]*(1+'Custos Unitários'!$C$8)*(('Custos Unitários'!$C$21*'Custos Unitários'!$C$4)+('Custos Unitários'!$C$22*'Custos Unitários'!$C$5))</f>
        <v>541758.38217613241</v>
      </c>
      <c r="M1071" s="1">
        <f>Tabela1[[#This Row],[Qtdade Amplificação]]*('Custos Unitários'!C$20)+IF(Tabela1[[#This Row],[Qtdade Amplificação]]&gt;4,TRUNC(Tabela1[[#This Row],[Qtdade Amplificação]]/4)*'Custos Unitários'!C$17,0)</f>
        <v>0</v>
      </c>
      <c r="N107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7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71" s="1">
        <f>'Custos Unitários'!$C$23*'Custos Unitários'!$C$6</f>
        <v>302692.44182889489</v>
      </c>
      <c r="Q1071" s="5">
        <f>SUM(Tabela2[[#This Row],[custo duto e fibra]:[custo infra estação]])</f>
        <v>1210922.6217263637</v>
      </c>
      <c r="R1071" s="2">
        <f>Tabela1[[#This Row],[distância '[km']]]*(1+'Custos Unitários'!$C$8)*('Custos Unitários'!$C$21*'Custos Unitários'!$C$4*'Custos Unitários'!$E$21+'Custos Unitários'!$C$22*'Custos Unitários'!$C$5*'Custos Unitários'!$E$22)</f>
        <v>6501.1005861135891</v>
      </c>
      <c r="S1071" s="2">
        <f>Tabela1[[#This Row],[Qtdade Amplificação]]*('Custos Unitários'!D$20)+IF(Tabela1[[#This Row],[Qtdade Amplificação]]&gt;4,TRUNC(Tabela1[[#This Row],[Qtdade Amplificação]]/4)*'Custos Unitários'!D$17,0)</f>
        <v>0</v>
      </c>
      <c r="T107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7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71" s="2">
        <f>'Custos Unitários'!$C$23*'Custos Unitários'!$E$23*'Custos Unitários'!$C$6</f>
        <v>24215.39534631159</v>
      </c>
      <c r="W1071" s="5">
        <f>SUM(Tabela3[[#This Row],[opex duto e fibra]:[opex infra estação]])</f>
        <v>63703.741089596311</v>
      </c>
    </row>
    <row r="1072" spans="1:23" x14ac:dyDescent="0.25">
      <c r="A1072" s="10">
        <v>510645</v>
      </c>
      <c r="B1072" s="10" t="s">
        <v>208</v>
      </c>
      <c r="C1072" s="10" t="s">
        <v>3447</v>
      </c>
      <c r="D1072" s="10" t="s">
        <v>3448</v>
      </c>
      <c r="E1072" s="10">
        <v>510267</v>
      </c>
      <c r="F1072" s="10" t="s">
        <v>208</v>
      </c>
      <c r="G1072" s="10" t="s">
        <v>2968</v>
      </c>
      <c r="H1072" s="10" t="s">
        <v>2969</v>
      </c>
      <c r="I1072" s="10">
        <v>1</v>
      </c>
      <c r="J1072" s="11">
        <v>148.18299999999999</v>
      </c>
      <c r="K1072" s="11">
        <f>IF(Tabela1[[#This Row],[distância '[km']]]&gt;100,TRUNC(Tabela1[[#This Row],[distância '[km']]]/'Custos Unitários'!$C$7,0),0)</f>
        <v>2</v>
      </c>
      <c r="L1072" s="1">
        <f>Tabela1[[#This Row],[distância '[km']]]*(1+'Custos Unitários'!$C$8)*(('Custos Unitários'!$C$21*'Custos Unitários'!$C$4)+('Custos Unitários'!$C$22*'Custos Unitários'!$C$5))</f>
        <v>5670649.3145444533</v>
      </c>
      <c r="M1072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107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07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072" s="1">
        <f>'Custos Unitários'!$C$23*'Custos Unitários'!$C$6</f>
        <v>302692.44182889489</v>
      </c>
      <c r="Q1072" s="5">
        <f>SUM(Tabela2[[#This Row],[custo duto e fibra]:[custo infra estação]])</f>
        <v>6857140.4388109576</v>
      </c>
      <c r="R1072" s="2">
        <f>Tabela1[[#This Row],[distância '[km']]]*(1+'Custos Unitários'!$C$8)*('Custos Unitários'!$C$21*'Custos Unitários'!$C$4*'Custos Unitários'!$E$21+'Custos Unitários'!$C$22*'Custos Unitários'!$C$5*'Custos Unitários'!$E$22)</f>
        <v>68047.791774533442</v>
      </c>
      <c r="S1072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107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07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072" s="2">
        <f>'Custos Unitários'!$C$23*'Custos Unitários'!$E$23*'Custos Unitários'!$C$6</f>
        <v>24215.39534631159</v>
      </c>
      <c r="W1072" s="5">
        <f>SUM(Tabela3[[#This Row],[opex duto e fibra]:[opex infra estação]])</f>
        <v>166206.25646553317</v>
      </c>
    </row>
    <row r="1073" spans="1:23" x14ac:dyDescent="0.25">
      <c r="A1073" s="10">
        <v>261120</v>
      </c>
      <c r="B1073" s="10" t="s">
        <v>13</v>
      </c>
      <c r="C1073" s="10" t="s">
        <v>965</v>
      </c>
      <c r="D1073" s="10" t="s">
        <v>966</v>
      </c>
      <c r="E1073" s="10">
        <v>261090</v>
      </c>
      <c r="F1073" s="10" t="s">
        <v>13</v>
      </c>
      <c r="G1073" s="10" t="s">
        <v>4756</v>
      </c>
      <c r="H1073" s="10" t="s">
        <v>4757</v>
      </c>
      <c r="I1073" s="10">
        <v>1</v>
      </c>
      <c r="J1073" s="11">
        <v>28.785</v>
      </c>
      <c r="K1073" s="11">
        <f>IF(Tabela1[[#This Row],[distância '[km']]]&gt;100,TRUNC(Tabela1[[#This Row],[distância '[km']]]/'Custos Unitários'!$C$7,0),0)</f>
        <v>0</v>
      </c>
      <c r="L1073" s="1">
        <f>Tabela1[[#This Row],[distância '[km']]]*(1+'Custos Unitários'!$C$8)*(('Custos Unitários'!$C$21*'Custos Unitários'!$C$4)+('Custos Unitários'!$C$22*'Custos Unitários'!$C$5))</f>
        <v>1101540.9359991504</v>
      </c>
      <c r="M1073" s="1">
        <f>Tabela1[[#This Row],[Qtdade Amplificação]]*('Custos Unitários'!C$20)+IF(Tabela1[[#This Row],[Qtdade Amplificação]]&gt;4,TRUNC(Tabela1[[#This Row],[Qtdade Amplificação]]/4)*'Custos Unitários'!C$17,0)</f>
        <v>0</v>
      </c>
      <c r="N107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7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73" s="1">
        <f>'Custos Unitários'!$C$23*'Custos Unitários'!$C$6</f>
        <v>302692.44182889489</v>
      </c>
      <c r="Q1073" s="5">
        <f>SUM(Tabela2[[#This Row],[custo duto e fibra]:[custo infra estação]])</f>
        <v>1770705.1755493814</v>
      </c>
      <c r="R1073" s="2">
        <f>Tabela1[[#This Row],[distância '[km']]]*(1+'Custos Unitários'!$C$8)*('Custos Unitários'!$C$21*'Custos Unitários'!$C$4*'Custos Unitários'!$E$21+'Custos Unitários'!$C$22*'Custos Unitários'!$C$5*'Custos Unitários'!$E$22)</f>
        <v>13218.491231989805</v>
      </c>
      <c r="S1073" s="2">
        <f>Tabela1[[#This Row],[Qtdade Amplificação]]*('Custos Unitários'!D$20)+IF(Tabela1[[#This Row],[Qtdade Amplificação]]&gt;4,TRUNC(Tabela1[[#This Row],[Qtdade Amplificação]]/4)*'Custos Unitários'!D$17,0)</f>
        <v>0</v>
      </c>
      <c r="T107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7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73" s="2">
        <f>'Custos Unitários'!$C$23*'Custos Unitários'!$E$23*'Custos Unitários'!$C$6</f>
        <v>24215.39534631159</v>
      </c>
      <c r="W1073" s="5">
        <f>SUM(Tabela3[[#This Row],[opex duto e fibra]:[opex infra estação]])</f>
        <v>70421.131735472532</v>
      </c>
    </row>
    <row r="1074" spans="1:23" x14ac:dyDescent="0.25">
      <c r="A1074" s="10">
        <v>241010</v>
      </c>
      <c r="B1074" s="10" t="s">
        <v>80</v>
      </c>
      <c r="C1074" s="10" t="s">
        <v>3451</v>
      </c>
      <c r="D1074" s="10" t="s">
        <v>3452</v>
      </c>
      <c r="E1074" s="10">
        <v>240580</v>
      </c>
      <c r="F1074" s="10" t="s">
        <v>80</v>
      </c>
      <c r="G1074" s="10" t="s">
        <v>3453</v>
      </c>
      <c r="H1074" s="10" t="s">
        <v>3454</v>
      </c>
      <c r="I1074" s="10">
        <v>1</v>
      </c>
      <c r="J1074" s="11">
        <v>21.614999999999998</v>
      </c>
      <c r="K1074" s="11">
        <f>IF(Tabela1[[#This Row],[distância '[km']]]&gt;100,TRUNC(Tabela1[[#This Row],[distância '[km']]]/'Custos Unitários'!$C$7,0),0)</f>
        <v>0</v>
      </c>
      <c r="L1074" s="1">
        <f>Tabela1[[#This Row],[distância '[km']]]*(1+'Custos Unitários'!$C$8)*(('Custos Unitários'!$C$21*'Custos Unitários'!$C$4)+('Custos Unitários'!$C$22*'Custos Unitários'!$C$5))</f>
        <v>827160.23385866371</v>
      </c>
      <c r="M1074" s="1">
        <f>Tabela1[[#This Row],[Qtdade Amplificação]]*('Custos Unitários'!C$20)+IF(Tabela1[[#This Row],[Qtdade Amplificação]]&gt;4,TRUNC(Tabela1[[#This Row],[Qtdade Amplificação]]/4)*'Custos Unitários'!C$17,0)</f>
        <v>0</v>
      </c>
      <c r="N107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7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74" s="1">
        <f>'Custos Unitários'!$C$23*'Custos Unitários'!$C$6</f>
        <v>302692.44182889489</v>
      </c>
      <c r="Q1074" s="5">
        <f>SUM(Tabela2[[#This Row],[custo duto e fibra]:[custo infra estação]])</f>
        <v>1496324.4734088948</v>
      </c>
      <c r="R1074" s="2">
        <f>Tabela1[[#This Row],[distância '[km']]]*(1+'Custos Unitários'!$C$8)*('Custos Unitários'!$C$21*'Custos Unitários'!$C$4*'Custos Unitários'!$E$21+'Custos Unitários'!$C$22*'Custos Unitários'!$C$5*'Custos Unitários'!$E$22)</f>
        <v>9925.9228063039645</v>
      </c>
      <c r="S1074" s="2">
        <f>Tabela1[[#This Row],[Qtdade Amplificação]]*('Custos Unitários'!D$20)+IF(Tabela1[[#This Row],[Qtdade Amplificação]]&gt;4,TRUNC(Tabela1[[#This Row],[Qtdade Amplificação]]/4)*'Custos Unitários'!D$17,0)</f>
        <v>0</v>
      </c>
      <c r="T107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7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74" s="2">
        <f>'Custos Unitários'!$C$23*'Custos Unitários'!$E$23*'Custos Unitários'!$C$6</f>
        <v>24215.39534631159</v>
      </c>
      <c r="W1074" s="5">
        <f>SUM(Tabela3[[#This Row],[opex duto e fibra]:[opex infra estação]])</f>
        <v>67128.563309786696</v>
      </c>
    </row>
    <row r="1075" spans="1:23" x14ac:dyDescent="0.25">
      <c r="A1075" s="10">
        <v>251203</v>
      </c>
      <c r="B1075" s="10" t="s">
        <v>61</v>
      </c>
      <c r="C1075" s="10" t="s">
        <v>3455</v>
      </c>
      <c r="D1075" s="10" t="s">
        <v>3456</v>
      </c>
      <c r="E1075" s="10">
        <v>240700</v>
      </c>
      <c r="F1075" s="10" t="s">
        <v>80</v>
      </c>
      <c r="G1075" s="10" t="s">
        <v>4881</v>
      </c>
      <c r="H1075" s="10" t="s">
        <v>4882</v>
      </c>
      <c r="I1075" s="10">
        <v>1</v>
      </c>
      <c r="J1075" s="11">
        <v>14.170999999999999</v>
      </c>
      <c r="K1075" s="11">
        <f>IF(Tabela1[[#This Row],[distância '[km']]]&gt;100,TRUNC(Tabela1[[#This Row],[distância '[km']]]/'Custos Unitários'!$C$7,0),0)</f>
        <v>0</v>
      </c>
      <c r="L1075" s="1">
        <f>Tabela1[[#This Row],[distância '[km']]]*(1+'Custos Unitários'!$C$8)*(('Custos Unitários'!$C$21*'Custos Unitários'!$C$4)+('Custos Unitários'!$C$22*'Custos Unitários'!$C$5))</f>
        <v>542294.13250109286</v>
      </c>
      <c r="M1075" s="1">
        <f>Tabela1[[#This Row],[Qtdade Amplificação]]*('Custos Unitários'!C$20)+IF(Tabela1[[#This Row],[Qtdade Amplificação]]&gt;4,TRUNC(Tabela1[[#This Row],[Qtdade Amplificação]]/4)*'Custos Unitários'!C$17,0)</f>
        <v>0</v>
      </c>
      <c r="N107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7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75" s="1">
        <f>'Custos Unitários'!$C$23*'Custos Unitários'!$C$6</f>
        <v>302692.44182889489</v>
      </c>
      <c r="Q1075" s="5">
        <f>SUM(Tabela2[[#This Row],[custo duto e fibra]:[custo infra estação]])</f>
        <v>1211458.3720513242</v>
      </c>
      <c r="R1075" s="2">
        <f>Tabela1[[#This Row],[distância '[km']]]*(1+'Custos Unitários'!$C$8)*('Custos Unitários'!$C$21*'Custos Unitários'!$C$4*'Custos Unitários'!$E$21+'Custos Unitários'!$C$22*'Custos Unitários'!$C$5*'Custos Unitários'!$E$22)</f>
        <v>6507.529590013115</v>
      </c>
      <c r="S1075" s="2">
        <f>Tabela1[[#This Row],[Qtdade Amplificação]]*('Custos Unitários'!D$20)+IF(Tabela1[[#This Row],[Qtdade Amplificação]]&gt;4,TRUNC(Tabela1[[#This Row],[Qtdade Amplificação]]/4)*'Custos Unitários'!D$17,0)</f>
        <v>0</v>
      </c>
      <c r="T107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7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75" s="2">
        <f>'Custos Unitários'!$C$23*'Custos Unitários'!$E$23*'Custos Unitários'!$C$6</f>
        <v>24215.39534631159</v>
      </c>
      <c r="W1075" s="5">
        <f>SUM(Tabela3[[#This Row],[opex duto e fibra]:[opex infra estação]])</f>
        <v>63710.170093495835</v>
      </c>
    </row>
    <row r="1076" spans="1:23" x14ac:dyDescent="0.25">
      <c r="A1076" s="10">
        <v>251207</v>
      </c>
      <c r="B1076" s="10" t="s">
        <v>61</v>
      </c>
      <c r="C1076" s="10" t="s">
        <v>3457</v>
      </c>
      <c r="D1076" s="10" t="s">
        <v>3458</v>
      </c>
      <c r="E1076" s="10">
        <v>251680</v>
      </c>
      <c r="F1076" s="10" t="s">
        <v>61</v>
      </c>
      <c r="G1076" s="10" t="s">
        <v>1745</v>
      </c>
      <c r="H1076" s="10" t="s">
        <v>4530</v>
      </c>
      <c r="I1076" s="10">
        <v>1</v>
      </c>
      <c r="J1076" s="11">
        <v>12.475</v>
      </c>
      <c r="K1076" s="11">
        <f>IF(Tabela1[[#This Row],[distância '[km']]]&gt;100,TRUNC(Tabela1[[#This Row],[distância '[km']]]/'Custos Unitários'!$C$7,0),0)</f>
        <v>0</v>
      </c>
      <c r="L1076" s="1">
        <f>Tabela1[[#This Row],[distância '[km']]]*(1+'Custos Unitários'!$C$8)*(('Custos Unitários'!$C$21*'Custos Unitários'!$C$4)+('Custos Unitários'!$C$22*'Custos Unitários'!$C$5))</f>
        <v>477391.80742016324</v>
      </c>
      <c r="M1076" s="1">
        <f>Tabela1[[#This Row],[Qtdade Amplificação]]*('Custos Unitários'!C$20)+IF(Tabela1[[#This Row],[Qtdade Amplificação]]&gt;4,TRUNC(Tabela1[[#This Row],[Qtdade Amplificação]]/4)*'Custos Unitários'!C$17,0)</f>
        <v>0</v>
      </c>
      <c r="N107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7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76" s="1">
        <f>'Custos Unitários'!$C$23*'Custos Unitários'!$C$6</f>
        <v>302692.44182889489</v>
      </c>
      <c r="Q1076" s="5">
        <f>SUM(Tabela2[[#This Row],[custo duto e fibra]:[custo infra estação]])</f>
        <v>1146556.0469703944</v>
      </c>
      <c r="R1076" s="2">
        <f>Tabela1[[#This Row],[distância '[km']]]*(1+'Custos Unitários'!$C$8)*('Custos Unitários'!$C$21*'Custos Unitários'!$C$4*'Custos Unitários'!$E$21+'Custos Unitários'!$C$22*'Custos Unitários'!$C$5*'Custos Unitários'!$E$22)</f>
        <v>5728.70168904196</v>
      </c>
      <c r="S1076" s="2">
        <f>Tabela1[[#This Row],[Qtdade Amplificação]]*('Custos Unitários'!D$20)+IF(Tabela1[[#This Row],[Qtdade Amplificação]]&gt;4,TRUNC(Tabela1[[#This Row],[Qtdade Amplificação]]/4)*'Custos Unitários'!D$17,0)</f>
        <v>0</v>
      </c>
      <c r="T107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7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76" s="2">
        <f>'Custos Unitários'!$C$23*'Custos Unitários'!$E$23*'Custos Unitários'!$C$6</f>
        <v>24215.39534631159</v>
      </c>
      <c r="W1076" s="5">
        <f>SUM(Tabela3[[#This Row],[opex duto e fibra]:[opex infra estação]])</f>
        <v>62931.34219252468</v>
      </c>
    </row>
    <row r="1077" spans="1:23" x14ac:dyDescent="0.25">
      <c r="A1077" s="10">
        <v>150570</v>
      </c>
      <c r="B1077" s="10" t="s">
        <v>14</v>
      </c>
      <c r="C1077" s="10" t="s">
        <v>3463</v>
      </c>
      <c r="D1077" s="10" t="s">
        <v>3464</v>
      </c>
      <c r="E1077" s="10">
        <v>150130</v>
      </c>
      <c r="F1077" s="10" t="s">
        <v>14</v>
      </c>
      <c r="G1077" s="10" t="s">
        <v>4726</v>
      </c>
      <c r="H1077" s="10" t="s">
        <v>4742</v>
      </c>
      <c r="I1077" s="10">
        <v>0</v>
      </c>
      <c r="J1077" s="11">
        <v>30.292254793800769</v>
      </c>
      <c r="K1077" s="11">
        <f>IF(Tabela1[[#This Row],[distância '[km']]]&gt;100,TRUNC(Tabela1[[#This Row],[distância '[km']]]/'Custos Unitários'!$C$7,0),0)</f>
        <v>0</v>
      </c>
      <c r="L1077" s="1">
        <f>Tabela1[[#This Row],[distância '[km']]]*(1+'Custos Unitários'!$C$8)*(('Custos Unitários'!$C$21*'Custos Unitários'!$C$4)+('Custos Unitários'!$C$22*'Custos Unitários'!$C$5))</f>
        <v>1159220.3821117959</v>
      </c>
      <c r="M1077" s="1">
        <f>Tabela1[[#This Row],[Qtdade Amplificação]]*('Custos Unitários'!C$20)+IF(Tabela1[[#This Row],[Qtdade Amplificação]]&gt;4,TRUNC(Tabela1[[#This Row],[Qtdade Amplificação]]/4)*'Custos Unitários'!C$17,0)</f>
        <v>0</v>
      </c>
      <c r="N107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7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77" s="1">
        <f>'Custos Unitários'!$C$23*'Custos Unitários'!$C$6</f>
        <v>302692.44182889489</v>
      </c>
      <c r="Q1077" s="5">
        <f>SUM(Tabela2[[#This Row],[custo duto e fibra]:[custo infra estação]])</f>
        <v>1828384.621662027</v>
      </c>
      <c r="R1077" s="2">
        <f>Tabela1[[#This Row],[distância '[km']]]*(1+'Custos Unitários'!$C$8)*('Custos Unitários'!$C$21*'Custos Unitários'!$C$4*'Custos Unitários'!$E$21+'Custos Unitários'!$C$22*'Custos Unitários'!$C$5*'Custos Unitários'!$E$22)</f>
        <v>13910.644585341552</v>
      </c>
      <c r="S1077" s="2">
        <f>Tabela1[[#This Row],[Qtdade Amplificação]]*('Custos Unitários'!D$20)+IF(Tabela1[[#This Row],[Qtdade Amplificação]]&gt;4,TRUNC(Tabela1[[#This Row],[Qtdade Amplificação]]/4)*'Custos Unitários'!D$17,0)</f>
        <v>0</v>
      </c>
      <c r="T107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7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77" s="2">
        <f>'Custos Unitários'!$C$23*'Custos Unitários'!$E$23*'Custos Unitários'!$C$6</f>
        <v>24215.39534631159</v>
      </c>
      <c r="W1077" s="5">
        <f>SUM(Tabela3[[#This Row],[opex duto e fibra]:[opex infra estação]])</f>
        <v>71113.285088824283</v>
      </c>
    </row>
    <row r="1078" spans="1:23" x14ac:dyDescent="0.25">
      <c r="A1078" s="10">
        <v>521770</v>
      </c>
      <c r="B1078" s="10" t="s">
        <v>42</v>
      </c>
      <c r="C1078" s="10" t="s">
        <v>3465</v>
      </c>
      <c r="D1078" s="10" t="s">
        <v>3466</v>
      </c>
      <c r="E1078" s="10">
        <v>520650</v>
      </c>
      <c r="F1078" s="10" t="s">
        <v>42</v>
      </c>
      <c r="G1078" s="10" t="s">
        <v>2622</v>
      </c>
      <c r="H1078" s="10" t="s">
        <v>2623</v>
      </c>
      <c r="I1078" s="10">
        <v>1</v>
      </c>
      <c r="J1078" s="11">
        <v>35.064</v>
      </c>
      <c r="K1078" s="11">
        <f>IF(Tabela1[[#This Row],[distância '[km']]]&gt;100,TRUNC(Tabela1[[#This Row],[distância '[km']]]/'Custos Unitários'!$C$7,0),0)</f>
        <v>0</v>
      </c>
      <c r="L1078" s="1">
        <f>Tabela1[[#This Row],[distância '[km']]]*(1+'Custos Unitários'!$C$8)*(('Custos Unitários'!$C$21*'Custos Unitários'!$C$4)+('Custos Unitários'!$C$22*'Custos Unitários'!$C$5))</f>
        <v>1341824.9567439363</v>
      </c>
      <c r="M1078" s="1">
        <f>Tabela1[[#This Row],[Qtdade Amplificação]]*('Custos Unitários'!C$20)+IF(Tabela1[[#This Row],[Qtdade Amplificação]]&gt;4,TRUNC(Tabela1[[#This Row],[Qtdade Amplificação]]/4)*'Custos Unitários'!C$17,0)</f>
        <v>0</v>
      </c>
      <c r="N107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7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78" s="1">
        <f>'Custos Unitários'!$C$23*'Custos Unitários'!$C$6</f>
        <v>302692.44182889489</v>
      </c>
      <c r="Q1078" s="5">
        <f>SUM(Tabela2[[#This Row],[custo duto e fibra]:[custo infra estação]])</f>
        <v>2010989.1962941673</v>
      </c>
      <c r="R1078" s="2">
        <f>Tabela1[[#This Row],[distância '[km']]]*(1+'Custos Unitários'!$C$8)*('Custos Unitários'!$C$21*'Custos Unitários'!$C$4*'Custos Unitários'!$E$21+'Custos Unitários'!$C$22*'Custos Unitários'!$C$5*'Custos Unitários'!$E$22)</f>
        <v>16101.899480927237</v>
      </c>
      <c r="S1078" s="2">
        <f>Tabela1[[#This Row],[Qtdade Amplificação]]*('Custos Unitários'!D$20)+IF(Tabela1[[#This Row],[Qtdade Amplificação]]&gt;4,TRUNC(Tabela1[[#This Row],[Qtdade Amplificação]]/4)*'Custos Unitários'!D$17,0)</f>
        <v>0</v>
      </c>
      <c r="T107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7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78" s="2">
        <f>'Custos Unitários'!$C$23*'Custos Unitários'!$E$23*'Custos Unitários'!$C$6</f>
        <v>24215.39534631159</v>
      </c>
      <c r="W1078" s="5">
        <f>SUM(Tabela3[[#This Row],[opex duto e fibra]:[opex infra estação]])</f>
        <v>73304.539984409959</v>
      </c>
    </row>
    <row r="1079" spans="1:23" x14ac:dyDescent="0.25">
      <c r="A1079" s="10">
        <v>354025</v>
      </c>
      <c r="B1079" s="10" t="s">
        <v>158</v>
      </c>
      <c r="C1079" s="10" t="s">
        <v>3467</v>
      </c>
      <c r="D1079" s="10" t="s">
        <v>3468</v>
      </c>
      <c r="E1079" s="10">
        <v>351385</v>
      </c>
      <c r="F1079" s="10" t="s">
        <v>158</v>
      </c>
      <c r="G1079" s="10" t="s">
        <v>3469</v>
      </c>
      <c r="H1079" s="10" t="s">
        <v>3470</v>
      </c>
      <c r="I1079" s="10">
        <v>1</v>
      </c>
      <c r="J1079" s="11">
        <v>11.038</v>
      </c>
      <c r="K1079" s="11">
        <f>IF(Tabela1[[#This Row],[distância '[km']]]&gt;100,TRUNC(Tabela1[[#This Row],[distância '[km']]]/'Custos Unitários'!$C$7,0),0)</f>
        <v>0</v>
      </c>
      <c r="L1079" s="1">
        <f>Tabela1[[#This Row],[distância '[km']]]*(1+'Custos Unitários'!$C$8)*(('Custos Unitários'!$C$21*'Custos Unitários'!$C$4)+('Custos Unitários'!$C$22*'Custos Unitários'!$C$5))</f>
        <v>422400.86335100298</v>
      </c>
      <c r="M1079" s="1">
        <f>Tabela1[[#This Row],[Qtdade Amplificação]]*('Custos Unitários'!C$20)+IF(Tabela1[[#This Row],[Qtdade Amplificação]]&gt;4,TRUNC(Tabela1[[#This Row],[Qtdade Amplificação]]/4)*'Custos Unitários'!C$17,0)</f>
        <v>0</v>
      </c>
      <c r="N107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7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79" s="1">
        <f>'Custos Unitários'!$C$23*'Custos Unitários'!$C$6</f>
        <v>302692.44182889489</v>
      </c>
      <c r="Q1079" s="5">
        <f>SUM(Tabela2[[#This Row],[custo duto e fibra]:[custo infra estação]])</f>
        <v>1091565.1029012343</v>
      </c>
      <c r="R1079" s="2">
        <f>Tabela1[[#This Row],[distância '[km']]]*(1+'Custos Unitários'!$C$8)*('Custos Unitários'!$C$21*'Custos Unitários'!$C$4*'Custos Unitários'!$E$21+'Custos Unitários'!$C$22*'Custos Unitários'!$C$5*'Custos Unitários'!$E$22)</f>
        <v>5068.8103602120364</v>
      </c>
      <c r="S1079" s="2">
        <f>Tabela1[[#This Row],[Qtdade Amplificação]]*('Custos Unitários'!D$20)+IF(Tabela1[[#This Row],[Qtdade Amplificação]]&gt;4,TRUNC(Tabela1[[#This Row],[Qtdade Amplificação]]/4)*'Custos Unitários'!D$17,0)</f>
        <v>0</v>
      </c>
      <c r="T107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7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79" s="2">
        <f>'Custos Unitários'!$C$23*'Custos Unitários'!$E$23*'Custos Unitários'!$C$6</f>
        <v>24215.39534631159</v>
      </c>
      <c r="W1079" s="5">
        <f>SUM(Tabela3[[#This Row],[opex duto e fibra]:[opex infra estação]])</f>
        <v>62271.450863694758</v>
      </c>
    </row>
    <row r="1080" spans="1:23" x14ac:dyDescent="0.25">
      <c r="A1080" s="10">
        <v>171780</v>
      </c>
      <c r="B1080" s="10" t="s">
        <v>20</v>
      </c>
      <c r="C1080" s="10" t="s">
        <v>3471</v>
      </c>
      <c r="D1080" s="10" t="s">
        <v>3472</v>
      </c>
      <c r="E1080" s="10">
        <v>172090</v>
      </c>
      <c r="F1080" s="10" t="s">
        <v>20</v>
      </c>
      <c r="G1080" s="10" t="s">
        <v>1547</v>
      </c>
      <c r="H1080" s="10" t="s">
        <v>1548</v>
      </c>
      <c r="I1080" s="10">
        <v>1</v>
      </c>
      <c r="J1080" s="11">
        <v>40.973999999999997</v>
      </c>
      <c r="K1080" s="11">
        <f>IF(Tabela1[[#This Row],[distância '[km']]]&gt;100,TRUNC(Tabela1[[#This Row],[distância '[km']]]/'Custos Unitários'!$C$7,0),0)</f>
        <v>0</v>
      </c>
      <c r="L1080" s="1">
        <f>Tabela1[[#This Row],[distância '[km']]]*(1+'Custos Unitários'!$C$8)*(('Custos Unitários'!$C$21*'Custos Unitários'!$C$4)+('Custos Unitários'!$C$22*'Custos Unitários'!$C$5))</f>
        <v>1567988.1296379776</v>
      </c>
      <c r="M1080" s="1">
        <f>Tabela1[[#This Row],[Qtdade Amplificação]]*('Custos Unitários'!C$20)+IF(Tabela1[[#This Row],[Qtdade Amplificação]]&gt;4,TRUNC(Tabela1[[#This Row],[Qtdade Amplificação]]/4)*'Custos Unitários'!C$17,0)</f>
        <v>0</v>
      </c>
      <c r="N108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8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80" s="1">
        <f>'Custos Unitários'!$C$23*'Custos Unitários'!$C$6</f>
        <v>302692.44182889489</v>
      </c>
      <c r="Q1080" s="5">
        <f>SUM(Tabela2[[#This Row],[custo duto e fibra]:[custo infra estação]])</f>
        <v>2237152.3691882086</v>
      </c>
      <c r="R1080" s="2">
        <f>Tabela1[[#This Row],[distância '[km']]]*(1+'Custos Unitários'!$C$8)*('Custos Unitários'!$C$21*'Custos Unitários'!$C$4*'Custos Unitários'!$E$21+'Custos Unitários'!$C$22*'Custos Unitários'!$C$5*'Custos Unitários'!$E$22)</f>
        <v>18815.857555655733</v>
      </c>
      <c r="S1080" s="2">
        <f>Tabela1[[#This Row],[Qtdade Amplificação]]*('Custos Unitários'!D$20)+IF(Tabela1[[#This Row],[Qtdade Amplificação]]&gt;4,TRUNC(Tabela1[[#This Row],[Qtdade Amplificação]]/4)*'Custos Unitários'!D$17,0)</f>
        <v>0</v>
      </c>
      <c r="T108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8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80" s="2">
        <f>'Custos Unitários'!$C$23*'Custos Unitários'!$E$23*'Custos Unitários'!$C$6</f>
        <v>24215.39534631159</v>
      </c>
      <c r="W1080" s="5">
        <f>SUM(Tabela3[[#This Row],[opex duto e fibra]:[opex infra estação]])</f>
        <v>76018.498059138452</v>
      </c>
    </row>
    <row r="1081" spans="1:23" x14ac:dyDescent="0.25">
      <c r="A1081" s="10">
        <v>171790</v>
      </c>
      <c r="B1081" s="10" t="s">
        <v>20</v>
      </c>
      <c r="C1081" s="10" t="s">
        <v>3473</v>
      </c>
      <c r="D1081" s="10" t="s">
        <v>3474</v>
      </c>
      <c r="E1081" s="10">
        <v>171700</v>
      </c>
      <c r="F1081" s="10" t="s">
        <v>20</v>
      </c>
      <c r="G1081" s="10" t="s">
        <v>3381</v>
      </c>
      <c r="H1081" s="10" t="s">
        <v>3382</v>
      </c>
      <c r="I1081" s="10">
        <v>1</v>
      </c>
      <c r="J1081" s="11">
        <v>56.756</v>
      </c>
      <c r="K1081" s="11">
        <f>IF(Tabela1[[#This Row],[distância '[km']]]&gt;100,TRUNC(Tabela1[[#This Row],[distância '[km']]]/'Custos Unitários'!$C$7,0),0)</f>
        <v>0</v>
      </c>
      <c r="L1081" s="1">
        <f>Tabela1[[#This Row],[distância '[km']]]*(1+'Custos Unitários'!$C$8)*(('Custos Unitários'!$C$21*'Custos Unitários'!$C$4)+('Custos Unitários'!$C$22*'Custos Unitários'!$C$5))</f>
        <v>2171931.8173898826</v>
      </c>
      <c r="M1081" s="1">
        <f>Tabela1[[#This Row],[Qtdade Amplificação]]*('Custos Unitários'!C$20)+IF(Tabela1[[#This Row],[Qtdade Amplificação]]&gt;4,TRUNC(Tabela1[[#This Row],[Qtdade Amplificação]]/4)*'Custos Unitários'!C$17,0)</f>
        <v>0</v>
      </c>
      <c r="N108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08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081" s="1">
        <f>'Custos Unitários'!$C$23*'Custos Unitários'!$C$6</f>
        <v>302692.44182889489</v>
      </c>
      <c r="Q1081" s="5">
        <f>SUM(Tabela2[[#This Row],[custo duto e fibra]:[custo infra estação]])</f>
        <v>2846505.744890756</v>
      </c>
      <c r="R1081" s="2">
        <f>Tabela1[[#This Row],[distância '[km']]]*(1+'Custos Unitários'!$C$8)*('Custos Unitários'!$C$21*'Custos Unitários'!$C$4*'Custos Unitários'!$E$21+'Custos Unitários'!$C$22*'Custos Unitários'!$C$5*'Custos Unitários'!$E$22)</f>
        <v>26063.181808678593</v>
      </c>
      <c r="S1081" s="2">
        <f>Tabela1[[#This Row],[Qtdade Amplificação]]*('Custos Unitários'!D$20)+IF(Tabela1[[#This Row],[Qtdade Amplificação]]&gt;4,TRUNC(Tabela1[[#This Row],[Qtdade Amplificação]]/4)*'Custos Unitários'!D$17,0)</f>
        <v>0</v>
      </c>
      <c r="T108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08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081" s="2">
        <f>'Custos Unitários'!$C$23*'Custos Unitários'!$E$23*'Custos Unitários'!$C$6</f>
        <v>24215.39534631159</v>
      </c>
      <c r="W1081" s="5">
        <f>SUM(Tabela3[[#This Row],[opex duto e fibra]:[opex infra estação]])</f>
        <v>83806.791107225537</v>
      </c>
    </row>
    <row r="1082" spans="1:23" x14ac:dyDescent="0.25">
      <c r="A1082" s="10">
        <v>510670</v>
      </c>
      <c r="B1082" s="10" t="s">
        <v>208</v>
      </c>
      <c r="C1082" s="10" t="s">
        <v>3475</v>
      </c>
      <c r="D1082" s="10" t="s">
        <v>3476</v>
      </c>
      <c r="E1082" s="10">
        <v>510719</v>
      </c>
      <c r="F1082" s="10" t="s">
        <v>208</v>
      </c>
      <c r="G1082" s="10" t="s">
        <v>375</v>
      </c>
      <c r="H1082" s="10" t="s">
        <v>376</v>
      </c>
      <c r="I1082" s="10">
        <v>1</v>
      </c>
      <c r="J1082" s="11">
        <v>48.128999999999998</v>
      </c>
      <c r="K1082" s="11">
        <f>IF(Tabela1[[#This Row],[distância '[km']]]&gt;100,TRUNC(Tabela1[[#This Row],[distância '[km']]]/'Custos Unitários'!$C$7,0),0)</f>
        <v>0</v>
      </c>
      <c r="L1082" s="1">
        <f>Tabela1[[#This Row],[distância '[km']]]*(1+'Custos Unitários'!$C$8)*(('Custos Unitários'!$C$21*'Custos Unitários'!$C$4)+('Custos Unitários'!$C$22*'Custos Unitários'!$C$5))</f>
        <v>1841794.8135731493</v>
      </c>
      <c r="M1082" s="1">
        <f>Tabela1[[#This Row],[Qtdade Amplificação]]*('Custos Unitários'!C$20)+IF(Tabela1[[#This Row],[Qtdade Amplificação]]&gt;4,TRUNC(Tabela1[[#This Row],[Qtdade Amplificação]]/4)*'Custos Unitários'!C$17,0)</f>
        <v>0</v>
      </c>
      <c r="N108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8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82" s="1">
        <f>'Custos Unitários'!$C$23*'Custos Unitários'!$C$6</f>
        <v>302692.44182889489</v>
      </c>
      <c r="Q1082" s="5">
        <f>SUM(Tabela2[[#This Row],[custo duto e fibra]:[custo infra estação]])</f>
        <v>2510959.0531233805</v>
      </c>
      <c r="R1082" s="2">
        <f>Tabela1[[#This Row],[distância '[km']]]*(1+'Custos Unitários'!$C$8)*('Custos Unitários'!$C$21*'Custos Unitários'!$C$4*'Custos Unitários'!$E$21+'Custos Unitários'!$C$22*'Custos Unitários'!$C$5*'Custos Unitários'!$E$22)</f>
        <v>22101.537762877793</v>
      </c>
      <c r="S1082" s="2">
        <f>Tabela1[[#This Row],[Qtdade Amplificação]]*('Custos Unitários'!D$20)+IF(Tabela1[[#This Row],[Qtdade Amplificação]]&gt;4,TRUNC(Tabela1[[#This Row],[Qtdade Amplificação]]/4)*'Custos Unitários'!D$17,0)</f>
        <v>0</v>
      </c>
      <c r="T108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8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82" s="2">
        <f>'Custos Unitários'!$C$23*'Custos Unitários'!$E$23*'Custos Unitários'!$C$6</f>
        <v>24215.39534631159</v>
      </c>
      <c r="W1082" s="5">
        <f>SUM(Tabela3[[#This Row],[opex duto e fibra]:[opex infra estação]])</f>
        <v>79304.178266360512</v>
      </c>
    </row>
    <row r="1083" spans="1:23" x14ac:dyDescent="0.25">
      <c r="A1083" s="10">
        <v>315213</v>
      </c>
      <c r="B1083" s="10" t="s">
        <v>37</v>
      </c>
      <c r="C1083" s="10" t="s">
        <v>3477</v>
      </c>
      <c r="D1083" s="10" t="s">
        <v>3478</v>
      </c>
      <c r="E1083" s="10">
        <v>315120</v>
      </c>
      <c r="F1083" s="10" t="s">
        <v>37</v>
      </c>
      <c r="G1083" s="10" t="s">
        <v>1993</v>
      </c>
      <c r="H1083" s="10" t="s">
        <v>1994</v>
      </c>
      <c r="I1083" s="10">
        <v>1</v>
      </c>
      <c r="J1083" s="11">
        <v>110.184</v>
      </c>
      <c r="K1083" s="11">
        <f>IF(Tabela1[[#This Row],[distância '[km']]]&gt;100,TRUNC(Tabela1[[#This Row],[distância '[km']]]/'Custos Unitários'!$C$7,0),0)</f>
        <v>1</v>
      </c>
      <c r="L1083" s="1">
        <f>Tabela1[[#This Row],[distância '[km']]]*(1+'Custos Unitários'!$C$8)*(('Custos Unitários'!$C$21*'Custos Unitários'!$C$4)+('Custos Unitários'!$C$22*'Custos Unitários'!$C$5))</f>
        <v>4216508.1289605834</v>
      </c>
      <c r="M1083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108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08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083" s="1">
        <f>'Custos Unitários'!$C$23*'Custos Unitários'!$C$6</f>
        <v>302692.44182889489</v>
      </c>
      <c r="Q1083" s="5">
        <f>SUM(Tabela2[[#This Row],[custo duto e fibra]:[custo infra estação]])</f>
        <v>5169991.4814146869</v>
      </c>
      <c r="R1083" s="2">
        <f>Tabela1[[#This Row],[distância '[km']]]*(1+'Custos Unitários'!$C$8)*('Custos Unitários'!$C$21*'Custos Unitários'!$C$4*'Custos Unitários'!$E$21+'Custos Unitários'!$C$22*'Custos Unitários'!$C$5*'Custos Unitários'!$E$22)</f>
        <v>50598.097547526995</v>
      </c>
      <c r="S1083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108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08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083" s="2">
        <f>'Custos Unitários'!$C$23*'Custos Unitários'!$E$23*'Custos Unitários'!$C$6</f>
        <v>24215.39534631159</v>
      </c>
      <c r="W1083" s="5">
        <f>SUM(Tabela3[[#This Row],[opex duto e fibra]:[opex infra estação]])</f>
        <v>130844.21719934169</v>
      </c>
    </row>
    <row r="1084" spans="1:23" x14ac:dyDescent="0.25">
      <c r="A1084" s="10">
        <v>354040</v>
      </c>
      <c r="B1084" s="10" t="s">
        <v>158</v>
      </c>
      <c r="C1084" s="10" t="s">
        <v>3479</v>
      </c>
      <c r="D1084" s="10" t="s">
        <v>3480</v>
      </c>
      <c r="E1084" s="10">
        <v>353475</v>
      </c>
      <c r="F1084" s="10" t="s">
        <v>158</v>
      </c>
      <c r="G1084" s="10" t="s">
        <v>1932</v>
      </c>
      <c r="H1084" s="10" t="s">
        <v>1933</v>
      </c>
      <c r="I1084" s="10">
        <v>1</v>
      </c>
      <c r="J1084" s="11">
        <v>21.731000000000002</v>
      </c>
      <c r="K1084" s="11">
        <f>IF(Tabela1[[#This Row],[distância '[km']]]&gt;100,TRUNC(Tabela1[[#This Row],[distância '[km']]]/'Custos Unitários'!$C$7,0),0)</f>
        <v>0</v>
      </c>
      <c r="L1084" s="1">
        <f>Tabela1[[#This Row],[distância '[km']]]*(1+'Custos Unitários'!$C$8)*(('Custos Unitários'!$C$21*'Custos Unitários'!$C$4)+('Custos Unitários'!$C$22*'Custos Unitários'!$C$5))</f>
        <v>831599.30797976512</v>
      </c>
      <c r="M1084" s="1">
        <f>Tabela1[[#This Row],[Qtdade Amplificação]]*('Custos Unitários'!C$20)+IF(Tabela1[[#This Row],[Qtdade Amplificação]]&gt;4,TRUNC(Tabela1[[#This Row],[Qtdade Amplificação]]/4)*'Custos Unitários'!C$17,0)</f>
        <v>0</v>
      </c>
      <c r="N108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8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84" s="1">
        <f>'Custos Unitários'!$C$23*'Custos Unitários'!$C$6</f>
        <v>302692.44182889489</v>
      </c>
      <c r="Q1084" s="5">
        <f>SUM(Tabela2[[#This Row],[custo duto e fibra]:[custo infra estação]])</f>
        <v>1500763.5475299964</v>
      </c>
      <c r="R1084" s="2">
        <f>Tabela1[[#This Row],[distância '[km']]]*(1+'Custos Unitários'!$C$8)*('Custos Unitários'!$C$21*'Custos Unitários'!$C$4*'Custos Unitários'!$E$21+'Custos Unitários'!$C$22*'Custos Unitários'!$C$5*'Custos Unitários'!$E$22)</f>
        <v>9979.1916957571812</v>
      </c>
      <c r="S1084" s="2">
        <f>Tabela1[[#This Row],[Qtdade Amplificação]]*('Custos Unitários'!D$20)+IF(Tabela1[[#This Row],[Qtdade Amplificação]]&gt;4,TRUNC(Tabela1[[#This Row],[Qtdade Amplificação]]/4)*'Custos Unitários'!D$17,0)</f>
        <v>0</v>
      </c>
      <c r="T108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8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84" s="2">
        <f>'Custos Unitários'!$C$23*'Custos Unitários'!$E$23*'Custos Unitários'!$C$6</f>
        <v>24215.39534631159</v>
      </c>
      <c r="W1084" s="5">
        <f>SUM(Tabela3[[#This Row],[opex duto e fibra]:[opex infra estação]])</f>
        <v>67181.8321992399</v>
      </c>
    </row>
    <row r="1085" spans="1:23" x14ac:dyDescent="0.25">
      <c r="A1085" s="10">
        <v>231110</v>
      </c>
      <c r="B1085" s="10" t="s">
        <v>203</v>
      </c>
      <c r="C1085" s="10" t="s">
        <v>3483</v>
      </c>
      <c r="D1085" s="10" t="s">
        <v>3484</v>
      </c>
      <c r="E1085" s="10">
        <v>230250</v>
      </c>
      <c r="F1085" s="10" t="s">
        <v>203</v>
      </c>
      <c r="G1085" s="10" t="s">
        <v>3485</v>
      </c>
      <c r="H1085" s="10" t="s">
        <v>3486</v>
      </c>
      <c r="I1085" s="10">
        <v>1</v>
      </c>
      <c r="J1085" s="11">
        <v>21.417000000000002</v>
      </c>
      <c r="K1085" s="11">
        <f>IF(Tabela1[[#This Row],[distância '[km']]]&gt;100,TRUNC(Tabela1[[#This Row],[distância '[km']]]/'Custos Unitários'!$C$7,0),0)</f>
        <v>0</v>
      </c>
      <c r="L1085" s="1">
        <f>Tabela1[[#This Row],[distância '[km']]]*(1+'Custos Unitários'!$C$8)*(('Custos Unitários'!$C$21*'Custos Unitários'!$C$4)+('Custos Unitários'!$C$22*'Custos Unitários'!$C$5))</f>
        <v>819583.1935485081</v>
      </c>
      <c r="M1085" s="1">
        <f>Tabela1[[#This Row],[Qtdade Amplificação]]*('Custos Unitários'!C$20)+IF(Tabela1[[#This Row],[Qtdade Amplificação]]&gt;4,TRUNC(Tabela1[[#This Row],[Qtdade Amplificação]]/4)*'Custos Unitários'!C$17,0)</f>
        <v>0</v>
      </c>
      <c r="N108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8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85" s="1">
        <f>'Custos Unitários'!$C$23*'Custos Unitários'!$C$6</f>
        <v>302692.44182889489</v>
      </c>
      <c r="Q1085" s="5">
        <f>SUM(Tabela2[[#This Row],[custo duto e fibra]:[custo infra estação]])</f>
        <v>1488747.4330987392</v>
      </c>
      <c r="R1085" s="2">
        <f>Tabela1[[#This Row],[distância '[km']]]*(1+'Custos Unitários'!$C$8)*('Custos Unitários'!$C$21*'Custos Unitários'!$C$4*'Custos Unitários'!$E$21+'Custos Unitários'!$C$22*'Custos Unitários'!$C$5*'Custos Unitários'!$E$22)</f>
        <v>9834.9983225820979</v>
      </c>
      <c r="S1085" s="2">
        <f>Tabela1[[#This Row],[Qtdade Amplificação]]*('Custos Unitários'!D$20)+IF(Tabela1[[#This Row],[Qtdade Amplificação]]&gt;4,TRUNC(Tabela1[[#This Row],[Qtdade Amplificação]]/4)*'Custos Unitários'!D$17,0)</f>
        <v>0</v>
      </c>
      <c r="T108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8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85" s="2">
        <f>'Custos Unitários'!$C$23*'Custos Unitários'!$E$23*'Custos Unitários'!$C$6</f>
        <v>24215.39534631159</v>
      </c>
      <c r="W1085" s="5">
        <f>SUM(Tabela3[[#This Row],[opex duto e fibra]:[opex infra estação]])</f>
        <v>67037.638826064824</v>
      </c>
    </row>
    <row r="1086" spans="1:23" x14ac:dyDescent="0.25">
      <c r="A1086" s="10">
        <v>315220</v>
      </c>
      <c r="B1086" s="10" t="s">
        <v>37</v>
      </c>
      <c r="C1086" s="10" t="s">
        <v>3659</v>
      </c>
      <c r="D1086" s="10" t="s">
        <v>3660</v>
      </c>
      <c r="E1086" s="10">
        <v>314505</v>
      </c>
      <c r="F1086" s="10" t="s">
        <v>37</v>
      </c>
      <c r="G1086" s="10" t="s">
        <v>3026</v>
      </c>
      <c r="H1086" s="10" t="s">
        <v>3027</v>
      </c>
      <c r="I1086" s="10">
        <v>1</v>
      </c>
      <c r="J1086" s="11">
        <v>36.206000000000003</v>
      </c>
      <c r="K1086" s="11">
        <f>IF(Tabela1[[#This Row],[distância '[km']]]&gt;100,TRUNC(Tabela1[[#This Row],[distância '[km']]]/'Custos Unitários'!$C$7,0),0)</f>
        <v>0</v>
      </c>
      <c r="L1086" s="1">
        <f>Tabela1[[#This Row],[distância '[km']]]*(1+'Custos Unitários'!$C$8)*(('Custos Unitários'!$C$21*'Custos Unitários'!$C$4)+('Custos Unitários'!$C$22*'Custos Unitários'!$C$5))</f>
        <v>1385526.8761085719</v>
      </c>
      <c r="M1086" s="1">
        <f>Tabela1[[#This Row],[Qtdade Amplificação]]*('Custos Unitários'!C$20)+IF(Tabela1[[#This Row],[Qtdade Amplificação]]&gt;4,TRUNC(Tabela1[[#This Row],[Qtdade Amplificação]]/4)*'Custos Unitários'!C$17,0)</f>
        <v>0</v>
      </c>
      <c r="N108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8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86" s="1">
        <f>'Custos Unitários'!$C$23*'Custos Unitários'!$C$6</f>
        <v>302692.44182889489</v>
      </c>
      <c r="Q1086" s="5">
        <f>SUM(Tabela2[[#This Row],[custo duto e fibra]:[custo infra estação]])</f>
        <v>2054691.1156588029</v>
      </c>
      <c r="R1086" s="2">
        <f>Tabela1[[#This Row],[distância '[km']]]*(1+'Custos Unitários'!$C$8)*('Custos Unitários'!$C$21*'Custos Unitários'!$C$4*'Custos Unitários'!$E$21+'Custos Unitários'!$C$22*'Custos Unitários'!$C$5*'Custos Unitários'!$E$22)</f>
        <v>16626.322513302865</v>
      </c>
      <c r="S1086" s="2">
        <f>Tabela1[[#This Row],[Qtdade Amplificação]]*('Custos Unitários'!D$20)+IF(Tabela1[[#This Row],[Qtdade Amplificação]]&gt;4,TRUNC(Tabela1[[#This Row],[Qtdade Amplificação]]/4)*'Custos Unitários'!D$17,0)</f>
        <v>0</v>
      </c>
      <c r="T108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8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86" s="2">
        <f>'Custos Unitários'!$C$23*'Custos Unitários'!$E$23*'Custos Unitários'!$C$6</f>
        <v>24215.39534631159</v>
      </c>
      <c r="W1086" s="5">
        <f>SUM(Tabela3[[#This Row],[opex duto e fibra]:[opex infra estação]])</f>
        <v>73828.963016785594</v>
      </c>
    </row>
    <row r="1087" spans="1:23" x14ac:dyDescent="0.25">
      <c r="A1087" s="10">
        <v>150580</v>
      </c>
      <c r="B1087" s="10" t="s">
        <v>14</v>
      </c>
      <c r="C1087" s="10" t="s">
        <v>3487</v>
      </c>
      <c r="D1087" s="10" t="s">
        <v>3488</v>
      </c>
      <c r="E1087" s="10">
        <v>150180</v>
      </c>
      <c r="F1087" s="10" t="s">
        <v>14</v>
      </c>
      <c r="G1087" s="10" t="s">
        <v>825</v>
      </c>
      <c r="H1087" s="10" t="s">
        <v>826</v>
      </c>
      <c r="I1087" s="10">
        <v>0</v>
      </c>
      <c r="J1087" s="11">
        <v>47.27702079437848</v>
      </c>
      <c r="K1087" s="11">
        <f>IF(Tabela1[[#This Row],[distância '[km']]]&gt;100,TRUNC(Tabela1[[#This Row],[distância '[km']]]/'Custos Unitários'!$C$7,0),0)</f>
        <v>0</v>
      </c>
      <c r="L1087" s="1">
        <f>Tabela1[[#This Row],[distância '[km']]]*(1+'Custos Unitários'!$C$8)*(('Custos Unitários'!$C$21*'Custos Unitários'!$C$4)+('Custos Unitários'!$C$22*'Custos Unitários'!$C$5))</f>
        <v>1809191.3752680551</v>
      </c>
      <c r="M1087" s="1">
        <f>Tabela1[[#This Row],[Qtdade Amplificação]]*('Custos Unitários'!C$20)+IF(Tabela1[[#This Row],[Qtdade Amplificação]]&gt;4,TRUNC(Tabela1[[#This Row],[Qtdade Amplificação]]/4)*'Custos Unitários'!C$17,0)</f>
        <v>0</v>
      </c>
      <c r="N108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8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87" s="1">
        <f>'Custos Unitários'!$C$23*'Custos Unitários'!$C$6</f>
        <v>302692.44182889489</v>
      </c>
      <c r="Q1087" s="5">
        <f>SUM(Tabela2[[#This Row],[custo duto e fibra]:[custo infra estação]])</f>
        <v>2478355.6148182862</v>
      </c>
      <c r="R1087" s="2">
        <f>Tabela1[[#This Row],[distância '[km']]]*(1+'Custos Unitários'!$C$8)*('Custos Unitários'!$C$21*'Custos Unitários'!$C$4*'Custos Unitários'!$E$21+'Custos Unitários'!$C$22*'Custos Unitários'!$C$5*'Custos Unitários'!$E$22)</f>
        <v>21710.296503216661</v>
      </c>
      <c r="S1087" s="2">
        <f>Tabela1[[#This Row],[Qtdade Amplificação]]*('Custos Unitários'!D$20)+IF(Tabela1[[#This Row],[Qtdade Amplificação]]&gt;4,TRUNC(Tabela1[[#This Row],[Qtdade Amplificação]]/4)*'Custos Unitários'!D$17,0)</f>
        <v>0</v>
      </c>
      <c r="T108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8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87" s="2">
        <f>'Custos Unitários'!$C$23*'Custos Unitários'!$E$23*'Custos Unitários'!$C$6</f>
        <v>24215.39534631159</v>
      </c>
      <c r="W1087" s="5">
        <f>SUM(Tabela3[[#This Row],[opex duto e fibra]:[opex infra estação]])</f>
        <v>78912.937006699387</v>
      </c>
    </row>
    <row r="1088" spans="1:23" x14ac:dyDescent="0.25">
      <c r="A1088" s="10">
        <v>220850</v>
      </c>
      <c r="B1088" s="10" t="s">
        <v>27</v>
      </c>
      <c r="C1088" s="10" t="s">
        <v>3489</v>
      </c>
      <c r="D1088" s="10" t="s">
        <v>3490</v>
      </c>
      <c r="E1088" s="10">
        <v>210210</v>
      </c>
      <c r="F1088" s="10" t="s">
        <v>17</v>
      </c>
      <c r="G1088" s="10" t="s">
        <v>1009</v>
      </c>
      <c r="H1088" s="10" t="s">
        <v>1010</v>
      </c>
      <c r="I1088" s="10">
        <v>1</v>
      </c>
      <c r="J1088" s="11">
        <v>58.871000000000002</v>
      </c>
      <c r="K1088" s="11">
        <f>IF(Tabela1[[#This Row],[distância '[km']]]&gt;100,TRUNC(Tabela1[[#This Row],[distância '[km']]]/'Custos Unitários'!$C$7,0),0)</f>
        <v>0</v>
      </c>
      <c r="L1088" s="1">
        <f>Tabela1[[#This Row],[distância '[km']]]*(1+'Custos Unitários'!$C$8)*(('Custos Unitários'!$C$21*'Custos Unitários'!$C$4)+('Custos Unitários'!$C$22*'Custos Unitários'!$C$5))</f>
        <v>2252868.3843392734</v>
      </c>
      <c r="M1088" s="1">
        <f>Tabela1[[#This Row],[Qtdade Amplificação]]*('Custos Unitários'!C$20)+IF(Tabela1[[#This Row],[Qtdade Amplificação]]&gt;4,TRUNC(Tabela1[[#This Row],[Qtdade Amplificação]]/4)*'Custos Unitários'!C$17,0)</f>
        <v>0</v>
      </c>
      <c r="N108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08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088" s="1">
        <f>'Custos Unitários'!$C$23*'Custos Unitários'!$C$6</f>
        <v>302692.44182889489</v>
      </c>
      <c r="Q1088" s="5">
        <f>SUM(Tabela2[[#This Row],[custo duto e fibra]:[custo infra estação]])</f>
        <v>2927442.3118401468</v>
      </c>
      <c r="R1088" s="2">
        <f>Tabela1[[#This Row],[distância '[km']]]*(1+'Custos Unitários'!$C$8)*('Custos Unitários'!$C$21*'Custos Unitários'!$C$4*'Custos Unitários'!$E$21+'Custos Unitários'!$C$22*'Custos Unitários'!$C$5*'Custos Unitários'!$E$22)</f>
        <v>27034.420612071281</v>
      </c>
      <c r="S1088" s="2">
        <f>Tabela1[[#This Row],[Qtdade Amplificação]]*('Custos Unitários'!D$20)+IF(Tabela1[[#This Row],[Qtdade Amplificação]]&gt;4,TRUNC(Tabela1[[#This Row],[Qtdade Amplificação]]/4)*'Custos Unitários'!D$17,0)</f>
        <v>0</v>
      </c>
      <c r="T108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08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088" s="2">
        <f>'Custos Unitários'!$C$23*'Custos Unitários'!$E$23*'Custos Unitários'!$C$6</f>
        <v>24215.39534631159</v>
      </c>
      <c r="W1088" s="5">
        <f>SUM(Tabela3[[#This Row],[opex duto e fibra]:[opex infra estação]])</f>
        <v>84778.029910618221</v>
      </c>
    </row>
    <row r="1089" spans="1:23" x14ac:dyDescent="0.25">
      <c r="A1089" s="10">
        <v>510677</v>
      </c>
      <c r="B1089" s="10" t="s">
        <v>208</v>
      </c>
      <c r="C1089" s="10" t="s">
        <v>3491</v>
      </c>
      <c r="D1089" s="10" t="s">
        <v>3492</v>
      </c>
      <c r="E1089" s="10">
        <v>510335</v>
      </c>
      <c r="F1089" s="10" t="s">
        <v>208</v>
      </c>
      <c r="G1089" s="10" t="s">
        <v>1033</v>
      </c>
      <c r="H1089" s="10" t="s">
        <v>1034</v>
      </c>
      <c r="I1089" s="10">
        <v>1</v>
      </c>
      <c r="J1089" s="11">
        <v>27.908999999999999</v>
      </c>
      <c r="K1089" s="11">
        <f>IF(Tabela1[[#This Row],[distância '[km']]]&gt;100,TRUNC(Tabela1[[#This Row],[distância '[km']]]/'Custos Unitários'!$C$7,0),0)</f>
        <v>0</v>
      </c>
      <c r="L1089" s="1">
        <f>Tabela1[[#This Row],[distância '[km']]]*(1+'Custos Unitários'!$C$8)*(('Custos Unitários'!$C$21*'Custos Unitários'!$C$4)+('Custos Unitários'!$C$22*'Custos Unitários'!$C$5))</f>
        <v>1068018.2728087646</v>
      </c>
      <c r="M1089" s="1">
        <f>Tabela1[[#This Row],[Qtdade Amplificação]]*('Custos Unitários'!C$20)+IF(Tabela1[[#This Row],[Qtdade Amplificação]]&gt;4,TRUNC(Tabela1[[#This Row],[Qtdade Amplificação]]/4)*'Custos Unitários'!C$17,0)</f>
        <v>0</v>
      </c>
      <c r="N108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8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89" s="1">
        <f>'Custos Unitários'!$C$23*'Custos Unitários'!$C$6</f>
        <v>302692.44182889489</v>
      </c>
      <c r="Q1089" s="5">
        <f>SUM(Tabela2[[#This Row],[custo duto e fibra]:[custo infra estação]])</f>
        <v>1737182.5123589956</v>
      </c>
      <c r="R1089" s="2">
        <f>Tabela1[[#This Row],[distância '[km']]]*(1+'Custos Unitários'!$C$8)*('Custos Unitários'!$C$21*'Custos Unitários'!$C$4*'Custos Unitários'!$E$21+'Custos Unitários'!$C$22*'Custos Unitários'!$C$5*'Custos Unitários'!$E$22)</f>
        <v>12816.219273705176</v>
      </c>
      <c r="S1089" s="2">
        <f>Tabela1[[#This Row],[Qtdade Amplificação]]*('Custos Unitários'!D$20)+IF(Tabela1[[#This Row],[Qtdade Amplificação]]&gt;4,TRUNC(Tabela1[[#This Row],[Qtdade Amplificação]]/4)*'Custos Unitários'!D$17,0)</f>
        <v>0</v>
      </c>
      <c r="T108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8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89" s="2">
        <f>'Custos Unitários'!$C$23*'Custos Unitários'!$E$23*'Custos Unitários'!$C$6</f>
        <v>24215.39534631159</v>
      </c>
      <c r="W1089" s="5">
        <f>SUM(Tabela3[[#This Row],[opex duto e fibra]:[opex infra estação]])</f>
        <v>70018.859777187899</v>
      </c>
    </row>
    <row r="1090" spans="1:23" x14ac:dyDescent="0.25">
      <c r="A1090" s="10">
        <v>220855</v>
      </c>
      <c r="B1090" s="10" t="s">
        <v>27</v>
      </c>
      <c r="C1090" s="10" t="s">
        <v>3493</v>
      </c>
      <c r="D1090" s="10" t="s">
        <v>3494</v>
      </c>
      <c r="E1090" s="10">
        <v>211065</v>
      </c>
      <c r="F1090" s="10" t="s">
        <v>17</v>
      </c>
      <c r="G1090" s="10" t="s">
        <v>292</v>
      </c>
      <c r="H1090" s="10" t="s">
        <v>293</v>
      </c>
      <c r="I1090" s="10">
        <v>1</v>
      </c>
      <c r="J1090" s="11">
        <v>199.77500000000001</v>
      </c>
      <c r="K1090" s="11">
        <f>IF(Tabela1[[#This Row],[distância '[km']]]&gt;100,TRUNC(Tabela1[[#This Row],[distância '[km']]]/'Custos Unitários'!$C$7,0),0)</f>
        <v>2</v>
      </c>
      <c r="L1090" s="1">
        <f>Tabela1[[#This Row],[distância '[km']]]*(1+'Custos Unitários'!$C$8)*(('Custos Unitários'!$C$21*'Custos Unitários'!$C$4)+('Custos Unitários'!$C$22*'Custos Unitários'!$C$5))</f>
        <v>7644965.797784619</v>
      </c>
      <c r="M1090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109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09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090" s="1">
        <f>'Custos Unitários'!$C$23*'Custos Unitários'!$C$6</f>
        <v>302692.44182889489</v>
      </c>
      <c r="Q1090" s="5">
        <f>SUM(Tabela2[[#This Row],[custo duto e fibra]:[custo infra estação]])</f>
        <v>8831456.9220511224</v>
      </c>
      <c r="R1090" s="2">
        <f>Tabela1[[#This Row],[distância '[km']]]*(1+'Custos Unitários'!$C$8)*('Custos Unitários'!$C$21*'Custos Unitários'!$C$4*'Custos Unitários'!$E$21+'Custos Unitários'!$C$22*'Custos Unitários'!$C$5*'Custos Unitários'!$E$22)</f>
        <v>91739.589573415433</v>
      </c>
      <c r="S1090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109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09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090" s="2">
        <f>'Custos Unitários'!$C$23*'Custos Unitários'!$E$23*'Custos Unitários'!$C$6</f>
        <v>24215.39534631159</v>
      </c>
      <c r="W1090" s="5">
        <f>SUM(Tabela3[[#This Row],[opex duto e fibra]:[opex infra estação]])</f>
        <v>189898.05426441514</v>
      </c>
    </row>
    <row r="1091" spans="1:23" x14ac:dyDescent="0.25">
      <c r="A1091" s="10">
        <v>280560</v>
      </c>
      <c r="B1091" s="10" t="s">
        <v>816</v>
      </c>
      <c r="C1091" s="10" t="s">
        <v>3497</v>
      </c>
      <c r="D1091" s="10" t="s">
        <v>3498</v>
      </c>
      <c r="E1091" s="10">
        <v>280240</v>
      </c>
      <c r="F1091" s="10" t="s">
        <v>816</v>
      </c>
      <c r="G1091" s="10" t="s">
        <v>3499</v>
      </c>
      <c r="H1091" s="10" t="s">
        <v>3500</v>
      </c>
      <c r="I1091" s="10">
        <v>1</v>
      </c>
      <c r="J1091" s="11">
        <v>28.427</v>
      </c>
      <c r="K1091" s="11">
        <f>IF(Tabela1[[#This Row],[distância '[km']]]&gt;100,TRUNC(Tabela1[[#This Row],[distância '[km']]]/'Custos Unitários'!$C$7,0),0)</f>
        <v>0</v>
      </c>
      <c r="L1091" s="1">
        <f>Tabela1[[#This Row],[distância '[km']]]*(1+'Custos Unitários'!$C$8)*(('Custos Unitários'!$C$21*'Custos Unitários'!$C$4)+('Custos Unitários'!$C$22*'Custos Unitários'!$C$5))</f>
        <v>1087841.0348323032</v>
      </c>
      <c r="M1091" s="1">
        <f>Tabela1[[#This Row],[Qtdade Amplificação]]*('Custos Unitários'!C$20)+IF(Tabela1[[#This Row],[Qtdade Amplificação]]&gt;4,TRUNC(Tabela1[[#This Row],[Qtdade Amplificação]]/4)*'Custos Unitários'!C$17,0)</f>
        <v>0</v>
      </c>
      <c r="N109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9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91" s="1">
        <f>'Custos Unitários'!$C$23*'Custos Unitários'!$C$6</f>
        <v>302692.44182889489</v>
      </c>
      <c r="Q1091" s="5">
        <f>SUM(Tabela2[[#This Row],[custo duto e fibra]:[custo infra estação]])</f>
        <v>1757005.2743825342</v>
      </c>
      <c r="R1091" s="2">
        <f>Tabela1[[#This Row],[distância '[km']]]*(1+'Custos Unitários'!$C$8)*('Custos Unitários'!$C$21*'Custos Unitários'!$C$4*'Custos Unitários'!$E$21+'Custos Unitários'!$C$22*'Custos Unitários'!$C$5*'Custos Unitários'!$E$22)</f>
        <v>13054.09241798764</v>
      </c>
      <c r="S1091" s="2">
        <f>Tabela1[[#This Row],[Qtdade Amplificação]]*('Custos Unitários'!D$20)+IF(Tabela1[[#This Row],[Qtdade Amplificação]]&gt;4,TRUNC(Tabela1[[#This Row],[Qtdade Amplificação]]/4)*'Custos Unitários'!D$17,0)</f>
        <v>0</v>
      </c>
      <c r="T109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9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91" s="2">
        <f>'Custos Unitários'!$C$23*'Custos Unitários'!$E$23*'Custos Unitários'!$C$6</f>
        <v>24215.39534631159</v>
      </c>
      <c r="W1091" s="5">
        <f>SUM(Tabela3[[#This Row],[opex duto e fibra]:[opex infra estação]])</f>
        <v>70256.732921470364</v>
      </c>
    </row>
    <row r="1092" spans="1:23" x14ac:dyDescent="0.25">
      <c r="A1092" s="10">
        <v>241025</v>
      </c>
      <c r="B1092" s="10" t="s">
        <v>80</v>
      </c>
      <c r="C1092" s="10" t="s">
        <v>3501</v>
      </c>
      <c r="D1092" s="10" t="s">
        <v>3502</v>
      </c>
      <c r="E1092" s="10">
        <v>240990</v>
      </c>
      <c r="F1092" s="10" t="s">
        <v>80</v>
      </c>
      <c r="G1092" s="10" t="s">
        <v>2588</v>
      </c>
      <c r="H1092" s="10" t="s">
        <v>2589</v>
      </c>
      <c r="I1092" s="10">
        <v>1</v>
      </c>
      <c r="J1092" s="11">
        <v>31.145</v>
      </c>
      <c r="K1092" s="11">
        <f>IF(Tabela1[[#This Row],[distância '[km']]]&gt;100,TRUNC(Tabela1[[#This Row],[distância '[km']]]/'Custos Unitários'!$C$7,0),0)</f>
        <v>0</v>
      </c>
      <c r="L1092" s="1">
        <f>Tabela1[[#This Row],[distância '[km']]]*(1+'Custos Unitários'!$C$8)*(('Custos Unitários'!$C$21*'Custos Unitários'!$C$4)+('Custos Unitários'!$C$22*'Custos Unitários'!$C$5))</f>
        <v>1191853.1336353493</v>
      </c>
      <c r="M1092" s="1">
        <f>Tabela1[[#This Row],[Qtdade Amplificação]]*('Custos Unitários'!C$20)+IF(Tabela1[[#This Row],[Qtdade Amplificação]]&gt;4,TRUNC(Tabela1[[#This Row],[Qtdade Amplificação]]/4)*'Custos Unitários'!C$17,0)</f>
        <v>0</v>
      </c>
      <c r="N109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9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92" s="1">
        <f>'Custos Unitários'!$C$23*'Custos Unitários'!$C$6</f>
        <v>302692.44182889489</v>
      </c>
      <c r="Q1092" s="5">
        <f>SUM(Tabela2[[#This Row],[custo duto e fibra]:[custo infra estação]])</f>
        <v>1861017.3731855804</v>
      </c>
      <c r="R1092" s="2">
        <f>Tabela1[[#This Row],[distância '[km']]]*(1+'Custos Unitários'!$C$8)*('Custos Unitários'!$C$21*'Custos Unitários'!$C$4*'Custos Unitários'!$E$21+'Custos Unitários'!$C$22*'Custos Unitários'!$C$5*'Custos Unitários'!$E$22)</f>
        <v>14302.237603624195</v>
      </c>
      <c r="S1092" s="2">
        <f>Tabela1[[#This Row],[Qtdade Amplificação]]*('Custos Unitários'!D$20)+IF(Tabela1[[#This Row],[Qtdade Amplificação]]&gt;4,TRUNC(Tabela1[[#This Row],[Qtdade Amplificação]]/4)*'Custos Unitários'!D$17,0)</f>
        <v>0</v>
      </c>
      <c r="T109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9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92" s="2">
        <f>'Custos Unitários'!$C$23*'Custos Unitários'!$E$23*'Custos Unitários'!$C$6</f>
        <v>24215.39534631159</v>
      </c>
      <c r="W1092" s="5">
        <f>SUM(Tabela3[[#This Row],[opex duto e fibra]:[opex infra estação]])</f>
        <v>71504.878107106924</v>
      </c>
    </row>
    <row r="1093" spans="1:23" x14ac:dyDescent="0.25">
      <c r="A1093" s="10">
        <v>510680</v>
      </c>
      <c r="B1093" s="10" t="s">
        <v>208</v>
      </c>
      <c r="C1093" s="10" t="s">
        <v>3061</v>
      </c>
      <c r="D1093" s="10" t="s">
        <v>3062</v>
      </c>
      <c r="E1093" s="10">
        <v>510794</v>
      </c>
      <c r="F1093" s="10" t="s">
        <v>208</v>
      </c>
      <c r="G1093" s="10" t="s">
        <v>4848</v>
      </c>
      <c r="H1093" s="10" t="s">
        <v>4849</v>
      </c>
      <c r="I1093" s="10">
        <v>1</v>
      </c>
      <c r="J1093" s="11">
        <v>97.155000000000001</v>
      </c>
      <c r="K1093" s="11">
        <f>IF(Tabela1[[#This Row],[distância '[km']]]&gt;100,TRUNC(Tabela1[[#This Row],[distância '[km']]]/'Custos Unitários'!$C$7,0),0)</f>
        <v>0</v>
      </c>
      <c r="L1093" s="1">
        <f>Tabela1[[#This Row],[distância '[km']]]*(1+'Custos Unitários'!$C$8)*(('Custos Unitários'!$C$21*'Custos Unitários'!$C$4)+('Custos Unitários'!$C$22*'Custos Unitários'!$C$5))</f>
        <v>3717915.9158241255</v>
      </c>
      <c r="M1093" s="1">
        <f>Tabela1[[#This Row],[Qtdade Amplificação]]*('Custos Unitários'!C$20)+IF(Tabela1[[#This Row],[Qtdade Amplificação]]&gt;4,TRUNC(Tabela1[[#This Row],[Qtdade Amplificação]]/4)*'Custos Unitários'!C$17,0)</f>
        <v>0</v>
      </c>
      <c r="N109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09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093" s="1">
        <f>'Custos Unitários'!$C$23*'Custos Unitários'!$C$6</f>
        <v>302692.44182889489</v>
      </c>
      <c r="Q1093" s="5">
        <f>SUM(Tabela2[[#This Row],[custo duto e fibra]:[custo infra estação]])</f>
        <v>4438391.4964658264</v>
      </c>
      <c r="R1093" s="2">
        <f>Tabela1[[#This Row],[distância '[km']]]*(1+'Custos Unitários'!$C$8)*('Custos Unitários'!$C$21*'Custos Unitários'!$C$4*'Custos Unitários'!$E$21+'Custos Unitários'!$C$22*'Custos Unitários'!$C$5*'Custos Unitários'!$E$22)</f>
        <v>44614.990989889506</v>
      </c>
      <c r="S1093" s="2">
        <f>Tabela1[[#This Row],[Qtdade Amplificação]]*('Custos Unitários'!D$20)+IF(Tabela1[[#This Row],[Qtdade Amplificação]]&gt;4,TRUNC(Tabela1[[#This Row],[Qtdade Amplificação]]/4)*'Custos Unitários'!D$17,0)</f>
        <v>0</v>
      </c>
      <c r="T109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09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093" s="2">
        <f>'Custos Unitários'!$C$23*'Custos Unitários'!$E$23*'Custos Unitários'!$C$6</f>
        <v>24215.39534631159</v>
      </c>
      <c r="W1093" s="5">
        <f>SUM(Tabela3[[#This Row],[opex duto e fibra]:[opex infra estação]])</f>
        <v>106948.76560251917</v>
      </c>
    </row>
    <row r="1094" spans="1:23" x14ac:dyDescent="0.25">
      <c r="A1094" s="10">
        <v>510685</v>
      </c>
      <c r="B1094" s="10" t="s">
        <v>208</v>
      </c>
      <c r="C1094" s="10" t="s">
        <v>3505</v>
      </c>
      <c r="D1094" s="10" t="s">
        <v>3506</v>
      </c>
      <c r="E1094" s="10">
        <v>510170</v>
      </c>
      <c r="F1094" s="10" t="s">
        <v>208</v>
      </c>
      <c r="G1094" s="10" t="s">
        <v>3507</v>
      </c>
      <c r="H1094" s="10" t="s">
        <v>3508</v>
      </c>
      <c r="I1094" s="10">
        <v>1</v>
      </c>
      <c r="J1094" s="11">
        <v>41.512999999999998</v>
      </c>
      <c r="K1094" s="11">
        <f>IF(Tabela1[[#This Row],[distância '[km']]]&gt;100,TRUNC(Tabela1[[#This Row],[distância '[km']]]/'Custos Unitários'!$C$7,0),0)</f>
        <v>0</v>
      </c>
      <c r="L1094" s="1">
        <f>Tabela1[[#This Row],[distância '[km']]]*(1+'Custos Unitários'!$C$8)*(('Custos Unitários'!$C$21*'Custos Unitários'!$C$4)+('Custos Unitários'!$C$22*'Custos Unitários'!$C$5))</f>
        <v>1588614.5171489569</v>
      </c>
      <c r="M1094" s="1">
        <f>Tabela1[[#This Row],[Qtdade Amplificação]]*('Custos Unitários'!C$20)+IF(Tabela1[[#This Row],[Qtdade Amplificação]]&gt;4,TRUNC(Tabela1[[#This Row],[Qtdade Amplificação]]/4)*'Custos Unitários'!C$17,0)</f>
        <v>0</v>
      </c>
      <c r="N109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9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94" s="1">
        <f>'Custos Unitários'!$C$23*'Custos Unitários'!$C$6</f>
        <v>302692.44182889489</v>
      </c>
      <c r="Q1094" s="5">
        <f>SUM(Tabela2[[#This Row],[custo duto e fibra]:[custo infra estação]])</f>
        <v>2257778.7566991877</v>
      </c>
      <c r="R1094" s="2">
        <f>Tabela1[[#This Row],[distância '[km']]]*(1+'Custos Unitários'!$C$8)*('Custos Unitários'!$C$21*'Custos Unitários'!$C$4*'Custos Unitários'!$E$21+'Custos Unitários'!$C$22*'Custos Unitários'!$C$5*'Custos Unitários'!$E$22)</f>
        <v>19063.374205787484</v>
      </c>
      <c r="S1094" s="2">
        <f>Tabela1[[#This Row],[Qtdade Amplificação]]*('Custos Unitários'!D$20)+IF(Tabela1[[#This Row],[Qtdade Amplificação]]&gt;4,TRUNC(Tabela1[[#This Row],[Qtdade Amplificação]]/4)*'Custos Unitários'!D$17,0)</f>
        <v>0</v>
      </c>
      <c r="T109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9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94" s="2">
        <f>'Custos Unitários'!$C$23*'Custos Unitários'!$E$23*'Custos Unitários'!$C$6</f>
        <v>24215.39534631159</v>
      </c>
      <c r="W1094" s="5">
        <f>SUM(Tabela3[[#This Row],[opex duto e fibra]:[opex infra estação]])</f>
        <v>76266.01470927021</v>
      </c>
    </row>
    <row r="1095" spans="1:23" x14ac:dyDescent="0.25">
      <c r="A1095" s="10">
        <v>315230</v>
      </c>
      <c r="B1095" s="10" t="s">
        <v>37</v>
      </c>
      <c r="C1095" s="10" t="s">
        <v>3509</v>
      </c>
      <c r="D1095" s="10" t="s">
        <v>3510</v>
      </c>
      <c r="E1095" s="10">
        <v>317130</v>
      </c>
      <c r="F1095" s="10" t="s">
        <v>37</v>
      </c>
      <c r="G1095" s="10" t="s">
        <v>1226</v>
      </c>
      <c r="H1095" s="10" t="s">
        <v>3511</v>
      </c>
      <c r="I1095" s="10">
        <v>1</v>
      </c>
      <c r="J1095" s="11">
        <v>34.082000000000001</v>
      </c>
      <c r="K1095" s="11">
        <f>IF(Tabela1[[#This Row],[distância '[km']]]&gt;100,TRUNC(Tabela1[[#This Row],[distância '[km']]]/'Custos Unitários'!$C$7,0),0)</f>
        <v>0</v>
      </c>
      <c r="L1095" s="1">
        <f>Tabela1[[#This Row],[distância '[km']]]*(1+'Custos Unitários'!$C$8)*(('Custos Unitários'!$C$21*'Custos Unitários'!$C$4)+('Custos Unitários'!$C$22*'Custos Unitários'!$C$5))</f>
        <v>1304245.8982359925</v>
      </c>
      <c r="M1095" s="1">
        <f>Tabela1[[#This Row],[Qtdade Amplificação]]*('Custos Unitários'!C$20)+IF(Tabela1[[#This Row],[Qtdade Amplificação]]&gt;4,TRUNC(Tabela1[[#This Row],[Qtdade Amplificação]]/4)*'Custos Unitários'!C$17,0)</f>
        <v>0</v>
      </c>
      <c r="N109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9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95" s="1">
        <f>'Custos Unitários'!$C$23*'Custos Unitários'!$C$6</f>
        <v>302692.44182889489</v>
      </c>
      <c r="Q1095" s="5">
        <f>SUM(Tabela2[[#This Row],[custo duto e fibra]:[custo infra estação]])</f>
        <v>1973410.1377862236</v>
      </c>
      <c r="R1095" s="2">
        <f>Tabela1[[#This Row],[distância '[km']]]*(1+'Custos Unitários'!$C$8)*('Custos Unitários'!$C$21*'Custos Unitários'!$C$4*'Custos Unitários'!$E$21+'Custos Unitários'!$C$22*'Custos Unitários'!$C$5*'Custos Unitários'!$E$22)</f>
        <v>15650.950778831912</v>
      </c>
      <c r="S1095" s="2">
        <f>Tabela1[[#This Row],[Qtdade Amplificação]]*('Custos Unitários'!D$20)+IF(Tabela1[[#This Row],[Qtdade Amplificação]]&gt;4,TRUNC(Tabela1[[#This Row],[Qtdade Amplificação]]/4)*'Custos Unitários'!D$17,0)</f>
        <v>0</v>
      </c>
      <c r="T109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9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95" s="2">
        <f>'Custos Unitários'!$C$23*'Custos Unitários'!$E$23*'Custos Unitários'!$C$6</f>
        <v>24215.39534631159</v>
      </c>
      <c r="W1095" s="5">
        <f>SUM(Tabela3[[#This Row],[opex duto e fibra]:[opex infra estação]])</f>
        <v>72853.591282314635</v>
      </c>
    </row>
    <row r="1096" spans="1:23" x14ac:dyDescent="0.25">
      <c r="A1096" s="10">
        <v>431500</v>
      </c>
      <c r="B1096" s="10" t="s">
        <v>32</v>
      </c>
      <c r="C1096" s="10" t="s">
        <v>3512</v>
      </c>
      <c r="D1096" s="10" t="s">
        <v>3513</v>
      </c>
      <c r="E1096" s="10">
        <v>431510</v>
      </c>
      <c r="F1096" s="10" t="s">
        <v>32</v>
      </c>
      <c r="G1096" s="10" t="s">
        <v>3514</v>
      </c>
      <c r="H1096" s="10" t="s">
        <v>3515</v>
      </c>
      <c r="I1096" s="10">
        <v>1</v>
      </c>
      <c r="J1096" s="11">
        <v>18.614999999999998</v>
      </c>
      <c r="K1096" s="11">
        <f>IF(Tabela1[[#This Row],[distância '[km']]]&gt;100,TRUNC(Tabela1[[#This Row],[distância '[km']]]/'Custos Unitários'!$C$7,0),0)</f>
        <v>0</v>
      </c>
      <c r="L1096" s="1">
        <f>Tabela1[[#This Row],[distância '[km']]]*(1+'Custos Unitários'!$C$8)*(('Custos Unitários'!$C$21*'Custos Unitários'!$C$4)+('Custos Unitários'!$C$22*'Custos Unitários'!$C$5))</f>
        <v>712356.59279569855</v>
      </c>
      <c r="M1096" s="1">
        <f>Tabela1[[#This Row],[Qtdade Amplificação]]*('Custos Unitários'!C$20)+IF(Tabela1[[#This Row],[Qtdade Amplificação]]&gt;4,TRUNC(Tabela1[[#This Row],[Qtdade Amplificação]]/4)*'Custos Unitários'!C$17,0)</f>
        <v>0</v>
      </c>
      <c r="N109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9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96" s="1">
        <f>'Custos Unitários'!$C$23*'Custos Unitários'!$C$6</f>
        <v>302692.44182889489</v>
      </c>
      <c r="Q1096" s="5">
        <f>SUM(Tabela2[[#This Row],[custo duto e fibra]:[custo infra estação]])</f>
        <v>1381520.8323459297</v>
      </c>
      <c r="R1096" s="2">
        <f>Tabela1[[#This Row],[distância '[km']]]*(1+'Custos Unitários'!$C$8)*('Custos Unitários'!$C$21*'Custos Unitários'!$C$4*'Custos Unitários'!$E$21+'Custos Unitários'!$C$22*'Custos Unitários'!$C$5*'Custos Unitários'!$E$22)</f>
        <v>8548.2791135483822</v>
      </c>
      <c r="S1096" s="2">
        <f>Tabela1[[#This Row],[Qtdade Amplificação]]*('Custos Unitários'!D$20)+IF(Tabela1[[#This Row],[Qtdade Amplificação]]&gt;4,TRUNC(Tabela1[[#This Row],[Qtdade Amplificação]]/4)*'Custos Unitários'!D$17,0)</f>
        <v>0</v>
      </c>
      <c r="T109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9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96" s="2">
        <f>'Custos Unitários'!$C$23*'Custos Unitários'!$E$23*'Custos Unitários'!$C$6</f>
        <v>24215.39534631159</v>
      </c>
      <c r="W1096" s="5">
        <f>SUM(Tabela3[[#This Row],[opex duto e fibra]:[opex infra estação]])</f>
        <v>65750.919617031104</v>
      </c>
    </row>
    <row r="1097" spans="1:23" x14ac:dyDescent="0.25">
      <c r="A1097" s="10">
        <v>431505</v>
      </c>
      <c r="B1097" s="10" t="s">
        <v>32</v>
      </c>
      <c r="C1097" s="10" t="s">
        <v>3516</v>
      </c>
      <c r="D1097" s="10" t="s">
        <v>3517</v>
      </c>
      <c r="E1097" s="10">
        <v>430030</v>
      </c>
      <c r="F1097" s="10" t="s">
        <v>32</v>
      </c>
      <c r="G1097" s="10" t="s">
        <v>134</v>
      </c>
      <c r="H1097" s="10" t="s">
        <v>135</v>
      </c>
      <c r="I1097" s="10">
        <v>1</v>
      </c>
      <c r="J1097" s="11">
        <v>21.847000000000001</v>
      </c>
      <c r="K1097" s="11">
        <f>IF(Tabela1[[#This Row],[distância '[km']]]&gt;100,TRUNC(Tabela1[[#This Row],[distância '[km']]]/'Custos Unitários'!$C$7,0),0)</f>
        <v>0</v>
      </c>
      <c r="L1097" s="1">
        <f>Tabela1[[#This Row],[distância '[km']]]*(1+'Custos Unitários'!$C$8)*(('Custos Unitários'!$C$21*'Custos Unitários'!$C$4)+('Custos Unitários'!$C$22*'Custos Unitários'!$C$5))</f>
        <v>836038.38210086629</v>
      </c>
      <c r="M1097" s="1">
        <f>Tabela1[[#This Row],[Qtdade Amplificação]]*('Custos Unitários'!C$20)+IF(Tabela1[[#This Row],[Qtdade Amplificação]]&gt;4,TRUNC(Tabela1[[#This Row],[Qtdade Amplificação]]/4)*'Custos Unitários'!C$17,0)</f>
        <v>0</v>
      </c>
      <c r="N109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9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97" s="1">
        <f>'Custos Unitários'!$C$23*'Custos Unitários'!$C$6</f>
        <v>302692.44182889489</v>
      </c>
      <c r="Q1097" s="5">
        <f>SUM(Tabela2[[#This Row],[custo duto e fibra]:[custo infra estação]])</f>
        <v>1505202.6216510974</v>
      </c>
      <c r="R1097" s="2">
        <f>Tabela1[[#This Row],[distância '[km']]]*(1+'Custos Unitários'!$C$8)*('Custos Unitários'!$C$21*'Custos Unitários'!$C$4*'Custos Unitários'!$E$21+'Custos Unitários'!$C$22*'Custos Unitários'!$C$5*'Custos Unitários'!$E$22)</f>
        <v>10032.460585210396</v>
      </c>
      <c r="S1097" s="2">
        <f>Tabela1[[#This Row],[Qtdade Amplificação]]*('Custos Unitários'!D$20)+IF(Tabela1[[#This Row],[Qtdade Amplificação]]&gt;4,TRUNC(Tabela1[[#This Row],[Qtdade Amplificação]]/4)*'Custos Unitários'!D$17,0)</f>
        <v>0</v>
      </c>
      <c r="T109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9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97" s="2">
        <f>'Custos Unitários'!$C$23*'Custos Unitários'!$E$23*'Custos Unitários'!$C$6</f>
        <v>24215.39534631159</v>
      </c>
      <c r="W1097" s="5">
        <f>SUM(Tabela3[[#This Row],[opex duto e fibra]:[opex infra estação]])</f>
        <v>67235.101088693118</v>
      </c>
    </row>
    <row r="1098" spans="1:23" x14ac:dyDescent="0.25">
      <c r="A1098" s="10">
        <v>210905</v>
      </c>
      <c r="B1098" s="10" t="s">
        <v>17</v>
      </c>
      <c r="C1098" s="10" t="s">
        <v>3518</v>
      </c>
      <c r="D1098" s="10" t="s">
        <v>3519</v>
      </c>
      <c r="E1098" s="10">
        <v>210980</v>
      </c>
      <c r="F1098" s="10" t="s">
        <v>17</v>
      </c>
      <c r="G1098" s="10" t="s">
        <v>3813</v>
      </c>
      <c r="H1098" s="10" t="s">
        <v>4883</v>
      </c>
      <c r="I1098" s="10">
        <v>1</v>
      </c>
      <c r="J1098" s="11">
        <v>136.20599999999999</v>
      </c>
      <c r="K1098" s="11">
        <f>IF(Tabela1[[#This Row],[distância '[km']]]&gt;100,TRUNC(Tabela1[[#This Row],[distância '[km']]]/'Custos Unitários'!$C$7,0),0)</f>
        <v>1</v>
      </c>
      <c r="L1098" s="1">
        <f>Tabela1[[#This Row],[distância '[km']]]*(1+'Custos Unitários'!$C$8)*(('Custos Unitários'!$C$21*'Custos Unitários'!$C$4)+('Custos Unitários'!$C$22*'Custos Unitários'!$C$5))</f>
        <v>5212314.911540742</v>
      </c>
      <c r="M1098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109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09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098" s="1">
        <f>'Custos Unitários'!$C$23*'Custos Unitários'!$C$6</f>
        <v>302692.44182889489</v>
      </c>
      <c r="Q1098" s="5">
        <f>SUM(Tabela2[[#This Row],[custo duto e fibra]:[custo infra estação]])</f>
        <v>6165798.2639948446</v>
      </c>
      <c r="R1098" s="2">
        <f>Tabela1[[#This Row],[distância '[km']]]*(1+'Custos Unitários'!$C$8)*('Custos Unitários'!$C$21*'Custos Unitários'!$C$4*'Custos Unitários'!$E$21+'Custos Unitários'!$C$22*'Custos Unitários'!$C$5*'Custos Unitários'!$E$22)</f>
        <v>62547.778938488904</v>
      </c>
      <c r="S1098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109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09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098" s="2">
        <f>'Custos Unitários'!$C$23*'Custos Unitários'!$E$23*'Custos Unitários'!$C$6</f>
        <v>24215.39534631159</v>
      </c>
      <c r="W1098" s="5">
        <f>SUM(Tabela3[[#This Row],[opex duto e fibra]:[opex infra estação]])</f>
        <v>142793.89859030361</v>
      </c>
    </row>
    <row r="1099" spans="1:23" x14ac:dyDescent="0.25">
      <c r="A1099" s="10">
        <v>431507</v>
      </c>
      <c r="B1099" s="10" t="s">
        <v>32</v>
      </c>
      <c r="C1099" s="10" t="s">
        <v>3520</v>
      </c>
      <c r="D1099" s="10" t="s">
        <v>3521</v>
      </c>
      <c r="E1099" s="10">
        <v>430030</v>
      </c>
      <c r="F1099" s="10" t="s">
        <v>32</v>
      </c>
      <c r="G1099" s="10" t="s">
        <v>134</v>
      </c>
      <c r="H1099" s="10" t="s">
        <v>135</v>
      </c>
      <c r="I1099" s="10">
        <v>1</v>
      </c>
      <c r="J1099" s="11">
        <v>23.248000000000001</v>
      </c>
      <c r="K1099" s="11">
        <f>IF(Tabela1[[#This Row],[distância '[km']]]&gt;100,TRUNC(Tabela1[[#This Row],[distância '[km']]]/'Custos Unitários'!$C$7,0),0)</f>
        <v>0</v>
      </c>
      <c r="L1099" s="1">
        <f>Tabela1[[#This Row],[distância '[km']]]*(1+'Custos Unitários'!$C$8)*(('Custos Unitários'!$C$21*'Custos Unitários'!$C$4)+('Custos Unitários'!$C$22*'Custos Unitários'!$C$5))</f>
        <v>889651.68247727107</v>
      </c>
      <c r="M1099" s="1">
        <f>Tabela1[[#This Row],[Qtdade Amplificação]]*('Custos Unitários'!C$20)+IF(Tabela1[[#This Row],[Qtdade Amplificação]]&gt;4,TRUNC(Tabela1[[#This Row],[Qtdade Amplificação]]/4)*'Custos Unitários'!C$17,0)</f>
        <v>0</v>
      </c>
      <c r="N109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09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099" s="1">
        <f>'Custos Unitários'!$C$23*'Custos Unitários'!$C$6</f>
        <v>302692.44182889489</v>
      </c>
      <c r="Q1099" s="5">
        <f>SUM(Tabela2[[#This Row],[custo duto e fibra]:[custo infra estação]])</f>
        <v>1558815.9220275022</v>
      </c>
      <c r="R1099" s="2">
        <f>Tabela1[[#This Row],[distância '[km']]]*(1+'Custos Unitários'!$C$8)*('Custos Unitários'!$C$21*'Custos Unitários'!$C$4*'Custos Unitários'!$E$21+'Custos Unitários'!$C$22*'Custos Unitários'!$C$5*'Custos Unitários'!$E$22)</f>
        <v>10675.820189727254</v>
      </c>
      <c r="S1099" s="2">
        <f>Tabela1[[#This Row],[Qtdade Amplificação]]*('Custos Unitários'!D$20)+IF(Tabela1[[#This Row],[Qtdade Amplificação]]&gt;4,TRUNC(Tabela1[[#This Row],[Qtdade Amplificação]]/4)*'Custos Unitários'!D$17,0)</f>
        <v>0</v>
      </c>
      <c r="T109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09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099" s="2">
        <f>'Custos Unitários'!$C$23*'Custos Unitários'!$E$23*'Custos Unitários'!$C$6</f>
        <v>24215.39534631159</v>
      </c>
      <c r="W1099" s="5">
        <f>SUM(Tabela3[[#This Row],[opex duto e fibra]:[opex infra estação]])</f>
        <v>67878.460693209985</v>
      </c>
    </row>
    <row r="1100" spans="1:23" x14ac:dyDescent="0.25">
      <c r="A1100" s="10">
        <v>120039</v>
      </c>
      <c r="B1100" s="10" t="s">
        <v>691</v>
      </c>
      <c r="C1100" s="10" t="s">
        <v>3522</v>
      </c>
      <c r="D1100" s="10" t="s">
        <v>3523</v>
      </c>
      <c r="E1100" s="10">
        <v>120042</v>
      </c>
      <c r="F1100" s="10" t="s">
        <v>691</v>
      </c>
      <c r="G1100" s="10" t="s">
        <v>4723</v>
      </c>
      <c r="H1100" s="10" t="s">
        <v>4739</v>
      </c>
      <c r="I1100" s="10">
        <v>0</v>
      </c>
      <c r="J1100" s="11">
        <v>58.910631307154567</v>
      </c>
      <c r="K1100" s="11">
        <f>IF(Tabela1[[#This Row],[distância '[km']]]&gt;100,TRUNC(Tabela1[[#This Row],[distância '[km']]]/'Custos Unitários'!$C$7,0),0)</f>
        <v>0</v>
      </c>
      <c r="L1100" s="1">
        <f>Tabela1[[#This Row],[distância '[km']]]*(1+'Custos Unitários'!$C$8)*(('Custos Unitários'!$C$21*'Custos Unitários'!$C$4)+('Custos Unitários'!$C$22*'Custos Unitários'!$C$5))</f>
        <v>2254384.9904597495</v>
      </c>
      <c r="M1100" s="1">
        <f>Tabela1[[#This Row],[Qtdade Amplificação]]*('Custos Unitários'!C$20)+IF(Tabela1[[#This Row],[Qtdade Amplificação]]&gt;4,TRUNC(Tabela1[[#This Row],[Qtdade Amplificação]]/4)*'Custos Unitários'!C$17,0)</f>
        <v>0</v>
      </c>
      <c r="N110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10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100" s="1">
        <f>'Custos Unitários'!$C$23*'Custos Unitários'!$C$6</f>
        <v>302692.44182889489</v>
      </c>
      <c r="Q1100" s="5">
        <f>SUM(Tabela2[[#This Row],[custo duto e fibra]:[custo infra estação]])</f>
        <v>2928958.9179606228</v>
      </c>
      <c r="R1100" s="2">
        <f>Tabela1[[#This Row],[distância '[km']]]*(1+'Custos Unitários'!$C$8)*('Custos Unitários'!$C$21*'Custos Unitários'!$C$4*'Custos Unitários'!$E$21+'Custos Unitários'!$C$22*'Custos Unitários'!$C$5*'Custos Unitários'!$E$22)</f>
        <v>27052.619885516997</v>
      </c>
      <c r="S1100" s="2">
        <f>Tabela1[[#This Row],[Qtdade Amplificação]]*('Custos Unitários'!D$20)+IF(Tabela1[[#This Row],[Qtdade Amplificação]]&gt;4,TRUNC(Tabela1[[#This Row],[Qtdade Amplificação]]/4)*'Custos Unitários'!D$17,0)</f>
        <v>0</v>
      </c>
      <c r="T110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10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100" s="2">
        <f>'Custos Unitários'!$C$23*'Custos Unitários'!$E$23*'Custos Unitários'!$C$6</f>
        <v>24215.39534631159</v>
      </c>
      <c r="W1100" s="5">
        <f>SUM(Tabela3[[#This Row],[opex duto e fibra]:[opex infra estação]])</f>
        <v>84796.229184063937</v>
      </c>
    </row>
    <row r="1101" spans="1:23" x14ac:dyDescent="0.25">
      <c r="A1101" s="10">
        <v>315240</v>
      </c>
      <c r="B1101" s="10" t="s">
        <v>37</v>
      </c>
      <c r="C1101" s="10" t="s">
        <v>3524</v>
      </c>
      <c r="D1101" s="10" t="s">
        <v>3525</v>
      </c>
      <c r="E1101" s="10">
        <v>316860</v>
      </c>
      <c r="F1101" s="10" t="s">
        <v>37</v>
      </c>
      <c r="G1101" s="10" t="s">
        <v>59</v>
      </c>
      <c r="H1101" s="10" t="s">
        <v>60</v>
      </c>
      <c r="I1101" s="10">
        <v>1</v>
      </c>
      <c r="J1101" s="11">
        <v>42.878</v>
      </c>
      <c r="K1101" s="11">
        <f>IF(Tabela1[[#This Row],[distância '[km']]]&gt;100,TRUNC(Tabela1[[#This Row],[distância '[km']]]/'Custos Unitários'!$C$7,0),0)</f>
        <v>0</v>
      </c>
      <c r="L1101" s="1">
        <f>Tabela1[[#This Row],[distância '[km']]]*(1+'Custos Unitários'!$C$8)*(('Custos Unitários'!$C$21*'Custos Unitários'!$C$4)+('Custos Unitários'!$C$22*'Custos Unitários'!$C$5))</f>
        <v>1640850.1738326063</v>
      </c>
      <c r="M1101" s="1">
        <f>Tabela1[[#This Row],[Qtdade Amplificação]]*('Custos Unitários'!C$20)+IF(Tabela1[[#This Row],[Qtdade Amplificação]]&gt;4,TRUNC(Tabela1[[#This Row],[Qtdade Amplificação]]/4)*'Custos Unitários'!C$17,0)</f>
        <v>0</v>
      </c>
      <c r="N110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0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01" s="1">
        <f>'Custos Unitários'!$C$23*'Custos Unitários'!$C$6</f>
        <v>302692.44182889489</v>
      </c>
      <c r="Q1101" s="5">
        <f>SUM(Tabela2[[#This Row],[custo duto e fibra]:[custo infra estação]])</f>
        <v>2310014.4133828375</v>
      </c>
      <c r="R1101" s="2">
        <f>Tabela1[[#This Row],[distância '[km']]]*(1+'Custos Unitários'!$C$8)*('Custos Unitários'!$C$21*'Custos Unitários'!$C$4*'Custos Unitários'!$E$21+'Custos Unitários'!$C$22*'Custos Unitários'!$C$5*'Custos Unitários'!$E$22)</f>
        <v>19690.202085991277</v>
      </c>
      <c r="S1101" s="2">
        <f>Tabela1[[#This Row],[Qtdade Amplificação]]*('Custos Unitários'!D$20)+IF(Tabela1[[#This Row],[Qtdade Amplificação]]&gt;4,TRUNC(Tabela1[[#This Row],[Qtdade Amplificação]]/4)*'Custos Unitários'!D$17,0)</f>
        <v>0</v>
      </c>
      <c r="T110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0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01" s="2">
        <f>'Custos Unitários'!$C$23*'Custos Unitários'!$E$23*'Custos Unitários'!$C$6</f>
        <v>24215.39534631159</v>
      </c>
      <c r="W1101" s="5">
        <f>SUM(Tabela3[[#This Row],[opex duto e fibra]:[opex infra estação]])</f>
        <v>76892.842589474007</v>
      </c>
    </row>
    <row r="1102" spans="1:23" x14ac:dyDescent="0.25">
      <c r="A1102" s="10">
        <v>231120</v>
      </c>
      <c r="B1102" s="10" t="s">
        <v>203</v>
      </c>
      <c r="C1102" s="10" t="s">
        <v>3526</v>
      </c>
      <c r="D1102" s="10" t="s">
        <v>3527</v>
      </c>
      <c r="E1102" s="10">
        <v>230130</v>
      </c>
      <c r="F1102" s="10" t="s">
        <v>203</v>
      </c>
      <c r="G1102" s="10" t="s">
        <v>403</v>
      </c>
      <c r="H1102" s="10" t="s">
        <v>404</v>
      </c>
      <c r="I1102" s="10">
        <v>1</v>
      </c>
      <c r="J1102" s="11">
        <v>21.989000000000001</v>
      </c>
      <c r="K1102" s="11">
        <f>IF(Tabela1[[#This Row],[distância '[km']]]&gt;100,TRUNC(Tabela1[[#This Row],[distância '[km']]]/'Custos Unitários'!$C$7,0),0)</f>
        <v>0</v>
      </c>
      <c r="L1102" s="1">
        <f>Tabela1[[#This Row],[distância '[km']]]*(1+'Custos Unitários'!$C$8)*(('Custos Unitários'!$C$21*'Custos Unitários'!$C$4)+('Custos Unitários'!$C$22*'Custos Unitários'!$C$5))</f>
        <v>841472.4211111801</v>
      </c>
      <c r="M1102" s="1">
        <f>Tabela1[[#This Row],[Qtdade Amplificação]]*('Custos Unitários'!C$20)+IF(Tabela1[[#This Row],[Qtdade Amplificação]]&gt;4,TRUNC(Tabela1[[#This Row],[Qtdade Amplificação]]/4)*'Custos Unitários'!C$17,0)</f>
        <v>0</v>
      </c>
      <c r="N110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0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02" s="1">
        <f>'Custos Unitários'!$C$23*'Custos Unitários'!$C$6</f>
        <v>302692.44182889489</v>
      </c>
      <c r="Q1102" s="5">
        <f>SUM(Tabela2[[#This Row],[custo duto e fibra]:[custo infra estação]])</f>
        <v>1510636.6606614112</v>
      </c>
      <c r="R1102" s="2">
        <f>Tabela1[[#This Row],[distância '[km']]]*(1+'Custos Unitários'!$C$8)*('Custos Unitários'!$C$21*'Custos Unitários'!$C$4*'Custos Unitários'!$E$21+'Custos Unitários'!$C$22*'Custos Unitários'!$C$5*'Custos Unitários'!$E$22)</f>
        <v>10097.669053334161</v>
      </c>
      <c r="S1102" s="2">
        <f>Tabela1[[#This Row],[Qtdade Amplificação]]*('Custos Unitários'!D$20)+IF(Tabela1[[#This Row],[Qtdade Amplificação]]&gt;4,TRUNC(Tabela1[[#This Row],[Qtdade Amplificação]]/4)*'Custos Unitários'!D$17,0)</f>
        <v>0</v>
      </c>
      <c r="T110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0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02" s="2">
        <f>'Custos Unitários'!$C$23*'Custos Unitários'!$E$23*'Custos Unitários'!$C$6</f>
        <v>24215.39534631159</v>
      </c>
      <c r="W1102" s="5">
        <f>SUM(Tabela3[[#This Row],[opex duto e fibra]:[opex infra estação]])</f>
        <v>67300.309556816879</v>
      </c>
    </row>
    <row r="1103" spans="1:23" x14ac:dyDescent="0.25">
      <c r="A1103" s="10">
        <v>292540</v>
      </c>
      <c r="B1103" s="10" t="s">
        <v>8</v>
      </c>
      <c r="C1103" s="10" t="s">
        <v>3528</v>
      </c>
      <c r="D1103" s="10" t="s">
        <v>3529</v>
      </c>
      <c r="E1103" s="10">
        <v>292390</v>
      </c>
      <c r="F1103" s="10" t="s">
        <v>8</v>
      </c>
      <c r="G1103" s="10" t="s">
        <v>2228</v>
      </c>
      <c r="H1103" s="10" t="s">
        <v>2229</v>
      </c>
      <c r="I1103" s="10">
        <v>1</v>
      </c>
      <c r="J1103" s="11">
        <v>46.158999999999999</v>
      </c>
      <c r="K1103" s="11">
        <f>IF(Tabela1[[#This Row],[distância '[km']]]&gt;100,TRUNC(Tabela1[[#This Row],[distância '[km']]]/'Custos Unitários'!$C$7,0),0)</f>
        <v>0</v>
      </c>
      <c r="L1103" s="1">
        <f>Tabela1[[#This Row],[distância '[km']]]*(1+'Custos Unitários'!$C$8)*(('Custos Unitários'!$C$21*'Custos Unitários'!$C$4)+('Custos Unitários'!$C$22*'Custos Unitários'!$C$5))</f>
        <v>1766407.0892751357</v>
      </c>
      <c r="M1103" s="1">
        <f>Tabela1[[#This Row],[Qtdade Amplificação]]*('Custos Unitários'!C$20)+IF(Tabela1[[#This Row],[Qtdade Amplificação]]&gt;4,TRUNC(Tabela1[[#This Row],[Qtdade Amplificação]]/4)*'Custos Unitários'!C$17,0)</f>
        <v>0</v>
      </c>
      <c r="N110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0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03" s="1">
        <f>'Custos Unitários'!$C$23*'Custos Unitários'!$C$6</f>
        <v>302692.44182889489</v>
      </c>
      <c r="Q1103" s="5">
        <f>SUM(Tabela2[[#This Row],[custo duto e fibra]:[custo infra estação]])</f>
        <v>2435571.3288253667</v>
      </c>
      <c r="R1103" s="2">
        <f>Tabela1[[#This Row],[distância '[km']]]*(1+'Custos Unitários'!$C$8)*('Custos Unitários'!$C$21*'Custos Unitários'!$C$4*'Custos Unitários'!$E$21+'Custos Unitários'!$C$22*'Custos Unitários'!$C$5*'Custos Unitários'!$E$22)</f>
        <v>21196.885071301629</v>
      </c>
      <c r="S1103" s="2">
        <f>Tabela1[[#This Row],[Qtdade Amplificação]]*('Custos Unitários'!D$20)+IF(Tabela1[[#This Row],[Qtdade Amplificação]]&gt;4,TRUNC(Tabela1[[#This Row],[Qtdade Amplificação]]/4)*'Custos Unitários'!D$17,0)</f>
        <v>0</v>
      </c>
      <c r="T110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0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03" s="2">
        <f>'Custos Unitários'!$C$23*'Custos Unitários'!$E$23*'Custos Unitários'!$C$6</f>
        <v>24215.39534631159</v>
      </c>
      <c r="W1103" s="5">
        <f>SUM(Tabela3[[#This Row],[opex duto e fibra]:[opex infra estação]])</f>
        <v>78399.525574784348</v>
      </c>
    </row>
    <row r="1104" spans="1:23" x14ac:dyDescent="0.25">
      <c r="A1104" s="10">
        <v>231123</v>
      </c>
      <c r="B1104" s="10" t="s">
        <v>203</v>
      </c>
      <c r="C1104" s="10" t="s">
        <v>3530</v>
      </c>
      <c r="D1104" s="10" t="s">
        <v>3531</v>
      </c>
      <c r="E1104" s="10">
        <v>230600</v>
      </c>
      <c r="F1104" s="10" t="s">
        <v>203</v>
      </c>
      <c r="G1104" s="10" t="s">
        <v>206</v>
      </c>
      <c r="H1104" s="10" t="s">
        <v>207</v>
      </c>
      <c r="I1104" s="10">
        <v>1</v>
      </c>
      <c r="J1104" s="11">
        <v>26.841000000000001</v>
      </c>
      <c r="K1104" s="11">
        <f>IF(Tabela1[[#This Row],[distância '[km']]]&gt;100,TRUNC(Tabela1[[#This Row],[distância '[km']]]/'Custos Unitários'!$C$7,0),0)</f>
        <v>0</v>
      </c>
      <c r="L1104" s="1">
        <f>Tabela1[[#This Row],[distância '[km']]]*(1+'Custos Unitários'!$C$8)*(('Custos Unitários'!$C$21*'Custos Unitários'!$C$4)+('Custos Unitários'!$C$22*'Custos Unitários'!$C$5))</f>
        <v>1027148.1765903491</v>
      </c>
      <c r="M1104" s="1">
        <f>Tabela1[[#This Row],[Qtdade Amplificação]]*('Custos Unitários'!C$20)+IF(Tabela1[[#This Row],[Qtdade Amplificação]]&gt;4,TRUNC(Tabela1[[#This Row],[Qtdade Amplificação]]/4)*'Custos Unitários'!C$17,0)</f>
        <v>0</v>
      </c>
      <c r="N110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0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04" s="1">
        <f>'Custos Unitários'!$C$23*'Custos Unitários'!$C$6</f>
        <v>302692.44182889489</v>
      </c>
      <c r="Q1104" s="5">
        <f>SUM(Tabela2[[#This Row],[custo duto e fibra]:[custo infra estação]])</f>
        <v>1696312.4161405801</v>
      </c>
      <c r="R1104" s="2">
        <f>Tabela1[[#This Row],[distância '[km']]]*(1+'Custos Unitários'!$C$8)*('Custos Unitários'!$C$21*'Custos Unitários'!$C$4*'Custos Unitários'!$E$21+'Custos Unitários'!$C$22*'Custos Unitários'!$C$5*'Custos Unitários'!$E$22)</f>
        <v>12325.778119084189</v>
      </c>
      <c r="S1104" s="2">
        <f>Tabela1[[#This Row],[Qtdade Amplificação]]*('Custos Unitários'!D$20)+IF(Tabela1[[#This Row],[Qtdade Amplificação]]&gt;4,TRUNC(Tabela1[[#This Row],[Qtdade Amplificação]]/4)*'Custos Unitários'!D$17,0)</f>
        <v>0</v>
      </c>
      <c r="T110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0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04" s="2">
        <f>'Custos Unitários'!$C$23*'Custos Unitários'!$E$23*'Custos Unitários'!$C$6</f>
        <v>24215.39534631159</v>
      </c>
      <c r="W1104" s="5">
        <f>SUM(Tabela3[[#This Row],[opex duto e fibra]:[opex infra estação]])</f>
        <v>69528.418622566911</v>
      </c>
    </row>
    <row r="1105" spans="1:23" x14ac:dyDescent="0.25">
      <c r="A1105" s="10">
        <v>160055</v>
      </c>
      <c r="B1105" s="10" t="s">
        <v>1508</v>
      </c>
      <c r="C1105" s="10" t="s">
        <v>3532</v>
      </c>
      <c r="D1105" s="10" t="s">
        <v>3533</v>
      </c>
      <c r="E1105" s="10">
        <v>160070</v>
      </c>
      <c r="F1105" s="10" t="s">
        <v>1508</v>
      </c>
      <c r="G1105" s="10" t="s">
        <v>3534</v>
      </c>
      <c r="H1105" s="10" t="s">
        <v>3535</v>
      </c>
      <c r="I1105" s="10">
        <v>1</v>
      </c>
      <c r="J1105" s="11">
        <v>44.283999999999999</v>
      </c>
      <c r="K1105" s="11">
        <f>IF(Tabela1[[#This Row],[distância '[km']]]&gt;100,TRUNC(Tabela1[[#This Row],[distância '[km']]]/'Custos Unitários'!$C$7,0),0)</f>
        <v>0</v>
      </c>
      <c r="L1105" s="1">
        <f>Tabela1[[#This Row],[distância '[km']]]*(1+'Custos Unitários'!$C$8)*(('Custos Unitários'!$C$21*'Custos Unitários'!$C$4)+('Custos Unitários'!$C$22*'Custos Unitários'!$C$5))</f>
        <v>1694654.8136107824</v>
      </c>
      <c r="M1105" s="1">
        <f>Tabela1[[#This Row],[Qtdade Amplificação]]*('Custos Unitários'!C$20)+IF(Tabela1[[#This Row],[Qtdade Amplificação]]&gt;4,TRUNC(Tabela1[[#This Row],[Qtdade Amplificação]]/4)*'Custos Unitários'!C$17,0)</f>
        <v>0</v>
      </c>
      <c r="N110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0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05" s="1">
        <f>'Custos Unitários'!$C$23*'Custos Unitários'!$C$6</f>
        <v>302692.44182889489</v>
      </c>
      <c r="Q1105" s="5">
        <f>SUM(Tabela2[[#This Row],[custo duto e fibra]:[custo infra estação]])</f>
        <v>2363819.0531610134</v>
      </c>
      <c r="R1105" s="2">
        <f>Tabela1[[#This Row],[distância '[km']]]*(1+'Custos Unitários'!$C$8)*('Custos Unitários'!$C$21*'Custos Unitários'!$C$4*'Custos Unitários'!$E$21+'Custos Unitários'!$C$22*'Custos Unitários'!$C$5*'Custos Unitários'!$E$22)</f>
        <v>20335.85776332939</v>
      </c>
      <c r="S1105" s="2">
        <f>Tabela1[[#This Row],[Qtdade Amplificação]]*('Custos Unitários'!D$20)+IF(Tabela1[[#This Row],[Qtdade Amplificação]]&gt;4,TRUNC(Tabela1[[#This Row],[Qtdade Amplificação]]/4)*'Custos Unitários'!D$17,0)</f>
        <v>0</v>
      </c>
      <c r="T110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0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05" s="2">
        <f>'Custos Unitários'!$C$23*'Custos Unitários'!$E$23*'Custos Unitários'!$C$6</f>
        <v>24215.39534631159</v>
      </c>
      <c r="W1105" s="5">
        <f>SUM(Tabela3[[#This Row],[opex duto e fibra]:[opex infra estação]])</f>
        <v>77538.498266812108</v>
      </c>
    </row>
    <row r="1106" spans="1:23" x14ac:dyDescent="0.25">
      <c r="A1106" s="10">
        <v>292550</v>
      </c>
      <c r="B1106" s="10" t="s">
        <v>8</v>
      </c>
      <c r="C1106" s="10" t="s">
        <v>3536</v>
      </c>
      <c r="D1106" s="10" t="s">
        <v>3537</v>
      </c>
      <c r="E1106" s="10">
        <v>291560</v>
      </c>
      <c r="F1106" s="10" t="s">
        <v>8</v>
      </c>
      <c r="G1106" s="10" t="s">
        <v>3538</v>
      </c>
      <c r="H1106" s="10" t="s">
        <v>3539</v>
      </c>
      <c r="I1106" s="10">
        <v>1</v>
      </c>
      <c r="J1106" s="11">
        <v>52.718000000000004</v>
      </c>
      <c r="K1106" s="11">
        <f>IF(Tabela1[[#This Row],[distância '[km']]]&gt;100,TRUNC(Tabela1[[#This Row],[distância '[km']]]/'Custos Unitários'!$C$7,0),0)</f>
        <v>0</v>
      </c>
      <c r="L1106" s="1">
        <f>Tabela1[[#This Row],[distância '[km']]]*(1+'Custos Unitários'!$C$8)*(('Custos Unitários'!$C$21*'Custos Unitários'!$C$4)+('Custos Unitários'!$C$22*'Custos Unitários'!$C$5))</f>
        <v>2017406.1165191317</v>
      </c>
      <c r="M1106" s="1">
        <f>Tabela1[[#This Row],[Qtdade Amplificação]]*('Custos Unitários'!C$20)+IF(Tabela1[[#This Row],[Qtdade Amplificação]]&gt;4,TRUNC(Tabela1[[#This Row],[Qtdade Amplificação]]/4)*'Custos Unitários'!C$17,0)</f>
        <v>0</v>
      </c>
      <c r="N110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10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106" s="1">
        <f>'Custos Unitários'!$C$23*'Custos Unitários'!$C$6</f>
        <v>302692.44182889489</v>
      </c>
      <c r="Q1106" s="5">
        <f>SUM(Tabela2[[#This Row],[custo duto e fibra]:[custo infra estação]])</f>
        <v>2691980.044020005</v>
      </c>
      <c r="R1106" s="2">
        <f>Tabela1[[#This Row],[distância '[km']]]*(1+'Custos Unitários'!$C$8)*('Custos Unitários'!$C$21*'Custos Unitários'!$C$4*'Custos Unitários'!$E$21+'Custos Unitários'!$C$22*'Custos Unitários'!$C$5*'Custos Unitários'!$E$22)</f>
        <v>24208.873398229582</v>
      </c>
      <c r="S1106" s="2">
        <f>Tabela1[[#This Row],[Qtdade Amplificação]]*('Custos Unitários'!D$20)+IF(Tabela1[[#This Row],[Qtdade Amplificação]]&gt;4,TRUNC(Tabela1[[#This Row],[Qtdade Amplificação]]/4)*'Custos Unitários'!D$17,0)</f>
        <v>0</v>
      </c>
      <c r="T110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10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106" s="2">
        <f>'Custos Unitários'!$C$23*'Custos Unitários'!$E$23*'Custos Unitários'!$C$6</f>
        <v>24215.39534631159</v>
      </c>
      <c r="W1106" s="5">
        <f>SUM(Tabela3[[#This Row],[opex duto e fibra]:[opex infra estação]])</f>
        <v>81952.482696776526</v>
      </c>
    </row>
    <row r="1107" spans="1:23" x14ac:dyDescent="0.25">
      <c r="A1107" s="10">
        <v>315270</v>
      </c>
      <c r="B1107" s="10" t="s">
        <v>37</v>
      </c>
      <c r="C1107" s="10" t="s">
        <v>3540</v>
      </c>
      <c r="D1107" s="10" t="s">
        <v>3541</v>
      </c>
      <c r="E1107" s="10">
        <v>312300</v>
      </c>
      <c r="F1107" s="10" t="s">
        <v>37</v>
      </c>
      <c r="G1107" s="10" t="s">
        <v>3542</v>
      </c>
      <c r="H1107" s="10" t="s">
        <v>3543</v>
      </c>
      <c r="I1107" s="10">
        <v>1</v>
      </c>
      <c r="J1107" s="11">
        <v>14.125</v>
      </c>
      <c r="K1107" s="11">
        <f>IF(Tabela1[[#This Row],[distância '[km']]]&gt;100,TRUNC(Tabela1[[#This Row],[distância '[km']]]/'Custos Unitários'!$C$7,0),0)</f>
        <v>0</v>
      </c>
      <c r="L1107" s="1">
        <f>Tabela1[[#This Row],[distância '[km']]]*(1+'Custos Unitários'!$C$8)*(('Custos Unitários'!$C$21*'Custos Unitários'!$C$4)+('Custos Unitários'!$C$22*'Custos Unitários'!$C$5))</f>
        <v>540533.81000479404</v>
      </c>
      <c r="M1107" s="1">
        <f>Tabela1[[#This Row],[Qtdade Amplificação]]*('Custos Unitários'!C$20)+IF(Tabela1[[#This Row],[Qtdade Amplificação]]&gt;4,TRUNC(Tabela1[[#This Row],[Qtdade Amplificação]]/4)*'Custos Unitários'!C$17,0)</f>
        <v>0</v>
      </c>
      <c r="N110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0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07" s="1">
        <f>'Custos Unitários'!$C$23*'Custos Unitários'!$C$6</f>
        <v>302692.44182889489</v>
      </c>
      <c r="Q1107" s="5">
        <f>SUM(Tabela2[[#This Row],[custo duto e fibra]:[custo infra estação]])</f>
        <v>1209698.0495550253</v>
      </c>
      <c r="R1107" s="2">
        <f>Tabela1[[#This Row],[distância '[km']]]*(1+'Custos Unitários'!$C$8)*('Custos Unitários'!$C$21*'Custos Unitários'!$C$4*'Custos Unitários'!$E$21+'Custos Unitários'!$C$22*'Custos Unitários'!$C$5*'Custos Unitários'!$E$22)</f>
        <v>6486.4057200575298</v>
      </c>
      <c r="S1107" s="2">
        <f>Tabela1[[#This Row],[Qtdade Amplificação]]*('Custos Unitários'!D$20)+IF(Tabela1[[#This Row],[Qtdade Amplificação]]&gt;4,TRUNC(Tabela1[[#This Row],[Qtdade Amplificação]]/4)*'Custos Unitários'!D$17,0)</f>
        <v>0</v>
      </c>
      <c r="T110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0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07" s="2">
        <f>'Custos Unitários'!$C$23*'Custos Unitários'!$E$23*'Custos Unitários'!$C$6</f>
        <v>24215.39534631159</v>
      </c>
      <c r="W1107" s="5">
        <f>SUM(Tabela3[[#This Row],[opex duto e fibra]:[opex infra estação]])</f>
        <v>63689.046223540252</v>
      </c>
    </row>
    <row r="1108" spans="1:23" x14ac:dyDescent="0.25">
      <c r="A1108" s="10">
        <v>171830</v>
      </c>
      <c r="B1108" s="10" t="s">
        <v>20</v>
      </c>
      <c r="C1108" s="10" t="s">
        <v>3544</v>
      </c>
      <c r="D1108" s="10" t="s">
        <v>3545</v>
      </c>
      <c r="E1108" s="10">
        <v>170255</v>
      </c>
      <c r="F1108" s="10" t="s">
        <v>20</v>
      </c>
      <c r="G1108" s="10" t="s">
        <v>853</v>
      </c>
      <c r="H1108" s="10" t="s">
        <v>854</v>
      </c>
      <c r="I1108" s="10">
        <v>1</v>
      </c>
      <c r="J1108" s="11">
        <v>14.736000000000001</v>
      </c>
      <c r="K1108" s="11">
        <f>IF(Tabela1[[#This Row],[distância '[km']]]&gt;100,TRUNC(Tabela1[[#This Row],[distância '[km']]]/'Custos Unitários'!$C$7,0),0)</f>
        <v>0</v>
      </c>
      <c r="L1108" s="1">
        <f>Tabela1[[#This Row],[distância '[km']]]*(1+'Custos Unitários'!$C$8)*(('Custos Unitários'!$C$21*'Custos Unitários'!$C$4)+('Custos Unitários'!$C$22*'Custos Unitários'!$C$5))</f>
        <v>563915.48490128468</v>
      </c>
      <c r="M1108" s="1">
        <f>Tabela1[[#This Row],[Qtdade Amplificação]]*('Custos Unitários'!C$20)+IF(Tabela1[[#This Row],[Qtdade Amplificação]]&gt;4,TRUNC(Tabela1[[#This Row],[Qtdade Amplificação]]/4)*'Custos Unitários'!C$17,0)</f>
        <v>0</v>
      </c>
      <c r="N110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0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08" s="1">
        <f>'Custos Unitários'!$C$23*'Custos Unitários'!$C$6</f>
        <v>302692.44182889489</v>
      </c>
      <c r="Q1108" s="5">
        <f>SUM(Tabela2[[#This Row],[custo duto e fibra]:[custo infra estação]])</f>
        <v>1233079.7244515158</v>
      </c>
      <c r="R1108" s="2">
        <f>Tabela1[[#This Row],[distância '[km']]]*(1+'Custos Unitários'!$C$8)*('Custos Unitários'!$C$21*'Custos Unitários'!$C$4*'Custos Unitários'!$E$21+'Custos Unitários'!$C$22*'Custos Unitários'!$C$5*'Custos Unitários'!$E$22)</f>
        <v>6766.9858188154167</v>
      </c>
      <c r="S1108" s="2">
        <f>Tabela1[[#This Row],[Qtdade Amplificação]]*('Custos Unitários'!D$20)+IF(Tabela1[[#This Row],[Qtdade Amplificação]]&gt;4,TRUNC(Tabela1[[#This Row],[Qtdade Amplificação]]/4)*'Custos Unitários'!D$17,0)</f>
        <v>0</v>
      </c>
      <c r="T110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0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08" s="2">
        <f>'Custos Unitários'!$C$23*'Custos Unitários'!$E$23*'Custos Unitários'!$C$6</f>
        <v>24215.39534631159</v>
      </c>
      <c r="W1108" s="5">
        <f>SUM(Tabela3[[#This Row],[opex duto e fibra]:[opex infra estação]])</f>
        <v>63969.626322298143</v>
      </c>
    </row>
    <row r="1109" spans="1:23" x14ac:dyDescent="0.25">
      <c r="A1109" s="10">
        <v>150600</v>
      </c>
      <c r="B1109" s="10" t="s">
        <v>14</v>
      </c>
      <c r="C1109" s="10" t="s">
        <v>3546</v>
      </c>
      <c r="D1109" s="10" t="s">
        <v>3547</v>
      </c>
      <c r="E1109" s="10">
        <v>150040</v>
      </c>
      <c r="F1109" s="10" t="s">
        <v>14</v>
      </c>
      <c r="G1109" s="10" t="s">
        <v>2839</v>
      </c>
      <c r="H1109" s="10" t="s">
        <v>2840</v>
      </c>
      <c r="I1109" s="10">
        <v>1</v>
      </c>
      <c r="J1109" s="11">
        <v>191.196</v>
      </c>
      <c r="K1109" s="11">
        <f>IF(Tabela1[[#This Row],[distância '[km']]]&gt;100,TRUNC(Tabela1[[#This Row],[distância '[km']]]/'Custos Unitários'!$C$7,0),0)</f>
        <v>2</v>
      </c>
      <c r="L1109" s="1">
        <f>Tabela1[[#This Row],[distância '[km']]]*(1+'Custos Unitários'!$C$8)*(('Custos Unitários'!$C$21*'Custos Unitários'!$C$4)+('Custos Unitários'!$C$22*'Custos Unitários'!$C$5))</f>
        <v>7316665.6522248928</v>
      </c>
      <c r="M1109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110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10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109" s="1">
        <f>'Custos Unitários'!$C$23*'Custos Unitários'!$C$6</f>
        <v>302692.44182889489</v>
      </c>
      <c r="Q1109" s="5">
        <f>SUM(Tabela2[[#This Row],[custo duto e fibra]:[custo infra estação]])</f>
        <v>8503156.7764913961</v>
      </c>
      <c r="R1109" s="2">
        <f>Tabela1[[#This Row],[distância '[km']]]*(1+'Custos Unitários'!$C$8)*('Custos Unitários'!$C$21*'Custos Unitários'!$C$4*'Custos Unitários'!$E$21+'Custos Unitários'!$C$22*'Custos Unitários'!$C$5*'Custos Unitários'!$E$22)</f>
        <v>87799.987826698722</v>
      </c>
      <c r="S1109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110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10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109" s="2">
        <f>'Custos Unitários'!$C$23*'Custos Unitários'!$E$23*'Custos Unitários'!$C$6</f>
        <v>24215.39534631159</v>
      </c>
      <c r="W1109" s="5">
        <f>SUM(Tabela3[[#This Row],[opex duto e fibra]:[opex infra estação]])</f>
        <v>185958.45251769843</v>
      </c>
    </row>
    <row r="1110" spans="1:23" x14ac:dyDescent="0.25">
      <c r="A1110" s="10">
        <v>251220</v>
      </c>
      <c r="B1110" s="10" t="s">
        <v>61</v>
      </c>
      <c r="C1110" s="10" t="s">
        <v>3548</v>
      </c>
      <c r="D1110" s="10" t="s">
        <v>3549</v>
      </c>
      <c r="E1110" s="10">
        <v>250970</v>
      </c>
      <c r="F1110" s="10" t="s">
        <v>61</v>
      </c>
      <c r="G1110" s="10" t="s">
        <v>2857</v>
      </c>
      <c r="H1110" s="10" t="s">
        <v>2858</v>
      </c>
      <c r="I1110" s="10">
        <v>1</v>
      </c>
      <c r="J1110" s="11">
        <v>30.227</v>
      </c>
      <c r="K1110" s="11">
        <f>IF(Tabela1[[#This Row],[distância '[km']]]&gt;100,TRUNC(Tabela1[[#This Row],[distância '[km']]]/'Custos Unitários'!$C$7,0),0)</f>
        <v>0</v>
      </c>
      <c r="L1110" s="1">
        <f>Tabela1[[#This Row],[distância '[km']]]*(1+'Custos Unitários'!$C$8)*(('Custos Unitários'!$C$21*'Custos Unitários'!$C$4)+('Custos Unitários'!$C$22*'Custos Unitários'!$C$5))</f>
        <v>1156723.2194700821</v>
      </c>
      <c r="M1110" s="1">
        <f>Tabela1[[#This Row],[Qtdade Amplificação]]*('Custos Unitários'!C$20)+IF(Tabela1[[#This Row],[Qtdade Amplificação]]&gt;4,TRUNC(Tabela1[[#This Row],[Qtdade Amplificação]]/4)*'Custos Unitários'!C$17,0)</f>
        <v>0</v>
      </c>
      <c r="N111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1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10" s="1">
        <f>'Custos Unitários'!$C$23*'Custos Unitários'!$C$6</f>
        <v>302692.44182889489</v>
      </c>
      <c r="Q1110" s="5">
        <f>SUM(Tabela2[[#This Row],[custo duto e fibra]:[custo infra estação]])</f>
        <v>1825887.4590203131</v>
      </c>
      <c r="R1110" s="2">
        <f>Tabela1[[#This Row],[distância '[km']]]*(1+'Custos Unitários'!$C$8)*('Custos Unitários'!$C$21*'Custos Unitários'!$C$4*'Custos Unitários'!$E$21+'Custos Unitários'!$C$22*'Custos Unitários'!$C$5*'Custos Unitários'!$E$22)</f>
        <v>13880.678633640988</v>
      </c>
      <c r="S1110" s="2">
        <f>Tabela1[[#This Row],[Qtdade Amplificação]]*('Custos Unitários'!D$20)+IF(Tabela1[[#This Row],[Qtdade Amplificação]]&gt;4,TRUNC(Tabela1[[#This Row],[Qtdade Amplificação]]/4)*'Custos Unitários'!D$17,0)</f>
        <v>0</v>
      </c>
      <c r="T111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1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10" s="2">
        <f>'Custos Unitários'!$C$23*'Custos Unitários'!$E$23*'Custos Unitários'!$C$6</f>
        <v>24215.39534631159</v>
      </c>
      <c r="W1110" s="5">
        <f>SUM(Tabela3[[#This Row],[opex duto e fibra]:[opex infra estação]])</f>
        <v>71083.319137123719</v>
      </c>
    </row>
    <row r="1111" spans="1:23" x14ac:dyDescent="0.25">
      <c r="A1111" s="10">
        <v>220860</v>
      </c>
      <c r="B1111" s="10" t="s">
        <v>27</v>
      </c>
      <c r="C1111" s="10" t="s">
        <v>3550</v>
      </c>
      <c r="D1111" s="10" t="s">
        <v>3551</v>
      </c>
      <c r="E1111" s="10">
        <v>220775</v>
      </c>
      <c r="F1111" s="10" t="s">
        <v>27</v>
      </c>
      <c r="G1111" s="10" t="s">
        <v>3552</v>
      </c>
      <c r="H1111" s="10" t="s">
        <v>3553</v>
      </c>
      <c r="I1111" s="10">
        <v>1</v>
      </c>
      <c r="J1111" s="11">
        <v>64.465999999999994</v>
      </c>
      <c r="K1111" s="11">
        <f>IF(Tabela1[[#This Row],[distância '[km']]]&gt;100,TRUNC(Tabela1[[#This Row],[distância '[km']]]/'Custos Unitários'!$C$7,0),0)</f>
        <v>0</v>
      </c>
      <c r="L1111" s="1">
        <f>Tabela1[[#This Row],[distância '[km']]]*(1+'Custos Unitários'!$C$8)*(('Custos Unitários'!$C$21*'Custos Unitários'!$C$4)+('Custos Unitários'!$C$22*'Custos Unitários'!$C$5))</f>
        <v>2466977.1749217026</v>
      </c>
      <c r="M1111" s="1">
        <f>Tabela1[[#This Row],[Qtdade Amplificação]]*('Custos Unitários'!C$20)+IF(Tabela1[[#This Row],[Qtdade Amplificação]]&gt;4,TRUNC(Tabela1[[#This Row],[Qtdade Amplificação]]/4)*'Custos Unitários'!C$17,0)</f>
        <v>0</v>
      </c>
      <c r="N111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11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111" s="1">
        <f>'Custos Unitários'!$C$23*'Custos Unitários'!$C$6</f>
        <v>302692.44182889489</v>
      </c>
      <c r="Q1111" s="5">
        <f>SUM(Tabela2[[#This Row],[custo duto e fibra]:[custo infra estação]])</f>
        <v>3141551.1024225759</v>
      </c>
      <c r="R1111" s="2">
        <f>Tabela1[[#This Row],[distância '[km']]]*(1+'Custos Unitários'!$C$8)*('Custos Unitários'!$C$21*'Custos Unitários'!$C$4*'Custos Unitários'!$E$21+'Custos Unitários'!$C$22*'Custos Unitários'!$C$5*'Custos Unitários'!$E$22)</f>
        <v>29603.726099060434</v>
      </c>
      <c r="S1111" s="2">
        <f>Tabela1[[#This Row],[Qtdade Amplificação]]*('Custos Unitários'!D$20)+IF(Tabela1[[#This Row],[Qtdade Amplificação]]&gt;4,TRUNC(Tabela1[[#This Row],[Qtdade Amplificação]]/4)*'Custos Unitários'!D$17,0)</f>
        <v>0</v>
      </c>
      <c r="T111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11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111" s="2">
        <f>'Custos Unitários'!$C$23*'Custos Unitários'!$E$23*'Custos Unitários'!$C$6</f>
        <v>24215.39534631159</v>
      </c>
      <c r="W1111" s="5">
        <f>SUM(Tabela3[[#This Row],[opex duto e fibra]:[opex infra estação]])</f>
        <v>87347.335397607385</v>
      </c>
    </row>
    <row r="1112" spans="1:23" x14ac:dyDescent="0.25">
      <c r="A1112" s="10">
        <v>315290</v>
      </c>
      <c r="B1112" s="10" t="s">
        <v>37</v>
      </c>
      <c r="C1112" s="10" t="s">
        <v>3554</v>
      </c>
      <c r="D1112" s="10" t="s">
        <v>3555</v>
      </c>
      <c r="E1112" s="10">
        <v>313375</v>
      </c>
      <c r="F1112" s="10" t="s">
        <v>37</v>
      </c>
      <c r="G1112" s="10" t="s">
        <v>3556</v>
      </c>
      <c r="H1112" s="10" t="s">
        <v>3557</v>
      </c>
      <c r="I1112" s="10">
        <v>1</v>
      </c>
      <c r="J1112" s="11">
        <v>15.198</v>
      </c>
      <c r="K1112" s="11">
        <f>IF(Tabela1[[#This Row],[distância '[km']]]&gt;100,TRUNC(Tabela1[[#This Row],[distância '[km']]]/'Custos Unitários'!$C$7,0),0)</f>
        <v>0</v>
      </c>
      <c r="L1112" s="1">
        <f>Tabela1[[#This Row],[distância '[km']]]*(1+'Custos Unitários'!$C$8)*(('Custos Unitários'!$C$21*'Custos Unitários'!$C$4)+('Custos Unitários'!$C$22*'Custos Unitários'!$C$5))</f>
        <v>581595.24562498135</v>
      </c>
      <c r="M1112" s="1">
        <f>Tabela1[[#This Row],[Qtdade Amplificação]]*('Custos Unitários'!C$20)+IF(Tabela1[[#This Row],[Qtdade Amplificação]]&gt;4,TRUNC(Tabela1[[#This Row],[Qtdade Amplificação]]/4)*'Custos Unitários'!C$17,0)</f>
        <v>0</v>
      </c>
      <c r="N111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1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12" s="1">
        <f>'Custos Unitários'!$C$23*'Custos Unitários'!$C$6</f>
        <v>302692.44182889489</v>
      </c>
      <c r="Q1112" s="5">
        <f>SUM(Tabela2[[#This Row],[custo duto e fibra]:[custo infra estação]])</f>
        <v>1250759.4851752126</v>
      </c>
      <c r="R1112" s="2">
        <f>Tabela1[[#This Row],[distância '[km']]]*(1+'Custos Unitários'!$C$8)*('Custos Unitários'!$C$21*'Custos Unitários'!$C$4*'Custos Unitários'!$E$21+'Custos Unitários'!$C$22*'Custos Unitários'!$C$5*'Custos Unitários'!$E$22)</f>
        <v>6979.1429474997767</v>
      </c>
      <c r="S1112" s="2">
        <f>Tabela1[[#This Row],[Qtdade Amplificação]]*('Custos Unitários'!D$20)+IF(Tabela1[[#This Row],[Qtdade Amplificação]]&gt;4,TRUNC(Tabela1[[#This Row],[Qtdade Amplificação]]/4)*'Custos Unitários'!D$17,0)</f>
        <v>0</v>
      </c>
      <c r="T111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1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12" s="2">
        <f>'Custos Unitários'!$C$23*'Custos Unitários'!$E$23*'Custos Unitários'!$C$6</f>
        <v>24215.39534631159</v>
      </c>
      <c r="W1112" s="5">
        <f>SUM(Tabela3[[#This Row],[opex duto e fibra]:[opex infra estação]])</f>
        <v>64181.783450982504</v>
      </c>
    </row>
    <row r="1113" spans="1:23" x14ac:dyDescent="0.25">
      <c r="A1113" s="10">
        <v>315300</v>
      </c>
      <c r="B1113" s="10" t="s">
        <v>37</v>
      </c>
      <c r="C1113" s="10" t="s">
        <v>3558</v>
      </c>
      <c r="D1113" s="10" t="s">
        <v>3559</v>
      </c>
      <c r="E1113" s="10">
        <v>311150</v>
      </c>
      <c r="F1113" s="10" t="s">
        <v>37</v>
      </c>
      <c r="G1113" s="10" t="s">
        <v>3560</v>
      </c>
      <c r="H1113" s="10" t="s">
        <v>3561</v>
      </c>
      <c r="I1113" s="10">
        <v>1</v>
      </c>
      <c r="J1113" s="11">
        <v>33.991</v>
      </c>
      <c r="K1113" s="11">
        <f>IF(Tabela1[[#This Row],[distância '[km']]]&gt;100,TRUNC(Tabela1[[#This Row],[distância '[km']]]/'Custos Unitários'!$C$7,0),0)</f>
        <v>0</v>
      </c>
      <c r="L1113" s="1">
        <f>Tabela1[[#This Row],[distância '[km']]]*(1+'Custos Unitários'!$C$8)*(('Custos Unitários'!$C$21*'Custos Unitários'!$C$4)+('Custos Unitários'!$C$22*'Custos Unitários'!$C$5))</f>
        <v>1300763.5211237492</v>
      </c>
      <c r="M1113" s="1">
        <f>Tabela1[[#This Row],[Qtdade Amplificação]]*('Custos Unitários'!C$20)+IF(Tabela1[[#This Row],[Qtdade Amplificação]]&gt;4,TRUNC(Tabela1[[#This Row],[Qtdade Amplificação]]/4)*'Custos Unitários'!C$17,0)</f>
        <v>0</v>
      </c>
      <c r="N111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1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13" s="1">
        <f>'Custos Unitários'!$C$23*'Custos Unitários'!$C$6</f>
        <v>302692.44182889489</v>
      </c>
      <c r="Q1113" s="5">
        <f>SUM(Tabela2[[#This Row],[custo duto e fibra]:[custo infra estação]])</f>
        <v>1969927.7606739802</v>
      </c>
      <c r="R1113" s="2">
        <f>Tabela1[[#This Row],[distância '[km']]]*(1+'Custos Unitários'!$C$8)*('Custos Unitários'!$C$21*'Custos Unitários'!$C$4*'Custos Unitários'!$E$21+'Custos Unitários'!$C$22*'Custos Unitários'!$C$5*'Custos Unitários'!$E$22)</f>
        <v>15609.162253484992</v>
      </c>
      <c r="S1113" s="2">
        <f>Tabela1[[#This Row],[Qtdade Amplificação]]*('Custos Unitários'!D$20)+IF(Tabela1[[#This Row],[Qtdade Amplificação]]&gt;4,TRUNC(Tabela1[[#This Row],[Qtdade Amplificação]]/4)*'Custos Unitários'!D$17,0)</f>
        <v>0</v>
      </c>
      <c r="T111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1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13" s="2">
        <f>'Custos Unitários'!$C$23*'Custos Unitários'!$E$23*'Custos Unitários'!$C$6</f>
        <v>24215.39534631159</v>
      </c>
      <c r="W1113" s="5">
        <f>SUM(Tabela3[[#This Row],[opex duto e fibra]:[opex infra estação]])</f>
        <v>72811.802756967722</v>
      </c>
    </row>
    <row r="1114" spans="1:23" x14ac:dyDescent="0.25">
      <c r="A1114" s="10">
        <v>315310</v>
      </c>
      <c r="B1114" s="10" t="s">
        <v>37</v>
      </c>
      <c r="C1114" s="10" t="s">
        <v>3562</v>
      </c>
      <c r="D1114" s="10" t="s">
        <v>3563</v>
      </c>
      <c r="E1114" s="10">
        <v>311630</v>
      </c>
      <c r="F1114" s="10" t="s">
        <v>37</v>
      </c>
      <c r="G1114" s="10" t="s">
        <v>1262</v>
      </c>
      <c r="H1114" s="10" t="s">
        <v>1263</v>
      </c>
      <c r="I1114" s="10">
        <v>1</v>
      </c>
      <c r="J1114" s="11">
        <v>34.875999999999998</v>
      </c>
      <c r="K1114" s="11">
        <f>IF(Tabela1[[#This Row],[distância '[km']]]&gt;100,TRUNC(Tabela1[[#This Row],[distância '[km']]]/'Custos Unitários'!$C$7,0),0)</f>
        <v>0</v>
      </c>
      <c r="L1114" s="1">
        <f>Tabela1[[#This Row],[distância '[km']]]*(1+'Custos Unitários'!$C$8)*(('Custos Unitários'!$C$21*'Custos Unitários'!$C$4)+('Custos Unitários'!$C$22*'Custos Unitários'!$C$5))</f>
        <v>1334630.5952373238</v>
      </c>
      <c r="M1114" s="1">
        <f>Tabela1[[#This Row],[Qtdade Amplificação]]*('Custos Unitários'!C$20)+IF(Tabela1[[#This Row],[Qtdade Amplificação]]&gt;4,TRUNC(Tabela1[[#This Row],[Qtdade Amplificação]]/4)*'Custos Unitários'!C$17,0)</f>
        <v>0</v>
      </c>
      <c r="N111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1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14" s="1">
        <f>'Custos Unitários'!$C$23*'Custos Unitários'!$C$6</f>
        <v>302692.44182889489</v>
      </c>
      <c r="Q1114" s="5">
        <f>SUM(Tabela2[[#This Row],[custo duto e fibra]:[custo infra estação]])</f>
        <v>2003794.8347875548</v>
      </c>
      <c r="R1114" s="2">
        <f>Tabela1[[#This Row],[distância '[km']]]*(1+'Custos Unitários'!$C$8)*('Custos Unitários'!$C$21*'Custos Unitários'!$C$4*'Custos Unitários'!$E$21+'Custos Unitários'!$C$22*'Custos Unitários'!$C$5*'Custos Unitários'!$E$22)</f>
        <v>16015.567142847887</v>
      </c>
      <c r="S1114" s="2">
        <f>Tabela1[[#This Row],[Qtdade Amplificação]]*('Custos Unitários'!D$20)+IF(Tabela1[[#This Row],[Qtdade Amplificação]]&gt;4,TRUNC(Tabela1[[#This Row],[Qtdade Amplificação]]/4)*'Custos Unitários'!D$17,0)</f>
        <v>0</v>
      </c>
      <c r="T111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1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14" s="2">
        <f>'Custos Unitários'!$C$23*'Custos Unitários'!$E$23*'Custos Unitários'!$C$6</f>
        <v>24215.39534631159</v>
      </c>
      <c r="W1114" s="5">
        <f>SUM(Tabela3[[#This Row],[opex duto e fibra]:[opex infra estação]])</f>
        <v>73218.207646330615</v>
      </c>
    </row>
    <row r="1115" spans="1:23" x14ac:dyDescent="0.25">
      <c r="A1115" s="10">
        <v>292560</v>
      </c>
      <c r="B1115" s="10" t="s">
        <v>8</v>
      </c>
      <c r="C1115" s="10" t="s">
        <v>1871</v>
      </c>
      <c r="D1115" s="10" t="s">
        <v>3564</v>
      </c>
      <c r="E1115" s="10">
        <v>291460</v>
      </c>
      <c r="F1115" s="10" t="s">
        <v>8</v>
      </c>
      <c r="G1115" s="10" t="s">
        <v>2013</v>
      </c>
      <c r="H1115" s="10" t="s">
        <v>2014</v>
      </c>
      <c r="I1115" s="10">
        <v>1</v>
      </c>
      <c r="J1115" s="11">
        <v>19.157</v>
      </c>
      <c r="K1115" s="11">
        <f>IF(Tabela1[[#This Row],[distância '[km']]]&gt;100,TRUNC(Tabela1[[#This Row],[distância '[km']]]/'Custos Unitários'!$C$7,0),0)</f>
        <v>0</v>
      </c>
      <c r="L1115" s="1">
        <f>Tabela1[[#This Row],[distância '[km']]]*(1+'Custos Unitários'!$C$8)*(('Custos Unitários'!$C$21*'Custos Unitários'!$C$4)+('Custos Unitários'!$C$22*'Custos Unitários'!$C$5))</f>
        <v>733097.78394774091</v>
      </c>
      <c r="M1115" s="1">
        <f>Tabela1[[#This Row],[Qtdade Amplificação]]*('Custos Unitários'!C$20)+IF(Tabela1[[#This Row],[Qtdade Amplificação]]&gt;4,TRUNC(Tabela1[[#This Row],[Qtdade Amplificação]]/4)*'Custos Unitários'!C$17,0)</f>
        <v>0</v>
      </c>
      <c r="N111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1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15" s="1">
        <f>'Custos Unitários'!$C$23*'Custos Unitários'!$C$6</f>
        <v>302692.44182889489</v>
      </c>
      <c r="Q1115" s="5">
        <f>SUM(Tabela2[[#This Row],[custo duto e fibra]:[custo infra estação]])</f>
        <v>1402262.0234979722</v>
      </c>
      <c r="R1115" s="2">
        <f>Tabela1[[#This Row],[distância '[km']]]*(1+'Custos Unitários'!$C$8)*('Custos Unitários'!$C$21*'Custos Unitários'!$C$4*'Custos Unitários'!$E$21+'Custos Unitários'!$C$22*'Custos Unitários'!$C$5*'Custos Unitários'!$E$22)</f>
        <v>8797.1734073728912</v>
      </c>
      <c r="S1115" s="2">
        <f>Tabela1[[#This Row],[Qtdade Amplificação]]*('Custos Unitários'!D$20)+IF(Tabela1[[#This Row],[Qtdade Amplificação]]&gt;4,TRUNC(Tabela1[[#This Row],[Qtdade Amplificação]]/4)*'Custos Unitários'!D$17,0)</f>
        <v>0</v>
      </c>
      <c r="T111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1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15" s="2">
        <f>'Custos Unitários'!$C$23*'Custos Unitários'!$E$23*'Custos Unitários'!$C$6</f>
        <v>24215.39534631159</v>
      </c>
      <c r="W1115" s="5">
        <f>SUM(Tabela3[[#This Row],[opex duto e fibra]:[opex infra estação]])</f>
        <v>65999.813910855621</v>
      </c>
    </row>
    <row r="1116" spans="1:23" x14ac:dyDescent="0.25">
      <c r="A1116" s="10">
        <v>292570</v>
      </c>
      <c r="B1116" s="10" t="s">
        <v>8</v>
      </c>
      <c r="C1116" s="10" t="s">
        <v>3565</v>
      </c>
      <c r="D1116" s="10" t="s">
        <v>3566</v>
      </c>
      <c r="E1116" s="10">
        <v>291995</v>
      </c>
      <c r="F1116" s="10" t="s">
        <v>8</v>
      </c>
      <c r="G1116" s="10" t="s">
        <v>2608</v>
      </c>
      <c r="H1116" s="10" t="s">
        <v>2609</v>
      </c>
      <c r="I1116" s="10">
        <v>1</v>
      </c>
      <c r="J1116" s="11">
        <v>22.606000000000002</v>
      </c>
      <c r="K1116" s="11">
        <f>IF(Tabela1[[#This Row],[distância '[km']]]&gt;100,TRUNC(Tabela1[[#This Row],[distância '[km']]]/'Custos Unitários'!$C$7,0),0)</f>
        <v>0</v>
      </c>
      <c r="L1116" s="1">
        <f>Tabela1[[#This Row],[distância '[km']]]*(1+'Custos Unitários'!$C$8)*(('Custos Unitários'!$C$21*'Custos Unitários'!$C$4)+('Custos Unitários'!$C$22*'Custos Unitários'!$C$5))</f>
        <v>865083.7032897966</v>
      </c>
      <c r="M1116" s="1">
        <f>Tabela1[[#This Row],[Qtdade Amplificação]]*('Custos Unitários'!C$20)+IF(Tabela1[[#This Row],[Qtdade Amplificação]]&gt;4,TRUNC(Tabela1[[#This Row],[Qtdade Amplificação]]/4)*'Custos Unitários'!C$17,0)</f>
        <v>0</v>
      </c>
      <c r="N111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1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16" s="1">
        <f>'Custos Unitários'!$C$23*'Custos Unitários'!$C$6</f>
        <v>302692.44182889489</v>
      </c>
      <c r="Q1116" s="5">
        <f>SUM(Tabela2[[#This Row],[custo duto e fibra]:[custo infra estação]])</f>
        <v>1534247.9428400279</v>
      </c>
      <c r="R1116" s="2">
        <f>Tabela1[[#This Row],[distância '[km']]]*(1+'Custos Unitários'!$C$8)*('Custos Unitários'!$C$21*'Custos Unitários'!$C$4*'Custos Unitários'!$E$21+'Custos Unitários'!$C$22*'Custos Unitários'!$C$5*'Custos Unitários'!$E$22)</f>
        <v>10381.00443947756</v>
      </c>
      <c r="S1116" s="2">
        <f>Tabela1[[#This Row],[Qtdade Amplificação]]*('Custos Unitários'!D$20)+IF(Tabela1[[#This Row],[Qtdade Amplificação]]&gt;4,TRUNC(Tabela1[[#This Row],[Qtdade Amplificação]]/4)*'Custos Unitários'!D$17,0)</f>
        <v>0</v>
      </c>
      <c r="T111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1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16" s="2">
        <f>'Custos Unitários'!$C$23*'Custos Unitários'!$E$23*'Custos Unitários'!$C$6</f>
        <v>24215.39534631159</v>
      </c>
      <c r="W1116" s="5">
        <f>SUM(Tabela3[[#This Row],[opex duto e fibra]:[opex infra estação]])</f>
        <v>67583.64494296028</v>
      </c>
    </row>
    <row r="1117" spans="1:23" x14ac:dyDescent="0.25">
      <c r="A1117" s="10">
        <v>210920</v>
      </c>
      <c r="B1117" s="10" t="s">
        <v>17</v>
      </c>
      <c r="C1117" s="10" t="s">
        <v>3567</v>
      </c>
      <c r="D1117" s="10" t="s">
        <v>3568</v>
      </c>
      <c r="E1117" s="10">
        <v>210710</v>
      </c>
      <c r="F1117" s="10" t="s">
        <v>17</v>
      </c>
      <c r="G1117" s="10" t="s">
        <v>2889</v>
      </c>
      <c r="H1117" s="10" t="s">
        <v>2890</v>
      </c>
      <c r="I1117" s="10">
        <v>1</v>
      </c>
      <c r="J1117" s="11">
        <v>10.422000000000001</v>
      </c>
      <c r="K1117" s="11">
        <f>IF(Tabela1[[#This Row],[distância '[km']]]&gt;100,TRUNC(Tabela1[[#This Row],[distância '[km']]]/'Custos Unitários'!$C$7,0),0)</f>
        <v>0</v>
      </c>
      <c r="L1117" s="1">
        <f>Tabela1[[#This Row],[distância '[km']]]*(1+'Custos Unitários'!$C$8)*(('Custos Unitários'!$C$21*'Custos Unitários'!$C$4)+('Custos Unitários'!$C$22*'Custos Unitários'!$C$5))</f>
        <v>398827.84905274084</v>
      </c>
      <c r="M1117" s="1">
        <f>Tabela1[[#This Row],[Qtdade Amplificação]]*('Custos Unitários'!C$20)+IF(Tabela1[[#This Row],[Qtdade Amplificação]]&gt;4,TRUNC(Tabela1[[#This Row],[Qtdade Amplificação]]/4)*'Custos Unitários'!C$17,0)</f>
        <v>0</v>
      </c>
      <c r="N111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1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17" s="1">
        <f>'Custos Unitários'!$C$23*'Custos Unitários'!$C$6</f>
        <v>302692.44182889489</v>
      </c>
      <c r="Q1117" s="5">
        <f>SUM(Tabela2[[#This Row],[custo duto e fibra]:[custo infra estação]])</f>
        <v>1067992.0886029722</v>
      </c>
      <c r="R1117" s="2">
        <f>Tabela1[[#This Row],[distância '[km']]]*(1+'Custos Unitários'!$C$8)*('Custos Unitários'!$C$21*'Custos Unitários'!$C$4*'Custos Unitários'!$E$21+'Custos Unitários'!$C$22*'Custos Unitários'!$C$5*'Custos Unitários'!$E$22)</f>
        <v>4785.9341886328912</v>
      </c>
      <c r="S1117" s="2">
        <f>Tabela1[[#This Row],[Qtdade Amplificação]]*('Custos Unitários'!D$20)+IF(Tabela1[[#This Row],[Qtdade Amplificação]]&gt;4,TRUNC(Tabela1[[#This Row],[Qtdade Amplificação]]/4)*'Custos Unitários'!D$17,0)</f>
        <v>0</v>
      </c>
      <c r="T111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1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17" s="2">
        <f>'Custos Unitários'!$C$23*'Custos Unitários'!$E$23*'Custos Unitários'!$C$6</f>
        <v>24215.39534631159</v>
      </c>
      <c r="W1117" s="5">
        <f>SUM(Tabela3[[#This Row],[opex duto e fibra]:[opex infra estação]])</f>
        <v>61988.574692115617</v>
      </c>
    </row>
    <row r="1118" spans="1:23" x14ac:dyDescent="0.25">
      <c r="A1118" s="10">
        <v>320430</v>
      </c>
      <c r="B1118" s="10" t="s">
        <v>67</v>
      </c>
      <c r="C1118" s="10" t="s">
        <v>3569</v>
      </c>
      <c r="D1118" s="10" t="s">
        <v>3570</v>
      </c>
      <c r="E1118" s="10">
        <v>320120</v>
      </c>
      <c r="F1118" s="10" t="s">
        <v>67</v>
      </c>
      <c r="G1118" s="10" t="s">
        <v>3571</v>
      </c>
      <c r="H1118" s="10" t="s">
        <v>3572</v>
      </c>
      <c r="I1118" s="10">
        <v>1</v>
      </c>
      <c r="J1118" s="11">
        <v>39.506</v>
      </c>
      <c r="K1118" s="11">
        <f>IF(Tabela1[[#This Row],[distância '[km']]]&gt;100,TRUNC(Tabela1[[#This Row],[distância '[km']]]/'Custos Unitários'!$C$7,0),0)</f>
        <v>0</v>
      </c>
      <c r="L1118" s="1">
        <f>Tabela1[[#This Row],[distância '[km']]]*(1+'Custos Unitários'!$C$8)*(('Custos Unitários'!$C$21*'Custos Unitários'!$C$4)+('Custos Unitários'!$C$22*'Custos Unitários'!$C$5))</f>
        <v>1511810.8812778331</v>
      </c>
      <c r="M1118" s="1">
        <f>Tabela1[[#This Row],[Qtdade Amplificação]]*('Custos Unitários'!C$20)+IF(Tabela1[[#This Row],[Qtdade Amplificação]]&gt;4,TRUNC(Tabela1[[#This Row],[Qtdade Amplificação]]/4)*'Custos Unitários'!C$17,0)</f>
        <v>0</v>
      </c>
      <c r="N111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1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18" s="1">
        <f>'Custos Unitários'!$C$23*'Custos Unitários'!$C$6</f>
        <v>302692.44182889489</v>
      </c>
      <c r="Q1118" s="5">
        <f>SUM(Tabela2[[#This Row],[custo duto e fibra]:[custo infra estação]])</f>
        <v>2180975.1208280642</v>
      </c>
      <c r="R1118" s="2">
        <f>Tabela1[[#This Row],[distância '[km']]]*(1+'Custos Unitários'!$C$8)*('Custos Unitários'!$C$21*'Custos Unitários'!$C$4*'Custos Unitários'!$E$21+'Custos Unitários'!$C$22*'Custos Unitários'!$C$5*'Custos Unitários'!$E$22)</f>
        <v>18141.730575334001</v>
      </c>
      <c r="S1118" s="2">
        <f>Tabela1[[#This Row],[Qtdade Amplificação]]*('Custos Unitários'!D$20)+IF(Tabela1[[#This Row],[Qtdade Amplificação]]&gt;4,TRUNC(Tabela1[[#This Row],[Qtdade Amplificação]]/4)*'Custos Unitários'!D$17,0)</f>
        <v>0</v>
      </c>
      <c r="T111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1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18" s="2">
        <f>'Custos Unitários'!$C$23*'Custos Unitários'!$E$23*'Custos Unitários'!$C$6</f>
        <v>24215.39534631159</v>
      </c>
      <c r="W1118" s="5">
        <f>SUM(Tabela3[[#This Row],[opex duto e fibra]:[opex infra estação]])</f>
        <v>75344.371078816723</v>
      </c>
    </row>
    <row r="1119" spans="1:23" x14ac:dyDescent="0.25">
      <c r="A1119" s="10">
        <v>210927</v>
      </c>
      <c r="B1119" s="10" t="s">
        <v>17</v>
      </c>
      <c r="C1119" s="10" t="s">
        <v>3577</v>
      </c>
      <c r="D1119" s="10" t="s">
        <v>3578</v>
      </c>
      <c r="E1119" s="10">
        <v>210860</v>
      </c>
      <c r="F1119" s="10" t="s">
        <v>17</v>
      </c>
      <c r="G1119" s="10" t="s">
        <v>327</v>
      </c>
      <c r="H1119" s="10" t="s">
        <v>328</v>
      </c>
      <c r="I1119" s="10">
        <v>1</v>
      </c>
      <c r="J1119" s="11">
        <v>35.823999999999998</v>
      </c>
      <c r="K1119" s="11">
        <f>IF(Tabela1[[#This Row],[distância '[km']]]&gt;100,TRUNC(Tabela1[[#This Row],[distância '[km']]]/'Custos Unitários'!$C$7,0),0)</f>
        <v>0</v>
      </c>
      <c r="L1119" s="1">
        <f>Tabela1[[#This Row],[distância '[km']]]*(1+'Custos Unitários'!$C$8)*(('Custos Unitários'!$C$21*'Custos Unitários'!$C$4)+('Custos Unitários'!$C$22*'Custos Unitários'!$C$5))</f>
        <v>1370908.5458132208</v>
      </c>
      <c r="M1119" s="1">
        <f>Tabela1[[#This Row],[Qtdade Amplificação]]*('Custos Unitários'!C$20)+IF(Tabela1[[#This Row],[Qtdade Amplificação]]&gt;4,TRUNC(Tabela1[[#This Row],[Qtdade Amplificação]]/4)*'Custos Unitários'!C$17,0)</f>
        <v>0</v>
      </c>
      <c r="N111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1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19" s="1">
        <f>'Custos Unitários'!$C$23*'Custos Unitários'!$C$6</f>
        <v>302692.44182889489</v>
      </c>
      <c r="Q1119" s="5">
        <f>SUM(Tabela2[[#This Row],[custo duto e fibra]:[custo infra estação]])</f>
        <v>2040072.7853634518</v>
      </c>
      <c r="R1119" s="2">
        <f>Tabela1[[#This Row],[distância '[km']]]*(1+'Custos Unitários'!$C$8)*('Custos Unitários'!$C$21*'Custos Unitários'!$C$4*'Custos Unitários'!$E$21+'Custos Unitários'!$C$22*'Custos Unitários'!$C$5*'Custos Unitários'!$E$22)</f>
        <v>16450.902549758652</v>
      </c>
      <c r="S1119" s="2">
        <f>Tabela1[[#This Row],[Qtdade Amplificação]]*('Custos Unitários'!D$20)+IF(Tabela1[[#This Row],[Qtdade Amplificação]]&gt;4,TRUNC(Tabela1[[#This Row],[Qtdade Amplificação]]/4)*'Custos Unitários'!D$17,0)</f>
        <v>0</v>
      </c>
      <c r="T111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1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19" s="2">
        <f>'Custos Unitários'!$C$23*'Custos Unitários'!$E$23*'Custos Unitários'!$C$6</f>
        <v>24215.39534631159</v>
      </c>
      <c r="W1119" s="5">
        <f>SUM(Tabela3[[#This Row],[opex duto e fibra]:[opex infra estação]])</f>
        <v>73653.543053241374</v>
      </c>
    </row>
    <row r="1120" spans="1:23" x14ac:dyDescent="0.25">
      <c r="A1120" s="10">
        <v>150610</v>
      </c>
      <c r="B1120" s="10" t="s">
        <v>14</v>
      </c>
      <c r="C1120" s="10" t="s">
        <v>3579</v>
      </c>
      <c r="D1120" s="10" t="s">
        <v>3580</v>
      </c>
      <c r="E1120" s="10">
        <v>150220</v>
      </c>
      <c r="F1120" s="10" t="s">
        <v>14</v>
      </c>
      <c r="G1120" s="10" t="s">
        <v>4884</v>
      </c>
      <c r="H1120" s="10" t="s">
        <v>4885</v>
      </c>
      <c r="I1120" s="10">
        <v>1</v>
      </c>
      <c r="J1120" s="11">
        <v>36.048999999999999</v>
      </c>
      <c r="K1120" s="11">
        <f>IF(Tabela1[[#This Row],[distância '[km']]]&gt;100,TRUNC(Tabela1[[#This Row],[distância '[km']]]/'Custos Unitários'!$C$7,0),0)</f>
        <v>0</v>
      </c>
      <c r="L1120" s="1">
        <f>Tabela1[[#This Row],[distância '[km']]]*(1+'Custos Unitários'!$C$8)*(('Custos Unitários'!$C$21*'Custos Unitários'!$C$4)+('Custos Unitários'!$C$22*'Custos Unitários'!$C$5))</f>
        <v>1379518.8188929432</v>
      </c>
      <c r="M1120" s="1">
        <f>Tabela1[[#This Row],[Qtdade Amplificação]]*('Custos Unitários'!C$20)+IF(Tabela1[[#This Row],[Qtdade Amplificação]]&gt;4,TRUNC(Tabela1[[#This Row],[Qtdade Amplificação]]/4)*'Custos Unitários'!C$17,0)</f>
        <v>0</v>
      </c>
      <c r="N112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2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20" s="1">
        <f>'Custos Unitários'!$C$23*'Custos Unitários'!$C$6</f>
        <v>302692.44182889489</v>
      </c>
      <c r="Q1120" s="5">
        <f>SUM(Tabela2[[#This Row],[custo duto e fibra]:[custo infra estação]])</f>
        <v>2048683.0584431742</v>
      </c>
      <c r="R1120" s="2">
        <f>Tabela1[[#This Row],[distância '[km']]]*(1+'Custos Unitários'!$C$8)*('Custos Unitários'!$C$21*'Custos Unitários'!$C$4*'Custos Unitários'!$E$21+'Custos Unitários'!$C$22*'Custos Unitários'!$C$5*'Custos Unitários'!$E$22)</f>
        <v>16554.225826715319</v>
      </c>
      <c r="S1120" s="2">
        <f>Tabela1[[#This Row],[Qtdade Amplificação]]*('Custos Unitários'!D$20)+IF(Tabela1[[#This Row],[Qtdade Amplificação]]&gt;4,TRUNC(Tabela1[[#This Row],[Qtdade Amplificação]]/4)*'Custos Unitários'!D$17,0)</f>
        <v>0</v>
      </c>
      <c r="T112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2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20" s="2">
        <f>'Custos Unitários'!$C$23*'Custos Unitários'!$E$23*'Custos Unitários'!$C$6</f>
        <v>24215.39534631159</v>
      </c>
      <c r="W1120" s="5">
        <f>SUM(Tabela3[[#This Row],[opex duto e fibra]:[opex infra estação]])</f>
        <v>73756.866330198041</v>
      </c>
    </row>
    <row r="1121" spans="1:23" x14ac:dyDescent="0.25">
      <c r="A1121" s="10">
        <v>110147</v>
      </c>
      <c r="B1121" s="10" t="s">
        <v>180</v>
      </c>
      <c r="C1121" s="10" t="s">
        <v>3581</v>
      </c>
      <c r="D1121" s="10" t="s">
        <v>3582</v>
      </c>
      <c r="E1121" s="10">
        <v>110018</v>
      </c>
      <c r="F1121" s="10" t="s">
        <v>180</v>
      </c>
      <c r="G1121" s="10" t="s">
        <v>3583</v>
      </c>
      <c r="H1121" s="10" t="s">
        <v>3584</v>
      </c>
      <c r="I1121" s="10">
        <v>1</v>
      </c>
      <c r="J1121" s="11">
        <v>28.193000000000001</v>
      </c>
      <c r="K1121" s="11">
        <f>IF(Tabela1[[#This Row],[distância '[km']]]&gt;100,TRUNC(Tabela1[[#This Row],[distância '[km']]]/'Custos Unitários'!$C$7,0),0)</f>
        <v>0</v>
      </c>
      <c r="L1121" s="1">
        <f>Tabela1[[#This Row],[distância '[km']]]*(1+'Custos Unitários'!$C$8)*(('Custos Unitários'!$C$21*'Custos Unitários'!$C$4)+('Custos Unitários'!$C$22*'Custos Unitários'!$C$5))</f>
        <v>1078886.350829392</v>
      </c>
      <c r="M1121" s="1">
        <f>Tabela1[[#This Row],[Qtdade Amplificação]]*('Custos Unitários'!C$20)+IF(Tabela1[[#This Row],[Qtdade Amplificação]]&gt;4,TRUNC(Tabela1[[#This Row],[Qtdade Amplificação]]/4)*'Custos Unitários'!C$17,0)</f>
        <v>0</v>
      </c>
      <c r="N112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2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21" s="1">
        <f>'Custos Unitários'!$C$23*'Custos Unitários'!$C$6</f>
        <v>302692.44182889489</v>
      </c>
      <c r="Q1121" s="5">
        <f>SUM(Tabela2[[#This Row],[custo duto e fibra]:[custo infra estação]])</f>
        <v>1748050.590379623</v>
      </c>
      <c r="R1121" s="2">
        <f>Tabela1[[#This Row],[distância '[km']]]*(1+'Custos Unitários'!$C$8)*('Custos Unitários'!$C$21*'Custos Unitários'!$C$4*'Custos Unitários'!$E$21+'Custos Unitários'!$C$22*'Custos Unitários'!$C$5*'Custos Unitários'!$E$22)</f>
        <v>12946.636209952705</v>
      </c>
      <c r="S1121" s="2">
        <f>Tabela1[[#This Row],[Qtdade Amplificação]]*('Custos Unitários'!D$20)+IF(Tabela1[[#This Row],[Qtdade Amplificação]]&gt;4,TRUNC(Tabela1[[#This Row],[Qtdade Amplificação]]/4)*'Custos Unitários'!D$17,0)</f>
        <v>0</v>
      </c>
      <c r="T112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2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21" s="2">
        <f>'Custos Unitários'!$C$23*'Custos Unitários'!$E$23*'Custos Unitários'!$C$6</f>
        <v>24215.39534631159</v>
      </c>
      <c r="W1121" s="5">
        <f>SUM(Tabela3[[#This Row],[opex duto e fibra]:[opex infra estação]])</f>
        <v>70149.276713435436</v>
      </c>
    </row>
    <row r="1122" spans="1:23" x14ac:dyDescent="0.25">
      <c r="A1122" s="10">
        <v>210940</v>
      </c>
      <c r="B1122" s="10" t="s">
        <v>17</v>
      </c>
      <c r="C1122" s="10" t="s">
        <v>3585</v>
      </c>
      <c r="D1122" s="10" t="s">
        <v>3586</v>
      </c>
      <c r="E1122" s="10">
        <v>210500</v>
      </c>
      <c r="F1122" s="10" t="s">
        <v>17</v>
      </c>
      <c r="G1122" s="10" t="s">
        <v>1973</v>
      </c>
      <c r="H1122" s="10" t="s">
        <v>1974</v>
      </c>
      <c r="I1122" s="10">
        <v>0</v>
      </c>
      <c r="J1122" s="11">
        <v>11.24059052531091</v>
      </c>
      <c r="K1122" s="11">
        <f>IF(Tabela1[[#This Row],[distância '[km']]]&gt;100,TRUNC(Tabela1[[#This Row],[distância '[km']]]/'Custos Unitários'!$C$7,0),0)</f>
        <v>0</v>
      </c>
      <c r="L1122" s="1">
        <f>Tabela1[[#This Row],[distância '[km']]]*(1+'Custos Unitários'!$C$8)*(('Custos Unitários'!$C$21*'Custos Unitários'!$C$4)+('Custos Unitários'!$C$22*'Custos Unitários'!$C$5))</f>
        <v>430153.5733345201</v>
      </c>
      <c r="M1122" s="1">
        <f>Tabela1[[#This Row],[Qtdade Amplificação]]*('Custos Unitários'!C$20)+IF(Tabela1[[#This Row],[Qtdade Amplificação]]&gt;4,TRUNC(Tabela1[[#This Row],[Qtdade Amplificação]]/4)*'Custos Unitários'!C$17,0)</f>
        <v>0</v>
      </c>
      <c r="N112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2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22" s="1">
        <f>'Custos Unitários'!$C$23*'Custos Unitários'!$C$6</f>
        <v>302692.44182889489</v>
      </c>
      <c r="Q1122" s="5">
        <f>SUM(Tabela2[[#This Row],[custo duto e fibra]:[custo infra estação]])</f>
        <v>1099317.8128847512</v>
      </c>
      <c r="R1122" s="2">
        <f>Tabela1[[#This Row],[distância '[km']]]*(1+'Custos Unitários'!$C$8)*('Custos Unitários'!$C$21*'Custos Unitários'!$C$4*'Custos Unitários'!$E$21+'Custos Unitários'!$C$22*'Custos Unitários'!$C$5*'Custos Unitários'!$E$22)</f>
        <v>5161.842880014241</v>
      </c>
      <c r="S1122" s="2">
        <f>Tabela1[[#This Row],[Qtdade Amplificação]]*('Custos Unitários'!D$20)+IF(Tabela1[[#This Row],[Qtdade Amplificação]]&gt;4,TRUNC(Tabela1[[#This Row],[Qtdade Amplificação]]/4)*'Custos Unitários'!D$17,0)</f>
        <v>0</v>
      </c>
      <c r="T112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2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22" s="2">
        <f>'Custos Unitários'!$C$23*'Custos Unitários'!$E$23*'Custos Unitários'!$C$6</f>
        <v>24215.39534631159</v>
      </c>
      <c r="W1122" s="5">
        <f>SUM(Tabela3[[#This Row],[opex duto e fibra]:[opex infra estação]])</f>
        <v>62364.483383496961</v>
      </c>
    </row>
    <row r="1123" spans="1:23" x14ac:dyDescent="0.25">
      <c r="A1123" s="10">
        <v>251230</v>
      </c>
      <c r="B1123" s="10" t="s">
        <v>61</v>
      </c>
      <c r="C1123" s="10" t="s">
        <v>3587</v>
      </c>
      <c r="D1123" s="10" t="s">
        <v>3588</v>
      </c>
      <c r="E1123" s="10">
        <v>260560</v>
      </c>
      <c r="F1123" s="10" t="s">
        <v>13</v>
      </c>
      <c r="G1123" s="10" t="s">
        <v>1743</v>
      </c>
      <c r="H1123" s="10" t="s">
        <v>1744</v>
      </c>
      <c r="I1123" s="10">
        <v>1</v>
      </c>
      <c r="J1123" s="11">
        <v>19.39</v>
      </c>
      <c r="K1123" s="11">
        <f>IF(Tabela1[[#This Row],[distância '[km']]]&gt;100,TRUNC(Tabela1[[#This Row],[distância '[km']]]/'Custos Unitários'!$C$7,0),0)</f>
        <v>0</v>
      </c>
      <c r="L1123" s="1">
        <f>Tabela1[[#This Row],[distância '[km']]]*(1+'Custos Unitários'!$C$8)*(('Custos Unitários'!$C$21*'Custos Unitários'!$C$4)+('Custos Unitários'!$C$22*'Custos Unitários'!$C$5))</f>
        <v>742014.20007029793</v>
      </c>
      <c r="M1123" s="1">
        <f>Tabela1[[#This Row],[Qtdade Amplificação]]*('Custos Unitários'!C$20)+IF(Tabela1[[#This Row],[Qtdade Amplificação]]&gt;4,TRUNC(Tabela1[[#This Row],[Qtdade Amplificação]]/4)*'Custos Unitários'!C$17,0)</f>
        <v>0</v>
      </c>
      <c r="N112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2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23" s="1">
        <f>'Custos Unitários'!$C$23*'Custos Unitários'!$C$6</f>
        <v>302692.44182889489</v>
      </c>
      <c r="Q1123" s="5">
        <f>SUM(Tabela2[[#This Row],[custo duto e fibra]:[custo infra estação]])</f>
        <v>1411178.4396205291</v>
      </c>
      <c r="R1123" s="2">
        <f>Tabela1[[#This Row],[distância '[km']]]*(1+'Custos Unitários'!$C$8)*('Custos Unitários'!$C$21*'Custos Unitários'!$C$4*'Custos Unitários'!$E$21+'Custos Unitários'!$C$22*'Custos Unitários'!$C$5*'Custos Unitários'!$E$22)</f>
        <v>8904.1704008435754</v>
      </c>
      <c r="S1123" s="2">
        <f>Tabela1[[#This Row],[Qtdade Amplificação]]*('Custos Unitários'!D$20)+IF(Tabela1[[#This Row],[Qtdade Amplificação]]&gt;4,TRUNC(Tabela1[[#This Row],[Qtdade Amplificação]]/4)*'Custos Unitários'!D$17,0)</f>
        <v>0</v>
      </c>
      <c r="T112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2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23" s="2">
        <f>'Custos Unitários'!$C$23*'Custos Unitários'!$E$23*'Custos Unitários'!$C$6</f>
        <v>24215.39534631159</v>
      </c>
      <c r="W1123" s="5">
        <f>SUM(Tabela3[[#This Row],[opex duto e fibra]:[opex infra estação]])</f>
        <v>66106.810904326296</v>
      </c>
    </row>
    <row r="1124" spans="1:23" x14ac:dyDescent="0.25">
      <c r="A1124" s="10">
        <v>431515</v>
      </c>
      <c r="B1124" s="10" t="s">
        <v>32</v>
      </c>
      <c r="C1124" s="10" t="s">
        <v>3589</v>
      </c>
      <c r="D1124" s="10" t="s">
        <v>3590</v>
      </c>
      <c r="E1124" s="10">
        <v>430245</v>
      </c>
      <c r="F1124" s="10" t="s">
        <v>32</v>
      </c>
      <c r="G1124" s="10" t="s">
        <v>1887</v>
      </c>
      <c r="H1124" s="10" t="s">
        <v>1888</v>
      </c>
      <c r="I1124" s="10">
        <v>1</v>
      </c>
      <c r="J1124" s="11">
        <v>18.837</v>
      </c>
      <c r="K1124" s="11">
        <f>IF(Tabela1[[#This Row],[distância '[km']]]&gt;100,TRUNC(Tabela1[[#This Row],[distância '[km']]]/'Custos Unitários'!$C$7,0),0)</f>
        <v>0</v>
      </c>
      <c r="L1124" s="1">
        <f>Tabela1[[#This Row],[distância '[km']]]*(1+'Custos Unitários'!$C$8)*(('Custos Unitários'!$C$21*'Custos Unitários'!$C$4)+('Custos Unitários'!$C$22*'Custos Unitários'!$C$5))</f>
        <v>720852.06223435793</v>
      </c>
      <c r="M1124" s="1">
        <f>Tabela1[[#This Row],[Qtdade Amplificação]]*('Custos Unitários'!C$20)+IF(Tabela1[[#This Row],[Qtdade Amplificação]]&gt;4,TRUNC(Tabela1[[#This Row],[Qtdade Amplificação]]/4)*'Custos Unitários'!C$17,0)</f>
        <v>0</v>
      </c>
      <c r="N112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2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24" s="1">
        <f>'Custos Unitários'!$C$23*'Custos Unitários'!$C$6</f>
        <v>302692.44182889489</v>
      </c>
      <c r="Q1124" s="5">
        <f>SUM(Tabela2[[#This Row],[custo duto e fibra]:[custo infra estação]])</f>
        <v>1390016.3017845892</v>
      </c>
      <c r="R1124" s="2">
        <f>Tabela1[[#This Row],[distância '[km']]]*(1+'Custos Unitários'!$C$8)*('Custos Unitários'!$C$21*'Custos Unitários'!$C$4*'Custos Unitários'!$E$21+'Custos Unitários'!$C$22*'Custos Unitários'!$C$5*'Custos Unitários'!$E$22)</f>
        <v>8650.2247468122951</v>
      </c>
      <c r="S1124" s="2">
        <f>Tabela1[[#This Row],[Qtdade Amplificação]]*('Custos Unitários'!D$20)+IF(Tabela1[[#This Row],[Qtdade Amplificação]]&gt;4,TRUNC(Tabela1[[#This Row],[Qtdade Amplificação]]/4)*'Custos Unitários'!D$17,0)</f>
        <v>0</v>
      </c>
      <c r="T112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2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24" s="2">
        <f>'Custos Unitários'!$C$23*'Custos Unitários'!$E$23*'Custos Unitários'!$C$6</f>
        <v>24215.39534631159</v>
      </c>
      <c r="W1124" s="5">
        <f>SUM(Tabela3[[#This Row],[opex duto e fibra]:[opex infra estação]])</f>
        <v>65852.865250295028</v>
      </c>
    </row>
    <row r="1125" spans="1:23" x14ac:dyDescent="0.25">
      <c r="A1125" s="10">
        <v>431520</v>
      </c>
      <c r="B1125" s="10" t="s">
        <v>32</v>
      </c>
      <c r="C1125" s="10" t="s">
        <v>3591</v>
      </c>
      <c r="D1125" s="10" t="s">
        <v>3592</v>
      </c>
      <c r="E1125" s="10">
        <v>431030</v>
      </c>
      <c r="F1125" s="10" t="s">
        <v>32</v>
      </c>
      <c r="G1125" s="10" t="s">
        <v>288</v>
      </c>
      <c r="H1125" s="10" t="s">
        <v>289</v>
      </c>
      <c r="I1125" s="10">
        <v>1</v>
      </c>
      <c r="J1125" s="11">
        <v>11.742000000000001</v>
      </c>
      <c r="K1125" s="11">
        <f>IF(Tabela1[[#This Row],[distância '[km']]]&gt;100,TRUNC(Tabela1[[#This Row],[distância '[km']]]/'Custos Unitários'!$C$7,0),0)</f>
        <v>0</v>
      </c>
      <c r="L1125" s="1">
        <f>Tabela1[[#This Row],[distância '[km']]]*(1+'Custos Unitários'!$C$8)*(('Custos Unitários'!$C$21*'Custos Unitários'!$C$4)+('Custos Unitários'!$C$22*'Custos Unitários'!$C$5))</f>
        <v>449341.4511204455</v>
      </c>
      <c r="M1125" s="1">
        <f>Tabela1[[#This Row],[Qtdade Amplificação]]*('Custos Unitários'!C$20)+IF(Tabela1[[#This Row],[Qtdade Amplificação]]&gt;4,TRUNC(Tabela1[[#This Row],[Qtdade Amplificação]]/4)*'Custos Unitários'!C$17,0)</f>
        <v>0</v>
      </c>
      <c r="N112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2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25" s="1">
        <f>'Custos Unitários'!$C$23*'Custos Unitários'!$C$6</f>
        <v>302692.44182889489</v>
      </c>
      <c r="Q1125" s="5">
        <f>SUM(Tabela2[[#This Row],[custo duto e fibra]:[custo infra estação]])</f>
        <v>1118505.6906706768</v>
      </c>
      <c r="R1125" s="2">
        <f>Tabela1[[#This Row],[distância '[km']]]*(1+'Custos Unitários'!$C$8)*('Custos Unitários'!$C$21*'Custos Unitários'!$C$4*'Custos Unitários'!$E$21+'Custos Unitários'!$C$22*'Custos Unitários'!$C$5*'Custos Unitários'!$E$22)</f>
        <v>5392.0974134453463</v>
      </c>
      <c r="S1125" s="2">
        <f>Tabela1[[#This Row],[Qtdade Amplificação]]*('Custos Unitários'!D$20)+IF(Tabela1[[#This Row],[Qtdade Amplificação]]&gt;4,TRUNC(Tabela1[[#This Row],[Qtdade Amplificação]]/4)*'Custos Unitários'!D$17,0)</f>
        <v>0</v>
      </c>
      <c r="T112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2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25" s="2">
        <f>'Custos Unitários'!$C$23*'Custos Unitários'!$E$23*'Custos Unitários'!$C$6</f>
        <v>24215.39534631159</v>
      </c>
      <c r="W1125" s="5">
        <f>SUM(Tabela3[[#This Row],[opex duto e fibra]:[opex infra estação]])</f>
        <v>62594.737916928076</v>
      </c>
    </row>
    <row r="1126" spans="1:23" x14ac:dyDescent="0.25">
      <c r="A1126" s="10">
        <v>315370</v>
      </c>
      <c r="B1126" s="10" t="s">
        <v>37</v>
      </c>
      <c r="C1126" s="10" t="s">
        <v>3593</v>
      </c>
      <c r="D1126" s="10" t="s">
        <v>3594</v>
      </c>
      <c r="E1126" s="10">
        <v>310020</v>
      </c>
      <c r="F1126" s="10" t="s">
        <v>37</v>
      </c>
      <c r="G1126" s="10" t="s">
        <v>1190</v>
      </c>
      <c r="H1126" s="10" t="s">
        <v>1191</v>
      </c>
      <c r="I1126" s="10">
        <v>1</v>
      </c>
      <c r="J1126" s="11">
        <v>21.369</v>
      </c>
      <c r="K1126" s="11">
        <f>IF(Tabela1[[#This Row],[distância '[km']]]&gt;100,TRUNC(Tabela1[[#This Row],[distância '[km']]]/'Custos Unitários'!$C$7,0),0)</f>
        <v>0</v>
      </c>
      <c r="L1126" s="1">
        <f>Tabela1[[#This Row],[distância '[km']]]*(1+'Custos Unitários'!$C$8)*(('Custos Unitários'!$C$21*'Custos Unitários'!$C$4)+('Custos Unitários'!$C$22*'Custos Unitários'!$C$5))</f>
        <v>817746.33529150044</v>
      </c>
      <c r="M1126" s="1">
        <f>Tabela1[[#This Row],[Qtdade Amplificação]]*('Custos Unitários'!C$20)+IF(Tabela1[[#This Row],[Qtdade Amplificação]]&gt;4,TRUNC(Tabela1[[#This Row],[Qtdade Amplificação]]/4)*'Custos Unitários'!C$17,0)</f>
        <v>0</v>
      </c>
      <c r="N112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2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26" s="1">
        <f>'Custos Unitários'!$C$23*'Custos Unitários'!$C$6</f>
        <v>302692.44182889489</v>
      </c>
      <c r="Q1126" s="5">
        <f>SUM(Tabela2[[#This Row],[custo duto e fibra]:[custo infra estação]])</f>
        <v>1486910.5748417317</v>
      </c>
      <c r="R1126" s="2">
        <f>Tabela1[[#This Row],[distância '[km']]]*(1+'Custos Unitários'!$C$8)*('Custos Unitários'!$C$21*'Custos Unitários'!$C$4*'Custos Unitários'!$E$21+'Custos Unitários'!$C$22*'Custos Unitários'!$C$5*'Custos Unitários'!$E$22)</f>
        <v>9812.9560234980072</v>
      </c>
      <c r="S1126" s="2">
        <f>Tabela1[[#This Row],[Qtdade Amplificação]]*('Custos Unitários'!D$20)+IF(Tabela1[[#This Row],[Qtdade Amplificação]]&gt;4,TRUNC(Tabela1[[#This Row],[Qtdade Amplificação]]/4)*'Custos Unitários'!D$17,0)</f>
        <v>0</v>
      </c>
      <c r="T112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2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26" s="2">
        <f>'Custos Unitários'!$C$23*'Custos Unitários'!$E$23*'Custos Unitários'!$C$6</f>
        <v>24215.39534631159</v>
      </c>
      <c r="W1126" s="5">
        <f>SUM(Tabela3[[#This Row],[opex duto e fibra]:[opex infra estação]])</f>
        <v>67015.596526980735</v>
      </c>
    </row>
    <row r="1127" spans="1:23" x14ac:dyDescent="0.25">
      <c r="A1127" s="10">
        <v>150611</v>
      </c>
      <c r="B1127" s="10" t="s">
        <v>14</v>
      </c>
      <c r="C1127" s="10" t="s">
        <v>3595</v>
      </c>
      <c r="D1127" s="10" t="s">
        <v>3596</v>
      </c>
      <c r="E1127" s="10">
        <v>150220</v>
      </c>
      <c r="F1127" s="10" t="s">
        <v>14</v>
      </c>
      <c r="G1127" s="10" t="s">
        <v>4884</v>
      </c>
      <c r="H1127" s="10" t="s">
        <v>4885</v>
      </c>
      <c r="I1127" s="10">
        <v>1</v>
      </c>
      <c r="J1127" s="11">
        <v>51.124000000000002</v>
      </c>
      <c r="K1127" s="11">
        <f>IF(Tabela1[[#This Row],[distância '[km']]]&gt;100,TRUNC(Tabela1[[#This Row],[distância '[km']]]/'Custos Unitários'!$C$7,0),0)</f>
        <v>0</v>
      </c>
      <c r="L1127" s="1">
        <f>Tabela1[[#This Row],[distância '[km']]]*(1+'Custos Unitários'!$C$8)*(('Custos Unitários'!$C$21*'Custos Unitários'!$C$4)+('Custos Unitários'!$C$22*'Custos Unitários'!$C$5))</f>
        <v>1956407.1152343429</v>
      </c>
      <c r="M1127" s="1">
        <f>Tabela1[[#This Row],[Qtdade Amplificação]]*('Custos Unitários'!C$20)+IF(Tabela1[[#This Row],[Qtdade Amplificação]]&gt;4,TRUNC(Tabela1[[#This Row],[Qtdade Amplificação]]/4)*'Custos Unitários'!C$17,0)</f>
        <v>0</v>
      </c>
      <c r="N112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12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127" s="1">
        <f>'Custos Unitários'!$C$23*'Custos Unitários'!$C$6</f>
        <v>302692.44182889489</v>
      </c>
      <c r="Q1127" s="5">
        <f>SUM(Tabela2[[#This Row],[custo duto e fibra]:[custo infra estação]])</f>
        <v>2630981.0427352162</v>
      </c>
      <c r="R1127" s="2">
        <f>Tabela1[[#This Row],[distância '[km']]]*(1+'Custos Unitários'!$C$8)*('Custos Unitários'!$C$21*'Custos Unitários'!$C$4*'Custos Unitários'!$E$21+'Custos Unitários'!$C$22*'Custos Unitários'!$C$5*'Custos Unitários'!$E$22)</f>
        <v>23476.885382812117</v>
      </c>
      <c r="S1127" s="2">
        <f>Tabela1[[#This Row],[Qtdade Amplificação]]*('Custos Unitários'!D$20)+IF(Tabela1[[#This Row],[Qtdade Amplificação]]&gt;4,TRUNC(Tabela1[[#This Row],[Qtdade Amplificação]]/4)*'Custos Unitários'!D$17,0)</f>
        <v>0</v>
      </c>
      <c r="T112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12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127" s="2">
        <f>'Custos Unitários'!$C$23*'Custos Unitários'!$E$23*'Custos Unitários'!$C$6</f>
        <v>24215.39534631159</v>
      </c>
      <c r="W1127" s="5">
        <f>SUM(Tabela3[[#This Row],[opex duto e fibra]:[opex infra estação]])</f>
        <v>81220.494681359065</v>
      </c>
    </row>
    <row r="1128" spans="1:23" x14ac:dyDescent="0.25">
      <c r="A1128" s="10">
        <v>220865</v>
      </c>
      <c r="B1128" s="10" t="s">
        <v>27</v>
      </c>
      <c r="C1128" s="10" t="s">
        <v>3597</v>
      </c>
      <c r="D1128" s="10" t="s">
        <v>3598</v>
      </c>
      <c r="E1128" s="10">
        <v>260020</v>
      </c>
      <c r="F1128" s="10" t="s">
        <v>13</v>
      </c>
      <c r="G1128" s="10" t="s">
        <v>49</v>
      </c>
      <c r="H1128" s="10" t="s">
        <v>50</v>
      </c>
      <c r="I1128" s="10">
        <v>1</v>
      </c>
      <c r="J1128" s="11">
        <v>73.284000000000006</v>
      </c>
      <c r="K1128" s="11">
        <f>IF(Tabela1[[#This Row],[distância '[km']]]&gt;100,TRUNC(Tabela1[[#This Row],[distância '[km']]]/'Custos Unitários'!$C$7,0),0)</f>
        <v>0</v>
      </c>
      <c r="L1128" s="1">
        <f>Tabela1[[#This Row],[distância '[km']]]*(1+'Custos Unitários'!$C$8)*(('Custos Unitários'!$C$21*'Custos Unitários'!$C$4)+('Custos Unitários'!$C$22*'Custos Unitários'!$C$5))</f>
        <v>2804423.3438861123</v>
      </c>
      <c r="M1128" s="1">
        <f>Tabela1[[#This Row],[Qtdade Amplificação]]*('Custos Unitários'!C$20)+IF(Tabela1[[#This Row],[Qtdade Amplificação]]&gt;4,TRUNC(Tabela1[[#This Row],[Qtdade Amplificação]]/4)*'Custos Unitários'!C$17,0)</f>
        <v>0</v>
      </c>
      <c r="N112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12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128" s="1">
        <f>'Custos Unitários'!$C$23*'Custos Unitários'!$C$6</f>
        <v>302692.44182889489</v>
      </c>
      <c r="Q1128" s="5">
        <f>SUM(Tabela2[[#This Row],[custo duto e fibra]:[custo infra estação]])</f>
        <v>3478997.2713869857</v>
      </c>
      <c r="R1128" s="2">
        <f>Tabela1[[#This Row],[distância '[km']]]*(1+'Custos Unitários'!$C$8)*('Custos Unitários'!$C$21*'Custos Unitários'!$C$4*'Custos Unitários'!$E$21+'Custos Unitários'!$C$22*'Custos Unitários'!$C$5*'Custos Unitários'!$E$22)</f>
        <v>33653.080126633351</v>
      </c>
      <c r="S1128" s="2">
        <f>Tabela1[[#This Row],[Qtdade Amplificação]]*('Custos Unitários'!D$20)+IF(Tabela1[[#This Row],[Qtdade Amplificação]]&gt;4,TRUNC(Tabela1[[#This Row],[Qtdade Amplificação]]/4)*'Custos Unitários'!D$17,0)</f>
        <v>0</v>
      </c>
      <c r="T112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12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128" s="2">
        <f>'Custos Unitários'!$C$23*'Custos Unitários'!$E$23*'Custos Unitários'!$C$6</f>
        <v>24215.39534631159</v>
      </c>
      <c r="W1128" s="5">
        <f>SUM(Tabela3[[#This Row],[opex duto e fibra]:[opex infra estação]])</f>
        <v>91396.689425180288</v>
      </c>
    </row>
    <row r="1129" spans="1:23" x14ac:dyDescent="0.25">
      <c r="A1129" s="10">
        <v>315380</v>
      </c>
      <c r="B1129" s="10" t="s">
        <v>37</v>
      </c>
      <c r="C1129" s="10" t="s">
        <v>3599</v>
      </c>
      <c r="D1129" s="10" t="s">
        <v>3600</v>
      </c>
      <c r="E1129" s="10">
        <v>311830</v>
      </c>
      <c r="F1129" s="10" t="s">
        <v>37</v>
      </c>
      <c r="G1129" s="10" t="s">
        <v>1158</v>
      </c>
      <c r="H1129" s="10" t="s">
        <v>1159</v>
      </c>
      <c r="I1129" s="10">
        <v>1</v>
      </c>
      <c r="J1129" s="11">
        <v>20.218</v>
      </c>
      <c r="K1129" s="11">
        <f>IF(Tabela1[[#This Row],[distância '[km']]]&gt;100,TRUNC(Tabela1[[#This Row],[distância '[km']]]/'Custos Unitários'!$C$7,0),0)</f>
        <v>0</v>
      </c>
      <c r="L1129" s="1">
        <f>Tabela1[[#This Row],[distância '[km']]]*(1+'Custos Unitários'!$C$8)*(('Custos Unitários'!$C$21*'Custos Unitários'!$C$4)+('Custos Unitários'!$C$22*'Custos Unitários'!$C$5))</f>
        <v>773700.00500367617</v>
      </c>
      <c r="M1129" s="1">
        <f>Tabela1[[#This Row],[Qtdade Amplificação]]*('Custos Unitários'!C$20)+IF(Tabela1[[#This Row],[Qtdade Amplificação]]&gt;4,TRUNC(Tabela1[[#This Row],[Qtdade Amplificação]]/4)*'Custos Unitários'!C$17,0)</f>
        <v>0</v>
      </c>
      <c r="N112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2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29" s="1">
        <f>'Custos Unitários'!$C$23*'Custos Unitários'!$C$6</f>
        <v>302692.44182889489</v>
      </c>
      <c r="Q1129" s="5">
        <f>SUM(Tabela2[[#This Row],[custo duto e fibra]:[custo infra estação]])</f>
        <v>1442864.2445539073</v>
      </c>
      <c r="R1129" s="2">
        <f>Tabela1[[#This Row],[distância '[km']]]*(1+'Custos Unitários'!$C$8)*('Custos Unitários'!$C$21*'Custos Unitários'!$C$4*'Custos Unitários'!$E$21+'Custos Unitários'!$C$22*'Custos Unitários'!$C$5*'Custos Unitários'!$E$22)</f>
        <v>9284.4000600441159</v>
      </c>
      <c r="S1129" s="2">
        <f>Tabela1[[#This Row],[Qtdade Amplificação]]*('Custos Unitários'!D$20)+IF(Tabela1[[#This Row],[Qtdade Amplificação]]&gt;4,TRUNC(Tabela1[[#This Row],[Qtdade Amplificação]]/4)*'Custos Unitários'!D$17,0)</f>
        <v>0</v>
      </c>
      <c r="T112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2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29" s="2">
        <f>'Custos Unitários'!$C$23*'Custos Unitários'!$E$23*'Custos Unitários'!$C$6</f>
        <v>24215.39534631159</v>
      </c>
      <c r="W1129" s="5">
        <f>SUM(Tabela3[[#This Row],[opex duto e fibra]:[opex infra estação]])</f>
        <v>66487.04056352684</v>
      </c>
    </row>
    <row r="1130" spans="1:23" x14ac:dyDescent="0.25">
      <c r="A1130" s="10">
        <v>431532</v>
      </c>
      <c r="B1130" s="10" t="s">
        <v>32</v>
      </c>
      <c r="C1130" s="10" t="s">
        <v>3601</v>
      </c>
      <c r="D1130" s="10" t="s">
        <v>3602</v>
      </c>
      <c r="E1130" s="10">
        <v>432149</v>
      </c>
      <c r="F1130" s="10" t="s">
        <v>32</v>
      </c>
      <c r="G1130" s="10" t="s">
        <v>2315</v>
      </c>
      <c r="H1130" s="10" t="s">
        <v>2316</v>
      </c>
      <c r="I1130" s="10">
        <v>1</v>
      </c>
      <c r="J1130" s="11">
        <v>30.088000000000001</v>
      </c>
      <c r="K1130" s="11">
        <f>IF(Tabela1[[#This Row],[distância '[km']]]&gt;100,TRUNC(Tabela1[[#This Row],[distância '[km']]]/'Custos Unitários'!$C$7,0),0)</f>
        <v>0</v>
      </c>
      <c r="L1130" s="1">
        <f>Tabela1[[#This Row],[distância '[km']]]*(1+'Custos Unitários'!$C$8)*(('Custos Unitários'!$C$21*'Custos Unitários'!$C$4)+('Custos Unitários'!$C$22*'Custos Unitários'!$C$5))</f>
        <v>1151403.9841008317</v>
      </c>
      <c r="M1130" s="1">
        <f>Tabela1[[#This Row],[Qtdade Amplificação]]*('Custos Unitários'!C$20)+IF(Tabela1[[#This Row],[Qtdade Amplificação]]&gt;4,TRUNC(Tabela1[[#This Row],[Qtdade Amplificação]]/4)*'Custos Unitários'!C$17,0)</f>
        <v>0</v>
      </c>
      <c r="N113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3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30" s="1">
        <f>'Custos Unitários'!$C$23*'Custos Unitários'!$C$6</f>
        <v>302692.44182889489</v>
      </c>
      <c r="Q1130" s="5">
        <f>SUM(Tabela2[[#This Row],[custo duto e fibra]:[custo infra estação]])</f>
        <v>1820568.2236510627</v>
      </c>
      <c r="R1130" s="2">
        <f>Tabela1[[#This Row],[distância '[km']]]*(1+'Custos Unitários'!$C$8)*('Custos Unitários'!$C$21*'Custos Unitários'!$C$4*'Custos Unitários'!$E$21+'Custos Unitários'!$C$22*'Custos Unitários'!$C$5*'Custos Unitários'!$E$22)</f>
        <v>13816.847809209979</v>
      </c>
      <c r="S1130" s="2">
        <f>Tabela1[[#This Row],[Qtdade Amplificação]]*('Custos Unitários'!D$20)+IF(Tabela1[[#This Row],[Qtdade Amplificação]]&gt;4,TRUNC(Tabela1[[#This Row],[Qtdade Amplificação]]/4)*'Custos Unitários'!D$17,0)</f>
        <v>0</v>
      </c>
      <c r="T113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3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30" s="2">
        <f>'Custos Unitários'!$C$23*'Custos Unitários'!$E$23*'Custos Unitários'!$C$6</f>
        <v>24215.39534631159</v>
      </c>
      <c r="W1130" s="5">
        <f>SUM(Tabela3[[#This Row],[opex duto e fibra]:[opex infra estação]])</f>
        <v>71019.488312692702</v>
      </c>
    </row>
    <row r="1131" spans="1:23" x14ac:dyDescent="0.25">
      <c r="A1131" s="10">
        <v>292590</v>
      </c>
      <c r="B1131" s="10" t="s">
        <v>8</v>
      </c>
      <c r="C1131" s="10" t="s">
        <v>3603</v>
      </c>
      <c r="D1131" s="10" t="s">
        <v>3604</v>
      </c>
      <c r="E1131" s="10">
        <v>292150</v>
      </c>
      <c r="F1131" s="10" t="s">
        <v>8</v>
      </c>
      <c r="G1131" s="10" t="s">
        <v>3605</v>
      </c>
      <c r="H1131" s="10" t="s">
        <v>3606</v>
      </c>
      <c r="I1131" s="10">
        <v>1</v>
      </c>
      <c r="J1131" s="11">
        <v>39.24</v>
      </c>
      <c r="K1131" s="11">
        <f>IF(Tabela1[[#This Row],[distância '[km']]]&gt;100,TRUNC(Tabela1[[#This Row],[distância '[km']]]/'Custos Unitários'!$C$7,0),0)</f>
        <v>0</v>
      </c>
      <c r="L1131" s="1">
        <f>Tabela1[[#This Row],[distância '[km']]]*(1+'Custos Unitários'!$C$8)*(('Custos Unitários'!$C$21*'Custos Unitários'!$C$4)+('Custos Unitários'!$C$22*'Custos Unitários'!$C$5))</f>
        <v>1501631.6251035838</v>
      </c>
      <c r="M1131" s="1">
        <f>Tabela1[[#This Row],[Qtdade Amplificação]]*('Custos Unitários'!C$20)+IF(Tabela1[[#This Row],[Qtdade Amplificação]]&gt;4,TRUNC(Tabela1[[#This Row],[Qtdade Amplificação]]/4)*'Custos Unitários'!C$17,0)</f>
        <v>0</v>
      </c>
      <c r="N113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3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31" s="1">
        <f>'Custos Unitários'!$C$23*'Custos Unitários'!$C$6</f>
        <v>302692.44182889489</v>
      </c>
      <c r="Q1131" s="5">
        <f>SUM(Tabela2[[#This Row],[custo duto e fibra]:[custo infra estação]])</f>
        <v>2170795.8646538146</v>
      </c>
      <c r="R1131" s="2">
        <f>Tabela1[[#This Row],[distância '[km']]]*(1+'Custos Unitários'!$C$8)*('Custos Unitários'!$C$21*'Custos Unitários'!$C$4*'Custos Unitários'!$E$21+'Custos Unitários'!$C$22*'Custos Unitários'!$C$5*'Custos Unitários'!$E$22)</f>
        <v>18019.579501243006</v>
      </c>
      <c r="S1131" s="2">
        <f>Tabela1[[#This Row],[Qtdade Amplificação]]*('Custos Unitários'!D$20)+IF(Tabela1[[#This Row],[Qtdade Amplificação]]&gt;4,TRUNC(Tabela1[[#This Row],[Qtdade Amplificação]]/4)*'Custos Unitários'!D$17,0)</f>
        <v>0</v>
      </c>
      <c r="T113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3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31" s="2">
        <f>'Custos Unitários'!$C$23*'Custos Unitários'!$E$23*'Custos Unitários'!$C$6</f>
        <v>24215.39534631159</v>
      </c>
      <c r="W1131" s="5">
        <f>SUM(Tabela3[[#This Row],[opex duto e fibra]:[opex infra estação]])</f>
        <v>75222.220004725736</v>
      </c>
    </row>
    <row r="1132" spans="1:23" x14ac:dyDescent="0.25">
      <c r="A1132" s="10">
        <v>251260</v>
      </c>
      <c r="B1132" s="10" t="s">
        <v>61</v>
      </c>
      <c r="C1132" s="10" t="s">
        <v>3607</v>
      </c>
      <c r="D1132" s="10" t="s">
        <v>3608</v>
      </c>
      <c r="E1132" s="10">
        <v>251080</v>
      </c>
      <c r="F1132" s="10" t="s">
        <v>61</v>
      </c>
      <c r="G1132" s="10" t="s">
        <v>921</v>
      </c>
      <c r="H1132" s="10" t="s">
        <v>922</v>
      </c>
      <c r="I1132" s="10">
        <v>1</v>
      </c>
      <c r="J1132" s="11">
        <v>15.561</v>
      </c>
      <c r="K1132" s="11">
        <f>IF(Tabela1[[#This Row],[distância '[km']]]&gt;100,TRUNC(Tabela1[[#This Row],[distância '[km']]]/'Custos Unitários'!$C$7,0),0)</f>
        <v>0</v>
      </c>
      <c r="L1132" s="1">
        <f>Tabela1[[#This Row],[distância '[km']]]*(1+'Custos Unitários'!$C$8)*(('Custos Unitários'!$C$21*'Custos Unitários'!$C$4)+('Custos Unitários'!$C$22*'Custos Unitários'!$C$5))</f>
        <v>595486.48619359999</v>
      </c>
      <c r="M1132" s="1">
        <f>Tabela1[[#This Row],[Qtdade Amplificação]]*('Custos Unitários'!C$20)+IF(Tabela1[[#This Row],[Qtdade Amplificação]]&gt;4,TRUNC(Tabela1[[#This Row],[Qtdade Amplificação]]/4)*'Custos Unitários'!C$17,0)</f>
        <v>0</v>
      </c>
      <c r="N113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3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32" s="1">
        <f>'Custos Unitários'!$C$23*'Custos Unitários'!$C$6</f>
        <v>302692.44182889489</v>
      </c>
      <c r="Q1132" s="5">
        <f>SUM(Tabela2[[#This Row],[custo duto e fibra]:[custo infra estação]])</f>
        <v>1264650.7257438311</v>
      </c>
      <c r="R1132" s="2">
        <f>Tabela1[[#This Row],[distância '[km']]]*(1+'Custos Unitários'!$C$8)*('Custos Unitários'!$C$21*'Custos Unitários'!$C$4*'Custos Unitários'!$E$21+'Custos Unitários'!$C$22*'Custos Unitários'!$C$5*'Custos Unitários'!$E$22)</f>
        <v>7145.8378343232007</v>
      </c>
      <c r="S1132" s="2">
        <f>Tabela1[[#This Row],[Qtdade Amplificação]]*('Custos Unitários'!D$20)+IF(Tabela1[[#This Row],[Qtdade Amplificação]]&gt;4,TRUNC(Tabela1[[#This Row],[Qtdade Amplificação]]/4)*'Custos Unitários'!D$17,0)</f>
        <v>0</v>
      </c>
      <c r="T113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3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32" s="2">
        <f>'Custos Unitários'!$C$23*'Custos Unitários'!$E$23*'Custos Unitários'!$C$6</f>
        <v>24215.39534631159</v>
      </c>
      <c r="W1132" s="5">
        <f>SUM(Tabela3[[#This Row],[opex duto e fibra]:[opex infra estação]])</f>
        <v>64348.478337805922</v>
      </c>
    </row>
    <row r="1133" spans="1:23" x14ac:dyDescent="0.25">
      <c r="A1133" s="10">
        <v>261153</v>
      </c>
      <c r="B1133" s="10" t="s">
        <v>13</v>
      </c>
      <c r="C1133" s="10" t="s">
        <v>3609</v>
      </c>
      <c r="D1133" s="10" t="s">
        <v>3610</v>
      </c>
      <c r="E1133" s="10">
        <v>260010</v>
      </c>
      <c r="F1133" s="10" t="s">
        <v>13</v>
      </c>
      <c r="G1133" s="10" t="s">
        <v>63</v>
      </c>
      <c r="H1133" s="10" t="s">
        <v>64</v>
      </c>
      <c r="I1133" s="10">
        <v>1</v>
      </c>
      <c r="J1133" s="11">
        <v>34.781999999999996</v>
      </c>
      <c r="K1133" s="11">
        <f>IF(Tabela1[[#This Row],[distância '[km']]]&gt;100,TRUNC(Tabela1[[#This Row],[distância '[km']]]/'Custos Unitários'!$C$7,0),0)</f>
        <v>0</v>
      </c>
      <c r="L1133" s="1">
        <f>Tabela1[[#This Row],[distância '[km']]]*(1+'Custos Unitários'!$C$8)*(('Custos Unitários'!$C$21*'Custos Unitários'!$C$4)+('Custos Unitários'!$C$22*'Custos Unitários'!$C$5))</f>
        <v>1331033.4144840173</v>
      </c>
      <c r="M1133" s="1">
        <f>Tabela1[[#This Row],[Qtdade Amplificação]]*('Custos Unitários'!C$20)+IF(Tabela1[[#This Row],[Qtdade Amplificação]]&gt;4,TRUNC(Tabela1[[#This Row],[Qtdade Amplificação]]/4)*'Custos Unitários'!C$17,0)</f>
        <v>0</v>
      </c>
      <c r="N113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3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33" s="1">
        <f>'Custos Unitários'!$C$23*'Custos Unitários'!$C$6</f>
        <v>302692.44182889489</v>
      </c>
      <c r="Q1133" s="5">
        <f>SUM(Tabela2[[#This Row],[custo duto e fibra]:[custo infra estação]])</f>
        <v>2000197.6540342483</v>
      </c>
      <c r="R1133" s="2">
        <f>Tabela1[[#This Row],[distância '[km']]]*(1+'Custos Unitários'!$C$8)*('Custos Unitários'!$C$21*'Custos Unitários'!$C$4*'Custos Unitários'!$E$21+'Custos Unitários'!$C$22*'Custos Unitários'!$C$5*'Custos Unitários'!$E$22)</f>
        <v>15972.40097380821</v>
      </c>
      <c r="S1133" s="2">
        <f>Tabela1[[#This Row],[Qtdade Amplificação]]*('Custos Unitários'!D$20)+IF(Tabela1[[#This Row],[Qtdade Amplificação]]&gt;4,TRUNC(Tabela1[[#This Row],[Qtdade Amplificação]]/4)*'Custos Unitários'!D$17,0)</f>
        <v>0</v>
      </c>
      <c r="T113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3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33" s="2">
        <f>'Custos Unitários'!$C$23*'Custos Unitários'!$E$23*'Custos Unitários'!$C$6</f>
        <v>24215.39534631159</v>
      </c>
      <c r="W1133" s="5">
        <f>SUM(Tabela3[[#This Row],[opex duto e fibra]:[opex infra estação]])</f>
        <v>73175.041477290943</v>
      </c>
    </row>
    <row r="1134" spans="1:23" x14ac:dyDescent="0.25">
      <c r="A1134" s="10">
        <v>241060</v>
      </c>
      <c r="B1134" s="10" t="s">
        <v>80</v>
      </c>
      <c r="C1134" s="10" t="s">
        <v>3611</v>
      </c>
      <c r="D1134" s="10" t="s">
        <v>3612</v>
      </c>
      <c r="E1134" s="10">
        <v>240930</v>
      </c>
      <c r="F1134" s="10" t="s">
        <v>80</v>
      </c>
      <c r="G1134" s="10" t="s">
        <v>150</v>
      </c>
      <c r="H1134" s="10" t="s">
        <v>151</v>
      </c>
      <c r="I1134" s="10">
        <v>1</v>
      </c>
      <c r="J1134" s="11">
        <v>14.35</v>
      </c>
      <c r="K1134" s="11">
        <f>IF(Tabela1[[#This Row],[distância '[km']]]&gt;100,TRUNC(Tabela1[[#This Row],[distância '[km']]]/'Custos Unitários'!$C$7,0),0)</f>
        <v>0</v>
      </c>
      <c r="L1134" s="1">
        <f>Tabela1[[#This Row],[distância '[km']]]*(1+'Custos Unitários'!$C$8)*(('Custos Unitários'!$C$21*'Custos Unitários'!$C$4)+('Custos Unitários'!$C$22*'Custos Unitários'!$C$5))</f>
        <v>549144.08308451646</v>
      </c>
      <c r="M1134" s="1">
        <f>Tabela1[[#This Row],[Qtdade Amplificação]]*('Custos Unitários'!C$20)+IF(Tabela1[[#This Row],[Qtdade Amplificação]]&gt;4,TRUNC(Tabela1[[#This Row],[Qtdade Amplificação]]/4)*'Custos Unitários'!C$17,0)</f>
        <v>0</v>
      </c>
      <c r="N113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3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34" s="1">
        <f>'Custos Unitários'!$C$23*'Custos Unitários'!$C$6</f>
        <v>302692.44182889489</v>
      </c>
      <c r="Q1134" s="5">
        <f>SUM(Tabela2[[#This Row],[custo duto e fibra]:[custo infra estação]])</f>
        <v>1218308.3226347477</v>
      </c>
      <c r="R1134" s="2">
        <f>Tabela1[[#This Row],[distância '[km']]]*(1+'Custos Unitários'!$C$8)*('Custos Unitários'!$C$21*'Custos Unitários'!$C$4*'Custos Unitários'!$E$21+'Custos Unitários'!$C$22*'Custos Unitários'!$C$5*'Custos Unitários'!$E$22)</f>
        <v>6589.7289970141983</v>
      </c>
      <c r="S1134" s="2">
        <f>Tabela1[[#This Row],[Qtdade Amplificação]]*('Custos Unitários'!D$20)+IF(Tabela1[[#This Row],[Qtdade Amplificação]]&gt;4,TRUNC(Tabela1[[#This Row],[Qtdade Amplificação]]/4)*'Custos Unitários'!D$17,0)</f>
        <v>0</v>
      </c>
      <c r="T113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3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34" s="2">
        <f>'Custos Unitários'!$C$23*'Custos Unitários'!$E$23*'Custos Unitários'!$C$6</f>
        <v>24215.39534631159</v>
      </c>
      <c r="W1134" s="5">
        <f>SUM(Tabela3[[#This Row],[opex duto e fibra]:[opex infra estação]])</f>
        <v>63792.369500496919</v>
      </c>
    </row>
    <row r="1135" spans="1:23" x14ac:dyDescent="0.25">
      <c r="A1135" s="10">
        <v>292595</v>
      </c>
      <c r="B1135" s="10" t="s">
        <v>8</v>
      </c>
      <c r="C1135" s="10" t="s">
        <v>3613</v>
      </c>
      <c r="D1135" s="10" t="s">
        <v>3614</v>
      </c>
      <c r="E1135" s="10">
        <v>292880</v>
      </c>
      <c r="F1135" s="10" t="s">
        <v>8</v>
      </c>
      <c r="G1135" s="10" t="s">
        <v>296</v>
      </c>
      <c r="H1135" s="10" t="s">
        <v>297</v>
      </c>
      <c r="I1135" s="10">
        <v>1</v>
      </c>
      <c r="J1135" s="11">
        <v>30.998000000000001</v>
      </c>
      <c r="K1135" s="11">
        <f>IF(Tabela1[[#This Row],[distância '[km']]]&gt;100,TRUNC(Tabela1[[#This Row],[distância '[km']]]/'Custos Unitários'!$C$7,0),0)</f>
        <v>0</v>
      </c>
      <c r="L1135" s="1">
        <f>Tabela1[[#This Row],[distância '[km']]]*(1+'Custos Unitários'!$C$8)*(('Custos Unitários'!$C$21*'Custos Unitários'!$C$4)+('Custos Unitários'!$C$22*'Custos Unitários'!$C$5))</f>
        <v>1186227.7552232642</v>
      </c>
      <c r="M1135" s="1">
        <f>Tabela1[[#This Row],[Qtdade Amplificação]]*('Custos Unitários'!C$20)+IF(Tabela1[[#This Row],[Qtdade Amplificação]]&gt;4,TRUNC(Tabela1[[#This Row],[Qtdade Amplificação]]/4)*'Custos Unitários'!C$17,0)</f>
        <v>0</v>
      </c>
      <c r="N113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3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35" s="1">
        <f>'Custos Unitários'!$C$23*'Custos Unitários'!$C$6</f>
        <v>302692.44182889489</v>
      </c>
      <c r="Q1135" s="5">
        <f>SUM(Tabela2[[#This Row],[custo duto e fibra]:[custo infra estação]])</f>
        <v>1855391.9947734952</v>
      </c>
      <c r="R1135" s="2">
        <f>Tabela1[[#This Row],[distância '[km']]]*(1+'Custos Unitários'!$C$8)*('Custos Unitários'!$C$21*'Custos Unitários'!$C$4*'Custos Unitários'!$E$21+'Custos Unitários'!$C$22*'Custos Unitários'!$C$5*'Custos Unitários'!$E$22)</f>
        <v>14234.733062679174</v>
      </c>
      <c r="S1135" s="2">
        <f>Tabela1[[#This Row],[Qtdade Amplificação]]*('Custos Unitários'!D$20)+IF(Tabela1[[#This Row],[Qtdade Amplificação]]&gt;4,TRUNC(Tabela1[[#This Row],[Qtdade Amplificação]]/4)*'Custos Unitários'!D$17,0)</f>
        <v>0</v>
      </c>
      <c r="T113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3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35" s="2">
        <f>'Custos Unitários'!$C$23*'Custos Unitários'!$E$23*'Custos Unitários'!$C$6</f>
        <v>24215.39534631159</v>
      </c>
      <c r="W1135" s="5">
        <f>SUM(Tabela3[[#This Row],[opex duto e fibra]:[opex infra estação]])</f>
        <v>71437.373566161899</v>
      </c>
    </row>
    <row r="1136" spans="1:23" x14ac:dyDescent="0.25">
      <c r="A1136" s="10">
        <v>315390</v>
      </c>
      <c r="B1136" s="10" t="s">
        <v>37</v>
      </c>
      <c r="C1136" s="10" t="s">
        <v>3615</v>
      </c>
      <c r="D1136" s="10" t="s">
        <v>3616</v>
      </c>
      <c r="E1136" s="10">
        <v>314480</v>
      </c>
      <c r="F1136" s="10" t="s">
        <v>37</v>
      </c>
      <c r="G1136" s="10" t="s">
        <v>3617</v>
      </c>
      <c r="H1136" s="10" t="s">
        <v>3618</v>
      </c>
      <c r="I1136" s="10">
        <v>1</v>
      </c>
      <c r="J1136" s="11">
        <v>9.577</v>
      </c>
      <c r="K1136" s="11">
        <f>IF(Tabela1[[#This Row],[distância '[km']]]&gt;100,TRUNC(Tabela1[[#This Row],[distância '[km']]]/'Custos Unitários'!$C$7,0),0)</f>
        <v>0</v>
      </c>
      <c r="L1136" s="1">
        <f>Tabela1[[#This Row],[distância '[km']]]*(1+'Custos Unitários'!$C$8)*(('Custos Unitários'!$C$21*'Custos Unitários'!$C$4)+('Custos Unitários'!$C$22*'Custos Unitários'!$C$5))</f>
        <v>366491.49015333899</v>
      </c>
      <c r="M1136" s="1">
        <f>Tabela1[[#This Row],[Qtdade Amplificação]]*('Custos Unitários'!C$20)+IF(Tabela1[[#This Row],[Qtdade Amplificação]]&gt;4,TRUNC(Tabela1[[#This Row],[Qtdade Amplificação]]/4)*'Custos Unitários'!C$17,0)</f>
        <v>0</v>
      </c>
      <c r="N113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3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36" s="1">
        <f>'Custos Unitários'!$C$23*'Custos Unitários'!$C$6</f>
        <v>302692.44182889489</v>
      </c>
      <c r="Q1136" s="5">
        <f>SUM(Tabela2[[#This Row],[custo duto e fibra]:[custo infra estação]])</f>
        <v>1035655.7297035703</v>
      </c>
      <c r="R1136" s="2">
        <f>Tabela1[[#This Row],[distância '[km']]]*(1+'Custos Unitários'!$C$8)*('Custos Unitários'!$C$21*'Custos Unitários'!$C$4*'Custos Unitários'!$E$21+'Custos Unitários'!$C$22*'Custos Unitários'!$C$5*'Custos Unitários'!$E$22)</f>
        <v>4397.8978818400683</v>
      </c>
      <c r="S1136" s="2">
        <f>Tabela1[[#This Row],[Qtdade Amplificação]]*('Custos Unitários'!D$20)+IF(Tabela1[[#This Row],[Qtdade Amplificação]]&gt;4,TRUNC(Tabela1[[#This Row],[Qtdade Amplificação]]/4)*'Custos Unitários'!D$17,0)</f>
        <v>0</v>
      </c>
      <c r="T113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3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36" s="2">
        <f>'Custos Unitários'!$C$23*'Custos Unitários'!$E$23*'Custos Unitários'!$C$6</f>
        <v>24215.39534631159</v>
      </c>
      <c r="W1136" s="5">
        <f>SUM(Tabela3[[#This Row],[opex duto e fibra]:[opex infra estação]])</f>
        <v>61600.538385322798</v>
      </c>
    </row>
    <row r="1137" spans="1:23" x14ac:dyDescent="0.25">
      <c r="A1137" s="10">
        <v>315400</v>
      </c>
      <c r="B1137" s="10" t="s">
        <v>37</v>
      </c>
      <c r="C1137" s="10" t="s">
        <v>3619</v>
      </c>
      <c r="D1137" s="10" t="s">
        <v>3620</v>
      </c>
      <c r="E1137" s="10">
        <v>314090</v>
      </c>
      <c r="F1137" s="10" t="s">
        <v>37</v>
      </c>
      <c r="G1137" s="10" t="s">
        <v>1091</v>
      </c>
      <c r="H1137" s="10" t="s">
        <v>1092</v>
      </c>
      <c r="I1137" s="10">
        <v>1</v>
      </c>
      <c r="J1137" s="11">
        <v>30.370999999999999</v>
      </c>
      <c r="K1137" s="11">
        <f>IF(Tabela1[[#This Row],[distância '[km']]]&gt;100,TRUNC(Tabela1[[#This Row],[distância '[km']]]/'Custos Unitários'!$C$7,0),0)</f>
        <v>0</v>
      </c>
      <c r="L1137" s="1">
        <f>Tabela1[[#This Row],[distância '[km']]]*(1+'Custos Unitários'!$C$8)*(('Custos Unitários'!$C$21*'Custos Unitários'!$C$4)+('Custos Unitários'!$C$22*'Custos Unitários'!$C$5))</f>
        <v>1162233.7942411045</v>
      </c>
      <c r="M1137" s="1">
        <f>Tabela1[[#This Row],[Qtdade Amplificação]]*('Custos Unitários'!C$20)+IF(Tabela1[[#This Row],[Qtdade Amplificação]]&gt;4,TRUNC(Tabela1[[#This Row],[Qtdade Amplificação]]/4)*'Custos Unitários'!C$17,0)</f>
        <v>0</v>
      </c>
      <c r="N113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3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37" s="1">
        <f>'Custos Unitários'!$C$23*'Custos Unitários'!$C$6</f>
        <v>302692.44182889489</v>
      </c>
      <c r="Q1137" s="5">
        <f>SUM(Tabela2[[#This Row],[custo duto e fibra]:[custo infra estação]])</f>
        <v>1831398.0337913355</v>
      </c>
      <c r="R1137" s="2">
        <f>Tabela1[[#This Row],[distância '[km']]]*(1+'Custos Unitários'!$C$8)*('Custos Unitários'!$C$21*'Custos Unitários'!$C$4*'Custos Unitários'!$E$21+'Custos Unitários'!$C$22*'Custos Unitários'!$C$5*'Custos Unitários'!$E$22)</f>
        <v>13946.805530893256</v>
      </c>
      <c r="S1137" s="2">
        <f>Tabela1[[#This Row],[Qtdade Amplificação]]*('Custos Unitários'!D$20)+IF(Tabela1[[#This Row],[Qtdade Amplificação]]&gt;4,TRUNC(Tabela1[[#This Row],[Qtdade Amplificação]]/4)*'Custos Unitários'!D$17,0)</f>
        <v>0</v>
      </c>
      <c r="T113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3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37" s="2">
        <f>'Custos Unitários'!$C$23*'Custos Unitários'!$E$23*'Custos Unitários'!$C$6</f>
        <v>24215.39534631159</v>
      </c>
      <c r="W1137" s="5">
        <f>SUM(Tabela3[[#This Row],[opex duto e fibra]:[opex infra estação]])</f>
        <v>71149.446034375986</v>
      </c>
    </row>
    <row r="1138" spans="1:23" x14ac:dyDescent="0.25">
      <c r="A1138" s="10">
        <v>315410</v>
      </c>
      <c r="B1138" s="10" t="s">
        <v>37</v>
      </c>
      <c r="C1138" s="10" t="s">
        <v>3621</v>
      </c>
      <c r="D1138" s="10" t="s">
        <v>3622</v>
      </c>
      <c r="E1138" s="10">
        <v>313840</v>
      </c>
      <c r="F1138" s="10" t="s">
        <v>37</v>
      </c>
      <c r="G1138" s="10" t="s">
        <v>2515</v>
      </c>
      <c r="H1138" s="10" t="s">
        <v>2516</v>
      </c>
      <c r="I1138" s="10">
        <v>1</v>
      </c>
      <c r="J1138" s="11">
        <v>34.512</v>
      </c>
      <c r="K1138" s="11">
        <f>IF(Tabela1[[#This Row],[distância '[km']]]&gt;100,TRUNC(Tabela1[[#This Row],[distância '[km']]]/'Custos Unitários'!$C$7,0),0)</f>
        <v>0</v>
      </c>
      <c r="L1138" s="1">
        <f>Tabela1[[#This Row],[distância '[km']]]*(1+'Custos Unitários'!$C$8)*(('Custos Unitários'!$C$21*'Custos Unitários'!$C$4)+('Custos Unitários'!$C$22*'Custos Unitários'!$C$5))</f>
        <v>1320701.0867883507</v>
      </c>
      <c r="M1138" s="1">
        <f>Tabela1[[#This Row],[Qtdade Amplificação]]*('Custos Unitários'!C$20)+IF(Tabela1[[#This Row],[Qtdade Amplificação]]&gt;4,TRUNC(Tabela1[[#This Row],[Qtdade Amplificação]]/4)*'Custos Unitários'!C$17,0)</f>
        <v>0</v>
      </c>
      <c r="N113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3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38" s="1">
        <f>'Custos Unitários'!$C$23*'Custos Unitários'!$C$6</f>
        <v>302692.44182889489</v>
      </c>
      <c r="Q1138" s="5">
        <f>SUM(Tabela2[[#This Row],[custo duto e fibra]:[custo infra estação]])</f>
        <v>1989865.3263385817</v>
      </c>
      <c r="R1138" s="2">
        <f>Tabela1[[#This Row],[distância '[km']]]*(1+'Custos Unitários'!$C$8)*('Custos Unitários'!$C$21*'Custos Unitários'!$C$4*'Custos Unitários'!$E$21+'Custos Unitários'!$C$22*'Custos Unitários'!$C$5*'Custos Unitários'!$E$22)</f>
        <v>15848.41304146021</v>
      </c>
      <c r="S1138" s="2">
        <f>Tabela1[[#This Row],[Qtdade Amplificação]]*('Custos Unitários'!D$20)+IF(Tabela1[[#This Row],[Qtdade Amplificação]]&gt;4,TRUNC(Tabela1[[#This Row],[Qtdade Amplificação]]/4)*'Custos Unitários'!D$17,0)</f>
        <v>0</v>
      </c>
      <c r="T113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3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38" s="2">
        <f>'Custos Unitários'!$C$23*'Custos Unitários'!$E$23*'Custos Unitários'!$C$6</f>
        <v>24215.39534631159</v>
      </c>
      <c r="W1138" s="5">
        <f>SUM(Tabela3[[#This Row],[opex duto e fibra]:[opex infra estação]])</f>
        <v>73051.05354494293</v>
      </c>
    </row>
    <row r="1139" spans="1:23" x14ac:dyDescent="0.25">
      <c r="A1139" s="10">
        <v>171850</v>
      </c>
      <c r="B1139" s="10" t="s">
        <v>20</v>
      </c>
      <c r="C1139" s="10" t="s">
        <v>3623</v>
      </c>
      <c r="D1139" s="10" t="s">
        <v>3624</v>
      </c>
      <c r="E1139" s="10">
        <v>172125</v>
      </c>
      <c r="F1139" s="10" t="s">
        <v>20</v>
      </c>
      <c r="G1139" s="10" t="s">
        <v>717</v>
      </c>
      <c r="H1139" s="10" t="s">
        <v>718</v>
      </c>
      <c r="I1139" s="10">
        <v>1</v>
      </c>
      <c r="J1139" s="11">
        <v>148.88900000000001</v>
      </c>
      <c r="K1139" s="11">
        <f>IF(Tabela1[[#This Row],[distância '[km']]]&gt;100,TRUNC(Tabela1[[#This Row],[distância '[km']]]/'Custos Unitários'!$C$7,0),0)</f>
        <v>2</v>
      </c>
      <c r="L1139" s="1">
        <f>Tabela1[[#This Row],[distância '[km']]]*(1+'Custos Unitários'!$C$8)*(('Custos Unitários'!$C$21*'Custos Unitários'!$C$4)+('Custos Unitários'!$C$22*'Custos Unitários'!$C$5))</f>
        <v>5697666.4380746046</v>
      </c>
      <c r="M1139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113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13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139" s="1">
        <f>'Custos Unitários'!$C$23*'Custos Unitários'!$C$6</f>
        <v>302692.44182889489</v>
      </c>
      <c r="Q1139" s="5">
        <f>SUM(Tabela2[[#This Row],[custo duto e fibra]:[custo infra estação]])</f>
        <v>6884157.5623411089</v>
      </c>
      <c r="R1139" s="2">
        <f>Tabela1[[#This Row],[distância '[km']]]*(1+'Custos Unitários'!$C$8)*('Custos Unitários'!$C$21*'Custos Unitários'!$C$4*'Custos Unitários'!$E$21+'Custos Unitários'!$C$22*'Custos Unitários'!$C$5*'Custos Unitários'!$E$22)</f>
        <v>68371.997256895265</v>
      </c>
      <c r="S1139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113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13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139" s="2">
        <f>'Custos Unitários'!$C$23*'Custos Unitários'!$E$23*'Custos Unitários'!$C$6</f>
        <v>24215.39534631159</v>
      </c>
      <c r="W1139" s="5">
        <f>SUM(Tabela3[[#This Row],[opex duto e fibra]:[opex infra estação]])</f>
        <v>166530.46194789498</v>
      </c>
    </row>
    <row r="1140" spans="1:23" x14ac:dyDescent="0.25">
      <c r="A1140" s="10">
        <v>354230</v>
      </c>
      <c r="B1140" s="10" t="s">
        <v>158</v>
      </c>
      <c r="C1140" s="10" t="s">
        <v>3625</v>
      </c>
      <c r="D1140" s="10" t="s">
        <v>3626</v>
      </c>
      <c r="E1140" s="10">
        <v>353560</v>
      </c>
      <c r="F1140" s="10" t="s">
        <v>158</v>
      </c>
      <c r="G1140" s="10" t="s">
        <v>4886</v>
      </c>
      <c r="H1140" s="10" t="s">
        <v>4887</v>
      </c>
      <c r="I1140" s="10">
        <v>1</v>
      </c>
      <c r="J1140" s="11">
        <v>30.87</v>
      </c>
      <c r="K1140" s="11">
        <f>IF(Tabela1[[#This Row],[distância '[km']]]&gt;100,TRUNC(Tabela1[[#This Row],[distância '[km']]]/'Custos Unitários'!$C$7,0),0)</f>
        <v>0</v>
      </c>
      <c r="L1140" s="1">
        <f>Tabela1[[#This Row],[distância '[km']]]*(1+'Custos Unitários'!$C$8)*(('Custos Unitários'!$C$21*'Custos Unitários'!$C$4)+('Custos Unitários'!$C$22*'Custos Unitários'!$C$5))</f>
        <v>1181329.466537911</v>
      </c>
      <c r="M1140" s="1">
        <f>Tabela1[[#This Row],[Qtdade Amplificação]]*('Custos Unitários'!C$20)+IF(Tabela1[[#This Row],[Qtdade Amplificação]]&gt;4,TRUNC(Tabela1[[#This Row],[Qtdade Amplificação]]/4)*'Custos Unitários'!C$17,0)</f>
        <v>0</v>
      </c>
      <c r="N114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4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40" s="1">
        <f>'Custos Unitários'!$C$23*'Custos Unitários'!$C$6</f>
        <v>302692.44182889489</v>
      </c>
      <c r="Q1140" s="5">
        <f>SUM(Tabela2[[#This Row],[custo duto e fibra]:[custo infra estação]])</f>
        <v>1850493.706088142</v>
      </c>
      <c r="R1140" s="2">
        <f>Tabela1[[#This Row],[distância '[km']]]*(1+'Custos Unitários'!$C$8)*('Custos Unitários'!$C$21*'Custos Unitários'!$C$4*'Custos Unitários'!$E$21+'Custos Unitários'!$C$22*'Custos Unitários'!$C$5*'Custos Unitários'!$E$22)</f>
        <v>14175.953598454933</v>
      </c>
      <c r="S1140" s="2">
        <f>Tabela1[[#This Row],[Qtdade Amplificação]]*('Custos Unitários'!D$20)+IF(Tabela1[[#This Row],[Qtdade Amplificação]]&gt;4,TRUNC(Tabela1[[#This Row],[Qtdade Amplificação]]/4)*'Custos Unitários'!D$17,0)</f>
        <v>0</v>
      </c>
      <c r="T114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4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40" s="2">
        <f>'Custos Unitários'!$C$23*'Custos Unitários'!$E$23*'Custos Unitários'!$C$6</f>
        <v>24215.39534631159</v>
      </c>
      <c r="W1140" s="5">
        <f>SUM(Tabela3[[#This Row],[opex duto e fibra]:[opex infra estação]])</f>
        <v>71378.594101937662</v>
      </c>
    </row>
    <row r="1141" spans="1:23" x14ac:dyDescent="0.25">
      <c r="A1141" s="10">
        <v>315415</v>
      </c>
      <c r="B1141" s="10" t="s">
        <v>37</v>
      </c>
      <c r="C1141" s="10" t="s">
        <v>3631</v>
      </c>
      <c r="D1141" s="10" t="s">
        <v>3632</v>
      </c>
      <c r="E1141" s="10">
        <v>313940</v>
      </c>
      <c r="F1141" s="10" t="s">
        <v>37</v>
      </c>
      <c r="G1141" s="10" t="s">
        <v>3633</v>
      </c>
      <c r="H1141" s="10" t="s">
        <v>3634</v>
      </c>
      <c r="I1141" s="10">
        <v>1</v>
      </c>
      <c r="J1141" s="11">
        <v>7.1210000000000004</v>
      </c>
      <c r="K1141" s="11">
        <f>IF(Tabela1[[#This Row],[distância '[km']]]&gt;100,TRUNC(Tabela1[[#This Row],[distância '[km']]]/'Custos Unitários'!$C$7,0),0)</f>
        <v>0</v>
      </c>
      <c r="L1141" s="1">
        <f>Tabela1[[#This Row],[distância '[km']]]*(1+'Custos Unitários'!$C$8)*(('Custos Unitários'!$C$21*'Custos Unitários'!$C$4)+('Custos Unitários'!$C$22*'Custos Unitários'!$C$5))</f>
        <v>272505.57600312488</v>
      </c>
      <c r="M1141" s="1">
        <f>Tabela1[[#This Row],[Qtdade Amplificação]]*('Custos Unitários'!C$20)+IF(Tabela1[[#This Row],[Qtdade Amplificação]]&gt;4,TRUNC(Tabela1[[#This Row],[Qtdade Amplificação]]/4)*'Custos Unitários'!C$17,0)</f>
        <v>0</v>
      </c>
      <c r="N114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4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41" s="1">
        <f>'Custos Unitários'!$C$23*'Custos Unitários'!$C$6</f>
        <v>302692.44182889489</v>
      </c>
      <c r="Q1141" s="5">
        <f>SUM(Tabela2[[#This Row],[custo duto e fibra]:[custo infra estação]])</f>
        <v>941669.81555335608</v>
      </c>
      <c r="R1141" s="2">
        <f>Tabela1[[#This Row],[distância '[km']]]*(1+'Custos Unitários'!$C$8)*('Custos Unitários'!$C$21*'Custos Unitários'!$C$4*'Custos Unitários'!$E$21+'Custos Unitários'!$C$22*'Custos Unitários'!$C$5*'Custos Unitários'!$E$22)</f>
        <v>3270.0669120374987</v>
      </c>
      <c r="S1141" s="2">
        <f>Tabela1[[#This Row],[Qtdade Amplificação]]*('Custos Unitários'!D$20)+IF(Tabela1[[#This Row],[Qtdade Amplificação]]&gt;4,TRUNC(Tabela1[[#This Row],[Qtdade Amplificação]]/4)*'Custos Unitários'!D$17,0)</f>
        <v>0</v>
      </c>
      <c r="T114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4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41" s="2">
        <f>'Custos Unitários'!$C$23*'Custos Unitários'!$E$23*'Custos Unitários'!$C$6</f>
        <v>24215.39534631159</v>
      </c>
      <c r="W1141" s="5">
        <f>SUM(Tabela3[[#This Row],[opex duto e fibra]:[opex infra estação]])</f>
        <v>60472.707415520228</v>
      </c>
    </row>
    <row r="1142" spans="1:23" x14ac:dyDescent="0.25">
      <c r="A1142" s="10">
        <v>251274</v>
      </c>
      <c r="B1142" s="10" t="s">
        <v>61</v>
      </c>
      <c r="C1142" s="10" t="s">
        <v>1023</v>
      </c>
      <c r="D1142" s="10" t="s">
        <v>3635</v>
      </c>
      <c r="E1142" s="10">
        <v>251640</v>
      </c>
      <c r="F1142" s="10" t="s">
        <v>61</v>
      </c>
      <c r="G1142" s="10" t="s">
        <v>3636</v>
      </c>
      <c r="H1142" s="10" t="s">
        <v>3637</v>
      </c>
      <c r="I1142" s="10">
        <v>1</v>
      </c>
      <c r="J1142" s="11">
        <v>7.86</v>
      </c>
      <c r="K1142" s="11">
        <f>IF(Tabela1[[#This Row],[distância '[km']]]&gt;100,TRUNC(Tabela1[[#This Row],[distância '[km']]]/'Custos Unitários'!$C$7,0),0)</f>
        <v>0</v>
      </c>
      <c r="L1142" s="1">
        <f>Tabela1[[#This Row],[distância '[km']]]*(1+'Custos Unitários'!$C$8)*(('Custos Unitários'!$C$21*'Custos Unitários'!$C$4)+('Custos Unitários'!$C$22*'Custos Unitários'!$C$5))</f>
        <v>300785.53958496865</v>
      </c>
      <c r="M1142" s="1">
        <f>Tabela1[[#This Row],[Qtdade Amplificação]]*('Custos Unitários'!C$20)+IF(Tabela1[[#This Row],[Qtdade Amplificação]]&gt;4,TRUNC(Tabela1[[#This Row],[Qtdade Amplificação]]/4)*'Custos Unitários'!C$17,0)</f>
        <v>0</v>
      </c>
      <c r="N114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4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42" s="1">
        <f>'Custos Unitários'!$C$23*'Custos Unitários'!$C$6</f>
        <v>302692.44182889489</v>
      </c>
      <c r="Q1142" s="5">
        <f>SUM(Tabela2[[#This Row],[custo duto e fibra]:[custo infra estação]])</f>
        <v>969949.77913519985</v>
      </c>
      <c r="R1142" s="2">
        <f>Tabela1[[#This Row],[distância '[km']]]*(1+'Custos Unitários'!$C$8)*('Custos Unitários'!$C$21*'Custos Unitários'!$C$4*'Custos Unitários'!$E$21+'Custos Unitários'!$C$22*'Custos Unitários'!$C$5*'Custos Unitários'!$E$22)</f>
        <v>3609.4264750196239</v>
      </c>
      <c r="S1142" s="2">
        <f>Tabela1[[#This Row],[Qtdade Amplificação]]*('Custos Unitários'!D$20)+IF(Tabela1[[#This Row],[Qtdade Amplificação]]&gt;4,TRUNC(Tabela1[[#This Row],[Qtdade Amplificação]]/4)*'Custos Unitários'!D$17,0)</f>
        <v>0</v>
      </c>
      <c r="T114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4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42" s="2">
        <f>'Custos Unitários'!$C$23*'Custos Unitários'!$E$23*'Custos Unitários'!$C$6</f>
        <v>24215.39534631159</v>
      </c>
      <c r="W1142" s="5">
        <f>SUM(Tabela3[[#This Row],[opex duto e fibra]:[opex infra estação]])</f>
        <v>60812.066978502349</v>
      </c>
    </row>
    <row r="1143" spans="1:23" x14ac:dyDescent="0.25">
      <c r="A1143" s="10">
        <v>292620</v>
      </c>
      <c r="B1143" s="10" t="s">
        <v>8</v>
      </c>
      <c r="C1143" s="10" t="s">
        <v>3638</v>
      </c>
      <c r="D1143" s="10" t="s">
        <v>3639</v>
      </c>
      <c r="E1143" s="10">
        <v>290320</v>
      </c>
      <c r="F1143" s="10" t="s">
        <v>8</v>
      </c>
      <c r="G1143" s="10" t="s">
        <v>276</v>
      </c>
      <c r="H1143" s="10" t="s">
        <v>277</v>
      </c>
      <c r="I1143" s="10">
        <v>1</v>
      </c>
      <c r="J1143" s="11">
        <v>54.551000000000002</v>
      </c>
      <c r="K1143" s="11">
        <f>IF(Tabela1[[#This Row],[distância '[km']]]&gt;100,TRUNC(Tabela1[[#This Row],[distância '[km']]]/'Custos Unitários'!$C$7,0),0)</f>
        <v>0</v>
      </c>
      <c r="L1143" s="1">
        <f>Tabela1[[#This Row],[distância '[km']]]*(1+'Custos Unitários'!$C$8)*(('Custos Unitários'!$C$21*'Custos Unitários'!$C$4)+('Custos Unitários'!$C$22*'Custos Unitários'!$C$5))</f>
        <v>2087551.1412086035</v>
      </c>
      <c r="M1143" s="1">
        <f>Tabela1[[#This Row],[Qtdade Amplificação]]*('Custos Unitários'!C$20)+IF(Tabela1[[#This Row],[Qtdade Amplificação]]&gt;4,TRUNC(Tabela1[[#This Row],[Qtdade Amplificação]]/4)*'Custos Unitários'!C$17,0)</f>
        <v>0</v>
      </c>
      <c r="N114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14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143" s="1">
        <f>'Custos Unitários'!$C$23*'Custos Unitários'!$C$6</f>
        <v>302692.44182889489</v>
      </c>
      <c r="Q1143" s="5">
        <f>SUM(Tabela2[[#This Row],[custo duto e fibra]:[custo infra estação]])</f>
        <v>2762125.0687094769</v>
      </c>
      <c r="R1143" s="2">
        <f>Tabela1[[#This Row],[distância '[km']]]*(1+'Custos Unitários'!$C$8)*('Custos Unitários'!$C$21*'Custos Unitários'!$C$4*'Custos Unitários'!$E$21+'Custos Unitários'!$C$22*'Custos Unitários'!$C$5*'Custos Unitários'!$E$22)</f>
        <v>25050.613694503245</v>
      </c>
      <c r="S1143" s="2">
        <f>Tabela1[[#This Row],[Qtdade Amplificação]]*('Custos Unitários'!D$20)+IF(Tabela1[[#This Row],[Qtdade Amplificação]]&gt;4,TRUNC(Tabela1[[#This Row],[Qtdade Amplificação]]/4)*'Custos Unitários'!D$17,0)</f>
        <v>0</v>
      </c>
      <c r="T114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14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143" s="2">
        <f>'Custos Unitários'!$C$23*'Custos Unitários'!$E$23*'Custos Unitários'!$C$6</f>
        <v>24215.39534631159</v>
      </c>
      <c r="W1143" s="5">
        <f>SUM(Tabela3[[#This Row],[opex duto e fibra]:[opex infra estação]])</f>
        <v>82794.222993050193</v>
      </c>
    </row>
    <row r="1144" spans="1:23" x14ac:dyDescent="0.25">
      <c r="A1144" s="10">
        <v>280580</v>
      </c>
      <c r="B1144" s="10" t="s">
        <v>816</v>
      </c>
      <c r="C1144" s="10" t="s">
        <v>3640</v>
      </c>
      <c r="D1144" s="10" t="s">
        <v>3641</v>
      </c>
      <c r="E1144" s="10">
        <v>280510</v>
      </c>
      <c r="F1144" s="10" t="s">
        <v>816</v>
      </c>
      <c r="G1144" s="10" t="s">
        <v>3310</v>
      </c>
      <c r="H1144" s="10" t="s">
        <v>3311</v>
      </c>
      <c r="I1144" s="10">
        <v>1</v>
      </c>
      <c r="J1144" s="11">
        <v>16.571999999999999</v>
      </c>
      <c r="K1144" s="11">
        <f>IF(Tabela1[[#This Row],[distância '[km']]]&gt;100,TRUNC(Tabela1[[#This Row],[distância '[km']]]/'Custos Unitários'!$C$7,0),0)</f>
        <v>0</v>
      </c>
      <c r="L1144" s="1">
        <f>Tabela1[[#This Row],[distância '[km']]]*(1+'Custos Unitários'!$C$8)*(('Custos Unitários'!$C$21*'Custos Unitários'!$C$4)+('Custos Unitários'!$C$22*'Custos Unitários'!$C$5))</f>
        <v>634175.31323181931</v>
      </c>
      <c r="M1144" s="1">
        <f>Tabela1[[#This Row],[Qtdade Amplificação]]*('Custos Unitários'!C$20)+IF(Tabela1[[#This Row],[Qtdade Amplificação]]&gt;4,TRUNC(Tabela1[[#This Row],[Qtdade Amplificação]]/4)*'Custos Unitários'!C$17,0)</f>
        <v>0</v>
      </c>
      <c r="N114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4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44" s="1">
        <f>'Custos Unitários'!$C$23*'Custos Unitários'!$C$6</f>
        <v>302692.44182889489</v>
      </c>
      <c r="Q1144" s="5">
        <f>SUM(Tabela2[[#This Row],[custo duto e fibra]:[custo infra estação]])</f>
        <v>1303339.5527820506</v>
      </c>
      <c r="R1144" s="2">
        <f>Tabela1[[#This Row],[distância '[km']]]*(1+'Custos Unitários'!$C$8)*('Custos Unitários'!$C$21*'Custos Unitários'!$C$4*'Custos Unitários'!$E$21+'Custos Unitários'!$C$22*'Custos Unitários'!$C$5*'Custos Unitários'!$E$22)</f>
        <v>7610.1037587818319</v>
      </c>
      <c r="S1144" s="2">
        <f>Tabela1[[#This Row],[Qtdade Amplificação]]*('Custos Unitários'!D$20)+IF(Tabela1[[#This Row],[Qtdade Amplificação]]&gt;4,TRUNC(Tabela1[[#This Row],[Qtdade Amplificação]]/4)*'Custos Unitários'!D$17,0)</f>
        <v>0</v>
      </c>
      <c r="T114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4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44" s="2">
        <f>'Custos Unitários'!$C$23*'Custos Unitários'!$E$23*'Custos Unitários'!$C$6</f>
        <v>24215.39534631159</v>
      </c>
      <c r="W1144" s="5">
        <f>SUM(Tabela3[[#This Row],[opex duto e fibra]:[opex infra estação]])</f>
        <v>64812.744262264561</v>
      </c>
    </row>
    <row r="1145" spans="1:23" x14ac:dyDescent="0.25">
      <c r="A1145" s="10">
        <v>251276</v>
      </c>
      <c r="B1145" s="10" t="s">
        <v>61</v>
      </c>
      <c r="C1145" s="10" t="s">
        <v>3642</v>
      </c>
      <c r="D1145" s="10" t="s">
        <v>3643</v>
      </c>
      <c r="E1145" s="10">
        <v>250380</v>
      </c>
      <c r="F1145" s="10" t="s">
        <v>61</v>
      </c>
      <c r="G1145" s="10" t="s">
        <v>4888</v>
      </c>
      <c r="H1145" s="10" t="s">
        <v>4889</v>
      </c>
      <c r="I1145" s="10">
        <v>1</v>
      </c>
      <c r="J1145" s="11">
        <v>8.68</v>
      </c>
      <c r="K1145" s="11">
        <f>IF(Tabela1[[#This Row],[distância '[km']]]&gt;100,TRUNC(Tabela1[[#This Row],[distância '[km']]]/'Custos Unitários'!$C$7,0),0)</f>
        <v>0</v>
      </c>
      <c r="L1145" s="1">
        <f>Tabela1[[#This Row],[distância '[km']]]*(1+'Custos Unitários'!$C$8)*(('Custos Unitários'!$C$21*'Custos Unitários'!$C$4)+('Custos Unitários'!$C$22*'Custos Unitários'!$C$5))</f>
        <v>332165.20147551235</v>
      </c>
      <c r="M1145" s="1">
        <f>Tabela1[[#This Row],[Qtdade Amplificação]]*('Custos Unitários'!C$20)+IF(Tabela1[[#This Row],[Qtdade Amplificação]]&gt;4,TRUNC(Tabela1[[#This Row],[Qtdade Amplificação]]/4)*'Custos Unitários'!C$17,0)</f>
        <v>0</v>
      </c>
      <c r="N114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4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45" s="1">
        <f>'Custos Unitários'!$C$23*'Custos Unitários'!$C$6</f>
        <v>302692.44182889489</v>
      </c>
      <c r="Q1145" s="5">
        <f>SUM(Tabela2[[#This Row],[custo duto e fibra]:[custo infra estação]])</f>
        <v>1001329.4410257436</v>
      </c>
      <c r="R1145" s="2">
        <f>Tabela1[[#This Row],[distância '[km']]]*(1+'Custos Unitários'!$C$8)*('Custos Unitários'!$C$21*'Custos Unitários'!$C$4*'Custos Unitários'!$E$21+'Custos Unitários'!$C$22*'Custos Unitários'!$C$5*'Custos Unitários'!$E$22)</f>
        <v>3985.9824177061487</v>
      </c>
      <c r="S1145" s="2">
        <f>Tabela1[[#This Row],[Qtdade Amplificação]]*('Custos Unitários'!D$20)+IF(Tabela1[[#This Row],[Qtdade Amplificação]]&gt;4,TRUNC(Tabela1[[#This Row],[Qtdade Amplificação]]/4)*'Custos Unitários'!D$17,0)</f>
        <v>0</v>
      </c>
      <c r="T114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4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45" s="2">
        <f>'Custos Unitários'!$C$23*'Custos Unitários'!$E$23*'Custos Unitários'!$C$6</f>
        <v>24215.39534631159</v>
      </c>
      <c r="W1145" s="5">
        <f>SUM(Tabela3[[#This Row],[opex duto e fibra]:[opex infra estação]])</f>
        <v>61188.622921188871</v>
      </c>
    </row>
    <row r="1146" spans="1:23" x14ac:dyDescent="0.25">
      <c r="A1146" s="10">
        <v>171855</v>
      </c>
      <c r="B1146" s="10" t="s">
        <v>20</v>
      </c>
      <c r="C1146" s="10" t="s">
        <v>3644</v>
      </c>
      <c r="D1146" s="10" t="s">
        <v>3645</v>
      </c>
      <c r="E1146" s="10">
        <v>170100</v>
      </c>
      <c r="F1146" s="10" t="s">
        <v>20</v>
      </c>
      <c r="G1146" s="10" t="s">
        <v>3646</v>
      </c>
      <c r="H1146" s="10" t="s">
        <v>3647</v>
      </c>
      <c r="I1146" s="10">
        <v>1</v>
      </c>
      <c r="J1146" s="11">
        <v>13.199</v>
      </c>
      <c r="K1146" s="11">
        <f>IF(Tabela1[[#This Row],[distância '[km']]]&gt;100,TRUNC(Tabela1[[#This Row],[distância '[km']]]/'Custos Unitários'!$C$7,0),0)</f>
        <v>0</v>
      </c>
      <c r="L1146" s="1">
        <f>Tabela1[[#This Row],[distância '[km']]]*(1+'Custos Unitários'!$C$8)*(('Custos Unitários'!$C$21*'Custos Unitários'!$C$4)+('Custos Unitários'!$C$22*'Custos Unitários'!$C$5))</f>
        <v>505097.75279669219</v>
      </c>
      <c r="M1146" s="1">
        <f>Tabela1[[#This Row],[Qtdade Amplificação]]*('Custos Unitários'!C$20)+IF(Tabela1[[#This Row],[Qtdade Amplificação]]&gt;4,TRUNC(Tabela1[[#This Row],[Qtdade Amplificação]]/4)*'Custos Unitários'!C$17,0)</f>
        <v>0</v>
      </c>
      <c r="N114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4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46" s="1">
        <f>'Custos Unitários'!$C$23*'Custos Unitários'!$C$6</f>
        <v>302692.44182889489</v>
      </c>
      <c r="Q1146" s="5">
        <f>SUM(Tabela2[[#This Row],[custo duto e fibra]:[custo infra estação]])</f>
        <v>1174261.9923469233</v>
      </c>
      <c r="R1146" s="2">
        <f>Tabela1[[#This Row],[distância '[km']]]*(1+'Custos Unitários'!$C$8)*('Custos Unitários'!$C$21*'Custos Unitários'!$C$4*'Custos Unitários'!$E$21+'Custos Unitários'!$C$22*'Custos Unitários'!$C$5*'Custos Unitários'!$E$22)</f>
        <v>6061.173033560307</v>
      </c>
      <c r="S1146" s="2">
        <f>Tabela1[[#This Row],[Qtdade Amplificação]]*('Custos Unitários'!D$20)+IF(Tabela1[[#This Row],[Qtdade Amplificação]]&gt;4,TRUNC(Tabela1[[#This Row],[Qtdade Amplificação]]/4)*'Custos Unitários'!D$17,0)</f>
        <v>0</v>
      </c>
      <c r="T114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4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46" s="2">
        <f>'Custos Unitários'!$C$23*'Custos Unitários'!$E$23*'Custos Unitários'!$C$6</f>
        <v>24215.39534631159</v>
      </c>
      <c r="W1146" s="5">
        <f>SUM(Tabela3[[#This Row],[opex duto e fibra]:[opex infra estação]])</f>
        <v>63263.813537043032</v>
      </c>
    </row>
    <row r="1147" spans="1:23" x14ac:dyDescent="0.25">
      <c r="A1147" s="10">
        <v>315445</v>
      </c>
      <c r="B1147" s="10" t="s">
        <v>37</v>
      </c>
      <c r="C1147" s="10" t="s">
        <v>3644</v>
      </c>
      <c r="D1147" s="10" t="s">
        <v>3648</v>
      </c>
      <c r="E1147" s="10">
        <v>310450</v>
      </c>
      <c r="F1147" s="10" t="s">
        <v>37</v>
      </c>
      <c r="G1147" s="10" t="s">
        <v>739</v>
      </c>
      <c r="H1147" s="10" t="s">
        <v>740</v>
      </c>
      <c r="I1147" s="10">
        <v>1</v>
      </c>
      <c r="J1147" s="11">
        <v>62.652999999999999</v>
      </c>
      <c r="K1147" s="11">
        <f>IF(Tabela1[[#This Row],[distância '[km']]]&gt;100,TRUNC(Tabela1[[#This Row],[distância '[km']]]/'Custos Unitários'!$C$7,0),0)</f>
        <v>0</v>
      </c>
      <c r="L1147" s="1">
        <f>Tabela1[[#This Row],[distância '[km']]]*(1+'Custos Unitários'!$C$8)*(('Custos Unitários'!$C$21*'Custos Unitários'!$C$4)+('Custos Unitários'!$C$22*'Custos Unitários'!$C$5))</f>
        <v>2397597.5078393179</v>
      </c>
      <c r="M1147" s="1">
        <f>Tabela1[[#This Row],[Qtdade Amplificação]]*('Custos Unitários'!C$20)+IF(Tabela1[[#This Row],[Qtdade Amplificação]]&gt;4,TRUNC(Tabela1[[#This Row],[Qtdade Amplificação]]/4)*'Custos Unitários'!C$17,0)</f>
        <v>0</v>
      </c>
      <c r="N114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14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147" s="1">
        <f>'Custos Unitários'!$C$23*'Custos Unitários'!$C$6</f>
        <v>302692.44182889489</v>
      </c>
      <c r="Q1147" s="5">
        <f>SUM(Tabela2[[#This Row],[custo duto e fibra]:[custo infra estação]])</f>
        <v>3072171.4353401912</v>
      </c>
      <c r="R1147" s="2">
        <f>Tabela1[[#This Row],[distância '[km']]]*(1+'Custos Unitários'!$C$8)*('Custos Unitários'!$C$21*'Custos Unitários'!$C$4*'Custos Unitários'!$E$21+'Custos Unitários'!$C$22*'Custos Unitários'!$C$5*'Custos Unitários'!$E$22)</f>
        <v>28771.170094071818</v>
      </c>
      <c r="S1147" s="2">
        <f>Tabela1[[#This Row],[Qtdade Amplificação]]*('Custos Unitários'!D$20)+IF(Tabela1[[#This Row],[Qtdade Amplificação]]&gt;4,TRUNC(Tabela1[[#This Row],[Qtdade Amplificação]]/4)*'Custos Unitários'!D$17,0)</f>
        <v>0</v>
      </c>
      <c r="T114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14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147" s="2">
        <f>'Custos Unitários'!$C$23*'Custos Unitários'!$E$23*'Custos Unitários'!$C$6</f>
        <v>24215.39534631159</v>
      </c>
      <c r="W1147" s="5">
        <f>SUM(Tabela3[[#This Row],[opex duto e fibra]:[opex infra estação]])</f>
        <v>86514.779392618759</v>
      </c>
    </row>
    <row r="1148" spans="1:23" x14ac:dyDescent="0.25">
      <c r="A1148" s="10">
        <v>241070</v>
      </c>
      <c r="B1148" s="10" t="s">
        <v>80</v>
      </c>
      <c r="C1148" s="10" t="s">
        <v>3649</v>
      </c>
      <c r="D1148" s="10" t="s">
        <v>3650</v>
      </c>
      <c r="E1148" s="10">
        <v>241020</v>
      </c>
      <c r="F1148" s="10" t="s">
        <v>80</v>
      </c>
      <c r="G1148" s="10" t="s">
        <v>2240</v>
      </c>
      <c r="H1148" s="10" t="s">
        <v>2241</v>
      </c>
      <c r="I1148" s="10">
        <v>1</v>
      </c>
      <c r="J1148" s="11">
        <v>15.429</v>
      </c>
      <c r="K1148" s="11">
        <f>IF(Tabela1[[#This Row],[distância '[km']]]&gt;100,TRUNC(Tabela1[[#This Row],[distância '[km']]]/'Custos Unitários'!$C$7,0),0)</f>
        <v>0</v>
      </c>
      <c r="L1148" s="1">
        <f>Tabela1[[#This Row],[distância '[km']]]*(1+'Custos Unitários'!$C$8)*(('Custos Unitários'!$C$21*'Custos Unitários'!$C$4)+('Custos Unitários'!$C$22*'Custos Unitários'!$C$5))</f>
        <v>590435.12598682963</v>
      </c>
      <c r="M1148" s="1">
        <f>Tabela1[[#This Row],[Qtdade Amplificação]]*('Custos Unitários'!C$20)+IF(Tabela1[[#This Row],[Qtdade Amplificação]]&gt;4,TRUNC(Tabela1[[#This Row],[Qtdade Amplificação]]/4)*'Custos Unitários'!C$17,0)</f>
        <v>0</v>
      </c>
      <c r="N114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4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48" s="1">
        <f>'Custos Unitários'!$C$23*'Custos Unitários'!$C$6</f>
        <v>302692.44182889489</v>
      </c>
      <c r="Q1148" s="5">
        <f>SUM(Tabela2[[#This Row],[custo duto e fibra]:[custo infra estação]])</f>
        <v>1259599.3655370609</v>
      </c>
      <c r="R1148" s="2">
        <f>Tabela1[[#This Row],[distância '[km']]]*(1+'Custos Unitários'!$C$8)*('Custos Unitários'!$C$21*'Custos Unitários'!$C$4*'Custos Unitários'!$E$21+'Custos Unitários'!$C$22*'Custos Unitários'!$C$5*'Custos Unitários'!$E$22)</f>
        <v>7085.2215118419563</v>
      </c>
      <c r="S1148" s="2">
        <f>Tabela1[[#This Row],[Qtdade Amplificação]]*('Custos Unitários'!D$20)+IF(Tabela1[[#This Row],[Qtdade Amplificação]]&gt;4,TRUNC(Tabela1[[#This Row],[Qtdade Amplificação]]/4)*'Custos Unitários'!D$17,0)</f>
        <v>0</v>
      </c>
      <c r="T114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4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48" s="2">
        <f>'Custos Unitários'!$C$23*'Custos Unitários'!$E$23*'Custos Unitários'!$C$6</f>
        <v>24215.39534631159</v>
      </c>
      <c r="W1148" s="5">
        <f>SUM(Tabela3[[#This Row],[opex duto e fibra]:[opex infra estação]])</f>
        <v>64287.862015324681</v>
      </c>
    </row>
    <row r="1149" spans="1:23" x14ac:dyDescent="0.25">
      <c r="A1149" s="10">
        <v>261170</v>
      </c>
      <c r="B1149" s="10" t="s">
        <v>13</v>
      </c>
      <c r="C1149" s="10" t="s">
        <v>3651</v>
      </c>
      <c r="D1149" s="10" t="s">
        <v>3652</v>
      </c>
      <c r="E1149" s="10">
        <v>260410</v>
      </c>
      <c r="F1149" s="10" t="s">
        <v>13</v>
      </c>
      <c r="G1149" s="10" t="s">
        <v>3653</v>
      </c>
      <c r="H1149" s="10" t="s">
        <v>3654</v>
      </c>
      <c r="I1149" s="10">
        <v>1</v>
      </c>
      <c r="J1149" s="11">
        <v>23.526</v>
      </c>
      <c r="K1149" s="11">
        <f>IF(Tabela1[[#This Row],[distância '[km']]]&gt;100,TRUNC(Tabela1[[#This Row],[distância '[km']]]/'Custos Unitários'!$C$7,0),0)</f>
        <v>0</v>
      </c>
      <c r="L1149" s="1">
        <f>Tabela1[[#This Row],[distância '[km']]]*(1+'Custos Unitários'!$C$8)*(('Custos Unitários'!$C$21*'Custos Unitários'!$C$4)+('Custos Unitários'!$C$22*'Custos Unitários'!$C$5))</f>
        <v>900290.15321577236</v>
      </c>
      <c r="M1149" s="1">
        <f>Tabela1[[#This Row],[Qtdade Amplificação]]*('Custos Unitários'!C$20)+IF(Tabela1[[#This Row],[Qtdade Amplificação]]&gt;4,TRUNC(Tabela1[[#This Row],[Qtdade Amplificação]]/4)*'Custos Unitários'!C$17,0)</f>
        <v>0</v>
      </c>
      <c r="N114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4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49" s="1">
        <f>'Custos Unitários'!$C$23*'Custos Unitários'!$C$6</f>
        <v>302692.44182889489</v>
      </c>
      <c r="Q1149" s="5">
        <f>SUM(Tabela2[[#This Row],[custo duto e fibra]:[custo infra estação]])</f>
        <v>1569454.3927660035</v>
      </c>
      <c r="R1149" s="2">
        <f>Tabela1[[#This Row],[distância '[km']]]*(1+'Custos Unitários'!$C$8)*('Custos Unitários'!$C$21*'Custos Unitários'!$C$4*'Custos Unitários'!$E$21+'Custos Unitários'!$C$22*'Custos Unitários'!$C$5*'Custos Unitários'!$E$22)</f>
        <v>10803.48183858927</v>
      </c>
      <c r="S1149" s="2">
        <f>Tabela1[[#This Row],[Qtdade Amplificação]]*('Custos Unitários'!D$20)+IF(Tabela1[[#This Row],[Qtdade Amplificação]]&gt;4,TRUNC(Tabela1[[#This Row],[Qtdade Amplificação]]/4)*'Custos Unitários'!D$17,0)</f>
        <v>0</v>
      </c>
      <c r="T114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4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49" s="2">
        <f>'Custos Unitários'!$C$23*'Custos Unitários'!$E$23*'Custos Unitários'!$C$6</f>
        <v>24215.39534631159</v>
      </c>
      <c r="W1149" s="5">
        <f>SUM(Tabela3[[#This Row],[opex duto e fibra]:[opex infra estação]])</f>
        <v>68006.122342071991</v>
      </c>
    </row>
    <row r="1150" spans="1:23" x14ac:dyDescent="0.25">
      <c r="A1150" s="10">
        <v>251278</v>
      </c>
      <c r="B1150" s="10" t="s">
        <v>61</v>
      </c>
      <c r="C1150" s="10" t="s">
        <v>3655</v>
      </c>
      <c r="D1150" s="10" t="s">
        <v>3656</v>
      </c>
      <c r="E1150" s="10">
        <v>250053</v>
      </c>
      <c r="F1150" s="10" t="s">
        <v>61</v>
      </c>
      <c r="G1150" s="10" t="s">
        <v>119</v>
      </c>
      <c r="H1150" s="10" t="s">
        <v>120</v>
      </c>
      <c r="I1150" s="10">
        <v>1</v>
      </c>
      <c r="J1150" s="11">
        <v>26.434000000000001</v>
      </c>
      <c r="K1150" s="11">
        <f>IF(Tabela1[[#This Row],[distância '[km']]]&gt;100,TRUNC(Tabela1[[#This Row],[distância '[km']]]/'Custos Unitários'!$C$7,0),0)</f>
        <v>0</v>
      </c>
      <c r="L1150" s="1">
        <f>Tabela1[[#This Row],[distância '[km']]]*(1+'Custos Unitários'!$C$8)*(('Custos Unitários'!$C$21*'Custos Unitários'!$C$4)+('Custos Unitários'!$C$22*'Custos Unitários'!$C$5))</f>
        <v>1011573.14928614</v>
      </c>
      <c r="M1150" s="1">
        <f>Tabela1[[#This Row],[Qtdade Amplificação]]*('Custos Unitários'!C$20)+IF(Tabela1[[#This Row],[Qtdade Amplificação]]&gt;4,TRUNC(Tabela1[[#This Row],[Qtdade Amplificação]]/4)*'Custos Unitários'!C$17,0)</f>
        <v>0</v>
      </c>
      <c r="N115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5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50" s="1">
        <f>'Custos Unitários'!$C$23*'Custos Unitários'!$C$6</f>
        <v>302692.44182889489</v>
      </c>
      <c r="Q1150" s="5">
        <f>SUM(Tabela2[[#This Row],[custo duto e fibra]:[custo infra estação]])</f>
        <v>1680737.388836371</v>
      </c>
      <c r="R1150" s="2">
        <f>Tabela1[[#This Row],[distância '[km']]]*(1+'Custos Unitários'!$C$8)*('Custos Unitários'!$C$21*'Custos Unitários'!$C$4*'Custos Unitários'!$E$21+'Custos Unitários'!$C$22*'Custos Unitários'!$C$5*'Custos Unitários'!$E$22)</f>
        <v>12138.877791433681</v>
      </c>
      <c r="S1150" s="2">
        <f>Tabela1[[#This Row],[Qtdade Amplificação]]*('Custos Unitários'!D$20)+IF(Tabela1[[#This Row],[Qtdade Amplificação]]&gt;4,TRUNC(Tabela1[[#This Row],[Qtdade Amplificação]]/4)*'Custos Unitários'!D$17,0)</f>
        <v>0</v>
      </c>
      <c r="T115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5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50" s="2">
        <f>'Custos Unitários'!$C$23*'Custos Unitários'!$E$23*'Custos Unitários'!$C$6</f>
        <v>24215.39534631159</v>
      </c>
      <c r="W1150" s="5">
        <f>SUM(Tabela3[[#This Row],[opex duto e fibra]:[opex infra estação]])</f>
        <v>69341.518294916401</v>
      </c>
    </row>
    <row r="1151" spans="1:23" x14ac:dyDescent="0.25">
      <c r="A1151" s="10">
        <v>251280</v>
      </c>
      <c r="B1151" s="10" t="s">
        <v>61</v>
      </c>
      <c r="C1151" s="10" t="s">
        <v>4890</v>
      </c>
      <c r="D1151" s="10" t="s">
        <v>4891</v>
      </c>
      <c r="E1151" s="10">
        <v>251090</v>
      </c>
      <c r="F1151" s="10" t="s">
        <v>61</v>
      </c>
      <c r="G1151" s="10" t="s">
        <v>3270</v>
      </c>
      <c r="H1151" s="10" t="s">
        <v>3271</v>
      </c>
      <c r="I1151" s="10">
        <v>1</v>
      </c>
      <c r="J1151" s="11">
        <v>22.565000000000001</v>
      </c>
      <c r="K1151" s="11">
        <f>IF(Tabela1[[#This Row],[distância '[km']]]&gt;100,TRUNC(Tabela1[[#This Row],[distância '[km']]]/'Custos Unitários'!$C$7,0),0)</f>
        <v>0</v>
      </c>
      <c r="L1151" s="1">
        <f>Tabela1[[#This Row],[distância '[km']]]*(1+'Custos Unitários'!$C$8)*(('Custos Unitários'!$C$21*'Custos Unitários'!$C$4)+('Custos Unitários'!$C$22*'Custos Unitários'!$C$5))</f>
        <v>863514.72019526933</v>
      </c>
      <c r="M1151" s="1">
        <f>Tabela1[[#This Row],[Qtdade Amplificação]]*('Custos Unitários'!C$20)+IF(Tabela1[[#This Row],[Qtdade Amplificação]]&gt;4,TRUNC(Tabela1[[#This Row],[Qtdade Amplificação]]/4)*'Custos Unitários'!C$17,0)</f>
        <v>0</v>
      </c>
      <c r="N115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5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51" s="1">
        <f>'Custos Unitários'!$C$23*'Custos Unitários'!$C$6</f>
        <v>302692.44182889489</v>
      </c>
      <c r="Q1151" s="5">
        <f>SUM(Tabela2[[#This Row],[custo duto e fibra]:[custo infra estação]])</f>
        <v>1532678.9597455005</v>
      </c>
      <c r="R1151" s="2">
        <f>Tabela1[[#This Row],[distância '[km']]]*(1+'Custos Unitários'!$C$8)*('Custos Unitários'!$C$21*'Custos Unitários'!$C$4*'Custos Unitários'!$E$21+'Custos Unitários'!$C$22*'Custos Unitários'!$C$5*'Custos Unitários'!$E$22)</f>
        <v>10362.176642343233</v>
      </c>
      <c r="S1151" s="2">
        <f>Tabela1[[#This Row],[Qtdade Amplificação]]*('Custos Unitários'!D$20)+IF(Tabela1[[#This Row],[Qtdade Amplificação]]&gt;4,TRUNC(Tabela1[[#This Row],[Qtdade Amplificação]]/4)*'Custos Unitários'!D$17,0)</f>
        <v>0</v>
      </c>
      <c r="T115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5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51" s="2">
        <f>'Custos Unitários'!$C$23*'Custos Unitários'!$E$23*'Custos Unitários'!$C$6</f>
        <v>24215.39534631159</v>
      </c>
      <c r="W1151" s="5">
        <f>SUM(Tabela3[[#This Row],[opex duto e fibra]:[opex infra estação]])</f>
        <v>67564.81714582596</v>
      </c>
    </row>
    <row r="1152" spans="1:23" x14ac:dyDescent="0.25">
      <c r="A1152" s="10">
        <v>315450</v>
      </c>
      <c r="B1152" s="10" t="s">
        <v>37</v>
      </c>
      <c r="C1152" s="10" t="s">
        <v>3657</v>
      </c>
      <c r="D1152" s="10" t="s">
        <v>3658</v>
      </c>
      <c r="E1152" s="10">
        <v>314505</v>
      </c>
      <c r="F1152" s="10" t="s">
        <v>37</v>
      </c>
      <c r="G1152" s="10" t="s">
        <v>3026</v>
      </c>
      <c r="H1152" s="10" t="s">
        <v>3027</v>
      </c>
      <c r="I1152" s="10">
        <v>1</v>
      </c>
      <c r="J1152" s="11">
        <v>62.616999999999997</v>
      </c>
      <c r="K1152" s="11">
        <f>IF(Tabela1[[#This Row],[distância '[km']]]&gt;100,TRUNC(Tabela1[[#This Row],[distância '[km']]]/'Custos Unitários'!$C$7,0),0)</f>
        <v>0</v>
      </c>
      <c r="L1152" s="1">
        <f>Tabela1[[#This Row],[distância '[km']]]*(1+'Custos Unitários'!$C$8)*(('Custos Unitários'!$C$21*'Custos Unitários'!$C$4)+('Custos Unitários'!$C$22*'Custos Unitários'!$C$5))</f>
        <v>2396219.8641465623</v>
      </c>
      <c r="M1152" s="1">
        <f>Tabela1[[#This Row],[Qtdade Amplificação]]*('Custos Unitários'!C$20)+IF(Tabela1[[#This Row],[Qtdade Amplificação]]&gt;4,TRUNC(Tabela1[[#This Row],[Qtdade Amplificação]]/4)*'Custos Unitários'!C$17,0)</f>
        <v>0</v>
      </c>
      <c r="N115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15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152" s="1">
        <f>'Custos Unitários'!$C$23*'Custos Unitários'!$C$6</f>
        <v>302692.44182889489</v>
      </c>
      <c r="Q1152" s="5">
        <f>SUM(Tabela2[[#This Row],[custo duto e fibra]:[custo infra estação]])</f>
        <v>3070793.7916474356</v>
      </c>
      <c r="R1152" s="2">
        <f>Tabela1[[#This Row],[distância '[km']]]*(1+'Custos Unitários'!$C$8)*('Custos Unitários'!$C$21*'Custos Unitários'!$C$4*'Custos Unitários'!$E$21+'Custos Unitários'!$C$22*'Custos Unitários'!$C$5*'Custos Unitários'!$E$22)</f>
        <v>28754.638369758752</v>
      </c>
      <c r="S1152" s="2">
        <f>Tabela1[[#This Row],[Qtdade Amplificação]]*('Custos Unitários'!D$20)+IF(Tabela1[[#This Row],[Qtdade Amplificação]]&gt;4,TRUNC(Tabela1[[#This Row],[Qtdade Amplificação]]/4)*'Custos Unitários'!D$17,0)</f>
        <v>0</v>
      </c>
      <c r="T115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15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152" s="2">
        <f>'Custos Unitários'!$C$23*'Custos Unitários'!$E$23*'Custos Unitários'!$C$6</f>
        <v>24215.39534631159</v>
      </c>
      <c r="W1152" s="5">
        <f>SUM(Tabela3[[#This Row],[opex duto e fibra]:[opex infra estação]])</f>
        <v>86498.247668305703</v>
      </c>
    </row>
    <row r="1153" spans="1:23" x14ac:dyDescent="0.25">
      <c r="A1153" s="10">
        <v>220885</v>
      </c>
      <c r="B1153" s="10" t="s">
        <v>27</v>
      </c>
      <c r="C1153" s="10" t="s">
        <v>3661</v>
      </c>
      <c r="D1153" s="10" t="s">
        <v>3662</v>
      </c>
      <c r="E1153" s="10">
        <v>220760</v>
      </c>
      <c r="F1153" s="10" t="s">
        <v>27</v>
      </c>
      <c r="G1153" s="10" t="s">
        <v>3231</v>
      </c>
      <c r="H1153" s="10" t="s">
        <v>3232</v>
      </c>
      <c r="I1153" s="10">
        <v>1</v>
      </c>
      <c r="J1153" s="11">
        <v>42.813000000000002</v>
      </c>
      <c r="K1153" s="11">
        <f>IF(Tabela1[[#This Row],[distância '[km']]]&gt;100,TRUNC(Tabela1[[#This Row],[distância '[km']]]/'Custos Unitários'!$C$7,0),0)</f>
        <v>0</v>
      </c>
      <c r="L1153" s="1">
        <f>Tabela1[[#This Row],[distância '[km']]]*(1+'Custos Unitários'!$C$8)*(('Custos Unitários'!$C$21*'Custos Unitários'!$C$4)+('Custos Unitários'!$C$22*'Custos Unitários'!$C$5))</f>
        <v>1638362.7616095752</v>
      </c>
      <c r="M1153" s="1">
        <f>Tabela1[[#This Row],[Qtdade Amplificação]]*('Custos Unitários'!C$20)+IF(Tabela1[[#This Row],[Qtdade Amplificação]]&gt;4,TRUNC(Tabela1[[#This Row],[Qtdade Amplificação]]/4)*'Custos Unitários'!C$17,0)</f>
        <v>0</v>
      </c>
      <c r="N115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5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53" s="1">
        <f>'Custos Unitários'!$C$23*'Custos Unitários'!$C$6</f>
        <v>302692.44182889489</v>
      </c>
      <c r="Q1153" s="5">
        <f>SUM(Tabela2[[#This Row],[custo duto e fibra]:[custo infra estação]])</f>
        <v>2307527.0011598063</v>
      </c>
      <c r="R1153" s="2">
        <f>Tabela1[[#This Row],[distância '[km']]]*(1+'Custos Unitários'!$C$8)*('Custos Unitários'!$C$21*'Custos Unitários'!$C$4*'Custos Unitários'!$E$21+'Custos Unitários'!$C$22*'Custos Unitários'!$C$5*'Custos Unitários'!$E$22)</f>
        <v>19660.353139314902</v>
      </c>
      <c r="S1153" s="2">
        <f>Tabela1[[#This Row],[Qtdade Amplificação]]*('Custos Unitários'!D$20)+IF(Tabela1[[#This Row],[Qtdade Amplificação]]&gt;4,TRUNC(Tabela1[[#This Row],[Qtdade Amplificação]]/4)*'Custos Unitários'!D$17,0)</f>
        <v>0</v>
      </c>
      <c r="T115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5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53" s="2">
        <f>'Custos Unitários'!$C$23*'Custos Unitários'!$E$23*'Custos Unitários'!$C$6</f>
        <v>24215.39534631159</v>
      </c>
      <c r="W1153" s="5">
        <f>SUM(Tabela3[[#This Row],[opex duto e fibra]:[opex infra estação]])</f>
        <v>76862.993642797621</v>
      </c>
    </row>
    <row r="1154" spans="1:23" x14ac:dyDescent="0.25">
      <c r="A1154" s="10">
        <v>354280</v>
      </c>
      <c r="B1154" s="10" t="s">
        <v>158</v>
      </c>
      <c r="C1154" s="10" t="s">
        <v>3663</v>
      </c>
      <c r="D1154" s="10" t="s">
        <v>3664</v>
      </c>
      <c r="E1154" s="10">
        <v>410020</v>
      </c>
      <c r="F1154" s="10" t="s">
        <v>1616</v>
      </c>
      <c r="G1154" s="10" t="s">
        <v>2216</v>
      </c>
      <c r="H1154" s="10" t="s">
        <v>2217</v>
      </c>
      <c r="I1154" s="10">
        <v>1</v>
      </c>
      <c r="J1154" s="11">
        <v>3.33</v>
      </c>
      <c r="K1154" s="11">
        <f>IF(Tabela1[[#This Row],[distância '[km']]]&gt;100,TRUNC(Tabela1[[#This Row],[distância '[km']]]/'Custos Unitários'!$C$7,0),0)</f>
        <v>0</v>
      </c>
      <c r="L1154" s="1">
        <f>Tabela1[[#This Row],[distância '[km']]]*(1+'Custos Unitários'!$C$8)*(('Custos Unitários'!$C$21*'Custos Unitários'!$C$4)+('Custos Unitários'!$C$22*'Custos Unitários'!$C$5))</f>
        <v>127432.04157989129</v>
      </c>
      <c r="M1154" s="1">
        <f>Tabela1[[#This Row],[Qtdade Amplificação]]*('Custos Unitários'!C$20)+IF(Tabela1[[#This Row],[Qtdade Amplificação]]&gt;4,TRUNC(Tabela1[[#This Row],[Qtdade Amplificação]]/4)*'Custos Unitários'!C$17,0)</f>
        <v>0</v>
      </c>
      <c r="N115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5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54" s="1">
        <f>'Custos Unitários'!$C$23*'Custos Unitários'!$C$6</f>
        <v>302692.44182889489</v>
      </c>
      <c r="Q1154" s="5">
        <f>SUM(Tabela2[[#This Row],[custo duto e fibra]:[custo infra estação]])</f>
        <v>796596.28113012249</v>
      </c>
      <c r="R1154" s="2">
        <f>Tabela1[[#This Row],[distância '[km']]]*(1+'Custos Unitários'!$C$8)*('Custos Unitários'!$C$21*'Custos Unitários'!$C$4*'Custos Unitários'!$E$21+'Custos Unitários'!$C$22*'Custos Unitários'!$C$5*'Custos Unitários'!$E$22)</f>
        <v>1529.1844989586955</v>
      </c>
      <c r="S1154" s="2">
        <f>Tabela1[[#This Row],[Qtdade Amplificação]]*('Custos Unitários'!D$20)+IF(Tabela1[[#This Row],[Qtdade Amplificação]]&gt;4,TRUNC(Tabela1[[#This Row],[Qtdade Amplificação]]/4)*'Custos Unitários'!D$17,0)</f>
        <v>0</v>
      </c>
      <c r="T115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5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54" s="2">
        <f>'Custos Unitários'!$C$23*'Custos Unitários'!$E$23*'Custos Unitários'!$C$6</f>
        <v>24215.39534631159</v>
      </c>
      <c r="W1154" s="5">
        <f>SUM(Tabela3[[#This Row],[opex duto e fibra]:[opex infra estação]])</f>
        <v>58731.825002441423</v>
      </c>
    </row>
    <row r="1155" spans="1:23" x14ac:dyDescent="0.25">
      <c r="A1155" s="10">
        <v>220887</v>
      </c>
      <c r="B1155" s="10" t="s">
        <v>27</v>
      </c>
      <c r="C1155" s="10" t="s">
        <v>3665</v>
      </c>
      <c r="D1155" s="10" t="s">
        <v>3666</v>
      </c>
      <c r="E1155" s="10">
        <v>220510</v>
      </c>
      <c r="F1155" s="10" t="s">
        <v>27</v>
      </c>
      <c r="G1155" s="10" t="s">
        <v>1749</v>
      </c>
      <c r="H1155" s="10" t="s">
        <v>1750</v>
      </c>
      <c r="I1155" s="10">
        <v>1</v>
      </c>
      <c r="J1155" s="11">
        <v>67.994</v>
      </c>
      <c r="K1155" s="11">
        <f>IF(Tabela1[[#This Row],[distância '[km']]]&gt;100,TRUNC(Tabela1[[#This Row],[distância '[km']]]/'Custos Unitários'!$C$7,0),0)</f>
        <v>0</v>
      </c>
      <c r="L1155" s="1">
        <f>Tabela1[[#This Row],[distância '[km']]]*(1+'Custos Unitários'!$C$8)*(('Custos Unitários'!$C$21*'Custos Unitários'!$C$4)+('Custos Unitários'!$C$22*'Custos Unitários'!$C$5))</f>
        <v>2601986.2568117501</v>
      </c>
      <c r="M1155" s="1">
        <f>Tabela1[[#This Row],[Qtdade Amplificação]]*('Custos Unitários'!C$20)+IF(Tabela1[[#This Row],[Qtdade Amplificação]]&gt;4,TRUNC(Tabela1[[#This Row],[Qtdade Amplificação]]/4)*'Custos Unitários'!C$17,0)</f>
        <v>0</v>
      </c>
      <c r="N115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15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155" s="1">
        <f>'Custos Unitários'!$C$23*'Custos Unitários'!$C$6</f>
        <v>302692.44182889489</v>
      </c>
      <c r="Q1155" s="5">
        <f>SUM(Tabela2[[#This Row],[custo duto e fibra]:[custo infra estação]])</f>
        <v>3276560.1843126235</v>
      </c>
      <c r="R1155" s="2">
        <f>Tabela1[[#This Row],[distância '[km']]]*(1+'Custos Unitários'!$C$8)*('Custos Unitários'!$C$21*'Custos Unitários'!$C$4*'Custos Unitários'!$E$21+'Custos Unitários'!$C$22*'Custos Unitários'!$C$5*'Custos Unitários'!$E$22)</f>
        <v>31223.835081741003</v>
      </c>
      <c r="S1155" s="2">
        <f>Tabela1[[#This Row],[Qtdade Amplificação]]*('Custos Unitários'!D$20)+IF(Tabela1[[#This Row],[Qtdade Amplificação]]&gt;4,TRUNC(Tabela1[[#This Row],[Qtdade Amplificação]]/4)*'Custos Unitários'!D$17,0)</f>
        <v>0</v>
      </c>
      <c r="T115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15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155" s="2">
        <f>'Custos Unitários'!$C$23*'Custos Unitários'!$E$23*'Custos Unitários'!$C$6</f>
        <v>24215.39534631159</v>
      </c>
      <c r="W1155" s="5">
        <f>SUM(Tabela3[[#This Row],[opex duto e fibra]:[opex infra estação]])</f>
        <v>88967.444380287954</v>
      </c>
    </row>
    <row r="1156" spans="1:23" x14ac:dyDescent="0.25">
      <c r="A1156" s="10">
        <v>354310</v>
      </c>
      <c r="B1156" s="10" t="s">
        <v>158</v>
      </c>
      <c r="C1156" s="10" t="s">
        <v>3667</v>
      </c>
      <c r="D1156" s="10" t="s">
        <v>3668</v>
      </c>
      <c r="E1156" s="10">
        <v>351320</v>
      </c>
      <c r="F1156" s="10" t="s">
        <v>158</v>
      </c>
      <c r="G1156" s="10" t="s">
        <v>4892</v>
      </c>
      <c r="H1156" s="10" t="s">
        <v>4893</v>
      </c>
      <c r="I1156" s="10">
        <v>1</v>
      </c>
      <c r="J1156" s="11">
        <v>27.995000000000001</v>
      </c>
      <c r="K1156" s="11">
        <f>IF(Tabela1[[#This Row],[distância '[km']]]&gt;100,TRUNC(Tabela1[[#This Row],[distância '[km']]]/'Custos Unitários'!$C$7,0),0)</f>
        <v>0</v>
      </c>
      <c r="L1156" s="1">
        <f>Tabela1[[#This Row],[distância '[km']]]*(1+'Custos Unitários'!$C$8)*(('Custos Unitários'!$C$21*'Custos Unitários'!$C$4)+('Custos Unitários'!$C$22*'Custos Unitários'!$C$5))</f>
        <v>1071309.3105192361</v>
      </c>
      <c r="M1156" s="1">
        <f>Tabela1[[#This Row],[Qtdade Amplificação]]*('Custos Unitários'!C$20)+IF(Tabela1[[#This Row],[Qtdade Amplificação]]&gt;4,TRUNC(Tabela1[[#This Row],[Qtdade Amplificação]]/4)*'Custos Unitários'!C$17,0)</f>
        <v>0</v>
      </c>
      <c r="N115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5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56" s="1">
        <f>'Custos Unitários'!$C$23*'Custos Unitários'!$C$6</f>
        <v>302692.44182889489</v>
      </c>
      <c r="Q1156" s="5">
        <f>SUM(Tabela2[[#This Row],[custo duto e fibra]:[custo infra estação]])</f>
        <v>1740473.5500694672</v>
      </c>
      <c r="R1156" s="2">
        <f>Tabela1[[#This Row],[distância '[km']]]*(1+'Custos Unitários'!$C$8)*('Custos Unitários'!$C$21*'Custos Unitários'!$C$4*'Custos Unitários'!$E$21+'Custos Unitários'!$C$22*'Custos Unitários'!$C$5*'Custos Unitários'!$E$22)</f>
        <v>12855.711726230837</v>
      </c>
      <c r="S1156" s="2">
        <f>Tabela1[[#This Row],[Qtdade Amplificação]]*('Custos Unitários'!D$20)+IF(Tabela1[[#This Row],[Qtdade Amplificação]]&gt;4,TRUNC(Tabela1[[#This Row],[Qtdade Amplificação]]/4)*'Custos Unitários'!D$17,0)</f>
        <v>0</v>
      </c>
      <c r="T115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5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56" s="2">
        <f>'Custos Unitários'!$C$23*'Custos Unitários'!$E$23*'Custos Unitários'!$C$6</f>
        <v>24215.39534631159</v>
      </c>
      <c r="W1156" s="5">
        <f>SUM(Tabela3[[#This Row],[opex duto e fibra]:[opex infra estação]])</f>
        <v>70058.352229713564</v>
      </c>
    </row>
    <row r="1157" spans="1:23" x14ac:dyDescent="0.25">
      <c r="A1157" s="10">
        <v>354325</v>
      </c>
      <c r="B1157" s="10" t="s">
        <v>158</v>
      </c>
      <c r="C1157" s="10" t="s">
        <v>4894</v>
      </c>
      <c r="D1157" s="10" t="s">
        <v>4895</v>
      </c>
      <c r="E1157" s="10">
        <v>351020</v>
      </c>
      <c r="F1157" s="10" t="s">
        <v>158</v>
      </c>
      <c r="G1157" s="10" t="s">
        <v>4896</v>
      </c>
      <c r="H1157" s="10" t="s">
        <v>4897</v>
      </c>
      <c r="I1157" s="10">
        <v>1</v>
      </c>
      <c r="J1157" s="11">
        <v>11.515000000000001</v>
      </c>
      <c r="K1157" s="11">
        <f>IF(Tabela1[[#This Row],[distância '[km']]]&gt;100,TRUNC(Tabela1[[#This Row],[distância '[km']]]/'Custos Unitários'!$C$7,0),0)</f>
        <v>0</v>
      </c>
      <c r="L1157" s="1">
        <f>Tabela1[[#This Row],[distância '[km']]]*(1+'Custos Unitários'!$C$8)*(('Custos Unitários'!$C$21*'Custos Unitários'!$C$4)+('Custos Unitários'!$C$22*'Custos Unitários'!$C$5))</f>
        <v>440654.64228001446</v>
      </c>
      <c r="M1157" s="1">
        <f>Tabela1[[#This Row],[Qtdade Amplificação]]*('Custos Unitários'!C$20)+IF(Tabela1[[#This Row],[Qtdade Amplificação]]&gt;4,TRUNC(Tabela1[[#This Row],[Qtdade Amplificação]]/4)*'Custos Unitários'!C$17,0)</f>
        <v>0</v>
      </c>
      <c r="N115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5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57" s="1">
        <f>'Custos Unitários'!$C$23*'Custos Unitários'!$C$6</f>
        <v>302692.44182889489</v>
      </c>
      <c r="Q1157" s="5">
        <f>SUM(Tabela2[[#This Row],[custo duto e fibra]:[custo infra estação]])</f>
        <v>1109818.8818302457</v>
      </c>
      <c r="R1157" s="2">
        <f>Tabela1[[#This Row],[distância '[km']]]*(1+'Custos Unitários'!$C$8)*('Custos Unitários'!$C$21*'Custos Unitários'!$C$4*'Custos Unitários'!$E$21+'Custos Unitários'!$C$22*'Custos Unitários'!$C$5*'Custos Unitários'!$E$22)</f>
        <v>5287.8557073601742</v>
      </c>
      <c r="S1157" s="2">
        <f>Tabela1[[#This Row],[Qtdade Amplificação]]*('Custos Unitários'!D$20)+IF(Tabela1[[#This Row],[Qtdade Amplificação]]&gt;4,TRUNC(Tabela1[[#This Row],[Qtdade Amplificação]]/4)*'Custos Unitários'!D$17,0)</f>
        <v>0</v>
      </c>
      <c r="T115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5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57" s="2">
        <f>'Custos Unitários'!$C$23*'Custos Unitários'!$E$23*'Custos Unitários'!$C$6</f>
        <v>24215.39534631159</v>
      </c>
      <c r="W1157" s="5">
        <f>SUM(Tabela3[[#This Row],[opex duto e fibra]:[opex infra estação]])</f>
        <v>62490.496210842903</v>
      </c>
    </row>
    <row r="1158" spans="1:23" x14ac:dyDescent="0.25">
      <c r="A1158" s="10">
        <v>220890</v>
      </c>
      <c r="B1158" s="10" t="s">
        <v>27</v>
      </c>
      <c r="C1158" s="10" t="s">
        <v>3671</v>
      </c>
      <c r="D1158" s="10" t="s">
        <v>3672</v>
      </c>
      <c r="E1158" s="10">
        <v>210140</v>
      </c>
      <c r="F1158" s="10" t="s">
        <v>17</v>
      </c>
      <c r="G1158" s="10" t="s">
        <v>195</v>
      </c>
      <c r="H1158" s="10" t="s">
        <v>196</v>
      </c>
      <c r="I1158" s="10">
        <v>1</v>
      </c>
      <c r="J1158" s="11">
        <v>116.96599999999999</v>
      </c>
      <c r="K1158" s="11">
        <f>IF(Tabela1[[#This Row],[distância '[km']]]&gt;100,TRUNC(Tabela1[[#This Row],[distância '[km']]]/'Custos Unitários'!$C$7,0),0)</f>
        <v>1</v>
      </c>
      <c r="L1158" s="1">
        <f>Tabela1[[#This Row],[distância '[km']]]*(1+'Custos Unitários'!$C$8)*(('Custos Unitários'!$C$21*'Custos Unitários'!$C$4)+('Custos Unitários'!$C$22*'Custos Unitários'!$C$5))</f>
        <v>4476040.8935235925</v>
      </c>
      <c r="M1158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115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15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158" s="1">
        <f>'Custos Unitários'!$C$23*'Custos Unitários'!$C$6</f>
        <v>302692.44182889489</v>
      </c>
      <c r="Q1158" s="5">
        <f>SUM(Tabela2[[#This Row],[custo duto e fibra]:[custo infra estação]])</f>
        <v>5429524.245977696</v>
      </c>
      <c r="R1158" s="2">
        <f>Tabela1[[#This Row],[distância '[km']]]*(1+'Custos Unitários'!$C$8)*('Custos Unitários'!$C$21*'Custos Unitários'!$C$4*'Custos Unitários'!$E$21+'Custos Unitários'!$C$22*'Custos Unitários'!$C$5*'Custos Unitários'!$E$22)</f>
        <v>53712.49072228311</v>
      </c>
      <c r="S1158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115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15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158" s="2">
        <f>'Custos Unitários'!$C$23*'Custos Unitários'!$E$23*'Custos Unitários'!$C$6</f>
        <v>24215.39534631159</v>
      </c>
      <c r="W1158" s="5">
        <f>SUM(Tabela3[[#This Row],[opex duto e fibra]:[opex infra estação]])</f>
        <v>133958.6103740978</v>
      </c>
    </row>
    <row r="1159" spans="1:23" x14ac:dyDescent="0.25">
      <c r="A1159" s="10">
        <v>320435</v>
      </c>
      <c r="B1159" s="10" t="s">
        <v>67</v>
      </c>
      <c r="C1159" s="10" t="s">
        <v>3673</v>
      </c>
      <c r="D1159" s="10" t="s">
        <v>3674</v>
      </c>
      <c r="E1159" s="10">
        <v>320517</v>
      </c>
      <c r="F1159" s="10" t="s">
        <v>67</v>
      </c>
      <c r="G1159" s="10" t="s">
        <v>4676</v>
      </c>
      <c r="H1159" s="10" t="s">
        <v>4677</v>
      </c>
      <c r="I1159" s="10">
        <v>1</v>
      </c>
      <c r="J1159" s="11">
        <v>40.561</v>
      </c>
      <c r="K1159" s="11">
        <f>IF(Tabela1[[#This Row],[distância '[km']]]&gt;100,TRUNC(Tabela1[[#This Row],[distância '[km']]]/'Custos Unitários'!$C$7,0),0)</f>
        <v>0</v>
      </c>
      <c r="L1159" s="1">
        <f>Tabela1[[#This Row],[distância '[km']]]*(1+'Custos Unitários'!$C$8)*(('Custos Unitários'!$C$21*'Custos Unitários'!$C$4)+('Custos Unitários'!$C$22*'Custos Unitários'!$C$5))</f>
        <v>1552183.4950516429</v>
      </c>
      <c r="M1159" s="1">
        <f>Tabela1[[#This Row],[Qtdade Amplificação]]*('Custos Unitários'!C$20)+IF(Tabela1[[#This Row],[Qtdade Amplificação]]&gt;4,TRUNC(Tabela1[[#This Row],[Qtdade Amplificação]]/4)*'Custos Unitários'!C$17,0)</f>
        <v>0</v>
      </c>
      <c r="N115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5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59" s="1">
        <f>'Custos Unitários'!$C$23*'Custos Unitários'!$C$6</f>
        <v>302692.44182889489</v>
      </c>
      <c r="Q1159" s="5">
        <f>SUM(Tabela2[[#This Row],[custo duto e fibra]:[custo infra estação]])</f>
        <v>2221347.7346018739</v>
      </c>
      <c r="R1159" s="2">
        <f>Tabela1[[#This Row],[distância '[km']]]*(1+'Custos Unitários'!$C$8)*('Custos Unitários'!$C$21*'Custos Unitários'!$C$4*'Custos Unitários'!$E$21+'Custos Unitários'!$C$22*'Custos Unitários'!$C$5*'Custos Unitários'!$E$22)</f>
        <v>18626.201940619714</v>
      </c>
      <c r="S1159" s="2">
        <f>Tabela1[[#This Row],[Qtdade Amplificação]]*('Custos Unitários'!D$20)+IF(Tabela1[[#This Row],[Qtdade Amplificação]]&gt;4,TRUNC(Tabela1[[#This Row],[Qtdade Amplificação]]/4)*'Custos Unitários'!D$17,0)</f>
        <v>0</v>
      </c>
      <c r="T115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5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59" s="2">
        <f>'Custos Unitários'!$C$23*'Custos Unitários'!$E$23*'Custos Unitários'!$C$6</f>
        <v>24215.39534631159</v>
      </c>
      <c r="W1159" s="5">
        <f>SUM(Tabela3[[#This Row],[opex duto e fibra]:[opex infra estação]])</f>
        <v>75828.84244410244</v>
      </c>
    </row>
    <row r="1160" spans="1:23" x14ac:dyDescent="0.25">
      <c r="A1160" s="10">
        <v>510720</v>
      </c>
      <c r="B1160" s="10" t="s">
        <v>208</v>
      </c>
      <c r="C1160" s="10" t="s">
        <v>3675</v>
      </c>
      <c r="D1160" s="10" t="s">
        <v>3676</v>
      </c>
      <c r="E1160" s="10">
        <v>510523</v>
      </c>
      <c r="F1160" s="10" t="s">
        <v>208</v>
      </c>
      <c r="G1160" s="10" t="s">
        <v>3677</v>
      </c>
      <c r="H1160" s="10" t="s">
        <v>3678</v>
      </c>
      <c r="I1160" s="10">
        <v>1</v>
      </c>
      <c r="J1160" s="11">
        <v>18.952000000000002</v>
      </c>
      <c r="K1160" s="11">
        <f>IF(Tabela1[[#This Row],[distância '[km']]]&gt;100,TRUNC(Tabela1[[#This Row],[distância '[km']]]/'Custos Unitários'!$C$7,0),0)</f>
        <v>0</v>
      </c>
      <c r="L1160" s="1">
        <f>Tabela1[[#This Row],[distância '[km']]]*(1+'Custos Unitários'!$C$8)*(('Custos Unitários'!$C$21*'Custos Unitários'!$C$4)+('Custos Unitários'!$C$22*'Custos Unitários'!$C$5))</f>
        <v>725252.86847510503</v>
      </c>
      <c r="M1160" s="1">
        <f>Tabela1[[#This Row],[Qtdade Amplificação]]*('Custos Unitários'!C$20)+IF(Tabela1[[#This Row],[Qtdade Amplificação]]&gt;4,TRUNC(Tabela1[[#This Row],[Qtdade Amplificação]]/4)*'Custos Unitários'!C$17,0)</f>
        <v>0</v>
      </c>
      <c r="N116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6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60" s="1">
        <f>'Custos Unitários'!$C$23*'Custos Unitários'!$C$6</f>
        <v>302692.44182889489</v>
      </c>
      <c r="Q1160" s="5">
        <f>SUM(Tabela2[[#This Row],[custo duto e fibra]:[custo infra estação]])</f>
        <v>1394417.1080253362</v>
      </c>
      <c r="R1160" s="2">
        <f>Tabela1[[#This Row],[distância '[km']]]*(1+'Custos Unitários'!$C$8)*('Custos Unitários'!$C$21*'Custos Unitários'!$C$4*'Custos Unitários'!$E$21+'Custos Unitários'!$C$22*'Custos Unitários'!$C$5*'Custos Unitários'!$E$22)</f>
        <v>8703.0344217012607</v>
      </c>
      <c r="S1160" s="2">
        <f>Tabela1[[#This Row],[Qtdade Amplificação]]*('Custos Unitários'!D$20)+IF(Tabela1[[#This Row],[Qtdade Amplificação]]&gt;4,TRUNC(Tabela1[[#This Row],[Qtdade Amplificação]]/4)*'Custos Unitários'!D$17,0)</f>
        <v>0</v>
      </c>
      <c r="T116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6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60" s="2">
        <f>'Custos Unitários'!$C$23*'Custos Unitários'!$E$23*'Custos Unitários'!$C$6</f>
        <v>24215.39534631159</v>
      </c>
      <c r="W1160" s="5">
        <f>SUM(Tabela3[[#This Row],[opex duto e fibra]:[opex infra estação]])</f>
        <v>65905.674925183994</v>
      </c>
    </row>
    <row r="1161" spans="1:23" x14ac:dyDescent="0.25">
      <c r="A1161" s="10">
        <v>171865</v>
      </c>
      <c r="B1161" s="10" t="s">
        <v>20</v>
      </c>
      <c r="C1161" s="10" t="s">
        <v>3679</v>
      </c>
      <c r="D1161" s="10" t="s">
        <v>3680</v>
      </c>
      <c r="E1161" s="10">
        <v>171800</v>
      </c>
      <c r="F1161" s="10" t="s">
        <v>20</v>
      </c>
      <c r="G1161" s="10" t="s">
        <v>3495</v>
      </c>
      <c r="H1161" s="10" t="s">
        <v>3496</v>
      </c>
      <c r="I1161" s="10">
        <v>1</v>
      </c>
      <c r="J1161" s="11">
        <v>55.194000000000003</v>
      </c>
      <c r="K1161" s="11">
        <f>IF(Tabela1[[#This Row],[distância '[km']]]&gt;100,TRUNC(Tabela1[[#This Row],[distância '[km']]]/'Custos Unitários'!$C$7,0),0)</f>
        <v>0</v>
      </c>
      <c r="L1161" s="1">
        <f>Tabela1[[#This Row],[distância '[km']]]*(1+'Custos Unitários'!$C$8)*(('Custos Unitários'!$C$21*'Custos Unitários'!$C$4)+('Custos Unitários'!$C$22*'Custos Unitários'!$C$5))</f>
        <v>2112157.3882764322</v>
      </c>
      <c r="M1161" s="1">
        <f>Tabela1[[#This Row],[Qtdade Amplificação]]*('Custos Unitários'!C$20)+IF(Tabela1[[#This Row],[Qtdade Amplificação]]&gt;4,TRUNC(Tabela1[[#This Row],[Qtdade Amplificação]]/4)*'Custos Unitários'!C$17,0)</f>
        <v>0</v>
      </c>
      <c r="N116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16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161" s="1">
        <f>'Custos Unitários'!$C$23*'Custos Unitários'!$C$6</f>
        <v>302692.44182889489</v>
      </c>
      <c r="Q1161" s="5">
        <f>SUM(Tabela2[[#This Row],[custo duto e fibra]:[custo infra estação]])</f>
        <v>2786731.3157773055</v>
      </c>
      <c r="R1161" s="2">
        <f>Tabela1[[#This Row],[distância '[km']]]*(1+'Custos Unitários'!$C$8)*('Custos Unitários'!$C$21*'Custos Unitários'!$C$4*'Custos Unitários'!$E$21+'Custos Unitários'!$C$22*'Custos Unitários'!$C$5*'Custos Unitários'!$E$22)</f>
        <v>25345.888659317188</v>
      </c>
      <c r="S1161" s="2">
        <f>Tabela1[[#This Row],[Qtdade Amplificação]]*('Custos Unitários'!D$20)+IF(Tabela1[[#This Row],[Qtdade Amplificação]]&gt;4,TRUNC(Tabela1[[#This Row],[Qtdade Amplificação]]/4)*'Custos Unitários'!D$17,0)</f>
        <v>0</v>
      </c>
      <c r="T116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16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161" s="2">
        <f>'Custos Unitários'!$C$23*'Custos Unitários'!$E$23*'Custos Unitários'!$C$6</f>
        <v>24215.39534631159</v>
      </c>
      <c r="W1161" s="5">
        <f>SUM(Tabela3[[#This Row],[opex duto e fibra]:[opex infra estação]])</f>
        <v>83089.497957864136</v>
      </c>
    </row>
    <row r="1162" spans="1:23" x14ac:dyDescent="0.25">
      <c r="A1162" s="10">
        <v>292670</v>
      </c>
      <c r="B1162" s="10" t="s">
        <v>8</v>
      </c>
      <c r="C1162" s="10" t="s">
        <v>3681</v>
      </c>
      <c r="D1162" s="10" t="s">
        <v>3682</v>
      </c>
      <c r="E1162" s="10">
        <v>291950</v>
      </c>
      <c r="F1162" s="10" t="s">
        <v>8</v>
      </c>
      <c r="G1162" s="10" t="s">
        <v>9</v>
      </c>
      <c r="H1162" s="10" t="s">
        <v>10</v>
      </c>
      <c r="I1162" s="10">
        <v>1</v>
      </c>
      <c r="J1162" s="11">
        <v>12.646000000000001</v>
      </c>
      <c r="K1162" s="11">
        <f>IF(Tabela1[[#This Row],[distância '[km']]]&gt;100,TRUNC(Tabela1[[#This Row],[distância '[km']]]/'Custos Unitários'!$C$7,0),0)</f>
        <v>0</v>
      </c>
      <c r="L1162" s="1">
        <f>Tabela1[[#This Row],[distância '[km']]]*(1+'Custos Unitários'!$C$8)*(('Custos Unitários'!$C$21*'Custos Unitários'!$C$4)+('Custos Unitários'!$C$22*'Custos Unitários'!$C$5))</f>
        <v>483935.61496075231</v>
      </c>
      <c r="M1162" s="1">
        <f>Tabela1[[#This Row],[Qtdade Amplificação]]*('Custos Unitários'!C$20)+IF(Tabela1[[#This Row],[Qtdade Amplificação]]&gt;4,TRUNC(Tabela1[[#This Row],[Qtdade Amplificação]]/4)*'Custos Unitários'!C$17,0)</f>
        <v>0</v>
      </c>
      <c r="N116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6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62" s="1">
        <f>'Custos Unitários'!$C$23*'Custos Unitários'!$C$6</f>
        <v>302692.44182889489</v>
      </c>
      <c r="Q1162" s="5">
        <f>SUM(Tabela2[[#This Row],[custo duto e fibra]:[custo infra estação]])</f>
        <v>1153099.8545109835</v>
      </c>
      <c r="R1162" s="2">
        <f>Tabela1[[#This Row],[distância '[km']]]*(1+'Custos Unitários'!$C$8)*('Custos Unitários'!$C$21*'Custos Unitários'!$C$4*'Custos Unitários'!$E$21+'Custos Unitários'!$C$22*'Custos Unitários'!$C$5*'Custos Unitários'!$E$22)</f>
        <v>5807.2273795290284</v>
      </c>
      <c r="S1162" s="2">
        <f>Tabela1[[#This Row],[Qtdade Amplificação]]*('Custos Unitários'!D$20)+IF(Tabela1[[#This Row],[Qtdade Amplificação]]&gt;4,TRUNC(Tabela1[[#This Row],[Qtdade Amplificação]]/4)*'Custos Unitários'!D$17,0)</f>
        <v>0</v>
      </c>
      <c r="T116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6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62" s="2">
        <f>'Custos Unitários'!$C$23*'Custos Unitários'!$E$23*'Custos Unitários'!$C$6</f>
        <v>24215.39534631159</v>
      </c>
      <c r="W1162" s="5">
        <f>SUM(Tabela3[[#This Row],[opex duto e fibra]:[opex infra estação]])</f>
        <v>63009.867883011757</v>
      </c>
    </row>
    <row r="1163" spans="1:23" x14ac:dyDescent="0.25">
      <c r="A1163" s="10">
        <v>315510</v>
      </c>
      <c r="B1163" s="10" t="s">
        <v>37</v>
      </c>
      <c r="C1163" s="10" t="s">
        <v>3685</v>
      </c>
      <c r="D1163" s="10" t="s">
        <v>3686</v>
      </c>
      <c r="E1163" s="10">
        <v>310170</v>
      </c>
      <c r="F1163" s="10" t="s">
        <v>37</v>
      </c>
      <c r="G1163" s="10" t="s">
        <v>502</v>
      </c>
      <c r="H1163" s="10" t="s">
        <v>503</v>
      </c>
      <c r="I1163" s="10">
        <v>1</v>
      </c>
      <c r="J1163" s="11">
        <v>75.653999999999996</v>
      </c>
      <c r="K1163" s="11">
        <f>IF(Tabela1[[#This Row],[distância '[km']]]&gt;100,TRUNC(Tabela1[[#This Row],[distância '[km']]]/'Custos Unitários'!$C$7,0),0)</f>
        <v>0</v>
      </c>
      <c r="L1163" s="1">
        <f>Tabela1[[#This Row],[distância '[km']]]*(1+'Custos Unitários'!$C$8)*(('Custos Unitários'!$C$21*'Custos Unitários'!$C$4)+('Custos Unitários'!$C$22*'Custos Unitários'!$C$5))</f>
        <v>2895118.2203258541</v>
      </c>
      <c r="M1163" s="1">
        <f>Tabela1[[#This Row],[Qtdade Amplificação]]*('Custos Unitários'!C$20)+IF(Tabela1[[#This Row],[Qtdade Amplificação]]&gt;4,TRUNC(Tabela1[[#This Row],[Qtdade Amplificação]]/4)*'Custos Unitários'!C$17,0)</f>
        <v>0</v>
      </c>
      <c r="N116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16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163" s="1">
        <f>'Custos Unitários'!$C$23*'Custos Unitários'!$C$6</f>
        <v>302692.44182889489</v>
      </c>
      <c r="Q1163" s="5">
        <f>SUM(Tabela2[[#This Row],[custo duto e fibra]:[custo infra estação]])</f>
        <v>3569692.1478267275</v>
      </c>
      <c r="R1163" s="2">
        <f>Tabela1[[#This Row],[distância '[km']]]*(1+'Custos Unitários'!$C$8)*('Custos Unitários'!$C$21*'Custos Unitários'!$C$4*'Custos Unitários'!$E$21+'Custos Unitários'!$C$22*'Custos Unitários'!$C$5*'Custos Unitários'!$E$22)</f>
        <v>34741.418643910249</v>
      </c>
      <c r="S1163" s="2">
        <f>Tabela1[[#This Row],[Qtdade Amplificação]]*('Custos Unitários'!D$20)+IF(Tabela1[[#This Row],[Qtdade Amplificação]]&gt;4,TRUNC(Tabela1[[#This Row],[Qtdade Amplificação]]/4)*'Custos Unitários'!D$17,0)</f>
        <v>0</v>
      </c>
      <c r="T116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16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163" s="2">
        <f>'Custos Unitários'!$C$23*'Custos Unitários'!$E$23*'Custos Unitários'!$C$6</f>
        <v>24215.39534631159</v>
      </c>
      <c r="W1163" s="5">
        <f>SUM(Tabela3[[#This Row],[opex duto e fibra]:[opex infra estação]])</f>
        <v>92485.027942457193</v>
      </c>
    </row>
    <row r="1164" spans="1:23" x14ac:dyDescent="0.25">
      <c r="A1164" s="10">
        <v>315520</v>
      </c>
      <c r="B1164" s="10" t="s">
        <v>37</v>
      </c>
      <c r="C1164" s="10" t="s">
        <v>3687</v>
      </c>
      <c r="D1164" s="10" t="s">
        <v>3688</v>
      </c>
      <c r="E1164" s="10">
        <v>311630</v>
      </c>
      <c r="F1164" s="10" t="s">
        <v>37</v>
      </c>
      <c r="G1164" s="10" t="s">
        <v>1262</v>
      </c>
      <c r="H1164" s="10" t="s">
        <v>1263</v>
      </c>
      <c r="I1164" s="10">
        <v>1</v>
      </c>
      <c r="J1164" s="11">
        <v>18.459</v>
      </c>
      <c r="K1164" s="11">
        <f>IF(Tabela1[[#This Row],[distância '[km']]]&gt;100,TRUNC(Tabela1[[#This Row],[distância '[km']]]/'Custos Unitários'!$C$7,0),0)</f>
        <v>0</v>
      </c>
      <c r="L1164" s="1">
        <f>Tabela1[[#This Row],[distância '[km']]]*(1+'Custos Unitários'!$C$8)*(('Custos Unitários'!$C$21*'Custos Unitários'!$C$4)+('Custos Unitários'!$C$22*'Custos Unitários'!$C$5))</f>
        <v>706386.80346042442</v>
      </c>
      <c r="M1164" s="1">
        <f>Tabela1[[#This Row],[Qtdade Amplificação]]*('Custos Unitários'!C$20)+IF(Tabela1[[#This Row],[Qtdade Amplificação]]&gt;4,TRUNC(Tabela1[[#This Row],[Qtdade Amplificação]]/4)*'Custos Unitários'!C$17,0)</f>
        <v>0</v>
      </c>
      <c r="N116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6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64" s="1">
        <f>'Custos Unitários'!$C$23*'Custos Unitários'!$C$6</f>
        <v>302692.44182889489</v>
      </c>
      <c r="Q1164" s="5">
        <f>SUM(Tabela2[[#This Row],[custo duto e fibra]:[custo infra estação]])</f>
        <v>1375551.0430106556</v>
      </c>
      <c r="R1164" s="2">
        <f>Tabela1[[#This Row],[distância '[km']]]*(1+'Custos Unitários'!$C$8)*('Custos Unitários'!$C$21*'Custos Unitários'!$C$4*'Custos Unitários'!$E$21+'Custos Unitários'!$C$22*'Custos Unitários'!$C$5*'Custos Unitários'!$E$22)</f>
        <v>8476.6416415250933</v>
      </c>
      <c r="S1164" s="2">
        <f>Tabela1[[#This Row],[Qtdade Amplificação]]*('Custos Unitários'!D$20)+IF(Tabela1[[#This Row],[Qtdade Amplificação]]&gt;4,TRUNC(Tabela1[[#This Row],[Qtdade Amplificação]]/4)*'Custos Unitários'!D$17,0)</f>
        <v>0</v>
      </c>
      <c r="T116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6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64" s="2">
        <f>'Custos Unitários'!$C$23*'Custos Unitários'!$E$23*'Custos Unitários'!$C$6</f>
        <v>24215.39534631159</v>
      </c>
      <c r="W1164" s="5">
        <f>SUM(Tabela3[[#This Row],[opex duto e fibra]:[opex infra estação]])</f>
        <v>65679.282145007819</v>
      </c>
    </row>
    <row r="1165" spans="1:23" x14ac:dyDescent="0.25">
      <c r="A1165" s="10">
        <v>220900</v>
      </c>
      <c r="B1165" s="10" t="s">
        <v>27</v>
      </c>
      <c r="C1165" s="10" t="s">
        <v>3689</v>
      </c>
      <c r="D1165" s="10" t="s">
        <v>3690</v>
      </c>
      <c r="E1165" s="10">
        <v>220510</v>
      </c>
      <c r="F1165" s="10" t="s">
        <v>27</v>
      </c>
      <c r="G1165" s="10" t="s">
        <v>1749</v>
      </c>
      <c r="H1165" s="10" t="s">
        <v>1750</v>
      </c>
      <c r="I1165" s="10">
        <v>1</v>
      </c>
      <c r="J1165" s="11">
        <v>34.398000000000003</v>
      </c>
      <c r="K1165" s="11">
        <f>IF(Tabela1[[#This Row],[distância '[km']]]&gt;100,TRUNC(Tabela1[[#This Row],[distância '[km']]]/'Custos Unitários'!$C$7,0),0)</f>
        <v>0</v>
      </c>
      <c r="L1165" s="1">
        <f>Tabela1[[#This Row],[distância '[km']]]*(1+'Custos Unitários'!$C$8)*(('Custos Unitários'!$C$21*'Custos Unitários'!$C$4)+('Custos Unitários'!$C$22*'Custos Unitários'!$C$5))</f>
        <v>1316338.548427958</v>
      </c>
      <c r="M1165" s="1">
        <f>Tabela1[[#This Row],[Qtdade Amplificação]]*('Custos Unitários'!C$20)+IF(Tabela1[[#This Row],[Qtdade Amplificação]]&gt;4,TRUNC(Tabela1[[#This Row],[Qtdade Amplificação]]/4)*'Custos Unitários'!C$17,0)</f>
        <v>0</v>
      </c>
      <c r="N116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6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65" s="1">
        <f>'Custos Unitários'!$C$23*'Custos Unitários'!$C$6</f>
        <v>302692.44182889489</v>
      </c>
      <c r="Q1165" s="5">
        <f>SUM(Tabela2[[#This Row],[custo duto e fibra]:[custo infra estação]])</f>
        <v>1985502.7879781891</v>
      </c>
      <c r="R1165" s="2">
        <f>Tabela1[[#This Row],[distância '[km']]]*(1+'Custos Unitários'!$C$8)*('Custos Unitários'!$C$21*'Custos Unitários'!$C$4*'Custos Unitários'!$E$21+'Custos Unitários'!$C$22*'Custos Unitários'!$C$5*'Custos Unitários'!$E$22)</f>
        <v>15796.062581135498</v>
      </c>
      <c r="S1165" s="2">
        <f>Tabela1[[#This Row],[Qtdade Amplificação]]*('Custos Unitários'!D$20)+IF(Tabela1[[#This Row],[Qtdade Amplificação]]&gt;4,TRUNC(Tabela1[[#This Row],[Qtdade Amplificação]]/4)*'Custos Unitários'!D$17,0)</f>
        <v>0</v>
      </c>
      <c r="T116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6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65" s="2">
        <f>'Custos Unitários'!$C$23*'Custos Unitários'!$E$23*'Custos Unitários'!$C$6</f>
        <v>24215.39534631159</v>
      </c>
      <c r="W1165" s="5">
        <f>SUM(Tabela3[[#This Row],[opex duto e fibra]:[opex infra estação]])</f>
        <v>72998.703084618232</v>
      </c>
    </row>
    <row r="1166" spans="1:23" x14ac:dyDescent="0.25">
      <c r="A1166" s="10">
        <v>500730</v>
      </c>
      <c r="B1166" s="10" t="s">
        <v>121</v>
      </c>
      <c r="C1166" s="10" t="s">
        <v>3693</v>
      </c>
      <c r="D1166" s="10" t="s">
        <v>3694</v>
      </c>
      <c r="E1166" s="10">
        <v>500769</v>
      </c>
      <c r="F1166" s="10" t="s">
        <v>121</v>
      </c>
      <c r="G1166" s="10" t="s">
        <v>3695</v>
      </c>
      <c r="H1166" s="10" t="s">
        <v>3696</v>
      </c>
      <c r="I1166" s="10">
        <v>1</v>
      </c>
      <c r="J1166" s="11">
        <v>67.254000000000005</v>
      </c>
      <c r="K1166" s="11">
        <f>IF(Tabela1[[#This Row],[distância '[km']]]&gt;100,TRUNC(Tabela1[[#This Row],[distância '[km']]]/'Custos Unitários'!$C$7,0),0)</f>
        <v>0</v>
      </c>
      <c r="L1166" s="1">
        <f>Tabela1[[#This Row],[distância '[km']]]*(1+'Custos Unitários'!$C$8)*(('Custos Unitários'!$C$21*'Custos Unitários'!$C$4)+('Custos Unitários'!$C$22*'Custos Unitários'!$C$5))</f>
        <v>2573668.0253495523</v>
      </c>
      <c r="M1166" s="1">
        <f>Tabela1[[#This Row],[Qtdade Amplificação]]*('Custos Unitários'!C$20)+IF(Tabela1[[#This Row],[Qtdade Amplificação]]&gt;4,TRUNC(Tabela1[[#This Row],[Qtdade Amplificação]]/4)*'Custos Unitários'!C$17,0)</f>
        <v>0</v>
      </c>
      <c r="N116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16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166" s="1">
        <f>'Custos Unitários'!$C$23*'Custos Unitários'!$C$6</f>
        <v>302692.44182889489</v>
      </c>
      <c r="Q1166" s="5">
        <f>SUM(Tabela2[[#This Row],[custo duto e fibra]:[custo infra estação]])</f>
        <v>3248241.9528504256</v>
      </c>
      <c r="R1166" s="2">
        <f>Tabela1[[#This Row],[distância '[km']]]*(1+'Custos Unitários'!$C$8)*('Custos Unitários'!$C$21*'Custos Unitários'!$C$4*'Custos Unitários'!$E$21+'Custos Unitários'!$C$22*'Custos Unitários'!$C$5*'Custos Unitários'!$E$22)</f>
        <v>30884.016304194629</v>
      </c>
      <c r="S1166" s="2">
        <f>Tabela1[[#This Row],[Qtdade Amplificação]]*('Custos Unitários'!D$20)+IF(Tabela1[[#This Row],[Qtdade Amplificação]]&gt;4,TRUNC(Tabela1[[#This Row],[Qtdade Amplificação]]/4)*'Custos Unitários'!D$17,0)</f>
        <v>0</v>
      </c>
      <c r="T116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16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166" s="2">
        <f>'Custos Unitários'!$C$23*'Custos Unitários'!$E$23*'Custos Unitários'!$C$6</f>
        <v>24215.39534631159</v>
      </c>
      <c r="W1166" s="5">
        <f>SUM(Tabela3[[#This Row],[opex duto e fibra]:[opex infra estação]])</f>
        <v>88627.62560274158</v>
      </c>
    </row>
    <row r="1167" spans="1:23" x14ac:dyDescent="0.25">
      <c r="A1167" s="10">
        <v>315560</v>
      </c>
      <c r="B1167" s="10" t="s">
        <v>37</v>
      </c>
      <c r="C1167" s="10" t="s">
        <v>3699</v>
      </c>
      <c r="D1167" s="10" t="s">
        <v>3700</v>
      </c>
      <c r="E1167" s="10">
        <v>314100</v>
      </c>
      <c r="F1167" s="10" t="s">
        <v>37</v>
      </c>
      <c r="G1167" s="10" t="s">
        <v>2742</v>
      </c>
      <c r="H1167" s="10" t="s">
        <v>2743</v>
      </c>
      <c r="I1167" s="10">
        <v>1</v>
      </c>
      <c r="J1167" s="11">
        <v>61.676000000000002</v>
      </c>
      <c r="K1167" s="11">
        <f>IF(Tabela1[[#This Row],[distância '[km']]]&gt;100,TRUNC(Tabela1[[#This Row],[distância '[km']]]/'Custos Unitários'!$C$7,0),0)</f>
        <v>0</v>
      </c>
      <c r="L1167" s="1">
        <f>Tabela1[[#This Row],[distância '[km']]]*(1+'Custos Unitários'!$C$8)*(('Custos Unitários'!$C$21*'Custos Unitários'!$C$4)+('Custos Unitários'!$C$22*'Custos Unitários'!$C$5))</f>
        <v>2360209.7887331457</v>
      </c>
      <c r="M1167" s="1">
        <f>Tabela1[[#This Row],[Qtdade Amplificação]]*('Custos Unitários'!C$20)+IF(Tabela1[[#This Row],[Qtdade Amplificação]]&gt;4,TRUNC(Tabela1[[#This Row],[Qtdade Amplificação]]/4)*'Custos Unitários'!C$17,0)</f>
        <v>0</v>
      </c>
      <c r="N116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16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167" s="1">
        <f>'Custos Unitários'!$C$23*'Custos Unitários'!$C$6</f>
        <v>302692.44182889489</v>
      </c>
      <c r="Q1167" s="5">
        <f>SUM(Tabela2[[#This Row],[custo duto e fibra]:[custo infra estação]])</f>
        <v>3034783.716234019</v>
      </c>
      <c r="R1167" s="2">
        <f>Tabela1[[#This Row],[distância '[km']]]*(1+'Custos Unitários'!$C$8)*('Custos Unitários'!$C$21*'Custos Unitários'!$C$4*'Custos Unitários'!$E$21+'Custos Unitários'!$C$22*'Custos Unitários'!$C$5*'Custos Unitários'!$E$22)</f>
        <v>28322.517464797751</v>
      </c>
      <c r="S1167" s="2">
        <f>Tabela1[[#This Row],[Qtdade Amplificação]]*('Custos Unitários'!D$20)+IF(Tabela1[[#This Row],[Qtdade Amplificação]]&gt;4,TRUNC(Tabela1[[#This Row],[Qtdade Amplificação]]/4)*'Custos Unitários'!D$17,0)</f>
        <v>0</v>
      </c>
      <c r="T116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16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167" s="2">
        <f>'Custos Unitários'!$C$23*'Custos Unitários'!$E$23*'Custos Unitários'!$C$6</f>
        <v>24215.39534631159</v>
      </c>
      <c r="W1167" s="5">
        <f>SUM(Tabela3[[#This Row],[opex duto e fibra]:[opex infra estação]])</f>
        <v>86066.126763344699</v>
      </c>
    </row>
    <row r="1168" spans="1:23" x14ac:dyDescent="0.25">
      <c r="A1168" s="10">
        <v>171875</v>
      </c>
      <c r="B1168" s="10" t="s">
        <v>20</v>
      </c>
      <c r="C1168" s="10" t="s">
        <v>3701</v>
      </c>
      <c r="D1168" s="10" t="s">
        <v>3702</v>
      </c>
      <c r="E1168" s="10">
        <v>172110</v>
      </c>
      <c r="F1168" s="10" t="s">
        <v>20</v>
      </c>
      <c r="G1168" s="10" t="s">
        <v>2541</v>
      </c>
      <c r="H1168" s="10" t="s">
        <v>2542</v>
      </c>
      <c r="I1168" s="10">
        <v>1</v>
      </c>
      <c r="J1168" s="11">
        <v>69.08</v>
      </c>
      <c r="K1168" s="11">
        <f>IF(Tabela1[[#This Row],[distância '[km']]]&gt;100,TRUNC(Tabela1[[#This Row],[distância '[km']]]/'Custos Unitários'!$C$7,0),0)</f>
        <v>0</v>
      </c>
      <c r="L1168" s="1">
        <f>Tabela1[[#This Row],[distância '[km']]]*(1+'Custos Unitários'!$C$8)*(('Custos Unitários'!$C$21*'Custos Unitários'!$C$4)+('Custos Unitários'!$C$22*'Custos Unitários'!$C$5))</f>
        <v>2643545.1748765437</v>
      </c>
      <c r="M1168" s="1">
        <f>Tabela1[[#This Row],[Qtdade Amplificação]]*('Custos Unitários'!C$20)+IF(Tabela1[[#This Row],[Qtdade Amplificação]]&gt;4,TRUNC(Tabela1[[#This Row],[Qtdade Amplificação]]/4)*'Custos Unitários'!C$17,0)</f>
        <v>0</v>
      </c>
      <c r="N116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16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168" s="1">
        <f>'Custos Unitários'!$C$23*'Custos Unitários'!$C$6</f>
        <v>302692.44182889489</v>
      </c>
      <c r="Q1168" s="5">
        <f>SUM(Tabela2[[#This Row],[custo duto e fibra]:[custo infra estação]])</f>
        <v>3318119.102377417</v>
      </c>
      <c r="R1168" s="2">
        <f>Tabela1[[#This Row],[distância '[km']]]*(1+'Custos Unitários'!$C$8)*('Custos Unitários'!$C$21*'Custos Unitários'!$C$4*'Custos Unitários'!$E$21+'Custos Unitários'!$C$22*'Custos Unitários'!$C$5*'Custos Unitários'!$E$22)</f>
        <v>31722.542098518526</v>
      </c>
      <c r="S1168" s="2">
        <f>Tabela1[[#This Row],[Qtdade Amplificação]]*('Custos Unitários'!D$20)+IF(Tabela1[[#This Row],[Qtdade Amplificação]]&gt;4,TRUNC(Tabela1[[#This Row],[Qtdade Amplificação]]/4)*'Custos Unitários'!D$17,0)</f>
        <v>0</v>
      </c>
      <c r="T116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16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168" s="2">
        <f>'Custos Unitários'!$C$23*'Custos Unitários'!$E$23*'Custos Unitários'!$C$6</f>
        <v>24215.39534631159</v>
      </c>
      <c r="W1168" s="5">
        <f>SUM(Tabela3[[#This Row],[opex duto e fibra]:[opex infra estação]])</f>
        <v>89466.151397065463</v>
      </c>
    </row>
    <row r="1169" spans="1:23" x14ac:dyDescent="0.25">
      <c r="A1169" s="10">
        <v>315600</v>
      </c>
      <c r="B1169" s="10" t="s">
        <v>37</v>
      </c>
      <c r="C1169" s="10" t="s">
        <v>422</v>
      </c>
      <c r="D1169" s="10" t="s">
        <v>423</v>
      </c>
      <c r="E1169" s="10">
        <v>315330</v>
      </c>
      <c r="F1169" s="10" t="s">
        <v>37</v>
      </c>
      <c r="G1169" s="10" t="s">
        <v>3573</v>
      </c>
      <c r="H1169" s="10" t="s">
        <v>3574</v>
      </c>
      <c r="I1169" s="10">
        <v>1</v>
      </c>
      <c r="J1169" s="11">
        <v>114.827</v>
      </c>
      <c r="K1169" s="11">
        <f>IF(Tabela1[[#This Row],[distância '[km']]]&gt;100,TRUNC(Tabela1[[#This Row],[distância '[km']]]/'Custos Unitários'!$C$7,0),0)</f>
        <v>1</v>
      </c>
      <c r="L1169" s="1">
        <f>Tabela1[[#This Row],[distância '[km']]]*(1+'Custos Unitários'!$C$8)*(('Custos Unitários'!$C$21*'Custos Unitários'!$C$4)+('Custos Unitários'!$C$22*'Custos Unitários'!$C$5))</f>
        <v>4394185.8974456983</v>
      </c>
      <c r="M1169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116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16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169" s="1">
        <f>'Custos Unitários'!$C$23*'Custos Unitários'!$C$6</f>
        <v>302692.44182889489</v>
      </c>
      <c r="Q1169" s="5">
        <f>SUM(Tabela2[[#This Row],[custo duto e fibra]:[custo infra estação]])</f>
        <v>5347669.2498998009</v>
      </c>
      <c r="R1169" s="2">
        <f>Tabela1[[#This Row],[distância '[km']]]*(1+'Custos Unitários'!$C$8)*('Custos Unitários'!$C$21*'Custos Unitários'!$C$4*'Custos Unitários'!$E$21+'Custos Unitários'!$C$22*'Custos Unitários'!$C$5*'Custos Unitários'!$E$22)</f>
        <v>52730.230769348382</v>
      </c>
      <c r="S1169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116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16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169" s="2">
        <f>'Custos Unitários'!$C$23*'Custos Unitários'!$E$23*'Custos Unitários'!$C$6</f>
        <v>24215.39534631159</v>
      </c>
      <c r="W1169" s="5">
        <f>SUM(Tabela3[[#This Row],[opex duto e fibra]:[opex infra estação]])</f>
        <v>132976.35042116308</v>
      </c>
    </row>
    <row r="1170" spans="1:23" x14ac:dyDescent="0.25">
      <c r="A1170" s="10">
        <v>500750</v>
      </c>
      <c r="B1170" s="10" t="s">
        <v>121</v>
      </c>
      <c r="C1170" s="10" t="s">
        <v>3703</v>
      </c>
      <c r="D1170" s="10" t="s">
        <v>3704</v>
      </c>
      <c r="E1170" s="10">
        <v>500490</v>
      </c>
      <c r="F1170" s="10" t="s">
        <v>121</v>
      </c>
      <c r="G1170" s="10" t="s">
        <v>1380</v>
      </c>
      <c r="H1170" s="10" t="s">
        <v>1381</v>
      </c>
      <c r="I1170" s="10">
        <v>1</v>
      </c>
      <c r="J1170" s="11">
        <v>67.626000000000005</v>
      </c>
      <c r="K1170" s="11">
        <f>IF(Tabela1[[#This Row],[distância '[km']]]&gt;100,TRUNC(Tabela1[[#This Row],[distância '[km']]]/'Custos Unitários'!$C$7,0),0)</f>
        <v>0</v>
      </c>
      <c r="L1170" s="1">
        <f>Tabela1[[#This Row],[distância '[km']]]*(1+'Custos Unitários'!$C$8)*(('Custos Unitários'!$C$21*'Custos Unitários'!$C$4)+('Custos Unitários'!$C$22*'Custos Unitários'!$C$5))</f>
        <v>2587903.6768413601</v>
      </c>
      <c r="M1170" s="1">
        <f>Tabela1[[#This Row],[Qtdade Amplificação]]*('Custos Unitários'!C$20)+IF(Tabela1[[#This Row],[Qtdade Amplificação]]&gt;4,TRUNC(Tabela1[[#This Row],[Qtdade Amplificação]]/4)*'Custos Unitários'!C$17,0)</f>
        <v>0</v>
      </c>
      <c r="N117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17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170" s="1">
        <f>'Custos Unitários'!$C$23*'Custos Unitários'!$C$6</f>
        <v>302692.44182889489</v>
      </c>
      <c r="Q1170" s="5">
        <f>SUM(Tabela2[[#This Row],[custo duto e fibra]:[custo infra estação]])</f>
        <v>3262477.6043422334</v>
      </c>
      <c r="R1170" s="2">
        <f>Tabela1[[#This Row],[distância '[km']]]*(1+'Custos Unitários'!$C$8)*('Custos Unitários'!$C$21*'Custos Unitários'!$C$4*'Custos Unitários'!$E$21+'Custos Unitários'!$C$22*'Custos Unitários'!$C$5*'Custos Unitários'!$E$22)</f>
        <v>31054.844122096321</v>
      </c>
      <c r="S1170" s="2">
        <f>Tabela1[[#This Row],[Qtdade Amplificação]]*('Custos Unitários'!D$20)+IF(Tabela1[[#This Row],[Qtdade Amplificação]]&gt;4,TRUNC(Tabela1[[#This Row],[Qtdade Amplificação]]/4)*'Custos Unitários'!D$17,0)</f>
        <v>0</v>
      </c>
      <c r="T117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17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170" s="2">
        <f>'Custos Unitários'!$C$23*'Custos Unitários'!$E$23*'Custos Unitários'!$C$6</f>
        <v>24215.39534631159</v>
      </c>
      <c r="W1170" s="5">
        <f>SUM(Tabela3[[#This Row],[opex duto e fibra]:[opex infra estação]])</f>
        <v>88798.453420643258</v>
      </c>
    </row>
    <row r="1171" spans="1:23" x14ac:dyDescent="0.25">
      <c r="A1171" s="10">
        <v>292710</v>
      </c>
      <c r="B1171" s="10" t="s">
        <v>8</v>
      </c>
      <c r="C1171" s="10" t="s">
        <v>3705</v>
      </c>
      <c r="D1171" s="10" t="s">
        <v>3706</v>
      </c>
      <c r="E1171" s="10">
        <v>260160</v>
      </c>
      <c r="F1171" s="10" t="s">
        <v>13</v>
      </c>
      <c r="G1171" s="10" t="s">
        <v>1254</v>
      </c>
      <c r="H1171" s="10" t="s">
        <v>1255</v>
      </c>
      <c r="I1171" s="10">
        <v>1</v>
      </c>
      <c r="J1171" s="11">
        <v>36.058</v>
      </c>
      <c r="K1171" s="11">
        <f>IF(Tabela1[[#This Row],[distância '[km']]]&gt;100,TRUNC(Tabela1[[#This Row],[distância '[km']]]/'Custos Unitários'!$C$7,0),0)</f>
        <v>0</v>
      </c>
      <c r="L1171" s="1">
        <f>Tabela1[[#This Row],[distância '[km']]]*(1+'Custos Unitários'!$C$8)*(('Custos Unitários'!$C$21*'Custos Unitários'!$C$4)+('Custos Unitários'!$C$22*'Custos Unitários'!$C$5))</f>
        <v>1379863.229816132</v>
      </c>
      <c r="M1171" s="1">
        <f>Tabela1[[#This Row],[Qtdade Amplificação]]*('Custos Unitários'!C$20)+IF(Tabela1[[#This Row],[Qtdade Amplificação]]&gt;4,TRUNC(Tabela1[[#This Row],[Qtdade Amplificação]]/4)*'Custos Unitários'!C$17,0)</f>
        <v>0</v>
      </c>
      <c r="N117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7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71" s="1">
        <f>'Custos Unitários'!$C$23*'Custos Unitários'!$C$6</f>
        <v>302692.44182889489</v>
      </c>
      <c r="Q1171" s="5">
        <f>SUM(Tabela2[[#This Row],[custo duto e fibra]:[custo infra estação]])</f>
        <v>2049027.469366363</v>
      </c>
      <c r="R1171" s="2">
        <f>Tabela1[[#This Row],[distância '[km']]]*(1+'Custos Unitários'!$C$8)*('Custos Unitários'!$C$21*'Custos Unitários'!$C$4*'Custos Unitários'!$E$21+'Custos Unitários'!$C$22*'Custos Unitários'!$C$5*'Custos Unitários'!$E$22)</f>
        <v>16558.358757793587</v>
      </c>
      <c r="S1171" s="2">
        <f>Tabela1[[#This Row],[Qtdade Amplificação]]*('Custos Unitários'!D$20)+IF(Tabela1[[#This Row],[Qtdade Amplificação]]&gt;4,TRUNC(Tabela1[[#This Row],[Qtdade Amplificação]]/4)*'Custos Unitários'!D$17,0)</f>
        <v>0</v>
      </c>
      <c r="T117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7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71" s="2">
        <f>'Custos Unitários'!$C$23*'Custos Unitários'!$E$23*'Custos Unitários'!$C$6</f>
        <v>24215.39534631159</v>
      </c>
      <c r="W1171" s="5">
        <f>SUM(Tabela3[[#This Row],[opex duto e fibra]:[opex infra estação]])</f>
        <v>73760.999261276316</v>
      </c>
    </row>
    <row r="1172" spans="1:23" x14ac:dyDescent="0.25">
      <c r="A1172" s="10">
        <v>241100</v>
      </c>
      <c r="B1172" s="10" t="s">
        <v>80</v>
      </c>
      <c r="C1172" s="10" t="s">
        <v>3707</v>
      </c>
      <c r="D1172" s="10" t="s">
        <v>3708</v>
      </c>
      <c r="E1172" s="10">
        <v>230600</v>
      </c>
      <c r="F1172" s="10" t="s">
        <v>203</v>
      </c>
      <c r="G1172" s="10" t="s">
        <v>206</v>
      </c>
      <c r="H1172" s="10" t="s">
        <v>207</v>
      </c>
      <c r="I1172" s="10">
        <v>1</v>
      </c>
      <c r="J1172" s="11">
        <v>32.265999999999998</v>
      </c>
      <c r="K1172" s="11">
        <f>IF(Tabela1[[#This Row],[distância '[km']]]&gt;100,TRUNC(Tabela1[[#This Row],[distância '[km']]]/'Custos Unitários'!$C$7,0),0)</f>
        <v>0</v>
      </c>
      <c r="L1172" s="1">
        <f>Tabela1[[#This Row],[distância '[km']]]*(1+'Custos Unitários'!$C$8)*(('Custos Unitários'!$C$21*'Custos Unitários'!$C$4)+('Custos Unitários'!$C$22*'Custos Unitários'!$C$5))</f>
        <v>1234751.427512544</v>
      </c>
      <c r="M1172" s="1">
        <f>Tabela1[[#This Row],[Qtdade Amplificação]]*('Custos Unitários'!C$20)+IF(Tabela1[[#This Row],[Qtdade Amplificação]]&gt;4,TRUNC(Tabela1[[#This Row],[Qtdade Amplificação]]/4)*'Custos Unitários'!C$17,0)</f>
        <v>0</v>
      </c>
      <c r="N117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7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72" s="1">
        <f>'Custos Unitários'!$C$23*'Custos Unitários'!$C$6</f>
        <v>302692.44182889489</v>
      </c>
      <c r="Q1172" s="5">
        <f>SUM(Tabela2[[#This Row],[custo duto e fibra]:[custo infra estação]])</f>
        <v>1903915.667062775</v>
      </c>
      <c r="R1172" s="2">
        <f>Tabela1[[#This Row],[distância '[km']]]*(1+'Custos Unitários'!$C$8)*('Custos Unitários'!$C$21*'Custos Unitários'!$C$4*'Custos Unitários'!$E$21+'Custos Unitários'!$C$22*'Custos Unitários'!$C$5*'Custos Unitários'!$E$22)</f>
        <v>14817.017130150529</v>
      </c>
      <c r="S1172" s="2">
        <f>Tabela1[[#This Row],[Qtdade Amplificação]]*('Custos Unitários'!D$20)+IF(Tabela1[[#This Row],[Qtdade Amplificação]]&gt;4,TRUNC(Tabela1[[#This Row],[Qtdade Amplificação]]/4)*'Custos Unitários'!D$17,0)</f>
        <v>0</v>
      </c>
      <c r="T117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7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72" s="2">
        <f>'Custos Unitários'!$C$23*'Custos Unitários'!$E$23*'Custos Unitários'!$C$6</f>
        <v>24215.39534631159</v>
      </c>
      <c r="W1172" s="5">
        <f>SUM(Tabela3[[#This Row],[opex duto e fibra]:[opex infra estação]])</f>
        <v>72019.657633633251</v>
      </c>
    </row>
    <row r="1173" spans="1:23" x14ac:dyDescent="0.25">
      <c r="A1173" s="10">
        <v>510757</v>
      </c>
      <c r="B1173" s="10" t="s">
        <v>208</v>
      </c>
      <c r="C1173" s="10" t="s">
        <v>3709</v>
      </c>
      <c r="D1173" s="10" t="s">
        <v>3710</v>
      </c>
      <c r="E1173" s="10">
        <v>110012</v>
      </c>
      <c r="F1173" s="10" t="s">
        <v>180</v>
      </c>
      <c r="G1173" s="10" t="s">
        <v>3711</v>
      </c>
      <c r="H1173" s="10" t="s">
        <v>3712</v>
      </c>
      <c r="I1173" s="10">
        <v>1</v>
      </c>
      <c r="J1173" s="11">
        <v>66.194999999999993</v>
      </c>
      <c r="K1173" s="11">
        <f>IF(Tabela1[[#This Row],[distância '[km']]]&gt;100,TRUNC(Tabela1[[#This Row],[distância '[km']]]/'Custos Unitários'!$C$7,0),0)</f>
        <v>0</v>
      </c>
      <c r="L1173" s="1">
        <f>Tabela1[[#This Row],[distância '[km']]]*(1+'Custos Unitários'!$C$8)*(('Custos Unitários'!$C$21*'Custos Unitários'!$C$4)+('Custos Unitários'!$C$22*'Custos Unitários'!$C$5))</f>
        <v>2533142.3400543248</v>
      </c>
      <c r="M1173" s="1">
        <f>Tabela1[[#This Row],[Qtdade Amplificação]]*('Custos Unitários'!C$20)+IF(Tabela1[[#This Row],[Qtdade Amplificação]]&gt;4,TRUNC(Tabela1[[#This Row],[Qtdade Amplificação]]/4)*'Custos Unitários'!C$17,0)</f>
        <v>0</v>
      </c>
      <c r="N117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17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173" s="1">
        <f>'Custos Unitários'!$C$23*'Custos Unitários'!$C$6</f>
        <v>302692.44182889489</v>
      </c>
      <c r="Q1173" s="5">
        <f>SUM(Tabela2[[#This Row],[custo duto e fibra]:[custo infra estação]])</f>
        <v>3207716.2675551982</v>
      </c>
      <c r="R1173" s="2">
        <f>Tabela1[[#This Row],[distância '[km']]]*(1+'Custos Unitários'!$C$8)*('Custos Unitários'!$C$21*'Custos Unitários'!$C$4*'Custos Unitários'!$E$21+'Custos Unitários'!$C$22*'Custos Unitários'!$C$5*'Custos Unitários'!$E$22)</f>
        <v>30397.708080651901</v>
      </c>
      <c r="S1173" s="2">
        <f>Tabela1[[#This Row],[Qtdade Amplificação]]*('Custos Unitários'!D$20)+IF(Tabela1[[#This Row],[Qtdade Amplificação]]&gt;4,TRUNC(Tabela1[[#This Row],[Qtdade Amplificação]]/4)*'Custos Unitários'!D$17,0)</f>
        <v>0</v>
      </c>
      <c r="T117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17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173" s="2">
        <f>'Custos Unitários'!$C$23*'Custos Unitários'!$E$23*'Custos Unitários'!$C$6</f>
        <v>24215.39534631159</v>
      </c>
      <c r="W1173" s="5">
        <f>SUM(Tabela3[[#This Row],[opex duto e fibra]:[opex infra estação]])</f>
        <v>88141.317379198852</v>
      </c>
    </row>
    <row r="1174" spans="1:23" x14ac:dyDescent="0.25">
      <c r="A1174" s="10">
        <v>431630</v>
      </c>
      <c r="B1174" s="10" t="s">
        <v>32</v>
      </c>
      <c r="C1174" s="10" t="s">
        <v>3713</v>
      </c>
      <c r="D1174" s="10" t="s">
        <v>3714</v>
      </c>
      <c r="E1174" s="10">
        <v>431937</v>
      </c>
      <c r="F1174" s="10" t="s">
        <v>32</v>
      </c>
      <c r="G1174" s="10" t="s">
        <v>3715</v>
      </c>
      <c r="H1174" s="10" t="s">
        <v>3716</v>
      </c>
      <c r="I1174" s="10">
        <v>1</v>
      </c>
      <c r="J1174" s="11">
        <v>16.507999999999999</v>
      </c>
      <c r="K1174" s="11">
        <f>IF(Tabela1[[#This Row],[distância '[km']]]&gt;100,TRUNC(Tabela1[[#This Row],[distância '[km']]]/'Custos Unitários'!$C$7,0),0)</f>
        <v>0</v>
      </c>
      <c r="L1174" s="1">
        <f>Tabela1[[#This Row],[distância '[km']]]*(1+'Custos Unitários'!$C$8)*(('Custos Unitários'!$C$21*'Custos Unitários'!$C$4)+('Custos Unitários'!$C$22*'Custos Unitários'!$C$5))</f>
        <v>631726.16888914269</v>
      </c>
      <c r="M1174" s="1">
        <f>Tabela1[[#This Row],[Qtdade Amplificação]]*('Custos Unitários'!C$20)+IF(Tabela1[[#This Row],[Qtdade Amplificação]]&gt;4,TRUNC(Tabela1[[#This Row],[Qtdade Amplificação]]/4)*'Custos Unitários'!C$17,0)</f>
        <v>0</v>
      </c>
      <c r="N117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7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74" s="1">
        <f>'Custos Unitários'!$C$23*'Custos Unitários'!$C$6</f>
        <v>302692.44182889489</v>
      </c>
      <c r="Q1174" s="5">
        <f>SUM(Tabela2[[#This Row],[custo duto e fibra]:[custo infra estação]])</f>
        <v>1300890.4084393741</v>
      </c>
      <c r="R1174" s="2">
        <f>Tabela1[[#This Row],[distância '[km']]]*(1+'Custos Unitários'!$C$8)*('Custos Unitários'!$C$21*'Custos Unitários'!$C$4*'Custos Unitários'!$E$21+'Custos Unitários'!$C$22*'Custos Unitários'!$C$5*'Custos Unitários'!$E$22)</f>
        <v>7580.7140266697133</v>
      </c>
      <c r="S1174" s="2">
        <f>Tabela1[[#This Row],[Qtdade Amplificação]]*('Custos Unitários'!D$20)+IF(Tabela1[[#This Row],[Qtdade Amplificação]]&gt;4,TRUNC(Tabela1[[#This Row],[Qtdade Amplificação]]/4)*'Custos Unitários'!D$17,0)</f>
        <v>0</v>
      </c>
      <c r="T117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7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74" s="2">
        <f>'Custos Unitários'!$C$23*'Custos Unitários'!$E$23*'Custos Unitários'!$C$6</f>
        <v>24215.39534631159</v>
      </c>
      <c r="W1174" s="5">
        <f>SUM(Tabela3[[#This Row],[opex duto e fibra]:[opex infra estação]])</f>
        <v>64783.354530152443</v>
      </c>
    </row>
    <row r="1175" spans="1:23" x14ac:dyDescent="0.25">
      <c r="A1175" s="10">
        <v>315645</v>
      </c>
      <c r="B1175" s="10" t="s">
        <v>37</v>
      </c>
      <c r="C1175" s="10" t="s">
        <v>3717</v>
      </c>
      <c r="D1175" s="10" t="s">
        <v>3718</v>
      </c>
      <c r="E1175" s="10">
        <v>314390</v>
      </c>
      <c r="F1175" s="10" t="s">
        <v>37</v>
      </c>
      <c r="G1175" s="10" t="s">
        <v>3719</v>
      </c>
      <c r="H1175" s="10" t="s">
        <v>3720</v>
      </c>
      <c r="I1175" s="10">
        <v>1</v>
      </c>
      <c r="J1175" s="11">
        <v>36.475000000000001</v>
      </c>
      <c r="K1175" s="11">
        <f>IF(Tabela1[[#This Row],[distância '[km']]]&gt;100,TRUNC(Tabela1[[#This Row],[distância '[km']]]/'Custos Unitários'!$C$7,0),0)</f>
        <v>0</v>
      </c>
      <c r="L1175" s="1">
        <f>Tabela1[[#This Row],[distância '[km']]]*(1+'Custos Unitários'!$C$8)*(('Custos Unitários'!$C$21*'Custos Unitários'!$C$4)+('Custos Unitários'!$C$22*'Custos Unitários'!$C$5))</f>
        <v>1395820.9359238844</v>
      </c>
      <c r="M1175" s="1">
        <f>Tabela1[[#This Row],[Qtdade Amplificação]]*('Custos Unitários'!C$20)+IF(Tabela1[[#This Row],[Qtdade Amplificação]]&gt;4,TRUNC(Tabela1[[#This Row],[Qtdade Amplificação]]/4)*'Custos Unitários'!C$17,0)</f>
        <v>0</v>
      </c>
      <c r="N117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7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75" s="1">
        <f>'Custos Unitários'!$C$23*'Custos Unitários'!$C$6</f>
        <v>302692.44182889489</v>
      </c>
      <c r="Q1175" s="5">
        <f>SUM(Tabela2[[#This Row],[custo duto e fibra]:[custo infra estação]])</f>
        <v>2064985.1754741154</v>
      </c>
      <c r="R1175" s="2">
        <f>Tabela1[[#This Row],[distância '[km']]]*(1+'Custos Unitários'!$C$8)*('Custos Unitários'!$C$21*'Custos Unitários'!$C$4*'Custos Unitários'!$E$21+'Custos Unitários'!$C$22*'Custos Unitários'!$C$5*'Custos Unitários'!$E$22)</f>
        <v>16749.851231086614</v>
      </c>
      <c r="S1175" s="2">
        <f>Tabela1[[#This Row],[Qtdade Amplificação]]*('Custos Unitários'!D$20)+IF(Tabela1[[#This Row],[Qtdade Amplificação]]&gt;4,TRUNC(Tabela1[[#This Row],[Qtdade Amplificação]]/4)*'Custos Unitários'!D$17,0)</f>
        <v>0</v>
      </c>
      <c r="T117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7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75" s="2">
        <f>'Custos Unitários'!$C$23*'Custos Unitários'!$E$23*'Custos Unitários'!$C$6</f>
        <v>24215.39534631159</v>
      </c>
      <c r="W1175" s="5">
        <f>SUM(Tabela3[[#This Row],[opex duto e fibra]:[opex infra estação]])</f>
        <v>73952.491734569339</v>
      </c>
    </row>
    <row r="1176" spans="1:23" x14ac:dyDescent="0.25">
      <c r="A1176" s="10">
        <v>315650</v>
      </c>
      <c r="B1176" s="10" t="s">
        <v>37</v>
      </c>
      <c r="C1176" s="10" t="s">
        <v>3721</v>
      </c>
      <c r="D1176" s="10" t="s">
        <v>3722</v>
      </c>
      <c r="E1176" s="10">
        <v>315700</v>
      </c>
      <c r="F1176" s="10" t="s">
        <v>37</v>
      </c>
      <c r="G1176" s="10" t="s">
        <v>1396</v>
      </c>
      <c r="H1176" s="10" t="s">
        <v>1397</v>
      </c>
      <c r="I1176" s="10">
        <v>1</v>
      </c>
      <c r="J1176" s="11">
        <v>31.241</v>
      </c>
      <c r="K1176" s="11">
        <f>IF(Tabela1[[#This Row],[distância '[km']]]&gt;100,TRUNC(Tabela1[[#This Row],[distância '[km']]]/'Custos Unitários'!$C$7,0),0)</f>
        <v>0</v>
      </c>
      <c r="L1176" s="1">
        <f>Tabela1[[#This Row],[distância '[km']]]*(1+'Custos Unitários'!$C$8)*(('Custos Unitários'!$C$21*'Custos Unitários'!$C$4)+('Custos Unitários'!$C$22*'Custos Unitários'!$C$5))</f>
        <v>1195526.8501493644</v>
      </c>
      <c r="M1176" s="1">
        <f>Tabela1[[#This Row],[Qtdade Amplificação]]*('Custos Unitários'!C$20)+IF(Tabela1[[#This Row],[Qtdade Amplificação]]&gt;4,TRUNC(Tabela1[[#This Row],[Qtdade Amplificação]]/4)*'Custos Unitários'!C$17,0)</f>
        <v>0</v>
      </c>
      <c r="N117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7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76" s="1">
        <f>'Custos Unitários'!$C$23*'Custos Unitários'!$C$6</f>
        <v>302692.44182889489</v>
      </c>
      <c r="Q1176" s="5">
        <f>SUM(Tabela2[[#This Row],[custo duto e fibra]:[custo infra estação]])</f>
        <v>1864691.0896995955</v>
      </c>
      <c r="R1176" s="2">
        <f>Tabela1[[#This Row],[distância '[km']]]*(1+'Custos Unitários'!$C$8)*('Custos Unitários'!$C$21*'Custos Unitários'!$C$4*'Custos Unitários'!$E$21+'Custos Unitários'!$C$22*'Custos Unitários'!$C$5*'Custos Unitários'!$E$22)</f>
        <v>14346.322201792373</v>
      </c>
      <c r="S1176" s="2">
        <f>Tabela1[[#This Row],[Qtdade Amplificação]]*('Custos Unitários'!D$20)+IF(Tabela1[[#This Row],[Qtdade Amplificação]]&gt;4,TRUNC(Tabela1[[#This Row],[Qtdade Amplificação]]/4)*'Custos Unitários'!D$17,0)</f>
        <v>0</v>
      </c>
      <c r="T117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7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76" s="2">
        <f>'Custos Unitários'!$C$23*'Custos Unitários'!$E$23*'Custos Unitários'!$C$6</f>
        <v>24215.39534631159</v>
      </c>
      <c r="W1176" s="5">
        <f>SUM(Tabela3[[#This Row],[opex duto e fibra]:[opex infra estação]])</f>
        <v>71548.962705275102</v>
      </c>
    </row>
    <row r="1177" spans="1:23" x14ac:dyDescent="0.25">
      <c r="A1177" s="10">
        <v>315660</v>
      </c>
      <c r="B1177" s="10" t="s">
        <v>37</v>
      </c>
      <c r="C1177" s="10" t="s">
        <v>3723</v>
      </c>
      <c r="D1177" s="10" t="s">
        <v>3724</v>
      </c>
      <c r="E1177" s="10">
        <v>310170</v>
      </c>
      <c r="F1177" s="10" t="s">
        <v>37</v>
      </c>
      <c r="G1177" s="10" t="s">
        <v>502</v>
      </c>
      <c r="H1177" s="10" t="s">
        <v>503</v>
      </c>
      <c r="I1177" s="10">
        <v>1</v>
      </c>
      <c r="J1177" s="11">
        <v>39.481000000000002</v>
      </c>
      <c r="K1177" s="11">
        <f>IF(Tabela1[[#This Row],[distância '[km']]]&gt;100,TRUNC(Tabela1[[#This Row],[distância '[km']]]/'Custos Unitários'!$C$7,0),0)</f>
        <v>0</v>
      </c>
      <c r="L1177" s="1">
        <f>Tabela1[[#This Row],[distância '[km']]]*(1+'Custos Unitários'!$C$8)*(('Custos Unitários'!$C$21*'Custos Unitários'!$C$4)+('Custos Unitários'!$C$22*'Custos Unitários'!$C$5))</f>
        <v>1510854.1842689754</v>
      </c>
      <c r="M1177" s="1">
        <f>Tabela1[[#This Row],[Qtdade Amplificação]]*('Custos Unitários'!C$20)+IF(Tabela1[[#This Row],[Qtdade Amplificação]]&gt;4,TRUNC(Tabela1[[#This Row],[Qtdade Amplificação]]/4)*'Custos Unitários'!C$17,0)</f>
        <v>0</v>
      </c>
      <c r="N117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7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77" s="1">
        <f>'Custos Unitários'!$C$23*'Custos Unitários'!$C$6</f>
        <v>302692.44182889489</v>
      </c>
      <c r="Q1177" s="5">
        <f>SUM(Tabela2[[#This Row],[custo duto e fibra]:[custo infra estação]])</f>
        <v>2180018.4238192067</v>
      </c>
      <c r="R1177" s="2">
        <f>Tabela1[[#This Row],[distância '[km']]]*(1+'Custos Unitários'!$C$8)*('Custos Unitários'!$C$21*'Custos Unitários'!$C$4*'Custos Unitários'!$E$21+'Custos Unitários'!$C$22*'Custos Unitários'!$C$5*'Custos Unitários'!$E$22)</f>
        <v>18130.250211227707</v>
      </c>
      <c r="S1177" s="2">
        <f>Tabela1[[#This Row],[Qtdade Amplificação]]*('Custos Unitários'!D$20)+IF(Tabela1[[#This Row],[Qtdade Amplificação]]&gt;4,TRUNC(Tabela1[[#This Row],[Qtdade Amplificação]]/4)*'Custos Unitários'!D$17,0)</f>
        <v>0</v>
      </c>
      <c r="T117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7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77" s="2">
        <f>'Custos Unitários'!$C$23*'Custos Unitários'!$E$23*'Custos Unitários'!$C$6</f>
        <v>24215.39534631159</v>
      </c>
      <c r="W1177" s="5">
        <f>SUM(Tabela3[[#This Row],[opex duto e fibra]:[opex infra estação]])</f>
        <v>75332.890714710433</v>
      </c>
    </row>
    <row r="1178" spans="1:23" x14ac:dyDescent="0.25">
      <c r="A1178" s="10">
        <v>241110</v>
      </c>
      <c r="B1178" s="10" t="s">
        <v>80</v>
      </c>
      <c r="C1178" s="10" t="s">
        <v>2571</v>
      </c>
      <c r="D1178" s="10" t="s">
        <v>3727</v>
      </c>
      <c r="E1178" s="10">
        <v>241090</v>
      </c>
      <c r="F1178" s="10" t="s">
        <v>80</v>
      </c>
      <c r="G1178" s="10" t="s">
        <v>625</v>
      </c>
      <c r="H1178" s="10" t="s">
        <v>626</v>
      </c>
      <c r="I1178" s="10">
        <v>1</v>
      </c>
      <c r="J1178" s="11">
        <v>17.53</v>
      </c>
      <c r="K1178" s="11">
        <f>IF(Tabela1[[#This Row],[distância '[km']]]&gt;100,TRUNC(Tabela1[[#This Row],[distância '[km']]]/'Custos Unitários'!$C$7,0),0)</f>
        <v>0</v>
      </c>
      <c r="L1178" s="1">
        <f>Tabela1[[#This Row],[distância '[km']]]*(1+'Custos Unitários'!$C$8)*(('Custos Unitários'!$C$21*'Custos Unitários'!$C$4)+('Custos Unitários'!$C$22*'Custos Unitários'!$C$5))</f>
        <v>670835.94261125952</v>
      </c>
      <c r="M1178" s="1">
        <f>Tabela1[[#This Row],[Qtdade Amplificação]]*('Custos Unitários'!C$20)+IF(Tabela1[[#This Row],[Qtdade Amplificação]]&gt;4,TRUNC(Tabela1[[#This Row],[Qtdade Amplificação]]/4)*'Custos Unitários'!C$17,0)</f>
        <v>0</v>
      </c>
      <c r="N117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7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78" s="1">
        <f>'Custos Unitários'!$C$23*'Custos Unitários'!$C$6</f>
        <v>302692.44182889489</v>
      </c>
      <c r="Q1178" s="5">
        <f>SUM(Tabela2[[#This Row],[custo duto e fibra]:[custo infra estação]])</f>
        <v>1340000.1821614909</v>
      </c>
      <c r="R1178" s="2">
        <f>Tabela1[[#This Row],[distância '[km']]]*(1+'Custos Unitários'!$C$8)*('Custos Unitários'!$C$21*'Custos Unitários'!$C$4*'Custos Unitários'!$E$21+'Custos Unitários'!$C$22*'Custos Unitários'!$C$5*'Custos Unitários'!$E$22)</f>
        <v>8050.0313113351158</v>
      </c>
      <c r="S1178" s="2">
        <f>Tabela1[[#This Row],[Qtdade Amplificação]]*('Custos Unitários'!D$20)+IF(Tabela1[[#This Row],[Qtdade Amplificação]]&gt;4,TRUNC(Tabela1[[#This Row],[Qtdade Amplificação]]/4)*'Custos Unitários'!D$17,0)</f>
        <v>0</v>
      </c>
      <c r="T117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7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78" s="2">
        <f>'Custos Unitários'!$C$23*'Custos Unitários'!$E$23*'Custos Unitários'!$C$6</f>
        <v>24215.39534631159</v>
      </c>
      <c r="W1178" s="5">
        <f>SUM(Tabela3[[#This Row],[opex duto e fibra]:[opex infra estação]])</f>
        <v>65252.671814817841</v>
      </c>
    </row>
    <row r="1179" spans="1:23" x14ac:dyDescent="0.25">
      <c r="A1179" s="10">
        <v>354460</v>
      </c>
      <c r="B1179" s="10" t="s">
        <v>158</v>
      </c>
      <c r="C1179" s="10" t="s">
        <v>3728</v>
      </c>
      <c r="D1179" s="10" t="s">
        <v>3729</v>
      </c>
      <c r="E1179" s="10">
        <v>352150</v>
      </c>
      <c r="F1179" s="10" t="s">
        <v>158</v>
      </c>
      <c r="G1179" s="10" t="s">
        <v>3730</v>
      </c>
      <c r="H1179" s="10" t="s">
        <v>3731</v>
      </c>
      <c r="I1179" s="10">
        <v>1</v>
      </c>
      <c r="J1179" s="11">
        <v>32.234999999999999</v>
      </c>
      <c r="K1179" s="11">
        <f>IF(Tabela1[[#This Row],[distância '[km']]]&gt;100,TRUNC(Tabela1[[#This Row],[distância '[km']]]/'Custos Unitários'!$C$7,0),0)</f>
        <v>0</v>
      </c>
      <c r="L1179" s="1">
        <f>Tabela1[[#This Row],[distância '[km']]]*(1+'Custos Unitários'!$C$8)*(('Custos Unitários'!$C$21*'Custos Unitários'!$C$4)+('Custos Unitários'!$C$22*'Custos Unitários'!$C$5))</f>
        <v>1233565.1232215601</v>
      </c>
      <c r="M1179" s="1">
        <f>Tabela1[[#This Row],[Qtdade Amplificação]]*('Custos Unitários'!C$20)+IF(Tabela1[[#This Row],[Qtdade Amplificação]]&gt;4,TRUNC(Tabela1[[#This Row],[Qtdade Amplificação]]/4)*'Custos Unitários'!C$17,0)</f>
        <v>0</v>
      </c>
      <c r="N117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7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79" s="1">
        <f>'Custos Unitários'!$C$23*'Custos Unitários'!$C$6</f>
        <v>302692.44182889489</v>
      </c>
      <c r="Q1179" s="5">
        <f>SUM(Tabela2[[#This Row],[custo duto e fibra]:[custo infra estação]])</f>
        <v>1902729.3627717912</v>
      </c>
      <c r="R1179" s="2">
        <f>Tabela1[[#This Row],[distância '[km']]]*(1+'Custos Unitários'!$C$8)*('Custos Unitários'!$C$21*'Custos Unitários'!$C$4*'Custos Unitários'!$E$21+'Custos Unitários'!$C$22*'Custos Unitários'!$C$5*'Custos Unitários'!$E$22)</f>
        <v>14802.781478658722</v>
      </c>
      <c r="S1179" s="2">
        <f>Tabela1[[#This Row],[Qtdade Amplificação]]*('Custos Unitários'!D$20)+IF(Tabela1[[#This Row],[Qtdade Amplificação]]&gt;4,TRUNC(Tabela1[[#This Row],[Qtdade Amplificação]]/4)*'Custos Unitários'!D$17,0)</f>
        <v>0</v>
      </c>
      <c r="T117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7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79" s="2">
        <f>'Custos Unitários'!$C$23*'Custos Unitários'!$E$23*'Custos Unitários'!$C$6</f>
        <v>24215.39534631159</v>
      </c>
      <c r="W1179" s="5">
        <f>SUM(Tabela3[[#This Row],[opex duto e fibra]:[opex infra estação]])</f>
        <v>72005.421982141444</v>
      </c>
    </row>
    <row r="1180" spans="1:23" x14ac:dyDescent="0.25">
      <c r="A1180" s="10">
        <v>315680</v>
      </c>
      <c r="B1180" s="10" t="s">
        <v>37</v>
      </c>
      <c r="C1180" s="10" t="s">
        <v>3732</v>
      </c>
      <c r="D1180" s="10" t="s">
        <v>3733</v>
      </c>
      <c r="E1180" s="10">
        <v>315330</v>
      </c>
      <c r="F1180" s="10" t="s">
        <v>37</v>
      </c>
      <c r="G1180" s="10" t="s">
        <v>3573</v>
      </c>
      <c r="H1180" s="10" t="s">
        <v>3574</v>
      </c>
      <c r="I1180" s="10">
        <v>1</v>
      </c>
      <c r="J1180" s="11">
        <v>86.064999999999998</v>
      </c>
      <c r="K1180" s="11">
        <f>IF(Tabela1[[#This Row],[distância '[km']]]&gt;100,TRUNC(Tabela1[[#This Row],[distância '[km']]]/'Custos Unitários'!$C$7,0),0)</f>
        <v>0</v>
      </c>
      <c r="L1180" s="1">
        <f>Tabela1[[#This Row],[distância '[km']]]*(1+'Custos Unitários'!$C$8)*(('Custos Unitários'!$C$21*'Custos Unitários'!$C$4)+('Custos Unitários'!$C$22*'Custos Unitários'!$C$5))</f>
        <v>3293525.1226946977</v>
      </c>
      <c r="M1180" s="1">
        <f>Tabela1[[#This Row],[Qtdade Amplificação]]*('Custos Unitários'!C$20)+IF(Tabela1[[#This Row],[Qtdade Amplificação]]&gt;4,TRUNC(Tabela1[[#This Row],[Qtdade Amplificação]]/4)*'Custos Unitários'!C$17,0)</f>
        <v>0</v>
      </c>
      <c r="N118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18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180" s="1">
        <f>'Custos Unitários'!$C$23*'Custos Unitários'!$C$6</f>
        <v>302692.44182889489</v>
      </c>
      <c r="Q1180" s="5">
        <f>SUM(Tabela2[[#This Row],[custo duto e fibra]:[custo infra estação]])</f>
        <v>4014000.7033363981</v>
      </c>
      <c r="R1180" s="2">
        <f>Tabela1[[#This Row],[distância '[km']]]*(1+'Custos Unitários'!$C$8)*('Custos Unitários'!$C$21*'Custos Unitários'!$C$4*'Custos Unitários'!$E$21+'Custos Unitários'!$C$22*'Custos Unitários'!$C$5*'Custos Unitários'!$E$22)</f>
        <v>39522.301472336374</v>
      </c>
      <c r="S1180" s="2">
        <f>Tabela1[[#This Row],[Qtdade Amplificação]]*('Custos Unitários'!D$20)+IF(Tabela1[[#This Row],[Qtdade Amplificação]]&gt;4,TRUNC(Tabela1[[#This Row],[Qtdade Amplificação]]/4)*'Custos Unitários'!D$17,0)</f>
        <v>0</v>
      </c>
      <c r="T118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18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180" s="2">
        <f>'Custos Unitários'!$C$23*'Custos Unitários'!$E$23*'Custos Unitários'!$C$6</f>
        <v>24215.39534631159</v>
      </c>
      <c r="W1180" s="5">
        <f>SUM(Tabela3[[#This Row],[opex duto e fibra]:[opex infra estação]])</f>
        <v>101856.07608496604</v>
      </c>
    </row>
    <row r="1181" spans="1:23" x14ac:dyDescent="0.25">
      <c r="A1181" s="10">
        <v>231190</v>
      </c>
      <c r="B1181" s="10" t="s">
        <v>203</v>
      </c>
      <c r="C1181" s="10" t="s">
        <v>3734</v>
      </c>
      <c r="D1181" s="10" t="s">
        <v>3735</v>
      </c>
      <c r="E1181" s="10">
        <v>230040</v>
      </c>
      <c r="F1181" s="10" t="s">
        <v>203</v>
      </c>
      <c r="G1181" s="10" t="s">
        <v>3736</v>
      </c>
      <c r="H1181" s="10" t="s">
        <v>3737</v>
      </c>
      <c r="I1181" s="10">
        <v>1</v>
      </c>
      <c r="J1181" s="11">
        <v>29.420999999999999</v>
      </c>
      <c r="K1181" s="11">
        <f>IF(Tabela1[[#This Row],[distância '[km']]]&gt;100,TRUNC(Tabela1[[#This Row],[distância '[km']]]/'Custos Unitários'!$C$7,0),0)</f>
        <v>0</v>
      </c>
      <c r="L1181" s="1">
        <f>Tabela1[[#This Row],[distância '[km']]]*(1+'Custos Unitários'!$C$8)*(('Custos Unitários'!$C$21*'Custos Unitários'!$C$4)+('Custos Unitários'!$C$22*'Custos Unitários'!$C$5))</f>
        <v>1125879.3079044989</v>
      </c>
      <c r="M1181" s="1">
        <f>Tabela1[[#This Row],[Qtdade Amplificação]]*('Custos Unitários'!C$20)+IF(Tabela1[[#This Row],[Qtdade Amplificação]]&gt;4,TRUNC(Tabela1[[#This Row],[Qtdade Amplificação]]/4)*'Custos Unitários'!C$17,0)</f>
        <v>0</v>
      </c>
      <c r="N118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8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81" s="1">
        <f>'Custos Unitários'!$C$23*'Custos Unitários'!$C$6</f>
        <v>302692.44182889489</v>
      </c>
      <c r="Q1181" s="5">
        <f>SUM(Tabela2[[#This Row],[custo duto e fibra]:[custo infra estação]])</f>
        <v>1795043.5474547299</v>
      </c>
      <c r="R1181" s="2">
        <f>Tabela1[[#This Row],[distância '[km']]]*(1+'Custos Unitários'!$C$8)*('Custos Unitários'!$C$21*'Custos Unitários'!$C$4*'Custos Unitários'!$E$21+'Custos Unitários'!$C$22*'Custos Unitários'!$C$5*'Custos Unitários'!$E$22)</f>
        <v>13510.551694853988</v>
      </c>
      <c r="S1181" s="2">
        <f>Tabela1[[#This Row],[Qtdade Amplificação]]*('Custos Unitários'!D$20)+IF(Tabela1[[#This Row],[Qtdade Amplificação]]&gt;4,TRUNC(Tabela1[[#This Row],[Qtdade Amplificação]]/4)*'Custos Unitários'!D$17,0)</f>
        <v>0</v>
      </c>
      <c r="T118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8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81" s="2">
        <f>'Custos Unitários'!$C$23*'Custos Unitários'!$E$23*'Custos Unitários'!$C$6</f>
        <v>24215.39534631159</v>
      </c>
      <c r="W1181" s="5">
        <f>SUM(Tabela3[[#This Row],[opex duto e fibra]:[opex infra estação]])</f>
        <v>70713.192198336706</v>
      </c>
    </row>
    <row r="1182" spans="1:23" x14ac:dyDescent="0.25">
      <c r="A1182" s="10">
        <v>431642</v>
      </c>
      <c r="B1182" s="10" t="s">
        <v>32</v>
      </c>
      <c r="C1182" s="10" t="s">
        <v>3738</v>
      </c>
      <c r="D1182" s="10" t="s">
        <v>3739</v>
      </c>
      <c r="E1182" s="10">
        <v>431845</v>
      </c>
      <c r="F1182" s="10" t="s">
        <v>32</v>
      </c>
      <c r="G1182" s="10" t="s">
        <v>4115</v>
      </c>
      <c r="H1182" s="10" t="s">
        <v>4116</v>
      </c>
      <c r="I1182" s="10">
        <v>1</v>
      </c>
      <c r="J1182" s="11">
        <v>13.465999999999999</v>
      </c>
      <c r="K1182" s="11">
        <f>IF(Tabela1[[#This Row],[distância '[km']]]&gt;100,TRUNC(Tabela1[[#This Row],[distância '[km']]]/'Custos Unitários'!$C$7,0),0)</f>
        <v>0</v>
      </c>
      <c r="L1182" s="1">
        <f>Tabela1[[#This Row],[distância '[km']]]*(1+'Custos Unitários'!$C$8)*(('Custos Unitários'!$C$21*'Custos Unitários'!$C$4)+('Custos Unitários'!$C$22*'Custos Unitários'!$C$5))</f>
        <v>515315.27685129608</v>
      </c>
      <c r="M1182" s="1">
        <f>Tabela1[[#This Row],[Qtdade Amplificação]]*('Custos Unitários'!C$20)+IF(Tabela1[[#This Row],[Qtdade Amplificação]]&gt;4,TRUNC(Tabela1[[#This Row],[Qtdade Amplificação]]/4)*'Custos Unitários'!C$17,0)</f>
        <v>0</v>
      </c>
      <c r="N118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8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82" s="1">
        <f>'Custos Unitários'!$C$23*'Custos Unitários'!$C$6</f>
        <v>302692.44182889489</v>
      </c>
      <c r="Q1182" s="5">
        <f>SUM(Tabela2[[#This Row],[custo duto e fibra]:[custo infra estação]])</f>
        <v>1184479.5164015274</v>
      </c>
      <c r="R1182" s="2">
        <f>Tabela1[[#This Row],[distância '[km']]]*(1+'Custos Unitários'!$C$8)*('Custos Unitários'!$C$21*'Custos Unitários'!$C$4*'Custos Unitários'!$E$21+'Custos Unitários'!$C$22*'Custos Unitários'!$C$5*'Custos Unitários'!$E$22)</f>
        <v>6183.7833222155532</v>
      </c>
      <c r="S1182" s="2">
        <f>Tabela1[[#This Row],[Qtdade Amplificação]]*('Custos Unitários'!D$20)+IF(Tabela1[[#This Row],[Qtdade Amplificação]]&gt;4,TRUNC(Tabela1[[#This Row],[Qtdade Amplificação]]/4)*'Custos Unitários'!D$17,0)</f>
        <v>0</v>
      </c>
      <c r="T118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8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82" s="2">
        <f>'Custos Unitários'!$C$23*'Custos Unitários'!$E$23*'Custos Unitários'!$C$6</f>
        <v>24215.39534631159</v>
      </c>
      <c r="W1182" s="5">
        <f>SUM(Tabela3[[#This Row],[opex duto e fibra]:[opex infra estação]])</f>
        <v>63386.423825698279</v>
      </c>
    </row>
    <row r="1183" spans="1:23" x14ac:dyDescent="0.25">
      <c r="A1183" s="10">
        <v>354480</v>
      </c>
      <c r="B1183" s="10" t="s">
        <v>158</v>
      </c>
      <c r="C1183" s="10" t="s">
        <v>3740</v>
      </c>
      <c r="D1183" s="10" t="s">
        <v>3741</v>
      </c>
      <c r="E1183" s="10">
        <v>352150</v>
      </c>
      <c r="F1183" s="10" t="s">
        <v>158</v>
      </c>
      <c r="G1183" s="10" t="s">
        <v>3730</v>
      </c>
      <c r="H1183" s="10" t="s">
        <v>3731</v>
      </c>
      <c r="I1183" s="10">
        <v>1</v>
      </c>
      <c r="J1183" s="11">
        <v>12.901</v>
      </c>
      <c r="K1183" s="11">
        <f>IF(Tabela1[[#This Row],[distância '[km']]]&gt;100,TRUNC(Tabela1[[#This Row],[distância '[km']]]/'Custos Unitários'!$C$7,0),0)</f>
        <v>0</v>
      </c>
      <c r="L1183" s="1">
        <f>Tabela1[[#This Row],[distância '[km']]]*(1+'Custos Unitários'!$C$8)*(('Custos Unitários'!$C$21*'Custos Unitários'!$C$4)+('Custos Unitários'!$C$22*'Custos Unitários'!$C$5))</f>
        <v>493693.92445110431</v>
      </c>
      <c r="M1183" s="1">
        <f>Tabela1[[#This Row],[Qtdade Amplificação]]*('Custos Unitários'!C$20)+IF(Tabela1[[#This Row],[Qtdade Amplificação]]&gt;4,TRUNC(Tabela1[[#This Row],[Qtdade Amplificação]]/4)*'Custos Unitários'!C$17,0)</f>
        <v>0</v>
      </c>
      <c r="N118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8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83" s="1">
        <f>'Custos Unitários'!$C$23*'Custos Unitários'!$C$6</f>
        <v>302692.44182889489</v>
      </c>
      <c r="Q1183" s="5">
        <f>SUM(Tabela2[[#This Row],[custo duto e fibra]:[custo infra estação]])</f>
        <v>1162858.1640013354</v>
      </c>
      <c r="R1183" s="2">
        <f>Tabela1[[#This Row],[distância '[km']]]*(1+'Custos Unitários'!$C$8)*('Custos Unitários'!$C$21*'Custos Unitários'!$C$4*'Custos Unitários'!$E$21+'Custos Unitários'!$C$22*'Custos Unitários'!$C$5*'Custos Unitários'!$E$22)</f>
        <v>5924.3270934132524</v>
      </c>
      <c r="S1183" s="2">
        <f>Tabela1[[#This Row],[Qtdade Amplificação]]*('Custos Unitários'!D$20)+IF(Tabela1[[#This Row],[Qtdade Amplificação]]&gt;4,TRUNC(Tabela1[[#This Row],[Qtdade Amplificação]]/4)*'Custos Unitários'!D$17,0)</f>
        <v>0</v>
      </c>
      <c r="T118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8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83" s="2">
        <f>'Custos Unitários'!$C$23*'Custos Unitários'!$E$23*'Custos Unitários'!$C$6</f>
        <v>24215.39534631159</v>
      </c>
      <c r="W1183" s="5">
        <f>SUM(Tabela3[[#This Row],[opex duto e fibra]:[opex infra estação]])</f>
        <v>63126.967596895978</v>
      </c>
    </row>
    <row r="1184" spans="1:23" x14ac:dyDescent="0.25">
      <c r="A1184" s="10">
        <v>251300</v>
      </c>
      <c r="B1184" s="10" t="s">
        <v>61</v>
      </c>
      <c r="C1184" s="10" t="s">
        <v>3742</v>
      </c>
      <c r="D1184" s="10" t="s">
        <v>3743</v>
      </c>
      <c r="E1184" s="10">
        <v>250135</v>
      </c>
      <c r="F1184" s="10" t="s">
        <v>61</v>
      </c>
      <c r="G1184" s="10" t="s">
        <v>438</v>
      </c>
      <c r="H1184" s="10" t="s">
        <v>439</v>
      </c>
      <c r="I1184" s="10">
        <v>1</v>
      </c>
      <c r="J1184" s="11">
        <v>14.569000000000001</v>
      </c>
      <c r="K1184" s="11">
        <f>IF(Tabela1[[#This Row],[distância '[km']]]&gt;100,TRUNC(Tabela1[[#This Row],[distância '[km']]]/'Custos Unitários'!$C$7,0),0)</f>
        <v>0</v>
      </c>
      <c r="L1184" s="1">
        <f>Tabela1[[#This Row],[distância '[km']]]*(1+'Custos Unitários'!$C$8)*(('Custos Unitários'!$C$21*'Custos Unitários'!$C$4)+('Custos Unitários'!$C$22*'Custos Unitários'!$C$5))</f>
        <v>557524.74888211302</v>
      </c>
      <c r="M1184" s="1">
        <f>Tabela1[[#This Row],[Qtdade Amplificação]]*('Custos Unitários'!C$20)+IF(Tabela1[[#This Row],[Qtdade Amplificação]]&gt;4,TRUNC(Tabela1[[#This Row],[Qtdade Amplificação]]/4)*'Custos Unitários'!C$17,0)</f>
        <v>0</v>
      </c>
      <c r="N118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8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84" s="1">
        <f>'Custos Unitários'!$C$23*'Custos Unitários'!$C$6</f>
        <v>302692.44182889489</v>
      </c>
      <c r="Q1184" s="5">
        <f>SUM(Tabela2[[#This Row],[custo duto e fibra]:[custo infra estação]])</f>
        <v>1226688.9884323443</v>
      </c>
      <c r="R1184" s="2">
        <f>Tabela1[[#This Row],[distância '[km']]]*(1+'Custos Unitários'!$C$8)*('Custos Unitários'!$C$21*'Custos Unitários'!$C$4*'Custos Unitários'!$E$21+'Custos Unitários'!$C$22*'Custos Unitários'!$C$5*'Custos Unitários'!$E$22)</f>
        <v>6690.2969865853565</v>
      </c>
      <c r="S1184" s="2">
        <f>Tabela1[[#This Row],[Qtdade Amplificação]]*('Custos Unitários'!D$20)+IF(Tabela1[[#This Row],[Qtdade Amplificação]]&gt;4,TRUNC(Tabela1[[#This Row],[Qtdade Amplificação]]/4)*'Custos Unitários'!D$17,0)</f>
        <v>0</v>
      </c>
      <c r="T118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8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84" s="2">
        <f>'Custos Unitários'!$C$23*'Custos Unitários'!$E$23*'Custos Unitários'!$C$6</f>
        <v>24215.39534631159</v>
      </c>
      <c r="W1184" s="5">
        <f>SUM(Tabela3[[#This Row],[opex duto e fibra]:[opex infra estação]])</f>
        <v>63892.937490068085</v>
      </c>
    </row>
    <row r="1185" spans="1:23" x14ac:dyDescent="0.25">
      <c r="A1185" s="10">
        <v>292730</v>
      </c>
      <c r="B1185" s="10" t="s">
        <v>8</v>
      </c>
      <c r="C1185" s="10" t="s">
        <v>3744</v>
      </c>
      <c r="D1185" s="10" t="s">
        <v>3745</v>
      </c>
      <c r="E1185" s="10">
        <v>293320</v>
      </c>
      <c r="F1185" s="10" t="s">
        <v>8</v>
      </c>
      <c r="G1185" s="10" t="s">
        <v>2443</v>
      </c>
      <c r="H1185" s="10" t="s">
        <v>4898</v>
      </c>
      <c r="I1185" s="10">
        <v>1</v>
      </c>
      <c r="J1185" s="11">
        <v>55.48</v>
      </c>
      <c r="K1185" s="11">
        <f>IF(Tabela1[[#This Row],[distância '[km']]]&gt;100,TRUNC(Tabela1[[#This Row],[distância '[km']]]/'Custos Unitários'!$C$7,0),0)</f>
        <v>0</v>
      </c>
      <c r="L1185" s="1">
        <f>Tabela1[[#This Row],[distância '[km']]]*(1+'Custos Unitários'!$C$8)*(('Custos Unitários'!$C$21*'Custos Unitários'!$C$4)+('Custos Unitários'!$C$22*'Custos Unitários'!$C$5))</f>
        <v>2123102.0020577679</v>
      </c>
      <c r="M1185" s="1">
        <f>Tabela1[[#This Row],[Qtdade Amplificação]]*('Custos Unitários'!C$20)+IF(Tabela1[[#This Row],[Qtdade Amplificação]]&gt;4,TRUNC(Tabela1[[#This Row],[Qtdade Amplificação]]/4)*'Custos Unitários'!C$17,0)</f>
        <v>0</v>
      </c>
      <c r="N118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18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185" s="1">
        <f>'Custos Unitários'!$C$23*'Custos Unitários'!$C$6</f>
        <v>302692.44182889489</v>
      </c>
      <c r="Q1185" s="5">
        <f>SUM(Tabela2[[#This Row],[custo duto e fibra]:[custo infra estação]])</f>
        <v>2797675.9295586413</v>
      </c>
      <c r="R1185" s="2">
        <f>Tabela1[[#This Row],[distância '[km']]]*(1+'Custos Unitários'!$C$8)*('Custos Unitários'!$C$21*'Custos Unitários'!$C$4*'Custos Unitários'!$E$21+'Custos Unitários'!$C$22*'Custos Unitários'!$C$5*'Custos Unitários'!$E$22)</f>
        <v>25477.22402469322</v>
      </c>
      <c r="S1185" s="2">
        <f>Tabela1[[#This Row],[Qtdade Amplificação]]*('Custos Unitários'!D$20)+IF(Tabela1[[#This Row],[Qtdade Amplificação]]&gt;4,TRUNC(Tabela1[[#This Row],[Qtdade Amplificação]]/4)*'Custos Unitários'!D$17,0)</f>
        <v>0</v>
      </c>
      <c r="T118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18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185" s="2">
        <f>'Custos Unitários'!$C$23*'Custos Unitários'!$E$23*'Custos Unitários'!$C$6</f>
        <v>24215.39534631159</v>
      </c>
      <c r="W1185" s="5">
        <f>SUM(Tabela3[[#This Row],[opex duto e fibra]:[opex infra estação]])</f>
        <v>83220.833323240164</v>
      </c>
    </row>
    <row r="1186" spans="1:23" x14ac:dyDescent="0.25">
      <c r="A1186" s="10">
        <v>231195</v>
      </c>
      <c r="B1186" s="10" t="s">
        <v>203</v>
      </c>
      <c r="C1186" s="10" t="s">
        <v>3746</v>
      </c>
      <c r="D1186" s="10" t="s">
        <v>3747</v>
      </c>
      <c r="E1186" s="10">
        <v>230270</v>
      </c>
      <c r="F1186" s="10" t="s">
        <v>203</v>
      </c>
      <c r="G1186" s="10" t="s">
        <v>405</v>
      </c>
      <c r="H1186" s="10" t="s">
        <v>406</v>
      </c>
      <c r="I1186" s="10">
        <v>1</v>
      </c>
      <c r="J1186" s="11">
        <v>28.393000000000001</v>
      </c>
      <c r="K1186" s="11">
        <f>IF(Tabela1[[#This Row],[distância '[km']]]&gt;100,TRUNC(Tabela1[[#This Row],[distância '[km']]]/'Custos Unitários'!$C$7,0),0)</f>
        <v>0</v>
      </c>
      <c r="L1186" s="1">
        <f>Tabela1[[#This Row],[distância '[km']]]*(1+'Custos Unitários'!$C$8)*(('Custos Unitários'!$C$21*'Custos Unitários'!$C$4)+('Custos Unitários'!$C$22*'Custos Unitários'!$C$5))</f>
        <v>1086539.9269002562</v>
      </c>
      <c r="M1186" s="1">
        <f>Tabela1[[#This Row],[Qtdade Amplificação]]*('Custos Unitários'!C$20)+IF(Tabela1[[#This Row],[Qtdade Amplificação]]&gt;4,TRUNC(Tabela1[[#This Row],[Qtdade Amplificação]]/4)*'Custos Unitários'!C$17,0)</f>
        <v>0</v>
      </c>
      <c r="N118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8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86" s="1">
        <f>'Custos Unitários'!$C$23*'Custos Unitários'!$C$6</f>
        <v>302692.44182889489</v>
      </c>
      <c r="Q1186" s="5">
        <f>SUM(Tabela2[[#This Row],[custo duto e fibra]:[custo infra estação]])</f>
        <v>1755704.1664504872</v>
      </c>
      <c r="R1186" s="2">
        <f>Tabela1[[#This Row],[distância '[km']]]*(1+'Custos Unitários'!$C$8)*('Custos Unitários'!$C$21*'Custos Unitários'!$C$4*'Custos Unitários'!$E$21+'Custos Unitários'!$C$22*'Custos Unitários'!$C$5*'Custos Unitários'!$E$22)</f>
        <v>13038.479122803074</v>
      </c>
      <c r="S1186" s="2">
        <f>Tabela1[[#This Row],[Qtdade Amplificação]]*('Custos Unitários'!D$20)+IF(Tabela1[[#This Row],[Qtdade Amplificação]]&gt;4,TRUNC(Tabela1[[#This Row],[Qtdade Amplificação]]/4)*'Custos Unitários'!D$17,0)</f>
        <v>0</v>
      </c>
      <c r="T118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8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86" s="2">
        <f>'Custos Unitários'!$C$23*'Custos Unitários'!$E$23*'Custos Unitários'!$C$6</f>
        <v>24215.39534631159</v>
      </c>
      <c r="W1186" s="5">
        <f>SUM(Tabela3[[#This Row],[opex duto e fibra]:[opex infra estação]])</f>
        <v>70241.119626285799</v>
      </c>
    </row>
    <row r="1187" spans="1:23" x14ac:dyDescent="0.25">
      <c r="A1187" s="10">
        <v>315710</v>
      </c>
      <c r="B1187" s="10" t="s">
        <v>37</v>
      </c>
      <c r="C1187" s="10" t="s">
        <v>3748</v>
      </c>
      <c r="D1187" s="10" t="s">
        <v>3749</v>
      </c>
      <c r="E1187" s="10">
        <v>291530</v>
      </c>
      <c r="F1187" s="10" t="s">
        <v>8</v>
      </c>
      <c r="G1187" s="10" t="s">
        <v>3750</v>
      </c>
      <c r="H1187" s="10" t="s">
        <v>3751</v>
      </c>
      <c r="I1187" s="10">
        <v>1</v>
      </c>
      <c r="J1187" s="11">
        <v>44.55</v>
      </c>
      <c r="K1187" s="11">
        <f>IF(Tabela1[[#This Row],[distância '[km']]]&gt;100,TRUNC(Tabela1[[#This Row],[distância '[km']]]/'Custos Unitários'!$C$7,0),0)</f>
        <v>0</v>
      </c>
      <c r="L1187" s="1">
        <f>Tabela1[[#This Row],[distância '[km']]]*(1+'Custos Unitários'!$C$8)*(('Custos Unitários'!$C$21*'Custos Unitários'!$C$4)+('Custos Unitários'!$C$22*'Custos Unitários'!$C$5))</f>
        <v>1704834.069785032</v>
      </c>
      <c r="M1187" s="1">
        <f>Tabela1[[#This Row],[Qtdade Amplificação]]*('Custos Unitários'!C$20)+IF(Tabela1[[#This Row],[Qtdade Amplificação]]&gt;4,TRUNC(Tabela1[[#This Row],[Qtdade Amplificação]]/4)*'Custos Unitários'!C$17,0)</f>
        <v>0</v>
      </c>
      <c r="N118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8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87" s="1">
        <f>'Custos Unitários'!$C$23*'Custos Unitários'!$C$6</f>
        <v>302692.44182889489</v>
      </c>
      <c r="Q1187" s="5">
        <f>SUM(Tabela2[[#This Row],[custo duto e fibra]:[custo infra estação]])</f>
        <v>2373998.309335263</v>
      </c>
      <c r="R1187" s="2">
        <f>Tabela1[[#This Row],[distância '[km']]]*(1+'Custos Unitários'!$C$8)*('Custos Unitários'!$C$21*'Custos Unitários'!$C$4*'Custos Unitários'!$E$21+'Custos Unitários'!$C$22*'Custos Unitários'!$C$5*'Custos Unitários'!$E$22)</f>
        <v>20458.008837420384</v>
      </c>
      <c r="S1187" s="2">
        <f>Tabela1[[#This Row],[Qtdade Amplificação]]*('Custos Unitários'!D$20)+IF(Tabela1[[#This Row],[Qtdade Amplificação]]&gt;4,TRUNC(Tabela1[[#This Row],[Qtdade Amplificação]]/4)*'Custos Unitários'!D$17,0)</f>
        <v>0</v>
      </c>
      <c r="T118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8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87" s="2">
        <f>'Custos Unitários'!$C$23*'Custos Unitários'!$E$23*'Custos Unitários'!$C$6</f>
        <v>24215.39534631159</v>
      </c>
      <c r="W1187" s="5">
        <f>SUM(Tabela3[[#This Row],[opex duto e fibra]:[opex infra estação]])</f>
        <v>77660.64934090311</v>
      </c>
    </row>
    <row r="1188" spans="1:23" x14ac:dyDescent="0.25">
      <c r="A1188" s="10">
        <v>510775</v>
      </c>
      <c r="B1188" s="10" t="s">
        <v>208</v>
      </c>
      <c r="C1188" s="10" t="s">
        <v>3752</v>
      </c>
      <c r="D1188" s="10" t="s">
        <v>3753</v>
      </c>
      <c r="E1188" s="10">
        <v>510523</v>
      </c>
      <c r="F1188" s="10" t="s">
        <v>208</v>
      </c>
      <c r="G1188" s="10" t="s">
        <v>3677</v>
      </c>
      <c r="H1188" s="10" t="s">
        <v>3678</v>
      </c>
      <c r="I1188" s="10">
        <v>1</v>
      </c>
      <c r="J1188" s="11">
        <v>31.56</v>
      </c>
      <c r="K1188" s="11">
        <f>IF(Tabela1[[#This Row],[distância '[km']]]&gt;100,TRUNC(Tabela1[[#This Row],[distância '[km']]]/'Custos Unitários'!$C$7,0),0)</f>
        <v>0</v>
      </c>
      <c r="L1188" s="1">
        <f>Tabela1[[#This Row],[distância '[km']]]*(1+'Custos Unitários'!$C$8)*(('Custos Unitários'!$C$21*'Custos Unitários'!$C$4)+('Custos Unitários'!$C$22*'Custos Unitários'!$C$5))</f>
        <v>1207734.3039823931</v>
      </c>
      <c r="M1188" s="1">
        <f>Tabela1[[#This Row],[Qtdade Amplificação]]*('Custos Unitários'!C$20)+IF(Tabela1[[#This Row],[Qtdade Amplificação]]&gt;4,TRUNC(Tabela1[[#This Row],[Qtdade Amplificação]]/4)*'Custos Unitários'!C$17,0)</f>
        <v>0</v>
      </c>
      <c r="N118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8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88" s="1">
        <f>'Custos Unitários'!$C$23*'Custos Unitários'!$C$6</f>
        <v>302692.44182889489</v>
      </c>
      <c r="Q1188" s="5">
        <f>SUM(Tabela2[[#This Row],[custo duto e fibra]:[custo infra estação]])</f>
        <v>1876898.5435326241</v>
      </c>
      <c r="R1188" s="2">
        <f>Tabela1[[#This Row],[distância '[km']]]*(1+'Custos Unitários'!$C$8)*('Custos Unitários'!$C$21*'Custos Unitários'!$C$4*'Custos Unitários'!$E$21+'Custos Unitários'!$C$22*'Custos Unitários'!$C$5*'Custos Unitários'!$E$22)</f>
        <v>14492.811647788718</v>
      </c>
      <c r="S1188" s="2">
        <f>Tabela1[[#This Row],[Qtdade Amplificação]]*('Custos Unitários'!D$20)+IF(Tabela1[[#This Row],[Qtdade Amplificação]]&gt;4,TRUNC(Tabela1[[#This Row],[Qtdade Amplificação]]/4)*'Custos Unitários'!D$17,0)</f>
        <v>0</v>
      </c>
      <c r="T118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8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88" s="2">
        <f>'Custos Unitários'!$C$23*'Custos Unitários'!$E$23*'Custos Unitários'!$C$6</f>
        <v>24215.39534631159</v>
      </c>
      <c r="W1188" s="5">
        <f>SUM(Tabela3[[#This Row],[opex duto e fibra]:[opex infra estação]])</f>
        <v>71695.452151271442</v>
      </c>
    </row>
    <row r="1189" spans="1:23" x14ac:dyDescent="0.25">
      <c r="A1189" s="10">
        <v>431645</v>
      </c>
      <c r="B1189" s="10" t="s">
        <v>32</v>
      </c>
      <c r="C1189" s="10" t="s">
        <v>3754</v>
      </c>
      <c r="D1189" s="10" t="s">
        <v>3755</v>
      </c>
      <c r="E1189" s="10">
        <v>431087</v>
      </c>
      <c r="F1189" s="10" t="s">
        <v>32</v>
      </c>
      <c r="G1189" s="10" t="s">
        <v>1687</v>
      </c>
      <c r="H1189" s="10" t="s">
        <v>1688</v>
      </c>
      <c r="I1189" s="10">
        <v>1</v>
      </c>
      <c r="J1189" s="11">
        <v>19.489000000000001</v>
      </c>
      <c r="K1189" s="11">
        <f>IF(Tabela1[[#This Row],[distância '[km']]]&gt;100,TRUNC(Tabela1[[#This Row],[distância '[km']]]/'Custos Unitários'!$C$7,0),0)</f>
        <v>0</v>
      </c>
      <c r="L1189" s="1">
        <f>Tabela1[[#This Row],[distância '[km']]]*(1+'Custos Unitários'!$C$8)*(('Custos Unitários'!$C$21*'Custos Unitários'!$C$4)+('Custos Unitários'!$C$22*'Custos Unitários'!$C$5))</f>
        <v>745802.72022537573</v>
      </c>
      <c r="M1189" s="1">
        <f>Tabela1[[#This Row],[Qtdade Amplificação]]*('Custos Unitários'!C$20)+IF(Tabela1[[#This Row],[Qtdade Amplificação]]&gt;4,TRUNC(Tabela1[[#This Row],[Qtdade Amplificação]]/4)*'Custos Unitários'!C$17,0)</f>
        <v>0</v>
      </c>
      <c r="N118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8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89" s="1">
        <f>'Custos Unitários'!$C$23*'Custos Unitários'!$C$6</f>
        <v>302692.44182889489</v>
      </c>
      <c r="Q1189" s="5">
        <f>SUM(Tabela2[[#This Row],[custo duto e fibra]:[custo infra estação]])</f>
        <v>1414966.9597756069</v>
      </c>
      <c r="R1189" s="2">
        <f>Tabela1[[#This Row],[distância '[km']]]*(1+'Custos Unitários'!$C$8)*('Custos Unitários'!$C$21*'Custos Unitários'!$C$4*'Custos Unitários'!$E$21+'Custos Unitários'!$C$22*'Custos Unitários'!$C$5*'Custos Unitários'!$E$22)</f>
        <v>8949.6326427045096</v>
      </c>
      <c r="S1189" s="2">
        <f>Tabela1[[#This Row],[Qtdade Amplificação]]*('Custos Unitários'!D$20)+IF(Tabela1[[#This Row],[Qtdade Amplificação]]&gt;4,TRUNC(Tabela1[[#This Row],[Qtdade Amplificação]]/4)*'Custos Unitários'!D$17,0)</f>
        <v>0</v>
      </c>
      <c r="T118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8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89" s="2">
        <f>'Custos Unitários'!$C$23*'Custos Unitários'!$E$23*'Custos Unitários'!$C$6</f>
        <v>24215.39534631159</v>
      </c>
      <c r="W1189" s="5">
        <f>SUM(Tabela3[[#This Row],[opex duto e fibra]:[opex infra estação]])</f>
        <v>66152.273146187232</v>
      </c>
    </row>
    <row r="1190" spans="1:23" x14ac:dyDescent="0.25">
      <c r="A1190" s="10">
        <v>150630</v>
      </c>
      <c r="B1190" s="10" t="s">
        <v>14</v>
      </c>
      <c r="C1190" s="10" t="s">
        <v>3756</v>
      </c>
      <c r="D1190" s="10" t="s">
        <v>3757</v>
      </c>
      <c r="E1190" s="10">
        <v>150080</v>
      </c>
      <c r="F1190" s="10" t="s">
        <v>14</v>
      </c>
      <c r="G1190" s="10" t="s">
        <v>4899</v>
      </c>
      <c r="H1190" s="10" t="s">
        <v>4900</v>
      </c>
      <c r="I1190" s="10">
        <v>1</v>
      </c>
      <c r="J1190" s="11">
        <v>92.938999999999993</v>
      </c>
      <c r="K1190" s="11">
        <f>IF(Tabela1[[#This Row],[distância '[km']]]&gt;100,TRUNC(Tabela1[[#This Row],[distância '[km']]]/'Custos Unitários'!$C$7,0),0)</f>
        <v>0</v>
      </c>
      <c r="L1190" s="1">
        <f>Tabela1[[#This Row],[distância '[km']]]*(1+'Custos Unitários'!$C$8)*(('Custos Unitários'!$C$21*'Custos Unitários'!$C$4)+('Custos Unitários'!$C$22*'Custos Unitários'!$C$5))</f>
        <v>3556578.5322503052</v>
      </c>
      <c r="M1190" s="1">
        <f>Tabela1[[#This Row],[Qtdade Amplificação]]*('Custos Unitários'!C$20)+IF(Tabela1[[#This Row],[Qtdade Amplificação]]&gt;4,TRUNC(Tabela1[[#This Row],[Qtdade Amplificação]]/4)*'Custos Unitários'!C$17,0)</f>
        <v>0</v>
      </c>
      <c r="N119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19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190" s="1">
        <f>'Custos Unitários'!$C$23*'Custos Unitários'!$C$6</f>
        <v>302692.44182889489</v>
      </c>
      <c r="Q1190" s="5">
        <f>SUM(Tabela2[[#This Row],[custo duto e fibra]:[custo infra estação]])</f>
        <v>4277054.1128920056</v>
      </c>
      <c r="R1190" s="2">
        <f>Tabela1[[#This Row],[distância '[km']]]*(1+'Custos Unitários'!$C$8)*('Custos Unitários'!$C$21*'Custos Unitários'!$C$4*'Custos Unitários'!$E$21+'Custos Unitários'!$C$22*'Custos Unitários'!$C$5*'Custos Unitários'!$E$22)</f>
        <v>42678.942387003663</v>
      </c>
      <c r="S1190" s="2">
        <f>Tabela1[[#This Row],[Qtdade Amplificação]]*('Custos Unitários'!D$20)+IF(Tabela1[[#This Row],[Qtdade Amplificação]]&gt;4,TRUNC(Tabela1[[#This Row],[Qtdade Amplificação]]/4)*'Custos Unitários'!D$17,0)</f>
        <v>0</v>
      </c>
      <c r="T119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19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190" s="2">
        <f>'Custos Unitários'!$C$23*'Custos Unitários'!$E$23*'Custos Unitários'!$C$6</f>
        <v>24215.39534631159</v>
      </c>
      <c r="W1190" s="5">
        <f>SUM(Tabela3[[#This Row],[opex duto e fibra]:[opex infra estação]])</f>
        <v>105012.71699963333</v>
      </c>
    </row>
    <row r="1191" spans="1:23" x14ac:dyDescent="0.25">
      <c r="A1191" s="10">
        <v>210970</v>
      </c>
      <c r="B1191" s="10" t="s">
        <v>17</v>
      </c>
      <c r="C1191" s="10" t="s">
        <v>3758</v>
      </c>
      <c r="D1191" s="10" t="s">
        <v>3759</v>
      </c>
      <c r="E1191" s="10">
        <v>211160</v>
      </c>
      <c r="F1191" s="10" t="s">
        <v>17</v>
      </c>
      <c r="G1191" s="10" t="s">
        <v>2545</v>
      </c>
      <c r="H1191" s="10" t="s">
        <v>2546</v>
      </c>
      <c r="I1191" s="10">
        <v>1</v>
      </c>
      <c r="J1191" s="11">
        <v>23.177</v>
      </c>
      <c r="K1191" s="11">
        <f>IF(Tabela1[[#This Row],[distância '[km']]]&gt;100,TRUNC(Tabela1[[#This Row],[distância '[km']]]/'Custos Unitários'!$C$7,0),0)</f>
        <v>0</v>
      </c>
      <c r="L1191" s="1">
        <f>Tabela1[[#This Row],[distância '[km']]]*(1+'Custos Unitários'!$C$8)*(('Custos Unitários'!$C$21*'Custos Unitários'!$C$4)+('Custos Unitários'!$C$22*'Custos Unitários'!$C$5))</f>
        <v>886934.66297211417</v>
      </c>
      <c r="M1191" s="1">
        <f>Tabela1[[#This Row],[Qtdade Amplificação]]*('Custos Unitários'!C$20)+IF(Tabela1[[#This Row],[Qtdade Amplificação]]&gt;4,TRUNC(Tabela1[[#This Row],[Qtdade Amplificação]]/4)*'Custos Unitários'!C$17,0)</f>
        <v>0</v>
      </c>
      <c r="N119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9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91" s="1">
        <f>'Custos Unitários'!$C$23*'Custos Unitários'!$C$6</f>
        <v>302692.44182889489</v>
      </c>
      <c r="Q1191" s="5">
        <f>SUM(Tabela2[[#This Row],[custo duto e fibra]:[custo infra estação]])</f>
        <v>1556098.9025223453</v>
      </c>
      <c r="R1191" s="2">
        <f>Tabela1[[#This Row],[distância '[km']]]*(1+'Custos Unitários'!$C$8)*('Custos Unitários'!$C$21*'Custos Unitários'!$C$4*'Custos Unitários'!$E$21+'Custos Unitários'!$C$22*'Custos Unitários'!$C$5*'Custos Unitários'!$E$22)</f>
        <v>10643.215955665371</v>
      </c>
      <c r="S1191" s="2">
        <f>Tabela1[[#This Row],[Qtdade Amplificação]]*('Custos Unitários'!D$20)+IF(Tabela1[[#This Row],[Qtdade Amplificação]]&gt;4,TRUNC(Tabela1[[#This Row],[Qtdade Amplificação]]/4)*'Custos Unitários'!D$17,0)</f>
        <v>0</v>
      </c>
      <c r="T119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9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91" s="2">
        <f>'Custos Unitários'!$C$23*'Custos Unitários'!$E$23*'Custos Unitários'!$C$6</f>
        <v>24215.39534631159</v>
      </c>
      <c r="W1191" s="5">
        <f>SUM(Tabela3[[#This Row],[opex duto e fibra]:[opex infra estação]])</f>
        <v>67845.856459148097</v>
      </c>
    </row>
    <row r="1192" spans="1:23" x14ac:dyDescent="0.25">
      <c r="A1192" s="10">
        <v>171880</v>
      </c>
      <c r="B1192" s="10" t="s">
        <v>20</v>
      </c>
      <c r="C1192" s="10" t="s">
        <v>3760</v>
      </c>
      <c r="D1192" s="10" t="s">
        <v>3761</v>
      </c>
      <c r="E1192" s="10">
        <v>170255</v>
      </c>
      <c r="F1192" s="10" t="s">
        <v>20</v>
      </c>
      <c r="G1192" s="10" t="s">
        <v>853</v>
      </c>
      <c r="H1192" s="10" t="s">
        <v>854</v>
      </c>
      <c r="I1192" s="10">
        <v>1</v>
      </c>
      <c r="J1192" s="11">
        <v>16.399999999999999</v>
      </c>
      <c r="K1192" s="11">
        <f>IF(Tabela1[[#This Row],[distância '[km']]]&gt;100,TRUNC(Tabela1[[#This Row],[distância '[km']]]/'Custos Unitários'!$C$7,0),0)</f>
        <v>0</v>
      </c>
      <c r="L1192" s="1">
        <f>Tabela1[[#This Row],[distância '[km']]]*(1+'Custos Unitários'!$C$8)*(('Custos Unitários'!$C$21*'Custos Unitários'!$C$4)+('Custos Unitários'!$C$22*'Custos Unitários'!$C$5))</f>
        <v>627593.23781087587</v>
      </c>
      <c r="M1192" s="1">
        <f>Tabela1[[#This Row],[Qtdade Amplificação]]*('Custos Unitários'!C$20)+IF(Tabela1[[#This Row],[Qtdade Amplificação]]&gt;4,TRUNC(Tabela1[[#This Row],[Qtdade Amplificação]]/4)*'Custos Unitários'!C$17,0)</f>
        <v>0</v>
      </c>
      <c r="N119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9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92" s="1">
        <f>'Custos Unitários'!$C$23*'Custos Unitários'!$C$6</f>
        <v>302692.44182889489</v>
      </c>
      <c r="Q1192" s="5">
        <f>SUM(Tabela2[[#This Row],[custo duto e fibra]:[custo infra estação]])</f>
        <v>1296757.4773611072</v>
      </c>
      <c r="R1192" s="2">
        <f>Tabela1[[#This Row],[distância '[km']]]*(1+'Custos Unitários'!$C$8)*('Custos Unitários'!$C$21*'Custos Unitários'!$C$4*'Custos Unitários'!$E$21+'Custos Unitários'!$C$22*'Custos Unitários'!$C$5*'Custos Unitários'!$E$22)</f>
        <v>7531.1188537305106</v>
      </c>
      <c r="S1192" s="2">
        <f>Tabela1[[#This Row],[Qtdade Amplificação]]*('Custos Unitários'!D$20)+IF(Tabela1[[#This Row],[Qtdade Amplificação]]&gt;4,TRUNC(Tabela1[[#This Row],[Qtdade Amplificação]]/4)*'Custos Unitários'!D$17,0)</f>
        <v>0</v>
      </c>
      <c r="T119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9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92" s="2">
        <f>'Custos Unitários'!$C$23*'Custos Unitários'!$E$23*'Custos Unitários'!$C$6</f>
        <v>24215.39534631159</v>
      </c>
      <c r="W1192" s="5">
        <f>SUM(Tabela3[[#This Row],[opex duto e fibra]:[opex infra estação]])</f>
        <v>64733.759357213232</v>
      </c>
    </row>
    <row r="1193" spans="1:23" x14ac:dyDescent="0.25">
      <c r="A1193" s="10">
        <v>521900</v>
      </c>
      <c r="B1193" s="10" t="s">
        <v>42</v>
      </c>
      <c r="C1193" s="10" t="s">
        <v>3762</v>
      </c>
      <c r="D1193" s="10" t="s">
        <v>3763</v>
      </c>
      <c r="E1193" s="10">
        <v>520393</v>
      </c>
      <c r="F1193" s="10" t="s">
        <v>42</v>
      </c>
      <c r="G1193" s="10" t="s">
        <v>849</v>
      </c>
      <c r="H1193" s="10" t="s">
        <v>850</v>
      </c>
      <c r="I1193" s="10">
        <v>1</v>
      </c>
      <c r="J1193" s="11">
        <v>16.911999999999999</v>
      </c>
      <c r="K1193" s="11">
        <f>IF(Tabela1[[#This Row],[distância '[km']]]&gt;100,TRUNC(Tabela1[[#This Row],[distância '[km']]]/'Custos Unitários'!$C$7,0),0)</f>
        <v>0</v>
      </c>
      <c r="L1193" s="1">
        <f>Tabela1[[#This Row],[distância '[km']]]*(1+'Custos Unitários'!$C$8)*(('Custos Unitários'!$C$21*'Custos Unitários'!$C$4)+('Custos Unitários'!$C$22*'Custos Unitários'!$C$5))</f>
        <v>647186.39255228871</v>
      </c>
      <c r="M1193" s="1">
        <f>Tabela1[[#This Row],[Qtdade Amplificação]]*('Custos Unitários'!C$20)+IF(Tabela1[[#This Row],[Qtdade Amplificação]]&gt;4,TRUNC(Tabela1[[#This Row],[Qtdade Amplificação]]/4)*'Custos Unitários'!C$17,0)</f>
        <v>0</v>
      </c>
      <c r="N119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9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93" s="1">
        <f>'Custos Unitários'!$C$23*'Custos Unitários'!$C$6</f>
        <v>302692.44182889489</v>
      </c>
      <c r="Q1193" s="5">
        <f>SUM(Tabela2[[#This Row],[custo duto e fibra]:[custo infra estação]])</f>
        <v>1316350.63210252</v>
      </c>
      <c r="R1193" s="2">
        <f>Tabela1[[#This Row],[distância '[km']]]*(1+'Custos Unitários'!$C$8)*('Custos Unitários'!$C$21*'Custos Unitários'!$C$4*'Custos Unitários'!$E$21+'Custos Unitários'!$C$22*'Custos Unitários'!$C$5*'Custos Unitários'!$E$22)</f>
        <v>7766.2367106274651</v>
      </c>
      <c r="S1193" s="2">
        <f>Tabela1[[#This Row],[Qtdade Amplificação]]*('Custos Unitários'!D$20)+IF(Tabela1[[#This Row],[Qtdade Amplificação]]&gt;4,TRUNC(Tabela1[[#This Row],[Qtdade Amplificação]]/4)*'Custos Unitários'!D$17,0)</f>
        <v>0</v>
      </c>
      <c r="T119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9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93" s="2">
        <f>'Custos Unitários'!$C$23*'Custos Unitários'!$E$23*'Custos Unitários'!$C$6</f>
        <v>24215.39534631159</v>
      </c>
      <c r="W1193" s="5">
        <f>SUM(Tabela3[[#This Row],[opex duto e fibra]:[opex infra estação]])</f>
        <v>64968.877214110194</v>
      </c>
    </row>
    <row r="1194" spans="1:23" x14ac:dyDescent="0.25">
      <c r="A1194" s="10">
        <v>171884</v>
      </c>
      <c r="B1194" s="10" t="s">
        <v>20</v>
      </c>
      <c r="C1194" s="10" t="s">
        <v>3764</v>
      </c>
      <c r="D1194" s="10" t="s">
        <v>3765</v>
      </c>
      <c r="E1194" s="10">
        <v>170200</v>
      </c>
      <c r="F1194" s="10" t="s">
        <v>20</v>
      </c>
      <c r="G1194" s="10" t="s">
        <v>365</v>
      </c>
      <c r="H1194" s="10" t="s">
        <v>366</v>
      </c>
      <c r="I1194" s="10">
        <v>1</v>
      </c>
      <c r="J1194" s="11">
        <v>52.633000000000003</v>
      </c>
      <c r="K1194" s="11">
        <f>IF(Tabela1[[#This Row],[distância '[km']]]&gt;100,TRUNC(Tabela1[[#This Row],[distância '[km']]]/'Custos Unitários'!$C$7,0),0)</f>
        <v>0</v>
      </c>
      <c r="L1194" s="1">
        <f>Tabela1[[#This Row],[distância '[km']]]*(1+'Custos Unitários'!$C$8)*(('Custos Unitários'!$C$21*'Custos Unitários'!$C$4)+('Custos Unitários'!$C$22*'Custos Unitários'!$C$5))</f>
        <v>2014153.3466890142</v>
      </c>
      <c r="M1194" s="1">
        <f>Tabela1[[#This Row],[Qtdade Amplificação]]*('Custos Unitários'!C$20)+IF(Tabela1[[#This Row],[Qtdade Amplificação]]&gt;4,TRUNC(Tabela1[[#This Row],[Qtdade Amplificação]]/4)*'Custos Unitários'!C$17,0)</f>
        <v>0</v>
      </c>
      <c r="N119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19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194" s="1">
        <f>'Custos Unitários'!$C$23*'Custos Unitários'!$C$6</f>
        <v>302692.44182889489</v>
      </c>
      <c r="Q1194" s="5">
        <f>SUM(Tabela2[[#This Row],[custo duto e fibra]:[custo infra estação]])</f>
        <v>2688727.2741898876</v>
      </c>
      <c r="R1194" s="2">
        <f>Tabela1[[#This Row],[distância '[km']]]*(1+'Custos Unitários'!$C$8)*('Custos Unitários'!$C$21*'Custos Unitários'!$C$4*'Custos Unitários'!$E$21+'Custos Unitários'!$C$22*'Custos Unitários'!$C$5*'Custos Unitários'!$E$22)</f>
        <v>24169.840160268173</v>
      </c>
      <c r="S1194" s="2">
        <f>Tabela1[[#This Row],[Qtdade Amplificação]]*('Custos Unitários'!D$20)+IF(Tabela1[[#This Row],[Qtdade Amplificação]]&gt;4,TRUNC(Tabela1[[#This Row],[Qtdade Amplificação]]/4)*'Custos Unitários'!D$17,0)</f>
        <v>0</v>
      </c>
      <c r="T119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19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194" s="2">
        <f>'Custos Unitários'!$C$23*'Custos Unitários'!$E$23*'Custos Unitários'!$C$6</f>
        <v>24215.39534631159</v>
      </c>
      <c r="W1194" s="5">
        <f>SUM(Tabela3[[#This Row],[opex duto e fibra]:[opex infra estação]])</f>
        <v>81913.449458815114</v>
      </c>
    </row>
    <row r="1195" spans="1:23" x14ac:dyDescent="0.25">
      <c r="A1195" s="10">
        <v>315725</v>
      </c>
      <c r="B1195" s="10" t="s">
        <v>37</v>
      </c>
      <c r="C1195" s="10" t="s">
        <v>3766</v>
      </c>
      <c r="D1195" s="10" t="s">
        <v>3767</v>
      </c>
      <c r="E1195" s="10">
        <v>311340</v>
      </c>
      <c r="F1195" s="10" t="s">
        <v>37</v>
      </c>
      <c r="G1195" s="10" t="s">
        <v>713</v>
      </c>
      <c r="H1195" s="10" t="s">
        <v>714</v>
      </c>
      <c r="I1195" s="10">
        <v>1</v>
      </c>
      <c r="J1195" s="11">
        <v>25.495000000000001</v>
      </c>
      <c r="K1195" s="11">
        <f>IF(Tabela1[[#This Row],[distância '[km']]]&gt;100,TRUNC(Tabela1[[#This Row],[distância '[km']]]/'Custos Unitários'!$C$7,0),0)</f>
        <v>0</v>
      </c>
      <c r="L1195" s="1">
        <f>Tabela1[[#This Row],[distância '[km']]]*(1+'Custos Unitários'!$C$8)*(('Custos Unitários'!$C$21*'Custos Unitários'!$C$4)+('Custos Unitários'!$C$22*'Custos Unitários'!$C$5))</f>
        <v>975639.609633432</v>
      </c>
      <c r="M1195" s="1">
        <f>Tabela1[[#This Row],[Qtdade Amplificação]]*('Custos Unitários'!C$20)+IF(Tabela1[[#This Row],[Qtdade Amplificação]]&gt;4,TRUNC(Tabela1[[#This Row],[Qtdade Amplificação]]/4)*'Custos Unitários'!C$17,0)</f>
        <v>0</v>
      </c>
      <c r="N119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9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95" s="1">
        <f>'Custos Unitários'!$C$23*'Custos Unitários'!$C$6</f>
        <v>302692.44182889489</v>
      </c>
      <c r="Q1195" s="5">
        <f>SUM(Tabela2[[#This Row],[custo duto e fibra]:[custo infra estação]])</f>
        <v>1644803.849183663</v>
      </c>
      <c r="R1195" s="2">
        <f>Tabela1[[#This Row],[distância '[km']]]*(1+'Custos Unitários'!$C$8)*('Custos Unitários'!$C$21*'Custos Unitários'!$C$4*'Custos Unitários'!$E$21+'Custos Unitários'!$C$22*'Custos Unitários'!$C$5*'Custos Unitários'!$E$22)</f>
        <v>11707.675315601184</v>
      </c>
      <c r="S1195" s="2">
        <f>Tabela1[[#This Row],[Qtdade Amplificação]]*('Custos Unitários'!D$20)+IF(Tabela1[[#This Row],[Qtdade Amplificação]]&gt;4,TRUNC(Tabela1[[#This Row],[Qtdade Amplificação]]/4)*'Custos Unitários'!D$17,0)</f>
        <v>0</v>
      </c>
      <c r="T119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9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95" s="2">
        <f>'Custos Unitários'!$C$23*'Custos Unitários'!$E$23*'Custos Unitários'!$C$6</f>
        <v>24215.39534631159</v>
      </c>
      <c r="W1195" s="5">
        <f>SUM(Tabela3[[#This Row],[opex duto e fibra]:[opex infra estação]])</f>
        <v>68910.315819083917</v>
      </c>
    </row>
    <row r="1196" spans="1:23" x14ac:dyDescent="0.25">
      <c r="A1196" s="10">
        <v>315730</v>
      </c>
      <c r="B1196" s="10" t="s">
        <v>37</v>
      </c>
      <c r="C1196" s="10" t="s">
        <v>3768</v>
      </c>
      <c r="D1196" s="10" t="s">
        <v>3769</v>
      </c>
      <c r="E1196" s="10">
        <v>310560</v>
      </c>
      <c r="F1196" s="10" t="s">
        <v>37</v>
      </c>
      <c r="G1196" s="10" t="s">
        <v>300</v>
      </c>
      <c r="H1196" s="10" t="s">
        <v>301</v>
      </c>
      <c r="I1196" s="10">
        <v>1</v>
      </c>
      <c r="J1196" s="11">
        <v>30.106999999999999</v>
      </c>
      <c r="K1196" s="11">
        <f>IF(Tabela1[[#This Row],[distância '[km']]]&gt;100,TRUNC(Tabela1[[#This Row],[distância '[km']]]/'Custos Unitários'!$C$7,0),0)</f>
        <v>0</v>
      </c>
      <c r="L1196" s="1">
        <f>Tabela1[[#This Row],[distância '[km']]]*(1+'Custos Unitários'!$C$8)*(('Custos Unitários'!$C$21*'Custos Unitários'!$C$4)+('Custos Unitários'!$C$22*'Custos Unitários'!$C$5))</f>
        <v>1152131.0738275636</v>
      </c>
      <c r="M1196" s="1">
        <f>Tabela1[[#This Row],[Qtdade Amplificação]]*('Custos Unitários'!C$20)+IF(Tabela1[[#This Row],[Qtdade Amplificação]]&gt;4,TRUNC(Tabela1[[#This Row],[Qtdade Amplificação]]/4)*'Custos Unitários'!C$17,0)</f>
        <v>0</v>
      </c>
      <c r="N119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9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96" s="1">
        <f>'Custos Unitários'!$C$23*'Custos Unitários'!$C$6</f>
        <v>302692.44182889489</v>
      </c>
      <c r="Q1196" s="5">
        <f>SUM(Tabela2[[#This Row],[custo duto e fibra]:[custo infra estação]])</f>
        <v>1821295.3133777946</v>
      </c>
      <c r="R1196" s="2">
        <f>Tabela1[[#This Row],[distância '[km']]]*(1+'Custos Unitários'!$C$8)*('Custos Unitários'!$C$21*'Custos Unitários'!$C$4*'Custos Unitários'!$E$21+'Custos Unitários'!$C$22*'Custos Unitários'!$C$5*'Custos Unitários'!$E$22)</f>
        <v>13825.572885930764</v>
      </c>
      <c r="S1196" s="2">
        <f>Tabela1[[#This Row],[Qtdade Amplificação]]*('Custos Unitários'!D$20)+IF(Tabela1[[#This Row],[Qtdade Amplificação]]&gt;4,TRUNC(Tabela1[[#This Row],[Qtdade Amplificação]]/4)*'Custos Unitários'!D$17,0)</f>
        <v>0</v>
      </c>
      <c r="T119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9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96" s="2">
        <f>'Custos Unitários'!$C$23*'Custos Unitários'!$E$23*'Custos Unitários'!$C$6</f>
        <v>24215.39534631159</v>
      </c>
      <c r="W1196" s="5">
        <f>SUM(Tabela3[[#This Row],[opex duto e fibra]:[opex infra estação]])</f>
        <v>71028.213389413489</v>
      </c>
    </row>
    <row r="1197" spans="1:23" x14ac:dyDescent="0.25">
      <c r="A1197" s="10">
        <v>292760</v>
      </c>
      <c r="B1197" s="10" t="s">
        <v>8</v>
      </c>
      <c r="C1197" s="10" t="s">
        <v>3770</v>
      </c>
      <c r="D1197" s="10" t="s">
        <v>3771</v>
      </c>
      <c r="E1197" s="10">
        <v>280120</v>
      </c>
      <c r="F1197" s="10" t="s">
        <v>816</v>
      </c>
      <c r="G1197" s="10" t="s">
        <v>3772</v>
      </c>
      <c r="H1197" s="10" t="s">
        <v>3773</v>
      </c>
      <c r="I1197" s="10">
        <v>1</v>
      </c>
      <c r="J1197" s="11">
        <v>42.665999999999997</v>
      </c>
      <c r="K1197" s="11">
        <f>IF(Tabela1[[#This Row],[distância '[km']]]&gt;100,TRUNC(Tabela1[[#This Row],[distância '[km']]]/'Custos Unitários'!$C$7,0),0)</f>
        <v>0</v>
      </c>
      <c r="L1197" s="1">
        <f>Tabela1[[#This Row],[distância '[km']]]*(1+'Custos Unitários'!$C$8)*(('Custos Unitários'!$C$21*'Custos Unitários'!$C$4)+('Custos Unitários'!$C$22*'Custos Unitários'!$C$5))</f>
        <v>1632737.3831974899</v>
      </c>
      <c r="M1197" s="1">
        <f>Tabela1[[#This Row],[Qtdade Amplificação]]*('Custos Unitários'!C$20)+IF(Tabela1[[#This Row],[Qtdade Amplificação]]&gt;4,TRUNC(Tabela1[[#This Row],[Qtdade Amplificação]]/4)*'Custos Unitários'!C$17,0)</f>
        <v>0</v>
      </c>
      <c r="N119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9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97" s="1">
        <f>'Custos Unitários'!$C$23*'Custos Unitários'!$C$6</f>
        <v>302692.44182889489</v>
      </c>
      <c r="Q1197" s="5">
        <f>SUM(Tabela2[[#This Row],[custo duto e fibra]:[custo infra estação]])</f>
        <v>2301901.6227477212</v>
      </c>
      <c r="R1197" s="2">
        <f>Tabela1[[#This Row],[distância '[km']]]*(1+'Custos Unitários'!$C$8)*('Custos Unitários'!$C$21*'Custos Unitários'!$C$4*'Custos Unitários'!$E$21+'Custos Unitários'!$C$22*'Custos Unitários'!$C$5*'Custos Unitários'!$E$22)</f>
        <v>19592.848598369881</v>
      </c>
      <c r="S1197" s="2">
        <f>Tabela1[[#This Row],[Qtdade Amplificação]]*('Custos Unitários'!D$20)+IF(Tabela1[[#This Row],[Qtdade Amplificação]]&gt;4,TRUNC(Tabela1[[#This Row],[Qtdade Amplificação]]/4)*'Custos Unitários'!D$17,0)</f>
        <v>0</v>
      </c>
      <c r="T119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9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97" s="2">
        <f>'Custos Unitários'!$C$23*'Custos Unitários'!$E$23*'Custos Unitários'!$C$6</f>
        <v>24215.39534631159</v>
      </c>
      <c r="W1197" s="5">
        <f>SUM(Tabela3[[#This Row],[opex duto e fibra]:[opex infra estação]])</f>
        <v>76795.48910185261</v>
      </c>
    </row>
    <row r="1198" spans="1:23" x14ac:dyDescent="0.25">
      <c r="A1198" s="10">
        <v>510724</v>
      </c>
      <c r="B1198" s="10" t="s">
        <v>208</v>
      </c>
      <c r="C1198" s="10" t="s">
        <v>3774</v>
      </c>
      <c r="D1198" s="10" t="s">
        <v>3775</v>
      </c>
      <c r="E1198" s="10">
        <v>510790</v>
      </c>
      <c r="F1198" s="10" t="s">
        <v>208</v>
      </c>
      <c r="G1198" s="10" t="s">
        <v>1274</v>
      </c>
      <c r="H1198" s="10" t="s">
        <v>1275</v>
      </c>
      <c r="I1198" s="10">
        <v>1</v>
      </c>
      <c r="J1198" s="11">
        <v>41.47</v>
      </c>
      <c r="K1198" s="11">
        <f>IF(Tabela1[[#This Row],[distância '[km']]]&gt;100,TRUNC(Tabela1[[#This Row],[distância '[km']]]/'Custos Unitários'!$C$7,0),0)</f>
        <v>0</v>
      </c>
      <c r="L1198" s="1">
        <f>Tabela1[[#This Row],[distância '[km']]]*(1+'Custos Unitários'!$C$8)*(('Custos Unitários'!$C$21*'Custos Unitários'!$C$4)+('Custos Unitários'!$C$22*'Custos Unitários'!$C$5))</f>
        <v>1586968.9982937211</v>
      </c>
      <c r="M1198" s="1">
        <f>Tabela1[[#This Row],[Qtdade Amplificação]]*('Custos Unitários'!C$20)+IF(Tabela1[[#This Row],[Qtdade Amplificação]]&gt;4,TRUNC(Tabela1[[#This Row],[Qtdade Amplificação]]/4)*'Custos Unitários'!C$17,0)</f>
        <v>0</v>
      </c>
      <c r="N119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9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98" s="1">
        <f>'Custos Unitários'!$C$23*'Custos Unitários'!$C$6</f>
        <v>302692.44182889489</v>
      </c>
      <c r="Q1198" s="5">
        <f>SUM(Tabela2[[#This Row],[custo duto e fibra]:[custo infra estação]])</f>
        <v>2256133.2378439521</v>
      </c>
      <c r="R1198" s="2">
        <f>Tabela1[[#This Row],[distância '[km']]]*(1+'Custos Unitários'!$C$8)*('Custos Unitários'!$C$21*'Custos Unitários'!$C$4*'Custos Unitários'!$E$21+'Custos Unitários'!$C$22*'Custos Unitários'!$C$5*'Custos Unitários'!$E$22)</f>
        <v>19043.627979524656</v>
      </c>
      <c r="S1198" s="2">
        <f>Tabela1[[#This Row],[Qtdade Amplificação]]*('Custos Unitários'!D$20)+IF(Tabela1[[#This Row],[Qtdade Amplificação]]&gt;4,TRUNC(Tabela1[[#This Row],[Qtdade Amplificação]]/4)*'Custos Unitários'!D$17,0)</f>
        <v>0</v>
      </c>
      <c r="T119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9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98" s="2">
        <f>'Custos Unitários'!$C$23*'Custos Unitários'!$E$23*'Custos Unitários'!$C$6</f>
        <v>24215.39534631159</v>
      </c>
      <c r="W1198" s="5">
        <f>SUM(Tabela3[[#This Row],[opex duto e fibra]:[opex infra estação]])</f>
        <v>76246.268483007385</v>
      </c>
    </row>
    <row r="1199" spans="1:23" x14ac:dyDescent="0.25">
      <c r="A1199" s="10">
        <v>251315</v>
      </c>
      <c r="B1199" s="10" t="s">
        <v>61</v>
      </c>
      <c r="C1199" s="10" t="s">
        <v>3776</v>
      </c>
      <c r="D1199" s="10" t="s">
        <v>3777</v>
      </c>
      <c r="E1199" s="10">
        <v>261450</v>
      </c>
      <c r="F1199" s="10" t="s">
        <v>13</v>
      </c>
      <c r="G1199" s="10" t="s">
        <v>1166</v>
      </c>
      <c r="H1199" s="10" t="s">
        <v>1167</v>
      </c>
      <c r="I1199" s="10">
        <v>1</v>
      </c>
      <c r="J1199" s="11">
        <v>24.902999999999999</v>
      </c>
      <c r="K1199" s="11">
        <f>IF(Tabela1[[#This Row],[distância '[km']]]&gt;100,TRUNC(Tabela1[[#This Row],[distância '[km']]]/'Custos Unitários'!$C$7,0),0)</f>
        <v>0</v>
      </c>
      <c r="L1199" s="1">
        <f>Tabela1[[#This Row],[distância '[km']]]*(1+'Custos Unitários'!$C$8)*(('Custos Unitários'!$C$21*'Custos Unitários'!$C$4)+('Custos Unitários'!$C$22*'Custos Unitários'!$C$5))</f>
        <v>952985.02446367336</v>
      </c>
      <c r="M1199" s="1">
        <f>Tabela1[[#This Row],[Qtdade Amplificação]]*('Custos Unitários'!C$20)+IF(Tabela1[[#This Row],[Qtdade Amplificação]]&gt;4,TRUNC(Tabela1[[#This Row],[Qtdade Amplificação]]/4)*'Custos Unitários'!C$17,0)</f>
        <v>0</v>
      </c>
      <c r="N119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19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199" s="1">
        <f>'Custos Unitários'!$C$23*'Custos Unitários'!$C$6</f>
        <v>302692.44182889489</v>
      </c>
      <c r="Q1199" s="5">
        <f>SUM(Tabela2[[#This Row],[custo duto e fibra]:[custo infra estação]])</f>
        <v>1622149.2640139044</v>
      </c>
      <c r="R1199" s="2">
        <f>Tabela1[[#This Row],[distância '[km']]]*(1+'Custos Unitários'!$C$8)*('Custos Unitários'!$C$21*'Custos Unitários'!$C$4*'Custos Unitários'!$E$21+'Custos Unitários'!$C$22*'Custos Unitários'!$C$5*'Custos Unitários'!$E$22)</f>
        <v>11435.820293564082</v>
      </c>
      <c r="S1199" s="2">
        <f>Tabela1[[#This Row],[Qtdade Amplificação]]*('Custos Unitários'!D$20)+IF(Tabela1[[#This Row],[Qtdade Amplificação]]&gt;4,TRUNC(Tabela1[[#This Row],[Qtdade Amplificação]]/4)*'Custos Unitários'!D$17,0)</f>
        <v>0</v>
      </c>
      <c r="T119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19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199" s="2">
        <f>'Custos Unitários'!$C$23*'Custos Unitários'!$E$23*'Custos Unitários'!$C$6</f>
        <v>24215.39534631159</v>
      </c>
      <c r="W1199" s="5">
        <f>SUM(Tabela3[[#This Row],[opex duto e fibra]:[opex infra estação]])</f>
        <v>68638.460797046806</v>
      </c>
    </row>
    <row r="1200" spans="1:23" x14ac:dyDescent="0.25">
      <c r="A1200" s="10">
        <v>431673</v>
      </c>
      <c r="B1200" s="10" t="s">
        <v>32</v>
      </c>
      <c r="C1200" s="10" t="s">
        <v>3778</v>
      </c>
      <c r="D1200" s="10" t="s">
        <v>3779</v>
      </c>
      <c r="E1200" s="10">
        <v>430005</v>
      </c>
      <c r="F1200" s="10" t="s">
        <v>32</v>
      </c>
      <c r="G1200" s="10" t="s">
        <v>3780</v>
      </c>
      <c r="H1200" s="10" t="s">
        <v>3781</v>
      </c>
      <c r="I1200" s="10">
        <v>1</v>
      </c>
      <c r="J1200" s="11">
        <v>12.159000000000001</v>
      </c>
      <c r="K1200" s="11">
        <f>IF(Tabela1[[#This Row],[distância '[km']]]&gt;100,TRUNC(Tabela1[[#This Row],[distância '[km']]]/'Custos Unitários'!$C$7,0),0)</f>
        <v>0</v>
      </c>
      <c r="L1200" s="1">
        <f>Tabela1[[#This Row],[distância '[km']]]*(1+'Custos Unitários'!$C$8)*(('Custos Unitários'!$C$21*'Custos Unitários'!$C$4)+('Custos Unitários'!$C$22*'Custos Unitários'!$C$5))</f>
        <v>465299.15722819761</v>
      </c>
      <c r="M1200" s="1">
        <f>Tabela1[[#This Row],[Qtdade Amplificação]]*('Custos Unitários'!C$20)+IF(Tabela1[[#This Row],[Qtdade Amplificação]]&gt;4,TRUNC(Tabela1[[#This Row],[Qtdade Amplificação]]/4)*'Custos Unitários'!C$17,0)</f>
        <v>0</v>
      </c>
      <c r="N120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0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00" s="1">
        <f>'Custos Unitários'!$C$23*'Custos Unitários'!$C$6</f>
        <v>302692.44182889489</v>
      </c>
      <c r="Q1200" s="5">
        <f>SUM(Tabela2[[#This Row],[custo duto e fibra]:[custo infra estação]])</f>
        <v>1134463.3967784289</v>
      </c>
      <c r="R1200" s="2">
        <f>Tabela1[[#This Row],[distância '[km']]]*(1+'Custos Unitários'!$C$8)*('Custos Unitários'!$C$21*'Custos Unitários'!$C$4*'Custos Unitários'!$E$21+'Custos Unitários'!$C$22*'Custos Unitários'!$C$5*'Custos Unitários'!$E$22)</f>
        <v>5583.5898867383721</v>
      </c>
      <c r="S1200" s="2">
        <f>Tabela1[[#This Row],[Qtdade Amplificação]]*('Custos Unitários'!D$20)+IF(Tabela1[[#This Row],[Qtdade Amplificação]]&gt;4,TRUNC(Tabela1[[#This Row],[Qtdade Amplificação]]/4)*'Custos Unitários'!D$17,0)</f>
        <v>0</v>
      </c>
      <c r="T120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0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00" s="2">
        <f>'Custos Unitários'!$C$23*'Custos Unitários'!$E$23*'Custos Unitários'!$C$6</f>
        <v>24215.39534631159</v>
      </c>
      <c r="W1200" s="5">
        <f>SUM(Tabela3[[#This Row],[opex duto e fibra]:[opex infra estação]])</f>
        <v>62786.230390221099</v>
      </c>
    </row>
    <row r="1201" spans="1:23" x14ac:dyDescent="0.25">
      <c r="A1201" s="10">
        <v>431675</v>
      </c>
      <c r="B1201" s="10" t="s">
        <v>32</v>
      </c>
      <c r="C1201" s="10" t="s">
        <v>3782</v>
      </c>
      <c r="D1201" s="10" t="s">
        <v>3783</v>
      </c>
      <c r="E1201" s="10">
        <v>430620</v>
      </c>
      <c r="F1201" s="10" t="s">
        <v>32</v>
      </c>
      <c r="G1201" s="10" t="s">
        <v>1905</v>
      </c>
      <c r="H1201" s="10" t="s">
        <v>3784</v>
      </c>
      <c r="I1201" s="10">
        <v>1</v>
      </c>
      <c r="J1201" s="11">
        <v>12.891</v>
      </c>
      <c r="K1201" s="11">
        <f>IF(Tabela1[[#This Row],[distância '[km']]]&gt;100,TRUNC(Tabela1[[#This Row],[distância '[km']]]/'Custos Unitários'!$C$7,0),0)</f>
        <v>0</v>
      </c>
      <c r="L1201" s="1">
        <f>Tabela1[[#This Row],[distância '[km']]]*(1+'Custos Unitários'!$C$8)*(('Custos Unitários'!$C$21*'Custos Unitários'!$C$4)+('Custos Unitários'!$C$22*'Custos Unitários'!$C$5))</f>
        <v>493311.2456475611</v>
      </c>
      <c r="M1201" s="1">
        <f>Tabela1[[#This Row],[Qtdade Amplificação]]*('Custos Unitários'!C$20)+IF(Tabela1[[#This Row],[Qtdade Amplificação]]&gt;4,TRUNC(Tabela1[[#This Row],[Qtdade Amplificação]]/4)*'Custos Unitários'!C$17,0)</f>
        <v>0</v>
      </c>
      <c r="N120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0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01" s="1">
        <f>'Custos Unitários'!$C$23*'Custos Unitários'!$C$6</f>
        <v>302692.44182889489</v>
      </c>
      <c r="Q1201" s="5">
        <f>SUM(Tabela2[[#This Row],[custo duto e fibra]:[custo infra estação]])</f>
        <v>1162475.4851977923</v>
      </c>
      <c r="R1201" s="2">
        <f>Tabela1[[#This Row],[distância '[km']]]*(1+'Custos Unitários'!$C$8)*('Custos Unitários'!$C$21*'Custos Unitários'!$C$4*'Custos Unitários'!$E$21+'Custos Unitários'!$C$22*'Custos Unitários'!$C$5*'Custos Unitários'!$E$22)</f>
        <v>5919.7349477707339</v>
      </c>
      <c r="S1201" s="2">
        <f>Tabela1[[#This Row],[Qtdade Amplificação]]*('Custos Unitários'!D$20)+IF(Tabela1[[#This Row],[Qtdade Amplificação]]&gt;4,TRUNC(Tabela1[[#This Row],[Qtdade Amplificação]]/4)*'Custos Unitários'!D$17,0)</f>
        <v>0</v>
      </c>
      <c r="T120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0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01" s="2">
        <f>'Custos Unitários'!$C$23*'Custos Unitários'!$E$23*'Custos Unitários'!$C$6</f>
        <v>24215.39534631159</v>
      </c>
      <c r="W1201" s="5">
        <f>SUM(Tabela3[[#This Row],[opex duto e fibra]:[opex infra estação]])</f>
        <v>63122.375451253465</v>
      </c>
    </row>
    <row r="1202" spans="1:23" x14ac:dyDescent="0.25">
      <c r="A1202" s="10">
        <v>251320</v>
      </c>
      <c r="B1202" s="10" t="s">
        <v>61</v>
      </c>
      <c r="C1202" s="10" t="s">
        <v>2505</v>
      </c>
      <c r="D1202" s="10" t="s">
        <v>3785</v>
      </c>
      <c r="E1202" s="10">
        <v>240050</v>
      </c>
      <c r="F1202" s="10" t="s">
        <v>80</v>
      </c>
      <c r="G1202" s="10" t="s">
        <v>138</v>
      </c>
      <c r="H1202" s="10" t="s">
        <v>139</v>
      </c>
      <c r="I1202" s="10">
        <v>1</v>
      </c>
      <c r="J1202" s="11">
        <v>21.655000000000001</v>
      </c>
      <c r="K1202" s="11">
        <f>IF(Tabela1[[#This Row],[distância '[km']]]&gt;100,TRUNC(Tabela1[[#This Row],[distância '[km']]]/'Custos Unitários'!$C$7,0),0)</f>
        <v>0</v>
      </c>
      <c r="L1202" s="1">
        <f>Tabela1[[#This Row],[distância '[km']]]*(1+'Custos Unitários'!$C$8)*(('Custos Unitários'!$C$21*'Custos Unitários'!$C$4)+('Custos Unitários'!$C$22*'Custos Unitários'!$C$5))</f>
        <v>828690.94907283655</v>
      </c>
      <c r="M1202" s="1">
        <f>Tabela1[[#This Row],[Qtdade Amplificação]]*('Custos Unitários'!C$20)+IF(Tabela1[[#This Row],[Qtdade Amplificação]]&gt;4,TRUNC(Tabela1[[#This Row],[Qtdade Amplificação]]/4)*'Custos Unitários'!C$17,0)</f>
        <v>0</v>
      </c>
      <c r="N120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0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02" s="1">
        <f>'Custos Unitários'!$C$23*'Custos Unitários'!$C$6</f>
        <v>302692.44182889489</v>
      </c>
      <c r="Q1202" s="5">
        <f>SUM(Tabela2[[#This Row],[custo duto e fibra]:[custo infra estação]])</f>
        <v>1497855.1886230677</v>
      </c>
      <c r="R1202" s="2">
        <f>Tabela1[[#This Row],[distância '[km']]]*(1+'Custos Unitários'!$C$8)*('Custos Unitários'!$C$21*'Custos Unitários'!$C$4*'Custos Unitários'!$E$21+'Custos Unitários'!$C$22*'Custos Unitários'!$C$5*'Custos Unitários'!$E$22)</f>
        <v>9944.2913888740404</v>
      </c>
      <c r="S1202" s="2">
        <f>Tabela1[[#This Row],[Qtdade Amplificação]]*('Custos Unitários'!D$20)+IF(Tabela1[[#This Row],[Qtdade Amplificação]]&gt;4,TRUNC(Tabela1[[#This Row],[Qtdade Amplificação]]/4)*'Custos Unitários'!D$17,0)</f>
        <v>0</v>
      </c>
      <c r="T120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0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02" s="2">
        <f>'Custos Unitários'!$C$23*'Custos Unitários'!$E$23*'Custos Unitários'!$C$6</f>
        <v>24215.39534631159</v>
      </c>
      <c r="W1202" s="5">
        <f>SUM(Tabela3[[#This Row],[opex duto e fibra]:[opex infra estação]])</f>
        <v>67146.931892356763</v>
      </c>
    </row>
    <row r="1203" spans="1:23" x14ac:dyDescent="0.25">
      <c r="A1203" s="10">
        <v>261247</v>
      </c>
      <c r="B1203" s="10" t="s">
        <v>13</v>
      </c>
      <c r="C1203" s="10" t="s">
        <v>3786</v>
      </c>
      <c r="D1203" s="10" t="s">
        <v>3787</v>
      </c>
      <c r="E1203" s="10">
        <v>261570</v>
      </c>
      <c r="F1203" s="10" t="s">
        <v>13</v>
      </c>
      <c r="G1203" s="10" t="s">
        <v>1745</v>
      </c>
      <c r="H1203" s="10" t="s">
        <v>1746</v>
      </c>
      <c r="I1203" s="10">
        <v>1</v>
      </c>
      <c r="J1203" s="11">
        <v>8.5570000000000004</v>
      </c>
      <c r="K1203" s="11">
        <f>IF(Tabela1[[#This Row],[distância '[km']]]&gt;100,TRUNC(Tabela1[[#This Row],[distância '[km']]]/'Custos Unitários'!$C$7,0),0)</f>
        <v>0</v>
      </c>
      <c r="L1203" s="1">
        <f>Tabela1[[#This Row],[distância '[km']]]*(1+'Custos Unitários'!$C$8)*(('Custos Unitários'!$C$21*'Custos Unitários'!$C$4)+('Custos Unitários'!$C$22*'Custos Unitários'!$C$5))</f>
        <v>327458.25219193083</v>
      </c>
      <c r="M1203" s="1">
        <f>Tabela1[[#This Row],[Qtdade Amplificação]]*('Custos Unitários'!C$20)+IF(Tabela1[[#This Row],[Qtdade Amplificação]]&gt;4,TRUNC(Tabela1[[#This Row],[Qtdade Amplificação]]/4)*'Custos Unitários'!C$17,0)</f>
        <v>0</v>
      </c>
      <c r="N120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0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03" s="1">
        <f>'Custos Unitários'!$C$23*'Custos Unitários'!$C$6</f>
        <v>302692.44182889489</v>
      </c>
      <c r="Q1203" s="5">
        <f>SUM(Tabela2[[#This Row],[custo duto e fibra]:[custo infra estação]])</f>
        <v>996622.49174216203</v>
      </c>
      <c r="R1203" s="2">
        <f>Tabela1[[#This Row],[distância '[km']]]*(1+'Custos Unitários'!$C$8)*('Custos Unitários'!$C$21*'Custos Unitários'!$C$4*'Custos Unitários'!$E$21+'Custos Unitários'!$C$22*'Custos Unitários'!$C$5*'Custos Unitários'!$E$22)</f>
        <v>3929.4990263031705</v>
      </c>
      <c r="S1203" s="2">
        <f>Tabela1[[#This Row],[Qtdade Amplificação]]*('Custos Unitários'!D$20)+IF(Tabela1[[#This Row],[Qtdade Amplificação]]&gt;4,TRUNC(Tabela1[[#This Row],[Qtdade Amplificação]]/4)*'Custos Unitários'!D$17,0)</f>
        <v>0</v>
      </c>
      <c r="T120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0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03" s="2">
        <f>'Custos Unitários'!$C$23*'Custos Unitários'!$E$23*'Custos Unitários'!$C$6</f>
        <v>24215.39534631159</v>
      </c>
      <c r="W1203" s="5">
        <f>SUM(Tabela3[[#This Row],[opex duto e fibra]:[opex infra estação]])</f>
        <v>61132.139529785898</v>
      </c>
    </row>
    <row r="1204" spans="1:23" x14ac:dyDescent="0.25">
      <c r="A1204" s="10">
        <v>521920</v>
      </c>
      <c r="B1204" s="10" t="s">
        <v>42</v>
      </c>
      <c r="C1204" s="10" t="s">
        <v>3788</v>
      </c>
      <c r="D1204" s="10" t="s">
        <v>3789</v>
      </c>
      <c r="E1204" s="10">
        <v>521580</v>
      </c>
      <c r="F1204" s="10" t="s">
        <v>42</v>
      </c>
      <c r="G1204" s="10" t="s">
        <v>3174</v>
      </c>
      <c r="H1204" s="10" t="s">
        <v>3175</v>
      </c>
      <c r="I1204" s="10">
        <v>1</v>
      </c>
      <c r="J1204" s="11">
        <v>7.0259999999999998</v>
      </c>
      <c r="K1204" s="11">
        <f>IF(Tabela1[[#This Row],[distância '[km']]]&gt;100,TRUNC(Tabela1[[#This Row],[distância '[km']]]/'Custos Unitários'!$C$7,0),0)</f>
        <v>0</v>
      </c>
      <c r="L1204" s="1">
        <f>Tabela1[[#This Row],[distância '[km']]]*(1+'Custos Unitários'!$C$8)*(('Custos Unitários'!$C$21*'Custos Unitários'!$C$4)+('Custos Unitários'!$C$22*'Custos Unitários'!$C$5))</f>
        <v>268870.12736946426</v>
      </c>
      <c r="M1204" s="1">
        <f>Tabela1[[#This Row],[Qtdade Amplificação]]*('Custos Unitários'!C$20)+IF(Tabela1[[#This Row],[Qtdade Amplificação]]&gt;4,TRUNC(Tabela1[[#This Row],[Qtdade Amplificação]]/4)*'Custos Unitários'!C$17,0)</f>
        <v>0</v>
      </c>
      <c r="N120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0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04" s="1">
        <f>'Custos Unitários'!$C$23*'Custos Unitários'!$C$6</f>
        <v>302692.44182889489</v>
      </c>
      <c r="Q1204" s="5">
        <f>SUM(Tabela2[[#This Row],[custo duto e fibra]:[custo infra estação]])</f>
        <v>938034.36691969552</v>
      </c>
      <c r="R1204" s="2">
        <f>Tabela1[[#This Row],[distância '[km']]]*(1+'Custos Unitários'!$C$8)*('Custos Unitários'!$C$21*'Custos Unitários'!$C$4*'Custos Unitários'!$E$21+'Custos Unitários'!$C$22*'Custos Unitários'!$C$5*'Custos Unitários'!$E$22)</f>
        <v>3226.4415284335714</v>
      </c>
      <c r="S1204" s="2">
        <f>Tabela1[[#This Row],[Qtdade Amplificação]]*('Custos Unitários'!D$20)+IF(Tabela1[[#This Row],[Qtdade Amplificação]]&gt;4,TRUNC(Tabela1[[#This Row],[Qtdade Amplificação]]/4)*'Custos Unitários'!D$17,0)</f>
        <v>0</v>
      </c>
      <c r="T120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0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04" s="2">
        <f>'Custos Unitários'!$C$23*'Custos Unitários'!$E$23*'Custos Unitários'!$C$6</f>
        <v>24215.39534631159</v>
      </c>
      <c r="W1204" s="5">
        <f>SUM(Tabela3[[#This Row],[opex duto e fibra]:[opex infra estação]])</f>
        <v>60429.082031916296</v>
      </c>
    </row>
    <row r="1205" spans="1:23" x14ac:dyDescent="0.25">
      <c r="A1205" s="10">
        <v>315737</v>
      </c>
      <c r="B1205" s="10" t="s">
        <v>37</v>
      </c>
      <c r="C1205" s="10" t="s">
        <v>3790</v>
      </c>
      <c r="D1205" s="10" t="s">
        <v>3791</v>
      </c>
      <c r="E1205" s="10">
        <v>314140</v>
      </c>
      <c r="F1205" s="10" t="s">
        <v>37</v>
      </c>
      <c r="G1205" s="10" t="s">
        <v>1330</v>
      </c>
      <c r="H1205" s="10" t="s">
        <v>1331</v>
      </c>
      <c r="I1205" s="10">
        <v>1</v>
      </c>
      <c r="J1205" s="11">
        <v>47.817999999999998</v>
      </c>
      <c r="K1205" s="11">
        <f>IF(Tabela1[[#This Row],[distância '[km']]]&gt;100,TRUNC(Tabela1[[#This Row],[distância '[km']]]/'Custos Unitários'!$C$7,0),0)</f>
        <v>0</v>
      </c>
      <c r="L1205" s="1">
        <f>Tabela1[[#This Row],[distância '[km']]]*(1+'Custos Unitários'!$C$8)*(('Custos Unitários'!$C$21*'Custos Unitários'!$C$4)+('Custos Unitários'!$C$22*'Custos Unitários'!$C$5))</f>
        <v>1829893.5027829553</v>
      </c>
      <c r="M1205" s="1">
        <f>Tabela1[[#This Row],[Qtdade Amplificação]]*('Custos Unitários'!C$20)+IF(Tabela1[[#This Row],[Qtdade Amplificação]]&gt;4,TRUNC(Tabela1[[#This Row],[Qtdade Amplificação]]/4)*'Custos Unitários'!C$17,0)</f>
        <v>0</v>
      </c>
      <c r="N120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0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05" s="1">
        <f>'Custos Unitários'!$C$23*'Custos Unitários'!$C$6</f>
        <v>302692.44182889489</v>
      </c>
      <c r="Q1205" s="5">
        <f>SUM(Tabela2[[#This Row],[custo duto e fibra]:[custo infra estação]])</f>
        <v>2499057.7423331863</v>
      </c>
      <c r="R1205" s="2">
        <f>Tabela1[[#This Row],[distância '[km']]]*(1+'Custos Unitários'!$C$8)*('Custos Unitários'!$C$21*'Custos Unitários'!$C$4*'Custos Unitários'!$E$21+'Custos Unitários'!$C$22*'Custos Unitários'!$C$5*'Custos Unitários'!$E$22)</f>
        <v>21958.722033395465</v>
      </c>
      <c r="S1205" s="2">
        <f>Tabela1[[#This Row],[Qtdade Amplificação]]*('Custos Unitários'!D$20)+IF(Tabela1[[#This Row],[Qtdade Amplificação]]&gt;4,TRUNC(Tabela1[[#This Row],[Qtdade Amplificação]]/4)*'Custos Unitários'!D$17,0)</f>
        <v>0</v>
      </c>
      <c r="T120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0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05" s="2">
        <f>'Custos Unitários'!$C$23*'Custos Unitários'!$E$23*'Custos Unitários'!$C$6</f>
        <v>24215.39534631159</v>
      </c>
      <c r="W1205" s="5">
        <f>SUM(Tabela3[[#This Row],[opex duto e fibra]:[opex infra estação]])</f>
        <v>79161.362536878194</v>
      </c>
    </row>
    <row r="1206" spans="1:23" x14ac:dyDescent="0.25">
      <c r="A1206" s="10">
        <v>150640</v>
      </c>
      <c r="B1206" s="10" t="s">
        <v>14</v>
      </c>
      <c r="C1206" s="10" t="s">
        <v>3792</v>
      </c>
      <c r="D1206" s="10" t="s">
        <v>3793</v>
      </c>
      <c r="E1206" s="10">
        <v>150130</v>
      </c>
      <c r="F1206" s="10" t="s">
        <v>14</v>
      </c>
      <c r="G1206" s="10" t="s">
        <v>4726</v>
      </c>
      <c r="H1206" s="10" t="s">
        <v>4742</v>
      </c>
      <c r="I1206" s="10">
        <v>0</v>
      </c>
      <c r="J1206" s="11">
        <v>112.7075391187752</v>
      </c>
      <c r="K1206" s="11">
        <f>IF(Tabela1[[#This Row],[distância '[km']]]&gt;100,TRUNC(Tabela1[[#This Row],[distância '[km']]]/'Custos Unitários'!$C$7,0),0)</f>
        <v>1</v>
      </c>
      <c r="L1206" s="1">
        <f>Tabela1[[#This Row],[distância '[km']]]*(1+'Custos Unitários'!$C$8)*(('Custos Unitários'!$C$21*'Custos Unitários'!$C$4)+('Custos Unitários'!$C$22*'Custos Unitários'!$C$5))</f>
        <v>4313078.6220273226</v>
      </c>
      <c r="M1206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120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20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206" s="1">
        <f>'Custos Unitários'!$C$23*'Custos Unitários'!$C$6</f>
        <v>302692.44182889489</v>
      </c>
      <c r="Q1206" s="5">
        <f>SUM(Tabela2[[#This Row],[custo duto e fibra]:[custo infra estação]])</f>
        <v>5266561.9744814262</v>
      </c>
      <c r="R1206" s="2">
        <f>Tabela1[[#This Row],[distância '[km']]]*(1+'Custos Unitários'!$C$8)*('Custos Unitários'!$C$21*'Custos Unitários'!$C$4*'Custos Unitários'!$E$21+'Custos Unitários'!$C$22*'Custos Unitários'!$C$5*'Custos Unitários'!$E$22)</f>
        <v>51756.94346432788</v>
      </c>
      <c r="S1206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120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20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206" s="2">
        <f>'Custos Unitários'!$C$23*'Custos Unitários'!$E$23*'Custos Unitários'!$C$6</f>
        <v>24215.39534631159</v>
      </c>
      <c r="W1206" s="5">
        <f>SUM(Tabela3[[#This Row],[opex duto e fibra]:[opex infra estação]])</f>
        <v>132003.06311614258</v>
      </c>
    </row>
    <row r="1207" spans="1:23" x14ac:dyDescent="0.25">
      <c r="A1207" s="10">
        <v>315740</v>
      </c>
      <c r="B1207" s="10" t="s">
        <v>37</v>
      </c>
      <c r="C1207" s="10" t="s">
        <v>3794</v>
      </c>
      <c r="D1207" s="10" t="s">
        <v>3795</v>
      </c>
      <c r="E1207" s="10">
        <v>315500</v>
      </c>
      <c r="F1207" s="10" t="s">
        <v>37</v>
      </c>
      <c r="G1207" s="10" t="s">
        <v>3796</v>
      </c>
      <c r="H1207" s="10" t="s">
        <v>3797</v>
      </c>
      <c r="I1207" s="10">
        <v>1</v>
      </c>
      <c r="J1207" s="11">
        <v>13.098000000000001</v>
      </c>
      <c r="K1207" s="11">
        <f>IF(Tabela1[[#This Row],[distância '[km']]]&gt;100,TRUNC(Tabela1[[#This Row],[distância '[km']]]/'Custos Unitários'!$C$7,0),0)</f>
        <v>0</v>
      </c>
      <c r="L1207" s="1">
        <f>Tabela1[[#This Row],[distância '[km']]]*(1+'Custos Unitários'!$C$8)*(('Custos Unitários'!$C$21*'Custos Unitários'!$C$4)+('Custos Unitários'!$C$22*'Custos Unitários'!$C$5))</f>
        <v>501232.69688090577</v>
      </c>
      <c r="M1207" s="1">
        <f>Tabela1[[#This Row],[Qtdade Amplificação]]*('Custos Unitários'!C$20)+IF(Tabela1[[#This Row],[Qtdade Amplificação]]&gt;4,TRUNC(Tabela1[[#This Row],[Qtdade Amplificação]]/4)*'Custos Unitários'!C$17,0)</f>
        <v>0</v>
      </c>
      <c r="N120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0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07" s="1">
        <f>'Custos Unitários'!$C$23*'Custos Unitários'!$C$6</f>
        <v>302692.44182889489</v>
      </c>
      <c r="Q1207" s="5">
        <f>SUM(Tabela2[[#This Row],[custo duto e fibra]:[custo infra estação]])</f>
        <v>1170396.9364311369</v>
      </c>
      <c r="R1207" s="2">
        <f>Tabela1[[#This Row],[distância '[km']]]*(1+'Custos Unitários'!$C$8)*('Custos Unitários'!$C$21*'Custos Unitários'!$C$4*'Custos Unitários'!$E$21+'Custos Unitários'!$C$22*'Custos Unitários'!$C$5*'Custos Unitários'!$E$22)</f>
        <v>6014.792362570869</v>
      </c>
      <c r="S1207" s="2">
        <f>Tabela1[[#This Row],[Qtdade Amplificação]]*('Custos Unitários'!D$20)+IF(Tabela1[[#This Row],[Qtdade Amplificação]]&gt;4,TRUNC(Tabela1[[#This Row],[Qtdade Amplificação]]/4)*'Custos Unitários'!D$17,0)</f>
        <v>0</v>
      </c>
      <c r="T120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0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07" s="2">
        <f>'Custos Unitários'!$C$23*'Custos Unitários'!$E$23*'Custos Unitários'!$C$6</f>
        <v>24215.39534631159</v>
      </c>
      <c r="W1207" s="5">
        <f>SUM(Tabela3[[#This Row],[opex duto e fibra]:[opex infra estação]])</f>
        <v>63217.432866053598</v>
      </c>
    </row>
    <row r="1208" spans="1:23" x14ac:dyDescent="0.25">
      <c r="A1208" s="10">
        <v>220910</v>
      </c>
      <c r="B1208" s="10" t="s">
        <v>27</v>
      </c>
      <c r="C1208" s="10" t="s">
        <v>3798</v>
      </c>
      <c r="D1208" s="10" t="s">
        <v>3799</v>
      </c>
      <c r="E1208" s="10">
        <v>220340</v>
      </c>
      <c r="F1208" s="10" t="s">
        <v>27</v>
      </c>
      <c r="G1208" s="10" t="s">
        <v>985</v>
      </c>
      <c r="H1208" s="10" t="s">
        <v>986</v>
      </c>
      <c r="I1208" s="10">
        <v>1</v>
      </c>
      <c r="J1208" s="11">
        <v>38.375</v>
      </c>
      <c r="K1208" s="11">
        <f>IF(Tabela1[[#This Row],[distância '[km']]]&gt;100,TRUNC(Tabela1[[#This Row],[distância '[km']]]/'Custos Unitários'!$C$7,0),0)</f>
        <v>0</v>
      </c>
      <c r="L1208" s="1">
        <f>Tabela1[[#This Row],[distância '[km']]]*(1+'Custos Unitários'!$C$8)*(('Custos Unitários'!$C$21*'Custos Unitários'!$C$4)+('Custos Unitários'!$C$22*'Custos Unitários'!$C$5))</f>
        <v>1468529.9085970954</v>
      </c>
      <c r="M1208" s="1">
        <f>Tabela1[[#This Row],[Qtdade Amplificação]]*('Custos Unitários'!C$20)+IF(Tabela1[[#This Row],[Qtdade Amplificação]]&gt;4,TRUNC(Tabela1[[#This Row],[Qtdade Amplificação]]/4)*'Custos Unitários'!C$17,0)</f>
        <v>0</v>
      </c>
      <c r="N120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0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08" s="1">
        <f>'Custos Unitários'!$C$23*'Custos Unitários'!$C$6</f>
        <v>302692.44182889489</v>
      </c>
      <c r="Q1208" s="5">
        <f>SUM(Tabela2[[#This Row],[custo duto e fibra]:[custo infra estação]])</f>
        <v>2137694.1481473264</v>
      </c>
      <c r="R1208" s="2">
        <f>Tabela1[[#This Row],[distância '[km']]]*(1+'Custos Unitários'!$C$8)*('Custos Unitários'!$C$21*'Custos Unitários'!$C$4*'Custos Unitários'!$E$21+'Custos Unitários'!$C$22*'Custos Unitários'!$C$5*'Custos Unitários'!$E$22)</f>
        <v>17622.358903165146</v>
      </c>
      <c r="S1208" s="2">
        <f>Tabela1[[#This Row],[Qtdade Amplificação]]*('Custos Unitários'!D$20)+IF(Tabela1[[#This Row],[Qtdade Amplificação]]&gt;4,TRUNC(Tabela1[[#This Row],[Qtdade Amplificação]]/4)*'Custos Unitários'!D$17,0)</f>
        <v>0</v>
      </c>
      <c r="T120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0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08" s="2">
        <f>'Custos Unitários'!$C$23*'Custos Unitários'!$E$23*'Custos Unitários'!$C$6</f>
        <v>24215.39534631159</v>
      </c>
      <c r="W1208" s="5">
        <f>SUM(Tabela3[[#This Row],[opex duto e fibra]:[opex infra estação]])</f>
        <v>74824.999406647868</v>
      </c>
    </row>
    <row r="1209" spans="1:23" x14ac:dyDescent="0.25">
      <c r="A1209" s="10">
        <v>510774</v>
      </c>
      <c r="B1209" s="10" t="s">
        <v>208</v>
      </c>
      <c r="C1209" s="10" t="s">
        <v>3800</v>
      </c>
      <c r="D1209" s="10" t="s">
        <v>3801</v>
      </c>
      <c r="E1209" s="10">
        <v>510335</v>
      </c>
      <c r="F1209" s="10" t="s">
        <v>208</v>
      </c>
      <c r="G1209" s="10" t="s">
        <v>1033</v>
      </c>
      <c r="H1209" s="10" t="s">
        <v>1034</v>
      </c>
      <c r="I1209" s="10">
        <v>1</v>
      </c>
      <c r="J1209" s="11">
        <v>187.75200000000001</v>
      </c>
      <c r="K1209" s="11">
        <f>IF(Tabela1[[#This Row],[distância '[km']]]&gt;100,TRUNC(Tabela1[[#This Row],[distância '[km']]]/'Custos Unitários'!$C$7,0),0)</f>
        <v>2</v>
      </c>
      <c r="L1209" s="1">
        <f>Tabela1[[#This Row],[distância '[km']]]*(1+'Custos Unitários'!$C$8)*(('Custos Unitários'!$C$21*'Custos Unitários'!$C$4)+('Custos Unitários'!$C$22*'Custos Unitários'!$C$5))</f>
        <v>7184871.0722846091</v>
      </c>
      <c r="M1209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120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20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209" s="1">
        <f>'Custos Unitários'!$C$23*'Custos Unitários'!$C$6</f>
        <v>302692.44182889489</v>
      </c>
      <c r="Q1209" s="5">
        <f>SUM(Tabela2[[#This Row],[custo duto e fibra]:[custo infra estação]])</f>
        <v>8371362.1965511125</v>
      </c>
      <c r="R1209" s="2">
        <f>Tabela1[[#This Row],[distância '[km']]]*(1+'Custos Unitários'!$C$8)*('Custos Unitários'!$C$21*'Custos Unitários'!$C$4*'Custos Unitários'!$E$21+'Custos Unitários'!$C$22*'Custos Unitários'!$C$5*'Custos Unitários'!$E$22)</f>
        <v>86218.452867415312</v>
      </c>
      <c r="S1209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120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20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209" s="2">
        <f>'Custos Unitários'!$C$23*'Custos Unitários'!$E$23*'Custos Unitários'!$C$6</f>
        <v>24215.39534631159</v>
      </c>
      <c r="W1209" s="5">
        <f>SUM(Tabela3[[#This Row],[opex duto e fibra]:[opex infra estação]])</f>
        <v>184376.91755841501</v>
      </c>
    </row>
    <row r="1210" spans="1:23" x14ac:dyDescent="0.25">
      <c r="A1210" s="10">
        <v>220915</v>
      </c>
      <c r="B1210" s="10" t="s">
        <v>27</v>
      </c>
      <c r="C1210" s="10" t="s">
        <v>3802</v>
      </c>
      <c r="D1210" s="10" t="s">
        <v>3803</v>
      </c>
      <c r="E1210" s="10">
        <v>220775</v>
      </c>
      <c r="F1210" s="10" t="s">
        <v>27</v>
      </c>
      <c r="G1210" s="10" t="s">
        <v>3552</v>
      </c>
      <c r="H1210" s="10" t="s">
        <v>3553</v>
      </c>
      <c r="I1210" s="10">
        <v>1</v>
      </c>
      <c r="J1210" s="11">
        <v>75.968999999999994</v>
      </c>
      <c r="K1210" s="11">
        <f>IF(Tabela1[[#This Row],[distância '[km']]]&gt;100,TRUNC(Tabela1[[#This Row],[distância '[km']]]/'Custos Unitários'!$C$7,0),0)</f>
        <v>0</v>
      </c>
      <c r="L1210" s="1">
        <f>Tabela1[[#This Row],[distância '[km']]]*(1+'Custos Unitários'!$C$8)*(('Custos Unitários'!$C$21*'Custos Unitários'!$C$4)+('Custos Unitários'!$C$22*'Custos Unitários'!$C$5))</f>
        <v>2907172.6026374656</v>
      </c>
      <c r="M1210" s="1">
        <f>Tabela1[[#This Row],[Qtdade Amplificação]]*('Custos Unitários'!C$20)+IF(Tabela1[[#This Row],[Qtdade Amplificação]]&gt;4,TRUNC(Tabela1[[#This Row],[Qtdade Amplificação]]/4)*'Custos Unitários'!C$17,0)</f>
        <v>0</v>
      </c>
      <c r="N121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21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210" s="1">
        <f>'Custos Unitários'!$C$23*'Custos Unitários'!$C$6</f>
        <v>302692.44182889489</v>
      </c>
      <c r="Q1210" s="5">
        <f>SUM(Tabela2[[#This Row],[custo duto e fibra]:[custo infra estação]])</f>
        <v>3581746.5301383389</v>
      </c>
      <c r="R1210" s="2">
        <f>Tabela1[[#This Row],[distância '[km']]]*(1+'Custos Unitários'!$C$8)*('Custos Unitários'!$C$21*'Custos Unitários'!$C$4*'Custos Unitários'!$E$21+'Custos Unitários'!$C$22*'Custos Unitários'!$C$5*'Custos Unitários'!$E$22)</f>
        <v>34886.071231649585</v>
      </c>
      <c r="S1210" s="2">
        <f>Tabela1[[#This Row],[Qtdade Amplificação]]*('Custos Unitários'!D$20)+IF(Tabela1[[#This Row],[Qtdade Amplificação]]&gt;4,TRUNC(Tabela1[[#This Row],[Qtdade Amplificação]]/4)*'Custos Unitários'!D$17,0)</f>
        <v>0</v>
      </c>
      <c r="T121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21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210" s="2">
        <f>'Custos Unitários'!$C$23*'Custos Unitários'!$E$23*'Custos Unitários'!$C$6</f>
        <v>24215.39534631159</v>
      </c>
      <c r="W1210" s="5">
        <f>SUM(Tabela3[[#This Row],[opex duto e fibra]:[opex infra estação]])</f>
        <v>92629.680530196521</v>
      </c>
    </row>
    <row r="1211" spans="1:23" x14ac:dyDescent="0.25">
      <c r="A1211" s="10">
        <v>315750</v>
      </c>
      <c r="B1211" s="10" t="s">
        <v>37</v>
      </c>
      <c r="C1211" s="10" t="s">
        <v>3804</v>
      </c>
      <c r="D1211" s="10" t="s">
        <v>3805</v>
      </c>
      <c r="E1211" s="10">
        <v>310630</v>
      </c>
      <c r="F1211" s="10" t="s">
        <v>37</v>
      </c>
      <c r="G1211" s="10" t="s">
        <v>40</v>
      </c>
      <c r="H1211" s="10" t="s">
        <v>41</v>
      </c>
      <c r="I1211" s="10">
        <v>1</v>
      </c>
      <c r="J1211" s="11">
        <v>73.578000000000003</v>
      </c>
      <c r="K1211" s="11">
        <f>IF(Tabela1[[#This Row],[distância '[km']]]&gt;100,TRUNC(Tabela1[[#This Row],[distância '[km']]]/'Custos Unitários'!$C$7,0),0)</f>
        <v>0</v>
      </c>
      <c r="L1211" s="1">
        <f>Tabela1[[#This Row],[distância '[km']]]*(1+'Custos Unitários'!$C$8)*(('Custos Unitários'!$C$21*'Custos Unitários'!$C$4)+('Custos Unitários'!$C$22*'Custos Unitários'!$C$5))</f>
        <v>2815674.1007102826</v>
      </c>
      <c r="M1211" s="1">
        <f>Tabela1[[#This Row],[Qtdade Amplificação]]*('Custos Unitários'!C$20)+IF(Tabela1[[#This Row],[Qtdade Amplificação]]&gt;4,TRUNC(Tabela1[[#This Row],[Qtdade Amplificação]]/4)*'Custos Unitários'!C$17,0)</f>
        <v>0</v>
      </c>
      <c r="N121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21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211" s="1">
        <f>'Custos Unitários'!$C$23*'Custos Unitários'!$C$6</f>
        <v>302692.44182889489</v>
      </c>
      <c r="Q1211" s="5">
        <f>SUM(Tabela2[[#This Row],[custo duto e fibra]:[custo infra estação]])</f>
        <v>3490248.0282111559</v>
      </c>
      <c r="R1211" s="2">
        <f>Tabela1[[#This Row],[distância '[km']]]*(1+'Custos Unitários'!$C$8)*('Custos Unitários'!$C$21*'Custos Unitários'!$C$4*'Custos Unitários'!$E$21+'Custos Unitários'!$C$22*'Custos Unitários'!$C$5*'Custos Unitários'!$E$22)</f>
        <v>33788.089208523394</v>
      </c>
      <c r="S1211" s="2">
        <f>Tabela1[[#This Row],[Qtdade Amplificação]]*('Custos Unitários'!D$20)+IF(Tabela1[[#This Row],[Qtdade Amplificação]]&gt;4,TRUNC(Tabela1[[#This Row],[Qtdade Amplificação]]/4)*'Custos Unitários'!D$17,0)</f>
        <v>0</v>
      </c>
      <c r="T121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21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211" s="2">
        <f>'Custos Unitários'!$C$23*'Custos Unitários'!$E$23*'Custos Unitários'!$C$6</f>
        <v>24215.39534631159</v>
      </c>
      <c r="W1211" s="5">
        <f>SUM(Tabela3[[#This Row],[opex duto e fibra]:[opex infra estação]])</f>
        <v>91531.698507070338</v>
      </c>
    </row>
    <row r="1212" spans="1:23" x14ac:dyDescent="0.25">
      <c r="A1212" s="10">
        <v>315760</v>
      </c>
      <c r="B1212" s="10" t="s">
        <v>37</v>
      </c>
      <c r="C1212" s="10" t="s">
        <v>3806</v>
      </c>
      <c r="D1212" s="10" t="s">
        <v>3807</v>
      </c>
      <c r="E1212" s="10">
        <v>310855</v>
      </c>
      <c r="F1212" s="10" t="s">
        <v>37</v>
      </c>
      <c r="G1212" s="10" t="s">
        <v>789</v>
      </c>
      <c r="H1212" s="10" t="s">
        <v>790</v>
      </c>
      <c r="I1212" s="10">
        <v>1</v>
      </c>
      <c r="J1212" s="11">
        <v>93.266999999999996</v>
      </c>
      <c r="K1212" s="11">
        <f>IF(Tabela1[[#This Row],[distância '[km']]]&gt;100,TRUNC(Tabela1[[#This Row],[distância '[km']]]/'Custos Unitários'!$C$7,0),0)</f>
        <v>0</v>
      </c>
      <c r="L1212" s="1">
        <f>Tabela1[[#This Row],[distância '[km']]]*(1+'Custos Unitários'!$C$8)*(('Custos Unitários'!$C$21*'Custos Unitários'!$C$4)+('Custos Unitários'!$C$22*'Custos Unitários'!$C$5))</f>
        <v>3569130.3970065224</v>
      </c>
      <c r="M1212" s="1">
        <f>Tabela1[[#This Row],[Qtdade Amplificação]]*('Custos Unitários'!C$20)+IF(Tabela1[[#This Row],[Qtdade Amplificação]]&gt;4,TRUNC(Tabela1[[#This Row],[Qtdade Amplificação]]/4)*'Custos Unitários'!C$17,0)</f>
        <v>0</v>
      </c>
      <c r="N121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21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212" s="1">
        <f>'Custos Unitários'!$C$23*'Custos Unitários'!$C$6</f>
        <v>302692.44182889489</v>
      </c>
      <c r="Q1212" s="5">
        <f>SUM(Tabela2[[#This Row],[custo duto e fibra]:[custo infra estação]])</f>
        <v>4289605.9776482228</v>
      </c>
      <c r="R1212" s="2">
        <f>Tabela1[[#This Row],[distância '[km']]]*(1+'Custos Unitários'!$C$8)*('Custos Unitários'!$C$21*'Custos Unitários'!$C$4*'Custos Unitários'!$E$21+'Custos Unitários'!$C$22*'Custos Unitários'!$C$5*'Custos Unitários'!$E$22)</f>
        <v>42829.56476407827</v>
      </c>
      <c r="S1212" s="2">
        <f>Tabela1[[#This Row],[Qtdade Amplificação]]*('Custos Unitários'!D$20)+IF(Tabela1[[#This Row],[Qtdade Amplificação]]&gt;4,TRUNC(Tabela1[[#This Row],[Qtdade Amplificação]]/4)*'Custos Unitários'!D$17,0)</f>
        <v>0</v>
      </c>
      <c r="T121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21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212" s="2">
        <f>'Custos Unitários'!$C$23*'Custos Unitários'!$E$23*'Custos Unitários'!$C$6</f>
        <v>24215.39534631159</v>
      </c>
      <c r="W1212" s="5">
        <f>SUM(Tabela3[[#This Row],[opex duto e fibra]:[opex infra estação]])</f>
        <v>105163.33937670794</v>
      </c>
    </row>
    <row r="1213" spans="1:23" x14ac:dyDescent="0.25">
      <c r="A1213" s="10">
        <v>171886</v>
      </c>
      <c r="B1213" s="10" t="s">
        <v>20</v>
      </c>
      <c r="C1213" s="10" t="s">
        <v>3808</v>
      </c>
      <c r="D1213" s="10" t="s">
        <v>3809</v>
      </c>
      <c r="E1213" s="10">
        <v>170130</v>
      </c>
      <c r="F1213" s="10" t="s">
        <v>20</v>
      </c>
      <c r="G1213" s="10" t="s">
        <v>2911</v>
      </c>
      <c r="H1213" s="10" t="s">
        <v>2912</v>
      </c>
      <c r="I1213" s="10">
        <v>1</v>
      </c>
      <c r="J1213" s="11">
        <v>33.531999999999996</v>
      </c>
      <c r="K1213" s="11">
        <f>IF(Tabela1[[#This Row],[distância '[km']]]&gt;100,TRUNC(Tabela1[[#This Row],[distância '[km']]]/'Custos Unitários'!$C$7,0),0)</f>
        <v>0</v>
      </c>
      <c r="L1213" s="1">
        <f>Tabela1[[#This Row],[distância '[km']]]*(1+'Custos Unitários'!$C$8)*(('Custos Unitários'!$C$21*'Custos Unitários'!$C$4)+('Custos Unitários'!$C$22*'Custos Unitários'!$C$5))</f>
        <v>1283198.5640411151</v>
      </c>
      <c r="M1213" s="1">
        <f>Tabela1[[#This Row],[Qtdade Amplificação]]*('Custos Unitários'!C$20)+IF(Tabela1[[#This Row],[Qtdade Amplificação]]&gt;4,TRUNC(Tabela1[[#This Row],[Qtdade Amplificação]]/4)*'Custos Unitários'!C$17,0)</f>
        <v>0</v>
      </c>
      <c r="N121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1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13" s="1">
        <f>'Custos Unitários'!$C$23*'Custos Unitários'!$C$6</f>
        <v>302692.44182889489</v>
      </c>
      <c r="Q1213" s="5">
        <f>SUM(Tabela2[[#This Row],[custo duto e fibra]:[custo infra estação]])</f>
        <v>1952362.8035913461</v>
      </c>
      <c r="R1213" s="2">
        <f>Tabela1[[#This Row],[distância '[km']]]*(1+'Custos Unitários'!$C$8)*('Custos Unitários'!$C$21*'Custos Unitários'!$C$4*'Custos Unitários'!$E$21+'Custos Unitários'!$C$22*'Custos Unitários'!$C$5*'Custos Unitários'!$E$22)</f>
        <v>15398.382768493384</v>
      </c>
      <c r="S1213" s="2">
        <f>Tabela1[[#This Row],[Qtdade Amplificação]]*('Custos Unitários'!D$20)+IF(Tabela1[[#This Row],[Qtdade Amplificação]]&gt;4,TRUNC(Tabela1[[#This Row],[Qtdade Amplificação]]/4)*'Custos Unitários'!D$17,0)</f>
        <v>0</v>
      </c>
      <c r="T121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1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13" s="2">
        <f>'Custos Unitários'!$C$23*'Custos Unitários'!$E$23*'Custos Unitários'!$C$6</f>
        <v>24215.39534631159</v>
      </c>
      <c r="W1213" s="5">
        <f>SUM(Tabela3[[#This Row],[opex duto e fibra]:[opex infra estação]])</f>
        <v>72601.023271976112</v>
      </c>
    </row>
    <row r="1214" spans="1:23" x14ac:dyDescent="0.25">
      <c r="A1214" s="10">
        <v>220920</v>
      </c>
      <c r="B1214" s="10" t="s">
        <v>27</v>
      </c>
      <c r="C1214" s="10" t="s">
        <v>651</v>
      </c>
      <c r="D1214" s="10" t="s">
        <v>3810</v>
      </c>
      <c r="E1214" s="10">
        <v>210140</v>
      </c>
      <c r="F1214" s="10" t="s">
        <v>17</v>
      </c>
      <c r="G1214" s="10" t="s">
        <v>195</v>
      </c>
      <c r="H1214" s="10" t="s">
        <v>196</v>
      </c>
      <c r="I1214" s="10">
        <v>1</v>
      </c>
      <c r="J1214" s="11">
        <v>234.297</v>
      </c>
      <c r="K1214" s="11">
        <f>IF(Tabela1[[#This Row],[distância '[km']]]&gt;100,TRUNC(Tabela1[[#This Row],[distância '[km']]]/'Custos Unitários'!$C$7,0),0)</f>
        <v>3</v>
      </c>
      <c r="L1214" s="1">
        <f>Tabela1[[#This Row],[distância '[km']]]*(1+'Custos Unitários'!$C$8)*(('Custos Unitários'!$C$21*'Custos Unitários'!$C$4)+('Custos Unitários'!$C$22*'Custos Unitários'!$C$5))</f>
        <v>8966049.5633765124</v>
      </c>
      <c r="M1214" s="1">
        <f>Tabela1[[#This Row],[Qtdade Amplificação]]*('Custos Unitários'!C$20)+IF(Tabela1[[#This Row],[Qtdade Amplificação]]&gt;4,TRUNC(Tabela1[[#This Row],[Qtdade Amplificação]]/4)*'Custos Unitários'!C$17,0)</f>
        <v>699023.31543720409</v>
      </c>
      <c r="N121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21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214" s="1">
        <f>'Custos Unitários'!$C$23*'Custos Unitários'!$C$6</f>
        <v>302692.44182889489</v>
      </c>
      <c r="Q1214" s="5">
        <f>SUM(Tabela2[[#This Row],[custo duto e fibra]:[custo infra estação]])</f>
        <v>10385548.459455417</v>
      </c>
      <c r="R1214" s="2">
        <f>Tabela1[[#This Row],[distância '[km']]]*(1+'Custos Unitários'!$C$8)*('Custos Unitários'!$C$21*'Custos Unitários'!$C$4*'Custos Unitários'!$E$21+'Custos Unitários'!$C$22*'Custos Unitários'!$C$5*'Custos Unitários'!$E$22)</f>
        <v>107592.59476051814</v>
      </c>
      <c r="S1214" s="2">
        <f>Tabela1[[#This Row],[Qtdade Amplificação]]*('Custos Unitários'!D$20)+IF(Tabela1[[#This Row],[Qtdade Amplificação]]&gt;4,TRUNC(Tabela1[[#This Row],[Qtdade Amplificação]]/4)*'Custos Unitários'!D$17,0)</f>
        <v>53737.035117555082</v>
      </c>
      <c r="T121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21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214" s="2">
        <f>'Custos Unitários'!$C$23*'Custos Unitários'!$E$23*'Custos Unitários'!$C$6</f>
        <v>24215.39534631159</v>
      </c>
      <c r="W1214" s="5">
        <f>SUM(Tabela3[[#This Row],[opex duto e fibra]:[opex infra estação]])</f>
        <v>223663.40449070287</v>
      </c>
    </row>
    <row r="1215" spans="1:23" x14ac:dyDescent="0.25">
      <c r="A1215" s="10">
        <v>210975</v>
      </c>
      <c r="B1215" s="10" t="s">
        <v>17</v>
      </c>
      <c r="C1215" s="10" t="s">
        <v>3811</v>
      </c>
      <c r="D1215" s="10" t="s">
        <v>3812</v>
      </c>
      <c r="E1215" s="10">
        <v>211070</v>
      </c>
      <c r="F1215" s="10" t="s">
        <v>17</v>
      </c>
      <c r="G1215" s="10" t="s">
        <v>1771</v>
      </c>
      <c r="H1215" s="10" t="s">
        <v>1772</v>
      </c>
      <c r="I1215" s="10">
        <v>1</v>
      </c>
      <c r="J1215" s="11">
        <v>31.302</v>
      </c>
      <c r="K1215" s="11">
        <f>IF(Tabela1[[#This Row],[distância '[km']]]&gt;100,TRUNC(Tabela1[[#This Row],[distância '[km']]]/'Custos Unitários'!$C$7,0),0)</f>
        <v>0</v>
      </c>
      <c r="L1215" s="1">
        <f>Tabela1[[#This Row],[distância '[km']]]*(1+'Custos Unitários'!$C$8)*(('Custos Unitários'!$C$21*'Custos Unitários'!$C$4)+('Custos Unitários'!$C$22*'Custos Unitários'!$C$5))</f>
        <v>1197861.190850978</v>
      </c>
      <c r="M1215" s="1">
        <f>Tabela1[[#This Row],[Qtdade Amplificação]]*('Custos Unitários'!C$20)+IF(Tabela1[[#This Row],[Qtdade Amplificação]]&gt;4,TRUNC(Tabela1[[#This Row],[Qtdade Amplificação]]/4)*'Custos Unitários'!C$17,0)</f>
        <v>0</v>
      </c>
      <c r="N121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1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15" s="1">
        <f>'Custos Unitários'!$C$23*'Custos Unitários'!$C$6</f>
        <v>302692.44182889489</v>
      </c>
      <c r="Q1215" s="5">
        <f>SUM(Tabela2[[#This Row],[custo duto e fibra]:[custo infra estação]])</f>
        <v>1867025.430401209</v>
      </c>
      <c r="R1215" s="2">
        <f>Tabela1[[#This Row],[distância '[km']]]*(1+'Custos Unitários'!$C$8)*('Custos Unitários'!$C$21*'Custos Unitários'!$C$4*'Custos Unitários'!$E$21+'Custos Unitários'!$C$22*'Custos Unitários'!$C$5*'Custos Unitários'!$E$22)</f>
        <v>14374.334290211737</v>
      </c>
      <c r="S1215" s="2">
        <f>Tabela1[[#This Row],[Qtdade Amplificação]]*('Custos Unitários'!D$20)+IF(Tabela1[[#This Row],[Qtdade Amplificação]]&gt;4,TRUNC(Tabela1[[#This Row],[Qtdade Amplificação]]/4)*'Custos Unitários'!D$17,0)</f>
        <v>0</v>
      </c>
      <c r="T121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1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15" s="2">
        <f>'Custos Unitários'!$C$23*'Custos Unitários'!$E$23*'Custos Unitários'!$C$6</f>
        <v>24215.39534631159</v>
      </c>
      <c r="W1215" s="5">
        <f>SUM(Tabela3[[#This Row],[opex duto e fibra]:[opex infra estação]])</f>
        <v>71576.974793694462</v>
      </c>
    </row>
    <row r="1216" spans="1:23" x14ac:dyDescent="0.25">
      <c r="A1216" s="10">
        <v>251330</v>
      </c>
      <c r="B1216" s="10" t="s">
        <v>61</v>
      </c>
      <c r="C1216" s="10" t="s">
        <v>3813</v>
      </c>
      <c r="D1216" s="10" t="s">
        <v>3814</v>
      </c>
      <c r="E1216" s="10">
        <v>230180</v>
      </c>
      <c r="F1216" s="10" t="s">
        <v>203</v>
      </c>
      <c r="G1216" s="10" t="s">
        <v>3815</v>
      </c>
      <c r="H1216" s="10" t="s">
        <v>3816</v>
      </c>
      <c r="I1216" s="10">
        <v>1</v>
      </c>
      <c r="J1216" s="11">
        <v>12.37</v>
      </c>
      <c r="K1216" s="11">
        <f>IF(Tabela1[[#This Row],[distância '[km']]]&gt;100,TRUNC(Tabela1[[#This Row],[distância '[km']]]/'Custos Unitários'!$C$7,0),0)</f>
        <v>0</v>
      </c>
      <c r="L1216" s="1">
        <f>Tabela1[[#This Row],[distância '[km']]]*(1+'Custos Unitários'!$C$8)*(('Custos Unitários'!$C$21*'Custos Unitários'!$C$4)+('Custos Unitários'!$C$22*'Custos Unitários'!$C$5))</f>
        <v>473373.67998295947</v>
      </c>
      <c r="M1216" s="1">
        <f>Tabela1[[#This Row],[Qtdade Amplificação]]*('Custos Unitários'!C$20)+IF(Tabela1[[#This Row],[Qtdade Amplificação]]&gt;4,TRUNC(Tabela1[[#This Row],[Qtdade Amplificação]]/4)*'Custos Unitários'!C$17,0)</f>
        <v>0</v>
      </c>
      <c r="N121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1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16" s="1">
        <f>'Custos Unitários'!$C$23*'Custos Unitários'!$C$6</f>
        <v>302692.44182889489</v>
      </c>
      <c r="Q1216" s="5">
        <f>SUM(Tabela2[[#This Row],[custo duto e fibra]:[custo infra estação]])</f>
        <v>1142537.9195331908</v>
      </c>
      <c r="R1216" s="2">
        <f>Tabela1[[#This Row],[distância '[km']]]*(1+'Custos Unitários'!$C$8)*('Custos Unitários'!$C$21*'Custos Unitários'!$C$4*'Custos Unitários'!$E$21+'Custos Unitários'!$C$22*'Custos Unitários'!$C$5*'Custos Unitários'!$E$22)</f>
        <v>5680.4841597955137</v>
      </c>
      <c r="S1216" s="2">
        <f>Tabela1[[#This Row],[Qtdade Amplificação]]*('Custos Unitários'!D$20)+IF(Tabela1[[#This Row],[Qtdade Amplificação]]&gt;4,TRUNC(Tabela1[[#This Row],[Qtdade Amplificação]]/4)*'Custos Unitários'!D$17,0)</f>
        <v>0</v>
      </c>
      <c r="T121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1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16" s="2">
        <f>'Custos Unitários'!$C$23*'Custos Unitários'!$E$23*'Custos Unitários'!$C$6</f>
        <v>24215.39534631159</v>
      </c>
      <c r="W1216" s="5">
        <f>SUM(Tabela3[[#This Row],[opex duto e fibra]:[opex infra estação]])</f>
        <v>62883.124663278242</v>
      </c>
    </row>
    <row r="1217" spans="1:23" x14ac:dyDescent="0.25">
      <c r="A1217" s="10">
        <v>315765</v>
      </c>
      <c r="B1217" s="10" t="s">
        <v>37</v>
      </c>
      <c r="C1217" s="10" t="s">
        <v>3817</v>
      </c>
      <c r="D1217" s="10" t="s">
        <v>3818</v>
      </c>
      <c r="E1217" s="10">
        <v>314630</v>
      </c>
      <c r="F1217" s="10" t="s">
        <v>37</v>
      </c>
      <c r="G1217" s="10" t="s">
        <v>87</v>
      </c>
      <c r="H1217" s="10" t="s">
        <v>88</v>
      </c>
      <c r="I1217" s="10">
        <v>1</v>
      </c>
      <c r="J1217" s="11">
        <v>127.871</v>
      </c>
      <c r="K1217" s="11">
        <f>IF(Tabela1[[#This Row],[distância '[km']]]&gt;100,TRUNC(Tabela1[[#This Row],[distância '[km']]]/'Custos Unitários'!$C$7,0),0)</f>
        <v>1</v>
      </c>
      <c r="L1217" s="1">
        <f>Tabela1[[#This Row],[distância '[km']]]*(1+'Custos Unitários'!$C$8)*(('Custos Unitários'!$C$21*'Custos Unitários'!$C$4)+('Custos Unitários'!$C$22*'Custos Unitários'!$C$5))</f>
        <v>4893352.128787471</v>
      </c>
      <c r="M1217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121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21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217" s="1">
        <f>'Custos Unitários'!$C$23*'Custos Unitários'!$C$6</f>
        <v>302692.44182889489</v>
      </c>
      <c r="Q1217" s="5">
        <f>SUM(Tabela2[[#This Row],[custo duto e fibra]:[custo infra estação]])</f>
        <v>5846835.4812415745</v>
      </c>
      <c r="R1217" s="2">
        <f>Tabela1[[#This Row],[distância '[km']]]*(1+'Custos Unitários'!$C$8)*('Custos Unitários'!$C$21*'Custos Unitários'!$C$4*'Custos Unitários'!$E$21+'Custos Unitários'!$C$22*'Custos Unitários'!$C$5*'Custos Unitários'!$E$22)</f>
        <v>58720.225545449655</v>
      </c>
      <c r="S1217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121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21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217" s="2">
        <f>'Custos Unitários'!$C$23*'Custos Unitários'!$E$23*'Custos Unitários'!$C$6</f>
        <v>24215.39534631159</v>
      </c>
      <c r="W1217" s="5">
        <f>SUM(Tabela3[[#This Row],[opex duto e fibra]:[opex infra estação]])</f>
        <v>138966.34519726434</v>
      </c>
    </row>
    <row r="1218" spans="1:23" x14ac:dyDescent="0.25">
      <c r="A1218" s="10">
        <v>251335</v>
      </c>
      <c r="B1218" s="10" t="s">
        <v>61</v>
      </c>
      <c r="C1218" s="10" t="s">
        <v>3819</v>
      </c>
      <c r="D1218" s="10" t="s">
        <v>3820</v>
      </c>
      <c r="E1218" s="10">
        <v>250440</v>
      </c>
      <c r="F1218" s="10" t="s">
        <v>61</v>
      </c>
      <c r="G1218" s="10" t="s">
        <v>1997</v>
      </c>
      <c r="H1218" s="10" t="s">
        <v>1998</v>
      </c>
      <c r="I1218" s="10">
        <v>1</v>
      </c>
      <c r="J1218" s="11">
        <v>12.345000000000001</v>
      </c>
      <c r="K1218" s="11">
        <f>IF(Tabela1[[#This Row],[distância '[km']]]&gt;100,TRUNC(Tabela1[[#This Row],[distância '[km']]]/'Custos Unitários'!$C$7,0),0)</f>
        <v>0</v>
      </c>
      <c r="L1218" s="1">
        <f>Tabela1[[#This Row],[distância '[km']]]*(1+'Custos Unitários'!$C$8)*(('Custos Unitários'!$C$21*'Custos Unitários'!$C$4)+('Custos Unitários'!$C$22*'Custos Unitários'!$C$5))</f>
        <v>472416.9829741015</v>
      </c>
      <c r="M1218" s="1">
        <f>Tabela1[[#This Row],[Qtdade Amplificação]]*('Custos Unitários'!C$20)+IF(Tabela1[[#This Row],[Qtdade Amplificação]]&gt;4,TRUNC(Tabela1[[#This Row],[Qtdade Amplificação]]/4)*'Custos Unitários'!C$17,0)</f>
        <v>0</v>
      </c>
      <c r="N121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1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18" s="1">
        <f>'Custos Unitários'!$C$23*'Custos Unitários'!$C$6</f>
        <v>302692.44182889489</v>
      </c>
      <c r="Q1218" s="5">
        <f>SUM(Tabela2[[#This Row],[custo duto e fibra]:[custo infra estação]])</f>
        <v>1141581.2225243328</v>
      </c>
      <c r="R1218" s="2">
        <f>Tabela1[[#This Row],[distância '[km']]]*(1+'Custos Unitários'!$C$8)*('Custos Unitários'!$C$21*'Custos Unitários'!$C$4*'Custos Unitários'!$E$21+'Custos Unitários'!$C$22*'Custos Unitários'!$C$5*'Custos Unitários'!$E$22)</f>
        <v>5669.0037956892184</v>
      </c>
      <c r="S1218" s="2">
        <f>Tabela1[[#This Row],[Qtdade Amplificação]]*('Custos Unitários'!D$20)+IF(Tabela1[[#This Row],[Qtdade Amplificação]]&gt;4,TRUNC(Tabela1[[#This Row],[Qtdade Amplificação]]/4)*'Custos Unitários'!D$17,0)</f>
        <v>0</v>
      </c>
      <c r="T121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1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18" s="2">
        <f>'Custos Unitários'!$C$23*'Custos Unitários'!$E$23*'Custos Unitários'!$C$6</f>
        <v>24215.39534631159</v>
      </c>
      <c r="W1218" s="5">
        <f>SUM(Tabela3[[#This Row],[opex duto e fibra]:[opex infra estação]])</f>
        <v>62871.644299171945</v>
      </c>
    </row>
    <row r="1219" spans="1:23" x14ac:dyDescent="0.25">
      <c r="A1219" s="10">
        <v>521935</v>
      </c>
      <c r="B1219" s="10" t="s">
        <v>42</v>
      </c>
      <c r="C1219" s="10" t="s">
        <v>3821</v>
      </c>
      <c r="D1219" s="10" t="s">
        <v>3822</v>
      </c>
      <c r="E1219" s="10">
        <v>521860</v>
      </c>
      <c r="F1219" s="10" t="s">
        <v>42</v>
      </c>
      <c r="G1219" s="10" t="s">
        <v>3823</v>
      </c>
      <c r="H1219" s="10" t="s">
        <v>3824</v>
      </c>
      <c r="I1219" s="10">
        <v>1</v>
      </c>
      <c r="J1219" s="11">
        <v>22.209</v>
      </c>
      <c r="K1219" s="11">
        <f>IF(Tabela1[[#This Row],[distância '[km']]]&gt;100,TRUNC(Tabela1[[#This Row],[distância '[km']]]/'Custos Unitários'!$C$7,0),0)</f>
        <v>0</v>
      </c>
      <c r="L1219" s="1">
        <f>Tabela1[[#This Row],[distância '[km']]]*(1+'Custos Unitários'!$C$8)*(('Custos Unitários'!$C$21*'Custos Unitários'!$C$4)+('Custos Unitários'!$C$22*'Custos Unitários'!$C$5))</f>
        <v>849891.35478913086</v>
      </c>
      <c r="M1219" s="1">
        <f>Tabela1[[#This Row],[Qtdade Amplificação]]*('Custos Unitários'!C$20)+IF(Tabela1[[#This Row],[Qtdade Amplificação]]&gt;4,TRUNC(Tabela1[[#This Row],[Qtdade Amplificação]]/4)*'Custos Unitários'!C$17,0)</f>
        <v>0</v>
      </c>
      <c r="N121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1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19" s="1">
        <f>'Custos Unitários'!$C$23*'Custos Unitários'!$C$6</f>
        <v>302692.44182889489</v>
      </c>
      <c r="Q1219" s="5">
        <f>SUM(Tabela2[[#This Row],[custo duto e fibra]:[custo infra estação]])</f>
        <v>1519055.5943393621</v>
      </c>
      <c r="R1219" s="2">
        <f>Tabela1[[#This Row],[distância '[km']]]*(1+'Custos Unitários'!$C$8)*('Custos Unitários'!$C$21*'Custos Unitários'!$C$4*'Custos Unitários'!$E$21+'Custos Unitários'!$C$22*'Custos Unitários'!$C$5*'Custos Unitários'!$E$22)</f>
        <v>10198.69625746957</v>
      </c>
      <c r="S1219" s="2">
        <f>Tabela1[[#This Row],[Qtdade Amplificação]]*('Custos Unitários'!D$20)+IF(Tabela1[[#This Row],[Qtdade Amplificação]]&gt;4,TRUNC(Tabela1[[#This Row],[Qtdade Amplificação]]/4)*'Custos Unitários'!D$17,0)</f>
        <v>0</v>
      </c>
      <c r="T121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1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19" s="2">
        <f>'Custos Unitários'!$C$23*'Custos Unitários'!$E$23*'Custos Unitários'!$C$6</f>
        <v>24215.39534631159</v>
      </c>
      <c r="W1219" s="5">
        <f>SUM(Tabela3[[#This Row],[opex duto e fibra]:[opex infra estação]])</f>
        <v>67401.336760952297</v>
      </c>
    </row>
    <row r="1220" spans="1:23" x14ac:dyDescent="0.25">
      <c r="A1220" s="10">
        <v>130360</v>
      </c>
      <c r="B1220" s="10" t="s">
        <v>213</v>
      </c>
      <c r="C1220" s="10" t="s">
        <v>3825</v>
      </c>
      <c r="D1220" s="10" t="s">
        <v>3826</v>
      </c>
      <c r="E1220" s="10">
        <v>130420</v>
      </c>
      <c r="F1220" s="10" t="s">
        <v>213</v>
      </c>
      <c r="G1220" s="10" t="s">
        <v>4712</v>
      </c>
      <c r="H1220" s="10" t="s">
        <v>4728</v>
      </c>
      <c r="I1220" s="10">
        <v>0</v>
      </c>
      <c r="J1220" s="11">
        <v>328.6026525761838</v>
      </c>
      <c r="K1220" s="11">
        <f>IF(Tabela1[[#This Row],[distância '[km']]]&gt;100,TRUNC(Tabela1[[#This Row],[distância '[km']]]/'Custos Unitários'!$C$7,0),0)</f>
        <v>4</v>
      </c>
      <c r="L1220" s="1">
        <f>Tabela1[[#This Row],[distância '[km']]]*(1+'Custos Unitários'!$C$8)*(('Custos Unitários'!$C$21*'Custos Unitários'!$C$4)+('Custos Unitários'!$C$22*'Custos Unitários'!$C$5))</f>
        <v>12574926.992898146</v>
      </c>
      <c r="M1220" s="1">
        <f>Tabela1[[#This Row],[Qtdade Amplificação]]*('Custos Unitários'!C$20)+IF(Tabela1[[#This Row],[Qtdade Amplificação]]&gt;4,TRUNC(Tabela1[[#This Row],[Qtdade Amplificação]]/4)*'Custos Unitários'!C$17,0)</f>
        <v>932031.08724960545</v>
      </c>
      <c r="N122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22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220" s="1">
        <f>'Custos Unitários'!$C$23*'Custos Unitários'!$C$6</f>
        <v>302692.44182889489</v>
      </c>
      <c r="Q1220" s="5">
        <f>SUM(Tabela2[[#This Row],[custo duto e fibra]:[custo infra estação]])</f>
        <v>14227433.660789452</v>
      </c>
      <c r="R1220" s="2">
        <f>Tabela1[[#This Row],[distância '[km']]]*(1+'Custos Unitários'!$C$8)*('Custos Unitários'!$C$21*'Custos Unitários'!$C$4*'Custos Unitários'!$E$21+'Custos Unitários'!$C$22*'Custos Unitários'!$C$5*'Custos Unitários'!$E$22)</f>
        <v>150899.12391477777</v>
      </c>
      <c r="S1220" s="2">
        <f>Tabela1[[#This Row],[Qtdade Amplificação]]*('Custos Unitários'!D$20)+IF(Tabela1[[#This Row],[Qtdade Amplificação]]&gt;4,TRUNC(Tabela1[[#This Row],[Qtdade Amplificação]]/4)*'Custos Unitários'!D$17,0)</f>
        <v>71649.38015674011</v>
      </c>
      <c r="T122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22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220" s="2">
        <f>'Custos Unitários'!$C$23*'Custos Unitários'!$E$23*'Custos Unitários'!$C$6</f>
        <v>24215.39534631159</v>
      </c>
      <c r="W1220" s="5">
        <f>SUM(Tabela3[[#This Row],[opex duto e fibra]:[opex infra estação]])</f>
        <v>284882.27868414752</v>
      </c>
    </row>
    <row r="1221" spans="1:23" x14ac:dyDescent="0.25">
      <c r="A1221" s="10">
        <v>315770</v>
      </c>
      <c r="B1221" s="10" t="s">
        <v>37</v>
      </c>
      <c r="C1221" s="10" t="s">
        <v>3827</v>
      </c>
      <c r="D1221" s="10" t="s">
        <v>3828</v>
      </c>
      <c r="E1221" s="10">
        <v>314500</v>
      </c>
      <c r="F1221" s="10" t="s">
        <v>37</v>
      </c>
      <c r="G1221" s="10" t="s">
        <v>2080</v>
      </c>
      <c r="H1221" s="10" t="s">
        <v>2081</v>
      </c>
      <c r="I1221" s="10">
        <v>1</v>
      </c>
      <c r="J1221" s="11">
        <v>37.779000000000003</v>
      </c>
      <c r="K1221" s="11">
        <f>IF(Tabela1[[#This Row],[distância '[km']]]&gt;100,TRUNC(Tabela1[[#This Row],[distância '[km']]]/'Custos Unitários'!$C$7,0),0)</f>
        <v>0</v>
      </c>
      <c r="L1221" s="1">
        <f>Tabela1[[#This Row],[distância '[km']]]*(1+'Custos Unitários'!$C$8)*(('Custos Unitários'!$C$21*'Custos Unitários'!$C$4)+('Custos Unitários'!$C$22*'Custos Unitários'!$C$5))</f>
        <v>1445722.2519059198</v>
      </c>
      <c r="M1221" s="1">
        <f>Tabela1[[#This Row],[Qtdade Amplificação]]*('Custos Unitários'!C$20)+IF(Tabela1[[#This Row],[Qtdade Amplificação]]&gt;4,TRUNC(Tabela1[[#This Row],[Qtdade Amplificação]]/4)*'Custos Unitários'!C$17,0)</f>
        <v>0</v>
      </c>
      <c r="N122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2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21" s="1">
        <f>'Custos Unitários'!$C$23*'Custos Unitários'!$C$6</f>
        <v>302692.44182889489</v>
      </c>
      <c r="Q1221" s="5">
        <f>SUM(Tabela2[[#This Row],[custo duto e fibra]:[custo infra estação]])</f>
        <v>2114886.491456151</v>
      </c>
      <c r="R1221" s="2">
        <f>Tabela1[[#This Row],[distância '[km']]]*(1+'Custos Unitários'!$C$8)*('Custos Unitários'!$C$21*'Custos Unitários'!$C$4*'Custos Unitários'!$E$21+'Custos Unitários'!$C$22*'Custos Unitários'!$C$5*'Custos Unitários'!$E$22)</f>
        <v>17348.667022871039</v>
      </c>
      <c r="S1221" s="2">
        <f>Tabela1[[#This Row],[Qtdade Amplificação]]*('Custos Unitários'!D$20)+IF(Tabela1[[#This Row],[Qtdade Amplificação]]&gt;4,TRUNC(Tabela1[[#This Row],[Qtdade Amplificação]]/4)*'Custos Unitários'!D$17,0)</f>
        <v>0</v>
      </c>
      <c r="T122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2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21" s="2">
        <f>'Custos Unitários'!$C$23*'Custos Unitários'!$E$23*'Custos Unitários'!$C$6</f>
        <v>24215.39534631159</v>
      </c>
      <c r="W1221" s="5">
        <f>SUM(Tabela3[[#This Row],[opex duto e fibra]:[opex infra estação]])</f>
        <v>74551.307526353761</v>
      </c>
    </row>
    <row r="1222" spans="1:23" x14ac:dyDescent="0.25">
      <c r="A1222" s="10">
        <v>220930</v>
      </c>
      <c r="B1222" s="10" t="s">
        <v>27</v>
      </c>
      <c r="C1222" s="10" t="s">
        <v>3829</v>
      </c>
      <c r="D1222" s="10" t="s">
        <v>3830</v>
      </c>
      <c r="E1222" s="10">
        <v>220310</v>
      </c>
      <c r="F1222" s="10" t="s">
        <v>27</v>
      </c>
      <c r="G1222" s="10" t="s">
        <v>1450</v>
      </c>
      <c r="H1222" s="10" t="s">
        <v>1451</v>
      </c>
      <c r="I1222" s="10">
        <v>1</v>
      </c>
      <c r="J1222" s="11">
        <v>21.962</v>
      </c>
      <c r="K1222" s="11">
        <f>IF(Tabela1[[#This Row],[distância '[km']]]&gt;100,TRUNC(Tabela1[[#This Row],[distância '[km']]]/'Custos Unitários'!$C$7,0),0)</f>
        <v>0</v>
      </c>
      <c r="L1222" s="1">
        <f>Tabela1[[#This Row],[distância '[km']]]*(1+'Custos Unitários'!$C$8)*(('Custos Unitários'!$C$21*'Custos Unitários'!$C$4)+('Custos Unitários'!$C$22*'Custos Unitários'!$C$5))</f>
        <v>840439.18834161328</v>
      </c>
      <c r="M1222" s="1">
        <f>Tabela1[[#This Row],[Qtdade Amplificação]]*('Custos Unitários'!C$20)+IF(Tabela1[[#This Row],[Qtdade Amplificação]]&gt;4,TRUNC(Tabela1[[#This Row],[Qtdade Amplificação]]/4)*'Custos Unitários'!C$17,0)</f>
        <v>0</v>
      </c>
      <c r="N122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2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22" s="1">
        <f>'Custos Unitários'!$C$23*'Custos Unitários'!$C$6</f>
        <v>302692.44182889489</v>
      </c>
      <c r="Q1222" s="5">
        <f>SUM(Tabela2[[#This Row],[custo duto e fibra]:[custo infra estação]])</f>
        <v>1509603.4278918444</v>
      </c>
      <c r="R1222" s="2">
        <f>Tabela1[[#This Row],[distância '[km']]]*(1+'Custos Unitários'!$C$8)*('Custos Unitários'!$C$21*'Custos Unitários'!$C$4*'Custos Unitários'!$E$21+'Custos Unitários'!$C$22*'Custos Unitários'!$C$5*'Custos Unitários'!$E$22)</f>
        <v>10085.27026009936</v>
      </c>
      <c r="S1222" s="2">
        <f>Tabela1[[#This Row],[Qtdade Amplificação]]*('Custos Unitários'!D$20)+IF(Tabela1[[#This Row],[Qtdade Amplificação]]&gt;4,TRUNC(Tabela1[[#This Row],[Qtdade Amplificação]]/4)*'Custos Unitários'!D$17,0)</f>
        <v>0</v>
      </c>
      <c r="T122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2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22" s="2">
        <f>'Custos Unitários'!$C$23*'Custos Unitários'!$E$23*'Custos Unitários'!$C$6</f>
        <v>24215.39534631159</v>
      </c>
      <c r="W1222" s="5">
        <f>SUM(Tabela3[[#This Row],[opex duto e fibra]:[opex infra estação]])</f>
        <v>67287.910763582084</v>
      </c>
    </row>
    <row r="1223" spans="1:23" x14ac:dyDescent="0.25">
      <c r="A1223" s="10">
        <v>292805</v>
      </c>
      <c r="B1223" s="10" t="s">
        <v>8</v>
      </c>
      <c r="C1223" s="10" t="s">
        <v>2272</v>
      </c>
      <c r="D1223" s="10" t="s">
        <v>3831</v>
      </c>
      <c r="E1223" s="10">
        <v>292090</v>
      </c>
      <c r="F1223" s="10" t="s">
        <v>8</v>
      </c>
      <c r="G1223" s="10" t="s">
        <v>2702</v>
      </c>
      <c r="H1223" s="10" t="s">
        <v>2703</v>
      </c>
      <c r="I1223" s="10">
        <v>1</v>
      </c>
      <c r="J1223" s="11">
        <v>18.748999999999999</v>
      </c>
      <c r="K1223" s="11">
        <f>IF(Tabela1[[#This Row],[distância '[km']]]&gt;100,TRUNC(Tabela1[[#This Row],[distância '[km']]]/'Custos Unitários'!$C$7,0),0)</f>
        <v>0</v>
      </c>
      <c r="L1223" s="1">
        <f>Tabela1[[#This Row],[distância '[km']]]*(1+'Custos Unitários'!$C$8)*(('Custos Unitários'!$C$21*'Custos Unitários'!$C$4)+('Custos Unitários'!$C$22*'Custos Unitários'!$C$5))</f>
        <v>717484.48876317765</v>
      </c>
      <c r="M1223" s="1">
        <f>Tabela1[[#This Row],[Qtdade Amplificação]]*('Custos Unitários'!C$20)+IF(Tabela1[[#This Row],[Qtdade Amplificação]]&gt;4,TRUNC(Tabela1[[#This Row],[Qtdade Amplificação]]/4)*'Custos Unitários'!C$17,0)</f>
        <v>0</v>
      </c>
      <c r="N122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2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23" s="1">
        <f>'Custos Unitários'!$C$23*'Custos Unitários'!$C$6</f>
        <v>302692.44182889489</v>
      </c>
      <c r="Q1223" s="5">
        <f>SUM(Tabela2[[#This Row],[custo duto e fibra]:[custo infra estação]])</f>
        <v>1386648.7283134088</v>
      </c>
      <c r="R1223" s="2">
        <f>Tabela1[[#This Row],[distância '[km']]]*(1+'Custos Unitários'!$C$8)*('Custos Unitários'!$C$21*'Custos Unitários'!$C$4*'Custos Unitários'!$E$21+'Custos Unitários'!$C$22*'Custos Unitários'!$C$5*'Custos Unitários'!$E$22)</f>
        <v>8609.8138651581321</v>
      </c>
      <c r="S1223" s="2">
        <f>Tabela1[[#This Row],[Qtdade Amplificação]]*('Custos Unitários'!D$20)+IF(Tabela1[[#This Row],[Qtdade Amplificação]]&gt;4,TRUNC(Tabela1[[#This Row],[Qtdade Amplificação]]/4)*'Custos Unitários'!D$17,0)</f>
        <v>0</v>
      </c>
      <c r="T122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2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23" s="2">
        <f>'Custos Unitários'!$C$23*'Custos Unitários'!$E$23*'Custos Unitários'!$C$6</f>
        <v>24215.39534631159</v>
      </c>
      <c r="W1223" s="5">
        <f>SUM(Tabela3[[#This Row],[opex duto e fibra]:[opex infra estação]])</f>
        <v>65812.454368640858</v>
      </c>
    </row>
    <row r="1224" spans="1:23" x14ac:dyDescent="0.25">
      <c r="A1224" s="10">
        <v>270790</v>
      </c>
      <c r="B1224" s="10" t="s">
        <v>589</v>
      </c>
      <c r="C1224" s="10" t="s">
        <v>3832</v>
      </c>
      <c r="D1224" s="10" t="s">
        <v>3833</v>
      </c>
      <c r="E1224" s="10">
        <v>270890</v>
      </c>
      <c r="F1224" s="10" t="s">
        <v>589</v>
      </c>
      <c r="G1224" s="10" t="s">
        <v>3834</v>
      </c>
      <c r="H1224" s="10" t="s">
        <v>3835</v>
      </c>
      <c r="I1224" s="10">
        <v>1</v>
      </c>
      <c r="J1224" s="11">
        <v>5.6379999999999999</v>
      </c>
      <c r="K1224" s="11">
        <f>IF(Tabela1[[#This Row],[distância '[km']]]&gt;100,TRUNC(Tabela1[[#This Row],[distância '[km']]]/'Custos Unitários'!$C$7,0),0)</f>
        <v>0</v>
      </c>
      <c r="L1224" s="1">
        <f>Tabela1[[#This Row],[distância '[km']]]*(1+'Custos Unitários'!$C$8)*(('Custos Unitários'!$C$21*'Custos Unitários'!$C$4)+('Custos Unitários'!$C$22*'Custos Unitários'!$C$5))</f>
        <v>215754.3094376658</v>
      </c>
      <c r="M1224" s="1">
        <f>Tabela1[[#This Row],[Qtdade Amplificação]]*('Custos Unitários'!C$20)+IF(Tabela1[[#This Row],[Qtdade Amplificação]]&gt;4,TRUNC(Tabela1[[#This Row],[Qtdade Amplificação]]/4)*'Custos Unitários'!C$17,0)</f>
        <v>0</v>
      </c>
      <c r="N122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2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24" s="1">
        <f>'Custos Unitários'!$C$23*'Custos Unitários'!$C$6</f>
        <v>302692.44182889489</v>
      </c>
      <c r="Q1224" s="5">
        <f>SUM(Tabela2[[#This Row],[custo duto e fibra]:[custo infra estação]])</f>
        <v>884918.548987897</v>
      </c>
      <c r="R1224" s="2">
        <f>Tabela1[[#This Row],[distância '[km']]]*(1+'Custos Unitários'!$C$8)*('Custos Unitários'!$C$21*'Custos Unitários'!$C$4*'Custos Unitários'!$E$21+'Custos Unitários'!$C$22*'Custos Unitários'!$C$5*'Custos Unitários'!$E$22)</f>
        <v>2589.0517132519894</v>
      </c>
      <c r="S1224" s="2">
        <f>Tabela1[[#This Row],[Qtdade Amplificação]]*('Custos Unitários'!D$20)+IF(Tabela1[[#This Row],[Qtdade Amplificação]]&gt;4,TRUNC(Tabela1[[#This Row],[Qtdade Amplificação]]/4)*'Custos Unitários'!D$17,0)</f>
        <v>0</v>
      </c>
      <c r="T122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2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24" s="2">
        <f>'Custos Unitários'!$C$23*'Custos Unitários'!$E$23*'Custos Unitários'!$C$6</f>
        <v>24215.39534631159</v>
      </c>
      <c r="W1224" s="5">
        <f>SUM(Tabela3[[#This Row],[opex duto e fibra]:[opex infra estação]])</f>
        <v>59791.692216734715</v>
      </c>
    </row>
    <row r="1225" spans="1:23" x14ac:dyDescent="0.25">
      <c r="A1225" s="10">
        <v>315790</v>
      </c>
      <c r="B1225" s="10" t="s">
        <v>37</v>
      </c>
      <c r="C1225" s="10" t="s">
        <v>4901</v>
      </c>
      <c r="D1225" s="10" t="s">
        <v>4902</v>
      </c>
      <c r="E1225" s="10">
        <v>314090</v>
      </c>
      <c r="F1225" s="10" t="s">
        <v>37</v>
      </c>
      <c r="G1225" s="10" t="s">
        <v>1091</v>
      </c>
      <c r="H1225" s="10" t="s">
        <v>1092</v>
      </c>
      <c r="I1225" s="10">
        <v>1</v>
      </c>
      <c r="J1225" s="11">
        <v>18.934000000000001</v>
      </c>
      <c r="K1225" s="11">
        <f>IF(Tabela1[[#This Row],[distância '[km']]]&gt;100,TRUNC(Tabela1[[#This Row],[distância '[km']]]/'Custos Unitários'!$C$7,0),0)</f>
        <v>0</v>
      </c>
      <c r="L1225" s="1">
        <f>Tabela1[[#This Row],[distância '[km']]]*(1+'Custos Unitários'!$C$8)*(('Custos Unitários'!$C$21*'Custos Unitários'!$C$4)+('Custos Unitários'!$C$22*'Custos Unitários'!$C$5))</f>
        <v>724564.04662872723</v>
      </c>
      <c r="M1225" s="1">
        <f>Tabela1[[#This Row],[Qtdade Amplificação]]*('Custos Unitários'!C$20)+IF(Tabela1[[#This Row],[Qtdade Amplificação]]&gt;4,TRUNC(Tabela1[[#This Row],[Qtdade Amplificação]]/4)*'Custos Unitários'!C$17,0)</f>
        <v>0</v>
      </c>
      <c r="N122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2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25" s="1">
        <f>'Custos Unitários'!$C$23*'Custos Unitários'!$C$6</f>
        <v>302692.44182889489</v>
      </c>
      <c r="Q1225" s="5">
        <f>SUM(Tabela2[[#This Row],[custo duto e fibra]:[custo infra estação]])</f>
        <v>1393728.2861789584</v>
      </c>
      <c r="R1225" s="2">
        <f>Tabela1[[#This Row],[distância '[km']]]*(1+'Custos Unitários'!$C$8)*('Custos Unitários'!$C$21*'Custos Unitários'!$C$4*'Custos Unitários'!$E$21+'Custos Unitários'!$C$22*'Custos Unitários'!$C$5*'Custos Unitários'!$E$22)</f>
        <v>8694.7685595447274</v>
      </c>
      <c r="S1225" s="2">
        <f>Tabela1[[#This Row],[Qtdade Amplificação]]*('Custos Unitários'!D$20)+IF(Tabela1[[#This Row],[Qtdade Amplificação]]&gt;4,TRUNC(Tabela1[[#This Row],[Qtdade Amplificação]]/4)*'Custos Unitários'!D$17,0)</f>
        <v>0</v>
      </c>
      <c r="T122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2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25" s="2">
        <f>'Custos Unitários'!$C$23*'Custos Unitários'!$E$23*'Custos Unitários'!$C$6</f>
        <v>24215.39534631159</v>
      </c>
      <c r="W1225" s="5">
        <f>SUM(Tabela3[[#This Row],[opex duto e fibra]:[opex infra estação]])</f>
        <v>65897.409063027459</v>
      </c>
    </row>
    <row r="1226" spans="1:23" x14ac:dyDescent="0.25">
      <c r="A1226" s="10">
        <v>431697</v>
      </c>
      <c r="B1226" s="10" t="s">
        <v>32</v>
      </c>
      <c r="C1226" s="10" t="s">
        <v>3836</v>
      </c>
      <c r="D1226" s="10" t="s">
        <v>3837</v>
      </c>
      <c r="E1226" s="10">
        <v>432345</v>
      </c>
      <c r="F1226" s="10" t="s">
        <v>32</v>
      </c>
      <c r="G1226" s="10" t="s">
        <v>3838</v>
      </c>
      <c r="H1226" s="10" t="s">
        <v>3839</v>
      </c>
      <c r="I1226" s="10">
        <v>1</v>
      </c>
      <c r="J1226" s="11">
        <v>21.869</v>
      </c>
      <c r="K1226" s="11">
        <f>IF(Tabela1[[#This Row],[distância '[km']]]&gt;100,TRUNC(Tabela1[[#This Row],[distância '[km']]]/'Custos Unitários'!$C$7,0),0)</f>
        <v>0</v>
      </c>
      <c r="L1226" s="1">
        <f>Tabela1[[#This Row],[distância '[km']]]*(1+'Custos Unitários'!$C$8)*(('Custos Unitários'!$C$21*'Custos Unitários'!$C$4)+('Custos Unitários'!$C$22*'Custos Unitários'!$C$5))</f>
        <v>836880.27546866133</v>
      </c>
      <c r="M1226" s="1">
        <f>Tabela1[[#This Row],[Qtdade Amplificação]]*('Custos Unitários'!C$20)+IF(Tabela1[[#This Row],[Qtdade Amplificação]]&gt;4,TRUNC(Tabela1[[#This Row],[Qtdade Amplificação]]/4)*'Custos Unitários'!C$17,0)</f>
        <v>0</v>
      </c>
      <c r="N122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2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26" s="1">
        <f>'Custos Unitários'!$C$23*'Custos Unitários'!$C$6</f>
        <v>302692.44182889489</v>
      </c>
      <c r="Q1226" s="5">
        <f>SUM(Tabela2[[#This Row],[custo duto e fibra]:[custo infra estação]])</f>
        <v>1506044.5150188925</v>
      </c>
      <c r="R1226" s="2">
        <f>Tabela1[[#This Row],[distância '[km']]]*(1+'Custos Unitários'!$C$8)*('Custos Unitários'!$C$21*'Custos Unitários'!$C$4*'Custos Unitários'!$E$21+'Custos Unitários'!$C$22*'Custos Unitários'!$C$5*'Custos Unitários'!$E$22)</f>
        <v>10042.563305623937</v>
      </c>
      <c r="S1226" s="2">
        <f>Tabela1[[#This Row],[Qtdade Amplificação]]*('Custos Unitários'!D$20)+IF(Tabela1[[#This Row],[Qtdade Amplificação]]&gt;4,TRUNC(Tabela1[[#This Row],[Qtdade Amplificação]]/4)*'Custos Unitários'!D$17,0)</f>
        <v>0</v>
      </c>
      <c r="T122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2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26" s="2">
        <f>'Custos Unitários'!$C$23*'Custos Unitários'!$E$23*'Custos Unitários'!$C$6</f>
        <v>24215.39534631159</v>
      </c>
      <c r="W1226" s="5">
        <f>SUM(Tabela3[[#This Row],[opex duto e fibra]:[opex infra estação]])</f>
        <v>67245.203809106664</v>
      </c>
    </row>
    <row r="1227" spans="1:23" x14ac:dyDescent="0.25">
      <c r="A1227" s="10">
        <v>261270</v>
      </c>
      <c r="B1227" s="10" t="s">
        <v>13</v>
      </c>
      <c r="C1227" s="10" t="s">
        <v>3840</v>
      </c>
      <c r="D1227" s="10" t="s">
        <v>3841</v>
      </c>
      <c r="E1227" s="10">
        <v>260580</v>
      </c>
      <c r="F1227" s="10" t="s">
        <v>13</v>
      </c>
      <c r="G1227" s="10" t="s">
        <v>1799</v>
      </c>
      <c r="H1227" s="10" t="s">
        <v>1800</v>
      </c>
      <c r="I1227" s="10">
        <v>1</v>
      </c>
      <c r="J1227" s="11">
        <v>15.226000000000001</v>
      </c>
      <c r="K1227" s="11">
        <f>IF(Tabela1[[#This Row],[distância '[km']]]&gt;100,TRUNC(Tabela1[[#This Row],[distância '[km']]]/'Custos Unitários'!$C$7,0),0)</f>
        <v>0</v>
      </c>
      <c r="L1227" s="1">
        <f>Tabela1[[#This Row],[distância '[km']]]*(1+'Custos Unitários'!$C$8)*(('Custos Unitários'!$C$21*'Custos Unitários'!$C$4)+('Custos Unitários'!$C$22*'Custos Unitários'!$C$5))</f>
        <v>582666.74627490237</v>
      </c>
      <c r="M1227" s="1">
        <f>Tabela1[[#This Row],[Qtdade Amplificação]]*('Custos Unitários'!C$20)+IF(Tabela1[[#This Row],[Qtdade Amplificação]]&gt;4,TRUNC(Tabela1[[#This Row],[Qtdade Amplificação]]/4)*'Custos Unitários'!C$17,0)</f>
        <v>0</v>
      </c>
      <c r="N122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2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27" s="1">
        <f>'Custos Unitários'!$C$23*'Custos Unitários'!$C$6</f>
        <v>302692.44182889489</v>
      </c>
      <c r="Q1227" s="5">
        <f>SUM(Tabela2[[#This Row],[custo duto e fibra]:[custo infra estação]])</f>
        <v>1251830.9858251335</v>
      </c>
      <c r="R1227" s="2">
        <f>Tabela1[[#This Row],[distância '[km']]]*(1+'Custos Unitários'!$C$8)*('Custos Unitários'!$C$21*'Custos Unitários'!$C$4*'Custos Unitários'!$E$21+'Custos Unitários'!$C$22*'Custos Unitários'!$C$5*'Custos Unitários'!$E$22)</f>
        <v>6992.0009552988286</v>
      </c>
      <c r="S1227" s="2">
        <f>Tabela1[[#This Row],[Qtdade Amplificação]]*('Custos Unitários'!D$20)+IF(Tabela1[[#This Row],[Qtdade Amplificação]]&gt;4,TRUNC(Tabela1[[#This Row],[Qtdade Amplificação]]/4)*'Custos Unitários'!D$17,0)</f>
        <v>0</v>
      </c>
      <c r="T122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2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27" s="2">
        <f>'Custos Unitários'!$C$23*'Custos Unitários'!$E$23*'Custos Unitários'!$C$6</f>
        <v>24215.39534631159</v>
      </c>
      <c r="W1227" s="5">
        <f>SUM(Tabela3[[#This Row],[opex duto e fibra]:[opex infra estação]])</f>
        <v>64194.641458781553</v>
      </c>
    </row>
    <row r="1228" spans="1:23" x14ac:dyDescent="0.25">
      <c r="A1228" s="10">
        <v>315810</v>
      </c>
      <c r="B1228" s="10" t="s">
        <v>37</v>
      </c>
      <c r="C1228" s="10" t="s">
        <v>3842</v>
      </c>
      <c r="D1228" s="10" t="s">
        <v>3843</v>
      </c>
      <c r="E1228" s="10">
        <v>313470</v>
      </c>
      <c r="F1228" s="10" t="s">
        <v>37</v>
      </c>
      <c r="G1228" s="10" t="s">
        <v>2363</v>
      </c>
      <c r="H1228" s="10" t="s">
        <v>2364</v>
      </c>
      <c r="I1228" s="10">
        <v>1</v>
      </c>
      <c r="J1228" s="11">
        <v>39.972999999999999</v>
      </c>
      <c r="K1228" s="11">
        <f>IF(Tabela1[[#This Row],[distância '[km']]]&gt;100,TRUNC(Tabela1[[#This Row],[distância '[km']]]/'Custos Unitários'!$C$7,0),0)</f>
        <v>0</v>
      </c>
      <c r="L1228" s="1">
        <f>Tabela1[[#This Row],[distância '[km']]]*(1+'Custos Unitários'!$C$8)*(('Custos Unitários'!$C$21*'Custos Unitários'!$C$4)+('Custos Unitários'!$C$22*'Custos Unitários'!$C$5))</f>
        <v>1529681.9814033015</v>
      </c>
      <c r="M1228" s="1">
        <f>Tabela1[[#This Row],[Qtdade Amplificação]]*('Custos Unitários'!C$20)+IF(Tabela1[[#This Row],[Qtdade Amplificação]]&gt;4,TRUNC(Tabela1[[#This Row],[Qtdade Amplificação]]/4)*'Custos Unitários'!C$17,0)</f>
        <v>0</v>
      </c>
      <c r="N122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2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28" s="1">
        <f>'Custos Unitários'!$C$23*'Custos Unitários'!$C$6</f>
        <v>302692.44182889489</v>
      </c>
      <c r="Q1228" s="5">
        <f>SUM(Tabela2[[#This Row],[custo duto e fibra]:[custo infra estação]])</f>
        <v>2198846.2209535325</v>
      </c>
      <c r="R1228" s="2">
        <f>Tabela1[[#This Row],[distância '[km']]]*(1+'Custos Unitários'!$C$8)*('Custos Unitários'!$C$21*'Custos Unitários'!$C$4*'Custos Unitários'!$E$21+'Custos Unitários'!$C$22*'Custos Unitários'!$C$5*'Custos Unitários'!$E$22)</f>
        <v>18356.183776839618</v>
      </c>
      <c r="S1228" s="2">
        <f>Tabela1[[#This Row],[Qtdade Amplificação]]*('Custos Unitários'!D$20)+IF(Tabela1[[#This Row],[Qtdade Amplificação]]&gt;4,TRUNC(Tabela1[[#This Row],[Qtdade Amplificação]]/4)*'Custos Unitários'!D$17,0)</f>
        <v>0</v>
      </c>
      <c r="T122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2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28" s="2">
        <f>'Custos Unitários'!$C$23*'Custos Unitários'!$E$23*'Custos Unitários'!$C$6</f>
        <v>24215.39534631159</v>
      </c>
      <c r="W1228" s="5">
        <f>SUM(Tabela3[[#This Row],[opex duto e fibra]:[opex infra estação]])</f>
        <v>75558.82428032234</v>
      </c>
    </row>
    <row r="1229" spans="1:23" x14ac:dyDescent="0.25">
      <c r="A1229" s="10">
        <v>315820</v>
      </c>
      <c r="B1229" s="10" t="s">
        <v>37</v>
      </c>
      <c r="C1229" s="10" t="s">
        <v>3844</v>
      </c>
      <c r="D1229" s="10" t="s">
        <v>3845</v>
      </c>
      <c r="E1229" s="10">
        <v>312690</v>
      </c>
      <c r="F1229" s="10" t="s">
        <v>37</v>
      </c>
      <c r="G1229" s="10" t="s">
        <v>2692</v>
      </c>
      <c r="H1229" s="10" t="s">
        <v>2693</v>
      </c>
      <c r="I1229" s="10">
        <v>1</v>
      </c>
      <c r="J1229" s="11">
        <v>120.873</v>
      </c>
      <c r="K1229" s="11">
        <f>IF(Tabela1[[#This Row],[distância '[km']]]&gt;100,TRUNC(Tabela1[[#This Row],[distância '[km']]]/'Custos Unitários'!$C$7,0),0)</f>
        <v>1</v>
      </c>
      <c r="L1229" s="1">
        <f>Tabela1[[#This Row],[distância '[km']]]*(1+'Custos Unitários'!$C$8)*(('Custos Unitários'!$C$21*'Custos Unitários'!$C$4)+('Custos Unitários'!$C$22*'Custos Unitários'!$C$5))</f>
        <v>4625553.5020679273</v>
      </c>
      <c r="M1229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122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22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229" s="1">
        <f>'Custos Unitários'!$C$23*'Custos Unitários'!$C$6</f>
        <v>302692.44182889489</v>
      </c>
      <c r="Q1229" s="5">
        <f>SUM(Tabela2[[#This Row],[custo duto e fibra]:[custo infra estação]])</f>
        <v>5579036.8545220308</v>
      </c>
      <c r="R1229" s="2">
        <f>Tabela1[[#This Row],[distância '[km']]]*(1+'Custos Unitários'!$C$8)*('Custos Unitários'!$C$21*'Custos Unitários'!$C$4*'Custos Unitários'!$E$21+'Custos Unitários'!$C$22*'Custos Unitários'!$C$5*'Custos Unitários'!$E$22)</f>
        <v>55506.642024815133</v>
      </c>
      <c r="S1229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122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22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229" s="2">
        <f>'Custos Unitários'!$C$23*'Custos Unitários'!$E$23*'Custos Unitários'!$C$6</f>
        <v>24215.39534631159</v>
      </c>
      <c r="W1229" s="5">
        <f>SUM(Tabela3[[#This Row],[opex duto e fibra]:[opex infra estação]])</f>
        <v>135752.76167662983</v>
      </c>
    </row>
    <row r="1230" spans="1:23" x14ac:dyDescent="0.25">
      <c r="A1230" s="10">
        <v>171888</v>
      </c>
      <c r="B1230" s="10" t="s">
        <v>20</v>
      </c>
      <c r="C1230" s="10" t="s">
        <v>3846</v>
      </c>
      <c r="D1230" s="10" t="s">
        <v>3847</v>
      </c>
      <c r="E1230" s="10">
        <v>172125</v>
      </c>
      <c r="F1230" s="10" t="s">
        <v>20</v>
      </c>
      <c r="G1230" s="10" t="s">
        <v>717</v>
      </c>
      <c r="H1230" s="10" t="s">
        <v>718</v>
      </c>
      <c r="I1230" s="10">
        <v>1</v>
      </c>
      <c r="J1230" s="11">
        <v>56.969000000000001</v>
      </c>
      <c r="K1230" s="11">
        <f>IF(Tabela1[[#This Row],[distância '[km']]]&gt;100,TRUNC(Tabela1[[#This Row],[distância '[km']]]/'Custos Unitários'!$C$7,0),0)</f>
        <v>0</v>
      </c>
      <c r="L1230" s="1">
        <f>Tabela1[[#This Row],[distância '[km']]]*(1+'Custos Unitários'!$C$8)*(('Custos Unitários'!$C$21*'Custos Unitários'!$C$4)+('Custos Unitários'!$C$22*'Custos Unitários'!$C$5))</f>
        <v>2180082.8759053531</v>
      </c>
      <c r="M1230" s="1">
        <f>Tabela1[[#This Row],[Qtdade Amplificação]]*('Custos Unitários'!C$20)+IF(Tabela1[[#This Row],[Qtdade Amplificação]]&gt;4,TRUNC(Tabela1[[#This Row],[Qtdade Amplificação]]/4)*'Custos Unitários'!C$17,0)</f>
        <v>0</v>
      </c>
      <c r="N123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23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230" s="1">
        <f>'Custos Unitários'!$C$23*'Custos Unitários'!$C$6</f>
        <v>302692.44182889489</v>
      </c>
      <c r="Q1230" s="5">
        <f>SUM(Tabela2[[#This Row],[custo duto e fibra]:[custo infra estação]])</f>
        <v>2854656.8034062264</v>
      </c>
      <c r="R1230" s="2">
        <f>Tabela1[[#This Row],[distância '[km']]]*(1+'Custos Unitários'!$C$8)*('Custos Unitários'!$C$21*'Custos Unitários'!$C$4*'Custos Unitários'!$E$21+'Custos Unitários'!$C$22*'Custos Unitários'!$C$5*'Custos Unitários'!$E$22)</f>
        <v>26160.994510864239</v>
      </c>
      <c r="S1230" s="2">
        <f>Tabela1[[#This Row],[Qtdade Amplificação]]*('Custos Unitários'!D$20)+IF(Tabela1[[#This Row],[Qtdade Amplificação]]&gt;4,TRUNC(Tabela1[[#This Row],[Qtdade Amplificação]]/4)*'Custos Unitários'!D$17,0)</f>
        <v>0</v>
      </c>
      <c r="T123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23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230" s="2">
        <f>'Custos Unitários'!$C$23*'Custos Unitários'!$E$23*'Custos Unitários'!$C$6</f>
        <v>24215.39534631159</v>
      </c>
      <c r="W1230" s="5">
        <f>SUM(Tabela3[[#This Row],[opex duto e fibra]:[opex infra estação]])</f>
        <v>83904.603809411186</v>
      </c>
    </row>
    <row r="1231" spans="1:23" x14ac:dyDescent="0.25">
      <c r="A1231" s="10">
        <v>354740</v>
      </c>
      <c r="B1231" s="10" t="s">
        <v>158</v>
      </c>
      <c r="C1231" s="10" t="s">
        <v>4903</v>
      </c>
      <c r="D1231" s="10" t="s">
        <v>4904</v>
      </c>
      <c r="E1231" s="10">
        <v>354660</v>
      </c>
      <c r="F1231" s="10" t="s">
        <v>158</v>
      </c>
      <c r="G1231" s="10" t="s">
        <v>4905</v>
      </c>
      <c r="H1231" s="10" t="s">
        <v>4906</v>
      </c>
      <c r="I1231" s="10">
        <v>1</v>
      </c>
      <c r="J1231" s="11">
        <v>15.228</v>
      </c>
      <c r="K1231" s="11">
        <f>IF(Tabela1[[#This Row],[distância '[km']]]&gt;100,TRUNC(Tabela1[[#This Row],[distância '[km']]]/'Custos Unitários'!$C$7,0),0)</f>
        <v>0</v>
      </c>
      <c r="L1231" s="1">
        <f>Tabela1[[#This Row],[distância '[km']]]*(1+'Custos Unitários'!$C$8)*(('Custos Unitários'!$C$21*'Custos Unitários'!$C$4)+('Custos Unitários'!$C$22*'Custos Unitários'!$C$5))</f>
        <v>582743.28203561087</v>
      </c>
      <c r="M1231" s="1">
        <f>Tabela1[[#This Row],[Qtdade Amplificação]]*('Custos Unitários'!C$20)+IF(Tabela1[[#This Row],[Qtdade Amplificação]]&gt;4,TRUNC(Tabela1[[#This Row],[Qtdade Amplificação]]/4)*'Custos Unitários'!C$17,0)</f>
        <v>0</v>
      </c>
      <c r="N123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3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31" s="1">
        <f>'Custos Unitários'!$C$23*'Custos Unitários'!$C$6</f>
        <v>302692.44182889489</v>
      </c>
      <c r="Q1231" s="5">
        <f>SUM(Tabela2[[#This Row],[custo duto e fibra]:[custo infra estação]])</f>
        <v>1251907.5215858421</v>
      </c>
      <c r="R1231" s="2">
        <f>Tabela1[[#This Row],[distância '[km']]]*(1+'Custos Unitários'!$C$8)*('Custos Unitários'!$C$21*'Custos Unitários'!$C$4*'Custos Unitários'!$E$21+'Custos Unitários'!$C$22*'Custos Unitários'!$C$5*'Custos Unitários'!$E$22)</f>
        <v>6992.9193844273314</v>
      </c>
      <c r="S1231" s="2">
        <f>Tabela1[[#This Row],[Qtdade Amplificação]]*('Custos Unitários'!D$20)+IF(Tabela1[[#This Row],[Qtdade Amplificação]]&gt;4,TRUNC(Tabela1[[#This Row],[Qtdade Amplificação]]/4)*'Custos Unitários'!D$17,0)</f>
        <v>0</v>
      </c>
      <c r="T123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3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31" s="2">
        <f>'Custos Unitários'!$C$23*'Custos Unitários'!$E$23*'Custos Unitários'!$C$6</f>
        <v>24215.39534631159</v>
      </c>
      <c r="W1231" s="5">
        <f>SUM(Tabela3[[#This Row],[opex duto e fibra]:[opex infra estação]])</f>
        <v>64195.559887910058</v>
      </c>
    </row>
    <row r="1232" spans="1:23" x14ac:dyDescent="0.25">
      <c r="A1232" s="10">
        <v>292840</v>
      </c>
      <c r="B1232" s="10" t="s">
        <v>8</v>
      </c>
      <c r="C1232" s="10" t="s">
        <v>3848</v>
      </c>
      <c r="D1232" s="10" t="s">
        <v>3849</v>
      </c>
      <c r="E1232" s="10">
        <v>220760</v>
      </c>
      <c r="F1232" s="10" t="s">
        <v>27</v>
      </c>
      <c r="G1232" s="10" t="s">
        <v>3231</v>
      </c>
      <c r="H1232" s="10" t="s">
        <v>3232</v>
      </c>
      <c r="I1232" s="10">
        <v>1</v>
      </c>
      <c r="J1232" s="11">
        <v>119.253</v>
      </c>
      <c r="K1232" s="11">
        <f>IF(Tabela1[[#This Row],[distância '[km']]]&gt;100,TRUNC(Tabela1[[#This Row],[distância '[km']]]/'Custos Unitários'!$C$7,0),0)</f>
        <v>1</v>
      </c>
      <c r="L1232" s="1">
        <f>Tabela1[[#This Row],[distância '[km']]]*(1+'Custos Unitários'!$C$8)*(('Custos Unitários'!$C$21*'Custos Unitários'!$C$4)+('Custos Unitários'!$C$22*'Custos Unitários'!$C$5))</f>
        <v>4563559.5358939264</v>
      </c>
      <c r="M1232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123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23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232" s="1">
        <f>'Custos Unitários'!$C$23*'Custos Unitários'!$C$6</f>
        <v>302692.44182889489</v>
      </c>
      <c r="Q1232" s="5">
        <f>SUM(Tabela2[[#This Row],[custo duto e fibra]:[custo infra estação]])</f>
        <v>5517042.8883480299</v>
      </c>
      <c r="R1232" s="2">
        <f>Tabela1[[#This Row],[distância '[km']]]*(1+'Custos Unitários'!$C$8)*('Custos Unitários'!$C$21*'Custos Unitários'!$C$4*'Custos Unitários'!$E$21+'Custos Unitários'!$C$22*'Custos Unitários'!$C$5*'Custos Unitários'!$E$22)</f>
        <v>54762.714430727123</v>
      </c>
      <c r="S1232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123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23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232" s="2">
        <f>'Custos Unitários'!$C$23*'Custos Unitários'!$E$23*'Custos Unitários'!$C$6</f>
        <v>24215.39534631159</v>
      </c>
      <c r="W1232" s="5">
        <f>SUM(Tabela3[[#This Row],[opex duto e fibra]:[opex infra estação]])</f>
        <v>135008.83408254181</v>
      </c>
    </row>
    <row r="1233" spans="1:23" x14ac:dyDescent="0.25">
      <c r="A1233" s="10">
        <v>315940</v>
      </c>
      <c r="B1233" s="10" t="s">
        <v>37</v>
      </c>
      <c r="C1233" s="10" t="s">
        <v>3850</v>
      </c>
      <c r="D1233" s="10" t="s">
        <v>3851</v>
      </c>
      <c r="E1233" s="10">
        <v>313860</v>
      </c>
      <c r="F1233" s="10" t="s">
        <v>37</v>
      </c>
      <c r="G1233" s="10" t="s">
        <v>655</v>
      </c>
      <c r="H1233" s="10" t="s">
        <v>656</v>
      </c>
      <c r="I1233" s="10">
        <v>1</v>
      </c>
      <c r="J1233" s="11">
        <v>46.719000000000001</v>
      </c>
      <c r="K1233" s="11">
        <f>IF(Tabela1[[#This Row],[distância '[km']]]&gt;100,TRUNC(Tabela1[[#This Row],[distância '[km']]]/'Custos Unitários'!$C$7,0),0)</f>
        <v>0</v>
      </c>
      <c r="L1233" s="1">
        <f>Tabela1[[#This Row],[distância '[km']]]*(1+'Custos Unitários'!$C$8)*(('Custos Unitários'!$C$21*'Custos Unitários'!$C$4)+('Custos Unitários'!$C$22*'Custos Unitários'!$C$5))</f>
        <v>1787837.1022735559</v>
      </c>
      <c r="M1233" s="1">
        <f>Tabela1[[#This Row],[Qtdade Amplificação]]*('Custos Unitários'!C$20)+IF(Tabela1[[#This Row],[Qtdade Amplificação]]&gt;4,TRUNC(Tabela1[[#This Row],[Qtdade Amplificação]]/4)*'Custos Unitários'!C$17,0)</f>
        <v>0</v>
      </c>
      <c r="N123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3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33" s="1">
        <f>'Custos Unitários'!$C$23*'Custos Unitários'!$C$6</f>
        <v>302692.44182889489</v>
      </c>
      <c r="Q1233" s="5">
        <f>SUM(Tabela2[[#This Row],[custo duto e fibra]:[custo infra estação]])</f>
        <v>2457001.341823787</v>
      </c>
      <c r="R1233" s="2">
        <f>Tabela1[[#This Row],[distância '[km']]]*(1+'Custos Unitários'!$C$8)*('Custos Unitários'!$C$21*'Custos Unitários'!$C$4*'Custos Unitários'!$E$21+'Custos Unitários'!$C$22*'Custos Unitários'!$C$5*'Custos Unitários'!$E$22)</f>
        <v>21454.045227282673</v>
      </c>
      <c r="S1233" s="2">
        <f>Tabela1[[#This Row],[Qtdade Amplificação]]*('Custos Unitários'!D$20)+IF(Tabela1[[#This Row],[Qtdade Amplificação]]&gt;4,TRUNC(Tabela1[[#This Row],[Qtdade Amplificação]]/4)*'Custos Unitários'!D$17,0)</f>
        <v>0</v>
      </c>
      <c r="T123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3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33" s="2">
        <f>'Custos Unitários'!$C$23*'Custos Unitários'!$E$23*'Custos Unitários'!$C$6</f>
        <v>24215.39534631159</v>
      </c>
      <c r="W1233" s="5">
        <f>SUM(Tabela3[[#This Row],[opex duto e fibra]:[opex infra estação]])</f>
        <v>78656.685730765399</v>
      </c>
    </row>
    <row r="1234" spans="1:23" x14ac:dyDescent="0.25">
      <c r="A1234" s="10">
        <v>315930</v>
      </c>
      <c r="B1234" s="10" t="s">
        <v>37</v>
      </c>
      <c r="C1234" s="10" t="s">
        <v>3852</v>
      </c>
      <c r="D1234" s="10" t="s">
        <v>3853</v>
      </c>
      <c r="E1234" s="10">
        <v>310750</v>
      </c>
      <c r="F1234" s="10" t="s">
        <v>37</v>
      </c>
      <c r="G1234" s="10" t="s">
        <v>3854</v>
      </c>
      <c r="H1234" s="10" t="s">
        <v>3855</v>
      </c>
      <c r="I1234" s="10">
        <v>1</v>
      </c>
      <c r="J1234" s="11">
        <v>35.292999999999999</v>
      </c>
      <c r="K1234" s="11">
        <f>IF(Tabela1[[#This Row],[distância '[km']]]&gt;100,TRUNC(Tabela1[[#This Row],[distância '[km']]]/'Custos Unitários'!$C$7,0),0)</f>
        <v>0</v>
      </c>
      <c r="L1234" s="1">
        <f>Tabela1[[#This Row],[distância '[km']]]*(1+'Custos Unitários'!$C$8)*(('Custos Unitários'!$C$21*'Custos Unitários'!$C$4)+('Custos Unitários'!$C$22*'Custos Unitários'!$C$5))</f>
        <v>1350588.3013450759</v>
      </c>
      <c r="M1234" s="1">
        <f>Tabela1[[#This Row],[Qtdade Amplificação]]*('Custos Unitários'!C$20)+IF(Tabela1[[#This Row],[Qtdade Amplificação]]&gt;4,TRUNC(Tabela1[[#This Row],[Qtdade Amplificação]]/4)*'Custos Unitários'!C$17,0)</f>
        <v>0</v>
      </c>
      <c r="N123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3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34" s="1">
        <f>'Custos Unitários'!$C$23*'Custos Unitários'!$C$6</f>
        <v>302692.44182889489</v>
      </c>
      <c r="Q1234" s="5">
        <f>SUM(Tabela2[[#This Row],[custo duto e fibra]:[custo infra estação]])</f>
        <v>2019752.540895307</v>
      </c>
      <c r="R1234" s="2">
        <f>Tabela1[[#This Row],[distância '[km']]]*(1+'Custos Unitários'!$C$8)*('Custos Unitários'!$C$21*'Custos Unitários'!$C$4*'Custos Unitários'!$E$21+'Custos Unitários'!$C$22*'Custos Unitários'!$C$5*'Custos Unitários'!$E$22)</f>
        <v>16207.059616140912</v>
      </c>
      <c r="S1234" s="2">
        <f>Tabela1[[#This Row],[Qtdade Amplificação]]*('Custos Unitários'!D$20)+IF(Tabela1[[#This Row],[Qtdade Amplificação]]&gt;4,TRUNC(Tabela1[[#This Row],[Qtdade Amplificação]]/4)*'Custos Unitários'!D$17,0)</f>
        <v>0</v>
      </c>
      <c r="T123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3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34" s="2">
        <f>'Custos Unitários'!$C$23*'Custos Unitários'!$E$23*'Custos Unitários'!$C$6</f>
        <v>24215.39534631159</v>
      </c>
      <c r="W1234" s="5">
        <f>SUM(Tabela3[[#This Row],[opex duto e fibra]:[opex infra estação]])</f>
        <v>73409.700119623638</v>
      </c>
    </row>
    <row r="1235" spans="1:23" x14ac:dyDescent="0.25">
      <c r="A1235" s="10">
        <v>315935</v>
      </c>
      <c r="B1235" s="10" t="s">
        <v>37</v>
      </c>
      <c r="C1235" s="10" t="s">
        <v>3856</v>
      </c>
      <c r="D1235" s="10" t="s">
        <v>3857</v>
      </c>
      <c r="E1235" s="10">
        <v>311340</v>
      </c>
      <c r="F1235" s="10" t="s">
        <v>37</v>
      </c>
      <c r="G1235" s="10" t="s">
        <v>713</v>
      </c>
      <c r="H1235" s="10" t="s">
        <v>714</v>
      </c>
      <c r="I1235" s="10">
        <v>1</v>
      </c>
      <c r="J1235" s="11">
        <v>11.951000000000001</v>
      </c>
      <c r="K1235" s="11">
        <f>IF(Tabela1[[#This Row],[distância '[km']]]&gt;100,TRUNC(Tabela1[[#This Row],[distância '[km']]]/'Custos Unitários'!$C$7,0),0)</f>
        <v>0</v>
      </c>
      <c r="L1235" s="1">
        <f>Tabela1[[#This Row],[distância '[km']]]*(1+'Custos Unitários'!$C$8)*(('Custos Unitários'!$C$21*'Custos Unitários'!$C$4)+('Custos Unitários'!$C$22*'Custos Unitários'!$C$5))</f>
        <v>457339.43811449874</v>
      </c>
      <c r="M1235" s="1">
        <f>Tabela1[[#This Row],[Qtdade Amplificação]]*('Custos Unitários'!C$20)+IF(Tabela1[[#This Row],[Qtdade Amplificação]]&gt;4,TRUNC(Tabela1[[#This Row],[Qtdade Amplificação]]/4)*'Custos Unitários'!C$17,0)</f>
        <v>0</v>
      </c>
      <c r="N123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3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35" s="1">
        <f>'Custos Unitários'!$C$23*'Custos Unitários'!$C$6</f>
        <v>302692.44182889489</v>
      </c>
      <c r="Q1235" s="5">
        <f>SUM(Tabela2[[#This Row],[custo duto e fibra]:[custo infra estação]])</f>
        <v>1126503.67766473</v>
      </c>
      <c r="R1235" s="2">
        <f>Tabela1[[#This Row],[distância '[km']]]*(1+'Custos Unitários'!$C$8)*('Custos Unitários'!$C$21*'Custos Unitários'!$C$4*'Custos Unitários'!$E$21+'Custos Unitários'!$C$22*'Custos Unitários'!$C$5*'Custos Unitários'!$E$22)</f>
        <v>5488.0732573739851</v>
      </c>
      <c r="S1235" s="2">
        <f>Tabela1[[#This Row],[Qtdade Amplificação]]*('Custos Unitários'!D$20)+IF(Tabela1[[#This Row],[Qtdade Amplificação]]&gt;4,TRUNC(Tabela1[[#This Row],[Qtdade Amplificação]]/4)*'Custos Unitários'!D$17,0)</f>
        <v>0</v>
      </c>
      <c r="T123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3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35" s="2">
        <f>'Custos Unitários'!$C$23*'Custos Unitários'!$E$23*'Custos Unitários'!$C$6</f>
        <v>24215.39534631159</v>
      </c>
      <c r="W1235" s="5">
        <f>SUM(Tabela3[[#This Row],[opex duto e fibra]:[opex infra estação]])</f>
        <v>62690.713760856714</v>
      </c>
    </row>
    <row r="1236" spans="1:23" x14ac:dyDescent="0.25">
      <c r="A1236" s="10">
        <v>315950</v>
      </c>
      <c r="B1236" s="10" t="s">
        <v>37</v>
      </c>
      <c r="C1236" s="10" t="s">
        <v>3858</v>
      </c>
      <c r="D1236" s="10" t="s">
        <v>3859</v>
      </c>
      <c r="E1236" s="10">
        <v>311840</v>
      </c>
      <c r="F1236" s="10" t="s">
        <v>37</v>
      </c>
      <c r="G1236" s="10" t="s">
        <v>1484</v>
      </c>
      <c r="H1236" s="10" t="s">
        <v>1485</v>
      </c>
      <c r="I1236" s="10">
        <v>1</v>
      </c>
      <c r="J1236" s="11">
        <v>32.881999999999998</v>
      </c>
      <c r="K1236" s="11">
        <f>IF(Tabela1[[#This Row],[distância '[km']]]&gt;100,TRUNC(Tabela1[[#This Row],[distância '[km']]]/'Custos Unitários'!$C$7,0),0)</f>
        <v>0</v>
      </c>
      <c r="L1236" s="1">
        <f>Tabela1[[#This Row],[distância '[km']]]*(1+'Custos Unitários'!$C$8)*(('Custos Unitários'!$C$21*'Custos Unitários'!$C$4)+('Custos Unitários'!$C$22*'Custos Unitários'!$C$5))</f>
        <v>1258324.4418108063</v>
      </c>
      <c r="M1236" s="1">
        <f>Tabela1[[#This Row],[Qtdade Amplificação]]*('Custos Unitários'!C$20)+IF(Tabela1[[#This Row],[Qtdade Amplificação]]&gt;4,TRUNC(Tabela1[[#This Row],[Qtdade Amplificação]]/4)*'Custos Unitários'!C$17,0)</f>
        <v>0</v>
      </c>
      <c r="N123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3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36" s="1">
        <f>'Custos Unitários'!$C$23*'Custos Unitários'!$C$6</f>
        <v>302692.44182889489</v>
      </c>
      <c r="Q1236" s="5">
        <f>SUM(Tabela2[[#This Row],[custo duto e fibra]:[custo infra estação]])</f>
        <v>1927488.6813610373</v>
      </c>
      <c r="R1236" s="2">
        <f>Tabela1[[#This Row],[distância '[km']]]*(1+'Custos Unitários'!$C$8)*('Custos Unitários'!$C$21*'Custos Unitários'!$C$4*'Custos Unitários'!$E$21+'Custos Unitários'!$C$22*'Custos Unitários'!$C$5*'Custos Unitários'!$E$22)</f>
        <v>15099.893301729677</v>
      </c>
      <c r="S1236" s="2">
        <f>Tabela1[[#This Row],[Qtdade Amplificação]]*('Custos Unitários'!D$20)+IF(Tabela1[[#This Row],[Qtdade Amplificação]]&gt;4,TRUNC(Tabela1[[#This Row],[Qtdade Amplificação]]/4)*'Custos Unitários'!D$17,0)</f>
        <v>0</v>
      </c>
      <c r="T123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3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36" s="2">
        <f>'Custos Unitários'!$C$23*'Custos Unitários'!$E$23*'Custos Unitários'!$C$6</f>
        <v>24215.39534631159</v>
      </c>
      <c r="W1236" s="5">
        <f>SUM(Tabela3[[#This Row],[opex duto e fibra]:[opex infra estação]])</f>
        <v>72302.533805212399</v>
      </c>
    </row>
    <row r="1237" spans="1:23" x14ac:dyDescent="0.25">
      <c r="A1237" s="10">
        <v>521945</v>
      </c>
      <c r="B1237" s="10" t="s">
        <v>42</v>
      </c>
      <c r="C1237" s="10" t="s">
        <v>3860</v>
      </c>
      <c r="D1237" s="10" t="s">
        <v>3861</v>
      </c>
      <c r="E1237" s="10">
        <v>520860</v>
      </c>
      <c r="F1237" s="10" t="s">
        <v>42</v>
      </c>
      <c r="G1237" s="10" t="s">
        <v>3862</v>
      </c>
      <c r="H1237" s="10" t="s">
        <v>3863</v>
      </c>
      <c r="I1237" s="10">
        <v>1</v>
      </c>
      <c r="J1237" s="11">
        <v>21.405000000000001</v>
      </c>
      <c r="K1237" s="11">
        <f>IF(Tabela1[[#This Row],[distância '[km']]]&gt;100,TRUNC(Tabela1[[#This Row],[distância '[km']]]/'Custos Unitários'!$C$7,0),0)</f>
        <v>0</v>
      </c>
      <c r="L1237" s="1">
        <f>Tabela1[[#This Row],[distância '[km']]]*(1+'Custos Unitários'!$C$8)*(('Custos Unitários'!$C$21*'Custos Unitários'!$C$4)+('Custos Unitários'!$C$22*'Custos Unitários'!$C$5))</f>
        <v>819123.97898425616</v>
      </c>
      <c r="M1237" s="1">
        <f>Tabela1[[#This Row],[Qtdade Amplificação]]*('Custos Unitários'!C$20)+IF(Tabela1[[#This Row],[Qtdade Amplificação]]&gt;4,TRUNC(Tabela1[[#This Row],[Qtdade Amplificação]]/4)*'Custos Unitários'!C$17,0)</f>
        <v>0</v>
      </c>
      <c r="N123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3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37" s="1">
        <f>'Custos Unitários'!$C$23*'Custos Unitários'!$C$6</f>
        <v>302692.44182889489</v>
      </c>
      <c r="Q1237" s="5">
        <f>SUM(Tabela2[[#This Row],[custo duto e fibra]:[custo infra estação]])</f>
        <v>1488288.2185344873</v>
      </c>
      <c r="R1237" s="2">
        <f>Tabela1[[#This Row],[distância '[km']]]*(1+'Custos Unitários'!$C$8)*('Custos Unitários'!$C$21*'Custos Unitários'!$C$4*'Custos Unitários'!$E$21+'Custos Unitários'!$C$22*'Custos Unitários'!$C$5*'Custos Unitários'!$E$22)</f>
        <v>9829.4877478110739</v>
      </c>
      <c r="S1237" s="2">
        <f>Tabela1[[#This Row],[Qtdade Amplificação]]*('Custos Unitários'!D$20)+IF(Tabela1[[#This Row],[Qtdade Amplificação]]&gt;4,TRUNC(Tabela1[[#This Row],[Qtdade Amplificação]]/4)*'Custos Unitários'!D$17,0)</f>
        <v>0</v>
      </c>
      <c r="T123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3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37" s="2">
        <f>'Custos Unitários'!$C$23*'Custos Unitários'!$E$23*'Custos Unitários'!$C$6</f>
        <v>24215.39534631159</v>
      </c>
      <c r="W1237" s="5">
        <f>SUM(Tabela3[[#This Row],[opex duto e fibra]:[opex infra estação]])</f>
        <v>67032.128251293805</v>
      </c>
    </row>
    <row r="1238" spans="1:23" x14ac:dyDescent="0.25">
      <c r="A1238" s="10">
        <v>510776</v>
      </c>
      <c r="B1238" s="10" t="s">
        <v>208</v>
      </c>
      <c r="C1238" s="10" t="s">
        <v>3864</v>
      </c>
      <c r="D1238" s="10" t="s">
        <v>3865</v>
      </c>
      <c r="E1238" s="10">
        <v>510622</v>
      </c>
      <c r="F1238" s="10" t="s">
        <v>208</v>
      </c>
      <c r="G1238" s="10" t="s">
        <v>3866</v>
      </c>
      <c r="H1238" s="10" t="s">
        <v>3867</v>
      </c>
      <c r="I1238" s="10">
        <v>1</v>
      </c>
      <c r="J1238" s="11">
        <v>105.533</v>
      </c>
      <c r="K1238" s="11">
        <f>IF(Tabela1[[#This Row],[distância '[km']]]&gt;100,TRUNC(Tabela1[[#This Row],[distância '[km']]]/'Custos Unitários'!$C$7,0),0)</f>
        <v>1</v>
      </c>
      <c r="L1238" s="1">
        <f>Tabela1[[#This Row],[distância '[km']]]*(1+'Custos Unitários'!$C$8)*(('Custos Unitários'!$C$21*'Custos Unitários'!$C$4)+('Custos Unitários'!$C$22*'Custos Unitários'!$C$5))</f>
        <v>4038524.2174326326</v>
      </c>
      <c r="M1238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123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23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238" s="1">
        <f>'Custos Unitários'!$C$23*'Custos Unitários'!$C$6</f>
        <v>302692.44182889489</v>
      </c>
      <c r="Q1238" s="5">
        <f>SUM(Tabela2[[#This Row],[custo duto e fibra]:[custo infra estação]])</f>
        <v>4992007.5698867347</v>
      </c>
      <c r="R1238" s="2">
        <f>Tabela1[[#This Row],[distância '[km']]]*(1+'Custos Unitários'!$C$8)*('Custos Unitários'!$C$21*'Custos Unitários'!$C$4*'Custos Unitários'!$E$21+'Custos Unitários'!$C$22*'Custos Unitários'!$C$5*'Custos Unitários'!$E$22)</f>
        <v>48462.290609191594</v>
      </c>
      <c r="S1238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123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23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238" s="2">
        <f>'Custos Unitários'!$C$23*'Custos Unitários'!$E$23*'Custos Unitários'!$C$6</f>
        <v>24215.39534631159</v>
      </c>
      <c r="W1238" s="5">
        <f>SUM(Tabela3[[#This Row],[opex duto e fibra]:[opex infra estação]])</f>
        <v>128708.4102610063</v>
      </c>
    </row>
    <row r="1239" spans="1:23" x14ac:dyDescent="0.25">
      <c r="A1239" s="10">
        <v>315970</v>
      </c>
      <c r="B1239" s="10" t="s">
        <v>37</v>
      </c>
      <c r="C1239" s="10" t="s">
        <v>3868</v>
      </c>
      <c r="D1239" s="10" t="s">
        <v>3869</v>
      </c>
      <c r="E1239" s="10">
        <v>311150</v>
      </c>
      <c r="F1239" s="10" t="s">
        <v>37</v>
      </c>
      <c r="G1239" s="10" t="s">
        <v>3560</v>
      </c>
      <c r="H1239" s="10" t="s">
        <v>3561</v>
      </c>
      <c r="I1239" s="10">
        <v>1</v>
      </c>
      <c r="J1239" s="11">
        <v>47.991</v>
      </c>
      <c r="K1239" s="11">
        <f>IF(Tabela1[[#This Row],[distância '[km']]]&gt;100,TRUNC(Tabela1[[#This Row],[distância '[km']]]/'Custos Unitários'!$C$7,0),0)</f>
        <v>0</v>
      </c>
      <c r="L1239" s="1">
        <f>Tabela1[[#This Row],[distância '[km']]]*(1+'Custos Unitários'!$C$8)*(('Custos Unitários'!$C$21*'Custos Unitários'!$C$4)+('Custos Unitários'!$C$22*'Custos Unitários'!$C$5))</f>
        <v>1836513.8460842529</v>
      </c>
      <c r="M1239" s="1">
        <f>Tabela1[[#This Row],[Qtdade Amplificação]]*('Custos Unitários'!C$20)+IF(Tabela1[[#This Row],[Qtdade Amplificação]]&gt;4,TRUNC(Tabela1[[#This Row],[Qtdade Amplificação]]/4)*'Custos Unitários'!C$17,0)</f>
        <v>0</v>
      </c>
      <c r="N123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3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39" s="1">
        <f>'Custos Unitários'!$C$23*'Custos Unitários'!$C$6</f>
        <v>302692.44182889489</v>
      </c>
      <c r="Q1239" s="5">
        <f>SUM(Tabela2[[#This Row],[custo duto e fibra]:[custo infra estação]])</f>
        <v>2505678.085634484</v>
      </c>
      <c r="R1239" s="2">
        <f>Tabela1[[#This Row],[distância '[km']]]*(1+'Custos Unitários'!$C$8)*('Custos Unitários'!$C$21*'Custos Unitários'!$C$4*'Custos Unitários'!$E$21+'Custos Unitários'!$C$22*'Custos Unitários'!$C$5*'Custos Unitários'!$E$22)</f>
        <v>22038.166153011036</v>
      </c>
      <c r="S1239" s="2">
        <f>Tabela1[[#This Row],[Qtdade Amplificação]]*('Custos Unitários'!D$20)+IF(Tabela1[[#This Row],[Qtdade Amplificação]]&gt;4,TRUNC(Tabela1[[#This Row],[Qtdade Amplificação]]/4)*'Custos Unitários'!D$17,0)</f>
        <v>0</v>
      </c>
      <c r="T123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3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39" s="2">
        <f>'Custos Unitários'!$C$23*'Custos Unitários'!$E$23*'Custos Unitários'!$C$6</f>
        <v>24215.39534631159</v>
      </c>
      <c r="W1239" s="5">
        <f>SUM(Tabela3[[#This Row],[opex duto e fibra]:[opex infra estação]])</f>
        <v>79240.806656493762</v>
      </c>
    </row>
    <row r="1240" spans="1:23" x14ac:dyDescent="0.25">
      <c r="A1240" s="10">
        <v>521950</v>
      </c>
      <c r="B1240" s="10" t="s">
        <v>42</v>
      </c>
      <c r="C1240" s="10" t="s">
        <v>3870</v>
      </c>
      <c r="D1240" s="10" t="s">
        <v>3871</v>
      </c>
      <c r="E1240" s="10">
        <v>521680</v>
      </c>
      <c r="F1240" s="10" t="s">
        <v>42</v>
      </c>
      <c r="G1240" s="10" t="s">
        <v>3872</v>
      </c>
      <c r="H1240" s="10" t="s">
        <v>3873</v>
      </c>
      <c r="I1240" s="10">
        <v>1</v>
      </c>
      <c r="J1240" s="11">
        <v>19.324000000000002</v>
      </c>
      <c r="K1240" s="11">
        <f>IF(Tabela1[[#This Row],[distância '[km']]]&gt;100,TRUNC(Tabela1[[#This Row],[distância '[km']]]/'Custos Unitários'!$C$7,0),0)</f>
        <v>0</v>
      </c>
      <c r="L1240" s="1">
        <f>Tabela1[[#This Row],[distância '[km']]]*(1+'Custos Unitários'!$C$8)*(('Custos Unitários'!$C$21*'Custos Unitários'!$C$4)+('Custos Unitários'!$C$22*'Custos Unitários'!$C$5))</f>
        <v>739488.51996691269</v>
      </c>
      <c r="M1240" s="1">
        <f>Tabela1[[#This Row],[Qtdade Amplificação]]*('Custos Unitários'!C$20)+IF(Tabela1[[#This Row],[Qtdade Amplificação]]&gt;4,TRUNC(Tabela1[[#This Row],[Qtdade Amplificação]]/4)*'Custos Unitários'!C$17,0)</f>
        <v>0</v>
      </c>
      <c r="N124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4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40" s="1">
        <f>'Custos Unitários'!$C$23*'Custos Unitários'!$C$6</f>
        <v>302692.44182889489</v>
      </c>
      <c r="Q1240" s="5">
        <f>SUM(Tabela2[[#This Row],[custo duto e fibra]:[custo infra estação]])</f>
        <v>1408652.7595171439</v>
      </c>
      <c r="R1240" s="2">
        <f>Tabela1[[#This Row],[distância '[km']]]*(1+'Custos Unitários'!$C$8)*('Custos Unitários'!$C$21*'Custos Unitários'!$C$4*'Custos Unitários'!$E$21+'Custos Unitários'!$C$22*'Custos Unitários'!$C$5*'Custos Unitários'!$E$22)</f>
        <v>8873.8622396029532</v>
      </c>
      <c r="S1240" s="2">
        <f>Tabela1[[#This Row],[Qtdade Amplificação]]*('Custos Unitários'!D$20)+IF(Tabela1[[#This Row],[Qtdade Amplificação]]&gt;4,TRUNC(Tabela1[[#This Row],[Qtdade Amplificação]]/4)*'Custos Unitários'!D$17,0)</f>
        <v>0</v>
      </c>
      <c r="T124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4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40" s="2">
        <f>'Custos Unitários'!$C$23*'Custos Unitários'!$E$23*'Custos Unitários'!$C$6</f>
        <v>24215.39534631159</v>
      </c>
      <c r="W1240" s="5">
        <f>SUM(Tabela3[[#This Row],[opex duto e fibra]:[opex infra estação]])</f>
        <v>66076.502743085672</v>
      </c>
    </row>
    <row r="1241" spans="1:23" x14ac:dyDescent="0.25">
      <c r="A1241" s="10">
        <v>280650</v>
      </c>
      <c r="B1241" s="10" t="s">
        <v>816</v>
      </c>
      <c r="C1241" s="10" t="s">
        <v>3874</v>
      </c>
      <c r="D1241" s="10" t="s">
        <v>3875</v>
      </c>
      <c r="E1241" s="10">
        <v>280590</v>
      </c>
      <c r="F1241" s="10" t="s">
        <v>816</v>
      </c>
      <c r="G1241" s="10" t="s">
        <v>625</v>
      </c>
      <c r="H1241" s="10" t="s">
        <v>1563</v>
      </c>
      <c r="I1241" s="10">
        <v>1</v>
      </c>
      <c r="J1241" s="11">
        <v>12.516</v>
      </c>
      <c r="K1241" s="11">
        <f>IF(Tabela1[[#This Row],[distância '[km']]]&gt;100,TRUNC(Tabela1[[#This Row],[distância '[km']]]/'Custos Unitários'!$C$7,0),0)</f>
        <v>0</v>
      </c>
      <c r="L1241" s="1">
        <f>Tabela1[[#This Row],[distância '[km']]]*(1+'Custos Unitários'!$C$8)*(('Custos Unitários'!$C$21*'Custos Unitários'!$C$4)+('Custos Unitários'!$C$22*'Custos Unitários'!$C$5))</f>
        <v>478960.79051469045</v>
      </c>
      <c r="M1241" s="1">
        <f>Tabela1[[#This Row],[Qtdade Amplificação]]*('Custos Unitários'!C$20)+IF(Tabela1[[#This Row],[Qtdade Amplificação]]&gt;4,TRUNC(Tabela1[[#This Row],[Qtdade Amplificação]]/4)*'Custos Unitários'!C$17,0)</f>
        <v>0</v>
      </c>
      <c r="N124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4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41" s="1">
        <f>'Custos Unitários'!$C$23*'Custos Unitários'!$C$6</f>
        <v>302692.44182889489</v>
      </c>
      <c r="Q1241" s="5">
        <f>SUM(Tabela2[[#This Row],[custo duto e fibra]:[custo infra estação]])</f>
        <v>1148125.0300649218</v>
      </c>
      <c r="R1241" s="2">
        <f>Tabela1[[#This Row],[distância '[km']]]*(1+'Custos Unitários'!$C$8)*('Custos Unitários'!$C$21*'Custos Unitários'!$C$4*'Custos Unitários'!$E$21+'Custos Unitários'!$C$22*'Custos Unitários'!$C$5*'Custos Unitários'!$E$22)</f>
        <v>5747.5294861762859</v>
      </c>
      <c r="S1241" s="2">
        <f>Tabela1[[#This Row],[Qtdade Amplificação]]*('Custos Unitários'!D$20)+IF(Tabela1[[#This Row],[Qtdade Amplificação]]&gt;4,TRUNC(Tabela1[[#This Row],[Qtdade Amplificação]]/4)*'Custos Unitários'!D$17,0)</f>
        <v>0</v>
      </c>
      <c r="T124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4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41" s="2">
        <f>'Custos Unitários'!$C$23*'Custos Unitários'!$E$23*'Custos Unitários'!$C$6</f>
        <v>24215.39534631159</v>
      </c>
      <c r="W1241" s="5">
        <f>SUM(Tabela3[[#This Row],[opex duto e fibra]:[opex infra estação]])</f>
        <v>62950.169989659014</v>
      </c>
    </row>
    <row r="1242" spans="1:23" x14ac:dyDescent="0.25">
      <c r="A1242" s="10">
        <v>220937</v>
      </c>
      <c r="B1242" s="10" t="s">
        <v>27</v>
      </c>
      <c r="C1242" s="10" t="s">
        <v>3876</v>
      </c>
      <c r="D1242" s="10" t="s">
        <v>3877</v>
      </c>
      <c r="E1242" s="10">
        <v>220100</v>
      </c>
      <c r="F1242" s="10" t="s">
        <v>27</v>
      </c>
      <c r="G1242" s="10" t="s">
        <v>941</v>
      </c>
      <c r="H1242" s="10" t="s">
        <v>942</v>
      </c>
      <c r="I1242" s="10">
        <v>1</v>
      </c>
      <c r="J1242" s="11">
        <v>45.262</v>
      </c>
      <c r="K1242" s="11">
        <f>IF(Tabela1[[#This Row],[distância '[km']]]&gt;100,TRUNC(Tabela1[[#This Row],[distância '[km']]]/'Custos Unitários'!$C$7,0),0)</f>
        <v>0</v>
      </c>
      <c r="L1242" s="1">
        <f>Tabela1[[#This Row],[distância '[km']]]*(1+'Custos Unitários'!$C$8)*(('Custos Unitários'!$C$21*'Custos Unitários'!$C$4)+('Custos Unitários'!$C$22*'Custos Unitários'!$C$5))</f>
        <v>1732080.8005973091</v>
      </c>
      <c r="M1242" s="1">
        <f>Tabela1[[#This Row],[Qtdade Amplificação]]*('Custos Unitários'!C$20)+IF(Tabela1[[#This Row],[Qtdade Amplificação]]&gt;4,TRUNC(Tabela1[[#This Row],[Qtdade Amplificação]]/4)*'Custos Unitários'!C$17,0)</f>
        <v>0</v>
      </c>
      <c r="N124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4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42" s="1">
        <f>'Custos Unitários'!$C$23*'Custos Unitários'!$C$6</f>
        <v>302692.44182889489</v>
      </c>
      <c r="Q1242" s="5">
        <f>SUM(Tabela2[[#This Row],[custo duto e fibra]:[custo infra estação]])</f>
        <v>2401245.0401475402</v>
      </c>
      <c r="R1242" s="2">
        <f>Tabela1[[#This Row],[distância '[km']]]*(1+'Custos Unitários'!$C$8)*('Custos Unitários'!$C$21*'Custos Unitários'!$C$4*'Custos Unitários'!$E$21+'Custos Unitários'!$C$22*'Custos Unitários'!$C$5*'Custos Unitários'!$E$22)</f>
        <v>20784.96960716771</v>
      </c>
      <c r="S1242" s="2">
        <f>Tabela1[[#This Row],[Qtdade Amplificação]]*('Custos Unitários'!D$20)+IF(Tabela1[[#This Row],[Qtdade Amplificação]]&gt;4,TRUNC(Tabela1[[#This Row],[Qtdade Amplificação]]/4)*'Custos Unitários'!D$17,0)</f>
        <v>0</v>
      </c>
      <c r="T124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4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42" s="2">
        <f>'Custos Unitários'!$C$23*'Custos Unitários'!$E$23*'Custos Unitários'!$C$6</f>
        <v>24215.39534631159</v>
      </c>
      <c r="W1242" s="5">
        <f>SUM(Tabela3[[#This Row],[opex duto e fibra]:[opex infra estação]])</f>
        <v>77987.610110650436</v>
      </c>
    </row>
    <row r="1243" spans="1:23" x14ac:dyDescent="0.25">
      <c r="A1243" s="10">
        <v>120043</v>
      </c>
      <c r="B1243" s="10" t="s">
        <v>691</v>
      </c>
      <c r="C1243" s="10" t="s">
        <v>3878</v>
      </c>
      <c r="D1243" s="10" t="s">
        <v>3879</v>
      </c>
      <c r="E1243" s="10">
        <v>120030</v>
      </c>
      <c r="F1243" s="10" t="s">
        <v>691</v>
      </c>
      <c r="G1243" s="10" t="s">
        <v>4713</v>
      </c>
      <c r="H1243" s="10" t="s">
        <v>4729</v>
      </c>
      <c r="I1243" s="10">
        <v>0</v>
      </c>
      <c r="J1243" s="11">
        <v>141.9522901439835</v>
      </c>
      <c r="K1243" s="11">
        <f>IF(Tabela1[[#This Row],[distância '[km']]]&gt;100,TRUNC(Tabela1[[#This Row],[distância '[km']]]/'Custos Unitários'!$C$7,0),0)</f>
        <v>2</v>
      </c>
      <c r="L1243" s="1">
        <f>Tabela1[[#This Row],[distância '[km']]]*(1+'Custos Unitários'!$C$8)*(('Custos Unitários'!$C$21*'Custos Unitários'!$C$4)+('Custos Unitários'!$C$22*'Custos Unitários'!$C$5))</f>
        <v>5432213.2552519208</v>
      </c>
      <c r="M1243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124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24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243" s="1">
        <f>'Custos Unitários'!$C$23*'Custos Unitários'!$C$6</f>
        <v>302692.44182889489</v>
      </c>
      <c r="Q1243" s="5">
        <f>SUM(Tabela2[[#This Row],[custo duto e fibra]:[custo infra estação]])</f>
        <v>6618704.3795184251</v>
      </c>
      <c r="R1243" s="2">
        <f>Tabela1[[#This Row],[distância '[km']]]*(1+'Custos Unitários'!$C$8)*('Custos Unitários'!$C$21*'Custos Unitários'!$C$4*'Custos Unitários'!$E$21+'Custos Unitários'!$C$22*'Custos Unitários'!$C$5*'Custos Unitários'!$E$22)</f>
        <v>65186.559063023058</v>
      </c>
      <c r="S1243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124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24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243" s="2">
        <f>'Custos Unitários'!$C$23*'Custos Unitários'!$E$23*'Custos Unitários'!$C$6</f>
        <v>24215.39534631159</v>
      </c>
      <c r="W1243" s="5">
        <f>SUM(Tabela3[[#This Row],[opex duto e fibra]:[opex infra estação]])</f>
        <v>163345.02375402278</v>
      </c>
    </row>
    <row r="1244" spans="1:23" x14ac:dyDescent="0.25">
      <c r="A1244" s="10">
        <v>354765</v>
      </c>
      <c r="B1244" s="10" t="s">
        <v>158</v>
      </c>
      <c r="C1244" s="10" t="s">
        <v>4907</v>
      </c>
      <c r="D1244" s="10" t="s">
        <v>4908</v>
      </c>
      <c r="E1244" s="10">
        <v>355580</v>
      </c>
      <c r="F1244" s="10" t="s">
        <v>158</v>
      </c>
      <c r="G1244" s="10" t="s">
        <v>4909</v>
      </c>
      <c r="H1244" s="10" t="s">
        <v>4910</v>
      </c>
      <c r="I1244" s="10">
        <v>1</v>
      </c>
      <c r="J1244" s="11">
        <v>8.2989999999999995</v>
      </c>
      <c r="K1244" s="11">
        <f>IF(Tabela1[[#This Row],[distância '[km']]]&gt;100,TRUNC(Tabela1[[#This Row],[distância '[km']]]/'Custos Unitários'!$C$7,0),0)</f>
        <v>0</v>
      </c>
      <c r="L1244" s="1">
        <f>Tabela1[[#This Row],[distância '[km']]]*(1+'Custos Unitários'!$C$8)*(('Custos Unitários'!$C$21*'Custos Unitários'!$C$4)+('Custos Unitários'!$C$22*'Custos Unitários'!$C$5))</f>
        <v>317585.13906051579</v>
      </c>
      <c r="M1244" s="1">
        <f>Tabela1[[#This Row],[Qtdade Amplificação]]*('Custos Unitários'!C$20)+IF(Tabela1[[#This Row],[Qtdade Amplificação]]&gt;4,TRUNC(Tabela1[[#This Row],[Qtdade Amplificação]]/4)*'Custos Unitários'!C$17,0)</f>
        <v>0</v>
      </c>
      <c r="N124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4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44" s="1">
        <f>'Custos Unitários'!$C$23*'Custos Unitários'!$C$6</f>
        <v>302692.44182889489</v>
      </c>
      <c r="Q1244" s="5">
        <f>SUM(Tabela2[[#This Row],[custo duto e fibra]:[custo infra estação]])</f>
        <v>986749.37861074705</v>
      </c>
      <c r="R1244" s="2">
        <f>Tabela1[[#This Row],[distância '[km']]]*(1+'Custos Unitários'!$C$8)*('Custos Unitários'!$C$21*'Custos Unitários'!$C$4*'Custos Unitários'!$E$21+'Custos Unitários'!$C$22*'Custos Unitários'!$C$5*'Custos Unitários'!$E$22)</f>
        <v>3811.02166872619</v>
      </c>
      <c r="S1244" s="2">
        <f>Tabela1[[#This Row],[Qtdade Amplificação]]*('Custos Unitários'!D$20)+IF(Tabela1[[#This Row],[Qtdade Amplificação]]&gt;4,TRUNC(Tabela1[[#This Row],[Qtdade Amplificação]]/4)*'Custos Unitários'!D$17,0)</f>
        <v>0</v>
      </c>
      <c r="T124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4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44" s="2">
        <f>'Custos Unitários'!$C$23*'Custos Unitários'!$E$23*'Custos Unitários'!$C$6</f>
        <v>24215.39534631159</v>
      </c>
      <c r="W1244" s="5">
        <f>SUM(Tabela3[[#This Row],[opex duto e fibra]:[opex infra estação]])</f>
        <v>61013.662172208918</v>
      </c>
    </row>
    <row r="1245" spans="1:23" x14ac:dyDescent="0.25">
      <c r="A1245" s="10">
        <v>251380</v>
      </c>
      <c r="B1245" s="10" t="s">
        <v>61</v>
      </c>
      <c r="C1245" s="10" t="s">
        <v>3880</v>
      </c>
      <c r="D1245" s="10" t="s">
        <v>3881</v>
      </c>
      <c r="E1245" s="10">
        <v>251080</v>
      </c>
      <c r="F1245" s="10" t="s">
        <v>61</v>
      </c>
      <c r="G1245" s="10" t="s">
        <v>921</v>
      </c>
      <c r="H1245" s="10" t="s">
        <v>922</v>
      </c>
      <c r="I1245" s="10">
        <v>1</v>
      </c>
      <c r="J1245" s="11">
        <v>22.303000000000001</v>
      </c>
      <c r="K1245" s="11">
        <f>IF(Tabela1[[#This Row],[distância '[km']]]&gt;100,TRUNC(Tabela1[[#This Row],[distância '[km']]]/'Custos Unitários'!$C$7,0),0)</f>
        <v>0</v>
      </c>
      <c r="L1245" s="1">
        <f>Tabela1[[#This Row],[distância '[km']]]*(1+'Custos Unitários'!$C$8)*(('Custos Unitários'!$C$21*'Custos Unitários'!$C$4)+('Custos Unitários'!$C$22*'Custos Unitários'!$C$5))</f>
        <v>853488.53554243699</v>
      </c>
      <c r="M1245" s="1">
        <f>Tabela1[[#This Row],[Qtdade Amplificação]]*('Custos Unitários'!C$20)+IF(Tabela1[[#This Row],[Qtdade Amplificação]]&gt;4,TRUNC(Tabela1[[#This Row],[Qtdade Amplificação]]/4)*'Custos Unitários'!C$17,0)</f>
        <v>0</v>
      </c>
      <c r="N124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4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45" s="1">
        <f>'Custos Unitários'!$C$23*'Custos Unitários'!$C$6</f>
        <v>302692.44182889489</v>
      </c>
      <c r="Q1245" s="5">
        <f>SUM(Tabela2[[#This Row],[custo duto e fibra]:[custo infra estação]])</f>
        <v>1522652.7750926681</v>
      </c>
      <c r="R1245" s="2">
        <f>Tabela1[[#This Row],[distância '[km']]]*(1+'Custos Unitários'!$C$8)*('Custos Unitários'!$C$21*'Custos Unitários'!$C$4*'Custos Unitários'!$E$21+'Custos Unitários'!$C$22*'Custos Unitários'!$C$5*'Custos Unitários'!$E$22)</f>
        <v>10241.862426509246</v>
      </c>
      <c r="S1245" s="2">
        <f>Tabela1[[#This Row],[Qtdade Amplificação]]*('Custos Unitários'!D$20)+IF(Tabela1[[#This Row],[Qtdade Amplificação]]&gt;4,TRUNC(Tabela1[[#This Row],[Qtdade Amplificação]]/4)*'Custos Unitários'!D$17,0)</f>
        <v>0</v>
      </c>
      <c r="T124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4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45" s="2">
        <f>'Custos Unitários'!$C$23*'Custos Unitários'!$E$23*'Custos Unitários'!$C$6</f>
        <v>24215.39534631159</v>
      </c>
      <c r="W1245" s="5">
        <f>SUM(Tabela3[[#This Row],[opex duto e fibra]:[opex infra estação]])</f>
        <v>67444.50292999197</v>
      </c>
    </row>
    <row r="1246" spans="1:23" x14ac:dyDescent="0.25">
      <c r="A1246" s="10">
        <v>171900</v>
      </c>
      <c r="B1246" s="10" t="s">
        <v>20</v>
      </c>
      <c r="C1246" s="10" t="s">
        <v>3882</v>
      </c>
      <c r="D1246" s="10" t="s">
        <v>3883</v>
      </c>
      <c r="E1246" s="10">
        <v>172100</v>
      </c>
      <c r="F1246" s="10" t="s">
        <v>20</v>
      </c>
      <c r="G1246" s="10" t="s">
        <v>315</v>
      </c>
      <c r="H1246" s="10" t="s">
        <v>316</v>
      </c>
      <c r="I1246" s="10">
        <v>1</v>
      </c>
      <c r="J1246" s="11">
        <v>81.706000000000003</v>
      </c>
      <c r="K1246" s="11">
        <f>IF(Tabela1[[#This Row],[distância '[km']]]&gt;100,TRUNC(Tabela1[[#This Row],[distância '[km']]]/'Custos Unitários'!$C$7,0),0)</f>
        <v>0</v>
      </c>
      <c r="L1246" s="1">
        <f>Tabela1[[#This Row],[distância '[km']]]*(1+'Custos Unitários'!$C$8)*(('Custos Unitários'!$C$21*'Custos Unitários'!$C$4)+('Custos Unitários'!$C$22*'Custos Unitários'!$C$5))</f>
        <v>3126715.4322302095</v>
      </c>
      <c r="M1246" s="1">
        <f>Tabela1[[#This Row],[Qtdade Amplificação]]*('Custos Unitários'!C$20)+IF(Tabela1[[#This Row],[Qtdade Amplificação]]&gt;4,TRUNC(Tabela1[[#This Row],[Qtdade Amplificação]]/4)*'Custos Unitários'!C$17,0)</f>
        <v>0</v>
      </c>
      <c r="N124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24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246" s="1">
        <f>'Custos Unitários'!$C$23*'Custos Unitários'!$C$6</f>
        <v>302692.44182889489</v>
      </c>
      <c r="Q1246" s="5">
        <f>SUM(Tabela2[[#This Row],[custo duto e fibra]:[custo infra estação]])</f>
        <v>3847191.0128719099</v>
      </c>
      <c r="R1246" s="2">
        <f>Tabela1[[#This Row],[distância '[km']]]*(1+'Custos Unitários'!$C$8)*('Custos Unitários'!$C$21*'Custos Unitários'!$C$4*'Custos Unitários'!$E$21+'Custos Unitários'!$C$22*'Custos Unitários'!$C$5*'Custos Unitários'!$E$22)</f>
        <v>37520.585186762517</v>
      </c>
      <c r="S1246" s="2">
        <f>Tabela1[[#This Row],[Qtdade Amplificação]]*('Custos Unitários'!D$20)+IF(Tabela1[[#This Row],[Qtdade Amplificação]]&gt;4,TRUNC(Tabela1[[#This Row],[Qtdade Amplificação]]/4)*'Custos Unitários'!D$17,0)</f>
        <v>0</v>
      </c>
      <c r="T124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24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246" s="2">
        <f>'Custos Unitários'!$C$23*'Custos Unitários'!$E$23*'Custos Unitários'!$C$6</f>
        <v>24215.39534631159</v>
      </c>
      <c r="W1246" s="5">
        <f>SUM(Tabela3[[#This Row],[opex duto e fibra]:[opex infra estação]])</f>
        <v>99854.359799392187</v>
      </c>
    </row>
    <row r="1247" spans="1:23" x14ac:dyDescent="0.25">
      <c r="A1247" s="10">
        <v>510777</v>
      </c>
      <c r="B1247" s="10" t="s">
        <v>208</v>
      </c>
      <c r="C1247" s="10" t="s">
        <v>3884</v>
      </c>
      <c r="D1247" s="10" t="s">
        <v>3885</v>
      </c>
      <c r="E1247" s="10">
        <v>510335</v>
      </c>
      <c r="F1247" s="10" t="s">
        <v>208</v>
      </c>
      <c r="G1247" s="10" t="s">
        <v>1033</v>
      </c>
      <c r="H1247" s="10" t="s">
        <v>1034</v>
      </c>
      <c r="I1247" s="10">
        <v>1</v>
      </c>
      <c r="J1247" s="11">
        <v>159.18100000000001</v>
      </c>
      <c r="K1247" s="11">
        <f>IF(Tabela1[[#This Row],[distância '[km']]]&gt;100,TRUNC(Tabela1[[#This Row],[distância '[km']]]/'Custos Unitários'!$C$7,0),0)</f>
        <v>2</v>
      </c>
      <c r="L1247" s="1">
        <f>Tabela1[[#This Row],[distância '[km']]]*(1+'Custos Unitários'!$C$8)*(('Custos Unitários'!$C$21*'Custos Unitários'!$C$4)+('Custos Unitários'!$C$22*'Custos Unitários'!$C$5))</f>
        <v>6091519.4626812842</v>
      </c>
      <c r="M1247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124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24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247" s="1">
        <f>'Custos Unitários'!$C$23*'Custos Unitários'!$C$6</f>
        <v>302692.44182889489</v>
      </c>
      <c r="Q1247" s="5">
        <f>SUM(Tabela2[[#This Row],[custo duto e fibra]:[custo infra estação]])</f>
        <v>7278010.5869477876</v>
      </c>
      <c r="R1247" s="2">
        <f>Tabela1[[#This Row],[distância '[km']]]*(1+'Custos Unitários'!$C$8)*('Custos Unitários'!$C$21*'Custos Unitários'!$C$4*'Custos Unitários'!$E$21+'Custos Unitários'!$C$22*'Custos Unitários'!$C$5*'Custos Unitários'!$E$22)</f>
        <v>73098.233552175414</v>
      </c>
      <c r="S1247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124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24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247" s="2">
        <f>'Custos Unitários'!$C$23*'Custos Unitários'!$E$23*'Custos Unitários'!$C$6</f>
        <v>24215.39534631159</v>
      </c>
      <c r="W1247" s="5">
        <f>SUM(Tabela3[[#This Row],[opex duto e fibra]:[opex infra estação]])</f>
        <v>171256.69824317514</v>
      </c>
    </row>
    <row r="1248" spans="1:23" x14ac:dyDescent="0.25">
      <c r="A1248" s="10">
        <v>261280</v>
      </c>
      <c r="B1248" s="10" t="s">
        <v>13</v>
      </c>
      <c r="C1248" s="10" t="s">
        <v>3884</v>
      </c>
      <c r="D1248" s="10" t="s">
        <v>3886</v>
      </c>
      <c r="E1248" s="10">
        <v>250939</v>
      </c>
      <c r="F1248" s="10" t="s">
        <v>61</v>
      </c>
      <c r="G1248" s="10" t="s">
        <v>2068</v>
      </c>
      <c r="H1248" s="10" t="s">
        <v>2069</v>
      </c>
      <c r="I1248" s="10">
        <v>1</v>
      </c>
      <c r="J1248" s="11">
        <v>25.338000000000001</v>
      </c>
      <c r="K1248" s="11">
        <f>IF(Tabela1[[#This Row],[distância '[km']]]&gt;100,TRUNC(Tabela1[[#This Row],[distância '[km']]]/'Custos Unitários'!$C$7,0),0)</f>
        <v>0</v>
      </c>
      <c r="L1248" s="1">
        <f>Tabela1[[#This Row],[distância '[km']]]*(1+'Custos Unitários'!$C$8)*(('Custos Unitários'!$C$21*'Custos Unitários'!$C$4)+('Custos Unitários'!$C$22*'Custos Unitários'!$C$5))</f>
        <v>969631.55241780344</v>
      </c>
      <c r="M1248" s="1">
        <f>Tabela1[[#This Row],[Qtdade Amplificação]]*('Custos Unitários'!C$20)+IF(Tabela1[[#This Row],[Qtdade Amplificação]]&gt;4,TRUNC(Tabela1[[#This Row],[Qtdade Amplificação]]/4)*'Custos Unitários'!C$17,0)</f>
        <v>0</v>
      </c>
      <c r="N124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4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48" s="1">
        <f>'Custos Unitários'!$C$23*'Custos Unitários'!$C$6</f>
        <v>302692.44182889489</v>
      </c>
      <c r="Q1248" s="5">
        <f>SUM(Tabela2[[#This Row],[custo duto e fibra]:[custo infra estação]])</f>
        <v>1638795.7919680346</v>
      </c>
      <c r="R1248" s="2">
        <f>Tabela1[[#This Row],[distância '[km']]]*(1+'Custos Unitários'!$C$8)*('Custos Unitários'!$C$21*'Custos Unitários'!$C$4*'Custos Unitários'!$E$21+'Custos Unitários'!$C$22*'Custos Unitários'!$C$5*'Custos Unitários'!$E$22)</f>
        <v>11635.578629013642</v>
      </c>
      <c r="S1248" s="2">
        <f>Tabela1[[#This Row],[Qtdade Amplificação]]*('Custos Unitários'!D$20)+IF(Tabela1[[#This Row],[Qtdade Amplificação]]&gt;4,TRUNC(Tabela1[[#This Row],[Qtdade Amplificação]]/4)*'Custos Unitários'!D$17,0)</f>
        <v>0</v>
      </c>
      <c r="T124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4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48" s="2">
        <f>'Custos Unitários'!$C$23*'Custos Unitários'!$E$23*'Custos Unitários'!$C$6</f>
        <v>24215.39534631159</v>
      </c>
      <c r="W1248" s="5">
        <f>SUM(Tabela3[[#This Row],[opex duto e fibra]:[opex infra estação]])</f>
        <v>68838.219132496364</v>
      </c>
    </row>
    <row r="1249" spans="1:23" x14ac:dyDescent="0.25">
      <c r="A1249" s="10">
        <v>521970</v>
      </c>
      <c r="B1249" s="10" t="s">
        <v>42</v>
      </c>
      <c r="C1249" s="10" t="s">
        <v>3887</v>
      </c>
      <c r="D1249" s="10" t="s">
        <v>3888</v>
      </c>
      <c r="E1249" s="10">
        <v>521690</v>
      </c>
      <c r="F1249" s="10" t="s">
        <v>42</v>
      </c>
      <c r="G1249" s="10" t="s">
        <v>1027</v>
      </c>
      <c r="H1249" s="10" t="s">
        <v>1028</v>
      </c>
      <c r="I1249" s="10">
        <v>1</v>
      </c>
      <c r="J1249" s="11">
        <v>44.155999999999999</v>
      </c>
      <c r="K1249" s="11">
        <f>IF(Tabela1[[#This Row],[distância '[km']]]&gt;100,TRUNC(Tabela1[[#This Row],[distância '[km']]]/'Custos Unitários'!$C$7,0),0)</f>
        <v>0</v>
      </c>
      <c r="L1249" s="1">
        <f>Tabela1[[#This Row],[distância '[km']]]*(1+'Custos Unitários'!$C$8)*(('Custos Unitários'!$C$21*'Custos Unitários'!$C$4)+('Custos Unitários'!$C$22*'Custos Unitários'!$C$5))</f>
        <v>1689756.5249254291</v>
      </c>
      <c r="M1249" s="1">
        <f>Tabela1[[#This Row],[Qtdade Amplificação]]*('Custos Unitários'!C$20)+IF(Tabela1[[#This Row],[Qtdade Amplificação]]&gt;4,TRUNC(Tabela1[[#This Row],[Qtdade Amplificação]]/4)*'Custos Unitários'!C$17,0)</f>
        <v>0</v>
      </c>
      <c r="N124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4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49" s="1">
        <f>'Custos Unitários'!$C$23*'Custos Unitários'!$C$6</f>
        <v>302692.44182889489</v>
      </c>
      <c r="Q1249" s="5">
        <f>SUM(Tabela2[[#This Row],[custo duto e fibra]:[custo infra estação]])</f>
        <v>2358920.7644756604</v>
      </c>
      <c r="R1249" s="2">
        <f>Tabela1[[#This Row],[distância '[km']]]*(1+'Custos Unitários'!$C$8)*('Custos Unitários'!$C$21*'Custos Unitários'!$C$4*'Custos Unitários'!$E$21+'Custos Unitários'!$C$22*'Custos Unitários'!$C$5*'Custos Unitários'!$E$22)</f>
        <v>20277.078299105149</v>
      </c>
      <c r="S1249" s="2">
        <f>Tabela1[[#This Row],[Qtdade Amplificação]]*('Custos Unitários'!D$20)+IF(Tabela1[[#This Row],[Qtdade Amplificação]]&gt;4,TRUNC(Tabela1[[#This Row],[Qtdade Amplificação]]/4)*'Custos Unitários'!D$17,0)</f>
        <v>0</v>
      </c>
      <c r="T124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4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49" s="2">
        <f>'Custos Unitários'!$C$23*'Custos Unitários'!$E$23*'Custos Unitários'!$C$6</f>
        <v>24215.39534631159</v>
      </c>
      <c r="W1249" s="5">
        <f>SUM(Tabela3[[#This Row],[opex duto e fibra]:[opex infra estação]])</f>
        <v>77479.718802587871</v>
      </c>
    </row>
    <row r="1250" spans="1:23" x14ac:dyDescent="0.25">
      <c r="A1250" s="10">
        <v>172000</v>
      </c>
      <c r="B1250" s="10" t="s">
        <v>20</v>
      </c>
      <c r="C1250" s="10" t="s">
        <v>3889</v>
      </c>
      <c r="D1250" s="10" t="s">
        <v>3890</v>
      </c>
      <c r="E1250" s="10">
        <v>171380</v>
      </c>
      <c r="F1250" s="10" t="s">
        <v>20</v>
      </c>
      <c r="G1250" s="10" t="s">
        <v>3891</v>
      </c>
      <c r="H1250" s="10" t="s">
        <v>3892</v>
      </c>
      <c r="I1250" s="10">
        <v>1</v>
      </c>
      <c r="J1250" s="11">
        <v>24.893999999999998</v>
      </c>
      <c r="K1250" s="11">
        <f>IF(Tabela1[[#This Row],[distância '[km']]]&gt;100,TRUNC(Tabela1[[#This Row],[distância '[km']]]/'Custos Unitários'!$C$7,0),0)</f>
        <v>0</v>
      </c>
      <c r="L1250" s="1">
        <f>Tabela1[[#This Row],[distância '[km']]]*(1+'Custos Unitários'!$C$8)*(('Custos Unitários'!$C$21*'Custos Unitários'!$C$4)+('Custos Unitários'!$C$22*'Custos Unitários'!$C$5))</f>
        <v>952640.61354048457</v>
      </c>
      <c r="M1250" s="1">
        <f>Tabela1[[#This Row],[Qtdade Amplificação]]*('Custos Unitários'!C$20)+IF(Tabela1[[#This Row],[Qtdade Amplificação]]&gt;4,TRUNC(Tabela1[[#This Row],[Qtdade Amplificação]]/4)*'Custos Unitários'!C$17,0)</f>
        <v>0</v>
      </c>
      <c r="N125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5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50" s="1">
        <f>'Custos Unitários'!$C$23*'Custos Unitários'!$C$6</f>
        <v>302692.44182889489</v>
      </c>
      <c r="Q1250" s="5">
        <f>SUM(Tabela2[[#This Row],[custo duto e fibra]:[custo infra estação]])</f>
        <v>1621804.8530907156</v>
      </c>
      <c r="R1250" s="2">
        <f>Tabela1[[#This Row],[distância '[km']]]*(1+'Custos Unitários'!$C$8)*('Custos Unitários'!$C$21*'Custos Unitários'!$C$4*'Custos Unitários'!$E$21+'Custos Unitários'!$C$22*'Custos Unitários'!$C$5*'Custos Unitários'!$E$22)</f>
        <v>11431.687362485814</v>
      </c>
      <c r="S1250" s="2">
        <f>Tabela1[[#This Row],[Qtdade Amplificação]]*('Custos Unitários'!D$20)+IF(Tabela1[[#This Row],[Qtdade Amplificação]]&gt;4,TRUNC(Tabela1[[#This Row],[Qtdade Amplificação]]/4)*'Custos Unitários'!D$17,0)</f>
        <v>0</v>
      </c>
      <c r="T125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5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50" s="2">
        <f>'Custos Unitários'!$C$23*'Custos Unitários'!$E$23*'Custos Unitários'!$C$6</f>
        <v>24215.39534631159</v>
      </c>
      <c r="W1250" s="5">
        <f>SUM(Tabela3[[#This Row],[opex duto e fibra]:[opex infra estação]])</f>
        <v>68634.327865968546</v>
      </c>
    </row>
    <row r="1251" spans="1:23" x14ac:dyDescent="0.25">
      <c r="A1251" s="10">
        <v>315840</v>
      </c>
      <c r="B1251" s="10" t="s">
        <v>37</v>
      </c>
      <c r="C1251" s="10" t="s">
        <v>3895</v>
      </c>
      <c r="D1251" s="10" t="s">
        <v>3896</v>
      </c>
      <c r="E1251" s="10">
        <v>311530</v>
      </c>
      <c r="F1251" s="10" t="s">
        <v>37</v>
      </c>
      <c r="G1251" s="10" t="s">
        <v>2192</v>
      </c>
      <c r="H1251" s="10" t="s">
        <v>2193</v>
      </c>
      <c r="I1251" s="10">
        <v>1</v>
      </c>
      <c r="J1251" s="11">
        <v>23.65</v>
      </c>
      <c r="K1251" s="11">
        <f>IF(Tabela1[[#This Row],[distância '[km']]]&gt;100,TRUNC(Tabela1[[#This Row],[distância '[km']]]/'Custos Unitários'!$C$7,0),0)</f>
        <v>0</v>
      </c>
      <c r="L1251" s="1">
        <f>Tabela1[[#This Row],[distância '[km']]]*(1+'Custos Unitários'!$C$8)*(('Custos Unitários'!$C$21*'Custos Unitários'!$C$4)+('Custos Unitários'!$C$22*'Custos Unitários'!$C$5))</f>
        <v>905035.37037970836</v>
      </c>
      <c r="M1251" s="1">
        <f>Tabela1[[#This Row],[Qtdade Amplificação]]*('Custos Unitários'!C$20)+IF(Tabela1[[#This Row],[Qtdade Amplificação]]&gt;4,TRUNC(Tabela1[[#This Row],[Qtdade Amplificação]]/4)*'Custos Unitários'!C$17,0)</f>
        <v>0</v>
      </c>
      <c r="N125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5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51" s="1">
        <f>'Custos Unitários'!$C$23*'Custos Unitários'!$C$6</f>
        <v>302692.44182889489</v>
      </c>
      <c r="Q1251" s="5">
        <f>SUM(Tabela2[[#This Row],[custo duto e fibra]:[custo infra estação]])</f>
        <v>1574199.6099299395</v>
      </c>
      <c r="R1251" s="2">
        <f>Tabela1[[#This Row],[distância '[km']]]*(1+'Custos Unitários'!$C$8)*('Custos Unitários'!$C$21*'Custos Unitários'!$C$4*'Custos Unitários'!$E$21+'Custos Unitários'!$C$22*'Custos Unitários'!$C$5*'Custos Unitários'!$E$22)</f>
        <v>10860.4244445565</v>
      </c>
      <c r="S1251" s="2">
        <f>Tabela1[[#This Row],[Qtdade Amplificação]]*('Custos Unitários'!D$20)+IF(Tabela1[[#This Row],[Qtdade Amplificação]]&gt;4,TRUNC(Tabela1[[#This Row],[Qtdade Amplificação]]/4)*'Custos Unitários'!D$17,0)</f>
        <v>0</v>
      </c>
      <c r="T125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5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51" s="2">
        <f>'Custos Unitários'!$C$23*'Custos Unitários'!$E$23*'Custos Unitários'!$C$6</f>
        <v>24215.39534631159</v>
      </c>
      <c r="W1251" s="5">
        <f>SUM(Tabela3[[#This Row],[opex duto e fibra]:[opex infra estação]])</f>
        <v>68063.064948039231</v>
      </c>
    </row>
    <row r="1252" spans="1:23" x14ac:dyDescent="0.25">
      <c r="A1252" s="10">
        <v>251350</v>
      </c>
      <c r="B1252" s="10" t="s">
        <v>61</v>
      </c>
      <c r="C1252" s="10" t="s">
        <v>3897</v>
      </c>
      <c r="D1252" s="10" t="s">
        <v>3898</v>
      </c>
      <c r="E1252" s="10">
        <v>250440</v>
      </c>
      <c r="F1252" s="10" t="s">
        <v>61</v>
      </c>
      <c r="G1252" s="10" t="s">
        <v>1997</v>
      </c>
      <c r="H1252" s="10" t="s">
        <v>1998</v>
      </c>
      <c r="I1252" s="10">
        <v>1</v>
      </c>
      <c r="J1252" s="11">
        <v>33.097000000000001</v>
      </c>
      <c r="K1252" s="11">
        <f>IF(Tabela1[[#This Row],[distância '[km']]]&gt;100,TRUNC(Tabela1[[#This Row],[distância '[km']]]/'Custos Unitários'!$C$7,0),0)</f>
        <v>0</v>
      </c>
      <c r="L1252" s="1">
        <f>Tabela1[[#This Row],[distância '[km']]]*(1+'Custos Unitários'!$C$8)*(('Custos Unitários'!$C$21*'Custos Unitários'!$C$4)+('Custos Unitários'!$C$22*'Custos Unitários'!$C$5))</f>
        <v>1266552.0360869856</v>
      </c>
      <c r="M1252" s="1">
        <f>Tabela1[[#This Row],[Qtdade Amplificação]]*('Custos Unitários'!C$20)+IF(Tabela1[[#This Row],[Qtdade Amplificação]]&gt;4,TRUNC(Tabela1[[#This Row],[Qtdade Amplificação]]/4)*'Custos Unitários'!C$17,0)</f>
        <v>0</v>
      </c>
      <c r="N125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5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52" s="1">
        <f>'Custos Unitários'!$C$23*'Custos Unitários'!$C$6</f>
        <v>302692.44182889489</v>
      </c>
      <c r="Q1252" s="5">
        <f>SUM(Tabela2[[#This Row],[custo duto e fibra]:[custo infra estação]])</f>
        <v>1935716.2756372166</v>
      </c>
      <c r="R1252" s="2">
        <f>Tabela1[[#This Row],[distância '[km']]]*(1+'Custos Unitários'!$C$8)*('Custos Unitários'!$C$21*'Custos Unitários'!$C$4*'Custos Unitários'!$E$21+'Custos Unitários'!$C$22*'Custos Unitários'!$C$5*'Custos Unitários'!$E$22)</f>
        <v>15198.624433043828</v>
      </c>
      <c r="S1252" s="2">
        <f>Tabela1[[#This Row],[Qtdade Amplificação]]*('Custos Unitários'!D$20)+IF(Tabela1[[#This Row],[Qtdade Amplificação]]&gt;4,TRUNC(Tabela1[[#This Row],[Qtdade Amplificação]]/4)*'Custos Unitários'!D$17,0)</f>
        <v>0</v>
      </c>
      <c r="T125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5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52" s="2">
        <f>'Custos Unitários'!$C$23*'Custos Unitários'!$E$23*'Custos Unitários'!$C$6</f>
        <v>24215.39534631159</v>
      </c>
      <c r="W1252" s="5">
        <f>SUM(Tabela3[[#This Row],[opex duto e fibra]:[opex infra estação]])</f>
        <v>72401.264936526553</v>
      </c>
    </row>
    <row r="1253" spans="1:23" x14ac:dyDescent="0.25">
      <c r="A1253" s="10">
        <v>315850</v>
      </c>
      <c r="B1253" s="10" t="s">
        <v>37</v>
      </c>
      <c r="C1253" s="10" t="s">
        <v>3899</v>
      </c>
      <c r="D1253" s="10" t="s">
        <v>3900</v>
      </c>
      <c r="E1253" s="10">
        <v>311890</v>
      </c>
      <c r="F1253" s="10" t="s">
        <v>37</v>
      </c>
      <c r="G1253" s="10" t="s">
        <v>3901</v>
      </c>
      <c r="H1253" s="10" t="s">
        <v>3902</v>
      </c>
      <c r="I1253" s="10">
        <v>1</v>
      </c>
      <c r="J1253" s="11">
        <v>43.470999999999997</v>
      </c>
      <c r="K1253" s="11">
        <f>IF(Tabela1[[#This Row],[distância '[km']]]&gt;100,TRUNC(Tabela1[[#This Row],[distância '[km']]]/'Custos Unitários'!$C$7,0),0)</f>
        <v>0</v>
      </c>
      <c r="L1253" s="1">
        <f>Tabela1[[#This Row],[distância '[km']]]*(1+'Custos Unitários'!$C$8)*(('Custos Unitários'!$C$21*'Custos Unitários'!$C$4)+('Custos Unitários'!$C$22*'Custos Unitários'!$C$5))</f>
        <v>1663543.0268827188</v>
      </c>
      <c r="M1253" s="1">
        <f>Tabela1[[#This Row],[Qtdade Amplificação]]*('Custos Unitários'!C$20)+IF(Tabela1[[#This Row],[Qtdade Amplificação]]&gt;4,TRUNC(Tabela1[[#This Row],[Qtdade Amplificação]]/4)*'Custos Unitários'!C$17,0)</f>
        <v>0</v>
      </c>
      <c r="N125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5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53" s="1">
        <f>'Custos Unitários'!$C$23*'Custos Unitários'!$C$6</f>
        <v>302692.44182889489</v>
      </c>
      <c r="Q1253" s="5">
        <f>SUM(Tabela2[[#This Row],[custo duto e fibra]:[custo infra estação]])</f>
        <v>2332707.2664329498</v>
      </c>
      <c r="R1253" s="2">
        <f>Tabela1[[#This Row],[distância '[km']]]*(1+'Custos Unitários'!$C$8)*('Custos Unitários'!$C$21*'Custos Unitários'!$C$4*'Custos Unitários'!$E$21+'Custos Unitários'!$C$22*'Custos Unitários'!$C$5*'Custos Unitários'!$E$22)</f>
        <v>19962.516322592626</v>
      </c>
      <c r="S1253" s="2">
        <f>Tabela1[[#This Row],[Qtdade Amplificação]]*('Custos Unitários'!D$20)+IF(Tabela1[[#This Row],[Qtdade Amplificação]]&gt;4,TRUNC(Tabela1[[#This Row],[Qtdade Amplificação]]/4)*'Custos Unitários'!D$17,0)</f>
        <v>0</v>
      </c>
      <c r="T125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5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53" s="2">
        <f>'Custos Unitários'!$C$23*'Custos Unitários'!$E$23*'Custos Unitários'!$C$6</f>
        <v>24215.39534631159</v>
      </c>
      <c r="W1253" s="5">
        <f>SUM(Tabela3[[#This Row],[opex duto e fibra]:[opex infra estação]])</f>
        <v>77165.156826075356</v>
      </c>
    </row>
    <row r="1254" spans="1:23" x14ac:dyDescent="0.25">
      <c r="A1254" s="10">
        <v>315860</v>
      </c>
      <c r="B1254" s="10" t="s">
        <v>37</v>
      </c>
      <c r="C1254" s="10" t="s">
        <v>3903</v>
      </c>
      <c r="D1254" s="10" t="s">
        <v>3904</v>
      </c>
      <c r="E1254" s="10">
        <v>330095</v>
      </c>
      <c r="F1254" s="10" t="s">
        <v>308</v>
      </c>
      <c r="G1254" s="10" t="s">
        <v>3905</v>
      </c>
      <c r="H1254" s="10" t="s">
        <v>3906</v>
      </c>
      <c r="I1254" s="10">
        <v>1</v>
      </c>
      <c r="J1254" s="11">
        <v>14.574999999999999</v>
      </c>
      <c r="K1254" s="11">
        <f>IF(Tabela1[[#This Row],[distância '[km']]]&gt;100,TRUNC(Tabela1[[#This Row],[distância '[km']]]/'Custos Unitários'!$C$7,0),0)</f>
        <v>0</v>
      </c>
      <c r="L1254" s="1">
        <f>Tabela1[[#This Row],[distância '[km']]]*(1+'Custos Unitários'!$C$8)*(('Custos Unitários'!$C$21*'Custos Unitários'!$C$4)+('Custos Unitários'!$C$22*'Custos Unitários'!$C$5))</f>
        <v>557754.35616423888</v>
      </c>
      <c r="M1254" s="1">
        <f>Tabela1[[#This Row],[Qtdade Amplificação]]*('Custos Unitários'!C$20)+IF(Tabela1[[#This Row],[Qtdade Amplificação]]&gt;4,TRUNC(Tabela1[[#This Row],[Qtdade Amplificação]]/4)*'Custos Unitários'!C$17,0)</f>
        <v>0</v>
      </c>
      <c r="N125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5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54" s="1">
        <f>'Custos Unitários'!$C$23*'Custos Unitários'!$C$6</f>
        <v>302692.44182889489</v>
      </c>
      <c r="Q1254" s="5">
        <f>SUM(Tabela2[[#This Row],[custo duto e fibra]:[custo infra estação]])</f>
        <v>1226918.5957144701</v>
      </c>
      <c r="R1254" s="2">
        <f>Tabela1[[#This Row],[distância '[km']]]*(1+'Custos Unitários'!$C$8)*('Custos Unitários'!$C$21*'Custos Unitários'!$C$4*'Custos Unitários'!$E$21+'Custos Unitários'!$C$22*'Custos Unitários'!$C$5*'Custos Unitários'!$E$22)</f>
        <v>6693.0522739708667</v>
      </c>
      <c r="S1254" s="2">
        <f>Tabela1[[#This Row],[Qtdade Amplificação]]*('Custos Unitários'!D$20)+IF(Tabela1[[#This Row],[Qtdade Amplificação]]&gt;4,TRUNC(Tabela1[[#This Row],[Qtdade Amplificação]]/4)*'Custos Unitários'!D$17,0)</f>
        <v>0</v>
      </c>
      <c r="T125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5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54" s="2">
        <f>'Custos Unitários'!$C$23*'Custos Unitários'!$E$23*'Custos Unitários'!$C$6</f>
        <v>24215.39534631159</v>
      </c>
      <c r="W1254" s="5">
        <f>SUM(Tabela3[[#This Row],[opex duto e fibra]:[opex infra estação]])</f>
        <v>63895.692777453587</v>
      </c>
    </row>
    <row r="1255" spans="1:23" x14ac:dyDescent="0.25">
      <c r="A1255" s="10">
        <v>315870</v>
      </c>
      <c r="B1255" s="10" t="s">
        <v>37</v>
      </c>
      <c r="C1255" s="10" t="s">
        <v>3907</v>
      </c>
      <c r="D1255" s="10" t="s">
        <v>3908</v>
      </c>
      <c r="E1255" s="10">
        <v>313860</v>
      </c>
      <c r="F1255" s="10" t="s">
        <v>37</v>
      </c>
      <c r="G1255" s="10" t="s">
        <v>655</v>
      </c>
      <c r="H1255" s="10" t="s">
        <v>656</v>
      </c>
      <c r="I1255" s="10">
        <v>1</v>
      </c>
      <c r="J1255" s="11">
        <v>56.683</v>
      </c>
      <c r="K1255" s="11">
        <f>IF(Tabela1[[#This Row],[distância '[km']]]&gt;100,TRUNC(Tabela1[[#This Row],[distância '[km']]]/'Custos Unitários'!$C$7,0),0)</f>
        <v>0</v>
      </c>
      <c r="L1255" s="1">
        <f>Tabela1[[#This Row],[distância '[km']]]*(1+'Custos Unitários'!$C$8)*(('Custos Unitários'!$C$21*'Custos Unitários'!$C$4)+('Custos Unitários'!$C$22*'Custos Unitários'!$C$5))</f>
        <v>2169138.2621240173</v>
      </c>
      <c r="M1255" s="1">
        <f>Tabela1[[#This Row],[Qtdade Amplificação]]*('Custos Unitários'!C$20)+IF(Tabela1[[#This Row],[Qtdade Amplificação]]&gt;4,TRUNC(Tabela1[[#This Row],[Qtdade Amplificação]]/4)*'Custos Unitários'!C$17,0)</f>
        <v>0</v>
      </c>
      <c r="N125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25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255" s="1">
        <f>'Custos Unitários'!$C$23*'Custos Unitários'!$C$6</f>
        <v>302692.44182889489</v>
      </c>
      <c r="Q1255" s="5">
        <f>SUM(Tabela2[[#This Row],[custo duto e fibra]:[custo infra estação]])</f>
        <v>2843712.1896248907</v>
      </c>
      <c r="R1255" s="2">
        <f>Tabela1[[#This Row],[distância '[km']]]*(1+'Custos Unitários'!$C$8)*('Custos Unitários'!$C$21*'Custos Unitários'!$C$4*'Custos Unitários'!$E$21+'Custos Unitários'!$C$22*'Custos Unitários'!$C$5*'Custos Unitários'!$E$22)</f>
        <v>26029.659145488207</v>
      </c>
      <c r="S1255" s="2">
        <f>Tabela1[[#This Row],[Qtdade Amplificação]]*('Custos Unitários'!D$20)+IF(Tabela1[[#This Row],[Qtdade Amplificação]]&gt;4,TRUNC(Tabela1[[#This Row],[Qtdade Amplificação]]/4)*'Custos Unitários'!D$17,0)</f>
        <v>0</v>
      </c>
      <c r="T125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25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255" s="2">
        <f>'Custos Unitários'!$C$23*'Custos Unitários'!$E$23*'Custos Unitários'!$C$6</f>
        <v>24215.39534631159</v>
      </c>
      <c r="W1255" s="5">
        <f>SUM(Tabela3[[#This Row],[opex duto e fibra]:[opex infra estação]])</f>
        <v>83773.268444035144</v>
      </c>
    </row>
    <row r="1256" spans="1:23" x14ac:dyDescent="0.25">
      <c r="A1256" s="10">
        <v>315890</v>
      </c>
      <c r="B1256" s="10" t="s">
        <v>37</v>
      </c>
      <c r="C1256" s="10" t="s">
        <v>3909</v>
      </c>
      <c r="D1256" s="10" t="s">
        <v>3910</v>
      </c>
      <c r="E1256" s="10">
        <v>316760</v>
      </c>
      <c r="F1256" s="10" t="s">
        <v>37</v>
      </c>
      <c r="G1256" s="10" t="s">
        <v>3911</v>
      </c>
      <c r="H1256" s="10" t="s">
        <v>3912</v>
      </c>
      <c r="I1256" s="10">
        <v>1</v>
      </c>
      <c r="J1256" s="11">
        <v>12.635999999999999</v>
      </c>
      <c r="K1256" s="11">
        <f>IF(Tabela1[[#This Row],[distância '[km']]]&gt;100,TRUNC(Tabela1[[#This Row],[distância '[km']]]/'Custos Unitários'!$C$7,0),0)</f>
        <v>0</v>
      </c>
      <c r="L1256" s="1">
        <f>Tabela1[[#This Row],[distância '[km']]]*(1+'Custos Unitários'!$C$8)*(('Custos Unitários'!$C$21*'Custos Unitários'!$C$4)+('Custos Unitários'!$C$22*'Custos Unitários'!$C$5))</f>
        <v>483552.93615720904</v>
      </c>
      <c r="M1256" s="1">
        <f>Tabela1[[#This Row],[Qtdade Amplificação]]*('Custos Unitários'!C$20)+IF(Tabela1[[#This Row],[Qtdade Amplificação]]&gt;4,TRUNC(Tabela1[[#This Row],[Qtdade Amplificação]]/4)*'Custos Unitários'!C$17,0)</f>
        <v>0</v>
      </c>
      <c r="N125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5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56" s="1">
        <f>'Custos Unitários'!$C$23*'Custos Unitários'!$C$6</f>
        <v>302692.44182889489</v>
      </c>
      <c r="Q1256" s="5">
        <f>SUM(Tabela2[[#This Row],[custo duto e fibra]:[custo infra estação]])</f>
        <v>1152717.1757074404</v>
      </c>
      <c r="R1256" s="2">
        <f>Tabela1[[#This Row],[distância '[km']]]*(1+'Custos Unitários'!$C$8)*('Custos Unitários'!$C$21*'Custos Unitários'!$C$4*'Custos Unitários'!$E$21+'Custos Unitários'!$C$22*'Custos Unitários'!$C$5*'Custos Unitários'!$E$22)</f>
        <v>5802.635233886509</v>
      </c>
      <c r="S1256" s="2">
        <f>Tabela1[[#This Row],[Qtdade Amplificação]]*('Custos Unitários'!D$20)+IF(Tabela1[[#This Row],[Qtdade Amplificação]]&gt;4,TRUNC(Tabela1[[#This Row],[Qtdade Amplificação]]/4)*'Custos Unitários'!D$17,0)</f>
        <v>0</v>
      </c>
      <c r="T125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5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56" s="2">
        <f>'Custos Unitários'!$C$23*'Custos Unitários'!$E$23*'Custos Unitários'!$C$6</f>
        <v>24215.39534631159</v>
      </c>
      <c r="W1256" s="5">
        <f>SUM(Tabela3[[#This Row],[opex duto e fibra]:[opex infra estação]])</f>
        <v>63005.275737369229</v>
      </c>
    </row>
    <row r="1257" spans="1:23" x14ac:dyDescent="0.25">
      <c r="A1257" s="10">
        <v>211023</v>
      </c>
      <c r="B1257" s="10" t="s">
        <v>17</v>
      </c>
      <c r="C1257" s="10" t="s">
        <v>3913</v>
      </c>
      <c r="D1257" s="10" t="s">
        <v>3914</v>
      </c>
      <c r="E1257" s="10">
        <v>211060</v>
      </c>
      <c r="F1257" s="10" t="s">
        <v>17</v>
      </c>
      <c r="G1257" s="10" t="s">
        <v>2616</v>
      </c>
      <c r="H1257" s="10" t="s">
        <v>2617</v>
      </c>
      <c r="I1257" s="10">
        <v>1</v>
      </c>
      <c r="J1257" s="11">
        <v>33.234999999999999</v>
      </c>
      <c r="K1257" s="11">
        <f>IF(Tabela1[[#This Row],[distância '[km']]]&gt;100,TRUNC(Tabela1[[#This Row],[distância '[km']]]/'Custos Unitários'!$C$7,0),0)</f>
        <v>0</v>
      </c>
      <c r="L1257" s="1">
        <f>Tabela1[[#This Row],[distância '[km']]]*(1+'Custos Unitários'!$C$8)*(('Custos Unitários'!$C$21*'Custos Unitários'!$C$4)+('Custos Unitários'!$C$22*'Custos Unitários'!$C$5))</f>
        <v>1271833.0035758819</v>
      </c>
      <c r="M1257" s="1">
        <f>Tabela1[[#This Row],[Qtdade Amplificação]]*('Custos Unitários'!C$20)+IF(Tabela1[[#This Row],[Qtdade Amplificação]]&gt;4,TRUNC(Tabela1[[#This Row],[Qtdade Amplificação]]/4)*'Custos Unitários'!C$17,0)</f>
        <v>0</v>
      </c>
      <c r="N125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5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57" s="1">
        <f>'Custos Unitários'!$C$23*'Custos Unitários'!$C$6</f>
        <v>302692.44182889489</v>
      </c>
      <c r="Q1257" s="5">
        <f>SUM(Tabela2[[#This Row],[custo duto e fibra]:[custo infra estação]])</f>
        <v>1940997.243126113</v>
      </c>
      <c r="R1257" s="2">
        <f>Tabela1[[#This Row],[distância '[km']]]*(1+'Custos Unitários'!$C$8)*('Custos Unitários'!$C$21*'Custos Unitários'!$C$4*'Custos Unitários'!$E$21+'Custos Unitários'!$C$22*'Custos Unitários'!$C$5*'Custos Unitários'!$E$22)</f>
        <v>15261.996042910583</v>
      </c>
      <c r="S1257" s="2">
        <f>Tabela1[[#This Row],[Qtdade Amplificação]]*('Custos Unitários'!D$20)+IF(Tabela1[[#This Row],[Qtdade Amplificação]]&gt;4,TRUNC(Tabela1[[#This Row],[Qtdade Amplificação]]/4)*'Custos Unitários'!D$17,0)</f>
        <v>0</v>
      </c>
      <c r="T125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5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57" s="2">
        <f>'Custos Unitários'!$C$23*'Custos Unitários'!$E$23*'Custos Unitários'!$C$6</f>
        <v>24215.39534631159</v>
      </c>
      <c r="W1257" s="5">
        <f>SUM(Tabela3[[#This Row],[opex duto e fibra]:[opex infra estação]])</f>
        <v>72464.636546393303</v>
      </c>
    </row>
    <row r="1258" spans="1:23" x14ac:dyDescent="0.25">
      <c r="A1258" s="10">
        <v>270810</v>
      </c>
      <c r="B1258" s="10" t="s">
        <v>589</v>
      </c>
      <c r="C1258" s="10" t="s">
        <v>3915</v>
      </c>
      <c r="D1258" s="10" t="s">
        <v>3916</v>
      </c>
      <c r="E1258" s="10">
        <v>270930</v>
      </c>
      <c r="F1258" s="10" t="s">
        <v>589</v>
      </c>
      <c r="G1258" s="10" t="s">
        <v>783</v>
      </c>
      <c r="H1258" s="10" t="s">
        <v>784</v>
      </c>
      <c r="I1258" s="10">
        <v>1</v>
      </c>
      <c r="J1258" s="11">
        <v>27.3</v>
      </c>
      <c r="K1258" s="11">
        <f>IF(Tabela1[[#This Row],[distância '[km']]]&gt;100,TRUNC(Tabela1[[#This Row],[distância '[km']]]/'Custos Unitários'!$C$7,0),0)</f>
        <v>0</v>
      </c>
      <c r="L1258" s="1">
        <f>Tabela1[[#This Row],[distância '[km']]]*(1+'Custos Unitários'!$C$8)*(('Custos Unitários'!$C$21*'Custos Unitários'!$C$4)+('Custos Unitários'!$C$22*'Custos Unitários'!$C$5))</f>
        <v>1044713.1336729826</v>
      </c>
      <c r="M1258" s="1">
        <f>Tabela1[[#This Row],[Qtdade Amplificação]]*('Custos Unitários'!C$20)+IF(Tabela1[[#This Row],[Qtdade Amplificação]]&gt;4,TRUNC(Tabela1[[#This Row],[Qtdade Amplificação]]/4)*'Custos Unitários'!C$17,0)</f>
        <v>0</v>
      </c>
      <c r="N125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5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58" s="1">
        <f>'Custos Unitários'!$C$23*'Custos Unitários'!$C$6</f>
        <v>302692.44182889489</v>
      </c>
      <c r="Q1258" s="5">
        <f>SUM(Tabela2[[#This Row],[custo duto e fibra]:[custo infra estação]])</f>
        <v>1713877.3732232137</v>
      </c>
      <c r="R1258" s="2">
        <f>Tabela1[[#This Row],[distância '[km']]]*(1+'Custos Unitários'!$C$8)*('Custos Unitários'!$C$21*'Custos Unitários'!$C$4*'Custos Unitários'!$E$21+'Custos Unitários'!$C$22*'Custos Unitários'!$C$5*'Custos Unitários'!$E$22)</f>
        <v>12536.557604075791</v>
      </c>
      <c r="S1258" s="2">
        <f>Tabela1[[#This Row],[Qtdade Amplificação]]*('Custos Unitários'!D$20)+IF(Tabela1[[#This Row],[Qtdade Amplificação]]&gt;4,TRUNC(Tabela1[[#This Row],[Qtdade Amplificação]]/4)*'Custos Unitários'!D$17,0)</f>
        <v>0</v>
      </c>
      <c r="T125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5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58" s="2">
        <f>'Custos Unitários'!$C$23*'Custos Unitários'!$E$23*'Custos Unitários'!$C$6</f>
        <v>24215.39534631159</v>
      </c>
      <c r="W1258" s="5">
        <f>SUM(Tabela3[[#This Row],[opex duto e fibra]:[opex infra estação]])</f>
        <v>69739.198107558521</v>
      </c>
    </row>
    <row r="1259" spans="1:23" x14ac:dyDescent="0.25">
      <c r="A1259" s="10">
        <v>220935</v>
      </c>
      <c r="B1259" s="10" t="s">
        <v>27</v>
      </c>
      <c r="C1259" s="10" t="s">
        <v>3917</v>
      </c>
      <c r="D1259" s="10" t="s">
        <v>3918</v>
      </c>
      <c r="E1259" s="10">
        <v>221020</v>
      </c>
      <c r="F1259" s="10" t="s">
        <v>27</v>
      </c>
      <c r="G1259" s="10" t="s">
        <v>4144</v>
      </c>
      <c r="H1259" s="10" t="s">
        <v>4145</v>
      </c>
      <c r="I1259" s="10">
        <v>1</v>
      </c>
      <c r="J1259" s="11">
        <v>14.106</v>
      </c>
      <c r="K1259" s="11">
        <f>IF(Tabela1[[#This Row],[distância '[km']]]&gt;100,TRUNC(Tabela1[[#This Row],[distância '[km']]]/'Custos Unitários'!$C$7,0),0)</f>
        <v>0</v>
      </c>
      <c r="L1259" s="1">
        <f>Tabela1[[#This Row],[distância '[km']]]*(1+'Custos Unitários'!$C$8)*(('Custos Unitários'!$C$21*'Custos Unitários'!$C$4)+('Custos Unitários'!$C$22*'Custos Unitários'!$C$5))</f>
        <v>539806.72027806193</v>
      </c>
      <c r="M1259" s="1">
        <f>Tabela1[[#This Row],[Qtdade Amplificação]]*('Custos Unitários'!C$20)+IF(Tabela1[[#This Row],[Qtdade Amplificação]]&gt;4,TRUNC(Tabela1[[#This Row],[Qtdade Amplificação]]/4)*'Custos Unitários'!C$17,0)</f>
        <v>0</v>
      </c>
      <c r="N125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5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59" s="1">
        <f>'Custos Unitários'!$C$23*'Custos Unitários'!$C$6</f>
        <v>302692.44182889489</v>
      </c>
      <c r="Q1259" s="5">
        <f>SUM(Tabela2[[#This Row],[custo duto e fibra]:[custo infra estação]])</f>
        <v>1208970.9598282932</v>
      </c>
      <c r="R1259" s="2">
        <f>Tabela1[[#This Row],[distância '[km']]]*(1+'Custos Unitários'!$C$8)*('Custos Unitários'!$C$21*'Custos Unitários'!$C$4*'Custos Unitários'!$E$21+'Custos Unitários'!$C$22*'Custos Unitários'!$C$5*'Custos Unitários'!$E$22)</f>
        <v>6477.6806433367437</v>
      </c>
      <c r="S1259" s="2">
        <f>Tabela1[[#This Row],[Qtdade Amplificação]]*('Custos Unitários'!D$20)+IF(Tabela1[[#This Row],[Qtdade Amplificação]]&gt;4,TRUNC(Tabela1[[#This Row],[Qtdade Amplificação]]/4)*'Custos Unitários'!D$17,0)</f>
        <v>0</v>
      </c>
      <c r="T125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5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59" s="2">
        <f>'Custos Unitários'!$C$23*'Custos Unitários'!$E$23*'Custos Unitários'!$C$6</f>
        <v>24215.39534631159</v>
      </c>
      <c r="W1259" s="5">
        <f>SUM(Tabela3[[#This Row],[opex duto e fibra]:[opex infra estação]])</f>
        <v>63680.321146819464</v>
      </c>
    </row>
    <row r="1260" spans="1:23" x14ac:dyDescent="0.25">
      <c r="A1260" s="10">
        <v>315900</v>
      </c>
      <c r="B1260" s="10" t="s">
        <v>37</v>
      </c>
      <c r="C1260" s="10" t="s">
        <v>3919</v>
      </c>
      <c r="D1260" s="10" t="s">
        <v>3920</v>
      </c>
      <c r="E1260" s="10">
        <v>315360</v>
      </c>
      <c r="F1260" s="10" t="s">
        <v>37</v>
      </c>
      <c r="G1260" s="10" t="s">
        <v>494</v>
      </c>
      <c r="H1260" s="10" t="s">
        <v>495</v>
      </c>
      <c r="I1260" s="10">
        <v>1</v>
      </c>
      <c r="J1260" s="11">
        <v>86.808000000000007</v>
      </c>
      <c r="K1260" s="11">
        <f>IF(Tabela1[[#This Row],[distância '[km']]]&gt;100,TRUNC(Tabela1[[#This Row],[distância '[km']]]/'Custos Unitários'!$C$7,0),0)</f>
        <v>0</v>
      </c>
      <c r="L1260" s="1">
        <f>Tabela1[[#This Row],[distância '[km']]]*(1+'Custos Unitários'!$C$8)*(('Custos Unitários'!$C$21*'Custos Unitários'!$C$4)+('Custos Unitários'!$C$22*'Custos Unitários'!$C$5))</f>
        <v>3321958.1577979587</v>
      </c>
      <c r="M1260" s="1">
        <f>Tabela1[[#This Row],[Qtdade Amplificação]]*('Custos Unitários'!C$20)+IF(Tabela1[[#This Row],[Qtdade Amplificação]]&gt;4,TRUNC(Tabela1[[#This Row],[Qtdade Amplificação]]/4)*'Custos Unitários'!C$17,0)</f>
        <v>0</v>
      </c>
      <c r="N126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26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260" s="1">
        <f>'Custos Unitários'!$C$23*'Custos Unitários'!$C$6</f>
        <v>302692.44182889489</v>
      </c>
      <c r="Q1260" s="5">
        <f>SUM(Tabela2[[#This Row],[custo duto e fibra]:[custo infra estação]])</f>
        <v>4042433.7384396591</v>
      </c>
      <c r="R1260" s="2">
        <f>Tabela1[[#This Row],[distância '[km']]]*(1+'Custos Unitários'!$C$8)*('Custos Unitários'!$C$21*'Custos Unitários'!$C$4*'Custos Unitários'!$E$21+'Custos Unitários'!$C$22*'Custos Unitários'!$C$5*'Custos Unitários'!$E$22)</f>
        <v>39863.497893575506</v>
      </c>
      <c r="S1260" s="2">
        <f>Tabela1[[#This Row],[Qtdade Amplificação]]*('Custos Unitários'!D$20)+IF(Tabela1[[#This Row],[Qtdade Amplificação]]&gt;4,TRUNC(Tabela1[[#This Row],[Qtdade Amplificação]]/4)*'Custos Unitários'!D$17,0)</f>
        <v>0</v>
      </c>
      <c r="T126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26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260" s="2">
        <f>'Custos Unitários'!$C$23*'Custos Unitários'!$E$23*'Custos Unitários'!$C$6</f>
        <v>24215.39534631159</v>
      </c>
      <c r="W1260" s="5">
        <f>SUM(Tabela3[[#This Row],[opex duto e fibra]:[opex infra estação]])</f>
        <v>102197.27250620518</v>
      </c>
    </row>
    <row r="1261" spans="1:23" x14ac:dyDescent="0.25">
      <c r="A1261" s="10">
        <v>280640</v>
      </c>
      <c r="B1261" s="10" t="s">
        <v>816</v>
      </c>
      <c r="C1261" s="10" t="s">
        <v>3921</v>
      </c>
      <c r="D1261" s="10" t="s">
        <v>3922</v>
      </c>
      <c r="E1261" s="10">
        <v>270670</v>
      </c>
      <c r="F1261" s="10" t="s">
        <v>589</v>
      </c>
      <c r="G1261" s="10" t="s">
        <v>2938</v>
      </c>
      <c r="H1261" s="10" t="s">
        <v>2939</v>
      </c>
      <c r="I1261" s="10">
        <v>1</v>
      </c>
      <c r="J1261" s="11">
        <v>5.7249999999999996</v>
      </c>
      <c r="K1261" s="11">
        <f>IF(Tabela1[[#This Row],[distância '[km']]]&gt;100,TRUNC(Tabela1[[#This Row],[distância '[km']]]/'Custos Unitários'!$C$7,0),0)</f>
        <v>0</v>
      </c>
      <c r="L1261" s="1">
        <f>Tabela1[[#This Row],[distância '[km']]]*(1+'Custos Unitários'!$C$8)*(('Custos Unitários'!$C$21*'Custos Unitários'!$C$4)+('Custos Unitários'!$C$22*'Custos Unitários'!$C$5))</f>
        <v>219083.61502849174</v>
      </c>
      <c r="M1261" s="1">
        <f>Tabela1[[#This Row],[Qtdade Amplificação]]*('Custos Unitários'!C$20)+IF(Tabela1[[#This Row],[Qtdade Amplificação]]&gt;4,TRUNC(Tabela1[[#This Row],[Qtdade Amplificação]]/4)*'Custos Unitários'!C$17,0)</f>
        <v>0</v>
      </c>
      <c r="N126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6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61" s="1">
        <f>'Custos Unitários'!$C$23*'Custos Unitários'!$C$6</f>
        <v>302692.44182889489</v>
      </c>
      <c r="Q1261" s="5">
        <f>SUM(Tabela2[[#This Row],[custo duto e fibra]:[custo infra estação]])</f>
        <v>888247.85457872297</v>
      </c>
      <c r="R1261" s="2">
        <f>Tabela1[[#This Row],[distância '[km']]]*(1+'Custos Unitários'!$C$8)*('Custos Unitários'!$C$21*'Custos Unitários'!$C$4*'Custos Unitários'!$E$21+'Custos Unitários'!$C$22*'Custos Unitários'!$C$5*'Custos Unitários'!$E$22)</f>
        <v>2629.003380341901</v>
      </c>
      <c r="S1261" s="2">
        <f>Tabela1[[#This Row],[Qtdade Amplificação]]*('Custos Unitários'!D$20)+IF(Tabela1[[#This Row],[Qtdade Amplificação]]&gt;4,TRUNC(Tabela1[[#This Row],[Qtdade Amplificação]]/4)*'Custos Unitários'!D$17,0)</f>
        <v>0</v>
      </c>
      <c r="T126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6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61" s="2">
        <f>'Custos Unitários'!$C$23*'Custos Unitários'!$E$23*'Custos Unitários'!$C$6</f>
        <v>24215.39534631159</v>
      </c>
      <c r="W1261" s="5">
        <f>SUM(Tabela3[[#This Row],[opex duto e fibra]:[opex infra estação]])</f>
        <v>59831.643883824625</v>
      </c>
    </row>
    <row r="1262" spans="1:23" x14ac:dyDescent="0.25">
      <c r="A1262" s="10">
        <v>251360</v>
      </c>
      <c r="B1262" s="10" t="s">
        <v>61</v>
      </c>
      <c r="C1262" s="10" t="s">
        <v>3923</v>
      </c>
      <c r="D1262" s="10" t="s">
        <v>3924</v>
      </c>
      <c r="E1262" s="10">
        <v>251130</v>
      </c>
      <c r="F1262" s="10" t="s">
        <v>61</v>
      </c>
      <c r="G1262" s="10" t="s">
        <v>3346</v>
      </c>
      <c r="H1262" s="10" t="s">
        <v>3347</v>
      </c>
      <c r="I1262" s="10">
        <v>1</v>
      </c>
      <c r="J1262" s="11">
        <v>23.134</v>
      </c>
      <c r="K1262" s="11">
        <f>IF(Tabela1[[#This Row],[distância '[km']]]&gt;100,TRUNC(Tabela1[[#This Row],[distância '[km']]]/'Custos Unitários'!$C$7,0),0)</f>
        <v>0</v>
      </c>
      <c r="L1262" s="1">
        <f>Tabela1[[#This Row],[distância '[km']]]*(1+'Custos Unitários'!$C$8)*(('Custos Unitários'!$C$21*'Custos Unitários'!$C$4)+('Custos Unitários'!$C$22*'Custos Unitários'!$C$5))</f>
        <v>885289.14411687839</v>
      </c>
      <c r="M1262" s="1">
        <f>Tabela1[[#This Row],[Qtdade Amplificação]]*('Custos Unitários'!C$20)+IF(Tabela1[[#This Row],[Qtdade Amplificação]]&gt;4,TRUNC(Tabela1[[#This Row],[Qtdade Amplificação]]/4)*'Custos Unitários'!C$17,0)</f>
        <v>0</v>
      </c>
      <c r="N126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6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62" s="1">
        <f>'Custos Unitários'!$C$23*'Custos Unitários'!$C$6</f>
        <v>302692.44182889489</v>
      </c>
      <c r="Q1262" s="5">
        <f>SUM(Tabela2[[#This Row],[custo duto e fibra]:[custo infra estação]])</f>
        <v>1554453.3836671095</v>
      </c>
      <c r="R1262" s="2">
        <f>Tabela1[[#This Row],[distância '[km']]]*(1+'Custos Unitários'!$C$8)*('Custos Unitários'!$C$21*'Custos Unitários'!$C$4*'Custos Unitários'!$E$21+'Custos Unitários'!$C$22*'Custos Unitários'!$C$5*'Custos Unitários'!$E$22)</f>
        <v>10623.469729402541</v>
      </c>
      <c r="S1262" s="2">
        <f>Tabela1[[#This Row],[Qtdade Amplificação]]*('Custos Unitários'!D$20)+IF(Tabela1[[#This Row],[Qtdade Amplificação]]&gt;4,TRUNC(Tabela1[[#This Row],[Qtdade Amplificação]]/4)*'Custos Unitários'!D$17,0)</f>
        <v>0</v>
      </c>
      <c r="T126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6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62" s="2">
        <f>'Custos Unitários'!$C$23*'Custos Unitários'!$E$23*'Custos Unitários'!$C$6</f>
        <v>24215.39534631159</v>
      </c>
      <c r="W1262" s="5">
        <f>SUM(Tabela3[[#This Row],[opex duto e fibra]:[opex infra estação]])</f>
        <v>67826.110232885272</v>
      </c>
    </row>
    <row r="1263" spans="1:23" x14ac:dyDescent="0.25">
      <c r="A1263" s="10">
        <v>315910</v>
      </c>
      <c r="B1263" s="10" t="s">
        <v>37</v>
      </c>
      <c r="C1263" s="10" t="s">
        <v>3925</v>
      </c>
      <c r="D1263" s="10" t="s">
        <v>3926</v>
      </c>
      <c r="E1263" s="10">
        <v>311310</v>
      </c>
      <c r="F1263" s="10" t="s">
        <v>37</v>
      </c>
      <c r="G1263" s="10" t="s">
        <v>1069</v>
      </c>
      <c r="H1263" s="10" t="s">
        <v>1070</v>
      </c>
      <c r="I1263" s="10">
        <v>1</v>
      </c>
      <c r="J1263" s="11">
        <v>22.815000000000001</v>
      </c>
      <c r="K1263" s="11">
        <f>IF(Tabela1[[#This Row],[distância '[km']]]&gt;100,TRUNC(Tabela1[[#This Row],[distância '[km']]]/'Custos Unitários'!$C$7,0),0)</f>
        <v>0</v>
      </c>
      <c r="L1263" s="1">
        <f>Tabela1[[#This Row],[distância '[km']]]*(1+'Custos Unitários'!$C$8)*(('Custos Unitários'!$C$21*'Custos Unitários'!$C$4)+('Custos Unitários'!$C$22*'Custos Unitários'!$C$5))</f>
        <v>873081.69028384972</v>
      </c>
      <c r="M1263" s="1">
        <f>Tabela1[[#This Row],[Qtdade Amplificação]]*('Custos Unitários'!C$20)+IF(Tabela1[[#This Row],[Qtdade Amplificação]]&gt;4,TRUNC(Tabela1[[#This Row],[Qtdade Amplificação]]/4)*'Custos Unitários'!C$17,0)</f>
        <v>0</v>
      </c>
      <c r="N126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6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63" s="1">
        <f>'Custos Unitários'!$C$23*'Custos Unitários'!$C$6</f>
        <v>302692.44182889489</v>
      </c>
      <c r="Q1263" s="5">
        <f>SUM(Tabela2[[#This Row],[custo duto e fibra]:[custo infra estação]])</f>
        <v>1542245.9298340809</v>
      </c>
      <c r="R1263" s="2">
        <f>Tabela1[[#This Row],[distância '[km']]]*(1+'Custos Unitários'!$C$8)*('Custos Unitários'!$C$21*'Custos Unitários'!$C$4*'Custos Unitários'!$E$21+'Custos Unitários'!$C$22*'Custos Unitários'!$C$5*'Custos Unitários'!$E$22)</f>
        <v>10476.980283406197</v>
      </c>
      <c r="S1263" s="2">
        <f>Tabela1[[#This Row],[Qtdade Amplificação]]*('Custos Unitários'!D$20)+IF(Tabela1[[#This Row],[Qtdade Amplificação]]&gt;4,TRUNC(Tabela1[[#This Row],[Qtdade Amplificação]]/4)*'Custos Unitários'!D$17,0)</f>
        <v>0</v>
      </c>
      <c r="T126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6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63" s="2">
        <f>'Custos Unitários'!$C$23*'Custos Unitários'!$E$23*'Custos Unitários'!$C$6</f>
        <v>24215.39534631159</v>
      </c>
      <c r="W1263" s="5">
        <f>SUM(Tabela3[[#This Row],[opex duto e fibra]:[opex infra estação]])</f>
        <v>67679.620786888918</v>
      </c>
    </row>
    <row r="1264" spans="1:23" x14ac:dyDescent="0.25">
      <c r="A1264" s="10">
        <v>150690</v>
      </c>
      <c r="B1264" s="10" t="s">
        <v>14</v>
      </c>
      <c r="C1264" s="10" t="s">
        <v>3927</v>
      </c>
      <c r="D1264" s="10" t="s">
        <v>3928</v>
      </c>
      <c r="E1264" s="10">
        <v>150500</v>
      </c>
      <c r="F1264" s="10" t="s">
        <v>14</v>
      </c>
      <c r="G1264" s="10" t="s">
        <v>747</v>
      </c>
      <c r="H1264" s="10" t="s">
        <v>748</v>
      </c>
      <c r="I1264" s="10">
        <v>1</v>
      </c>
      <c r="J1264" s="11">
        <v>39.661999999999999</v>
      </c>
      <c r="K1264" s="11">
        <f>IF(Tabela1[[#This Row],[distância '[km']]]&gt;100,TRUNC(Tabela1[[#This Row],[distância '[km']]]/'Custos Unitários'!$C$7,0),0)</f>
        <v>0</v>
      </c>
      <c r="L1264" s="1">
        <f>Tabela1[[#This Row],[distância '[km']]]*(1+'Custos Unitários'!$C$8)*(('Custos Unitários'!$C$21*'Custos Unitários'!$C$4)+('Custos Unitários'!$C$22*'Custos Unitários'!$C$5))</f>
        <v>1517780.6706131075</v>
      </c>
      <c r="M1264" s="1">
        <f>Tabela1[[#This Row],[Qtdade Amplificação]]*('Custos Unitários'!C$20)+IF(Tabela1[[#This Row],[Qtdade Amplificação]]&gt;4,TRUNC(Tabela1[[#This Row],[Qtdade Amplificação]]/4)*'Custos Unitários'!C$17,0)</f>
        <v>0</v>
      </c>
      <c r="N126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6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64" s="1">
        <f>'Custos Unitários'!$C$23*'Custos Unitários'!$C$6</f>
        <v>302692.44182889489</v>
      </c>
      <c r="Q1264" s="5">
        <f>SUM(Tabela2[[#This Row],[custo duto e fibra]:[custo infra estação]])</f>
        <v>2186944.9101633383</v>
      </c>
      <c r="R1264" s="2">
        <f>Tabela1[[#This Row],[distância '[km']]]*(1+'Custos Unitários'!$C$8)*('Custos Unitários'!$C$21*'Custos Unitários'!$C$4*'Custos Unitários'!$E$21+'Custos Unitários'!$C$22*'Custos Unitários'!$C$5*'Custos Unitários'!$E$22)</f>
        <v>18213.368047357293</v>
      </c>
      <c r="S1264" s="2">
        <f>Tabela1[[#This Row],[Qtdade Amplificação]]*('Custos Unitários'!D$20)+IF(Tabela1[[#This Row],[Qtdade Amplificação]]&gt;4,TRUNC(Tabela1[[#This Row],[Qtdade Amplificação]]/4)*'Custos Unitários'!D$17,0)</f>
        <v>0</v>
      </c>
      <c r="T126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6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64" s="2">
        <f>'Custos Unitários'!$C$23*'Custos Unitários'!$E$23*'Custos Unitários'!$C$6</f>
        <v>24215.39534631159</v>
      </c>
      <c r="W1264" s="5">
        <f>SUM(Tabela3[[#This Row],[opex duto e fibra]:[opex infra estação]])</f>
        <v>75416.008550840023</v>
      </c>
    </row>
    <row r="1265" spans="1:23" x14ac:dyDescent="0.25">
      <c r="A1265" s="10">
        <v>510726</v>
      </c>
      <c r="B1265" s="10" t="s">
        <v>208</v>
      </c>
      <c r="C1265" s="10" t="s">
        <v>3929</v>
      </c>
      <c r="D1265" s="10" t="s">
        <v>3930</v>
      </c>
      <c r="E1265" s="10">
        <v>510130</v>
      </c>
      <c r="F1265" s="10" t="s">
        <v>208</v>
      </c>
      <c r="G1265" s="10" t="s">
        <v>3008</v>
      </c>
      <c r="H1265" s="10" t="s">
        <v>3009</v>
      </c>
      <c r="I1265" s="10">
        <v>1</v>
      </c>
      <c r="J1265" s="11">
        <v>24.808</v>
      </c>
      <c r="K1265" s="11">
        <f>IF(Tabela1[[#This Row],[distância '[km']]]&gt;100,TRUNC(Tabela1[[#This Row],[distância '[km']]]/'Custos Unitários'!$C$7,0),0)</f>
        <v>0</v>
      </c>
      <c r="L1265" s="1">
        <f>Tabela1[[#This Row],[distância '[km']]]*(1+'Custos Unitários'!$C$8)*(('Custos Unitários'!$C$21*'Custos Unitários'!$C$4)+('Custos Unitários'!$C$22*'Custos Unitários'!$C$5))</f>
        <v>949349.57583001279</v>
      </c>
      <c r="M1265" s="1">
        <f>Tabela1[[#This Row],[Qtdade Amplificação]]*('Custos Unitários'!C$20)+IF(Tabela1[[#This Row],[Qtdade Amplificação]]&gt;4,TRUNC(Tabela1[[#This Row],[Qtdade Amplificação]]/4)*'Custos Unitários'!C$17,0)</f>
        <v>0</v>
      </c>
      <c r="N126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6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65" s="1">
        <f>'Custos Unitários'!$C$23*'Custos Unitários'!$C$6</f>
        <v>302692.44182889489</v>
      </c>
      <c r="Q1265" s="5">
        <f>SUM(Tabela2[[#This Row],[custo duto e fibra]:[custo infra estação]])</f>
        <v>1618513.8153802438</v>
      </c>
      <c r="R1265" s="2">
        <f>Tabela1[[#This Row],[distância '[km']]]*(1+'Custos Unitários'!$C$8)*('Custos Unitários'!$C$21*'Custos Unitários'!$C$4*'Custos Unitários'!$E$21+'Custos Unitários'!$C$22*'Custos Unitários'!$C$5*'Custos Unitários'!$E$22)</f>
        <v>11392.194909960155</v>
      </c>
      <c r="S1265" s="2">
        <f>Tabela1[[#This Row],[Qtdade Amplificação]]*('Custos Unitários'!D$20)+IF(Tabela1[[#This Row],[Qtdade Amplificação]]&gt;4,TRUNC(Tabela1[[#This Row],[Qtdade Amplificação]]/4)*'Custos Unitários'!D$17,0)</f>
        <v>0</v>
      </c>
      <c r="T126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6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65" s="2">
        <f>'Custos Unitários'!$C$23*'Custos Unitários'!$E$23*'Custos Unitários'!$C$6</f>
        <v>24215.39534631159</v>
      </c>
      <c r="W1265" s="5">
        <f>SUM(Tabela3[[#This Row],[opex duto e fibra]:[opex infra estação]])</f>
        <v>68594.835413442881</v>
      </c>
    </row>
    <row r="1266" spans="1:23" x14ac:dyDescent="0.25">
      <c r="A1266" s="10">
        <v>211027</v>
      </c>
      <c r="B1266" s="10" t="s">
        <v>17</v>
      </c>
      <c r="C1266" s="10" t="s">
        <v>3931</v>
      </c>
      <c r="D1266" s="10" t="s">
        <v>3932</v>
      </c>
      <c r="E1266" s="10">
        <v>210500</v>
      </c>
      <c r="F1266" s="10" t="s">
        <v>17</v>
      </c>
      <c r="G1266" s="10" t="s">
        <v>1973</v>
      </c>
      <c r="H1266" s="10" t="s">
        <v>1974</v>
      </c>
      <c r="I1266" s="10">
        <v>1</v>
      </c>
      <c r="J1266" s="11">
        <v>89.704999999999998</v>
      </c>
      <c r="K1266" s="11">
        <f>IF(Tabela1[[#This Row],[distância '[km']]]&gt;100,TRUNC(Tabela1[[#This Row],[distância '[km']]]/'Custos Unitários'!$C$7,0),0)</f>
        <v>0</v>
      </c>
      <c r="L1266" s="1">
        <f>Tabela1[[#This Row],[distância '[km']]]*(1+'Custos Unitários'!$C$8)*(('Custos Unitários'!$C$21*'Custos Unitários'!$C$4)+('Custos Unitários'!$C$22*'Custos Unitários'!$C$5))</f>
        <v>3432820.2071844288</v>
      </c>
      <c r="M1266" s="1">
        <f>Tabela1[[#This Row],[Qtdade Amplificação]]*('Custos Unitários'!C$20)+IF(Tabela1[[#This Row],[Qtdade Amplificação]]&gt;4,TRUNC(Tabela1[[#This Row],[Qtdade Amplificação]]/4)*'Custos Unitários'!C$17,0)</f>
        <v>0</v>
      </c>
      <c r="N126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26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266" s="1">
        <f>'Custos Unitários'!$C$23*'Custos Unitários'!$C$6</f>
        <v>302692.44182889489</v>
      </c>
      <c r="Q1266" s="5">
        <f>SUM(Tabela2[[#This Row],[custo duto e fibra]:[custo infra estação]])</f>
        <v>4153295.7878261292</v>
      </c>
      <c r="R1266" s="2">
        <f>Tabela1[[#This Row],[distância '[km']]]*(1+'Custos Unitários'!$C$8)*('Custos Unitários'!$C$21*'Custos Unitários'!$C$4*'Custos Unitários'!$E$21+'Custos Unitários'!$C$22*'Custos Unitários'!$C$5*'Custos Unitários'!$E$22)</f>
        <v>41193.842486213151</v>
      </c>
      <c r="S1266" s="2">
        <f>Tabela1[[#This Row],[Qtdade Amplificação]]*('Custos Unitários'!D$20)+IF(Tabela1[[#This Row],[Qtdade Amplificação]]&gt;4,TRUNC(Tabela1[[#This Row],[Qtdade Amplificação]]/4)*'Custos Unitários'!D$17,0)</f>
        <v>0</v>
      </c>
      <c r="T126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26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266" s="2">
        <f>'Custos Unitários'!$C$23*'Custos Unitários'!$E$23*'Custos Unitários'!$C$6</f>
        <v>24215.39534631159</v>
      </c>
      <c r="W1266" s="5">
        <f>SUM(Tabela3[[#This Row],[opex duto e fibra]:[opex infra estação]])</f>
        <v>103527.61709884282</v>
      </c>
    </row>
    <row r="1267" spans="1:23" x14ac:dyDescent="0.25">
      <c r="A1267" s="10">
        <v>251385</v>
      </c>
      <c r="B1267" s="10" t="s">
        <v>61</v>
      </c>
      <c r="C1267" s="10" t="s">
        <v>3933</v>
      </c>
      <c r="D1267" s="10" t="s">
        <v>3934</v>
      </c>
      <c r="E1267" s="10">
        <v>250650</v>
      </c>
      <c r="F1267" s="10" t="s">
        <v>61</v>
      </c>
      <c r="G1267" s="10" t="s">
        <v>1954</v>
      </c>
      <c r="H1267" s="10" t="s">
        <v>1955</v>
      </c>
      <c r="I1267" s="10">
        <v>1</v>
      </c>
      <c r="J1267" s="11">
        <v>29.76</v>
      </c>
      <c r="K1267" s="11">
        <f>IF(Tabela1[[#This Row],[distância '[km']]]&gt;100,TRUNC(Tabela1[[#This Row],[distância '[km']]]/'Custos Unitários'!$C$7,0),0)</f>
        <v>0</v>
      </c>
      <c r="L1267" s="1">
        <f>Tabela1[[#This Row],[distância '[km']]]*(1+'Custos Unitários'!$C$8)*(('Custos Unitários'!$C$21*'Custos Unitários'!$C$4)+('Custos Unitários'!$C$22*'Custos Unitários'!$C$5))</f>
        <v>1138852.1193446142</v>
      </c>
      <c r="M1267" s="1">
        <f>Tabela1[[#This Row],[Qtdade Amplificação]]*('Custos Unitários'!C$20)+IF(Tabela1[[#This Row],[Qtdade Amplificação]]&gt;4,TRUNC(Tabela1[[#This Row],[Qtdade Amplificação]]/4)*'Custos Unitários'!C$17,0)</f>
        <v>0</v>
      </c>
      <c r="N126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6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67" s="1">
        <f>'Custos Unitários'!$C$23*'Custos Unitários'!$C$6</f>
        <v>302692.44182889489</v>
      </c>
      <c r="Q1267" s="5">
        <f>SUM(Tabela2[[#This Row],[custo duto e fibra]:[custo infra estação]])</f>
        <v>1808016.3588948452</v>
      </c>
      <c r="R1267" s="2">
        <f>Tabela1[[#This Row],[distância '[km']]]*(1+'Custos Unitários'!$C$8)*('Custos Unitários'!$C$21*'Custos Unitários'!$C$4*'Custos Unitários'!$E$21+'Custos Unitários'!$C$22*'Custos Unitários'!$C$5*'Custos Unitários'!$E$22)</f>
        <v>13666.22543213537</v>
      </c>
      <c r="S1267" s="2">
        <f>Tabela1[[#This Row],[Qtdade Amplificação]]*('Custos Unitários'!D$20)+IF(Tabela1[[#This Row],[Qtdade Amplificação]]&gt;4,TRUNC(Tabela1[[#This Row],[Qtdade Amplificação]]/4)*'Custos Unitários'!D$17,0)</f>
        <v>0</v>
      </c>
      <c r="T126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6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67" s="2">
        <f>'Custos Unitários'!$C$23*'Custos Unitários'!$E$23*'Custos Unitários'!$C$6</f>
        <v>24215.39534631159</v>
      </c>
      <c r="W1267" s="5">
        <f>SUM(Tabela3[[#This Row],[opex duto e fibra]:[opex infra estação]])</f>
        <v>70868.865935618102</v>
      </c>
    </row>
    <row r="1268" spans="1:23" x14ac:dyDescent="0.25">
      <c r="A1268" s="10">
        <v>220940</v>
      </c>
      <c r="B1268" s="10" t="s">
        <v>27</v>
      </c>
      <c r="C1268" s="10" t="s">
        <v>3935</v>
      </c>
      <c r="D1268" s="10" t="s">
        <v>3936</v>
      </c>
      <c r="E1268" s="10">
        <v>220180</v>
      </c>
      <c r="F1268" s="10" t="s">
        <v>27</v>
      </c>
      <c r="G1268" s="10" t="s">
        <v>1785</v>
      </c>
      <c r="H1268" s="10" t="s">
        <v>1786</v>
      </c>
      <c r="I1268" s="10">
        <v>1</v>
      </c>
      <c r="J1268" s="11">
        <v>13.446999999999999</v>
      </c>
      <c r="K1268" s="11">
        <f>IF(Tabela1[[#This Row],[distância '[km']]]&gt;100,TRUNC(Tabela1[[#This Row],[distância '[km']]]/'Custos Unitários'!$C$7,0),0)</f>
        <v>0</v>
      </c>
      <c r="L1268" s="1">
        <f>Tabela1[[#This Row],[distância '[km']]]*(1+'Custos Unitários'!$C$8)*(('Custos Unitários'!$C$21*'Custos Unitários'!$C$4)+('Custos Unitários'!$C$22*'Custos Unitários'!$C$5))</f>
        <v>514588.18712456396</v>
      </c>
      <c r="M1268" s="1">
        <f>Tabela1[[#This Row],[Qtdade Amplificação]]*('Custos Unitários'!C$20)+IF(Tabela1[[#This Row],[Qtdade Amplificação]]&gt;4,TRUNC(Tabela1[[#This Row],[Qtdade Amplificação]]/4)*'Custos Unitários'!C$17,0)</f>
        <v>0</v>
      </c>
      <c r="N126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6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68" s="1">
        <f>'Custos Unitários'!$C$23*'Custos Unitários'!$C$6</f>
        <v>302692.44182889489</v>
      </c>
      <c r="Q1268" s="5">
        <f>SUM(Tabela2[[#This Row],[custo duto e fibra]:[custo infra estação]])</f>
        <v>1183752.4266747953</v>
      </c>
      <c r="R1268" s="2">
        <f>Tabela1[[#This Row],[distância '[km']]]*(1+'Custos Unitários'!$C$8)*('Custos Unitários'!$C$21*'Custos Unitários'!$C$4*'Custos Unitários'!$E$21+'Custos Unitários'!$C$22*'Custos Unitários'!$C$5*'Custos Unitários'!$E$22)</f>
        <v>6175.058245494768</v>
      </c>
      <c r="S1268" s="2">
        <f>Tabela1[[#This Row],[Qtdade Amplificação]]*('Custos Unitários'!D$20)+IF(Tabela1[[#This Row],[Qtdade Amplificação]]&gt;4,TRUNC(Tabela1[[#This Row],[Qtdade Amplificação]]/4)*'Custos Unitários'!D$17,0)</f>
        <v>0</v>
      </c>
      <c r="T126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6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68" s="2">
        <f>'Custos Unitários'!$C$23*'Custos Unitários'!$E$23*'Custos Unitários'!$C$6</f>
        <v>24215.39534631159</v>
      </c>
      <c r="W1268" s="5">
        <f>SUM(Tabela3[[#This Row],[opex duto e fibra]:[opex infra estação]])</f>
        <v>63377.698748977491</v>
      </c>
    </row>
    <row r="1269" spans="1:23" x14ac:dyDescent="0.25">
      <c r="A1269" s="10">
        <v>316000</v>
      </c>
      <c r="B1269" s="10" t="s">
        <v>37</v>
      </c>
      <c r="C1269" s="10" t="s">
        <v>3937</v>
      </c>
      <c r="D1269" s="10" t="s">
        <v>3938</v>
      </c>
      <c r="E1269" s="10">
        <v>314020</v>
      </c>
      <c r="F1269" s="10" t="s">
        <v>37</v>
      </c>
      <c r="G1269" s="10" t="s">
        <v>4911</v>
      </c>
      <c r="H1269" s="10" t="s">
        <v>4912</v>
      </c>
      <c r="I1269" s="10">
        <v>1</v>
      </c>
      <c r="J1269" s="11">
        <v>29.172999999999998</v>
      </c>
      <c r="K1269" s="11">
        <f>IF(Tabela1[[#This Row],[distância '[km']]]&gt;100,TRUNC(Tabela1[[#This Row],[distância '[km']]]/'Custos Unitários'!$C$7,0),0)</f>
        <v>0</v>
      </c>
      <c r="L1269" s="1">
        <f>Tabela1[[#This Row],[distância '[km']]]*(1+'Custos Unitários'!$C$8)*(('Custos Unitários'!$C$21*'Custos Unitários'!$C$4)+('Custos Unitários'!$C$22*'Custos Unitários'!$C$5))</f>
        <v>1116388.8735766271</v>
      </c>
      <c r="M1269" s="1">
        <f>Tabela1[[#This Row],[Qtdade Amplificação]]*('Custos Unitários'!C$20)+IF(Tabela1[[#This Row],[Qtdade Amplificação]]&gt;4,TRUNC(Tabela1[[#This Row],[Qtdade Amplificação]]/4)*'Custos Unitários'!C$17,0)</f>
        <v>0</v>
      </c>
      <c r="N126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6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69" s="1">
        <f>'Custos Unitários'!$C$23*'Custos Unitários'!$C$6</f>
        <v>302692.44182889489</v>
      </c>
      <c r="Q1269" s="5">
        <f>SUM(Tabela2[[#This Row],[custo duto e fibra]:[custo infra estação]])</f>
        <v>1785553.1131268581</v>
      </c>
      <c r="R1269" s="2">
        <f>Tabela1[[#This Row],[distância '[km']]]*(1+'Custos Unitários'!$C$8)*('Custos Unitários'!$C$21*'Custos Unitários'!$C$4*'Custos Unitários'!$E$21+'Custos Unitários'!$C$22*'Custos Unitários'!$C$5*'Custos Unitários'!$E$22)</f>
        <v>13396.666482919525</v>
      </c>
      <c r="S1269" s="2">
        <f>Tabela1[[#This Row],[Qtdade Amplificação]]*('Custos Unitários'!D$20)+IF(Tabela1[[#This Row],[Qtdade Amplificação]]&gt;4,TRUNC(Tabela1[[#This Row],[Qtdade Amplificação]]/4)*'Custos Unitários'!D$17,0)</f>
        <v>0</v>
      </c>
      <c r="T126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6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69" s="2">
        <f>'Custos Unitários'!$C$23*'Custos Unitários'!$E$23*'Custos Unitários'!$C$6</f>
        <v>24215.39534631159</v>
      </c>
      <c r="W1269" s="5">
        <f>SUM(Tabela3[[#This Row],[opex duto e fibra]:[opex infra estação]])</f>
        <v>70599.306986402255</v>
      </c>
    </row>
    <row r="1270" spans="1:23" x14ac:dyDescent="0.25">
      <c r="A1270" s="10">
        <v>316010</v>
      </c>
      <c r="B1270" s="10" t="s">
        <v>37</v>
      </c>
      <c r="C1270" s="10" t="s">
        <v>3939</v>
      </c>
      <c r="D1270" s="10" t="s">
        <v>3940</v>
      </c>
      <c r="E1270" s="10">
        <v>315490</v>
      </c>
      <c r="F1270" s="10" t="s">
        <v>37</v>
      </c>
      <c r="G1270" s="10" t="s">
        <v>3360</v>
      </c>
      <c r="H1270" s="10" t="s">
        <v>3361</v>
      </c>
      <c r="I1270" s="10">
        <v>1</v>
      </c>
      <c r="J1270" s="11">
        <v>17.132999999999999</v>
      </c>
      <c r="K1270" s="11">
        <f>IF(Tabela1[[#This Row],[distância '[km']]]&gt;100,TRUNC(Tabela1[[#This Row],[distância '[km']]]/'Custos Unitários'!$C$7,0),0)</f>
        <v>0</v>
      </c>
      <c r="L1270" s="1">
        <f>Tabela1[[#This Row],[distância '[km']]]*(1+'Custos Unitários'!$C$8)*(('Custos Unitários'!$C$21*'Custos Unitários'!$C$4)+('Custos Unitários'!$C$22*'Custos Unitários'!$C$5))</f>
        <v>655643.59411059378</v>
      </c>
      <c r="M1270" s="1">
        <f>Tabela1[[#This Row],[Qtdade Amplificação]]*('Custos Unitários'!C$20)+IF(Tabela1[[#This Row],[Qtdade Amplificação]]&gt;4,TRUNC(Tabela1[[#This Row],[Qtdade Amplificação]]/4)*'Custos Unitários'!C$17,0)</f>
        <v>0</v>
      </c>
      <c r="N127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7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70" s="1">
        <f>'Custos Unitários'!$C$23*'Custos Unitários'!$C$6</f>
        <v>302692.44182889489</v>
      </c>
      <c r="Q1270" s="5">
        <f>SUM(Tabela2[[#This Row],[custo duto e fibra]:[custo infra estação]])</f>
        <v>1324807.8336608252</v>
      </c>
      <c r="R1270" s="2">
        <f>Tabela1[[#This Row],[distância '[km']]]*(1+'Custos Unitários'!$C$8)*('Custos Unitários'!$C$21*'Custos Unitários'!$C$4*'Custos Unitários'!$E$21+'Custos Unitários'!$C$22*'Custos Unitários'!$C$5*'Custos Unitários'!$E$22)</f>
        <v>7867.7231293271261</v>
      </c>
      <c r="S1270" s="2">
        <f>Tabela1[[#This Row],[Qtdade Amplificação]]*('Custos Unitários'!D$20)+IF(Tabela1[[#This Row],[Qtdade Amplificação]]&gt;4,TRUNC(Tabela1[[#This Row],[Qtdade Amplificação]]/4)*'Custos Unitários'!D$17,0)</f>
        <v>0</v>
      </c>
      <c r="T127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7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70" s="2">
        <f>'Custos Unitários'!$C$23*'Custos Unitários'!$E$23*'Custos Unitários'!$C$6</f>
        <v>24215.39534631159</v>
      </c>
      <c r="W1270" s="5">
        <f>SUM(Tabela3[[#This Row],[opex duto e fibra]:[opex infra estação]])</f>
        <v>65070.363632809851</v>
      </c>
    </row>
    <row r="1271" spans="1:23" x14ac:dyDescent="0.25">
      <c r="A1271" s="10">
        <v>130370</v>
      </c>
      <c r="B1271" s="10" t="s">
        <v>213</v>
      </c>
      <c r="C1271" s="10" t="s">
        <v>3941</v>
      </c>
      <c r="D1271" s="10" t="s">
        <v>3942</v>
      </c>
      <c r="E1271" s="10">
        <v>130420</v>
      </c>
      <c r="F1271" s="10" t="s">
        <v>213</v>
      </c>
      <c r="G1271" s="10" t="s">
        <v>4712</v>
      </c>
      <c r="H1271" s="10" t="s">
        <v>4728</v>
      </c>
      <c r="I1271" s="10">
        <v>0</v>
      </c>
      <c r="J1271" s="11">
        <v>359.92614659080954</v>
      </c>
      <c r="K1271" s="11">
        <f>IF(Tabela1[[#This Row],[distância '[km']]]&gt;100,TRUNC(Tabela1[[#This Row],[distância '[km']]]/'Custos Unitários'!$C$7,0),0)</f>
        <v>5</v>
      </c>
      <c r="L1271" s="1">
        <f>Tabela1[[#This Row],[distância '[km']]]*(1+'Custos Unitários'!$C$8)*(('Custos Unitários'!$C$21*'Custos Unitários'!$C$4)+('Custos Unitários'!$C$22*'Custos Unitários'!$C$5))</f>
        <v>13773610.714129154</v>
      </c>
      <c r="M1271" s="1">
        <f>Tabela1[[#This Row],[Qtdade Amplificação]]*('Custos Unitários'!C$20)+IF(Tabela1[[#This Row],[Qtdade Amplificação]]&gt;4,TRUNC(Tabela1[[#This Row],[Qtdade Amplificação]]/4)*'Custos Unitários'!C$17,0)</f>
        <v>1223575.1770411171</v>
      </c>
      <c r="N127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27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271" s="1">
        <f>'Custos Unitários'!$C$23*'Custos Unitários'!$C$6</f>
        <v>302692.44182889489</v>
      </c>
      <c r="Q1271" s="5">
        <f>SUM(Tabela2[[#This Row],[custo duto e fibra]:[custo infra estação]])</f>
        <v>15717661.471811973</v>
      </c>
      <c r="R1271" s="2">
        <f>Tabela1[[#This Row],[distância '[km']]]*(1+'Custos Unitários'!$C$8)*('Custos Unitários'!$C$21*'Custos Unitários'!$C$4*'Custos Unitários'!$E$21+'Custos Unitários'!$C$22*'Custos Unitários'!$C$5*'Custos Unitários'!$E$22)</f>
        <v>165283.32856954986</v>
      </c>
      <c r="S1271" s="2">
        <f>Tabela1[[#This Row],[Qtdade Amplificação]]*('Custos Unitários'!D$20)+IF(Tabela1[[#This Row],[Qtdade Amplificação]]&gt;4,TRUNC(Tabela1[[#This Row],[Qtdade Amplificação]]/4)*'Custos Unitários'!D$17,0)</f>
        <v>95415.356993836176</v>
      </c>
      <c r="T127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27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271" s="2">
        <f>'Custos Unitários'!$C$23*'Custos Unitários'!$E$23*'Custos Unitários'!$C$6</f>
        <v>24215.39534631159</v>
      </c>
      <c r="W1271" s="5">
        <f>SUM(Tabela3[[#This Row],[opex duto e fibra]:[opex infra estação]])</f>
        <v>323032.46017601574</v>
      </c>
    </row>
    <row r="1272" spans="1:23" x14ac:dyDescent="0.25">
      <c r="A1272" s="10">
        <v>316020</v>
      </c>
      <c r="B1272" s="10" t="s">
        <v>37</v>
      </c>
      <c r="C1272" s="10" t="s">
        <v>3943</v>
      </c>
      <c r="D1272" s="10" t="s">
        <v>3944</v>
      </c>
      <c r="E1272" s="10">
        <v>315330</v>
      </c>
      <c r="F1272" s="10" t="s">
        <v>37</v>
      </c>
      <c r="G1272" s="10" t="s">
        <v>3573</v>
      </c>
      <c r="H1272" s="10" t="s">
        <v>3574</v>
      </c>
      <c r="I1272" s="10">
        <v>1</v>
      </c>
      <c r="J1272" s="11">
        <v>65.686000000000007</v>
      </c>
      <c r="K1272" s="11">
        <f>IF(Tabela1[[#This Row],[distância '[km']]]&gt;100,TRUNC(Tabela1[[#This Row],[distância '[km']]]/'Custos Unitários'!$C$7,0),0)</f>
        <v>0</v>
      </c>
      <c r="L1272" s="1">
        <f>Tabela1[[#This Row],[distância '[km']]]*(1+'Custos Unitários'!$C$8)*(('Custos Unitários'!$C$21*'Custos Unitários'!$C$4)+('Custos Unitários'!$C$22*'Custos Unitários'!$C$5))</f>
        <v>2513663.9889539755</v>
      </c>
      <c r="M1272" s="1">
        <f>Tabela1[[#This Row],[Qtdade Amplificação]]*('Custos Unitários'!C$20)+IF(Tabela1[[#This Row],[Qtdade Amplificação]]&gt;4,TRUNC(Tabela1[[#This Row],[Qtdade Amplificação]]/4)*'Custos Unitários'!C$17,0)</f>
        <v>0</v>
      </c>
      <c r="N127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27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272" s="1">
        <f>'Custos Unitários'!$C$23*'Custos Unitários'!$C$6</f>
        <v>302692.44182889489</v>
      </c>
      <c r="Q1272" s="5">
        <f>SUM(Tabela2[[#This Row],[custo duto e fibra]:[custo infra estação]])</f>
        <v>3188237.9164548488</v>
      </c>
      <c r="R1272" s="2">
        <f>Tabela1[[#This Row],[distância '[km']]]*(1+'Custos Unitários'!$C$8)*('Custos Unitários'!$C$21*'Custos Unitários'!$C$4*'Custos Unitários'!$E$21+'Custos Unitários'!$C$22*'Custos Unitários'!$C$5*'Custos Unitários'!$E$22)</f>
        <v>30163.967867447711</v>
      </c>
      <c r="S1272" s="2">
        <f>Tabela1[[#This Row],[Qtdade Amplificação]]*('Custos Unitários'!D$20)+IF(Tabela1[[#This Row],[Qtdade Amplificação]]&gt;4,TRUNC(Tabela1[[#This Row],[Qtdade Amplificação]]/4)*'Custos Unitários'!D$17,0)</f>
        <v>0</v>
      </c>
      <c r="T127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27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272" s="2">
        <f>'Custos Unitários'!$C$23*'Custos Unitários'!$E$23*'Custos Unitários'!$C$6</f>
        <v>24215.39534631159</v>
      </c>
      <c r="W1272" s="5">
        <f>SUM(Tabela3[[#This Row],[opex duto e fibra]:[opex infra estação]])</f>
        <v>87907.577165994648</v>
      </c>
    </row>
    <row r="1273" spans="1:23" x14ac:dyDescent="0.25">
      <c r="A1273" s="10">
        <v>316030</v>
      </c>
      <c r="B1273" s="10" t="s">
        <v>37</v>
      </c>
      <c r="C1273" s="10" t="s">
        <v>3945</v>
      </c>
      <c r="D1273" s="10" t="s">
        <v>3946</v>
      </c>
      <c r="E1273" s="10">
        <v>313470</v>
      </c>
      <c r="F1273" s="10" t="s">
        <v>37</v>
      </c>
      <c r="G1273" s="10" t="s">
        <v>2363</v>
      </c>
      <c r="H1273" s="10" t="s">
        <v>2364</v>
      </c>
      <c r="I1273" s="10">
        <v>1</v>
      </c>
      <c r="J1273" s="11">
        <v>58.948</v>
      </c>
      <c r="K1273" s="11">
        <f>IF(Tabela1[[#This Row],[distância '[km']]]&gt;100,TRUNC(Tabela1[[#This Row],[distância '[km']]]/'Custos Unitários'!$C$7,0),0)</f>
        <v>0</v>
      </c>
      <c r="L1273" s="1">
        <f>Tabela1[[#This Row],[distância '[km']]]*(1+'Custos Unitários'!$C$8)*(('Custos Unitários'!$C$21*'Custos Unitários'!$C$4)+('Custos Unitários'!$C$22*'Custos Unitários'!$C$5))</f>
        <v>2255815.011126556</v>
      </c>
      <c r="M1273" s="1">
        <f>Tabela1[[#This Row],[Qtdade Amplificação]]*('Custos Unitários'!C$20)+IF(Tabela1[[#This Row],[Qtdade Amplificação]]&gt;4,TRUNC(Tabela1[[#This Row],[Qtdade Amplificação]]/4)*'Custos Unitários'!C$17,0)</f>
        <v>0</v>
      </c>
      <c r="N127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27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273" s="1">
        <f>'Custos Unitários'!$C$23*'Custos Unitários'!$C$6</f>
        <v>302692.44182889489</v>
      </c>
      <c r="Q1273" s="5">
        <f>SUM(Tabela2[[#This Row],[custo duto e fibra]:[custo infra estação]])</f>
        <v>2930388.9386274293</v>
      </c>
      <c r="R1273" s="2">
        <f>Tabela1[[#This Row],[distância '[km']]]*(1+'Custos Unitários'!$C$8)*('Custos Unitários'!$C$21*'Custos Unitários'!$C$4*'Custos Unitários'!$E$21+'Custos Unitários'!$C$22*'Custos Unitários'!$C$5*'Custos Unitários'!$E$22)</f>
        <v>27069.780133518674</v>
      </c>
      <c r="S1273" s="2">
        <f>Tabela1[[#This Row],[Qtdade Amplificação]]*('Custos Unitários'!D$20)+IF(Tabela1[[#This Row],[Qtdade Amplificação]]&gt;4,TRUNC(Tabela1[[#This Row],[Qtdade Amplificação]]/4)*'Custos Unitários'!D$17,0)</f>
        <v>0</v>
      </c>
      <c r="T127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27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273" s="2">
        <f>'Custos Unitários'!$C$23*'Custos Unitários'!$E$23*'Custos Unitários'!$C$6</f>
        <v>24215.39534631159</v>
      </c>
      <c r="W1273" s="5">
        <f>SUM(Tabela3[[#This Row],[opex duto e fibra]:[opex infra estação]])</f>
        <v>84813.389432065625</v>
      </c>
    </row>
    <row r="1274" spans="1:23" x14ac:dyDescent="0.25">
      <c r="A1274" s="10">
        <v>354810</v>
      </c>
      <c r="B1274" s="10" t="s">
        <v>158</v>
      </c>
      <c r="C1274" s="10" t="s">
        <v>266</v>
      </c>
      <c r="D1274" s="10" t="s">
        <v>267</v>
      </c>
      <c r="E1274" s="10">
        <v>351518</v>
      </c>
      <c r="F1274" s="10" t="s">
        <v>158</v>
      </c>
      <c r="G1274" s="10" t="s">
        <v>4758</v>
      </c>
      <c r="H1274" s="10" t="s">
        <v>4759</v>
      </c>
      <c r="I1274" s="10">
        <v>1</v>
      </c>
      <c r="J1274" s="11">
        <v>12.628</v>
      </c>
      <c r="K1274" s="11">
        <f>IF(Tabela1[[#This Row],[distância '[km']]]&gt;100,TRUNC(Tabela1[[#This Row],[distância '[km']]]/'Custos Unitários'!$C$7,0),0)</f>
        <v>0</v>
      </c>
      <c r="L1274" s="1">
        <f>Tabela1[[#This Row],[distância '[km']]]*(1+'Custos Unitários'!$C$8)*(('Custos Unitários'!$C$21*'Custos Unitários'!$C$4)+('Custos Unitários'!$C$22*'Custos Unitários'!$C$5))</f>
        <v>483246.79311437451</v>
      </c>
      <c r="M1274" s="1">
        <f>Tabela1[[#This Row],[Qtdade Amplificação]]*('Custos Unitários'!C$20)+IF(Tabela1[[#This Row],[Qtdade Amplificação]]&gt;4,TRUNC(Tabela1[[#This Row],[Qtdade Amplificação]]/4)*'Custos Unitários'!C$17,0)</f>
        <v>0</v>
      </c>
      <c r="N127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7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74" s="1">
        <f>'Custos Unitários'!$C$23*'Custos Unitários'!$C$6</f>
        <v>302692.44182889489</v>
      </c>
      <c r="Q1274" s="5">
        <f>SUM(Tabela2[[#This Row],[custo duto e fibra]:[custo infra estação]])</f>
        <v>1152411.0326646059</v>
      </c>
      <c r="R1274" s="2">
        <f>Tabela1[[#This Row],[distância '[km']]]*(1+'Custos Unitários'!$C$8)*('Custos Unitários'!$C$21*'Custos Unitários'!$C$4*'Custos Unitários'!$E$21+'Custos Unitários'!$C$22*'Custos Unitários'!$C$5*'Custos Unitários'!$E$22)</f>
        <v>5798.9615173724942</v>
      </c>
      <c r="S1274" s="2">
        <f>Tabela1[[#This Row],[Qtdade Amplificação]]*('Custos Unitários'!D$20)+IF(Tabela1[[#This Row],[Qtdade Amplificação]]&gt;4,TRUNC(Tabela1[[#This Row],[Qtdade Amplificação]]/4)*'Custos Unitários'!D$17,0)</f>
        <v>0</v>
      </c>
      <c r="T127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7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74" s="2">
        <f>'Custos Unitários'!$C$23*'Custos Unitários'!$E$23*'Custos Unitários'!$C$6</f>
        <v>24215.39534631159</v>
      </c>
      <c r="W1274" s="5">
        <f>SUM(Tabela3[[#This Row],[opex duto e fibra]:[opex infra estação]])</f>
        <v>63001.602020855222</v>
      </c>
    </row>
    <row r="1275" spans="1:23" x14ac:dyDescent="0.25">
      <c r="A1275" s="10">
        <v>510780</v>
      </c>
      <c r="B1275" s="10" t="s">
        <v>208</v>
      </c>
      <c r="C1275" s="10" t="s">
        <v>4913</v>
      </c>
      <c r="D1275" s="10" t="s">
        <v>4914</v>
      </c>
      <c r="E1275" s="10">
        <v>510340</v>
      </c>
      <c r="F1275" s="10" t="s">
        <v>208</v>
      </c>
      <c r="G1275" s="10" t="s">
        <v>4776</v>
      </c>
      <c r="H1275" s="10" t="s">
        <v>4777</v>
      </c>
      <c r="I1275" s="10">
        <v>1</v>
      </c>
      <c r="J1275" s="11">
        <v>34.39</v>
      </c>
      <c r="K1275" s="11">
        <f>IF(Tabela1[[#This Row],[distância '[km']]]&gt;100,TRUNC(Tabela1[[#This Row],[distância '[km']]]/'Custos Unitários'!$C$7,0),0)</f>
        <v>0</v>
      </c>
      <c r="L1275" s="1">
        <f>Tabela1[[#This Row],[distância '[km']]]*(1+'Custos Unitários'!$C$8)*(('Custos Unitários'!$C$21*'Custos Unitários'!$C$4)+('Custos Unitários'!$C$22*'Custos Unitários'!$C$5))</f>
        <v>1316032.4053851236</v>
      </c>
      <c r="M1275" s="1">
        <f>Tabela1[[#This Row],[Qtdade Amplificação]]*('Custos Unitários'!C$20)+IF(Tabela1[[#This Row],[Qtdade Amplificação]]&gt;4,TRUNC(Tabela1[[#This Row],[Qtdade Amplificação]]/4)*'Custos Unitários'!C$17,0)</f>
        <v>0</v>
      </c>
      <c r="N127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7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75" s="1">
        <f>'Custos Unitários'!$C$23*'Custos Unitários'!$C$6</f>
        <v>302692.44182889489</v>
      </c>
      <c r="Q1275" s="5">
        <f>SUM(Tabela2[[#This Row],[custo duto e fibra]:[custo infra estação]])</f>
        <v>1985196.6449353546</v>
      </c>
      <c r="R1275" s="2">
        <f>Tabela1[[#This Row],[distância '[km']]]*(1+'Custos Unitários'!$C$8)*('Custos Unitários'!$C$21*'Custos Unitários'!$C$4*'Custos Unitários'!$E$21+'Custos Unitários'!$C$22*'Custos Unitários'!$C$5*'Custos Unitários'!$E$22)</f>
        <v>15792.388864621484</v>
      </c>
      <c r="S1275" s="2">
        <f>Tabela1[[#This Row],[Qtdade Amplificação]]*('Custos Unitários'!D$20)+IF(Tabela1[[#This Row],[Qtdade Amplificação]]&gt;4,TRUNC(Tabela1[[#This Row],[Qtdade Amplificação]]/4)*'Custos Unitários'!D$17,0)</f>
        <v>0</v>
      </c>
      <c r="T127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7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75" s="2">
        <f>'Custos Unitários'!$C$23*'Custos Unitários'!$E$23*'Custos Unitários'!$C$6</f>
        <v>24215.39534631159</v>
      </c>
      <c r="W1275" s="5">
        <f>SUM(Tabela3[[#This Row],[opex duto e fibra]:[opex infra estação]])</f>
        <v>72995.029368104209</v>
      </c>
    </row>
    <row r="1276" spans="1:23" x14ac:dyDescent="0.25">
      <c r="A1276" s="10">
        <v>316045</v>
      </c>
      <c r="B1276" s="10" t="s">
        <v>37</v>
      </c>
      <c r="C1276" s="10" t="s">
        <v>3947</v>
      </c>
      <c r="D1276" s="10" t="s">
        <v>3948</v>
      </c>
      <c r="E1276" s="10">
        <v>314100</v>
      </c>
      <c r="F1276" s="10" t="s">
        <v>37</v>
      </c>
      <c r="G1276" s="10" t="s">
        <v>2742</v>
      </c>
      <c r="H1276" s="10" t="s">
        <v>2743</v>
      </c>
      <c r="I1276" s="10">
        <v>1</v>
      </c>
      <c r="J1276" s="11">
        <v>36.951999999999998</v>
      </c>
      <c r="K1276" s="11">
        <f>IF(Tabela1[[#This Row],[distância '[km']]]&gt;100,TRUNC(Tabela1[[#This Row],[distância '[km']]]/'Custos Unitários'!$C$7,0),0)</f>
        <v>0</v>
      </c>
      <c r="L1276" s="1">
        <f>Tabela1[[#This Row],[distância '[km']]]*(1+'Custos Unitários'!$C$8)*(('Custos Unitários'!$C$21*'Custos Unitários'!$C$4)+('Custos Unitários'!$C$22*'Custos Unitários'!$C$5))</f>
        <v>1414074.7148528956</v>
      </c>
      <c r="M1276" s="1">
        <f>Tabela1[[#This Row],[Qtdade Amplificação]]*('Custos Unitários'!C$20)+IF(Tabela1[[#This Row],[Qtdade Amplificação]]&gt;4,TRUNC(Tabela1[[#This Row],[Qtdade Amplificação]]/4)*'Custos Unitários'!C$17,0)</f>
        <v>0</v>
      </c>
      <c r="N127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7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76" s="1">
        <f>'Custos Unitários'!$C$23*'Custos Unitários'!$C$6</f>
        <v>302692.44182889489</v>
      </c>
      <c r="Q1276" s="5">
        <f>SUM(Tabela2[[#This Row],[custo duto e fibra]:[custo infra estação]])</f>
        <v>2083238.9544031266</v>
      </c>
      <c r="R1276" s="2">
        <f>Tabela1[[#This Row],[distância '[km']]]*(1+'Custos Unitários'!$C$8)*('Custos Unitários'!$C$21*'Custos Unitários'!$C$4*'Custos Unitários'!$E$21+'Custos Unitários'!$C$22*'Custos Unitários'!$C$5*'Custos Unitários'!$E$22)</f>
        <v>16968.896578234748</v>
      </c>
      <c r="S1276" s="2">
        <f>Tabela1[[#This Row],[Qtdade Amplificação]]*('Custos Unitários'!D$20)+IF(Tabela1[[#This Row],[Qtdade Amplificação]]&gt;4,TRUNC(Tabela1[[#This Row],[Qtdade Amplificação]]/4)*'Custos Unitários'!D$17,0)</f>
        <v>0</v>
      </c>
      <c r="T127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7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76" s="2">
        <f>'Custos Unitários'!$C$23*'Custos Unitários'!$E$23*'Custos Unitários'!$C$6</f>
        <v>24215.39534631159</v>
      </c>
      <c r="W1276" s="5">
        <f>SUM(Tabela3[[#This Row],[opex duto e fibra]:[opex infra estação]])</f>
        <v>74171.53708171747</v>
      </c>
    </row>
    <row r="1277" spans="1:23" x14ac:dyDescent="0.25">
      <c r="A1277" s="10">
        <v>316050</v>
      </c>
      <c r="B1277" s="10" t="s">
        <v>37</v>
      </c>
      <c r="C1277" s="10" t="s">
        <v>3949</v>
      </c>
      <c r="D1277" s="10" t="s">
        <v>3950</v>
      </c>
      <c r="E1277" s="10">
        <v>312590</v>
      </c>
      <c r="F1277" s="10" t="s">
        <v>37</v>
      </c>
      <c r="G1277" s="10" t="s">
        <v>1128</v>
      </c>
      <c r="H1277" s="10" t="s">
        <v>1129</v>
      </c>
      <c r="I1277" s="10">
        <v>1</v>
      </c>
      <c r="J1277" s="11">
        <v>48.564999999999998</v>
      </c>
      <c r="K1277" s="11">
        <f>IF(Tabela1[[#This Row],[distância '[km']]]&gt;100,TRUNC(Tabela1[[#This Row],[distância '[km']]]/'Custos Unitários'!$C$7,0),0)</f>
        <v>0</v>
      </c>
      <c r="L1277" s="1">
        <f>Tabela1[[#This Row],[distância '[km']]]*(1+'Custos Unitários'!$C$8)*(('Custos Unitários'!$C$21*'Custos Unitários'!$C$4)+('Custos Unitários'!$C$22*'Custos Unitários'!$C$5))</f>
        <v>1858479.6094076335</v>
      </c>
      <c r="M1277" s="1">
        <f>Tabela1[[#This Row],[Qtdade Amplificação]]*('Custos Unitários'!C$20)+IF(Tabela1[[#This Row],[Qtdade Amplificação]]&gt;4,TRUNC(Tabela1[[#This Row],[Qtdade Amplificação]]/4)*'Custos Unitários'!C$17,0)</f>
        <v>0</v>
      </c>
      <c r="N127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7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77" s="1">
        <f>'Custos Unitários'!$C$23*'Custos Unitários'!$C$6</f>
        <v>302692.44182889489</v>
      </c>
      <c r="Q1277" s="5">
        <f>SUM(Tabela2[[#This Row],[custo duto e fibra]:[custo infra estação]])</f>
        <v>2527643.8489578646</v>
      </c>
      <c r="R1277" s="2">
        <f>Tabela1[[#This Row],[distância '[km']]]*(1+'Custos Unitários'!$C$8)*('Custos Unitários'!$C$21*'Custos Unitários'!$C$4*'Custos Unitários'!$E$21+'Custos Unitários'!$C$22*'Custos Unitários'!$C$5*'Custos Unitários'!$E$22)</f>
        <v>22301.755312891604</v>
      </c>
      <c r="S1277" s="2">
        <f>Tabela1[[#This Row],[Qtdade Amplificação]]*('Custos Unitários'!D$20)+IF(Tabela1[[#This Row],[Qtdade Amplificação]]&gt;4,TRUNC(Tabela1[[#This Row],[Qtdade Amplificação]]/4)*'Custos Unitários'!D$17,0)</f>
        <v>0</v>
      </c>
      <c r="T127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7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77" s="2">
        <f>'Custos Unitários'!$C$23*'Custos Unitários'!$E$23*'Custos Unitários'!$C$6</f>
        <v>24215.39534631159</v>
      </c>
      <c r="W1277" s="5">
        <f>SUM(Tabela3[[#This Row],[opex duto e fibra]:[opex infra estação]])</f>
        <v>79504.395816374323</v>
      </c>
    </row>
    <row r="1278" spans="1:23" x14ac:dyDescent="0.25">
      <c r="A1278" s="10">
        <v>220945</v>
      </c>
      <c r="B1278" s="10" t="s">
        <v>27</v>
      </c>
      <c r="C1278" s="10" t="s">
        <v>3951</v>
      </c>
      <c r="D1278" s="10" t="s">
        <v>3952</v>
      </c>
      <c r="E1278" s="10">
        <v>220980</v>
      </c>
      <c r="F1278" s="10" t="s">
        <v>27</v>
      </c>
      <c r="G1278" s="10" t="s">
        <v>4038</v>
      </c>
      <c r="H1278" s="10" t="s">
        <v>4039</v>
      </c>
      <c r="I1278" s="10">
        <v>1</v>
      </c>
      <c r="J1278" s="11">
        <v>7.8650000000000002</v>
      </c>
      <c r="K1278" s="11">
        <f>IF(Tabela1[[#This Row],[distância '[km']]]&gt;100,TRUNC(Tabela1[[#This Row],[distância '[km']]]/'Custos Unitários'!$C$7,0),0)</f>
        <v>0</v>
      </c>
      <c r="L1278" s="1">
        <f>Tabela1[[#This Row],[distância '[km']]]*(1+'Custos Unitários'!$C$8)*(('Custos Unitários'!$C$21*'Custos Unitários'!$C$4)+('Custos Unitários'!$C$22*'Custos Unitários'!$C$5))</f>
        <v>300976.87898674025</v>
      </c>
      <c r="M1278" s="1">
        <f>Tabela1[[#This Row],[Qtdade Amplificação]]*('Custos Unitários'!C$20)+IF(Tabela1[[#This Row],[Qtdade Amplificação]]&gt;4,TRUNC(Tabela1[[#This Row],[Qtdade Amplificação]]/4)*'Custos Unitários'!C$17,0)</f>
        <v>0</v>
      </c>
      <c r="N127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7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78" s="1">
        <f>'Custos Unitários'!$C$23*'Custos Unitários'!$C$6</f>
        <v>302692.44182889489</v>
      </c>
      <c r="Q1278" s="5">
        <f>SUM(Tabela2[[#This Row],[custo duto e fibra]:[custo infra estação]])</f>
        <v>970141.11853697151</v>
      </c>
      <c r="R1278" s="2">
        <f>Tabela1[[#This Row],[distância '[km']]]*(1+'Custos Unitários'!$C$8)*('Custos Unitários'!$C$21*'Custos Unitários'!$C$4*'Custos Unitários'!$E$21+'Custos Unitários'!$C$22*'Custos Unitários'!$C$5*'Custos Unitários'!$E$22)</f>
        <v>3611.7225478408832</v>
      </c>
      <c r="S1278" s="2">
        <f>Tabela1[[#This Row],[Qtdade Amplificação]]*('Custos Unitários'!D$20)+IF(Tabela1[[#This Row],[Qtdade Amplificação]]&gt;4,TRUNC(Tabela1[[#This Row],[Qtdade Amplificação]]/4)*'Custos Unitários'!D$17,0)</f>
        <v>0</v>
      </c>
      <c r="T127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7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78" s="2">
        <f>'Custos Unitários'!$C$23*'Custos Unitários'!$E$23*'Custos Unitários'!$C$6</f>
        <v>24215.39534631159</v>
      </c>
      <c r="W1278" s="5">
        <f>SUM(Tabela3[[#This Row],[opex duto e fibra]:[opex infra estação]])</f>
        <v>60814.363051323613</v>
      </c>
    </row>
    <row r="1279" spans="1:23" x14ac:dyDescent="0.25">
      <c r="A1279" s="10">
        <v>316060</v>
      </c>
      <c r="B1279" s="10" t="s">
        <v>37</v>
      </c>
      <c r="C1279" s="10" t="s">
        <v>3955</v>
      </c>
      <c r="D1279" s="10" t="s">
        <v>3956</v>
      </c>
      <c r="E1279" s="10">
        <v>311910</v>
      </c>
      <c r="F1279" s="10" t="s">
        <v>37</v>
      </c>
      <c r="G1279" s="10" t="s">
        <v>2825</v>
      </c>
      <c r="H1279" s="10" t="s">
        <v>2826</v>
      </c>
      <c r="I1279" s="10">
        <v>1</v>
      </c>
      <c r="J1279" s="11">
        <v>30.065999999999999</v>
      </c>
      <c r="K1279" s="11">
        <f>IF(Tabela1[[#This Row],[distância '[km']]]&gt;100,TRUNC(Tabela1[[#This Row],[distância '[km']]]/'Custos Unitários'!$C$7,0),0)</f>
        <v>0</v>
      </c>
      <c r="L1279" s="1">
        <f>Tabela1[[#This Row],[distância '[km']]]*(1+'Custos Unitários'!$C$8)*(('Custos Unitários'!$C$21*'Custos Unitários'!$C$4)+('Custos Unitários'!$C$22*'Custos Unitários'!$C$5))</f>
        <v>1150562.0907330364</v>
      </c>
      <c r="M1279" s="1">
        <f>Tabela1[[#This Row],[Qtdade Amplificação]]*('Custos Unitários'!C$20)+IF(Tabela1[[#This Row],[Qtdade Amplificação]]&gt;4,TRUNC(Tabela1[[#This Row],[Qtdade Amplificação]]/4)*'Custos Unitários'!C$17,0)</f>
        <v>0</v>
      </c>
      <c r="N127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7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79" s="1">
        <f>'Custos Unitários'!$C$23*'Custos Unitários'!$C$6</f>
        <v>302692.44182889489</v>
      </c>
      <c r="Q1279" s="5">
        <f>SUM(Tabela2[[#This Row],[custo duto e fibra]:[custo infra estação]])</f>
        <v>1819726.3302832674</v>
      </c>
      <c r="R1279" s="2">
        <f>Tabela1[[#This Row],[distância '[km']]]*(1+'Custos Unitários'!$C$8)*('Custos Unitários'!$C$21*'Custos Unitários'!$C$4*'Custos Unitários'!$E$21+'Custos Unitários'!$C$22*'Custos Unitários'!$C$5*'Custos Unitários'!$E$22)</f>
        <v>13806.745088796439</v>
      </c>
      <c r="S1279" s="2">
        <f>Tabela1[[#This Row],[Qtdade Amplificação]]*('Custos Unitários'!D$20)+IF(Tabela1[[#This Row],[Qtdade Amplificação]]&gt;4,TRUNC(Tabela1[[#This Row],[Qtdade Amplificação]]/4)*'Custos Unitários'!D$17,0)</f>
        <v>0</v>
      </c>
      <c r="T127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7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79" s="2">
        <f>'Custos Unitários'!$C$23*'Custos Unitários'!$E$23*'Custos Unitários'!$C$6</f>
        <v>24215.39534631159</v>
      </c>
      <c r="W1279" s="5">
        <f>SUM(Tabela3[[#This Row],[opex duto e fibra]:[opex infra estação]])</f>
        <v>71009.38559227917</v>
      </c>
    </row>
    <row r="1280" spans="1:23" x14ac:dyDescent="0.25">
      <c r="A1280" s="10">
        <v>220950</v>
      </c>
      <c r="B1280" s="10" t="s">
        <v>27</v>
      </c>
      <c r="C1280" s="10" t="s">
        <v>3957</v>
      </c>
      <c r="D1280" s="10" t="s">
        <v>3958</v>
      </c>
      <c r="E1280" s="10">
        <v>220700</v>
      </c>
      <c r="F1280" s="10" t="s">
        <v>27</v>
      </c>
      <c r="G1280" s="10" t="s">
        <v>3092</v>
      </c>
      <c r="H1280" s="10" t="s">
        <v>3093</v>
      </c>
      <c r="I1280" s="10">
        <v>1</v>
      </c>
      <c r="J1280" s="11">
        <v>70.016999999999996</v>
      </c>
      <c r="K1280" s="11">
        <f>IF(Tabela1[[#This Row],[distância '[km']]]&gt;100,TRUNC(Tabela1[[#This Row],[distância '[km']]]/'Custos Unitários'!$C$7,0),0)</f>
        <v>0</v>
      </c>
      <c r="L1280" s="1">
        <f>Tabela1[[#This Row],[distância '[km']]]*(1+'Custos Unitários'!$C$8)*(('Custos Unitários'!$C$21*'Custos Unitários'!$C$4)+('Custos Unitários'!$C$22*'Custos Unitários'!$C$5))</f>
        <v>2679402.1787685426</v>
      </c>
      <c r="M1280" s="1">
        <f>Tabela1[[#This Row],[Qtdade Amplificação]]*('Custos Unitários'!C$20)+IF(Tabela1[[#This Row],[Qtdade Amplificação]]&gt;4,TRUNC(Tabela1[[#This Row],[Qtdade Amplificação]]/4)*'Custos Unitários'!C$17,0)</f>
        <v>0</v>
      </c>
      <c r="N128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28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280" s="1">
        <f>'Custos Unitários'!$C$23*'Custos Unitários'!$C$6</f>
        <v>302692.44182889489</v>
      </c>
      <c r="Q1280" s="5">
        <f>SUM(Tabela2[[#This Row],[custo duto e fibra]:[custo infra estação]])</f>
        <v>3353976.1062694159</v>
      </c>
      <c r="R1280" s="2">
        <f>Tabela1[[#This Row],[distância '[km']]]*(1+'Custos Unitários'!$C$8)*('Custos Unitários'!$C$21*'Custos Unitários'!$C$4*'Custos Unitários'!$E$21+'Custos Unitários'!$C$22*'Custos Unitários'!$C$5*'Custos Unitários'!$E$22)</f>
        <v>32152.826145222516</v>
      </c>
      <c r="S1280" s="2">
        <f>Tabela1[[#This Row],[Qtdade Amplificação]]*('Custos Unitários'!D$20)+IF(Tabela1[[#This Row],[Qtdade Amplificação]]&gt;4,TRUNC(Tabela1[[#This Row],[Qtdade Amplificação]]/4)*'Custos Unitários'!D$17,0)</f>
        <v>0</v>
      </c>
      <c r="T128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28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280" s="2">
        <f>'Custos Unitários'!$C$23*'Custos Unitários'!$E$23*'Custos Unitários'!$C$6</f>
        <v>24215.39534631159</v>
      </c>
      <c r="W1280" s="5">
        <f>SUM(Tabela3[[#This Row],[opex duto e fibra]:[opex infra estação]])</f>
        <v>89896.435443769456</v>
      </c>
    </row>
    <row r="1281" spans="1:23" x14ac:dyDescent="0.25">
      <c r="A1281" s="10">
        <v>211040</v>
      </c>
      <c r="B1281" s="10" t="s">
        <v>17</v>
      </c>
      <c r="C1281" s="10" t="s">
        <v>3959</v>
      </c>
      <c r="D1281" s="10" t="s">
        <v>3960</v>
      </c>
      <c r="E1281" s="10">
        <v>211270</v>
      </c>
      <c r="F1281" s="10" t="s">
        <v>17</v>
      </c>
      <c r="G1281" s="10" t="s">
        <v>2942</v>
      </c>
      <c r="H1281" s="10" t="s">
        <v>2943</v>
      </c>
      <c r="I1281" s="10">
        <v>1</v>
      </c>
      <c r="J1281" s="11">
        <v>72.700999999999993</v>
      </c>
      <c r="K1281" s="11">
        <f>IF(Tabela1[[#This Row],[distância '[km']]]&gt;100,TRUNC(Tabela1[[#This Row],[distância '[km']]]/'Custos Unitários'!$C$7,0),0)</f>
        <v>0</v>
      </c>
      <c r="L1281" s="1">
        <f>Tabela1[[#This Row],[distância '[km']]]*(1+'Custos Unitários'!$C$8)*(('Custos Unitários'!$C$21*'Custos Unitários'!$C$4)+('Custos Unitários'!$C$22*'Custos Unitários'!$C$5))</f>
        <v>2782113.1696395422</v>
      </c>
      <c r="M1281" s="1">
        <f>Tabela1[[#This Row],[Qtdade Amplificação]]*('Custos Unitários'!C$20)+IF(Tabela1[[#This Row],[Qtdade Amplificação]]&gt;4,TRUNC(Tabela1[[#This Row],[Qtdade Amplificação]]/4)*'Custos Unitários'!C$17,0)</f>
        <v>0</v>
      </c>
      <c r="N128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28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281" s="1">
        <f>'Custos Unitários'!$C$23*'Custos Unitários'!$C$6</f>
        <v>302692.44182889489</v>
      </c>
      <c r="Q1281" s="5">
        <f>SUM(Tabela2[[#This Row],[custo duto e fibra]:[custo infra estação]])</f>
        <v>3456687.0971404156</v>
      </c>
      <c r="R1281" s="2">
        <f>Tabela1[[#This Row],[distância '[km']]]*(1+'Custos Unitários'!$C$8)*('Custos Unitários'!$C$21*'Custos Unitários'!$C$4*'Custos Unitários'!$E$21+'Custos Unitários'!$C$22*'Custos Unitários'!$C$5*'Custos Unitários'!$E$22)</f>
        <v>33385.358035674508</v>
      </c>
      <c r="S1281" s="2">
        <f>Tabela1[[#This Row],[Qtdade Amplificação]]*('Custos Unitários'!D$20)+IF(Tabela1[[#This Row],[Qtdade Amplificação]]&gt;4,TRUNC(Tabela1[[#This Row],[Qtdade Amplificação]]/4)*'Custos Unitários'!D$17,0)</f>
        <v>0</v>
      </c>
      <c r="T128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28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281" s="2">
        <f>'Custos Unitários'!$C$23*'Custos Unitários'!$E$23*'Custos Unitários'!$C$6</f>
        <v>24215.39534631159</v>
      </c>
      <c r="W1281" s="5">
        <f>SUM(Tabela3[[#This Row],[opex duto e fibra]:[opex infra estação]])</f>
        <v>91128.967334221452</v>
      </c>
    </row>
    <row r="1282" spans="1:23" x14ac:dyDescent="0.25">
      <c r="A1282" s="10">
        <v>316080</v>
      </c>
      <c r="B1282" s="10" t="s">
        <v>37</v>
      </c>
      <c r="C1282" s="10" t="s">
        <v>3963</v>
      </c>
      <c r="D1282" s="10" t="s">
        <v>3964</v>
      </c>
      <c r="E1282" s="10">
        <v>311390</v>
      </c>
      <c r="F1282" s="10" t="s">
        <v>37</v>
      </c>
      <c r="G1282" s="10" t="s">
        <v>3965</v>
      </c>
      <c r="H1282" s="10" t="s">
        <v>3966</v>
      </c>
      <c r="I1282" s="10">
        <v>1</v>
      </c>
      <c r="J1282" s="11">
        <v>27.303999999999998</v>
      </c>
      <c r="K1282" s="11">
        <f>IF(Tabela1[[#This Row],[distância '[km']]]&gt;100,TRUNC(Tabela1[[#This Row],[distância '[km']]]/'Custos Unitários'!$C$7,0),0)</f>
        <v>0</v>
      </c>
      <c r="L1282" s="1">
        <f>Tabela1[[#This Row],[distância '[km']]]*(1+'Custos Unitários'!$C$8)*(('Custos Unitários'!$C$21*'Custos Unitários'!$C$4)+('Custos Unitários'!$C$22*'Custos Unitários'!$C$5))</f>
        <v>1044866.2051943997</v>
      </c>
      <c r="M1282" s="1">
        <f>Tabela1[[#This Row],[Qtdade Amplificação]]*('Custos Unitários'!C$20)+IF(Tabela1[[#This Row],[Qtdade Amplificação]]&gt;4,TRUNC(Tabela1[[#This Row],[Qtdade Amplificação]]/4)*'Custos Unitários'!C$17,0)</f>
        <v>0</v>
      </c>
      <c r="N128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8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82" s="1">
        <f>'Custos Unitários'!$C$23*'Custos Unitários'!$C$6</f>
        <v>302692.44182889489</v>
      </c>
      <c r="Q1282" s="5">
        <f>SUM(Tabela2[[#This Row],[custo duto e fibra]:[custo infra estação]])</f>
        <v>1714030.4447446307</v>
      </c>
      <c r="R1282" s="2">
        <f>Tabela1[[#This Row],[distância '[km']]]*(1+'Custos Unitários'!$C$8)*('Custos Unitários'!$C$21*'Custos Unitários'!$C$4*'Custos Unitários'!$E$21+'Custos Unitários'!$C$22*'Custos Unitários'!$C$5*'Custos Unitários'!$E$22)</f>
        <v>12538.394462332797</v>
      </c>
      <c r="S1282" s="2">
        <f>Tabela1[[#This Row],[Qtdade Amplificação]]*('Custos Unitários'!D$20)+IF(Tabela1[[#This Row],[Qtdade Amplificação]]&gt;4,TRUNC(Tabela1[[#This Row],[Qtdade Amplificação]]/4)*'Custos Unitários'!D$17,0)</f>
        <v>0</v>
      </c>
      <c r="T128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8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82" s="2">
        <f>'Custos Unitários'!$C$23*'Custos Unitários'!$E$23*'Custos Unitários'!$C$6</f>
        <v>24215.39534631159</v>
      </c>
      <c r="W1282" s="5">
        <f>SUM(Tabela3[[#This Row],[opex duto e fibra]:[opex infra estação]])</f>
        <v>69741.034965815517</v>
      </c>
    </row>
    <row r="1283" spans="1:23" x14ac:dyDescent="0.25">
      <c r="A1283" s="10">
        <v>241160</v>
      </c>
      <c r="B1283" s="10" t="s">
        <v>80</v>
      </c>
      <c r="C1283" s="10" t="s">
        <v>3967</v>
      </c>
      <c r="D1283" s="10" t="s">
        <v>3968</v>
      </c>
      <c r="E1283" s="10">
        <v>240950</v>
      </c>
      <c r="F1283" s="10" t="s">
        <v>80</v>
      </c>
      <c r="G1283" s="10" t="s">
        <v>3296</v>
      </c>
      <c r="H1283" s="10" t="s">
        <v>3297</v>
      </c>
      <c r="I1283" s="10">
        <v>1</v>
      </c>
      <c r="J1283" s="11">
        <v>12.456</v>
      </c>
      <c r="K1283" s="11">
        <f>IF(Tabela1[[#This Row],[distância '[km']]]&gt;100,TRUNC(Tabela1[[#This Row],[distância '[km']]]/'Custos Unitários'!$C$7,0),0)</f>
        <v>0</v>
      </c>
      <c r="L1283" s="1">
        <f>Tabela1[[#This Row],[distância '[km']]]*(1+'Custos Unitários'!$C$8)*(('Custos Unitários'!$C$21*'Custos Unitários'!$C$4)+('Custos Unitários'!$C$22*'Custos Unitários'!$C$5))</f>
        <v>476664.71769343113</v>
      </c>
      <c r="M1283" s="1">
        <f>Tabela1[[#This Row],[Qtdade Amplificação]]*('Custos Unitários'!C$20)+IF(Tabela1[[#This Row],[Qtdade Amplificação]]&gt;4,TRUNC(Tabela1[[#This Row],[Qtdade Amplificação]]/4)*'Custos Unitários'!C$17,0)</f>
        <v>0</v>
      </c>
      <c r="N128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8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83" s="1">
        <f>'Custos Unitários'!$C$23*'Custos Unitários'!$C$6</f>
        <v>302692.44182889489</v>
      </c>
      <c r="Q1283" s="5">
        <f>SUM(Tabela2[[#This Row],[custo duto e fibra]:[custo infra estação]])</f>
        <v>1145828.9572436623</v>
      </c>
      <c r="R1283" s="2">
        <f>Tabela1[[#This Row],[distância '[km']]]*(1+'Custos Unitários'!$C$8)*('Custos Unitários'!$C$21*'Custos Unitários'!$C$4*'Custos Unitários'!$E$21+'Custos Unitários'!$C$22*'Custos Unitários'!$C$5*'Custos Unitários'!$E$22)</f>
        <v>5719.9766123211739</v>
      </c>
      <c r="S1283" s="2">
        <f>Tabela1[[#This Row],[Qtdade Amplificação]]*('Custos Unitários'!D$20)+IF(Tabela1[[#This Row],[Qtdade Amplificação]]&gt;4,TRUNC(Tabela1[[#This Row],[Qtdade Amplificação]]/4)*'Custos Unitários'!D$17,0)</f>
        <v>0</v>
      </c>
      <c r="T128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8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83" s="2">
        <f>'Custos Unitários'!$C$23*'Custos Unitários'!$E$23*'Custos Unitários'!$C$6</f>
        <v>24215.39534631159</v>
      </c>
      <c r="W1283" s="5">
        <f>SUM(Tabela3[[#This Row],[opex duto e fibra]:[opex infra estação]])</f>
        <v>62922.6171158039</v>
      </c>
    </row>
    <row r="1284" spans="1:23" x14ac:dyDescent="0.25">
      <c r="A1284" s="10">
        <v>270820</v>
      </c>
      <c r="B1284" s="10" t="s">
        <v>589</v>
      </c>
      <c r="C1284" s="10" t="s">
        <v>3969</v>
      </c>
      <c r="D1284" s="10" t="s">
        <v>3970</v>
      </c>
      <c r="E1284" s="10">
        <v>270750</v>
      </c>
      <c r="F1284" s="10" t="s">
        <v>589</v>
      </c>
      <c r="G1284" s="10" t="s">
        <v>3098</v>
      </c>
      <c r="H1284" s="10" t="s">
        <v>3099</v>
      </c>
      <c r="I1284" s="10">
        <v>1</v>
      </c>
      <c r="J1284" s="11">
        <v>14.878</v>
      </c>
      <c r="K1284" s="11">
        <f>IF(Tabela1[[#This Row],[distância '[km']]]&gt;100,TRUNC(Tabela1[[#This Row],[distância '[km']]]/'Custos Unitários'!$C$7,0),0)</f>
        <v>0</v>
      </c>
      <c r="L1284" s="1">
        <f>Tabela1[[#This Row],[distância '[km']]]*(1+'Custos Unitários'!$C$8)*(('Custos Unitários'!$C$21*'Custos Unitários'!$C$4)+('Custos Unitários'!$C$22*'Custos Unitários'!$C$5))</f>
        <v>569349.52391159837</v>
      </c>
      <c r="M1284" s="1">
        <f>Tabela1[[#This Row],[Qtdade Amplificação]]*('Custos Unitários'!C$20)+IF(Tabela1[[#This Row],[Qtdade Amplificação]]&gt;4,TRUNC(Tabela1[[#This Row],[Qtdade Amplificação]]/4)*'Custos Unitários'!C$17,0)</f>
        <v>0</v>
      </c>
      <c r="N128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8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84" s="1">
        <f>'Custos Unitários'!$C$23*'Custos Unitários'!$C$6</f>
        <v>302692.44182889489</v>
      </c>
      <c r="Q1284" s="5">
        <f>SUM(Tabela2[[#This Row],[custo duto e fibra]:[custo infra estação]])</f>
        <v>1238513.7634618296</v>
      </c>
      <c r="R1284" s="2">
        <f>Tabela1[[#This Row],[distância '[km']]]*(1+'Custos Unitários'!$C$8)*('Custos Unitários'!$C$21*'Custos Unitários'!$C$4*'Custos Unitários'!$E$21+'Custos Unitários'!$C$22*'Custos Unitários'!$C$5*'Custos Unitários'!$E$22)</f>
        <v>6832.1942869391805</v>
      </c>
      <c r="S1284" s="2">
        <f>Tabela1[[#This Row],[Qtdade Amplificação]]*('Custos Unitários'!D$20)+IF(Tabela1[[#This Row],[Qtdade Amplificação]]&gt;4,TRUNC(Tabela1[[#This Row],[Qtdade Amplificação]]/4)*'Custos Unitários'!D$17,0)</f>
        <v>0</v>
      </c>
      <c r="T128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8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84" s="2">
        <f>'Custos Unitários'!$C$23*'Custos Unitários'!$E$23*'Custos Unitários'!$C$6</f>
        <v>24215.39534631159</v>
      </c>
      <c r="W1284" s="5">
        <f>SUM(Tabela3[[#This Row],[opex duto e fibra]:[opex infra estação]])</f>
        <v>64034.834790421912</v>
      </c>
    </row>
    <row r="1285" spans="1:23" x14ac:dyDescent="0.25">
      <c r="A1285" s="10">
        <v>220955</v>
      </c>
      <c r="B1285" s="10" t="s">
        <v>27</v>
      </c>
      <c r="C1285" s="10" t="s">
        <v>3971</v>
      </c>
      <c r="D1285" s="10" t="s">
        <v>3972</v>
      </c>
      <c r="E1285" s="10">
        <v>221060</v>
      </c>
      <c r="F1285" s="10" t="s">
        <v>27</v>
      </c>
      <c r="G1285" s="10" t="s">
        <v>284</v>
      </c>
      <c r="H1285" s="10" t="s">
        <v>285</v>
      </c>
      <c r="I1285" s="10">
        <v>1</v>
      </c>
      <c r="J1285" s="11">
        <v>37.781999999999996</v>
      </c>
      <c r="K1285" s="11">
        <f>IF(Tabela1[[#This Row],[distância '[km']]]&gt;100,TRUNC(Tabela1[[#This Row],[distância '[km']]]/'Custos Unitários'!$C$7,0),0)</f>
        <v>0</v>
      </c>
      <c r="L1285" s="1">
        <f>Tabela1[[#This Row],[distância '[km']]]*(1+'Custos Unitários'!$C$8)*(('Custos Unitários'!$C$21*'Custos Unitários'!$C$4)+('Custos Unitários'!$C$22*'Custos Unitários'!$C$5))</f>
        <v>1445837.0555469824</v>
      </c>
      <c r="M1285" s="1">
        <f>Tabela1[[#This Row],[Qtdade Amplificação]]*('Custos Unitários'!C$20)+IF(Tabela1[[#This Row],[Qtdade Amplificação]]&gt;4,TRUNC(Tabela1[[#This Row],[Qtdade Amplificação]]/4)*'Custos Unitários'!C$17,0)</f>
        <v>0</v>
      </c>
      <c r="N128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8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85" s="1">
        <f>'Custos Unitários'!$C$23*'Custos Unitários'!$C$6</f>
        <v>302692.44182889489</v>
      </c>
      <c r="Q1285" s="5">
        <f>SUM(Tabela2[[#This Row],[custo duto e fibra]:[custo infra estação]])</f>
        <v>2115001.2950972132</v>
      </c>
      <c r="R1285" s="2">
        <f>Tabela1[[#This Row],[distância '[km']]]*(1+'Custos Unitários'!$C$8)*('Custos Unitários'!$C$21*'Custos Unitários'!$C$4*'Custos Unitários'!$E$21+'Custos Unitários'!$C$22*'Custos Unitários'!$C$5*'Custos Unitários'!$E$22)</f>
        <v>17350.04466656379</v>
      </c>
      <c r="S1285" s="2">
        <f>Tabela1[[#This Row],[Qtdade Amplificação]]*('Custos Unitários'!D$20)+IF(Tabela1[[#This Row],[Qtdade Amplificação]]&gt;4,TRUNC(Tabela1[[#This Row],[Qtdade Amplificação]]/4)*'Custos Unitários'!D$17,0)</f>
        <v>0</v>
      </c>
      <c r="T128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8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85" s="2">
        <f>'Custos Unitários'!$C$23*'Custos Unitários'!$E$23*'Custos Unitários'!$C$6</f>
        <v>24215.39534631159</v>
      </c>
      <c r="W1285" s="5">
        <f>SUM(Tabela3[[#This Row],[opex duto e fibra]:[opex infra estação]])</f>
        <v>74552.685170046519</v>
      </c>
    </row>
    <row r="1286" spans="1:23" x14ac:dyDescent="0.25">
      <c r="A1286" s="10">
        <v>150710</v>
      </c>
      <c r="B1286" s="10" t="s">
        <v>14</v>
      </c>
      <c r="C1286" s="10" t="s">
        <v>3973</v>
      </c>
      <c r="D1286" s="10" t="s">
        <v>3974</v>
      </c>
      <c r="E1286" s="10">
        <v>150820</v>
      </c>
      <c r="F1286" s="10" t="s">
        <v>14</v>
      </c>
      <c r="G1286" s="10" t="s">
        <v>3975</v>
      </c>
      <c r="H1286" s="10" t="s">
        <v>3976</v>
      </c>
      <c r="I1286" s="10">
        <v>1</v>
      </c>
      <c r="J1286" s="11">
        <v>23.948</v>
      </c>
      <c r="K1286" s="11">
        <f>IF(Tabela1[[#This Row],[distância '[km']]]&gt;100,TRUNC(Tabela1[[#This Row],[distância '[km']]]/'Custos Unitários'!$C$7,0),0)</f>
        <v>0</v>
      </c>
      <c r="L1286" s="1">
        <f>Tabela1[[#This Row],[distância '[km']]]*(1+'Custos Unitários'!$C$8)*(('Custos Unitários'!$C$21*'Custos Unitários'!$C$4)+('Custos Unitários'!$C$22*'Custos Unitários'!$C$5))</f>
        <v>916439.1987252963</v>
      </c>
      <c r="M1286" s="1">
        <f>Tabela1[[#This Row],[Qtdade Amplificação]]*('Custos Unitários'!C$20)+IF(Tabela1[[#This Row],[Qtdade Amplificação]]&gt;4,TRUNC(Tabela1[[#This Row],[Qtdade Amplificação]]/4)*'Custos Unitários'!C$17,0)</f>
        <v>0</v>
      </c>
      <c r="N128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8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86" s="1">
        <f>'Custos Unitários'!$C$23*'Custos Unitários'!$C$6</f>
        <v>302692.44182889489</v>
      </c>
      <c r="Q1286" s="5">
        <f>SUM(Tabela2[[#This Row],[custo duto e fibra]:[custo infra estação]])</f>
        <v>1585603.4382755274</v>
      </c>
      <c r="R1286" s="2">
        <f>Tabela1[[#This Row],[distância '[km']]]*(1+'Custos Unitários'!$C$8)*('Custos Unitários'!$C$21*'Custos Unitários'!$C$4*'Custos Unitários'!$E$21+'Custos Unitários'!$C$22*'Custos Unitários'!$C$5*'Custos Unitários'!$E$22)</f>
        <v>10997.270384703555</v>
      </c>
      <c r="S1286" s="2">
        <f>Tabela1[[#This Row],[Qtdade Amplificação]]*('Custos Unitários'!D$20)+IF(Tabela1[[#This Row],[Qtdade Amplificação]]&gt;4,TRUNC(Tabela1[[#This Row],[Qtdade Amplificação]]/4)*'Custos Unitários'!D$17,0)</f>
        <v>0</v>
      </c>
      <c r="T128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8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86" s="2">
        <f>'Custos Unitários'!$C$23*'Custos Unitários'!$E$23*'Custos Unitários'!$C$6</f>
        <v>24215.39534631159</v>
      </c>
      <c r="W1286" s="5">
        <f>SUM(Tabela3[[#This Row],[opex duto e fibra]:[opex infra estação]])</f>
        <v>68199.910888186278</v>
      </c>
    </row>
    <row r="1287" spans="1:23" x14ac:dyDescent="0.25">
      <c r="A1287" s="10">
        <v>292890</v>
      </c>
      <c r="B1287" s="10" t="s">
        <v>8</v>
      </c>
      <c r="C1287" s="10" t="s">
        <v>3977</v>
      </c>
      <c r="D1287" s="10" t="s">
        <v>3978</v>
      </c>
      <c r="E1287" s="10">
        <v>290320</v>
      </c>
      <c r="F1287" s="10" t="s">
        <v>8</v>
      </c>
      <c r="G1287" s="10" t="s">
        <v>276</v>
      </c>
      <c r="H1287" s="10" t="s">
        <v>277</v>
      </c>
      <c r="I1287" s="10">
        <v>1</v>
      </c>
      <c r="J1287" s="11">
        <v>27.706</v>
      </c>
      <c r="K1287" s="11">
        <f>IF(Tabela1[[#This Row],[distância '[km']]]&gt;100,TRUNC(Tabela1[[#This Row],[distância '[km']]]/'Custos Unitários'!$C$7,0),0)</f>
        <v>0</v>
      </c>
      <c r="L1287" s="1">
        <f>Tabela1[[#This Row],[distância '[km']]]*(1+'Custos Unitários'!$C$8)*(('Custos Unitários'!$C$21*'Custos Unitários'!$C$4)+('Custos Unitários'!$C$22*'Custos Unitários'!$C$5))</f>
        <v>1060249.8930968372</v>
      </c>
      <c r="M1287" s="1">
        <f>Tabela1[[#This Row],[Qtdade Amplificação]]*('Custos Unitários'!C$20)+IF(Tabela1[[#This Row],[Qtdade Amplificação]]&gt;4,TRUNC(Tabela1[[#This Row],[Qtdade Amplificação]]/4)*'Custos Unitários'!C$17,0)</f>
        <v>0</v>
      </c>
      <c r="N128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8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87" s="1">
        <f>'Custos Unitários'!$C$23*'Custos Unitários'!$C$6</f>
        <v>302692.44182889489</v>
      </c>
      <c r="Q1287" s="5">
        <f>SUM(Tabela2[[#This Row],[custo duto e fibra]:[custo infra estação]])</f>
        <v>1729414.1326470682</v>
      </c>
      <c r="R1287" s="2">
        <f>Tabela1[[#This Row],[distância '[km']]]*(1+'Custos Unitários'!$C$8)*('Custos Unitários'!$C$21*'Custos Unitários'!$C$4*'Custos Unitários'!$E$21+'Custos Unitários'!$C$22*'Custos Unitários'!$C$5*'Custos Unitários'!$E$22)</f>
        <v>12722.998717162047</v>
      </c>
      <c r="S1287" s="2">
        <f>Tabela1[[#This Row],[Qtdade Amplificação]]*('Custos Unitários'!D$20)+IF(Tabela1[[#This Row],[Qtdade Amplificação]]&gt;4,TRUNC(Tabela1[[#This Row],[Qtdade Amplificação]]/4)*'Custos Unitários'!D$17,0)</f>
        <v>0</v>
      </c>
      <c r="T128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8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87" s="2">
        <f>'Custos Unitários'!$C$23*'Custos Unitários'!$E$23*'Custos Unitários'!$C$6</f>
        <v>24215.39534631159</v>
      </c>
      <c r="W1287" s="5">
        <f>SUM(Tabela3[[#This Row],[opex duto e fibra]:[opex infra estação]])</f>
        <v>69925.639220644778</v>
      </c>
    </row>
    <row r="1288" spans="1:23" x14ac:dyDescent="0.25">
      <c r="A1288" s="10">
        <v>251396</v>
      </c>
      <c r="B1288" s="10" t="s">
        <v>61</v>
      </c>
      <c r="C1288" s="10" t="s">
        <v>3979</v>
      </c>
      <c r="D1288" s="10" t="s">
        <v>3980</v>
      </c>
      <c r="E1288" s="10">
        <v>250077</v>
      </c>
      <c r="F1288" s="10" t="s">
        <v>61</v>
      </c>
      <c r="G1288" s="10" t="s">
        <v>3981</v>
      </c>
      <c r="H1288" s="10" t="s">
        <v>3982</v>
      </c>
      <c r="I1288" s="10">
        <v>1</v>
      </c>
      <c r="J1288" s="11">
        <v>26.713000000000001</v>
      </c>
      <c r="K1288" s="11">
        <f>IF(Tabela1[[#This Row],[distância '[km']]]&gt;100,TRUNC(Tabela1[[#This Row],[distância '[km']]]/'Custos Unitários'!$C$7,0),0)</f>
        <v>0</v>
      </c>
      <c r="L1288" s="1">
        <f>Tabela1[[#This Row],[distância '[km']]]*(1+'Custos Unitários'!$C$8)*(('Custos Unitários'!$C$21*'Custos Unitários'!$C$4)+('Custos Unitários'!$C$22*'Custos Unitários'!$C$5))</f>
        <v>1022249.8879049957</v>
      </c>
      <c r="M1288" s="1">
        <f>Tabela1[[#This Row],[Qtdade Amplificação]]*('Custos Unitários'!C$20)+IF(Tabela1[[#This Row],[Qtdade Amplificação]]&gt;4,TRUNC(Tabela1[[#This Row],[Qtdade Amplificação]]/4)*'Custos Unitários'!C$17,0)</f>
        <v>0</v>
      </c>
      <c r="N128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8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88" s="1">
        <f>'Custos Unitários'!$C$23*'Custos Unitários'!$C$6</f>
        <v>302692.44182889489</v>
      </c>
      <c r="Q1288" s="5">
        <f>SUM(Tabela2[[#This Row],[custo duto e fibra]:[custo infra estação]])</f>
        <v>1691414.1274552268</v>
      </c>
      <c r="R1288" s="2">
        <f>Tabela1[[#This Row],[distância '[km']]]*(1+'Custos Unitários'!$C$8)*('Custos Unitários'!$C$21*'Custos Unitários'!$C$4*'Custos Unitários'!$E$21+'Custos Unitários'!$C$22*'Custos Unitários'!$C$5*'Custos Unitários'!$E$22)</f>
        <v>12266.99865485995</v>
      </c>
      <c r="S1288" s="2">
        <f>Tabela1[[#This Row],[Qtdade Amplificação]]*('Custos Unitários'!D$20)+IF(Tabela1[[#This Row],[Qtdade Amplificação]]&gt;4,TRUNC(Tabela1[[#This Row],[Qtdade Amplificação]]/4)*'Custos Unitários'!D$17,0)</f>
        <v>0</v>
      </c>
      <c r="T128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8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88" s="2">
        <f>'Custos Unitários'!$C$23*'Custos Unitários'!$E$23*'Custos Unitários'!$C$6</f>
        <v>24215.39534631159</v>
      </c>
      <c r="W1288" s="5">
        <f>SUM(Tabela3[[#This Row],[opex duto e fibra]:[opex infra estação]])</f>
        <v>69469.639158342674</v>
      </c>
    </row>
    <row r="1289" spans="1:23" x14ac:dyDescent="0.25">
      <c r="A1289" s="10">
        <v>316095</v>
      </c>
      <c r="B1289" s="10" t="s">
        <v>37</v>
      </c>
      <c r="C1289" s="10" t="s">
        <v>3983</v>
      </c>
      <c r="D1289" s="10" t="s">
        <v>3984</v>
      </c>
      <c r="E1289" s="10">
        <v>313090</v>
      </c>
      <c r="F1289" s="10" t="s">
        <v>37</v>
      </c>
      <c r="G1289" s="10" t="s">
        <v>2096</v>
      </c>
      <c r="H1289" s="10" t="s">
        <v>2097</v>
      </c>
      <c r="I1289" s="10">
        <v>1</v>
      </c>
      <c r="J1289" s="11">
        <v>20.875</v>
      </c>
      <c r="K1289" s="11">
        <f>IF(Tabela1[[#This Row],[distância '[km']]]&gt;100,TRUNC(Tabela1[[#This Row],[distância '[km']]]/'Custos Unitários'!$C$7,0),0)</f>
        <v>0</v>
      </c>
      <c r="L1289" s="1">
        <f>Tabela1[[#This Row],[distância '[km']]]*(1+'Custos Unitários'!$C$8)*(('Custos Unitários'!$C$21*'Custos Unitários'!$C$4)+('Custos Unitários'!$C$22*'Custos Unitários'!$C$5))</f>
        <v>798842.00239646563</v>
      </c>
      <c r="M1289" s="1">
        <f>Tabela1[[#This Row],[Qtdade Amplificação]]*('Custos Unitários'!C$20)+IF(Tabela1[[#This Row],[Qtdade Amplificação]]&gt;4,TRUNC(Tabela1[[#This Row],[Qtdade Amplificação]]/4)*'Custos Unitários'!C$17,0)</f>
        <v>0</v>
      </c>
      <c r="N128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8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89" s="1">
        <f>'Custos Unitários'!$C$23*'Custos Unitários'!$C$6</f>
        <v>302692.44182889489</v>
      </c>
      <c r="Q1289" s="5">
        <f>SUM(Tabela2[[#This Row],[custo duto e fibra]:[custo infra estação]])</f>
        <v>1468006.2419466968</v>
      </c>
      <c r="R1289" s="2">
        <f>Tabela1[[#This Row],[distância '[km']]]*(1+'Custos Unitários'!$C$8)*('Custos Unitários'!$C$21*'Custos Unitários'!$C$4*'Custos Unitários'!$E$21+'Custos Unitários'!$C$22*'Custos Unitários'!$C$5*'Custos Unitários'!$E$22)</f>
        <v>9586.1040287575888</v>
      </c>
      <c r="S1289" s="2">
        <f>Tabela1[[#This Row],[Qtdade Amplificação]]*('Custos Unitários'!D$20)+IF(Tabela1[[#This Row],[Qtdade Amplificação]]&gt;4,TRUNC(Tabela1[[#This Row],[Qtdade Amplificação]]/4)*'Custos Unitários'!D$17,0)</f>
        <v>0</v>
      </c>
      <c r="T128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8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89" s="2">
        <f>'Custos Unitários'!$C$23*'Custos Unitários'!$E$23*'Custos Unitários'!$C$6</f>
        <v>24215.39534631159</v>
      </c>
      <c r="W1289" s="5">
        <f>SUM(Tabela3[[#This Row],[opex duto e fibra]:[opex infra estação]])</f>
        <v>66788.744532240322</v>
      </c>
    </row>
    <row r="1290" spans="1:23" x14ac:dyDescent="0.25">
      <c r="A1290" s="10">
        <v>150720</v>
      </c>
      <c r="B1290" s="10" t="s">
        <v>14</v>
      </c>
      <c r="C1290" s="10" t="s">
        <v>3985</v>
      </c>
      <c r="D1290" s="10" t="s">
        <v>3986</v>
      </c>
      <c r="E1290" s="10">
        <v>150340</v>
      </c>
      <c r="F1290" s="10" t="s">
        <v>14</v>
      </c>
      <c r="G1290" s="10" t="s">
        <v>4915</v>
      </c>
      <c r="H1290" s="10" t="s">
        <v>4916</v>
      </c>
      <c r="I1290" s="10">
        <v>1</v>
      </c>
      <c r="J1290" s="11">
        <v>47.274999999999999</v>
      </c>
      <c r="K1290" s="11">
        <f>IF(Tabela1[[#This Row],[distância '[km']]]&gt;100,TRUNC(Tabela1[[#This Row],[distância '[km']]]/'Custos Unitários'!$C$7,0),0)</f>
        <v>0</v>
      </c>
      <c r="L1290" s="1">
        <f>Tabela1[[#This Row],[distância '[km']]]*(1+'Custos Unitários'!$C$8)*(('Custos Unitários'!$C$21*'Custos Unitários'!$C$4)+('Custos Unitários'!$C$22*'Custos Unitários'!$C$5))</f>
        <v>1809114.0437505585</v>
      </c>
      <c r="M1290" s="1">
        <f>Tabela1[[#This Row],[Qtdade Amplificação]]*('Custos Unitários'!C$20)+IF(Tabela1[[#This Row],[Qtdade Amplificação]]&gt;4,TRUNC(Tabela1[[#This Row],[Qtdade Amplificação]]/4)*'Custos Unitários'!C$17,0)</f>
        <v>0</v>
      </c>
      <c r="N129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9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90" s="1">
        <f>'Custos Unitários'!$C$23*'Custos Unitários'!$C$6</f>
        <v>302692.44182889489</v>
      </c>
      <c r="Q1290" s="5">
        <f>SUM(Tabela2[[#This Row],[custo duto e fibra]:[custo infra estação]])</f>
        <v>2478278.2833007895</v>
      </c>
      <c r="R1290" s="2">
        <f>Tabela1[[#This Row],[distância '[km']]]*(1+'Custos Unitários'!$C$8)*('Custos Unitários'!$C$21*'Custos Unitários'!$C$4*'Custos Unitários'!$E$21+'Custos Unitários'!$C$22*'Custos Unitários'!$C$5*'Custos Unitários'!$E$22)</f>
        <v>21709.368525006706</v>
      </c>
      <c r="S1290" s="2">
        <f>Tabela1[[#This Row],[Qtdade Amplificação]]*('Custos Unitários'!D$20)+IF(Tabela1[[#This Row],[Qtdade Amplificação]]&gt;4,TRUNC(Tabela1[[#This Row],[Qtdade Amplificação]]/4)*'Custos Unitários'!D$17,0)</f>
        <v>0</v>
      </c>
      <c r="T129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9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90" s="2">
        <f>'Custos Unitários'!$C$23*'Custos Unitários'!$E$23*'Custos Unitários'!$C$6</f>
        <v>24215.39534631159</v>
      </c>
      <c r="W1290" s="5">
        <f>SUM(Tabela3[[#This Row],[opex duto e fibra]:[opex infra estação]])</f>
        <v>78912.009028489425</v>
      </c>
    </row>
    <row r="1291" spans="1:23" x14ac:dyDescent="0.25">
      <c r="A1291" s="10">
        <v>251394</v>
      </c>
      <c r="B1291" s="10" t="s">
        <v>61</v>
      </c>
      <c r="C1291" s="10" t="s">
        <v>3987</v>
      </c>
      <c r="D1291" s="10" t="s">
        <v>3988</v>
      </c>
      <c r="E1291" s="10">
        <v>250485</v>
      </c>
      <c r="F1291" s="10" t="s">
        <v>61</v>
      </c>
      <c r="G1291" s="10" t="s">
        <v>1434</v>
      </c>
      <c r="H1291" s="10" t="s">
        <v>1435</v>
      </c>
      <c r="I1291" s="10">
        <v>1</v>
      </c>
      <c r="J1291" s="11">
        <v>24.152000000000001</v>
      </c>
      <c r="K1291" s="11">
        <f>IF(Tabela1[[#This Row],[distância '[km']]]&gt;100,TRUNC(Tabela1[[#This Row],[distância '[km']]]/'Custos Unitários'!$C$7,0),0)</f>
        <v>0</v>
      </c>
      <c r="L1291" s="1">
        <f>Tabela1[[#This Row],[distância '[km']]]*(1+'Custos Unitários'!$C$8)*(('Custos Unitários'!$C$21*'Custos Unitários'!$C$4)+('Custos Unitários'!$C$22*'Custos Unitários'!$C$5))</f>
        <v>924245.84631757787</v>
      </c>
      <c r="M1291" s="1">
        <f>Tabela1[[#This Row],[Qtdade Amplificação]]*('Custos Unitários'!C$20)+IF(Tabela1[[#This Row],[Qtdade Amplificação]]&gt;4,TRUNC(Tabela1[[#This Row],[Qtdade Amplificação]]/4)*'Custos Unitários'!C$17,0)</f>
        <v>0</v>
      </c>
      <c r="N129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9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91" s="1">
        <f>'Custos Unitários'!$C$23*'Custos Unitários'!$C$6</f>
        <v>302692.44182889489</v>
      </c>
      <c r="Q1291" s="5">
        <f>SUM(Tabela2[[#This Row],[custo duto e fibra]:[custo infra estação]])</f>
        <v>1593410.0858678089</v>
      </c>
      <c r="R1291" s="2">
        <f>Tabela1[[#This Row],[distância '[km']]]*(1+'Custos Unitários'!$C$8)*('Custos Unitários'!$C$21*'Custos Unitários'!$C$4*'Custos Unitários'!$E$21+'Custos Unitários'!$C$22*'Custos Unitários'!$C$5*'Custos Unitários'!$E$22)</f>
        <v>11090.950155810935</v>
      </c>
      <c r="S1291" s="2">
        <f>Tabela1[[#This Row],[Qtdade Amplificação]]*('Custos Unitários'!D$20)+IF(Tabela1[[#This Row],[Qtdade Amplificação]]&gt;4,TRUNC(Tabela1[[#This Row],[Qtdade Amplificação]]/4)*'Custos Unitários'!D$17,0)</f>
        <v>0</v>
      </c>
      <c r="T129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9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91" s="2">
        <f>'Custos Unitários'!$C$23*'Custos Unitários'!$E$23*'Custos Unitários'!$C$6</f>
        <v>24215.39534631159</v>
      </c>
      <c r="W1291" s="5">
        <f>SUM(Tabela3[[#This Row],[opex duto e fibra]:[opex infra estação]])</f>
        <v>68293.590659293666</v>
      </c>
    </row>
    <row r="1292" spans="1:23" x14ac:dyDescent="0.25">
      <c r="A1292" s="10">
        <v>110148</v>
      </c>
      <c r="B1292" s="10" t="s">
        <v>180</v>
      </c>
      <c r="C1292" s="10" t="s">
        <v>3989</v>
      </c>
      <c r="D1292" s="10" t="s">
        <v>3990</v>
      </c>
      <c r="E1292" s="10">
        <v>110029</v>
      </c>
      <c r="F1292" s="10" t="s">
        <v>180</v>
      </c>
      <c r="G1292" s="10" t="s">
        <v>183</v>
      </c>
      <c r="H1292" s="10" t="s">
        <v>184</v>
      </c>
      <c r="I1292" s="10">
        <v>1</v>
      </c>
      <c r="J1292" s="11">
        <v>30.207000000000001</v>
      </c>
      <c r="K1292" s="11">
        <f>IF(Tabela1[[#This Row],[distância '[km']]]&gt;100,TRUNC(Tabela1[[#This Row],[distância '[km']]]/'Custos Unitários'!$C$7,0),0)</f>
        <v>0</v>
      </c>
      <c r="L1292" s="1">
        <f>Tabela1[[#This Row],[distância '[km']]]*(1+'Custos Unitários'!$C$8)*(('Custos Unitários'!$C$21*'Custos Unitários'!$C$4)+('Custos Unitários'!$C$22*'Custos Unitários'!$C$5))</f>
        <v>1155957.8618629957</v>
      </c>
      <c r="M1292" s="1">
        <f>Tabela1[[#This Row],[Qtdade Amplificação]]*('Custos Unitários'!C$20)+IF(Tabela1[[#This Row],[Qtdade Amplificação]]&gt;4,TRUNC(Tabela1[[#This Row],[Qtdade Amplificação]]/4)*'Custos Unitários'!C$17,0)</f>
        <v>0</v>
      </c>
      <c r="N129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9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92" s="1">
        <f>'Custos Unitários'!$C$23*'Custos Unitários'!$C$6</f>
        <v>302692.44182889489</v>
      </c>
      <c r="Q1292" s="5">
        <f>SUM(Tabela2[[#This Row],[custo duto e fibra]:[custo infra estação]])</f>
        <v>1825122.1014132267</v>
      </c>
      <c r="R1292" s="2">
        <f>Tabela1[[#This Row],[distância '[km']]]*(1+'Custos Unitários'!$C$8)*('Custos Unitários'!$C$21*'Custos Unitários'!$C$4*'Custos Unitários'!$E$21+'Custos Unitários'!$C$22*'Custos Unitários'!$C$5*'Custos Unitários'!$E$22)</f>
        <v>13871.494342355949</v>
      </c>
      <c r="S1292" s="2">
        <f>Tabela1[[#This Row],[Qtdade Amplificação]]*('Custos Unitários'!D$20)+IF(Tabela1[[#This Row],[Qtdade Amplificação]]&gt;4,TRUNC(Tabela1[[#This Row],[Qtdade Amplificação]]/4)*'Custos Unitários'!D$17,0)</f>
        <v>0</v>
      </c>
      <c r="T129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9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92" s="2">
        <f>'Custos Unitários'!$C$23*'Custos Unitários'!$E$23*'Custos Unitários'!$C$6</f>
        <v>24215.39534631159</v>
      </c>
      <c r="W1292" s="5">
        <f>SUM(Tabela3[[#This Row],[opex duto e fibra]:[opex infra estação]])</f>
        <v>71074.134845838678</v>
      </c>
    </row>
    <row r="1293" spans="1:23" x14ac:dyDescent="0.25">
      <c r="A1293" s="10">
        <v>211080</v>
      </c>
      <c r="B1293" s="10" t="s">
        <v>17</v>
      </c>
      <c r="C1293" s="10" t="s">
        <v>3991</v>
      </c>
      <c r="D1293" s="10" t="s">
        <v>3992</v>
      </c>
      <c r="E1293" s="10">
        <v>211065</v>
      </c>
      <c r="F1293" s="10" t="s">
        <v>17</v>
      </c>
      <c r="G1293" s="10" t="s">
        <v>292</v>
      </c>
      <c r="H1293" s="10" t="s">
        <v>293</v>
      </c>
      <c r="I1293" s="10">
        <v>1</v>
      </c>
      <c r="J1293" s="11">
        <v>59.337000000000003</v>
      </c>
      <c r="K1293" s="11">
        <f>IF(Tabela1[[#This Row],[distância '[km']]]&gt;100,TRUNC(Tabela1[[#This Row],[distância '[km']]]/'Custos Unitários'!$C$7,0),0)</f>
        <v>0</v>
      </c>
      <c r="L1293" s="1">
        <f>Tabela1[[#This Row],[distância '[km']]]*(1+'Custos Unitários'!$C$8)*(('Custos Unitários'!$C$21*'Custos Unitários'!$C$4)+('Custos Unitários'!$C$22*'Custos Unitários'!$C$5))</f>
        <v>2270701.2165843872</v>
      </c>
      <c r="M1293" s="1">
        <f>Tabela1[[#This Row],[Qtdade Amplificação]]*('Custos Unitários'!C$20)+IF(Tabela1[[#This Row],[Qtdade Amplificação]]&gt;4,TRUNC(Tabela1[[#This Row],[Qtdade Amplificação]]/4)*'Custos Unitários'!C$17,0)</f>
        <v>0</v>
      </c>
      <c r="N129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29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293" s="1">
        <f>'Custos Unitários'!$C$23*'Custos Unitários'!$C$6</f>
        <v>302692.44182889489</v>
      </c>
      <c r="Q1293" s="5">
        <f>SUM(Tabela2[[#This Row],[custo duto e fibra]:[custo infra estação]])</f>
        <v>2945275.1440852606</v>
      </c>
      <c r="R1293" s="2">
        <f>Tabela1[[#This Row],[distância '[km']]]*(1+'Custos Unitários'!$C$8)*('Custos Unitários'!$C$21*'Custos Unitários'!$C$4*'Custos Unitários'!$E$21+'Custos Unitários'!$C$22*'Custos Unitários'!$C$5*'Custos Unitários'!$E$22)</f>
        <v>27248.414599012649</v>
      </c>
      <c r="S1293" s="2">
        <f>Tabela1[[#This Row],[Qtdade Amplificação]]*('Custos Unitários'!D$20)+IF(Tabela1[[#This Row],[Qtdade Amplificação]]&gt;4,TRUNC(Tabela1[[#This Row],[Qtdade Amplificação]]/4)*'Custos Unitários'!D$17,0)</f>
        <v>0</v>
      </c>
      <c r="T129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29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293" s="2">
        <f>'Custos Unitários'!$C$23*'Custos Unitários'!$E$23*'Custos Unitários'!$C$6</f>
        <v>24215.39534631159</v>
      </c>
      <c r="W1293" s="5">
        <f>SUM(Tabela3[[#This Row],[opex duto e fibra]:[opex infra estação]])</f>
        <v>84992.023897559586</v>
      </c>
    </row>
    <row r="1294" spans="1:23" x14ac:dyDescent="0.25">
      <c r="A1294" s="10">
        <v>316105</v>
      </c>
      <c r="B1294" s="10" t="s">
        <v>37</v>
      </c>
      <c r="C1294" s="10" t="s">
        <v>3993</v>
      </c>
      <c r="D1294" s="10" t="s">
        <v>3994</v>
      </c>
      <c r="E1294" s="10">
        <v>312730</v>
      </c>
      <c r="F1294" s="10" t="s">
        <v>37</v>
      </c>
      <c r="G1294" s="10" t="s">
        <v>1568</v>
      </c>
      <c r="H1294" s="10" t="s">
        <v>1569</v>
      </c>
      <c r="I1294" s="10">
        <v>1</v>
      </c>
      <c r="J1294" s="11">
        <v>78.834000000000003</v>
      </c>
      <c r="K1294" s="11">
        <f>IF(Tabela1[[#This Row],[distância '[km']]]&gt;100,TRUNC(Tabela1[[#This Row],[distância '[km']]]/'Custos Unitários'!$C$7,0),0)</f>
        <v>0</v>
      </c>
      <c r="L1294" s="1">
        <f>Tabela1[[#This Row],[distância '[km']]]*(1+'Custos Unitários'!$C$8)*(('Custos Unitários'!$C$21*'Custos Unitários'!$C$4)+('Custos Unitários'!$C$22*'Custos Unitários'!$C$5))</f>
        <v>3016810.0798525978</v>
      </c>
      <c r="M1294" s="1">
        <f>Tabela1[[#This Row],[Qtdade Amplificação]]*('Custos Unitários'!C$20)+IF(Tabela1[[#This Row],[Qtdade Amplificação]]&gt;4,TRUNC(Tabela1[[#This Row],[Qtdade Amplificação]]/4)*'Custos Unitários'!C$17,0)</f>
        <v>0</v>
      </c>
      <c r="N129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29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294" s="1">
        <f>'Custos Unitários'!$C$23*'Custos Unitários'!$C$6</f>
        <v>302692.44182889489</v>
      </c>
      <c r="Q1294" s="5">
        <f>SUM(Tabela2[[#This Row],[custo duto e fibra]:[custo infra estação]])</f>
        <v>3691384.0073534711</v>
      </c>
      <c r="R1294" s="2">
        <f>Tabela1[[#This Row],[distância '[km']]]*(1+'Custos Unitários'!$C$8)*('Custos Unitários'!$C$21*'Custos Unitários'!$C$4*'Custos Unitários'!$E$21+'Custos Unitários'!$C$22*'Custos Unitários'!$C$5*'Custos Unitários'!$E$22)</f>
        <v>36201.720958231177</v>
      </c>
      <c r="S1294" s="2">
        <f>Tabela1[[#This Row],[Qtdade Amplificação]]*('Custos Unitários'!D$20)+IF(Tabela1[[#This Row],[Qtdade Amplificação]]&gt;4,TRUNC(Tabela1[[#This Row],[Qtdade Amplificação]]/4)*'Custos Unitários'!D$17,0)</f>
        <v>0</v>
      </c>
      <c r="T129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29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294" s="2">
        <f>'Custos Unitários'!$C$23*'Custos Unitários'!$E$23*'Custos Unitários'!$C$6</f>
        <v>24215.39534631159</v>
      </c>
      <c r="W1294" s="5">
        <f>SUM(Tabela3[[#This Row],[opex duto e fibra]:[opex infra estação]])</f>
        <v>93945.330256778121</v>
      </c>
    </row>
    <row r="1295" spans="1:23" x14ac:dyDescent="0.25">
      <c r="A1295" s="10">
        <v>220960</v>
      </c>
      <c r="B1295" s="10" t="s">
        <v>27</v>
      </c>
      <c r="C1295" s="10" t="s">
        <v>3997</v>
      </c>
      <c r="D1295" s="10" t="s">
        <v>3998</v>
      </c>
      <c r="E1295" s="10">
        <v>220775</v>
      </c>
      <c r="F1295" s="10" t="s">
        <v>27</v>
      </c>
      <c r="G1295" s="10" t="s">
        <v>3552</v>
      </c>
      <c r="H1295" s="10" t="s">
        <v>3553</v>
      </c>
      <c r="I1295" s="10">
        <v>1</v>
      </c>
      <c r="J1295" s="11">
        <v>50.052999999999997</v>
      </c>
      <c r="K1295" s="11">
        <f>IF(Tabela1[[#This Row],[distância '[km']]]&gt;100,TRUNC(Tabela1[[#This Row],[distância '[km']]]/'Custos Unitários'!$C$7,0),0)</f>
        <v>0</v>
      </c>
      <c r="L1295" s="1">
        <f>Tabela1[[#This Row],[distância '[km']]]*(1+'Custos Unitários'!$C$8)*(('Custos Unitários'!$C$21*'Custos Unitários'!$C$4)+('Custos Unitários'!$C$22*'Custos Unitários'!$C$5))</f>
        <v>1915422.2153748642</v>
      </c>
      <c r="M1295" s="1">
        <f>Tabela1[[#This Row],[Qtdade Amplificação]]*('Custos Unitários'!C$20)+IF(Tabela1[[#This Row],[Qtdade Amplificação]]&gt;4,TRUNC(Tabela1[[#This Row],[Qtdade Amplificação]]/4)*'Custos Unitários'!C$17,0)</f>
        <v>0</v>
      </c>
      <c r="N129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29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295" s="1">
        <f>'Custos Unitários'!$C$23*'Custos Unitários'!$C$6</f>
        <v>302692.44182889489</v>
      </c>
      <c r="Q1295" s="5">
        <f>SUM(Tabela2[[#This Row],[custo duto e fibra]:[custo infra estação]])</f>
        <v>2589996.1428757375</v>
      </c>
      <c r="R1295" s="2">
        <f>Tabela1[[#This Row],[distância '[km']]]*(1+'Custos Unitários'!$C$8)*('Custos Unitários'!$C$21*'Custos Unitários'!$C$4*'Custos Unitários'!$E$21+'Custos Unitários'!$C$22*'Custos Unitários'!$C$5*'Custos Unitários'!$E$22)</f>
        <v>22985.066584498371</v>
      </c>
      <c r="S1295" s="2">
        <f>Tabela1[[#This Row],[Qtdade Amplificação]]*('Custos Unitários'!D$20)+IF(Tabela1[[#This Row],[Qtdade Amplificação]]&gt;4,TRUNC(Tabela1[[#This Row],[Qtdade Amplificação]]/4)*'Custos Unitários'!D$17,0)</f>
        <v>0</v>
      </c>
      <c r="T129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29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295" s="2">
        <f>'Custos Unitários'!$C$23*'Custos Unitários'!$E$23*'Custos Unitários'!$C$6</f>
        <v>24215.39534631159</v>
      </c>
      <c r="W1295" s="5">
        <f>SUM(Tabela3[[#This Row],[opex duto e fibra]:[opex infra estação]])</f>
        <v>80728.675883045318</v>
      </c>
    </row>
    <row r="1296" spans="1:23" x14ac:dyDescent="0.25">
      <c r="A1296" s="10">
        <v>172015</v>
      </c>
      <c r="B1296" s="10" t="s">
        <v>20</v>
      </c>
      <c r="C1296" s="10" t="s">
        <v>3999</v>
      </c>
      <c r="D1296" s="10" t="s">
        <v>4000</v>
      </c>
      <c r="E1296" s="10">
        <v>170110</v>
      </c>
      <c r="F1296" s="10" t="s">
        <v>20</v>
      </c>
      <c r="G1296" s="10" t="s">
        <v>313</v>
      </c>
      <c r="H1296" s="10" t="s">
        <v>314</v>
      </c>
      <c r="I1296" s="10">
        <v>1</v>
      </c>
      <c r="J1296" s="11">
        <v>188.732</v>
      </c>
      <c r="K1296" s="11">
        <f>IF(Tabela1[[#This Row],[distância '[km']]]&gt;100,TRUNC(Tabela1[[#This Row],[distância '[km']]]/'Custos Unitários'!$C$7,0),0)</f>
        <v>2</v>
      </c>
      <c r="L1296" s="1">
        <f>Tabela1[[#This Row],[distância '[km']]]*(1+'Custos Unitários'!$C$8)*(('Custos Unitários'!$C$21*'Custos Unitários'!$C$4)+('Custos Unitários'!$C$22*'Custos Unitários'!$C$5))</f>
        <v>7222373.5950318445</v>
      </c>
      <c r="M1296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129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29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296" s="1">
        <f>'Custos Unitários'!$C$23*'Custos Unitários'!$C$6</f>
        <v>302692.44182889489</v>
      </c>
      <c r="Q1296" s="5">
        <f>SUM(Tabela2[[#This Row],[custo duto e fibra]:[custo infra estação]])</f>
        <v>8408864.7192983478</v>
      </c>
      <c r="R1296" s="2">
        <f>Tabela1[[#This Row],[distância '[km']]]*(1+'Custos Unitários'!$C$8)*('Custos Unitários'!$C$21*'Custos Unitários'!$C$4*'Custos Unitários'!$E$21+'Custos Unitários'!$C$22*'Custos Unitários'!$C$5*'Custos Unitários'!$E$22)</f>
        <v>86668.48314038213</v>
      </c>
      <c r="S1296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129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29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296" s="2">
        <f>'Custos Unitários'!$C$23*'Custos Unitários'!$E$23*'Custos Unitários'!$C$6</f>
        <v>24215.39534631159</v>
      </c>
      <c r="W1296" s="5">
        <f>SUM(Tabela3[[#This Row],[opex duto e fibra]:[opex infra estação]])</f>
        <v>184826.94783138184</v>
      </c>
    </row>
    <row r="1297" spans="1:23" x14ac:dyDescent="0.25">
      <c r="A1297" s="10">
        <v>251398</v>
      </c>
      <c r="B1297" s="10" t="s">
        <v>61</v>
      </c>
      <c r="C1297" s="10" t="s">
        <v>4003</v>
      </c>
      <c r="D1297" s="10" t="s">
        <v>4004</v>
      </c>
      <c r="E1297" s="10">
        <v>250077</v>
      </c>
      <c r="F1297" s="10" t="s">
        <v>61</v>
      </c>
      <c r="G1297" s="10" t="s">
        <v>3981</v>
      </c>
      <c r="H1297" s="10" t="s">
        <v>3982</v>
      </c>
      <c r="I1297" s="10">
        <v>1</v>
      </c>
      <c r="J1297" s="11">
        <v>21.53</v>
      </c>
      <c r="K1297" s="11">
        <f>IF(Tabela1[[#This Row],[distância '[km']]]&gt;100,TRUNC(Tabela1[[#This Row],[distância '[km']]]/'Custos Unitários'!$C$7,0),0)</f>
        <v>0</v>
      </c>
      <c r="L1297" s="1">
        <f>Tabela1[[#This Row],[distância '[km']]]*(1+'Custos Unitários'!$C$8)*(('Custos Unitários'!$C$21*'Custos Unitários'!$C$4)+('Custos Unitários'!$C$22*'Custos Unitários'!$C$5))</f>
        <v>823907.46402854647</v>
      </c>
      <c r="M1297" s="1">
        <f>Tabela1[[#This Row],[Qtdade Amplificação]]*('Custos Unitários'!C$20)+IF(Tabela1[[#This Row],[Qtdade Amplificação]]&gt;4,TRUNC(Tabela1[[#This Row],[Qtdade Amplificação]]/4)*'Custos Unitários'!C$17,0)</f>
        <v>0</v>
      </c>
      <c r="N129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9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97" s="1">
        <f>'Custos Unitários'!$C$23*'Custos Unitários'!$C$6</f>
        <v>302692.44182889489</v>
      </c>
      <c r="Q1297" s="5">
        <f>SUM(Tabela2[[#This Row],[custo duto e fibra]:[custo infra estação]])</f>
        <v>1493071.7035787776</v>
      </c>
      <c r="R1297" s="2">
        <f>Tabela1[[#This Row],[distância '[km']]]*(1+'Custos Unitários'!$C$8)*('Custos Unitários'!$C$21*'Custos Unitários'!$C$4*'Custos Unitários'!$E$21+'Custos Unitários'!$C$22*'Custos Unitários'!$C$5*'Custos Unitários'!$E$22)</f>
        <v>9886.8895683425581</v>
      </c>
      <c r="S1297" s="2">
        <f>Tabela1[[#This Row],[Qtdade Amplificação]]*('Custos Unitários'!D$20)+IF(Tabela1[[#This Row],[Qtdade Amplificação]]&gt;4,TRUNC(Tabela1[[#This Row],[Qtdade Amplificação]]/4)*'Custos Unitários'!D$17,0)</f>
        <v>0</v>
      </c>
      <c r="T129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9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97" s="2">
        <f>'Custos Unitários'!$C$23*'Custos Unitários'!$E$23*'Custos Unitários'!$C$6</f>
        <v>24215.39534631159</v>
      </c>
      <c r="W1297" s="5">
        <f>SUM(Tabela3[[#This Row],[opex duto e fibra]:[opex infra estação]])</f>
        <v>67089.530071825284</v>
      </c>
    </row>
    <row r="1298" spans="1:23" x14ac:dyDescent="0.25">
      <c r="A1298" s="10">
        <v>431810</v>
      </c>
      <c r="B1298" s="10" t="s">
        <v>32</v>
      </c>
      <c r="C1298" s="10" t="s">
        <v>4006</v>
      </c>
      <c r="D1298" s="10" t="s">
        <v>4007</v>
      </c>
      <c r="E1298" s="10">
        <v>431175</v>
      </c>
      <c r="F1298" s="10" t="s">
        <v>32</v>
      </c>
      <c r="G1298" s="10" t="s">
        <v>2646</v>
      </c>
      <c r="H1298" s="10" t="s">
        <v>2647</v>
      </c>
      <c r="I1298" s="10">
        <v>1</v>
      </c>
      <c r="J1298" s="11">
        <v>44.76</v>
      </c>
      <c r="K1298" s="11">
        <f>IF(Tabela1[[#This Row],[distância '[km']]]&gt;100,TRUNC(Tabela1[[#This Row],[distância '[km']]]/'Custos Unitários'!$C$7,0),0)</f>
        <v>0</v>
      </c>
      <c r="L1298" s="1">
        <f>Tabela1[[#This Row],[distância '[km']]]*(1+'Custos Unitários'!$C$8)*(('Custos Unitários'!$C$21*'Custos Unitários'!$C$4)+('Custos Unitários'!$C$22*'Custos Unitários'!$C$5))</f>
        <v>1712870.3246594395</v>
      </c>
      <c r="M1298" s="1">
        <f>Tabela1[[#This Row],[Qtdade Amplificação]]*('Custos Unitários'!C$20)+IF(Tabela1[[#This Row],[Qtdade Amplificação]]&gt;4,TRUNC(Tabela1[[#This Row],[Qtdade Amplificação]]/4)*'Custos Unitários'!C$17,0)</f>
        <v>0</v>
      </c>
      <c r="N129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29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298" s="1">
        <f>'Custos Unitários'!$C$23*'Custos Unitários'!$C$6</f>
        <v>302692.44182889489</v>
      </c>
      <c r="Q1298" s="5">
        <f>SUM(Tabela2[[#This Row],[custo duto e fibra]:[custo infra estação]])</f>
        <v>2382034.5642096708</v>
      </c>
      <c r="R1298" s="2">
        <f>Tabela1[[#This Row],[distância '[km']]]*(1+'Custos Unitários'!$C$8)*('Custos Unitários'!$C$21*'Custos Unitários'!$C$4*'Custos Unitários'!$E$21+'Custos Unitários'!$C$22*'Custos Unitários'!$C$5*'Custos Unitários'!$E$22)</f>
        <v>20554.443895913275</v>
      </c>
      <c r="S1298" s="2">
        <f>Tabela1[[#This Row],[Qtdade Amplificação]]*('Custos Unitários'!D$20)+IF(Tabela1[[#This Row],[Qtdade Amplificação]]&gt;4,TRUNC(Tabela1[[#This Row],[Qtdade Amplificação]]/4)*'Custos Unitários'!D$17,0)</f>
        <v>0</v>
      </c>
      <c r="T129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29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298" s="2">
        <f>'Custos Unitários'!$C$23*'Custos Unitários'!$E$23*'Custos Unitários'!$C$6</f>
        <v>24215.39534631159</v>
      </c>
      <c r="W1298" s="5">
        <f>SUM(Tabela3[[#This Row],[opex duto e fibra]:[opex infra estação]])</f>
        <v>77757.084399396001</v>
      </c>
    </row>
    <row r="1299" spans="1:23" x14ac:dyDescent="0.25">
      <c r="A1299" s="10">
        <v>220965</v>
      </c>
      <c r="B1299" s="10" t="s">
        <v>27</v>
      </c>
      <c r="C1299" s="10" t="s">
        <v>4008</v>
      </c>
      <c r="D1299" s="10" t="s">
        <v>4009</v>
      </c>
      <c r="E1299" s="10">
        <v>220780</v>
      </c>
      <c r="F1299" s="10" t="s">
        <v>27</v>
      </c>
      <c r="G1299" s="10" t="s">
        <v>30</v>
      </c>
      <c r="H1299" s="10" t="s">
        <v>31</v>
      </c>
      <c r="I1299" s="10">
        <v>1</v>
      </c>
      <c r="J1299" s="11">
        <v>73.097999999999999</v>
      </c>
      <c r="K1299" s="11">
        <f>IF(Tabela1[[#This Row],[distância '[km']]]&gt;100,TRUNC(Tabela1[[#This Row],[distância '[km']]]/'Custos Unitários'!$C$7,0),0)</f>
        <v>0</v>
      </c>
      <c r="L1299" s="1">
        <f>Tabela1[[#This Row],[distância '[km']]]*(1+'Custos Unitários'!$C$8)*(('Custos Unitários'!$C$21*'Custos Unitários'!$C$4)+('Custos Unitários'!$C$22*'Custos Unitários'!$C$5))</f>
        <v>2797305.518140208</v>
      </c>
      <c r="M1299" s="1">
        <f>Tabela1[[#This Row],[Qtdade Amplificação]]*('Custos Unitários'!C$20)+IF(Tabela1[[#This Row],[Qtdade Amplificação]]&gt;4,TRUNC(Tabela1[[#This Row],[Qtdade Amplificação]]/4)*'Custos Unitários'!C$17,0)</f>
        <v>0</v>
      </c>
      <c r="N129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29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299" s="1">
        <f>'Custos Unitários'!$C$23*'Custos Unitários'!$C$6</f>
        <v>302692.44182889489</v>
      </c>
      <c r="Q1299" s="5">
        <f>SUM(Tabela2[[#This Row],[custo duto e fibra]:[custo infra estação]])</f>
        <v>3471879.4456410813</v>
      </c>
      <c r="R1299" s="2">
        <f>Tabela1[[#This Row],[distância '[km']]]*(1+'Custos Unitários'!$C$8)*('Custos Unitários'!$C$21*'Custos Unitários'!$C$4*'Custos Unitários'!$E$21+'Custos Unitários'!$C$22*'Custos Unitários'!$C$5*'Custos Unitários'!$E$22)</f>
        <v>33567.666217682498</v>
      </c>
      <c r="S1299" s="2">
        <f>Tabela1[[#This Row],[Qtdade Amplificação]]*('Custos Unitários'!D$20)+IF(Tabela1[[#This Row],[Qtdade Amplificação]]&gt;4,TRUNC(Tabela1[[#This Row],[Qtdade Amplificação]]/4)*'Custos Unitários'!D$17,0)</f>
        <v>0</v>
      </c>
      <c r="T129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29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299" s="2">
        <f>'Custos Unitários'!$C$23*'Custos Unitários'!$E$23*'Custos Unitários'!$C$6</f>
        <v>24215.39534631159</v>
      </c>
      <c r="W1299" s="5">
        <f>SUM(Tabela3[[#This Row],[opex duto e fibra]:[opex infra estação]])</f>
        <v>91311.275516229449</v>
      </c>
    </row>
    <row r="1300" spans="1:23" x14ac:dyDescent="0.25">
      <c r="A1300" s="10">
        <v>316140</v>
      </c>
      <c r="B1300" s="10" t="s">
        <v>37</v>
      </c>
      <c r="C1300" s="10" t="s">
        <v>4010</v>
      </c>
      <c r="D1300" s="10" t="s">
        <v>4011</v>
      </c>
      <c r="E1300" s="10">
        <v>317140</v>
      </c>
      <c r="F1300" s="10" t="s">
        <v>37</v>
      </c>
      <c r="G1300" s="10" t="s">
        <v>1737</v>
      </c>
      <c r="H1300" s="10" t="s">
        <v>1738</v>
      </c>
      <c r="I1300" s="10">
        <v>1</v>
      </c>
      <c r="J1300" s="11">
        <v>13.27</v>
      </c>
      <c r="K1300" s="11">
        <f>IF(Tabela1[[#This Row],[distância '[km']]]&gt;100,TRUNC(Tabela1[[#This Row],[distância '[km']]]/'Custos Unitários'!$C$7,0),0)</f>
        <v>0</v>
      </c>
      <c r="L1300" s="1">
        <f>Tabela1[[#This Row],[distância '[km']]]*(1+'Custos Unitários'!$C$8)*(('Custos Unitários'!$C$21*'Custos Unitários'!$C$4)+('Custos Unitários'!$C$22*'Custos Unitários'!$C$5))</f>
        <v>507814.77230184904</v>
      </c>
      <c r="M1300" s="1">
        <f>Tabela1[[#This Row],[Qtdade Amplificação]]*('Custos Unitários'!C$20)+IF(Tabela1[[#This Row],[Qtdade Amplificação]]&gt;4,TRUNC(Tabela1[[#This Row],[Qtdade Amplificação]]/4)*'Custos Unitários'!C$17,0)</f>
        <v>0</v>
      </c>
      <c r="N130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0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00" s="1">
        <f>'Custos Unitários'!$C$23*'Custos Unitários'!$C$6</f>
        <v>302692.44182889489</v>
      </c>
      <c r="Q1300" s="5">
        <f>SUM(Tabela2[[#This Row],[custo duto e fibra]:[custo infra estação]])</f>
        <v>1176979.0118520802</v>
      </c>
      <c r="R1300" s="2">
        <f>Tabela1[[#This Row],[distância '[km']]]*(1+'Custos Unitários'!$C$8)*('Custos Unitários'!$C$21*'Custos Unitários'!$C$4*'Custos Unitários'!$E$21+'Custos Unitários'!$C$22*'Custos Unitários'!$C$5*'Custos Unitários'!$E$22)</f>
        <v>6093.7772676221894</v>
      </c>
      <c r="S1300" s="2">
        <f>Tabela1[[#This Row],[Qtdade Amplificação]]*('Custos Unitários'!D$20)+IF(Tabela1[[#This Row],[Qtdade Amplificação]]&gt;4,TRUNC(Tabela1[[#This Row],[Qtdade Amplificação]]/4)*'Custos Unitários'!D$17,0)</f>
        <v>0</v>
      </c>
      <c r="T130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0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00" s="2">
        <f>'Custos Unitários'!$C$23*'Custos Unitários'!$E$23*'Custos Unitários'!$C$6</f>
        <v>24215.39534631159</v>
      </c>
      <c r="W1300" s="5">
        <f>SUM(Tabela3[[#This Row],[opex duto e fibra]:[opex infra estação]])</f>
        <v>63296.417771104912</v>
      </c>
    </row>
    <row r="1301" spans="1:23" x14ac:dyDescent="0.25">
      <c r="A1301" s="10">
        <v>110149</v>
      </c>
      <c r="B1301" s="10" t="s">
        <v>180</v>
      </c>
      <c r="C1301" s="10" t="s">
        <v>4012</v>
      </c>
      <c r="D1301" s="10" t="s">
        <v>4013</v>
      </c>
      <c r="E1301" s="10">
        <v>110014</v>
      </c>
      <c r="F1301" s="10" t="s">
        <v>180</v>
      </c>
      <c r="G1301" s="10" t="s">
        <v>4808</v>
      </c>
      <c r="H1301" s="10" t="s">
        <v>4809</v>
      </c>
      <c r="I1301" s="10">
        <v>1</v>
      </c>
      <c r="J1301" s="11">
        <v>160.81100000000001</v>
      </c>
      <c r="K1301" s="11">
        <f>IF(Tabela1[[#This Row],[distância '[km']]]&gt;100,TRUNC(Tabela1[[#This Row],[distância '[km']]]/'Custos Unitários'!$C$7,0),0)</f>
        <v>2</v>
      </c>
      <c r="L1301" s="1">
        <f>Tabela1[[#This Row],[distância '[km']]]*(1+'Custos Unitários'!$C$8)*(('Custos Unitários'!$C$21*'Custos Unitários'!$C$4)+('Custos Unitários'!$C$22*'Custos Unitários'!$C$5))</f>
        <v>6153896.1076588277</v>
      </c>
      <c r="M1301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130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30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301" s="1">
        <f>'Custos Unitários'!$C$23*'Custos Unitários'!$C$6</f>
        <v>302692.44182889489</v>
      </c>
      <c r="Q1301" s="5">
        <f>SUM(Tabela2[[#This Row],[custo duto e fibra]:[custo infra estação]])</f>
        <v>7340387.2319253311</v>
      </c>
      <c r="R1301" s="2">
        <f>Tabela1[[#This Row],[distância '[km']]]*(1+'Custos Unitários'!$C$8)*('Custos Unitários'!$C$21*'Custos Unitários'!$C$4*'Custos Unitários'!$E$21+'Custos Unitários'!$C$22*'Custos Unitários'!$C$5*'Custos Unitários'!$E$22)</f>
        <v>73846.753291905945</v>
      </c>
      <c r="S1301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130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30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301" s="2">
        <f>'Custos Unitários'!$C$23*'Custos Unitários'!$E$23*'Custos Unitários'!$C$6</f>
        <v>24215.39534631159</v>
      </c>
      <c r="W1301" s="5">
        <f>SUM(Tabela3[[#This Row],[opex duto e fibra]:[opex infra estação]])</f>
        <v>172005.21798290565</v>
      </c>
    </row>
    <row r="1302" spans="1:23" x14ac:dyDescent="0.25">
      <c r="A1302" s="10">
        <v>211090</v>
      </c>
      <c r="B1302" s="10" t="s">
        <v>17</v>
      </c>
      <c r="C1302" s="10" t="s">
        <v>4016</v>
      </c>
      <c r="D1302" s="10" t="s">
        <v>4017</v>
      </c>
      <c r="E1302" s="10">
        <v>220050</v>
      </c>
      <c r="F1302" s="10" t="s">
        <v>27</v>
      </c>
      <c r="G1302" s="10" t="s">
        <v>3166</v>
      </c>
      <c r="H1302" s="10" t="s">
        <v>3167</v>
      </c>
      <c r="I1302" s="10">
        <v>1</v>
      </c>
      <c r="J1302" s="11">
        <v>3.718</v>
      </c>
      <c r="K1302" s="11">
        <f>IF(Tabela1[[#This Row],[distância '[km']]]&gt;100,TRUNC(Tabela1[[#This Row],[distância '[km']]]/'Custos Unitários'!$C$7,0),0)</f>
        <v>0</v>
      </c>
      <c r="L1302" s="1">
        <f>Tabela1[[#This Row],[distância '[km']]]*(1+'Custos Unitários'!$C$8)*(('Custos Unitários'!$C$21*'Custos Unitários'!$C$4)+('Custos Unitários'!$C$22*'Custos Unitários'!$C$5))</f>
        <v>142279.9791573681</v>
      </c>
      <c r="M1302" s="1">
        <f>Tabela1[[#This Row],[Qtdade Amplificação]]*('Custos Unitários'!C$20)+IF(Tabela1[[#This Row],[Qtdade Amplificação]]&gt;4,TRUNC(Tabela1[[#This Row],[Qtdade Amplificação]]/4)*'Custos Unitários'!C$17,0)</f>
        <v>0</v>
      </c>
      <c r="N130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0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02" s="1">
        <f>'Custos Unitários'!$C$23*'Custos Unitários'!$C$6</f>
        <v>302692.44182889489</v>
      </c>
      <c r="Q1302" s="5">
        <f>SUM(Tabela2[[#This Row],[custo duto e fibra]:[custo infra estação]])</f>
        <v>811444.21870759933</v>
      </c>
      <c r="R1302" s="2">
        <f>Tabela1[[#This Row],[distância '[km']]]*(1+'Custos Unitários'!$C$8)*('Custos Unitários'!$C$21*'Custos Unitários'!$C$4*'Custos Unitários'!$E$21+'Custos Unitários'!$C$22*'Custos Unitários'!$C$5*'Custos Unitários'!$E$22)</f>
        <v>1707.3597498884174</v>
      </c>
      <c r="S1302" s="2">
        <f>Tabela1[[#This Row],[Qtdade Amplificação]]*('Custos Unitários'!D$20)+IF(Tabela1[[#This Row],[Qtdade Amplificação]]&gt;4,TRUNC(Tabela1[[#This Row],[Qtdade Amplificação]]/4)*'Custos Unitários'!D$17,0)</f>
        <v>0</v>
      </c>
      <c r="T130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0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02" s="2">
        <f>'Custos Unitários'!$C$23*'Custos Unitários'!$E$23*'Custos Unitários'!$C$6</f>
        <v>24215.39534631159</v>
      </c>
      <c r="W1302" s="5">
        <f>SUM(Tabela3[[#This Row],[opex duto e fibra]:[opex infra estação]])</f>
        <v>58910.000253371138</v>
      </c>
    </row>
    <row r="1303" spans="1:23" x14ac:dyDescent="0.25">
      <c r="A1303" s="10">
        <v>241190</v>
      </c>
      <c r="B1303" s="10" t="s">
        <v>80</v>
      </c>
      <c r="C1303" s="10" t="s">
        <v>4018</v>
      </c>
      <c r="D1303" s="10" t="s">
        <v>4019</v>
      </c>
      <c r="E1303" s="10">
        <v>240940</v>
      </c>
      <c r="F1303" s="10" t="s">
        <v>80</v>
      </c>
      <c r="G1303" s="10" t="s">
        <v>4020</v>
      </c>
      <c r="H1303" s="10" t="s">
        <v>4021</v>
      </c>
      <c r="I1303" s="10">
        <v>1</v>
      </c>
      <c r="J1303" s="11">
        <v>17.039000000000001</v>
      </c>
      <c r="K1303" s="11">
        <f>IF(Tabela1[[#This Row],[distância '[km']]]&gt;100,TRUNC(Tabela1[[#This Row],[distância '[km']]]/'Custos Unitários'!$C$7,0),0)</f>
        <v>0</v>
      </c>
      <c r="L1303" s="1">
        <f>Tabela1[[#This Row],[distância '[km']]]*(1+'Custos Unitários'!$C$8)*(('Custos Unitários'!$C$21*'Custos Unitários'!$C$4)+('Custos Unitários'!$C$22*'Custos Unitários'!$C$5))</f>
        <v>652046.41335728753</v>
      </c>
      <c r="M1303" s="1">
        <f>Tabela1[[#This Row],[Qtdade Amplificação]]*('Custos Unitários'!C$20)+IF(Tabela1[[#This Row],[Qtdade Amplificação]]&gt;4,TRUNC(Tabela1[[#This Row],[Qtdade Amplificação]]/4)*'Custos Unitários'!C$17,0)</f>
        <v>0</v>
      </c>
      <c r="N130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0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03" s="1">
        <f>'Custos Unitários'!$C$23*'Custos Unitários'!$C$6</f>
        <v>302692.44182889489</v>
      </c>
      <c r="Q1303" s="5">
        <f>SUM(Tabela2[[#This Row],[custo duto e fibra]:[custo infra estação]])</f>
        <v>1321210.6529075187</v>
      </c>
      <c r="R1303" s="2">
        <f>Tabela1[[#This Row],[distância '[km']]]*(1+'Custos Unitários'!$C$8)*('Custos Unitários'!$C$21*'Custos Unitários'!$C$4*'Custos Unitários'!$E$21+'Custos Unitários'!$C$22*'Custos Unitários'!$C$5*'Custos Unitários'!$E$22)</f>
        <v>7824.5569602874511</v>
      </c>
      <c r="S1303" s="2">
        <f>Tabela1[[#This Row],[Qtdade Amplificação]]*('Custos Unitários'!D$20)+IF(Tabela1[[#This Row],[Qtdade Amplificação]]&gt;4,TRUNC(Tabela1[[#This Row],[Qtdade Amplificação]]/4)*'Custos Unitários'!D$17,0)</f>
        <v>0</v>
      </c>
      <c r="T130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0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03" s="2">
        <f>'Custos Unitários'!$C$23*'Custos Unitários'!$E$23*'Custos Unitários'!$C$6</f>
        <v>24215.39534631159</v>
      </c>
      <c r="W1303" s="5">
        <f>SUM(Tabela3[[#This Row],[opex duto e fibra]:[opex infra estação]])</f>
        <v>65027.197463770179</v>
      </c>
    </row>
    <row r="1304" spans="1:23" x14ac:dyDescent="0.25">
      <c r="A1304" s="10">
        <v>292925</v>
      </c>
      <c r="B1304" s="10" t="s">
        <v>8</v>
      </c>
      <c r="C1304" s="10" t="s">
        <v>4024</v>
      </c>
      <c r="D1304" s="10" t="s">
        <v>4025</v>
      </c>
      <c r="E1304" s="10">
        <v>291460</v>
      </c>
      <c r="F1304" s="10" t="s">
        <v>8</v>
      </c>
      <c r="G1304" s="10" t="s">
        <v>2013</v>
      </c>
      <c r="H1304" s="10" t="s">
        <v>2014</v>
      </c>
      <c r="I1304" s="10">
        <v>1</v>
      </c>
      <c r="J1304" s="11">
        <v>12.696</v>
      </c>
      <c r="K1304" s="11">
        <f>IF(Tabela1[[#This Row],[distância '[km']]]&gt;100,TRUNC(Tabela1[[#This Row],[distância '[km']]]/'Custos Unitários'!$C$7,0),0)</f>
        <v>0</v>
      </c>
      <c r="L1304" s="1">
        <f>Tabela1[[#This Row],[distância '[km']]]*(1+'Custos Unitários'!$C$8)*(('Custos Unitários'!$C$21*'Custos Unitários'!$C$4)+('Custos Unitários'!$C$22*'Custos Unitários'!$C$5))</f>
        <v>485849.00897846837</v>
      </c>
      <c r="M1304" s="1">
        <f>Tabela1[[#This Row],[Qtdade Amplificação]]*('Custos Unitários'!C$20)+IF(Tabela1[[#This Row],[Qtdade Amplificação]]&gt;4,TRUNC(Tabela1[[#This Row],[Qtdade Amplificação]]/4)*'Custos Unitários'!C$17,0)</f>
        <v>0</v>
      </c>
      <c r="N130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0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04" s="1">
        <f>'Custos Unitários'!$C$23*'Custos Unitários'!$C$6</f>
        <v>302692.44182889489</v>
      </c>
      <c r="Q1304" s="5">
        <f>SUM(Tabela2[[#This Row],[custo duto e fibra]:[custo infra estação]])</f>
        <v>1155013.2485286996</v>
      </c>
      <c r="R1304" s="2">
        <f>Tabela1[[#This Row],[distância '[km']]]*(1+'Custos Unitários'!$C$8)*('Custos Unitários'!$C$21*'Custos Unitários'!$C$4*'Custos Unitários'!$E$21+'Custos Unitários'!$C$22*'Custos Unitários'!$C$5*'Custos Unitários'!$E$22)</f>
        <v>5830.188107741621</v>
      </c>
      <c r="S1304" s="2">
        <f>Tabela1[[#This Row],[Qtdade Amplificação]]*('Custos Unitários'!D$20)+IF(Tabela1[[#This Row],[Qtdade Amplificação]]&gt;4,TRUNC(Tabela1[[#This Row],[Qtdade Amplificação]]/4)*'Custos Unitários'!D$17,0)</f>
        <v>0</v>
      </c>
      <c r="T130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0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04" s="2">
        <f>'Custos Unitários'!$C$23*'Custos Unitários'!$E$23*'Custos Unitários'!$C$6</f>
        <v>24215.39534631159</v>
      </c>
      <c r="W1304" s="5">
        <f>SUM(Tabela3[[#This Row],[opex duto e fibra]:[opex infra estação]])</f>
        <v>63032.828611224351</v>
      </c>
    </row>
    <row r="1305" spans="1:23" x14ac:dyDescent="0.25">
      <c r="A1305" s="10">
        <v>130380</v>
      </c>
      <c r="B1305" s="10" t="s">
        <v>213</v>
      </c>
      <c r="C1305" s="10" t="s">
        <v>4026</v>
      </c>
      <c r="D1305" s="10" t="s">
        <v>4027</v>
      </c>
      <c r="E1305" s="10">
        <v>130420</v>
      </c>
      <c r="F1305" s="10" t="s">
        <v>213</v>
      </c>
      <c r="G1305" s="10" t="s">
        <v>4712</v>
      </c>
      <c r="H1305" s="10" t="s">
        <v>4728</v>
      </c>
      <c r="I1305" s="10">
        <v>0</v>
      </c>
      <c r="J1305" s="11">
        <v>445.29739867701539</v>
      </c>
      <c r="K1305" s="11">
        <f>IF(Tabela1[[#This Row],[distância '[km']]]&gt;100,TRUNC(Tabela1[[#This Row],[distância '[km']]]/'Custos Unitários'!$C$7,0),0)</f>
        <v>6</v>
      </c>
      <c r="L1305" s="1">
        <f>Tabela1[[#This Row],[distância '[km']]]*(1+'Custos Unitários'!$C$8)*(('Custos Unitários'!$C$21*'Custos Unitários'!$C$4)+('Custos Unitários'!$C$22*'Custos Unitários'!$C$5))</f>
        <v>17040587.574662719</v>
      </c>
      <c r="M1305" s="1">
        <f>Tabela1[[#This Row],[Qtdade Amplificação]]*('Custos Unitários'!C$20)+IF(Tabela1[[#This Row],[Qtdade Amplificação]]&gt;4,TRUNC(Tabela1[[#This Row],[Qtdade Amplificação]]/4)*'Custos Unitários'!C$17,0)</f>
        <v>1456582.9488535186</v>
      </c>
      <c r="N130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30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305" s="1">
        <f>'Custos Unitários'!$C$23*'Custos Unitários'!$C$6</f>
        <v>302692.44182889489</v>
      </c>
      <c r="Q1305" s="5">
        <f>SUM(Tabela2[[#This Row],[custo duto e fibra]:[custo infra estação]])</f>
        <v>19217646.104157936</v>
      </c>
      <c r="R1305" s="2">
        <f>Tabela1[[#This Row],[distância '[km']]]*(1+'Custos Unitários'!$C$8)*('Custos Unitários'!$C$21*'Custos Unitários'!$C$4*'Custos Unitários'!$E$21+'Custos Unitários'!$C$22*'Custos Unitários'!$C$5*'Custos Unitários'!$E$22)</f>
        <v>204487.05089595265</v>
      </c>
      <c r="S1305" s="2">
        <f>Tabela1[[#This Row],[Qtdade Amplificação]]*('Custos Unitários'!D$20)+IF(Tabela1[[#This Row],[Qtdade Amplificação]]&gt;4,TRUNC(Tabela1[[#This Row],[Qtdade Amplificação]]/4)*'Custos Unitários'!D$17,0)</f>
        <v>113327.70203302121</v>
      </c>
      <c r="T130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30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305" s="2">
        <f>'Custos Unitários'!$C$23*'Custos Unitários'!$E$23*'Custos Unitários'!$C$6</f>
        <v>24215.39534631159</v>
      </c>
      <c r="W1305" s="5">
        <f>SUM(Tabela3[[#This Row],[opex duto e fibra]:[opex infra estação]])</f>
        <v>380148.52754160354</v>
      </c>
    </row>
    <row r="1306" spans="1:23" x14ac:dyDescent="0.25">
      <c r="A1306" s="10">
        <v>316160</v>
      </c>
      <c r="B1306" s="10" t="s">
        <v>37</v>
      </c>
      <c r="C1306" s="10" t="s">
        <v>4028</v>
      </c>
      <c r="D1306" s="10" t="s">
        <v>4029</v>
      </c>
      <c r="E1306" s="10">
        <v>312770</v>
      </c>
      <c r="F1306" s="10" t="s">
        <v>37</v>
      </c>
      <c r="G1306" s="10" t="s">
        <v>1386</v>
      </c>
      <c r="H1306" s="10" t="s">
        <v>1387</v>
      </c>
      <c r="I1306" s="10">
        <v>1</v>
      </c>
      <c r="J1306" s="11">
        <v>70.629000000000005</v>
      </c>
      <c r="K1306" s="11">
        <f>IF(Tabela1[[#This Row],[distância '[km']]]&gt;100,TRUNC(Tabela1[[#This Row],[distância '[km']]]/'Custos Unitários'!$C$7,0),0)</f>
        <v>0</v>
      </c>
      <c r="L1306" s="1">
        <f>Tabela1[[#This Row],[distância '[km']]]*(1+'Custos Unitários'!$C$8)*(('Custos Unitários'!$C$21*'Custos Unitários'!$C$4)+('Custos Unitários'!$C$22*'Custos Unitários'!$C$5))</f>
        <v>2702822.1215453879</v>
      </c>
      <c r="M1306" s="1">
        <f>Tabela1[[#This Row],[Qtdade Amplificação]]*('Custos Unitários'!C$20)+IF(Tabela1[[#This Row],[Qtdade Amplificação]]&gt;4,TRUNC(Tabela1[[#This Row],[Qtdade Amplificação]]/4)*'Custos Unitários'!C$17,0)</f>
        <v>0</v>
      </c>
      <c r="N130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30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306" s="1">
        <f>'Custos Unitários'!$C$23*'Custos Unitários'!$C$6</f>
        <v>302692.44182889489</v>
      </c>
      <c r="Q1306" s="5">
        <f>SUM(Tabela2[[#This Row],[custo duto e fibra]:[custo infra estação]])</f>
        <v>3377396.0490462612</v>
      </c>
      <c r="R1306" s="2">
        <f>Tabela1[[#This Row],[distância '[km']]]*(1+'Custos Unitários'!$C$8)*('Custos Unitários'!$C$21*'Custos Unitários'!$C$4*'Custos Unitários'!$E$21+'Custos Unitários'!$C$22*'Custos Unitários'!$C$5*'Custos Unitários'!$E$22)</f>
        <v>32433.865458544657</v>
      </c>
      <c r="S1306" s="2">
        <f>Tabela1[[#This Row],[Qtdade Amplificação]]*('Custos Unitários'!D$20)+IF(Tabela1[[#This Row],[Qtdade Amplificação]]&gt;4,TRUNC(Tabela1[[#This Row],[Qtdade Amplificação]]/4)*'Custos Unitários'!D$17,0)</f>
        <v>0</v>
      </c>
      <c r="T130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30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306" s="2">
        <f>'Custos Unitários'!$C$23*'Custos Unitários'!$E$23*'Custos Unitários'!$C$6</f>
        <v>24215.39534631159</v>
      </c>
      <c r="W1306" s="5">
        <f>SUM(Tabela3[[#This Row],[opex duto e fibra]:[opex infra estação]])</f>
        <v>90177.474757091608</v>
      </c>
    </row>
    <row r="1307" spans="1:23" x14ac:dyDescent="0.25">
      <c r="A1307" s="10">
        <v>150745</v>
      </c>
      <c r="B1307" s="10" t="s">
        <v>14</v>
      </c>
      <c r="C1307" s="10" t="s">
        <v>4030</v>
      </c>
      <c r="D1307" s="10" t="s">
        <v>4031</v>
      </c>
      <c r="E1307" s="10">
        <v>170100</v>
      </c>
      <c r="F1307" s="10" t="s">
        <v>20</v>
      </c>
      <c r="G1307" s="10" t="s">
        <v>3646</v>
      </c>
      <c r="H1307" s="10" t="s">
        <v>3647</v>
      </c>
      <c r="I1307" s="10">
        <v>1</v>
      </c>
      <c r="J1307" s="11">
        <v>80.864999999999995</v>
      </c>
      <c r="K1307" s="11">
        <f>IF(Tabela1[[#This Row],[distância '[km']]]&gt;100,TRUNC(Tabela1[[#This Row],[distância '[km']]]/'Custos Unitários'!$C$7,0),0)</f>
        <v>0</v>
      </c>
      <c r="L1307" s="1">
        <f>Tabela1[[#This Row],[distância '[km']]]*(1+'Custos Unitários'!$C$8)*(('Custos Unitários'!$C$21*'Custos Unitários'!$C$4)+('Custos Unitários'!$C$22*'Custos Unitários'!$C$5))</f>
        <v>3094532.1448522247</v>
      </c>
      <c r="M1307" s="1">
        <f>Tabela1[[#This Row],[Qtdade Amplificação]]*('Custos Unitários'!C$20)+IF(Tabela1[[#This Row],[Qtdade Amplificação]]&gt;4,TRUNC(Tabela1[[#This Row],[Qtdade Amplificação]]/4)*'Custos Unitários'!C$17,0)</f>
        <v>0</v>
      </c>
      <c r="N130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30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307" s="1">
        <f>'Custos Unitários'!$C$23*'Custos Unitários'!$C$6</f>
        <v>302692.44182889489</v>
      </c>
      <c r="Q1307" s="5">
        <f>SUM(Tabela2[[#This Row],[custo duto e fibra]:[custo infra estação]])</f>
        <v>3815007.7254939252</v>
      </c>
      <c r="R1307" s="2">
        <f>Tabela1[[#This Row],[distância '[km']]]*(1+'Custos Unitários'!$C$8)*('Custos Unitários'!$C$21*'Custos Unitários'!$C$4*'Custos Unitários'!$E$21+'Custos Unitários'!$C$22*'Custos Unitários'!$C$5*'Custos Unitários'!$E$22)</f>
        <v>37134.385738226702</v>
      </c>
      <c r="S1307" s="2">
        <f>Tabela1[[#This Row],[Qtdade Amplificação]]*('Custos Unitários'!D$20)+IF(Tabela1[[#This Row],[Qtdade Amplificação]]&gt;4,TRUNC(Tabela1[[#This Row],[Qtdade Amplificação]]/4)*'Custos Unitários'!D$17,0)</f>
        <v>0</v>
      </c>
      <c r="T130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30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307" s="2">
        <f>'Custos Unitários'!$C$23*'Custos Unitários'!$E$23*'Custos Unitários'!$C$6</f>
        <v>24215.39534631159</v>
      </c>
      <c r="W1307" s="5">
        <f>SUM(Tabela3[[#This Row],[opex duto e fibra]:[opex infra estação]])</f>
        <v>99468.160350856371</v>
      </c>
    </row>
    <row r="1308" spans="1:23" x14ac:dyDescent="0.25">
      <c r="A1308" s="10">
        <v>316165</v>
      </c>
      <c r="B1308" s="10" t="s">
        <v>37</v>
      </c>
      <c r="C1308" s="10" t="s">
        <v>4032</v>
      </c>
      <c r="D1308" s="10" t="s">
        <v>4033</v>
      </c>
      <c r="E1308" s="10">
        <v>312730</v>
      </c>
      <c r="F1308" s="10" t="s">
        <v>37</v>
      </c>
      <c r="G1308" s="10" t="s">
        <v>1568</v>
      </c>
      <c r="H1308" s="10" t="s">
        <v>1569</v>
      </c>
      <c r="I1308" s="10">
        <v>1</v>
      </c>
      <c r="J1308" s="11">
        <v>32.039000000000001</v>
      </c>
      <c r="K1308" s="11">
        <f>IF(Tabela1[[#This Row],[distância '[km']]]&gt;100,TRUNC(Tabela1[[#This Row],[distância '[km']]]/'Custos Unitários'!$C$7,0),0)</f>
        <v>0</v>
      </c>
      <c r="L1308" s="1">
        <f>Tabela1[[#This Row],[distância '[km']]]*(1+'Custos Unitários'!$C$8)*(('Custos Unitários'!$C$21*'Custos Unitários'!$C$4)+('Custos Unitários'!$C$22*'Custos Unitários'!$C$5))</f>
        <v>1226064.6186721132</v>
      </c>
      <c r="M1308" s="1">
        <f>Tabela1[[#This Row],[Qtdade Amplificação]]*('Custos Unitários'!C$20)+IF(Tabela1[[#This Row],[Qtdade Amplificação]]&gt;4,TRUNC(Tabela1[[#This Row],[Qtdade Amplificação]]/4)*'Custos Unitários'!C$17,0)</f>
        <v>0</v>
      </c>
      <c r="N130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0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08" s="1">
        <f>'Custos Unitários'!$C$23*'Custos Unitários'!$C$6</f>
        <v>302692.44182889489</v>
      </c>
      <c r="Q1308" s="5">
        <f>SUM(Tabela2[[#This Row],[custo duto e fibra]:[custo infra estação]])</f>
        <v>1895228.8582223442</v>
      </c>
      <c r="R1308" s="2">
        <f>Tabela1[[#This Row],[distância '[km']]]*(1+'Custos Unitários'!$C$8)*('Custos Unitários'!$C$21*'Custos Unitários'!$C$4*'Custos Unitários'!$E$21+'Custos Unitários'!$C$22*'Custos Unitários'!$C$5*'Custos Unitários'!$E$22)</f>
        <v>14712.775424065361</v>
      </c>
      <c r="S1308" s="2">
        <f>Tabela1[[#This Row],[Qtdade Amplificação]]*('Custos Unitários'!D$20)+IF(Tabela1[[#This Row],[Qtdade Amplificação]]&gt;4,TRUNC(Tabela1[[#This Row],[Qtdade Amplificação]]/4)*'Custos Unitários'!D$17,0)</f>
        <v>0</v>
      </c>
      <c r="T130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0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08" s="2">
        <f>'Custos Unitários'!$C$23*'Custos Unitários'!$E$23*'Custos Unitários'!$C$6</f>
        <v>24215.39534631159</v>
      </c>
      <c r="W1308" s="5">
        <f>SUM(Tabela3[[#This Row],[opex duto e fibra]:[opex infra estação]])</f>
        <v>71915.415927548092</v>
      </c>
    </row>
    <row r="1309" spans="1:23" x14ac:dyDescent="0.25">
      <c r="A1309" s="10">
        <v>316170</v>
      </c>
      <c r="B1309" s="10" t="s">
        <v>37</v>
      </c>
      <c r="C1309" s="10" t="s">
        <v>4034</v>
      </c>
      <c r="D1309" s="10" t="s">
        <v>4035</v>
      </c>
      <c r="E1309" s="10">
        <v>316935</v>
      </c>
      <c r="F1309" s="10" t="s">
        <v>37</v>
      </c>
      <c r="G1309" s="10" t="s">
        <v>4917</v>
      </c>
      <c r="H1309" s="10" t="s">
        <v>4918</v>
      </c>
      <c r="I1309" s="10">
        <v>1</v>
      </c>
      <c r="J1309" s="11">
        <v>111.70099999999999</v>
      </c>
      <c r="K1309" s="11">
        <f>IF(Tabela1[[#This Row],[distância '[km']]]&gt;100,TRUNC(Tabela1[[#This Row],[distância '[km']]]/'Custos Unitários'!$C$7,0),0)</f>
        <v>1</v>
      </c>
      <c r="L1309" s="1">
        <f>Tabela1[[#This Row],[distância '[km']]]*(1+'Custos Unitários'!$C$8)*(('Custos Unitários'!$C$21*'Custos Unitários'!$C$4)+('Custos Unitários'!$C$22*'Custos Unitários'!$C$5))</f>
        <v>4274560.5034580883</v>
      </c>
      <c r="M1309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130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30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309" s="1">
        <f>'Custos Unitários'!$C$23*'Custos Unitários'!$C$6</f>
        <v>302692.44182889489</v>
      </c>
      <c r="Q1309" s="5">
        <f>SUM(Tabela2[[#This Row],[custo duto e fibra]:[custo infra estação]])</f>
        <v>5228043.8559121918</v>
      </c>
      <c r="R1309" s="2">
        <f>Tabela1[[#This Row],[distância '[km']]]*(1+'Custos Unitários'!$C$8)*('Custos Unitários'!$C$21*'Custos Unitários'!$C$4*'Custos Unitários'!$E$21+'Custos Unitários'!$C$22*'Custos Unitários'!$C$5*'Custos Unitários'!$E$22)</f>
        <v>51294.726041497059</v>
      </c>
      <c r="S1309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130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30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309" s="2">
        <f>'Custos Unitários'!$C$23*'Custos Unitários'!$E$23*'Custos Unitários'!$C$6</f>
        <v>24215.39534631159</v>
      </c>
      <c r="W1309" s="5">
        <f>SUM(Tabela3[[#This Row],[opex duto e fibra]:[opex infra estação]])</f>
        <v>131540.84569331177</v>
      </c>
    </row>
    <row r="1310" spans="1:23" x14ac:dyDescent="0.25">
      <c r="A1310" s="10">
        <v>220975</v>
      </c>
      <c r="B1310" s="10" t="s">
        <v>27</v>
      </c>
      <c r="C1310" s="10" t="s">
        <v>4036</v>
      </c>
      <c r="D1310" s="10" t="s">
        <v>4037</v>
      </c>
      <c r="E1310" s="10">
        <v>220760</v>
      </c>
      <c r="F1310" s="10" t="s">
        <v>27</v>
      </c>
      <c r="G1310" s="10" t="s">
        <v>3231</v>
      </c>
      <c r="H1310" s="10" t="s">
        <v>3232</v>
      </c>
      <c r="I1310" s="10">
        <v>1</v>
      </c>
      <c r="J1310" s="11">
        <v>132.29499999999999</v>
      </c>
      <c r="K1310" s="11">
        <f>IF(Tabela1[[#This Row],[distância '[km']]]&gt;100,TRUNC(Tabela1[[#This Row],[distância '[km']]]/'Custos Unitários'!$C$7,0),0)</f>
        <v>1</v>
      </c>
      <c r="L1310" s="1">
        <f>Tabela1[[#This Row],[distância '[km']]]*(1+'Custos Unitários'!$C$8)*(('Custos Unitários'!$C$21*'Custos Unitários'!$C$4)+('Custos Unitários'!$C$22*'Custos Unitários'!$C$5))</f>
        <v>5062649.23147499</v>
      </c>
      <c r="M1310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131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31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310" s="1">
        <f>'Custos Unitários'!$C$23*'Custos Unitários'!$C$6</f>
        <v>302692.44182889489</v>
      </c>
      <c r="Q1310" s="5">
        <f>SUM(Tabela2[[#This Row],[custo duto e fibra]:[custo infra estação]])</f>
        <v>6016132.5839290936</v>
      </c>
      <c r="R1310" s="2">
        <f>Tabela1[[#This Row],[distância '[km']]]*(1+'Custos Unitários'!$C$8)*('Custos Unitários'!$C$21*'Custos Unitários'!$C$4*'Custos Unitários'!$E$21+'Custos Unitários'!$C$22*'Custos Unitários'!$C$5*'Custos Unitários'!$E$22)</f>
        <v>60751.790777699884</v>
      </c>
      <c r="S1310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131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31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310" s="2">
        <f>'Custos Unitários'!$C$23*'Custos Unitários'!$E$23*'Custos Unitários'!$C$6</f>
        <v>24215.39534631159</v>
      </c>
      <c r="W1310" s="5">
        <f>SUM(Tabela3[[#This Row],[opex duto e fibra]:[opex infra estação]])</f>
        <v>140997.9104295146</v>
      </c>
    </row>
    <row r="1311" spans="1:23" x14ac:dyDescent="0.25">
      <c r="A1311" s="10">
        <v>312550</v>
      </c>
      <c r="B1311" s="10" t="s">
        <v>37</v>
      </c>
      <c r="C1311" s="10" t="s">
        <v>4040</v>
      </c>
      <c r="D1311" s="10" t="s">
        <v>4041</v>
      </c>
      <c r="E1311" s="10">
        <v>312160</v>
      </c>
      <c r="F1311" s="10" t="s">
        <v>37</v>
      </c>
      <c r="G1311" s="10" t="s">
        <v>1432</v>
      </c>
      <c r="H1311" s="10" t="s">
        <v>1433</v>
      </c>
      <c r="I1311" s="10">
        <v>1</v>
      </c>
      <c r="J1311" s="11">
        <v>53.179000000000002</v>
      </c>
      <c r="K1311" s="11">
        <f>IF(Tabela1[[#This Row],[distância '[km']]]&gt;100,TRUNC(Tabela1[[#This Row],[distância '[km']]]/'Custos Unitários'!$C$7,0),0)</f>
        <v>0</v>
      </c>
      <c r="L1311" s="1">
        <f>Tabela1[[#This Row],[distância '[km']]]*(1+'Custos Unitários'!$C$8)*(('Custos Unitários'!$C$21*'Custos Unitários'!$C$4)+('Custos Unitários'!$C$22*'Custos Unitários'!$C$5))</f>
        <v>2035047.6093624739</v>
      </c>
      <c r="M1311" s="1">
        <f>Tabela1[[#This Row],[Qtdade Amplificação]]*('Custos Unitários'!C$20)+IF(Tabela1[[#This Row],[Qtdade Amplificação]]&gt;4,TRUNC(Tabela1[[#This Row],[Qtdade Amplificação]]/4)*'Custos Unitários'!C$17,0)</f>
        <v>0</v>
      </c>
      <c r="N131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31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311" s="1">
        <f>'Custos Unitários'!$C$23*'Custos Unitários'!$C$6</f>
        <v>302692.44182889489</v>
      </c>
      <c r="Q1311" s="5">
        <f>SUM(Tabela2[[#This Row],[custo duto e fibra]:[custo infra estação]])</f>
        <v>2709621.5368633475</v>
      </c>
      <c r="R1311" s="2">
        <f>Tabela1[[#This Row],[distância '[km']]]*(1+'Custos Unitários'!$C$8)*('Custos Unitários'!$C$21*'Custos Unitários'!$C$4*'Custos Unitários'!$E$21+'Custos Unitários'!$C$22*'Custos Unitários'!$C$5*'Custos Unitários'!$E$22)</f>
        <v>24420.57131234969</v>
      </c>
      <c r="S1311" s="2">
        <f>Tabela1[[#This Row],[Qtdade Amplificação]]*('Custos Unitários'!D$20)+IF(Tabela1[[#This Row],[Qtdade Amplificação]]&gt;4,TRUNC(Tabela1[[#This Row],[Qtdade Amplificação]]/4)*'Custos Unitários'!D$17,0)</f>
        <v>0</v>
      </c>
      <c r="T131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31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311" s="2">
        <f>'Custos Unitários'!$C$23*'Custos Unitários'!$E$23*'Custos Unitários'!$C$6</f>
        <v>24215.39534631159</v>
      </c>
      <c r="W1311" s="5">
        <f>SUM(Tabela3[[#This Row],[opex duto e fibra]:[opex infra estação]])</f>
        <v>82164.180610896641</v>
      </c>
    </row>
    <row r="1312" spans="1:23" x14ac:dyDescent="0.25">
      <c r="A1312" s="10">
        <v>211100</v>
      </c>
      <c r="B1312" s="10" t="s">
        <v>17</v>
      </c>
      <c r="C1312" s="10" t="s">
        <v>4042</v>
      </c>
      <c r="D1312" s="10" t="s">
        <v>4043</v>
      </c>
      <c r="E1312" s="10">
        <v>211050</v>
      </c>
      <c r="F1312" s="10" t="s">
        <v>17</v>
      </c>
      <c r="G1312" s="10" t="s">
        <v>3961</v>
      </c>
      <c r="H1312" s="10" t="s">
        <v>3962</v>
      </c>
      <c r="I1312" s="10">
        <v>1</v>
      </c>
      <c r="J1312" s="11">
        <v>53.42</v>
      </c>
      <c r="K1312" s="11">
        <f>IF(Tabela1[[#This Row],[distância '[km']]]&gt;100,TRUNC(Tabela1[[#This Row],[distância '[km']]]/'Custos Unitários'!$C$7,0),0)</f>
        <v>0</v>
      </c>
      <c r="L1312" s="1">
        <f>Tabela1[[#This Row],[distância '[km']]]*(1+'Custos Unitários'!$C$8)*(('Custos Unitários'!$C$21*'Custos Unitários'!$C$4)+('Custos Unitários'!$C$22*'Custos Unitários'!$C$5))</f>
        <v>2044270.1685278655</v>
      </c>
      <c r="M1312" s="1">
        <f>Tabela1[[#This Row],[Qtdade Amplificação]]*('Custos Unitários'!C$20)+IF(Tabela1[[#This Row],[Qtdade Amplificação]]&gt;4,TRUNC(Tabela1[[#This Row],[Qtdade Amplificação]]/4)*'Custos Unitários'!C$17,0)</f>
        <v>0</v>
      </c>
      <c r="N131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31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312" s="1">
        <f>'Custos Unitários'!$C$23*'Custos Unitários'!$C$6</f>
        <v>302692.44182889489</v>
      </c>
      <c r="Q1312" s="5">
        <f>SUM(Tabela2[[#This Row],[custo duto e fibra]:[custo infra estação]])</f>
        <v>2718844.0960287391</v>
      </c>
      <c r="R1312" s="2">
        <f>Tabela1[[#This Row],[distância '[km']]]*(1+'Custos Unitários'!$C$8)*('Custos Unitários'!$C$21*'Custos Unitários'!$C$4*'Custos Unitários'!$E$21+'Custos Unitários'!$C$22*'Custos Unitários'!$C$5*'Custos Unitários'!$E$22)</f>
        <v>24531.242022334387</v>
      </c>
      <c r="S1312" s="2">
        <f>Tabela1[[#This Row],[Qtdade Amplificação]]*('Custos Unitários'!D$20)+IF(Tabela1[[#This Row],[Qtdade Amplificação]]&gt;4,TRUNC(Tabela1[[#This Row],[Qtdade Amplificação]]/4)*'Custos Unitários'!D$17,0)</f>
        <v>0</v>
      </c>
      <c r="T131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31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312" s="2">
        <f>'Custos Unitários'!$C$23*'Custos Unitários'!$E$23*'Custos Unitários'!$C$6</f>
        <v>24215.39534631159</v>
      </c>
      <c r="W1312" s="5">
        <f>SUM(Tabela3[[#This Row],[opex duto e fibra]:[opex infra estação]])</f>
        <v>82274.851320881338</v>
      </c>
    </row>
    <row r="1313" spans="1:23" x14ac:dyDescent="0.25">
      <c r="A1313" s="10">
        <v>316220</v>
      </c>
      <c r="B1313" s="10" t="s">
        <v>37</v>
      </c>
      <c r="C1313" s="10" t="s">
        <v>4044</v>
      </c>
      <c r="D1313" s="10" t="s">
        <v>4045</v>
      </c>
      <c r="E1313" s="10">
        <v>314790</v>
      </c>
      <c r="F1313" s="10" t="s">
        <v>37</v>
      </c>
      <c r="G1313" s="10" t="s">
        <v>4046</v>
      </c>
      <c r="H1313" s="10" t="s">
        <v>4047</v>
      </c>
      <c r="I1313" s="10">
        <v>1</v>
      </c>
      <c r="J1313" s="11">
        <v>15.696999999999999</v>
      </c>
      <c r="K1313" s="11">
        <f>IF(Tabela1[[#This Row],[distância '[km']]]&gt;100,TRUNC(Tabela1[[#This Row],[distância '[km']]]/'Custos Unitários'!$C$7,0),0)</f>
        <v>0</v>
      </c>
      <c r="L1313" s="1">
        <f>Tabela1[[#This Row],[distância '[km']]]*(1+'Custos Unitários'!$C$8)*(('Custos Unitários'!$C$21*'Custos Unitários'!$C$4)+('Custos Unitários'!$C$22*'Custos Unitários'!$C$5))</f>
        <v>600690.91792178771</v>
      </c>
      <c r="M1313" s="1">
        <f>Tabela1[[#This Row],[Qtdade Amplificação]]*('Custos Unitários'!C$20)+IF(Tabela1[[#This Row],[Qtdade Amplificação]]&gt;4,TRUNC(Tabela1[[#This Row],[Qtdade Amplificação]]/4)*'Custos Unitários'!C$17,0)</f>
        <v>0</v>
      </c>
      <c r="N131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1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13" s="1">
        <f>'Custos Unitários'!$C$23*'Custos Unitários'!$C$6</f>
        <v>302692.44182889489</v>
      </c>
      <c r="Q1313" s="5">
        <f>SUM(Tabela2[[#This Row],[custo duto e fibra]:[custo infra estação]])</f>
        <v>1269855.1574720191</v>
      </c>
      <c r="R1313" s="2">
        <f>Tabela1[[#This Row],[distância '[km']]]*(1+'Custos Unitários'!$C$8)*('Custos Unitários'!$C$21*'Custos Unitários'!$C$4*'Custos Unitários'!$E$21+'Custos Unitários'!$C$22*'Custos Unitários'!$C$5*'Custos Unitários'!$E$22)</f>
        <v>7208.2910150614534</v>
      </c>
      <c r="S1313" s="2">
        <f>Tabela1[[#This Row],[Qtdade Amplificação]]*('Custos Unitários'!D$20)+IF(Tabela1[[#This Row],[Qtdade Amplificação]]&gt;4,TRUNC(Tabela1[[#This Row],[Qtdade Amplificação]]/4)*'Custos Unitários'!D$17,0)</f>
        <v>0</v>
      </c>
      <c r="T131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1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13" s="2">
        <f>'Custos Unitários'!$C$23*'Custos Unitários'!$E$23*'Custos Unitários'!$C$6</f>
        <v>24215.39534631159</v>
      </c>
      <c r="W1313" s="5">
        <f>SUM(Tabela3[[#This Row],[opex duto e fibra]:[opex infra estação]])</f>
        <v>64410.931518544181</v>
      </c>
    </row>
    <row r="1314" spans="1:23" x14ac:dyDescent="0.25">
      <c r="A1314" s="10">
        <v>316225</v>
      </c>
      <c r="B1314" s="10" t="s">
        <v>37</v>
      </c>
      <c r="C1314" s="10" t="s">
        <v>4050</v>
      </c>
      <c r="D1314" s="10" t="s">
        <v>4051</v>
      </c>
      <c r="E1314" s="10">
        <v>311650</v>
      </c>
      <c r="F1314" s="10" t="s">
        <v>37</v>
      </c>
      <c r="G1314" s="10" t="s">
        <v>1268</v>
      </c>
      <c r="H1314" s="10" t="s">
        <v>1269</v>
      </c>
      <c r="I1314" s="10">
        <v>1</v>
      </c>
      <c r="J1314" s="11">
        <v>60.973999999999997</v>
      </c>
      <c r="K1314" s="11">
        <f>IF(Tabela1[[#This Row],[distância '[km']]]&gt;100,TRUNC(Tabela1[[#This Row],[distância '[km']]]/'Custos Unitários'!$C$7,0),0)</f>
        <v>0</v>
      </c>
      <c r="L1314" s="1">
        <f>Tabela1[[#This Row],[distância '[km']]]*(1+'Custos Unitários'!$C$8)*(('Custos Unitários'!$C$21*'Custos Unitários'!$C$4)+('Custos Unitários'!$C$22*'Custos Unitários'!$C$5))</f>
        <v>2333345.7367244116</v>
      </c>
      <c r="M1314" s="1">
        <f>Tabela1[[#This Row],[Qtdade Amplificação]]*('Custos Unitários'!C$20)+IF(Tabela1[[#This Row],[Qtdade Amplificação]]&gt;4,TRUNC(Tabela1[[#This Row],[Qtdade Amplificação]]/4)*'Custos Unitários'!C$17,0)</f>
        <v>0</v>
      </c>
      <c r="N131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31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314" s="1">
        <f>'Custos Unitários'!$C$23*'Custos Unitários'!$C$6</f>
        <v>302692.44182889489</v>
      </c>
      <c r="Q1314" s="5">
        <f>SUM(Tabela2[[#This Row],[custo duto e fibra]:[custo infra estação]])</f>
        <v>3007919.6642252849</v>
      </c>
      <c r="R1314" s="2">
        <f>Tabela1[[#This Row],[distância '[km']]]*(1+'Custos Unitários'!$C$8)*('Custos Unitários'!$C$21*'Custos Unitários'!$C$4*'Custos Unitários'!$E$21+'Custos Unitários'!$C$22*'Custos Unitários'!$C$5*'Custos Unitários'!$E$22)</f>
        <v>28000.148840692938</v>
      </c>
      <c r="S1314" s="2">
        <f>Tabela1[[#This Row],[Qtdade Amplificação]]*('Custos Unitários'!D$20)+IF(Tabela1[[#This Row],[Qtdade Amplificação]]&gt;4,TRUNC(Tabela1[[#This Row],[Qtdade Amplificação]]/4)*'Custos Unitários'!D$17,0)</f>
        <v>0</v>
      </c>
      <c r="T131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31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314" s="2">
        <f>'Custos Unitários'!$C$23*'Custos Unitários'!$E$23*'Custos Unitários'!$C$6</f>
        <v>24215.39534631159</v>
      </c>
      <c r="W1314" s="5">
        <f>SUM(Tabela3[[#This Row],[opex duto e fibra]:[opex infra estação]])</f>
        <v>85743.758139239886</v>
      </c>
    </row>
    <row r="1315" spans="1:23" x14ac:dyDescent="0.25">
      <c r="A1315" s="10">
        <v>316230</v>
      </c>
      <c r="B1315" s="10" t="s">
        <v>37</v>
      </c>
      <c r="C1315" s="10" t="s">
        <v>4052</v>
      </c>
      <c r="D1315" s="10" t="s">
        <v>4053</v>
      </c>
      <c r="E1315" s="10">
        <v>315170</v>
      </c>
      <c r="F1315" s="10" t="s">
        <v>37</v>
      </c>
      <c r="G1315" s="10" t="s">
        <v>4054</v>
      </c>
      <c r="H1315" s="10" t="s">
        <v>4055</v>
      </c>
      <c r="I1315" s="10">
        <v>1</v>
      </c>
      <c r="J1315" s="11">
        <v>19.355</v>
      </c>
      <c r="K1315" s="11">
        <f>IF(Tabela1[[#This Row],[distância '[km']]]&gt;100,TRUNC(Tabela1[[#This Row],[distância '[km']]]/'Custos Unitários'!$C$7,0),0)</f>
        <v>0</v>
      </c>
      <c r="L1315" s="1">
        <f>Tabela1[[#This Row],[distância '[km']]]*(1+'Custos Unitários'!$C$8)*(('Custos Unitários'!$C$21*'Custos Unitários'!$C$4)+('Custos Unitários'!$C$22*'Custos Unitários'!$C$5))</f>
        <v>740674.82425789663</v>
      </c>
      <c r="M1315" s="1">
        <f>Tabela1[[#This Row],[Qtdade Amplificação]]*('Custos Unitários'!C$20)+IF(Tabela1[[#This Row],[Qtdade Amplificação]]&gt;4,TRUNC(Tabela1[[#This Row],[Qtdade Amplificação]]/4)*'Custos Unitários'!C$17,0)</f>
        <v>0</v>
      </c>
      <c r="N131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1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15" s="1">
        <f>'Custos Unitários'!$C$23*'Custos Unitários'!$C$6</f>
        <v>302692.44182889489</v>
      </c>
      <c r="Q1315" s="5">
        <f>SUM(Tabela2[[#This Row],[custo duto e fibra]:[custo infra estação]])</f>
        <v>1409839.0638081278</v>
      </c>
      <c r="R1315" s="2">
        <f>Tabela1[[#This Row],[distância '[km']]]*(1+'Custos Unitários'!$C$8)*('Custos Unitários'!$C$21*'Custos Unitários'!$C$4*'Custos Unitários'!$E$21+'Custos Unitários'!$C$22*'Custos Unitários'!$C$5*'Custos Unitários'!$E$22)</f>
        <v>8888.0978910947597</v>
      </c>
      <c r="S1315" s="2">
        <f>Tabela1[[#This Row],[Qtdade Amplificação]]*('Custos Unitários'!D$20)+IF(Tabela1[[#This Row],[Qtdade Amplificação]]&gt;4,TRUNC(Tabela1[[#This Row],[Qtdade Amplificação]]/4)*'Custos Unitários'!D$17,0)</f>
        <v>0</v>
      </c>
      <c r="T131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1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15" s="2">
        <f>'Custos Unitários'!$C$23*'Custos Unitários'!$E$23*'Custos Unitários'!$C$6</f>
        <v>24215.39534631159</v>
      </c>
      <c r="W1315" s="5">
        <f>SUM(Tabela3[[#This Row],[opex duto e fibra]:[opex infra estação]])</f>
        <v>66090.738394577493</v>
      </c>
    </row>
    <row r="1316" spans="1:23" x14ac:dyDescent="0.25">
      <c r="A1316" s="10">
        <v>150746</v>
      </c>
      <c r="B1316" s="10" t="s">
        <v>14</v>
      </c>
      <c r="C1316" s="10" t="s">
        <v>4056</v>
      </c>
      <c r="D1316" s="10" t="s">
        <v>4057</v>
      </c>
      <c r="E1316" s="10">
        <v>150820</v>
      </c>
      <c r="F1316" s="10" t="s">
        <v>14</v>
      </c>
      <c r="G1316" s="10" t="s">
        <v>3975</v>
      </c>
      <c r="H1316" s="10" t="s">
        <v>3976</v>
      </c>
      <c r="I1316" s="10">
        <v>1</v>
      </c>
      <c r="J1316" s="11">
        <v>32.957000000000001</v>
      </c>
      <c r="K1316" s="11">
        <f>IF(Tabela1[[#This Row],[distância '[km']]]&gt;100,TRUNC(Tabela1[[#This Row],[distância '[km']]]/'Custos Unitários'!$C$7,0),0)</f>
        <v>0</v>
      </c>
      <c r="L1316" s="1">
        <f>Tabela1[[#This Row],[distância '[km']]]*(1+'Custos Unitários'!$C$8)*(('Custos Unitários'!$C$21*'Custos Unitários'!$C$4)+('Custos Unitários'!$C$22*'Custos Unitários'!$C$5))</f>
        <v>1261194.5328373804</v>
      </c>
      <c r="M1316" s="1">
        <f>Tabela1[[#This Row],[Qtdade Amplificação]]*('Custos Unitários'!C$20)+IF(Tabela1[[#This Row],[Qtdade Amplificação]]&gt;4,TRUNC(Tabela1[[#This Row],[Qtdade Amplificação]]/4)*'Custos Unitários'!C$17,0)</f>
        <v>0</v>
      </c>
      <c r="N131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1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16" s="1">
        <f>'Custos Unitários'!$C$23*'Custos Unitários'!$C$6</f>
        <v>302692.44182889489</v>
      </c>
      <c r="Q1316" s="5">
        <f>SUM(Tabela2[[#This Row],[custo duto e fibra]:[custo infra estação]])</f>
        <v>1930358.7723876114</v>
      </c>
      <c r="R1316" s="2">
        <f>Tabela1[[#This Row],[distância '[km']]]*(1+'Custos Unitários'!$C$8)*('Custos Unitários'!$C$21*'Custos Unitários'!$C$4*'Custos Unitários'!$E$21+'Custos Unitários'!$C$22*'Custos Unitários'!$C$5*'Custos Unitários'!$E$22)</f>
        <v>15134.334394048568</v>
      </c>
      <c r="S1316" s="2">
        <f>Tabela1[[#This Row],[Qtdade Amplificação]]*('Custos Unitários'!D$20)+IF(Tabela1[[#This Row],[Qtdade Amplificação]]&gt;4,TRUNC(Tabela1[[#This Row],[Qtdade Amplificação]]/4)*'Custos Unitários'!D$17,0)</f>
        <v>0</v>
      </c>
      <c r="T131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1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16" s="2">
        <f>'Custos Unitários'!$C$23*'Custos Unitários'!$E$23*'Custos Unitários'!$C$6</f>
        <v>24215.39534631159</v>
      </c>
      <c r="W1316" s="5">
        <f>SUM(Tabela3[[#This Row],[opex duto e fibra]:[opex infra estação]])</f>
        <v>72336.974897531298</v>
      </c>
    </row>
    <row r="1317" spans="1:23" x14ac:dyDescent="0.25">
      <c r="A1317" s="10">
        <v>316240</v>
      </c>
      <c r="B1317" s="10" t="s">
        <v>37</v>
      </c>
      <c r="C1317" s="10" t="s">
        <v>4058</v>
      </c>
      <c r="D1317" s="10" t="s">
        <v>4059</v>
      </c>
      <c r="E1317" s="10">
        <v>313535</v>
      </c>
      <c r="F1317" s="10" t="s">
        <v>37</v>
      </c>
      <c r="G1317" s="10" t="s">
        <v>3252</v>
      </c>
      <c r="H1317" s="10" t="s">
        <v>3253</v>
      </c>
      <c r="I1317" s="10">
        <v>1</v>
      </c>
      <c r="J1317" s="11">
        <v>34.417000000000002</v>
      </c>
      <c r="K1317" s="11">
        <f>IF(Tabela1[[#This Row],[distância '[km']]]&gt;100,TRUNC(Tabela1[[#This Row],[distância '[km']]]/'Custos Unitários'!$C$7,0),0)</f>
        <v>0</v>
      </c>
      <c r="L1317" s="1">
        <f>Tabela1[[#This Row],[distância '[km']]]*(1+'Custos Unitários'!$C$8)*(('Custos Unitários'!$C$21*'Custos Unitários'!$C$4)+('Custos Unitários'!$C$22*'Custos Unitários'!$C$5))</f>
        <v>1317065.6381546904</v>
      </c>
      <c r="M1317" s="1">
        <f>Tabela1[[#This Row],[Qtdade Amplificação]]*('Custos Unitários'!C$20)+IF(Tabela1[[#This Row],[Qtdade Amplificação]]&gt;4,TRUNC(Tabela1[[#This Row],[Qtdade Amplificação]]/4)*'Custos Unitários'!C$17,0)</f>
        <v>0</v>
      </c>
      <c r="N131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1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17" s="1">
        <f>'Custos Unitários'!$C$23*'Custos Unitários'!$C$6</f>
        <v>302692.44182889489</v>
      </c>
      <c r="Q1317" s="5">
        <f>SUM(Tabela2[[#This Row],[custo duto e fibra]:[custo infra estação]])</f>
        <v>1986229.8777049214</v>
      </c>
      <c r="R1317" s="2">
        <f>Tabela1[[#This Row],[distância '[km']]]*(1+'Custos Unitários'!$C$8)*('Custos Unitários'!$C$21*'Custos Unitários'!$C$4*'Custos Unitários'!$E$21+'Custos Unitários'!$C$22*'Custos Unitários'!$C$5*'Custos Unitários'!$E$22)</f>
        <v>15804.787657856285</v>
      </c>
      <c r="S1317" s="2">
        <f>Tabela1[[#This Row],[Qtdade Amplificação]]*('Custos Unitários'!D$20)+IF(Tabela1[[#This Row],[Qtdade Amplificação]]&gt;4,TRUNC(Tabela1[[#This Row],[Qtdade Amplificação]]/4)*'Custos Unitários'!D$17,0)</f>
        <v>0</v>
      </c>
      <c r="T131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1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17" s="2">
        <f>'Custos Unitários'!$C$23*'Custos Unitários'!$E$23*'Custos Unitários'!$C$6</f>
        <v>24215.39534631159</v>
      </c>
      <c r="W1317" s="5">
        <f>SUM(Tabela3[[#This Row],[opex duto e fibra]:[opex infra estação]])</f>
        <v>73007.428161339005</v>
      </c>
    </row>
    <row r="1318" spans="1:23" x14ac:dyDescent="0.25">
      <c r="A1318" s="10">
        <v>220990</v>
      </c>
      <c r="B1318" s="10" t="s">
        <v>27</v>
      </c>
      <c r="C1318" s="10" t="s">
        <v>4060</v>
      </c>
      <c r="D1318" s="10" t="s">
        <v>4061</v>
      </c>
      <c r="E1318" s="10">
        <v>220260</v>
      </c>
      <c r="F1318" s="10" t="s">
        <v>27</v>
      </c>
      <c r="G1318" s="10" t="s">
        <v>1172</v>
      </c>
      <c r="H1318" s="10" t="s">
        <v>1173</v>
      </c>
      <c r="I1318" s="10">
        <v>1</v>
      </c>
      <c r="J1318" s="11">
        <v>62.823999999999998</v>
      </c>
      <c r="K1318" s="11">
        <f>IF(Tabela1[[#This Row],[distância '[km']]]&gt;100,TRUNC(Tabela1[[#This Row],[distância '[km']]]/'Custos Unitários'!$C$7,0),0)</f>
        <v>0</v>
      </c>
      <c r="L1318" s="1">
        <f>Tabela1[[#This Row],[distância '[km']]]*(1+'Custos Unitários'!$C$8)*(('Custos Unitários'!$C$21*'Custos Unitários'!$C$4)+('Custos Unitários'!$C$22*'Custos Unitários'!$C$5))</f>
        <v>2404141.3153799064</v>
      </c>
      <c r="M1318" s="1">
        <f>Tabela1[[#This Row],[Qtdade Amplificação]]*('Custos Unitários'!C$20)+IF(Tabela1[[#This Row],[Qtdade Amplificação]]&gt;4,TRUNC(Tabela1[[#This Row],[Qtdade Amplificação]]/4)*'Custos Unitários'!C$17,0)</f>
        <v>0</v>
      </c>
      <c r="N131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31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318" s="1">
        <f>'Custos Unitários'!$C$23*'Custos Unitários'!$C$6</f>
        <v>302692.44182889489</v>
      </c>
      <c r="Q1318" s="5">
        <f>SUM(Tabela2[[#This Row],[custo duto e fibra]:[custo infra estação]])</f>
        <v>3078715.2428807798</v>
      </c>
      <c r="R1318" s="2">
        <f>Tabela1[[#This Row],[distância '[km']]]*(1+'Custos Unitários'!$C$8)*('Custos Unitários'!$C$21*'Custos Unitários'!$C$4*'Custos Unitários'!$E$21+'Custos Unitários'!$C$22*'Custos Unitários'!$C$5*'Custos Unitários'!$E$22)</f>
        <v>28849.69578455888</v>
      </c>
      <c r="S1318" s="2">
        <f>Tabela1[[#This Row],[Qtdade Amplificação]]*('Custos Unitários'!D$20)+IF(Tabela1[[#This Row],[Qtdade Amplificação]]&gt;4,TRUNC(Tabela1[[#This Row],[Qtdade Amplificação]]/4)*'Custos Unitários'!D$17,0)</f>
        <v>0</v>
      </c>
      <c r="T131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31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318" s="2">
        <f>'Custos Unitários'!$C$23*'Custos Unitários'!$E$23*'Custos Unitários'!$C$6</f>
        <v>24215.39534631159</v>
      </c>
      <c r="W1318" s="5">
        <f>SUM(Tabela3[[#This Row],[opex duto e fibra]:[opex infra estação]])</f>
        <v>86593.305083105821</v>
      </c>
    </row>
    <row r="1319" spans="1:23" x14ac:dyDescent="0.25">
      <c r="A1319" s="10">
        <v>220995</v>
      </c>
      <c r="B1319" s="10" t="s">
        <v>27</v>
      </c>
      <c r="C1319" s="10" t="s">
        <v>4062</v>
      </c>
      <c r="D1319" s="10" t="s">
        <v>4063</v>
      </c>
      <c r="E1319" s="10">
        <v>220480</v>
      </c>
      <c r="F1319" s="10" t="s">
        <v>27</v>
      </c>
      <c r="G1319" s="10" t="s">
        <v>1318</v>
      </c>
      <c r="H1319" s="10" t="s">
        <v>1319</v>
      </c>
      <c r="I1319" s="10">
        <v>1</v>
      </c>
      <c r="J1319" s="11">
        <v>30.241</v>
      </c>
      <c r="K1319" s="11">
        <f>IF(Tabela1[[#This Row],[distância '[km']]]&gt;100,TRUNC(Tabela1[[#This Row],[distância '[km']]]/'Custos Unitários'!$C$7,0),0)</f>
        <v>0</v>
      </c>
      <c r="L1319" s="1">
        <f>Tabela1[[#This Row],[distância '[km']]]*(1+'Custos Unitários'!$C$8)*(('Custos Unitários'!$C$21*'Custos Unitários'!$C$4)+('Custos Unitários'!$C$22*'Custos Unitários'!$C$5))</f>
        <v>1157258.9697950429</v>
      </c>
      <c r="M1319" s="1">
        <f>Tabela1[[#This Row],[Qtdade Amplificação]]*('Custos Unitários'!C$20)+IF(Tabela1[[#This Row],[Qtdade Amplificação]]&gt;4,TRUNC(Tabela1[[#This Row],[Qtdade Amplificação]]/4)*'Custos Unitários'!C$17,0)</f>
        <v>0</v>
      </c>
      <c r="N131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1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19" s="1">
        <f>'Custos Unitários'!$C$23*'Custos Unitários'!$C$6</f>
        <v>302692.44182889489</v>
      </c>
      <c r="Q1319" s="5">
        <f>SUM(Tabela2[[#This Row],[custo duto e fibra]:[custo infra estação]])</f>
        <v>1826423.2093452739</v>
      </c>
      <c r="R1319" s="2">
        <f>Tabela1[[#This Row],[distância '[km']]]*(1+'Custos Unitários'!$C$8)*('Custos Unitários'!$C$21*'Custos Unitários'!$C$4*'Custos Unitários'!$E$21+'Custos Unitários'!$C$22*'Custos Unitários'!$C$5*'Custos Unitários'!$E$22)</f>
        <v>13887.107637540514</v>
      </c>
      <c r="S1319" s="2">
        <f>Tabela1[[#This Row],[Qtdade Amplificação]]*('Custos Unitários'!D$20)+IF(Tabela1[[#This Row],[Qtdade Amplificação]]&gt;4,TRUNC(Tabela1[[#This Row],[Qtdade Amplificação]]/4)*'Custos Unitários'!D$17,0)</f>
        <v>0</v>
      </c>
      <c r="T131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1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19" s="2">
        <f>'Custos Unitários'!$C$23*'Custos Unitários'!$E$23*'Custos Unitários'!$C$6</f>
        <v>24215.39534631159</v>
      </c>
      <c r="W1319" s="5">
        <f>SUM(Tabela3[[#This Row],[opex duto e fibra]:[opex infra estação]])</f>
        <v>71089.748141023243</v>
      </c>
    </row>
    <row r="1320" spans="1:23" x14ac:dyDescent="0.25">
      <c r="A1320" s="10">
        <v>316245</v>
      </c>
      <c r="B1320" s="10" t="s">
        <v>37</v>
      </c>
      <c r="C1320" s="10" t="s">
        <v>4064</v>
      </c>
      <c r="D1320" s="10" t="s">
        <v>4065</v>
      </c>
      <c r="E1320" s="10">
        <v>313930</v>
      </c>
      <c r="F1320" s="10" t="s">
        <v>37</v>
      </c>
      <c r="G1320" s="10" t="s">
        <v>2642</v>
      </c>
      <c r="H1320" s="10" t="s">
        <v>2643</v>
      </c>
      <c r="I1320" s="10">
        <v>1</v>
      </c>
      <c r="J1320" s="11">
        <v>23.738</v>
      </c>
      <c r="K1320" s="11">
        <f>IF(Tabela1[[#This Row],[distância '[km']]]&gt;100,TRUNC(Tabela1[[#This Row],[distância '[km']]]/'Custos Unitários'!$C$7,0),0)</f>
        <v>0</v>
      </c>
      <c r="L1320" s="1">
        <f>Tabela1[[#This Row],[distância '[km']]]*(1+'Custos Unitários'!$C$8)*(('Custos Unitários'!$C$21*'Custos Unitários'!$C$4)+('Custos Unitários'!$C$22*'Custos Unitários'!$C$5))</f>
        <v>908402.94385088864</v>
      </c>
      <c r="M1320" s="1">
        <f>Tabela1[[#This Row],[Qtdade Amplificação]]*('Custos Unitários'!C$20)+IF(Tabela1[[#This Row],[Qtdade Amplificação]]&gt;4,TRUNC(Tabela1[[#This Row],[Qtdade Amplificação]]/4)*'Custos Unitários'!C$17,0)</f>
        <v>0</v>
      </c>
      <c r="N132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2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20" s="1">
        <f>'Custos Unitários'!$C$23*'Custos Unitários'!$C$6</f>
        <v>302692.44182889489</v>
      </c>
      <c r="Q1320" s="5">
        <f>SUM(Tabela2[[#This Row],[custo duto e fibra]:[custo infra estação]])</f>
        <v>1577567.1834011197</v>
      </c>
      <c r="R1320" s="2">
        <f>Tabela1[[#This Row],[distância '[km']]]*(1+'Custos Unitários'!$C$8)*('Custos Unitários'!$C$21*'Custos Unitários'!$C$4*'Custos Unitários'!$E$21+'Custos Unitários'!$C$22*'Custos Unitários'!$C$5*'Custos Unitários'!$E$22)</f>
        <v>10900.835326210665</v>
      </c>
      <c r="S1320" s="2">
        <f>Tabela1[[#This Row],[Qtdade Amplificação]]*('Custos Unitários'!D$20)+IF(Tabela1[[#This Row],[Qtdade Amplificação]]&gt;4,TRUNC(Tabela1[[#This Row],[Qtdade Amplificação]]/4)*'Custos Unitários'!D$17,0)</f>
        <v>0</v>
      </c>
      <c r="T132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2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20" s="2">
        <f>'Custos Unitários'!$C$23*'Custos Unitários'!$E$23*'Custos Unitários'!$C$6</f>
        <v>24215.39534631159</v>
      </c>
      <c r="W1320" s="5">
        <f>SUM(Tabela3[[#This Row],[opex duto e fibra]:[opex infra estação]])</f>
        <v>68103.475829693387</v>
      </c>
    </row>
    <row r="1321" spans="1:23" x14ac:dyDescent="0.25">
      <c r="A1321" s="10">
        <v>354925</v>
      </c>
      <c r="B1321" s="10" t="s">
        <v>158</v>
      </c>
      <c r="C1321" s="10" t="s">
        <v>4066</v>
      </c>
      <c r="D1321" s="10" t="s">
        <v>4067</v>
      </c>
      <c r="E1321" s="10">
        <v>354920</v>
      </c>
      <c r="F1321" s="10" t="s">
        <v>158</v>
      </c>
      <c r="G1321" s="10" t="s">
        <v>4068</v>
      </c>
      <c r="H1321" s="10" t="s">
        <v>4069</v>
      </c>
      <c r="I1321" s="10">
        <v>1</v>
      </c>
      <c r="J1321" s="11">
        <v>17.658000000000001</v>
      </c>
      <c r="K1321" s="11">
        <f>IF(Tabela1[[#This Row],[distância '[km']]]&gt;100,TRUNC(Tabela1[[#This Row],[distância '[km']]]/'Custos Unitários'!$C$7,0),0)</f>
        <v>0</v>
      </c>
      <c r="L1321" s="1">
        <f>Tabela1[[#This Row],[distância '[km']]]*(1+'Custos Unitários'!$C$8)*(('Custos Unitários'!$C$21*'Custos Unitários'!$C$4)+('Custos Unitários'!$C$22*'Custos Unitários'!$C$5))</f>
        <v>675734.23129661276</v>
      </c>
      <c r="M1321" s="1">
        <f>Tabela1[[#This Row],[Qtdade Amplificação]]*('Custos Unitários'!C$20)+IF(Tabela1[[#This Row],[Qtdade Amplificação]]&gt;4,TRUNC(Tabela1[[#This Row],[Qtdade Amplificação]]/4)*'Custos Unitários'!C$17,0)</f>
        <v>0</v>
      </c>
      <c r="N132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2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21" s="1">
        <f>'Custos Unitários'!$C$23*'Custos Unitários'!$C$6</f>
        <v>302692.44182889489</v>
      </c>
      <c r="Q1321" s="5">
        <f>SUM(Tabela2[[#This Row],[custo duto e fibra]:[custo infra estação]])</f>
        <v>1344898.4708468439</v>
      </c>
      <c r="R1321" s="2">
        <f>Tabela1[[#This Row],[distância '[km']]]*(1+'Custos Unitários'!$C$8)*('Custos Unitários'!$C$21*'Custos Unitários'!$C$4*'Custos Unitários'!$E$21+'Custos Unitários'!$C$22*'Custos Unitários'!$C$5*'Custos Unitários'!$E$22)</f>
        <v>8108.8107755593537</v>
      </c>
      <c r="S1321" s="2">
        <f>Tabela1[[#This Row],[Qtdade Amplificação]]*('Custos Unitários'!D$20)+IF(Tabela1[[#This Row],[Qtdade Amplificação]]&gt;4,TRUNC(Tabela1[[#This Row],[Qtdade Amplificação]]/4)*'Custos Unitários'!D$17,0)</f>
        <v>0</v>
      </c>
      <c r="T132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2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21" s="2">
        <f>'Custos Unitários'!$C$23*'Custos Unitários'!$E$23*'Custos Unitários'!$C$6</f>
        <v>24215.39534631159</v>
      </c>
      <c r="W1321" s="5">
        <f>SUM(Tabela3[[#This Row],[opex duto e fibra]:[opex infra estação]])</f>
        <v>65311.451279042085</v>
      </c>
    </row>
    <row r="1322" spans="1:23" x14ac:dyDescent="0.25">
      <c r="A1322" s="10">
        <v>150750</v>
      </c>
      <c r="B1322" s="10" t="s">
        <v>14</v>
      </c>
      <c r="C1322" s="10" t="s">
        <v>4070</v>
      </c>
      <c r="D1322" s="10" t="s">
        <v>4071</v>
      </c>
      <c r="E1322" s="10">
        <v>150715</v>
      </c>
      <c r="F1322" s="10" t="s">
        <v>14</v>
      </c>
      <c r="G1322" s="10" t="s">
        <v>1667</v>
      </c>
      <c r="H1322" s="10" t="s">
        <v>1668</v>
      </c>
      <c r="I1322" s="10">
        <v>1</v>
      </c>
      <c r="J1322" s="11">
        <v>25.379000000000001</v>
      </c>
      <c r="K1322" s="11">
        <f>IF(Tabela1[[#This Row],[distância '[km']]]&gt;100,TRUNC(Tabela1[[#This Row],[distância '[km']]]/'Custos Unitários'!$C$7,0),0)</f>
        <v>0</v>
      </c>
      <c r="L1322" s="1">
        <f>Tabela1[[#This Row],[distância '[km']]]*(1+'Custos Unitários'!$C$8)*(('Custos Unitários'!$C$21*'Custos Unitários'!$C$4)+('Custos Unitários'!$C$22*'Custos Unitários'!$C$5))</f>
        <v>971200.53551233059</v>
      </c>
      <c r="M1322" s="1">
        <f>Tabela1[[#This Row],[Qtdade Amplificação]]*('Custos Unitários'!C$20)+IF(Tabela1[[#This Row],[Qtdade Amplificação]]&gt;4,TRUNC(Tabela1[[#This Row],[Qtdade Amplificação]]/4)*'Custos Unitários'!C$17,0)</f>
        <v>0</v>
      </c>
      <c r="N132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2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22" s="1">
        <f>'Custos Unitários'!$C$23*'Custos Unitários'!$C$6</f>
        <v>302692.44182889489</v>
      </c>
      <c r="Q1322" s="5">
        <f>SUM(Tabela2[[#This Row],[custo duto e fibra]:[custo infra estação]])</f>
        <v>1640364.7750625617</v>
      </c>
      <c r="R1322" s="2">
        <f>Tabela1[[#This Row],[distância '[km']]]*(1+'Custos Unitários'!$C$8)*('Custos Unitários'!$C$21*'Custos Unitários'!$C$4*'Custos Unitários'!$E$21+'Custos Unitários'!$C$22*'Custos Unitários'!$C$5*'Custos Unitários'!$E$22)</f>
        <v>11654.406426147967</v>
      </c>
      <c r="S1322" s="2">
        <f>Tabela1[[#This Row],[Qtdade Amplificação]]*('Custos Unitários'!D$20)+IF(Tabela1[[#This Row],[Qtdade Amplificação]]&gt;4,TRUNC(Tabela1[[#This Row],[Qtdade Amplificação]]/4)*'Custos Unitários'!D$17,0)</f>
        <v>0</v>
      </c>
      <c r="T132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2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22" s="2">
        <f>'Custos Unitários'!$C$23*'Custos Unitários'!$E$23*'Custos Unitários'!$C$6</f>
        <v>24215.39534631159</v>
      </c>
      <c r="W1322" s="5">
        <f>SUM(Tabela3[[#This Row],[opex duto e fibra]:[opex infra estação]])</f>
        <v>68857.046929630698</v>
      </c>
    </row>
    <row r="1323" spans="1:23" x14ac:dyDescent="0.25">
      <c r="A1323" s="10">
        <v>220997</v>
      </c>
      <c r="B1323" s="10" t="s">
        <v>27</v>
      </c>
      <c r="C1323" s="10" t="s">
        <v>4072</v>
      </c>
      <c r="D1323" s="10" t="s">
        <v>4073</v>
      </c>
      <c r="E1323" s="10">
        <v>220370</v>
      </c>
      <c r="F1323" s="10" t="s">
        <v>27</v>
      </c>
      <c r="G1323" s="10" t="s">
        <v>1665</v>
      </c>
      <c r="H1323" s="10" t="s">
        <v>2957</v>
      </c>
      <c r="I1323" s="10">
        <v>1</v>
      </c>
      <c r="J1323" s="11">
        <v>32.210999999999999</v>
      </c>
      <c r="K1323" s="11">
        <f>IF(Tabela1[[#This Row],[distância '[km']]]&gt;100,TRUNC(Tabela1[[#This Row],[distância '[km']]]/'Custos Unitários'!$C$7,0),0)</f>
        <v>0</v>
      </c>
      <c r="L1323" s="1">
        <f>Tabela1[[#This Row],[distância '[km']]]*(1+'Custos Unitários'!$C$8)*(('Custos Unitários'!$C$21*'Custos Unitários'!$C$4)+('Custos Unitários'!$C$22*'Custos Unitários'!$C$5))</f>
        <v>1232646.6940930565</v>
      </c>
      <c r="M1323" s="1">
        <f>Tabela1[[#This Row],[Qtdade Amplificação]]*('Custos Unitários'!C$20)+IF(Tabela1[[#This Row],[Qtdade Amplificação]]&gt;4,TRUNC(Tabela1[[#This Row],[Qtdade Amplificação]]/4)*'Custos Unitários'!C$17,0)</f>
        <v>0</v>
      </c>
      <c r="N132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2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23" s="1">
        <f>'Custos Unitários'!$C$23*'Custos Unitários'!$C$6</f>
        <v>302692.44182889489</v>
      </c>
      <c r="Q1323" s="5">
        <f>SUM(Tabela2[[#This Row],[custo duto e fibra]:[custo infra estação]])</f>
        <v>1901810.9336432875</v>
      </c>
      <c r="R1323" s="2">
        <f>Tabela1[[#This Row],[distância '[km']]]*(1+'Custos Unitários'!$C$8)*('Custos Unitários'!$C$21*'Custos Unitários'!$C$4*'Custos Unitários'!$E$21+'Custos Unitários'!$C$22*'Custos Unitários'!$C$5*'Custos Unitários'!$E$22)</f>
        <v>14791.760329116678</v>
      </c>
      <c r="S1323" s="2">
        <f>Tabela1[[#This Row],[Qtdade Amplificação]]*('Custos Unitários'!D$20)+IF(Tabela1[[#This Row],[Qtdade Amplificação]]&gt;4,TRUNC(Tabela1[[#This Row],[Qtdade Amplificação]]/4)*'Custos Unitários'!D$17,0)</f>
        <v>0</v>
      </c>
      <c r="T132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2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23" s="2">
        <f>'Custos Unitários'!$C$23*'Custos Unitários'!$E$23*'Custos Unitários'!$C$6</f>
        <v>24215.39534631159</v>
      </c>
      <c r="W1323" s="5">
        <f>SUM(Tabela3[[#This Row],[opex duto e fibra]:[opex infra estação]])</f>
        <v>71994.400832599407</v>
      </c>
    </row>
    <row r="1324" spans="1:23" x14ac:dyDescent="0.25">
      <c r="A1324" s="10">
        <v>211102</v>
      </c>
      <c r="B1324" s="10" t="s">
        <v>17</v>
      </c>
      <c r="C1324" s="10" t="s">
        <v>4076</v>
      </c>
      <c r="D1324" s="10" t="s">
        <v>4077</v>
      </c>
      <c r="E1324" s="10">
        <v>210200</v>
      </c>
      <c r="F1324" s="10" t="s">
        <v>17</v>
      </c>
      <c r="G1324" s="10" t="s">
        <v>4078</v>
      </c>
      <c r="H1324" s="10" t="s">
        <v>4079</v>
      </c>
      <c r="I1324" s="10">
        <v>1</v>
      </c>
      <c r="J1324" s="11">
        <v>82.179000000000002</v>
      </c>
      <c r="K1324" s="11">
        <f>IF(Tabela1[[#This Row],[distância '[km']]]&gt;100,TRUNC(Tabela1[[#This Row],[distância '[km']]]/'Custos Unitários'!$C$7,0),0)</f>
        <v>0</v>
      </c>
      <c r="L1324" s="1">
        <f>Tabela1[[#This Row],[distância '[km']]]*(1+'Custos Unitários'!$C$8)*(('Custos Unitários'!$C$21*'Custos Unitários'!$C$4)+('Custos Unitários'!$C$22*'Custos Unitários'!$C$5))</f>
        <v>3144816.1396378037</v>
      </c>
      <c r="M1324" s="1">
        <f>Tabela1[[#This Row],[Qtdade Amplificação]]*('Custos Unitários'!C$20)+IF(Tabela1[[#This Row],[Qtdade Amplificação]]&gt;4,TRUNC(Tabela1[[#This Row],[Qtdade Amplificação]]/4)*'Custos Unitários'!C$17,0)</f>
        <v>0</v>
      </c>
      <c r="N132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32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324" s="1">
        <f>'Custos Unitários'!$C$23*'Custos Unitários'!$C$6</f>
        <v>302692.44182889489</v>
      </c>
      <c r="Q1324" s="5">
        <f>SUM(Tabela2[[#This Row],[custo duto e fibra]:[custo infra estação]])</f>
        <v>3865291.7202795041</v>
      </c>
      <c r="R1324" s="2">
        <f>Tabela1[[#This Row],[distância '[km']]]*(1+'Custos Unitários'!$C$8)*('Custos Unitários'!$C$21*'Custos Unitários'!$C$4*'Custos Unitários'!$E$21+'Custos Unitários'!$C$22*'Custos Unitários'!$C$5*'Custos Unitários'!$E$22)</f>
        <v>37737.793675653644</v>
      </c>
      <c r="S1324" s="2">
        <f>Tabela1[[#This Row],[Qtdade Amplificação]]*('Custos Unitários'!D$20)+IF(Tabela1[[#This Row],[Qtdade Amplificação]]&gt;4,TRUNC(Tabela1[[#This Row],[Qtdade Amplificação]]/4)*'Custos Unitários'!D$17,0)</f>
        <v>0</v>
      </c>
      <c r="T132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32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324" s="2">
        <f>'Custos Unitários'!$C$23*'Custos Unitários'!$E$23*'Custos Unitários'!$C$6</f>
        <v>24215.39534631159</v>
      </c>
      <c r="W1324" s="5">
        <f>SUM(Tabela3[[#This Row],[opex duto e fibra]:[opex infra estação]])</f>
        <v>100071.56828828331</v>
      </c>
    </row>
    <row r="1325" spans="1:23" x14ac:dyDescent="0.25">
      <c r="A1325" s="10">
        <v>316255</v>
      </c>
      <c r="B1325" s="10" t="s">
        <v>37</v>
      </c>
      <c r="C1325" s="10" t="s">
        <v>4080</v>
      </c>
      <c r="D1325" s="10" t="s">
        <v>4081</v>
      </c>
      <c r="E1325" s="10">
        <v>314587</v>
      </c>
      <c r="F1325" s="10" t="s">
        <v>37</v>
      </c>
      <c r="G1325" s="10" t="s">
        <v>2561</v>
      </c>
      <c r="H1325" s="10" t="s">
        <v>2562</v>
      </c>
      <c r="I1325" s="10">
        <v>1</v>
      </c>
      <c r="J1325" s="11">
        <v>15.304</v>
      </c>
      <c r="K1325" s="11">
        <f>IF(Tabela1[[#This Row],[distância '[km']]]&gt;100,TRUNC(Tabela1[[#This Row],[distância '[km']]]/'Custos Unitários'!$C$7,0),0)</f>
        <v>0</v>
      </c>
      <c r="L1325" s="1">
        <f>Tabela1[[#This Row],[distância '[km']]]*(1+'Custos Unitários'!$C$8)*(('Custos Unitários'!$C$21*'Custos Unitários'!$C$4)+('Custos Unitários'!$C$22*'Custos Unitários'!$C$5))</f>
        <v>585651.64094253932</v>
      </c>
      <c r="M1325" s="1">
        <f>Tabela1[[#This Row],[Qtdade Amplificação]]*('Custos Unitários'!C$20)+IF(Tabela1[[#This Row],[Qtdade Amplificação]]&gt;4,TRUNC(Tabela1[[#This Row],[Qtdade Amplificação]]/4)*'Custos Unitários'!C$17,0)</f>
        <v>0</v>
      </c>
      <c r="N132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2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25" s="1">
        <f>'Custos Unitários'!$C$23*'Custos Unitários'!$C$6</f>
        <v>302692.44182889489</v>
      </c>
      <c r="Q1325" s="5">
        <f>SUM(Tabela2[[#This Row],[custo duto e fibra]:[custo infra estação]])</f>
        <v>1254815.8804927706</v>
      </c>
      <c r="R1325" s="2">
        <f>Tabela1[[#This Row],[distância '[km']]]*(1+'Custos Unitários'!$C$8)*('Custos Unitários'!$C$21*'Custos Unitários'!$C$4*'Custos Unitários'!$E$21+'Custos Unitários'!$C$22*'Custos Unitários'!$C$5*'Custos Unitários'!$E$22)</f>
        <v>7027.819691310473</v>
      </c>
      <c r="S1325" s="2">
        <f>Tabela1[[#This Row],[Qtdade Amplificação]]*('Custos Unitários'!D$20)+IF(Tabela1[[#This Row],[Qtdade Amplificação]]&gt;4,TRUNC(Tabela1[[#This Row],[Qtdade Amplificação]]/4)*'Custos Unitários'!D$17,0)</f>
        <v>0</v>
      </c>
      <c r="T132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2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25" s="2">
        <f>'Custos Unitários'!$C$23*'Custos Unitários'!$E$23*'Custos Unitários'!$C$6</f>
        <v>24215.39534631159</v>
      </c>
      <c r="W1325" s="5">
        <f>SUM(Tabela3[[#This Row],[opex duto e fibra]:[opex infra estação]])</f>
        <v>64230.460194793195</v>
      </c>
    </row>
    <row r="1326" spans="1:23" x14ac:dyDescent="0.25">
      <c r="A1326" s="10">
        <v>316257</v>
      </c>
      <c r="B1326" s="10" t="s">
        <v>37</v>
      </c>
      <c r="C1326" s="10" t="s">
        <v>4082</v>
      </c>
      <c r="D1326" s="10" t="s">
        <v>4083</v>
      </c>
      <c r="E1326" s="10">
        <v>320090</v>
      </c>
      <c r="F1326" s="10" t="s">
        <v>67</v>
      </c>
      <c r="G1326" s="10" t="s">
        <v>70</v>
      </c>
      <c r="H1326" s="10" t="s">
        <v>71</v>
      </c>
      <c r="I1326" s="10">
        <v>1</v>
      </c>
      <c r="J1326" s="11">
        <v>36.546999999999997</v>
      </c>
      <c r="K1326" s="11">
        <f>IF(Tabela1[[#This Row],[distância '[km']]]&gt;100,TRUNC(Tabela1[[#This Row],[distância '[km']]]/'Custos Unitários'!$C$7,0),0)</f>
        <v>0</v>
      </c>
      <c r="L1326" s="1">
        <f>Tabela1[[#This Row],[distância '[km']]]*(1+'Custos Unitários'!$C$8)*(('Custos Unitários'!$C$21*'Custos Unitários'!$C$4)+('Custos Unitários'!$C$22*'Custos Unitários'!$C$5))</f>
        <v>1398576.2233093951</v>
      </c>
      <c r="M1326" s="1">
        <f>Tabela1[[#This Row],[Qtdade Amplificação]]*('Custos Unitários'!C$20)+IF(Tabela1[[#This Row],[Qtdade Amplificação]]&gt;4,TRUNC(Tabela1[[#This Row],[Qtdade Amplificação]]/4)*'Custos Unitários'!C$17,0)</f>
        <v>0</v>
      </c>
      <c r="N132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2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26" s="1">
        <f>'Custos Unitários'!$C$23*'Custos Unitários'!$C$6</f>
        <v>302692.44182889489</v>
      </c>
      <c r="Q1326" s="5">
        <f>SUM(Tabela2[[#This Row],[custo duto e fibra]:[custo infra estação]])</f>
        <v>2067740.4628596262</v>
      </c>
      <c r="R1326" s="2">
        <f>Tabela1[[#This Row],[distância '[km']]]*(1+'Custos Unitários'!$C$8)*('Custos Unitários'!$C$21*'Custos Unitários'!$C$4*'Custos Unitários'!$E$21+'Custos Unitários'!$C$22*'Custos Unitários'!$C$5*'Custos Unitários'!$E$22)</f>
        <v>16782.914679712743</v>
      </c>
      <c r="S1326" s="2">
        <f>Tabela1[[#This Row],[Qtdade Amplificação]]*('Custos Unitários'!D$20)+IF(Tabela1[[#This Row],[Qtdade Amplificação]]&gt;4,TRUNC(Tabela1[[#This Row],[Qtdade Amplificação]]/4)*'Custos Unitários'!D$17,0)</f>
        <v>0</v>
      </c>
      <c r="T132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2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26" s="2">
        <f>'Custos Unitários'!$C$23*'Custos Unitários'!$E$23*'Custos Unitários'!$C$6</f>
        <v>24215.39534631159</v>
      </c>
      <c r="W1326" s="5">
        <f>SUM(Tabela3[[#This Row],[opex duto e fibra]:[opex infra estação]])</f>
        <v>73985.555183195465</v>
      </c>
    </row>
    <row r="1327" spans="1:23" x14ac:dyDescent="0.25">
      <c r="A1327" s="10">
        <v>316260</v>
      </c>
      <c r="B1327" s="10" t="s">
        <v>37</v>
      </c>
      <c r="C1327" s="10" t="s">
        <v>4084</v>
      </c>
      <c r="D1327" s="10" t="s">
        <v>4085</v>
      </c>
      <c r="E1327" s="10">
        <v>313090</v>
      </c>
      <c r="F1327" s="10" t="s">
        <v>37</v>
      </c>
      <c r="G1327" s="10" t="s">
        <v>2096</v>
      </c>
      <c r="H1327" s="10" t="s">
        <v>2097</v>
      </c>
      <c r="I1327" s="10">
        <v>1</v>
      </c>
      <c r="J1327" s="11">
        <v>29.707999999999998</v>
      </c>
      <c r="K1327" s="11">
        <f>IF(Tabela1[[#This Row],[distância '[km']]]&gt;100,TRUNC(Tabela1[[#This Row],[distância '[km']]]/'Custos Unitários'!$C$7,0),0)</f>
        <v>0</v>
      </c>
      <c r="L1327" s="1">
        <f>Tabela1[[#This Row],[distância '[km']]]*(1+'Custos Unitários'!$C$8)*(('Custos Unitários'!$C$21*'Custos Unitários'!$C$4)+('Custos Unitários'!$C$22*'Custos Unitários'!$C$5))</f>
        <v>1136862.1895661892</v>
      </c>
      <c r="M1327" s="1">
        <f>Tabela1[[#This Row],[Qtdade Amplificação]]*('Custos Unitários'!C$20)+IF(Tabela1[[#This Row],[Qtdade Amplificação]]&gt;4,TRUNC(Tabela1[[#This Row],[Qtdade Amplificação]]/4)*'Custos Unitários'!C$17,0)</f>
        <v>0</v>
      </c>
      <c r="N132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2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27" s="1">
        <f>'Custos Unitários'!$C$23*'Custos Unitários'!$C$6</f>
        <v>302692.44182889489</v>
      </c>
      <c r="Q1327" s="5">
        <f>SUM(Tabela2[[#This Row],[custo duto e fibra]:[custo infra estação]])</f>
        <v>1806026.4291164202</v>
      </c>
      <c r="R1327" s="2">
        <f>Tabela1[[#This Row],[distância '[km']]]*(1+'Custos Unitários'!$C$8)*('Custos Unitários'!$C$21*'Custos Unitários'!$C$4*'Custos Unitários'!$E$21+'Custos Unitários'!$C$22*'Custos Unitários'!$C$5*'Custos Unitários'!$E$22)</f>
        <v>13642.346274794272</v>
      </c>
      <c r="S1327" s="2">
        <f>Tabela1[[#This Row],[Qtdade Amplificação]]*('Custos Unitários'!D$20)+IF(Tabela1[[#This Row],[Qtdade Amplificação]]&gt;4,TRUNC(Tabela1[[#This Row],[Qtdade Amplificação]]/4)*'Custos Unitários'!D$17,0)</f>
        <v>0</v>
      </c>
      <c r="T132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2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27" s="2">
        <f>'Custos Unitários'!$C$23*'Custos Unitários'!$E$23*'Custos Unitários'!$C$6</f>
        <v>24215.39534631159</v>
      </c>
      <c r="W1327" s="5">
        <f>SUM(Tabela3[[#This Row],[opex duto e fibra]:[opex infra estação]])</f>
        <v>70844.986778277002</v>
      </c>
    </row>
    <row r="1328" spans="1:23" x14ac:dyDescent="0.25">
      <c r="A1328" s="10">
        <v>316265</v>
      </c>
      <c r="B1328" s="10" t="s">
        <v>37</v>
      </c>
      <c r="C1328" s="10" t="s">
        <v>4086</v>
      </c>
      <c r="D1328" s="10" t="s">
        <v>4087</v>
      </c>
      <c r="E1328" s="10">
        <v>311650</v>
      </c>
      <c r="F1328" s="10" t="s">
        <v>37</v>
      </c>
      <c r="G1328" s="10" t="s">
        <v>1268</v>
      </c>
      <c r="H1328" s="10" t="s">
        <v>1269</v>
      </c>
      <c r="I1328" s="10">
        <v>1</v>
      </c>
      <c r="J1328" s="11">
        <v>101.837</v>
      </c>
      <c r="K1328" s="11">
        <f>IF(Tabela1[[#This Row],[distância '[km']]]&gt;100,TRUNC(Tabela1[[#This Row],[distância '[km']]]/'Custos Unitários'!$C$7,0),0)</f>
        <v>1</v>
      </c>
      <c r="L1328" s="1">
        <f>Tabela1[[#This Row],[distância '[km']]]*(1+'Custos Unitários'!$C$8)*(('Custos Unitários'!$C$21*'Custos Unitários'!$C$4)+('Custos Unitários'!$C$22*'Custos Unitários'!$C$5))</f>
        <v>3897086.1316430597</v>
      </c>
      <c r="M1328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132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32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328" s="1">
        <f>'Custos Unitários'!$C$23*'Custos Unitários'!$C$6</f>
        <v>302692.44182889489</v>
      </c>
      <c r="Q1328" s="5">
        <f>SUM(Tabela2[[#This Row],[custo duto e fibra]:[custo infra estação]])</f>
        <v>4850569.4840971623</v>
      </c>
      <c r="R1328" s="2">
        <f>Tabela1[[#This Row],[distância '[km']]]*(1+'Custos Unitários'!$C$8)*('Custos Unitários'!$C$21*'Custos Unitários'!$C$4*'Custos Unitários'!$E$21+'Custos Unitários'!$C$22*'Custos Unitários'!$C$5*'Custos Unitários'!$E$22)</f>
        <v>46765.033579716714</v>
      </c>
      <c r="S1328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132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32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328" s="2">
        <f>'Custos Unitários'!$C$23*'Custos Unitários'!$E$23*'Custos Unitários'!$C$6</f>
        <v>24215.39534631159</v>
      </c>
      <c r="W1328" s="5">
        <f>SUM(Tabela3[[#This Row],[opex duto e fibra]:[opex infra estação]])</f>
        <v>127011.15323153141</v>
      </c>
    </row>
    <row r="1329" spans="1:23" x14ac:dyDescent="0.25">
      <c r="A1329" s="10">
        <v>316270</v>
      </c>
      <c r="B1329" s="10" t="s">
        <v>37</v>
      </c>
      <c r="C1329" s="10" t="s">
        <v>4088</v>
      </c>
      <c r="D1329" s="10" t="s">
        <v>4089</v>
      </c>
      <c r="E1329" s="10">
        <v>290870</v>
      </c>
      <c r="F1329" s="10" t="s">
        <v>8</v>
      </c>
      <c r="G1329" s="10" t="s">
        <v>1354</v>
      </c>
      <c r="H1329" s="10" t="s">
        <v>1355</v>
      </c>
      <c r="I1329" s="10">
        <v>1</v>
      </c>
      <c r="J1329" s="11">
        <v>60.101999999999997</v>
      </c>
      <c r="K1329" s="11">
        <f>IF(Tabela1[[#This Row],[distância '[km']]]&gt;100,TRUNC(Tabela1[[#This Row],[distância '[km']]]/'Custos Unitários'!$C$7,0),0)</f>
        <v>0</v>
      </c>
      <c r="L1329" s="1">
        <f>Tabela1[[#This Row],[distância '[km']]]*(1+'Custos Unitários'!$C$8)*(('Custos Unitários'!$C$21*'Custos Unitários'!$C$4)+('Custos Unitários'!$C$22*'Custos Unitários'!$C$5))</f>
        <v>2299976.145055443</v>
      </c>
      <c r="M1329" s="1">
        <f>Tabela1[[#This Row],[Qtdade Amplificação]]*('Custos Unitários'!C$20)+IF(Tabela1[[#This Row],[Qtdade Amplificação]]&gt;4,TRUNC(Tabela1[[#This Row],[Qtdade Amplificação]]/4)*'Custos Unitários'!C$17,0)</f>
        <v>0</v>
      </c>
      <c r="N132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32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329" s="1">
        <f>'Custos Unitários'!$C$23*'Custos Unitários'!$C$6</f>
        <v>302692.44182889489</v>
      </c>
      <c r="Q1329" s="5">
        <f>SUM(Tabela2[[#This Row],[custo duto e fibra]:[custo infra estação]])</f>
        <v>2974550.0725563164</v>
      </c>
      <c r="R1329" s="2">
        <f>Tabela1[[#This Row],[distância '[km']]]*(1+'Custos Unitários'!$C$8)*('Custos Unitários'!$C$21*'Custos Unitários'!$C$4*'Custos Unitários'!$E$21+'Custos Unitários'!$C$22*'Custos Unitários'!$C$5*'Custos Unitários'!$E$22)</f>
        <v>27599.71374066532</v>
      </c>
      <c r="S1329" s="2">
        <f>Tabela1[[#This Row],[Qtdade Amplificação]]*('Custos Unitários'!D$20)+IF(Tabela1[[#This Row],[Qtdade Amplificação]]&gt;4,TRUNC(Tabela1[[#This Row],[Qtdade Amplificação]]/4)*'Custos Unitários'!D$17,0)</f>
        <v>0</v>
      </c>
      <c r="T132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32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329" s="2">
        <f>'Custos Unitários'!$C$23*'Custos Unitários'!$E$23*'Custos Unitários'!$C$6</f>
        <v>24215.39534631159</v>
      </c>
      <c r="W1329" s="5">
        <f>SUM(Tabela3[[#This Row],[opex duto e fibra]:[opex infra estação]])</f>
        <v>85343.323039212264</v>
      </c>
    </row>
    <row r="1330" spans="1:23" x14ac:dyDescent="0.25">
      <c r="A1330" s="10">
        <v>211105</v>
      </c>
      <c r="B1330" s="10" t="s">
        <v>17</v>
      </c>
      <c r="C1330" s="10" t="s">
        <v>4088</v>
      </c>
      <c r="D1330" s="10" t="s">
        <v>4090</v>
      </c>
      <c r="E1330" s="10">
        <v>210900</v>
      </c>
      <c r="F1330" s="10" t="s">
        <v>17</v>
      </c>
      <c r="G1330" s="10" t="s">
        <v>4091</v>
      </c>
      <c r="H1330" s="10" t="s">
        <v>4092</v>
      </c>
      <c r="I1330" s="10">
        <v>1</v>
      </c>
      <c r="J1330" s="11">
        <v>46.15</v>
      </c>
      <c r="K1330" s="11">
        <f>IF(Tabela1[[#This Row],[distância '[km']]]&gt;100,TRUNC(Tabela1[[#This Row],[distância '[km']]]/'Custos Unitários'!$C$7,0),0)</f>
        <v>0</v>
      </c>
      <c r="L1330" s="1">
        <f>Tabela1[[#This Row],[distância '[km']]]*(1+'Custos Unitários'!$C$8)*(('Custos Unitários'!$C$21*'Custos Unitários'!$C$4)+('Custos Unitários'!$C$22*'Custos Unitários'!$C$5))</f>
        <v>1766062.6783519466</v>
      </c>
      <c r="M1330" s="1">
        <f>Tabela1[[#This Row],[Qtdade Amplificação]]*('Custos Unitários'!C$20)+IF(Tabela1[[#This Row],[Qtdade Amplificação]]&gt;4,TRUNC(Tabela1[[#This Row],[Qtdade Amplificação]]/4)*'Custos Unitários'!C$17,0)</f>
        <v>0</v>
      </c>
      <c r="N133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3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30" s="1">
        <f>'Custos Unitários'!$C$23*'Custos Unitários'!$C$6</f>
        <v>302692.44182889489</v>
      </c>
      <c r="Q1330" s="5">
        <f>SUM(Tabela2[[#This Row],[custo duto e fibra]:[custo infra estação]])</f>
        <v>2435226.9179021777</v>
      </c>
      <c r="R1330" s="2">
        <f>Tabela1[[#This Row],[distância '[km']]]*(1+'Custos Unitários'!$C$8)*('Custos Unitários'!$C$21*'Custos Unitários'!$C$4*'Custos Unitários'!$E$21+'Custos Unitários'!$C$22*'Custos Unitários'!$C$5*'Custos Unitários'!$E$22)</f>
        <v>21192.752140223361</v>
      </c>
      <c r="S1330" s="2">
        <f>Tabela1[[#This Row],[Qtdade Amplificação]]*('Custos Unitários'!D$20)+IF(Tabela1[[#This Row],[Qtdade Amplificação]]&gt;4,TRUNC(Tabela1[[#This Row],[Qtdade Amplificação]]/4)*'Custos Unitários'!D$17,0)</f>
        <v>0</v>
      </c>
      <c r="T133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3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30" s="2">
        <f>'Custos Unitários'!$C$23*'Custos Unitários'!$E$23*'Custos Unitários'!$C$6</f>
        <v>24215.39534631159</v>
      </c>
      <c r="W1330" s="5">
        <f>SUM(Tabela3[[#This Row],[opex duto e fibra]:[opex infra estação]])</f>
        <v>78395.392643706087</v>
      </c>
    </row>
    <row r="1331" spans="1:23" x14ac:dyDescent="0.25">
      <c r="A1331" s="10">
        <v>221000</v>
      </c>
      <c r="B1331" s="10" t="s">
        <v>27</v>
      </c>
      <c r="C1331" s="10" t="s">
        <v>4093</v>
      </c>
      <c r="D1331" s="10" t="s">
        <v>4094</v>
      </c>
      <c r="E1331" s="10">
        <v>220198</v>
      </c>
      <c r="F1331" s="10" t="s">
        <v>27</v>
      </c>
      <c r="G1331" s="10" t="s">
        <v>993</v>
      </c>
      <c r="H1331" s="10" t="s">
        <v>994</v>
      </c>
      <c r="I1331" s="10">
        <v>1</v>
      </c>
      <c r="J1331" s="11">
        <v>70.495999999999995</v>
      </c>
      <c r="K1331" s="11">
        <f>IF(Tabela1[[#This Row],[distância '[km']]]&gt;100,TRUNC(Tabela1[[#This Row],[distância '[km']]]/'Custos Unitários'!$C$7,0),0)</f>
        <v>0</v>
      </c>
      <c r="L1331" s="1">
        <f>Tabela1[[#This Row],[distância '[km']]]*(1+'Custos Unitários'!$C$8)*(('Custos Unitários'!$C$21*'Custos Unitários'!$C$4)+('Custos Unitários'!$C$22*'Custos Unitários'!$C$5))</f>
        <v>2697732.4934582626</v>
      </c>
      <c r="M1331" s="1">
        <f>Tabela1[[#This Row],[Qtdade Amplificação]]*('Custos Unitários'!C$20)+IF(Tabela1[[#This Row],[Qtdade Amplificação]]&gt;4,TRUNC(Tabela1[[#This Row],[Qtdade Amplificação]]/4)*'Custos Unitários'!C$17,0)</f>
        <v>0</v>
      </c>
      <c r="N133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33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331" s="1">
        <f>'Custos Unitários'!$C$23*'Custos Unitários'!$C$6</f>
        <v>302692.44182889489</v>
      </c>
      <c r="Q1331" s="5">
        <f>SUM(Tabela2[[#This Row],[custo duto e fibra]:[custo infra estação]])</f>
        <v>3372306.420959136</v>
      </c>
      <c r="R1331" s="2">
        <f>Tabela1[[#This Row],[distância '[km']]]*(1+'Custos Unitários'!$C$8)*('Custos Unitários'!$C$21*'Custos Unitários'!$C$4*'Custos Unitários'!$E$21+'Custos Unitários'!$C$22*'Custos Unitários'!$C$5*'Custos Unitários'!$E$22)</f>
        <v>32372.789921499156</v>
      </c>
      <c r="S1331" s="2">
        <f>Tabela1[[#This Row],[Qtdade Amplificação]]*('Custos Unitários'!D$20)+IF(Tabela1[[#This Row],[Qtdade Amplificação]]&gt;4,TRUNC(Tabela1[[#This Row],[Qtdade Amplificação]]/4)*'Custos Unitários'!D$17,0)</f>
        <v>0</v>
      </c>
      <c r="T133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33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331" s="2">
        <f>'Custos Unitários'!$C$23*'Custos Unitários'!$E$23*'Custos Unitários'!$C$6</f>
        <v>24215.39534631159</v>
      </c>
      <c r="W1331" s="5">
        <f>SUM(Tabela3[[#This Row],[opex duto e fibra]:[opex infra estação]])</f>
        <v>90116.399220046093</v>
      </c>
    </row>
    <row r="1332" spans="1:23" x14ac:dyDescent="0.25">
      <c r="A1332" s="10">
        <v>211107</v>
      </c>
      <c r="B1332" s="10" t="s">
        <v>17</v>
      </c>
      <c r="C1332" s="10" t="s">
        <v>4097</v>
      </c>
      <c r="D1332" s="10" t="s">
        <v>4098</v>
      </c>
      <c r="E1332" s="10">
        <v>210300</v>
      </c>
      <c r="F1332" s="10" t="s">
        <v>17</v>
      </c>
      <c r="G1332" s="10" t="s">
        <v>132</v>
      </c>
      <c r="H1332" s="10" t="s">
        <v>133</v>
      </c>
      <c r="I1332" s="10">
        <v>1</v>
      </c>
      <c r="J1332" s="11">
        <v>62.116999999999997</v>
      </c>
      <c r="K1332" s="11">
        <f>IF(Tabela1[[#This Row],[distância '[km']]]&gt;100,TRUNC(Tabela1[[#This Row],[distância '[km']]]/'Custos Unitários'!$C$7,0),0)</f>
        <v>0</v>
      </c>
      <c r="L1332" s="1">
        <f>Tabela1[[#This Row],[distância '[km']]]*(1+'Custos Unitários'!$C$8)*(('Custos Unitários'!$C$21*'Custos Unitários'!$C$4)+('Custos Unitários'!$C$22*'Custos Unitários'!$C$5))</f>
        <v>2377085.923969401</v>
      </c>
      <c r="M1332" s="1">
        <f>Tabela1[[#This Row],[Qtdade Amplificação]]*('Custos Unitários'!C$20)+IF(Tabela1[[#This Row],[Qtdade Amplificação]]&gt;4,TRUNC(Tabela1[[#This Row],[Qtdade Amplificação]]/4)*'Custos Unitários'!C$17,0)</f>
        <v>0</v>
      </c>
      <c r="N133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33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332" s="1">
        <f>'Custos Unitários'!$C$23*'Custos Unitários'!$C$6</f>
        <v>302692.44182889489</v>
      </c>
      <c r="Q1332" s="5">
        <f>SUM(Tabela2[[#This Row],[custo duto e fibra]:[custo infra estação]])</f>
        <v>3051659.8514702744</v>
      </c>
      <c r="R1332" s="2">
        <f>Tabela1[[#This Row],[distância '[km']]]*(1+'Custos Unitários'!$C$8)*('Custos Unitários'!$C$21*'Custos Unitários'!$C$4*'Custos Unitários'!$E$21+'Custos Unitários'!$C$22*'Custos Unitários'!$C$5*'Custos Unitários'!$E$22)</f>
        <v>28525.031087632815</v>
      </c>
      <c r="S1332" s="2">
        <f>Tabela1[[#This Row],[Qtdade Amplificação]]*('Custos Unitários'!D$20)+IF(Tabela1[[#This Row],[Qtdade Amplificação]]&gt;4,TRUNC(Tabela1[[#This Row],[Qtdade Amplificação]]/4)*'Custos Unitários'!D$17,0)</f>
        <v>0</v>
      </c>
      <c r="T133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33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332" s="2">
        <f>'Custos Unitários'!$C$23*'Custos Unitários'!$E$23*'Custos Unitários'!$C$6</f>
        <v>24215.39534631159</v>
      </c>
      <c r="W1332" s="5">
        <f>SUM(Tabela3[[#This Row],[opex duto e fibra]:[opex infra estação]])</f>
        <v>86268.640386179759</v>
      </c>
    </row>
    <row r="1333" spans="1:23" x14ac:dyDescent="0.25">
      <c r="A1333" s="10">
        <v>251410</v>
      </c>
      <c r="B1333" s="10" t="s">
        <v>61</v>
      </c>
      <c r="C1333" s="10" t="s">
        <v>4099</v>
      </c>
      <c r="D1333" s="10" t="s">
        <v>4100</v>
      </c>
      <c r="E1333" s="10">
        <v>251520</v>
      </c>
      <c r="F1333" s="10" t="s">
        <v>61</v>
      </c>
      <c r="G1333" s="10" t="s">
        <v>4234</v>
      </c>
      <c r="H1333" s="10" t="s">
        <v>4235</v>
      </c>
      <c r="I1333" s="10">
        <v>1</v>
      </c>
      <c r="J1333" s="11">
        <v>23.05</v>
      </c>
      <c r="K1333" s="11">
        <f>IF(Tabela1[[#This Row],[distância '[km']]]&gt;100,TRUNC(Tabela1[[#This Row],[distância '[km']]]/'Custos Unitários'!$C$7,0),0)</f>
        <v>0</v>
      </c>
      <c r="L1333" s="1">
        <f>Tabela1[[#This Row],[distância '[km']]]*(1+'Custos Unitários'!$C$8)*(('Custos Unitários'!$C$21*'Custos Unitários'!$C$4)+('Custos Unitários'!$C$22*'Custos Unitários'!$C$5))</f>
        <v>882074.64216711535</v>
      </c>
      <c r="M1333" s="1">
        <f>Tabela1[[#This Row],[Qtdade Amplificação]]*('Custos Unitários'!C$20)+IF(Tabela1[[#This Row],[Qtdade Amplificação]]&gt;4,TRUNC(Tabela1[[#This Row],[Qtdade Amplificação]]/4)*'Custos Unitários'!C$17,0)</f>
        <v>0</v>
      </c>
      <c r="N133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3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33" s="1">
        <f>'Custos Unitários'!$C$23*'Custos Unitários'!$C$6</f>
        <v>302692.44182889489</v>
      </c>
      <c r="Q1333" s="5">
        <f>SUM(Tabela2[[#This Row],[custo duto e fibra]:[custo infra estação]])</f>
        <v>1551238.8817173464</v>
      </c>
      <c r="R1333" s="2">
        <f>Tabela1[[#This Row],[distância '[km']]]*(1+'Custos Unitários'!$C$8)*('Custos Unitários'!$C$21*'Custos Unitários'!$C$4*'Custos Unitários'!$E$21+'Custos Unitários'!$C$22*'Custos Unitários'!$C$5*'Custos Unitários'!$E$22)</f>
        <v>10584.895706005385</v>
      </c>
      <c r="S1333" s="2">
        <f>Tabela1[[#This Row],[Qtdade Amplificação]]*('Custos Unitários'!D$20)+IF(Tabela1[[#This Row],[Qtdade Amplificação]]&gt;4,TRUNC(Tabela1[[#This Row],[Qtdade Amplificação]]/4)*'Custos Unitários'!D$17,0)</f>
        <v>0</v>
      </c>
      <c r="T133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3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33" s="2">
        <f>'Custos Unitários'!$C$23*'Custos Unitários'!$E$23*'Custos Unitários'!$C$6</f>
        <v>24215.39534631159</v>
      </c>
      <c r="W1333" s="5">
        <f>SUM(Tabela3[[#This Row],[opex duto e fibra]:[opex infra estação]])</f>
        <v>67787.536209488113</v>
      </c>
    </row>
    <row r="1334" spans="1:23" x14ac:dyDescent="0.25">
      <c r="A1334" s="10">
        <v>316280</v>
      </c>
      <c r="B1334" s="10" t="s">
        <v>37</v>
      </c>
      <c r="C1334" s="10" t="s">
        <v>4103</v>
      </c>
      <c r="D1334" s="10" t="s">
        <v>4104</v>
      </c>
      <c r="E1334" s="10">
        <v>313610</v>
      </c>
      <c r="F1334" s="10" t="s">
        <v>37</v>
      </c>
      <c r="G1334" s="10" t="s">
        <v>797</v>
      </c>
      <c r="H1334" s="10" t="s">
        <v>798</v>
      </c>
      <c r="I1334" s="10">
        <v>1</v>
      </c>
      <c r="J1334" s="11">
        <v>98.875</v>
      </c>
      <c r="K1334" s="11">
        <f>IF(Tabela1[[#This Row],[distância '[km']]]&gt;100,TRUNC(Tabela1[[#This Row],[distância '[km']]]/'Custos Unitários'!$C$7,0),0)</f>
        <v>0</v>
      </c>
      <c r="L1334" s="1">
        <f>Tabela1[[#This Row],[distância '[km']]]*(1+'Custos Unitários'!$C$8)*(('Custos Unitários'!$C$21*'Custos Unitários'!$C$4)+('Custos Unitários'!$C$22*'Custos Unitários'!$C$5))</f>
        <v>3783736.6700335587</v>
      </c>
      <c r="M1334" s="1">
        <f>Tabela1[[#This Row],[Qtdade Amplificação]]*('Custos Unitários'!C$20)+IF(Tabela1[[#This Row],[Qtdade Amplificação]]&gt;4,TRUNC(Tabela1[[#This Row],[Qtdade Amplificação]]/4)*'Custos Unitários'!C$17,0)</f>
        <v>0</v>
      </c>
      <c r="N133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33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334" s="1">
        <f>'Custos Unitários'!$C$23*'Custos Unitários'!$C$6</f>
        <v>302692.44182889489</v>
      </c>
      <c r="Q1334" s="5">
        <f>SUM(Tabela2[[#This Row],[custo duto e fibra]:[custo infra estação]])</f>
        <v>4504212.2506752592</v>
      </c>
      <c r="R1334" s="2">
        <f>Tabela1[[#This Row],[distância '[km']]]*(1+'Custos Unitários'!$C$8)*('Custos Unitários'!$C$21*'Custos Unitários'!$C$4*'Custos Unitários'!$E$21+'Custos Unitários'!$C$22*'Custos Unitários'!$C$5*'Custos Unitários'!$E$22)</f>
        <v>45404.840040402705</v>
      </c>
      <c r="S1334" s="2">
        <f>Tabela1[[#This Row],[Qtdade Amplificação]]*('Custos Unitários'!D$20)+IF(Tabela1[[#This Row],[Qtdade Amplificação]]&gt;4,TRUNC(Tabela1[[#This Row],[Qtdade Amplificação]]/4)*'Custos Unitários'!D$17,0)</f>
        <v>0</v>
      </c>
      <c r="T133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33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334" s="2">
        <f>'Custos Unitários'!$C$23*'Custos Unitários'!$E$23*'Custos Unitários'!$C$6</f>
        <v>24215.39534631159</v>
      </c>
      <c r="W1334" s="5">
        <f>SUM(Tabela3[[#This Row],[opex duto e fibra]:[opex infra estação]])</f>
        <v>107738.61465303237</v>
      </c>
    </row>
    <row r="1335" spans="1:23" x14ac:dyDescent="0.25">
      <c r="A1335" s="10">
        <v>316294</v>
      </c>
      <c r="B1335" s="10" t="s">
        <v>37</v>
      </c>
      <c r="C1335" s="10" t="s">
        <v>4105</v>
      </c>
      <c r="D1335" s="10" t="s">
        <v>4106</v>
      </c>
      <c r="E1335" s="10">
        <v>310190</v>
      </c>
      <c r="F1335" s="10" t="s">
        <v>37</v>
      </c>
      <c r="G1335" s="10" t="s">
        <v>1132</v>
      </c>
      <c r="H1335" s="10" t="s">
        <v>1133</v>
      </c>
      <c r="I1335" s="10">
        <v>1</v>
      </c>
      <c r="J1335" s="11">
        <v>24.423999999999999</v>
      </c>
      <c r="K1335" s="11">
        <f>IF(Tabela1[[#This Row],[distância '[km']]]&gt;100,TRUNC(Tabela1[[#This Row],[distância '[km']]]/'Custos Unitários'!$C$7,0),0)</f>
        <v>0</v>
      </c>
      <c r="L1335" s="1">
        <f>Tabela1[[#This Row],[distância '[km']]]*(1+'Custos Unitários'!$C$8)*(('Custos Unitários'!$C$21*'Custos Unitários'!$C$4)+('Custos Unitários'!$C$22*'Custos Unitários'!$C$5))</f>
        <v>934654.70977395331</v>
      </c>
      <c r="M1335" s="1">
        <f>Tabela1[[#This Row],[Qtdade Amplificação]]*('Custos Unitários'!C$20)+IF(Tabela1[[#This Row],[Qtdade Amplificação]]&gt;4,TRUNC(Tabela1[[#This Row],[Qtdade Amplificação]]/4)*'Custos Unitários'!C$17,0)</f>
        <v>0</v>
      </c>
      <c r="N133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3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35" s="1">
        <f>'Custos Unitários'!$C$23*'Custos Unitários'!$C$6</f>
        <v>302692.44182889489</v>
      </c>
      <c r="Q1335" s="5">
        <f>SUM(Tabela2[[#This Row],[custo duto e fibra]:[custo infra estação]])</f>
        <v>1603818.9493241843</v>
      </c>
      <c r="R1335" s="2">
        <f>Tabela1[[#This Row],[distância '[km']]]*(1+'Custos Unitários'!$C$8)*('Custos Unitários'!$C$21*'Custos Unitários'!$C$4*'Custos Unitários'!$E$21+'Custos Unitários'!$C$22*'Custos Unitários'!$C$5*'Custos Unitários'!$E$22)</f>
        <v>11215.856517287441</v>
      </c>
      <c r="S1335" s="2">
        <f>Tabela1[[#This Row],[Qtdade Amplificação]]*('Custos Unitários'!D$20)+IF(Tabela1[[#This Row],[Qtdade Amplificação]]&gt;4,TRUNC(Tabela1[[#This Row],[Qtdade Amplificação]]/4)*'Custos Unitários'!D$17,0)</f>
        <v>0</v>
      </c>
      <c r="T133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3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35" s="2">
        <f>'Custos Unitários'!$C$23*'Custos Unitários'!$E$23*'Custos Unitários'!$C$6</f>
        <v>24215.39534631159</v>
      </c>
      <c r="W1335" s="5">
        <f>SUM(Tabela3[[#This Row],[opex duto e fibra]:[opex infra estação]])</f>
        <v>68418.49702077017</v>
      </c>
    </row>
    <row r="1336" spans="1:23" x14ac:dyDescent="0.25">
      <c r="A1336" s="10">
        <v>316300</v>
      </c>
      <c r="B1336" s="10" t="s">
        <v>37</v>
      </c>
      <c r="C1336" s="10" t="s">
        <v>4109</v>
      </c>
      <c r="D1336" s="10" t="s">
        <v>4110</v>
      </c>
      <c r="E1336" s="10">
        <v>312690</v>
      </c>
      <c r="F1336" s="10" t="s">
        <v>37</v>
      </c>
      <c r="G1336" s="10" t="s">
        <v>2692</v>
      </c>
      <c r="H1336" s="10" t="s">
        <v>2693</v>
      </c>
      <c r="I1336" s="10">
        <v>1</v>
      </c>
      <c r="J1336" s="11">
        <v>50.323999999999998</v>
      </c>
      <c r="K1336" s="11">
        <f>IF(Tabela1[[#This Row],[distância '[km']]]&gt;100,TRUNC(Tabela1[[#This Row],[distância '[km']]]/'Custos Unitários'!$C$7,0),0)</f>
        <v>0</v>
      </c>
      <c r="L1336" s="1">
        <f>Tabela1[[#This Row],[distância '[km']]]*(1+'Custos Unitários'!$C$8)*(('Custos Unitários'!$C$21*'Custos Unitários'!$C$4)+('Custos Unitários'!$C$22*'Custos Unitários'!$C$5))</f>
        <v>1925792.8109508855</v>
      </c>
      <c r="M1336" s="1">
        <f>Tabela1[[#This Row],[Qtdade Amplificação]]*('Custos Unitários'!C$20)+IF(Tabela1[[#This Row],[Qtdade Amplificação]]&gt;4,TRUNC(Tabela1[[#This Row],[Qtdade Amplificação]]/4)*'Custos Unitários'!C$17,0)</f>
        <v>0</v>
      </c>
      <c r="N133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33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336" s="1">
        <f>'Custos Unitários'!$C$23*'Custos Unitários'!$C$6</f>
        <v>302692.44182889489</v>
      </c>
      <c r="Q1336" s="5">
        <f>SUM(Tabela2[[#This Row],[custo duto e fibra]:[custo infra estação]])</f>
        <v>2600366.7384517589</v>
      </c>
      <c r="R1336" s="2">
        <f>Tabela1[[#This Row],[distância '[km']]]*(1+'Custos Unitários'!$C$8)*('Custos Unitários'!$C$21*'Custos Unitários'!$C$4*'Custos Unitários'!$E$21+'Custos Unitários'!$C$22*'Custos Unitários'!$C$5*'Custos Unitários'!$E$22)</f>
        <v>23109.513731410629</v>
      </c>
      <c r="S1336" s="2">
        <f>Tabela1[[#This Row],[Qtdade Amplificação]]*('Custos Unitários'!D$20)+IF(Tabela1[[#This Row],[Qtdade Amplificação]]&gt;4,TRUNC(Tabela1[[#This Row],[Qtdade Amplificação]]/4)*'Custos Unitários'!D$17,0)</f>
        <v>0</v>
      </c>
      <c r="T133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33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336" s="2">
        <f>'Custos Unitários'!$C$23*'Custos Unitários'!$E$23*'Custos Unitários'!$C$6</f>
        <v>24215.39534631159</v>
      </c>
      <c r="W1336" s="5">
        <f>SUM(Tabela3[[#This Row],[opex duto e fibra]:[opex infra estação]])</f>
        <v>80853.123029957569</v>
      </c>
    </row>
    <row r="1337" spans="1:23" x14ac:dyDescent="0.25">
      <c r="A1337" s="10">
        <v>316310</v>
      </c>
      <c r="B1337" s="10" t="s">
        <v>37</v>
      </c>
      <c r="C1337" s="10" t="s">
        <v>4111</v>
      </c>
      <c r="D1337" s="10" t="s">
        <v>4112</v>
      </c>
      <c r="E1337" s="10">
        <v>314960</v>
      </c>
      <c r="F1337" s="10" t="s">
        <v>37</v>
      </c>
      <c r="G1337" s="10" t="s">
        <v>4113</v>
      </c>
      <c r="H1337" s="10" t="s">
        <v>4114</v>
      </c>
      <c r="I1337" s="10">
        <v>1</v>
      </c>
      <c r="J1337" s="11">
        <v>16.971</v>
      </c>
      <c r="K1337" s="11">
        <f>IF(Tabela1[[#This Row],[distância '[km']]]&gt;100,TRUNC(Tabela1[[#This Row],[distância '[km']]]/'Custos Unitários'!$C$7,0),0)</f>
        <v>0</v>
      </c>
      <c r="L1337" s="1">
        <f>Tabela1[[#This Row],[distância '[km']]]*(1+'Custos Unitários'!$C$8)*(('Custos Unitários'!$C$21*'Custos Unitários'!$C$4)+('Custos Unitários'!$C$22*'Custos Unitários'!$C$5))</f>
        <v>649444.19749319367</v>
      </c>
      <c r="M1337" s="1">
        <f>Tabela1[[#This Row],[Qtdade Amplificação]]*('Custos Unitários'!C$20)+IF(Tabela1[[#This Row],[Qtdade Amplificação]]&gt;4,TRUNC(Tabela1[[#This Row],[Qtdade Amplificação]]/4)*'Custos Unitários'!C$17,0)</f>
        <v>0</v>
      </c>
      <c r="N133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3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37" s="1">
        <f>'Custos Unitários'!$C$23*'Custos Unitários'!$C$6</f>
        <v>302692.44182889489</v>
      </c>
      <c r="Q1337" s="5">
        <f>SUM(Tabela2[[#This Row],[custo duto e fibra]:[custo infra estação]])</f>
        <v>1318608.4370434249</v>
      </c>
      <c r="R1337" s="2">
        <f>Tabela1[[#This Row],[distância '[km']]]*(1+'Custos Unitários'!$C$8)*('Custos Unitários'!$C$21*'Custos Unitários'!$C$4*'Custos Unitários'!$E$21+'Custos Unitários'!$C$22*'Custos Unitários'!$C$5*'Custos Unitários'!$E$22)</f>
        <v>7793.3303699183243</v>
      </c>
      <c r="S1337" s="2">
        <f>Tabela1[[#This Row],[Qtdade Amplificação]]*('Custos Unitários'!D$20)+IF(Tabela1[[#This Row],[Qtdade Amplificação]]&gt;4,TRUNC(Tabela1[[#This Row],[Qtdade Amplificação]]/4)*'Custos Unitários'!D$17,0)</f>
        <v>0</v>
      </c>
      <c r="T133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3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37" s="2">
        <f>'Custos Unitários'!$C$23*'Custos Unitários'!$E$23*'Custos Unitários'!$C$6</f>
        <v>24215.39534631159</v>
      </c>
      <c r="W1337" s="5">
        <f>SUM(Tabela3[[#This Row],[opex duto e fibra]:[opex infra estação]])</f>
        <v>64995.970873401049</v>
      </c>
    </row>
    <row r="1338" spans="1:23" x14ac:dyDescent="0.25">
      <c r="A1338" s="10">
        <v>251430</v>
      </c>
      <c r="B1338" s="10" t="s">
        <v>61</v>
      </c>
      <c r="C1338" s="10" t="s">
        <v>4117</v>
      </c>
      <c r="D1338" s="10" t="s">
        <v>4118</v>
      </c>
      <c r="E1338" s="10">
        <v>250700</v>
      </c>
      <c r="F1338" s="10" t="s">
        <v>61</v>
      </c>
      <c r="G1338" s="10" t="s">
        <v>675</v>
      </c>
      <c r="H1338" s="10" t="s">
        <v>676</v>
      </c>
      <c r="I1338" s="10">
        <v>1</v>
      </c>
      <c r="J1338" s="11">
        <v>22.349</v>
      </c>
      <c r="K1338" s="11">
        <f>IF(Tabela1[[#This Row],[distância '[km']]]&gt;100,TRUNC(Tabela1[[#This Row],[distância '[km']]]/'Custos Unitários'!$C$7,0),0)</f>
        <v>0</v>
      </c>
      <c r="L1338" s="1">
        <f>Tabela1[[#This Row],[distância '[km']]]*(1+'Custos Unitários'!$C$8)*(('Custos Unitários'!$C$21*'Custos Unitários'!$C$4)+('Custos Unitários'!$C$22*'Custos Unitários'!$C$5))</f>
        <v>855248.85803873581</v>
      </c>
      <c r="M1338" s="1">
        <f>Tabela1[[#This Row],[Qtdade Amplificação]]*('Custos Unitários'!C$20)+IF(Tabela1[[#This Row],[Qtdade Amplificação]]&gt;4,TRUNC(Tabela1[[#This Row],[Qtdade Amplificação]]/4)*'Custos Unitários'!C$17,0)</f>
        <v>0</v>
      </c>
      <c r="N133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3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38" s="1">
        <f>'Custos Unitários'!$C$23*'Custos Unitários'!$C$6</f>
        <v>302692.44182889489</v>
      </c>
      <c r="Q1338" s="5">
        <f>SUM(Tabela2[[#This Row],[custo duto e fibra]:[custo infra estação]])</f>
        <v>1524413.0975889671</v>
      </c>
      <c r="R1338" s="2">
        <f>Tabela1[[#This Row],[distância '[km']]]*(1+'Custos Unitários'!$C$8)*('Custos Unitários'!$C$21*'Custos Unitários'!$C$4*'Custos Unitários'!$E$21+'Custos Unitários'!$C$22*'Custos Unitários'!$C$5*'Custos Unitários'!$E$22)</f>
        <v>10262.986296464831</v>
      </c>
      <c r="S1338" s="2">
        <f>Tabela1[[#This Row],[Qtdade Amplificação]]*('Custos Unitários'!D$20)+IF(Tabela1[[#This Row],[Qtdade Amplificação]]&gt;4,TRUNC(Tabela1[[#This Row],[Qtdade Amplificação]]/4)*'Custos Unitários'!D$17,0)</f>
        <v>0</v>
      </c>
      <c r="T133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3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38" s="2">
        <f>'Custos Unitários'!$C$23*'Custos Unitários'!$E$23*'Custos Unitários'!$C$6</f>
        <v>24215.39534631159</v>
      </c>
      <c r="W1338" s="5">
        <f>SUM(Tabela3[[#This Row],[opex duto e fibra]:[opex infra estação]])</f>
        <v>67465.626799947553</v>
      </c>
    </row>
    <row r="1339" spans="1:23" x14ac:dyDescent="0.25">
      <c r="A1339" s="10">
        <v>251440</v>
      </c>
      <c r="B1339" s="10" t="s">
        <v>61</v>
      </c>
      <c r="C1339" s="10" t="s">
        <v>4119</v>
      </c>
      <c r="D1339" s="10" t="s">
        <v>4120</v>
      </c>
      <c r="E1339" s="10">
        <v>240480</v>
      </c>
      <c r="F1339" s="10" t="s">
        <v>80</v>
      </c>
      <c r="G1339" s="10" t="s">
        <v>2126</v>
      </c>
      <c r="H1339" s="10" t="s">
        <v>2127</v>
      </c>
      <c r="I1339" s="10">
        <v>1</v>
      </c>
      <c r="J1339" s="11">
        <v>18.917999999999999</v>
      </c>
      <c r="K1339" s="11">
        <f>IF(Tabela1[[#This Row],[distância '[km']]]&gt;100,TRUNC(Tabela1[[#This Row],[distância '[km']]]/'Custos Unitários'!$C$7,0),0)</f>
        <v>0</v>
      </c>
      <c r="L1339" s="1">
        <f>Tabela1[[#This Row],[distância '[km']]]*(1+'Custos Unitários'!$C$8)*(('Custos Unitários'!$C$21*'Custos Unitários'!$C$4)+('Custos Unitários'!$C$22*'Custos Unitários'!$C$5))</f>
        <v>723951.76054305804</v>
      </c>
      <c r="M1339" s="1">
        <f>Tabela1[[#This Row],[Qtdade Amplificação]]*('Custos Unitários'!C$20)+IF(Tabela1[[#This Row],[Qtdade Amplificação]]&gt;4,TRUNC(Tabela1[[#This Row],[Qtdade Amplificação]]/4)*'Custos Unitários'!C$17,0)</f>
        <v>0</v>
      </c>
      <c r="N133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3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39" s="1">
        <f>'Custos Unitários'!$C$23*'Custos Unitários'!$C$6</f>
        <v>302692.44182889489</v>
      </c>
      <c r="Q1339" s="5">
        <f>SUM(Tabela2[[#This Row],[custo duto e fibra]:[custo infra estação]])</f>
        <v>1393116.0000932892</v>
      </c>
      <c r="R1339" s="2">
        <f>Tabela1[[#This Row],[distância '[km']]]*(1+'Custos Unitários'!$C$8)*('Custos Unitários'!$C$21*'Custos Unitários'!$C$4*'Custos Unitários'!$E$21+'Custos Unitários'!$C$22*'Custos Unitários'!$C$5*'Custos Unitários'!$E$22)</f>
        <v>8687.4211265166978</v>
      </c>
      <c r="S1339" s="2">
        <f>Tabela1[[#This Row],[Qtdade Amplificação]]*('Custos Unitários'!D$20)+IF(Tabela1[[#This Row],[Qtdade Amplificação]]&gt;4,TRUNC(Tabela1[[#This Row],[Qtdade Amplificação]]/4)*'Custos Unitários'!D$17,0)</f>
        <v>0</v>
      </c>
      <c r="T133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3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39" s="2">
        <f>'Custos Unitários'!$C$23*'Custos Unitários'!$E$23*'Custos Unitários'!$C$6</f>
        <v>24215.39534631159</v>
      </c>
      <c r="W1339" s="5">
        <f>SUM(Tabela3[[#This Row],[opex duto e fibra]:[opex infra estação]])</f>
        <v>65890.061629999429</v>
      </c>
    </row>
    <row r="1340" spans="1:23" x14ac:dyDescent="0.25">
      <c r="A1340" s="10">
        <v>251455</v>
      </c>
      <c r="B1340" s="10" t="s">
        <v>61</v>
      </c>
      <c r="C1340" s="10" t="s">
        <v>4121</v>
      </c>
      <c r="D1340" s="10" t="s">
        <v>4122</v>
      </c>
      <c r="E1340" s="10">
        <v>261570</v>
      </c>
      <c r="F1340" s="10" t="s">
        <v>13</v>
      </c>
      <c r="G1340" s="10" t="s">
        <v>1745</v>
      </c>
      <c r="H1340" s="10" t="s">
        <v>1746</v>
      </c>
      <c r="I1340" s="10">
        <v>1</v>
      </c>
      <c r="J1340" s="11">
        <v>21.855</v>
      </c>
      <c r="K1340" s="11">
        <f>IF(Tabela1[[#This Row],[distância '[km']]]&gt;100,TRUNC(Tabela1[[#This Row],[distância '[km']]]/'Custos Unitários'!$C$7,0),0)</f>
        <v>0</v>
      </c>
      <c r="L1340" s="1">
        <f>Tabela1[[#This Row],[distância '[km']]]*(1+'Custos Unitários'!$C$8)*(('Custos Unitários'!$C$21*'Custos Unitários'!$C$4)+('Custos Unitários'!$C$22*'Custos Unitários'!$C$5))</f>
        <v>836344.52514370088</v>
      </c>
      <c r="M1340" s="1">
        <f>Tabela1[[#This Row],[Qtdade Amplificação]]*('Custos Unitários'!C$20)+IF(Tabela1[[#This Row],[Qtdade Amplificação]]&gt;4,TRUNC(Tabela1[[#This Row],[Qtdade Amplificação]]/4)*'Custos Unitários'!C$17,0)</f>
        <v>0</v>
      </c>
      <c r="N134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4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40" s="1">
        <f>'Custos Unitários'!$C$23*'Custos Unitários'!$C$6</f>
        <v>302692.44182889489</v>
      </c>
      <c r="Q1340" s="5">
        <f>SUM(Tabela2[[#This Row],[custo duto e fibra]:[custo infra estação]])</f>
        <v>1505508.7646939321</v>
      </c>
      <c r="R1340" s="2">
        <f>Tabela1[[#This Row],[distância '[km']]]*(1+'Custos Unitários'!$C$8)*('Custos Unitários'!$C$21*'Custos Unitários'!$C$4*'Custos Unitários'!$E$21+'Custos Unitários'!$C$22*'Custos Unitários'!$C$5*'Custos Unitários'!$E$22)</f>
        <v>10036.134301724411</v>
      </c>
      <c r="S1340" s="2">
        <f>Tabela1[[#This Row],[Qtdade Amplificação]]*('Custos Unitários'!D$20)+IF(Tabela1[[#This Row],[Qtdade Amplificação]]&gt;4,TRUNC(Tabela1[[#This Row],[Qtdade Amplificação]]/4)*'Custos Unitários'!D$17,0)</f>
        <v>0</v>
      </c>
      <c r="T134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4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40" s="2">
        <f>'Custos Unitários'!$C$23*'Custos Unitários'!$E$23*'Custos Unitários'!$C$6</f>
        <v>24215.39534631159</v>
      </c>
      <c r="W1340" s="5">
        <f>SUM(Tabela3[[#This Row],[opex duto e fibra]:[opex infra estação]])</f>
        <v>67238.77480520714</v>
      </c>
    </row>
    <row r="1341" spans="1:23" x14ac:dyDescent="0.25">
      <c r="A1341" s="10">
        <v>251460</v>
      </c>
      <c r="B1341" s="10" t="s">
        <v>61</v>
      </c>
      <c r="C1341" s="10" t="s">
        <v>4123</v>
      </c>
      <c r="D1341" s="10" t="s">
        <v>4124</v>
      </c>
      <c r="E1341" s="10">
        <v>251670</v>
      </c>
      <c r="F1341" s="10" t="s">
        <v>61</v>
      </c>
      <c r="G1341" s="10" t="s">
        <v>248</v>
      </c>
      <c r="H1341" s="10" t="s">
        <v>249</v>
      </c>
      <c r="I1341" s="10">
        <v>1</v>
      </c>
      <c r="J1341" s="11">
        <v>14.515000000000001</v>
      </c>
      <c r="K1341" s="11">
        <f>IF(Tabela1[[#This Row],[distância '[km']]]&gt;100,TRUNC(Tabela1[[#This Row],[distância '[km']]]/'Custos Unitários'!$C$7,0),0)</f>
        <v>0</v>
      </c>
      <c r="L1341" s="1">
        <f>Tabela1[[#This Row],[distância '[km']]]*(1+'Custos Unitários'!$C$8)*(('Custos Unitários'!$C$21*'Custos Unitários'!$C$4)+('Custos Unitários'!$C$22*'Custos Unitários'!$C$5))</f>
        <v>555458.28334297962</v>
      </c>
      <c r="M1341" s="1">
        <f>Tabela1[[#This Row],[Qtdade Amplificação]]*('Custos Unitários'!C$20)+IF(Tabela1[[#This Row],[Qtdade Amplificação]]&gt;4,TRUNC(Tabela1[[#This Row],[Qtdade Amplificação]]/4)*'Custos Unitários'!C$17,0)</f>
        <v>0</v>
      </c>
      <c r="N134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4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41" s="1">
        <f>'Custos Unitários'!$C$23*'Custos Unitários'!$C$6</f>
        <v>302692.44182889489</v>
      </c>
      <c r="Q1341" s="5">
        <f>SUM(Tabela2[[#This Row],[custo duto e fibra]:[custo infra estação]])</f>
        <v>1224622.5228932109</v>
      </c>
      <c r="R1341" s="2">
        <f>Tabela1[[#This Row],[distância '[km']]]*(1+'Custos Unitários'!$C$8)*('Custos Unitários'!$C$21*'Custos Unitários'!$C$4*'Custos Unitários'!$E$21+'Custos Unitários'!$C$22*'Custos Unitários'!$C$5*'Custos Unitários'!$E$22)</f>
        <v>6665.4994001157547</v>
      </c>
      <c r="S1341" s="2">
        <f>Tabela1[[#This Row],[Qtdade Amplificação]]*('Custos Unitários'!D$20)+IF(Tabela1[[#This Row],[Qtdade Amplificação]]&gt;4,TRUNC(Tabela1[[#This Row],[Qtdade Amplificação]]/4)*'Custos Unitários'!D$17,0)</f>
        <v>0</v>
      </c>
      <c r="T134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4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41" s="2">
        <f>'Custos Unitários'!$C$23*'Custos Unitários'!$E$23*'Custos Unitários'!$C$6</f>
        <v>24215.39534631159</v>
      </c>
      <c r="W1341" s="5">
        <f>SUM(Tabela3[[#This Row],[opex duto e fibra]:[opex infra estação]])</f>
        <v>63868.13990359848</v>
      </c>
    </row>
    <row r="1342" spans="1:23" x14ac:dyDescent="0.25">
      <c r="A1342" s="10">
        <v>251465</v>
      </c>
      <c r="B1342" s="10" t="s">
        <v>61</v>
      </c>
      <c r="C1342" s="10" t="s">
        <v>4125</v>
      </c>
      <c r="D1342" s="10" t="s">
        <v>4126</v>
      </c>
      <c r="E1342" s="10">
        <v>250200</v>
      </c>
      <c r="F1342" s="10" t="s">
        <v>61</v>
      </c>
      <c r="G1342" s="10" t="s">
        <v>4919</v>
      </c>
      <c r="H1342" s="10" t="s">
        <v>4920</v>
      </c>
      <c r="I1342" s="10">
        <v>1</v>
      </c>
      <c r="J1342" s="11">
        <v>25.291</v>
      </c>
      <c r="K1342" s="11">
        <f>IF(Tabela1[[#This Row],[distância '[km']]]&gt;100,TRUNC(Tabela1[[#This Row],[distância '[km']]]/'Custos Unitários'!$C$7,0),0)</f>
        <v>0</v>
      </c>
      <c r="L1342" s="1">
        <f>Tabela1[[#This Row],[distância '[km']]]*(1+'Custos Unitários'!$C$8)*(('Custos Unitários'!$C$21*'Custos Unitários'!$C$4)+('Custos Unitários'!$C$22*'Custos Unitários'!$C$5))</f>
        <v>967832.96204115031</v>
      </c>
      <c r="M1342" s="1">
        <f>Tabela1[[#This Row],[Qtdade Amplificação]]*('Custos Unitários'!C$20)+IF(Tabela1[[#This Row],[Qtdade Amplificação]]&gt;4,TRUNC(Tabela1[[#This Row],[Qtdade Amplificação]]/4)*'Custos Unitários'!C$17,0)</f>
        <v>0</v>
      </c>
      <c r="N134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4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42" s="1">
        <f>'Custos Unitários'!$C$23*'Custos Unitários'!$C$6</f>
        <v>302692.44182889489</v>
      </c>
      <c r="Q1342" s="5">
        <f>SUM(Tabela2[[#This Row],[custo duto e fibra]:[custo infra estação]])</f>
        <v>1636997.2015913813</v>
      </c>
      <c r="R1342" s="2">
        <f>Tabela1[[#This Row],[distância '[km']]]*(1+'Custos Unitários'!$C$8)*('Custos Unitários'!$C$21*'Custos Unitários'!$C$4*'Custos Unitários'!$E$21+'Custos Unitários'!$C$22*'Custos Unitários'!$C$5*'Custos Unitários'!$E$22)</f>
        <v>11613.995544493804</v>
      </c>
      <c r="S1342" s="2">
        <f>Tabela1[[#This Row],[Qtdade Amplificação]]*('Custos Unitários'!D$20)+IF(Tabela1[[#This Row],[Qtdade Amplificação]]&gt;4,TRUNC(Tabela1[[#This Row],[Qtdade Amplificação]]/4)*'Custos Unitários'!D$17,0)</f>
        <v>0</v>
      </c>
      <c r="T134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4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42" s="2">
        <f>'Custos Unitários'!$C$23*'Custos Unitários'!$E$23*'Custos Unitários'!$C$6</f>
        <v>24215.39534631159</v>
      </c>
      <c r="W1342" s="5">
        <f>SUM(Tabela3[[#This Row],[opex duto e fibra]:[opex infra estação]])</f>
        <v>68816.636047976528</v>
      </c>
    </row>
    <row r="1343" spans="1:23" x14ac:dyDescent="0.25">
      <c r="A1343" s="10">
        <v>241230</v>
      </c>
      <c r="B1343" s="10" t="s">
        <v>80</v>
      </c>
      <c r="C1343" s="10" t="s">
        <v>4127</v>
      </c>
      <c r="D1343" s="10" t="s">
        <v>4128</v>
      </c>
      <c r="E1343" s="10">
        <v>240910</v>
      </c>
      <c r="F1343" s="10" t="s">
        <v>80</v>
      </c>
      <c r="G1343" s="10" t="s">
        <v>2435</v>
      </c>
      <c r="H1343" s="10" t="s">
        <v>2436</v>
      </c>
      <c r="I1343" s="10">
        <v>1</v>
      </c>
      <c r="J1343" s="11">
        <v>16.518000000000001</v>
      </c>
      <c r="K1343" s="11">
        <f>IF(Tabela1[[#This Row],[distância '[km']]]&gt;100,TRUNC(Tabela1[[#This Row],[distância '[km']]]/'Custos Unitários'!$C$7,0),0)</f>
        <v>0</v>
      </c>
      <c r="L1343" s="1">
        <f>Tabela1[[#This Row],[distância '[km']]]*(1+'Custos Unitários'!$C$8)*(('Custos Unitários'!$C$21*'Custos Unitários'!$C$4)+('Custos Unitários'!$C$22*'Custos Unitários'!$C$5))</f>
        <v>632108.84769268602</v>
      </c>
      <c r="M1343" s="1">
        <f>Tabela1[[#This Row],[Qtdade Amplificação]]*('Custos Unitários'!C$20)+IF(Tabela1[[#This Row],[Qtdade Amplificação]]&gt;4,TRUNC(Tabela1[[#This Row],[Qtdade Amplificação]]/4)*'Custos Unitários'!C$17,0)</f>
        <v>0</v>
      </c>
      <c r="N134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4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43" s="1">
        <f>'Custos Unitários'!$C$23*'Custos Unitários'!$C$6</f>
        <v>302692.44182889489</v>
      </c>
      <c r="Q1343" s="5">
        <f>SUM(Tabela2[[#This Row],[custo duto e fibra]:[custo infra estação]])</f>
        <v>1301273.0872429172</v>
      </c>
      <c r="R1343" s="2">
        <f>Tabela1[[#This Row],[distância '[km']]]*(1+'Custos Unitários'!$C$8)*('Custos Unitários'!$C$21*'Custos Unitários'!$C$4*'Custos Unitários'!$E$21+'Custos Unitários'!$C$22*'Custos Unitários'!$C$5*'Custos Unitários'!$E$22)</f>
        <v>7585.3061723122319</v>
      </c>
      <c r="S1343" s="2">
        <f>Tabela1[[#This Row],[Qtdade Amplificação]]*('Custos Unitários'!D$20)+IF(Tabela1[[#This Row],[Qtdade Amplificação]]&gt;4,TRUNC(Tabela1[[#This Row],[Qtdade Amplificação]]/4)*'Custos Unitários'!D$17,0)</f>
        <v>0</v>
      </c>
      <c r="T134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4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43" s="2">
        <f>'Custos Unitários'!$C$23*'Custos Unitários'!$E$23*'Custos Unitários'!$C$6</f>
        <v>24215.39534631159</v>
      </c>
      <c r="W1343" s="5">
        <f>SUM(Tabela3[[#This Row],[opex duto e fibra]:[opex infra estação]])</f>
        <v>64787.946675794956</v>
      </c>
    </row>
    <row r="1344" spans="1:23" x14ac:dyDescent="0.25">
      <c r="A1344" s="10">
        <v>221005</v>
      </c>
      <c r="B1344" s="10" t="s">
        <v>27</v>
      </c>
      <c r="C1344" s="10" t="s">
        <v>4129</v>
      </c>
      <c r="D1344" s="10" t="s">
        <v>4130</v>
      </c>
      <c r="E1344" s="10">
        <v>220830</v>
      </c>
      <c r="F1344" s="10" t="s">
        <v>27</v>
      </c>
      <c r="G1344" s="10" t="s">
        <v>4131</v>
      </c>
      <c r="H1344" s="10" t="s">
        <v>4132</v>
      </c>
      <c r="I1344" s="10">
        <v>1</v>
      </c>
      <c r="J1344" s="11">
        <v>25.838999999999999</v>
      </c>
      <c r="K1344" s="11">
        <f>IF(Tabela1[[#This Row],[distância '[km']]]&gt;100,TRUNC(Tabela1[[#This Row],[distância '[km']]]/'Custos Unitários'!$C$7,0),0)</f>
        <v>0</v>
      </c>
      <c r="L1344" s="1">
        <f>Tabela1[[#This Row],[distância '[km']]]*(1+'Custos Unitários'!$C$8)*(('Custos Unitários'!$C$21*'Custos Unitários'!$C$4)+('Custos Unitários'!$C$22*'Custos Unitários'!$C$5))</f>
        <v>988803.76047531853</v>
      </c>
      <c r="M1344" s="1">
        <f>Tabela1[[#This Row],[Qtdade Amplificação]]*('Custos Unitários'!C$20)+IF(Tabela1[[#This Row],[Qtdade Amplificação]]&gt;4,TRUNC(Tabela1[[#This Row],[Qtdade Amplificação]]/4)*'Custos Unitários'!C$17,0)</f>
        <v>0</v>
      </c>
      <c r="N134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4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44" s="1">
        <f>'Custos Unitários'!$C$23*'Custos Unitários'!$C$6</f>
        <v>302692.44182889489</v>
      </c>
      <c r="Q1344" s="5">
        <f>SUM(Tabela2[[#This Row],[custo duto e fibra]:[custo infra estação]])</f>
        <v>1657968.0000255497</v>
      </c>
      <c r="R1344" s="2">
        <f>Tabela1[[#This Row],[distância '[km']]]*(1+'Custos Unitários'!$C$8)*('Custos Unitários'!$C$21*'Custos Unitários'!$C$4*'Custos Unitários'!$E$21+'Custos Unitários'!$C$22*'Custos Unitários'!$C$5*'Custos Unitários'!$E$22)</f>
        <v>11865.645125703822</v>
      </c>
      <c r="S1344" s="2">
        <f>Tabela1[[#This Row],[Qtdade Amplificação]]*('Custos Unitários'!D$20)+IF(Tabela1[[#This Row],[Qtdade Amplificação]]&gt;4,TRUNC(Tabela1[[#This Row],[Qtdade Amplificação]]/4)*'Custos Unitários'!D$17,0)</f>
        <v>0</v>
      </c>
      <c r="T134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4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44" s="2">
        <f>'Custos Unitários'!$C$23*'Custos Unitários'!$E$23*'Custos Unitários'!$C$6</f>
        <v>24215.39534631159</v>
      </c>
      <c r="W1344" s="5">
        <f>SUM(Tabela3[[#This Row],[opex duto e fibra]:[opex infra estação]])</f>
        <v>69068.285629186546</v>
      </c>
    </row>
    <row r="1345" spans="1:23" x14ac:dyDescent="0.25">
      <c r="A1345" s="10">
        <v>316330</v>
      </c>
      <c r="B1345" s="10" t="s">
        <v>37</v>
      </c>
      <c r="C1345" s="10" t="s">
        <v>4129</v>
      </c>
      <c r="D1345" s="10" t="s">
        <v>4133</v>
      </c>
      <c r="E1345" s="10">
        <v>311080</v>
      </c>
      <c r="F1345" s="10" t="s">
        <v>37</v>
      </c>
      <c r="G1345" s="10" t="s">
        <v>3016</v>
      </c>
      <c r="H1345" s="10" t="s">
        <v>3017</v>
      </c>
      <c r="I1345" s="10">
        <v>1</v>
      </c>
      <c r="J1345" s="11">
        <v>65.733999999999995</v>
      </c>
      <c r="K1345" s="11">
        <f>IF(Tabela1[[#This Row],[distância '[km']]]&gt;100,TRUNC(Tabela1[[#This Row],[distância '[km']]]/'Custos Unitários'!$C$7,0),0)</f>
        <v>0</v>
      </c>
      <c r="L1345" s="1">
        <f>Tabela1[[#This Row],[distância '[km']]]*(1+'Custos Unitários'!$C$8)*(('Custos Unitários'!$C$21*'Custos Unitários'!$C$4)+('Custos Unitários'!$C$22*'Custos Unitários'!$C$5))</f>
        <v>2515500.8472109828</v>
      </c>
      <c r="M1345" s="1">
        <f>Tabela1[[#This Row],[Qtdade Amplificação]]*('Custos Unitários'!C$20)+IF(Tabela1[[#This Row],[Qtdade Amplificação]]&gt;4,TRUNC(Tabela1[[#This Row],[Qtdade Amplificação]]/4)*'Custos Unitários'!C$17,0)</f>
        <v>0</v>
      </c>
      <c r="N134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34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345" s="1">
        <f>'Custos Unitários'!$C$23*'Custos Unitários'!$C$6</f>
        <v>302692.44182889489</v>
      </c>
      <c r="Q1345" s="5">
        <f>SUM(Tabela2[[#This Row],[custo duto e fibra]:[custo infra estação]])</f>
        <v>3190074.7747118562</v>
      </c>
      <c r="R1345" s="2">
        <f>Tabela1[[#This Row],[distância '[km']]]*(1+'Custos Unitários'!$C$8)*('Custos Unitários'!$C$21*'Custos Unitários'!$C$4*'Custos Unitários'!$E$21+'Custos Unitários'!$C$22*'Custos Unitários'!$C$5*'Custos Unitários'!$E$22)</f>
        <v>30186.010166531796</v>
      </c>
      <c r="S1345" s="2">
        <f>Tabela1[[#This Row],[Qtdade Amplificação]]*('Custos Unitários'!D$20)+IF(Tabela1[[#This Row],[Qtdade Amplificação]]&gt;4,TRUNC(Tabela1[[#This Row],[Qtdade Amplificação]]/4)*'Custos Unitários'!D$17,0)</f>
        <v>0</v>
      </c>
      <c r="T134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34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345" s="2">
        <f>'Custos Unitários'!$C$23*'Custos Unitários'!$E$23*'Custos Unitários'!$C$6</f>
        <v>24215.39534631159</v>
      </c>
      <c r="W1345" s="5">
        <f>SUM(Tabela3[[#This Row],[opex duto e fibra]:[opex infra estação]])</f>
        <v>87929.619465078737</v>
      </c>
    </row>
    <row r="1346" spans="1:23" x14ac:dyDescent="0.25">
      <c r="A1346" s="10">
        <v>316340</v>
      </c>
      <c r="B1346" s="10" t="s">
        <v>37</v>
      </c>
      <c r="C1346" s="10" t="s">
        <v>4136</v>
      </c>
      <c r="D1346" s="10" t="s">
        <v>4137</v>
      </c>
      <c r="E1346" s="10">
        <v>314030</v>
      </c>
      <c r="F1346" s="10" t="s">
        <v>37</v>
      </c>
      <c r="G1346" s="10" t="s">
        <v>1557</v>
      </c>
      <c r="H1346" s="10" t="s">
        <v>1558</v>
      </c>
      <c r="I1346" s="10">
        <v>1</v>
      </c>
      <c r="J1346" s="11">
        <v>35.113</v>
      </c>
      <c r="K1346" s="11">
        <f>IF(Tabela1[[#This Row],[distância '[km']]]&gt;100,TRUNC(Tabela1[[#This Row],[distância '[km']]]/'Custos Unitários'!$C$7,0),0)</f>
        <v>0</v>
      </c>
      <c r="L1346" s="1">
        <f>Tabela1[[#This Row],[distância '[km']]]*(1+'Custos Unitários'!$C$8)*(('Custos Unitários'!$C$21*'Custos Unitários'!$C$4)+('Custos Unitários'!$C$22*'Custos Unitários'!$C$5))</f>
        <v>1343700.0828812979</v>
      </c>
      <c r="M1346" s="1">
        <f>Tabela1[[#This Row],[Qtdade Amplificação]]*('Custos Unitários'!C$20)+IF(Tabela1[[#This Row],[Qtdade Amplificação]]&gt;4,TRUNC(Tabela1[[#This Row],[Qtdade Amplificação]]/4)*'Custos Unitários'!C$17,0)</f>
        <v>0</v>
      </c>
      <c r="N134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4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46" s="1">
        <f>'Custos Unitários'!$C$23*'Custos Unitários'!$C$6</f>
        <v>302692.44182889489</v>
      </c>
      <c r="Q1346" s="5">
        <f>SUM(Tabela2[[#This Row],[custo duto e fibra]:[custo infra estação]])</f>
        <v>2012864.3224315289</v>
      </c>
      <c r="R1346" s="2">
        <f>Tabela1[[#This Row],[distância '[km']]]*(1+'Custos Unitários'!$C$8)*('Custos Unitários'!$C$21*'Custos Unitários'!$C$4*'Custos Unitários'!$E$21+'Custos Unitários'!$C$22*'Custos Unitários'!$C$5*'Custos Unitários'!$E$22)</f>
        <v>16124.400994575577</v>
      </c>
      <c r="S1346" s="2">
        <f>Tabela1[[#This Row],[Qtdade Amplificação]]*('Custos Unitários'!D$20)+IF(Tabela1[[#This Row],[Qtdade Amplificação]]&gt;4,TRUNC(Tabela1[[#This Row],[Qtdade Amplificação]]/4)*'Custos Unitários'!D$17,0)</f>
        <v>0</v>
      </c>
      <c r="T134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4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46" s="2">
        <f>'Custos Unitários'!$C$23*'Custos Unitários'!$E$23*'Custos Unitários'!$C$6</f>
        <v>24215.39534631159</v>
      </c>
      <c r="W1346" s="5">
        <f>SUM(Tabela3[[#This Row],[opex duto e fibra]:[opex infra estação]])</f>
        <v>73327.041498058301</v>
      </c>
    </row>
    <row r="1347" spans="1:23" x14ac:dyDescent="0.25">
      <c r="A1347" s="10">
        <v>316350</v>
      </c>
      <c r="B1347" s="10" t="s">
        <v>37</v>
      </c>
      <c r="C1347" s="10" t="s">
        <v>4138</v>
      </c>
      <c r="D1347" s="10" t="s">
        <v>4139</v>
      </c>
      <c r="E1347" s="10">
        <v>313610</v>
      </c>
      <c r="F1347" s="10" t="s">
        <v>37</v>
      </c>
      <c r="G1347" s="10" t="s">
        <v>797</v>
      </c>
      <c r="H1347" s="10" t="s">
        <v>798</v>
      </c>
      <c r="I1347" s="10">
        <v>1</v>
      </c>
      <c r="J1347" s="11">
        <v>149.30600000000001</v>
      </c>
      <c r="K1347" s="11">
        <f>IF(Tabela1[[#This Row],[distância '[km']]]&gt;100,TRUNC(Tabela1[[#This Row],[distância '[km']]]/'Custos Unitários'!$C$7,0),0)</f>
        <v>2</v>
      </c>
      <c r="L1347" s="1">
        <f>Tabela1[[#This Row],[distância '[km']]]*(1+'Custos Unitários'!$C$8)*(('Custos Unitários'!$C$21*'Custos Unitários'!$C$4)+('Custos Unitários'!$C$22*'Custos Unitários'!$C$5))</f>
        <v>5713624.144182357</v>
      </c>
      <c r="M1347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134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34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347" s="1">
        <f>'Custos Unitários'!$C$23*'Custos Unitários'!$C$6</f>
        <v>302692.44182889489</v>
      </c>
      <c r="Q1347" s="5">
        <f>SUM(Tabela2[[#This Row],[custo duto e fibra]:[custo infra estação]])</f>
        <v>6900115.2684488613</v>
      </c>
      <c r="R1347" s="2">
        <f>Tabela1[[#This Row],[distância '[km']]]*(1+'Custos Unitários'!$C$8)*('Custos Unitários'!$C$21*'Custos Unitários'!$C$4*'Custos Unitários'!$E$21+'Custos Unitários'!$C$22*'Custos Unitários'!$C$5*'Custos Unitários'!$E$22)</f>
        <v>68563.489730188288</v>
      </c>
      <c r="S1347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134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34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347" s="2">
        <f>'Custos Unitários'!$C$23*'Custos Unitários'!$E$23*'Custos Unitários'!$C$6</f>
        <v>24215.39534631159</v>
      </c>
      <c r="W1347" s="5">
        <f>SUM(Tabela3[[#This Row],[opex duto e fibra]:[opex infra estação]])</f>
        <v>166721.95442118801</v>
      </c>
    </row>
    <row r="1348" spans="1:23" x14ac:dyDescent="0.25">
      <c r="A1348" s="10">
        <v>316360</v>
      </c>
      <c r="B1348" s="10" t="s">
        <v>37</v>
      </c>
      <c r="C1348" s="10" t="s">
        <v>4140</v>
      </c>
      <c r="D1348" s="10" t="s">
        <v>4141</v>
      </c>
      <c r="E1348" s="10">
        <v>311600</v>
      </c>
      <c r="F1348" s="10" t="s">
        <v>37</v>
      </c>
      <c r="G1348" s="10" t="s">
        <v>1232</v>
      </c>
      <c r="H1348" s="10" t="s">
        <v>1233</v>
      </c>
      <c r="I1348" s="10">
        <v>1</v>
      </c>
      <c r="J1348" s="11">
        <v>13.679</v>
      </c>
      <c r="K1348" s="11">
        <f>IF(Tabela1[[#This Row],[distância '[km']]]&gt;100,TRUNC(Tabela1[[#This Row],[distância '[km']]]/'Custos Unitários'!$C$7,0),0)</f>
        <v>0</v>
      </c>
      <c r="L1348" s="1">
        <f>Tabela1[[#This Row],[distância '[km']]]*(1+'Custos Unitários'!$C$8)*(('Custos Unitários'!$C$21*'Custos Unitários'!$C$4)+('Custos Unitários'!$C$22*'Custos Unitários'!$C$5))</f>
        <v>523466.33536676661</v>
      </c>
      <c r="M1348" s="1">
        <f>Tabela1[[#This Row],[Qtdade Amplificação]]*('Custos Unitários'!C$20)+IF(Tabela1[[#This Row],[Qtdade Amplificação]]&gt;4,TRUNC(Tabela1[[#This Row],[Qtdade Amplificação]]/4)*'Custos Unitários'!C$17,0)</f>
        <v>0</v>
      </c>
      <c r="N134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4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48" s="1">
        <f>'Custos Unitários'!$C$23*'Custos Unitários'!$C$6</f>
        <v>302692.44182889489</v>
      </c>
      <c r="Q1348" s="5">
        <f>SUM(Tabela2[[#This Row],[custo duto e fibra]:[custo infra estação]])</f>
        <v>1192630.5749169979</v>
      </c>
      <c r="R1348" s="2">
        <f>Tabela1[[#This Row],[distância '[km']]]*(1+'Custos Unitários'!$C$8)*('Custos Unitários'!$C$21*'Custos Unitários'!$C$4*'Custos Unitários'!$E$21+'Custos Unitários'!$C$22*'Custos Unitários'!$C$5*'Custos Unitários'!$E$22)</f>
        <v>6281.5960244012003</v>
      </c>
      <c r="S1348" s="2">
        <f>Tabela1[[#This Row],[Qtdade Amplificação]]*('Custos Unitários'!D$20)+IF(Tabela1[[#This Row],[Qtdade Amplificação]]&gt;4,TRUNC(Tabela1[[#This Row],[Qtdade Amplificação]]/4)*'Custos Unitários'!D$17,0)</f>
        <v>0</v>
      </c>
      <c r="T134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4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48" s="2">
        <f>'Custos Unitários'!$C$23*'Custos Unitários'!$E$23*'Custos Unitários'!$C$6</f>
        <v>24215.39534631159</v>
      </c>
      <c r="W1348" s="5">
        <f>SUM(Tabela3[[#This Row],[opex duto e fibra]:[opex infra estação]])</f>
        <v>63484.236527883928</v>
      </c>
    </row>
    <row r="1349" spans="1:23" x14ac:dyDescent="0.25">
      <c r="A1349" s="10">
        <v>221010</v>
      </c>
      <c r="B1349" s="10" t="s">
        <v>27</v>
      </c>
      <c r="C1349" s="10" t="s">
        <v>4142</v>
      </c>
      <c r="D1349" s="10" t="s">
        <v>4143</v>
      </c>
      <c r="E1349" s="10">
        <v>220970</v>
      </c>
      <c r="F1349" s="10" t="s">
        <v>27</v>
      </c>
      <c r="G1349" s="10" t="s">
        <v>4022</v>
      </c>
      <c r="H1349" s="10" t="s">
        <v>4023</v>
      </c>
      <c r="I1349" s="10">
        <v>1</v>
      </c>
      <c r="J1349" s="11">
        <v>34.716000000000001</v>
      </c>
      <c r="K1349" s="11">
        <f>IF(Tabela1[[#This Row],[distância '[km']]]&gt;100,TRUNC(Tabela1[[#This Row],[distância '[km']]]/'Custos Unitários'!$C$7,0),0)</f>
        <v>0</v>
      </c>
      <c r="L1349" s="1">
        <f>Tabela1[[#This Row],[distância '[km']]]*(1+'Custos Unitários'!$C$8)*(('Custos Unitários'!$C$21*'Custos Unitários'!$C$4)+('Custos Unitários'!$C$22*'Custos Unitários'!$C$5))</f>
        <v>1328507.7343806324</v>
      </c>
      <c r="M1349" s="1">
        <f>Tabela1[[#This Row],[Qtdade Amplificação]]*('Custos Unitários'!C$20)+IF(Tabela1[[#This Row],[Qtdade Amplificação]]&gt;4,TRUNC(Tabela1[[#This Row],[Qtdade Amplificação]]/4)*'Custos Unitários'!C$17,0)</f>
        <v>0</v>
      </c>
      <c r="N134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4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49" s="1">
        <f>'Custos Unitários'!$C$23*'Custos Unitários'!$C$6</f>
        <v>302692.44182889489</v>
      </c>
      <c r="Q1349" s="5">
        <f>SUM(Tabela2[[#This Row],[custo duto e fibra]:[custo infra estação]])</f>
        <v>1997671.9739308634</v>
      </c>
      <c r="R1349" s="2">
        <f>Tabela1[[#This Row],[distância '[km']]]*(1+'Custos Unitários'!$C$8)*('Custos Unitários'!$C$21*'Custos Unitários'!$C$4*'Custos Unitários'!$E$21+'Custos Unitários'!$C$22*'Custos Unitários'!$C$5*'Custos Unitários'!$E$22)</f>
        <v>15942.092812567589</v>
      </c>
      <c r="S1349" s="2">
        <f>Tabela1[[#This Row],[Qtdade Amplificação]]*('Custos Unitários'!D$20)+IF(Tabela1[[#This Row],[Qtdade Amplificação]]&gt;4,TRUNC(Tabela1[[#This Row],[Qtdade Amplificação]]/4)*'Custos Unitários'!D$17,0)</f>
        <v>0</v>
      </c>
      <c r="T134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4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49" s="2">
        <f>'Custos Unitários'!$C$23*'Custos Unitários'!$E$23*'Custos Unitários'!$C$6</f>
        <v>24215.39534631159</v>
      </c>
      <c r="W1349" s="5">
        <f>SUM(Tabela3[[#This Row],[opex duto e fibra]:[opex infra estação]])</f>
        <v>73144.733316050319</v>
      </c>
    </row>
    <row r="1350" spans="1:23" x14ac:dyDescent="0.25">
      <c r="A1350" s="10">
        <v>510729</v>
      </c>
      <c r="B1350" s="10" t="s">
        <v>208</v>
      </c>
      <c r="C1350" s="10" t="s">
        <v>4146</v>
      </c>
      <c r="D1350" s="10" t="s">
        <v>4147</v>
      </c>
      <c r="E1350" s="10">
        <v>510637</v>
      </c>
      <c r="F1350" s="10" t="s">
        <v>208</v>
      </c>
      <c r="G1350" s="10" t="s">
        <v>3298</v>
      </c>
      <c r="H1350" s="10" t="s">
        <v>4148</v>
      </c>
      <c r="I1350" s="10">
        <v>1</v>
      </c>
      <c r="J1350" s="11">
        <v>48.2</v>
      </c>
      <c r="K1350" s="11">
        <f>IF(Tabela1[[#This Row],[distância '[km']]]&gt;100,TRUNC(Tabela1[[#This Row],[distância '[km']]]/'Custos Unitários'!$C$7,0),0)</f>
        <v>0</v>
      </c>
      <c r="L1350" s="1">
        <f>Tabela1[[#This Row],[distância '[km']]]*(1+'Custos Unitários'!$C$8)*(('Custos Unitários'!$C$21*'Custos Unitários'!$C$4)+('Custos Unitários'!$C$22*'Custos Unitários'!$C$5))</f>
        <v>1844511.8330783064</v>
      </c>
      <c r="M1350" s="1">
        <f>Tabela1[[#This Row],[Qtdade Amplificação]]*('Custos Unitários'!C$20)+IF(Tabela1[[#This Row],[Qtdade Amplificação]]&gt;4,TRUNC(Tabela1[[#This Row],[Qtdade Amplificação]]/4)*'Custos Unitários'!C$17,0)</f>
        <v>0</v>
      </c>
      <c r="N135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5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50" s="1">
        <f>'Custos Unitários'!$C$23*'Custos Unitários'!$C$6</f>
        <v>302692.44182889489</v>
      </c>
      <c r="Q1350" s="5">
        <f>SUM(Tabela2[[#This Row],[custo duto e fibra]:[custo infra estação]])</f>
        <v>2513676.0726285377</v>
      </c>
      <c r="R1350" s="2">
        <f>Tabela1[[#This Row],[distância '[km']]]*(1+'Custos Unitários'!$C$8)*('Custos Unitários'!$C$21*'Custos Unitários'!$C$4*'Custos Unitários'!$E$21+'Custos Unitários'!$C$22*'Custos Unitários'!$C$5*'Custos Unitários'!$E$22)</f>
        <v>22134.141996939677</v>
      </c>
      <c r="S1350" s="2">
        <f>Tabela1[[#This Row],[Qtdade Amplificação]]*('Custos Unitários'!D$20)+IF(Tabela1[[#This Row],[Qtdade Amplificação]]&gt;4,TRUNC(Tabela1[[#This Row],[Qtdade Amplificação]]/4)*'Custos Unitários'!D$17,0)</f>
        <v>0</v>
      </c>
      <c r="T135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5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50" s="2">
        <f>'Custos Unitários'!$C$23*'Custos Unitários'!$E$23*'Custos Unitários'!$C$6</f>
        <v>24215.39534631159</v>
      </c>
      <c r="W1350" s="5">
        <f>SUM(Tabela3[[#This Row],[opex duto e fibra]:[opex infra estação]])</f>
        <v>79336.7825004224</v>
      </c>
    </row>
    <row r="1351" spans="1:23" x14ac:dyDescent="0.25">
      <c r="A1351" s="10">
        <v>510735</v>
      </c>
      <c r="B1351" s="10" t="s">
        <v>208</v>
      </c>
      <c r="C1351" s="10" t="s">
        <v>4149</v>
      </c>
      <c r="D1351" s="10" t="s">
        <v>4150</v>
      </c>
      <c r="E1351" s="10">
        <v>510335</v>
      </c>
      <c r="F1351" s="10" t="s">
        <v>208</v>
      </c>
      <c r="G1351" s="10" t="s">
        <v>1033</v>
      </c>
      <c r="H1351" s="10" t="s">
        <v>1034</v>
      </c>
      <c r="I1351" s="10">
        <v>1</v>
      </c>
      <c r="J1351" s="11">
        <v>186.60499999999999</v>
      </c>
      <c r="K1351" s="11">
        <f>IF(Tabela1[[#This Row],[distância '[km']]]&gt;100,TRUNC(Tabela1[[#This Row],[distância '[km']]]/'Custos Unitários'!$C$7,0),0)</f>
        <v>2</v>
      </c>
      <c r="L1351" s="1">
        <f>Tabela1[[#This Row],[distância '[km']]]*(1+'Custos Unitários'!$C$8)*(('Custos Unitários'!$C$21*'Custos Unitários'!$C$4)+('Custos Unitários'!$C$22*'Custos Unitários'!$C$5))</f>
        <v>7140977.8135182019</v>
      </c>
      <c r="M1351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135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35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351" s="1">
        <f>'Custos Unitários'!$C$23*'Custos Unitários'!$C$6</f>
        <v>302692.44182889489</v>
      </c>
      <c r="Q1351" s="5">
        <f>SUM(Tabela2[[#This Row],[custo duto e fibra]:[custo infra estação]])</f>
        <v>8327468.9377847053</v>
      </c>
      <c r="R1351" s="2">
        <f>Tabela1[[#This Row],[distância '[km']]]*(1+'Custos Unitários'!$C$8)*('Custos Unitários'!$C$21*'Custos Unitários'!$C$4*'Custos Unitários'!$E$21+'Custos Unitários'!$C$22*'Custos Unitários'!$C$5*'Custos Unitários'!$E$22)</f>
        <v>85691.733762218428</v>
      </c>
      <c r="S1351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135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35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351" s="2">
        <f>'Custos Unitários'!$C$23*'Custos Unitários'!$E$23*'Custos Unitários'!$C$6</f>
        <v>24215.39534631159</v>
      </c>
      <c r="W1351" s="5">
        <f>SUM(Tabela3[[#This Row],[opex duto e fibra]:[opex infra estação]])</f>
        <v>183850.19845321812</v>
      </c>
    </row>
    <row r="1352" spans="1:23" x14ac:dyDescent="0.25">
      <c r="A1352" s="10">
        <v>431862</v>
      </c>
      <c r="B1352" s="10" t="s">
        <v>32</v>
      </c>
      <c r="C1352" s="10" t="s">
        <v>4151</v>
      </c>
      <c r="D1352" s="10" t="s">
        <v>4152</v>
      </c>
      <c r="E1352" s="10">
        <v>421810</v>
      </c>
      <c r="F1352" s="10" t="s">
        <v>554</v>
      </c>
      <c r="G1352" s="10" t="s">
        <v>4153</v>
      </c>
      <c r="H1352" s="10" t="s">
        <v>4154</v>
      </c>
      <c r="I1352" s="10">
        <v>1</v>
      </c>
      <c r="J1352" s="11">
        <v>37.713000000000001</v>
      </c>
      <c r="K1352" s="11">
        <f>IF(Tabela1[[#This Row],[distância '[km']]]&gt;100,TRUNC(Tabela1[[#This Row],[distância '[km']]]/'Custos Unitários'!$C$7,0),0)</f>
        <v>0</v>
      </c>
      <c r="L1352" s="1">
        <f>Tabela1[[#This Row],[distância '[km']]]*(1+'Custos Unitários'!$C$8)*(('Custos Unitários'!$C$21*'Custos Unitários'!$C$4)+('Custos Unitários'!$C$22*'Custos Unitários'!$C$5))</f>
        <v>1443196.5718025346</v>
      </c>
      <c r="M1352" s="1">
        <f>Tabela1[[#This Row],[Qtdade Amplificação]]*('Custos Unitários'!C$20)+IF(Tabela1[[#This Row],[Qtdade Amplificação]]&gt;4,TRUNC(Tabela1[[#This Row],[Qtdade Amplificação]]/4)*'Custos Unitários'!C$17,0)</f>
        <v>0</v>
      </c>
      <c r="N135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5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52" s="1">
        <f>'Custos Unitários'!$C$23*'Custos Unitários'!$C$6</f>
        <v>302692.44182889489</v>
      </c>
      <c r="Q1352" s="5">
        <f>SUM(Tabela2[[#This Row],[custo duto e fibra]:[custo infra estação]])</f>
        <v>2112360.8113527657</v>
      </c>
      <c r="R1352" s="2">
        <f>Tabela1[[#This Row],[distância '[km']]]*(1+'Custos Unitários'!$C$8)*('Custos Unitários'!$C$21*'Custos Unitários'!$C$4*'Custos Unitários'!$E$21+'Custos Unitários'!$C$22*'Custos Unitários'!$C$5*'Custos Unitários'!$E$22)</f>
        <v>17318.358861630415</v>
      </c>
      <c r="S1352" s="2">
        <f>Tabela1[[#This Row],[Qtdade Amplificação]]*('Custos Unitários'!D$20)+IF(Tabela1[[#This Row],[Qtdade Amplificação]]&gt;4,TRUNC(Tabela1[[#This Row],[Qtdade Amplificação]]/4)*'Custos Unitários'!D$17,0)</f>
        <v>0</v>
      </c>
      <c r="T135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5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52" s="2">
        <f>'Custos Unitários'!$C$23*'Custos Unitários'!$E$23*'Custos Unitários'!$C$6</f>
        <v>24215.39534631159</v>
      </c>
      <c r="W1352" s="5">
        <f>SUM(Tabela3[[#This Row],[opex duto e fibra]:[opex infra estação]])</f>
        <v>74520.999365113137</v>
      </c>
    </row>
    <row r="1353" spans="1:23" x14ac:dyDescent="0.25">
      <c r="A1353" s="10">
        <v>221030</v>
      </c>
      <c r="B1353" s="10" t="s">
        <v>27</v>
      </c>
      <c r="C1353" s="10" t="s">
        <v>4155</v>
      </c>
      <c r="D1353" s="10" t="s">
        <v>4156</v>
      </c>
      <c r="E1353" s="10">
        <v>221160</v>
      </c>
      <c r="F1353" s="10" t="s">
        <v>27</v>
      </c>
      <c r="G1353" s="10" t="s">
        <v>109</v>
      </c>
      <c r="H1353" s="10" t="s">
        <v>110</v>
      </c>
      <c r="I1353" s="10">
        <v>1</v>
      </c>
      <c r="J1353" s="11">
        <v>20.635000000000002</v>
      </c>
      <c r="K1353" s="11">
        <f>IF(Tabela1[[#This Row],[distância '[km']]]&gt;100,TRUNC(Tabela1[[#This Row],[distância '[km']]]/'Custos Unitários'!$C$7,0),0)</f>
        <v>0</v>
      </c>
      <c r="L1353" s="1">
        <f>Tabela1[[#This Row],[distância '[km']]]*(1+'Custos Unitários'!$C$8)*(('Custos Unitários'!$C$21*'Custos Unitários'!$C$4)+('Custos Unitários'!$C$22*'Custos Unitários'!$C$5))</f>
        <v>789657.71111142845</v>
      </c>
      <c r="M1353" s="1">
        <f>Tabela1[[#This Row],[Qtdade Amplificação]]*('Custos Unitários'!C$20)+IF(Tabela1[[#This Row],[Qtdade Amplificação]]&gt;4,TRUNC(Tabela1[[#This Row],[Qtdade Amplificação]]/4)*'Custos Unitários'!C$17,0)</f>
        <v>0</v>
      </c>
      <c r="N135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5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53" s="1">
        <f>'Custos Unitários'!$C$23*'Custos Unitários'!$C$6</f>
        <v>302692.44182889489</v>
      </c>
      <c r="Q1353" s="5">
        <f>SUM(Tabela2[[#This Row],[custo duto e fibra]:[custo infra estação]])</f>
        <v>1458821.9506616597</v>
      </c>
      <c r="R1353" s="2">
        <f>Tabela1[[#This Row],[distância '[km']]]*(1+'Custos Unitários'!$C$8)*('Custos Unitários'!$C$21*'Custos Unitários'!$C$4*'Custos Unitários'!$E$21+'Custos Unitários'!$C$22*'Custos Unitários'!$C$5*'Custos Unitários'!$E$22)</f>
        <v>9475.8925333371426</v>
      </c>
      <c r="S1353" s="2">
        <f>Tabela1[[#This Row],[Qtdade Amplificação]]*('Custos Unitários'!D$20)+IF(Tabela1[[#This Row],[Qtdade Amplificação]]&gt;4,TRUNC(Tabela1[[#This Row],[Qtdade Amplificação]]/4)*'Custos Unitários'!D$17,0)</f>
        <v>0</v>
      </c>
      <c r="T135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5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53" s="2">
        <f>'Custos Unitários'!$C$23*'Custos Unitários'!$E$23*'Custos Unitários'!$C$6</f>
        <v>24215.39534631159</v>
      </c>
      <c r="W1353" s="5">
        <f>SUM(Tabela3[[#This Row],[opex duto e fibra]:[opex infra estação]])</f>
        <v>66678.533036819863</v>
      </c>
    </row>
    <row r="1354" spans="1:23" x14ac:dyDescent="0.25">
      <c r="A1354" s="10">
        <v>221035</v>
      </c>
      <c r="B1354" s="10" t="s">
        <v>27</v>
      </c>
      <c r="C1354" s="10" t="s">
        <v>4157</v>
      </c>
      <c r="D1354" s="10" t="s">
        <v>4158</v>
      </c>
      <c r="E1354" s="10">
        <v>221060</v>
      </c>
      <c r="F1354" s="10" t="s">
        <v>27</v>
      </c>
      <c r="G1354" s="10" t="s">
        <v>284</v>
      </c>
      <c r="H1354" s="10" t="s">
        <v>285</v>
      </c>
      <c r="I1354" s="10">
        <v>1</v>
      </c>
      <c r="J1354" s="11">
        <v>24.655999999999999</v>
      </c>
      <c r="K1354" s="11">
        <f>IF(Tabela1[[#This Row],[distância '[km']]]&gt;100,TRUNC(Tabela1[[#This Row],[distância '[km']]]/'Custos Unitários'!$C$7,0),0)</f>
        <v>0</v>
      </c>
      <c r="L1354" s="1">
        <f>Tabela1[[#This Row],[distância '[km']]]*(1+'Custos Unitários'!$C$8)*(('Custos Unitários'!$C$21*'Custos Unitários'!$C$4)+('Custos Unitários'!$C$22*'Custos Unitários'!$C$5))</f>
        <v>943532.85801615589</v>
      </c>
      <c r="M1354" s="1">
        <f>Tabela1[[#This Row],[Qtdade Amplificação]]*('Custos Unitários'!C$20)+IF(Tabela1[[#This Row],[Qtdade Amplificação]]&gt;4,TRUNC(Tabela1[[#This Row],[Qtdade Amplificação]]/4)*'Custos Unitários'!C$17,0)</f>
        <v>0</v>
      </c>
      <c r="N135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5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54" s="1">
        <f>'Custos Unitários'!$C$23*'Custos Unitários'!$C$6</f>
        <v>302692.44182889489</v>
      </c>
      <c r="Q1354" s="5">
        <f>SUM(Tabela2[[#This Row],[custo duto e fibra]:[custo infra estação]])</f>
        <v>1612697.0975663869</v>
      </c>
      <c r="R1354" s="2">
        <f>Tabela1[[#This Row],[distância '[km']]]*(1+'Custos Unitários'!$C$8)*('Custos Unitários'!$C$21*'Custos Unitários'!$C$4*'Custos Unitários'!$E$21+'Custos Unitários'!$C$22*'Custos Unitários'!$C$5*'Custos Unitários'!$E$22)</f>
        <v>11322.394296193872</v>
      </c>
      <c r="S1354" s="2">
        <f>Tabela1[[#This Row],[Qtdade Amplificação]]*('Custos Unitários'!D$20)+IF(Tabela1[[#This Row],[Qtdade Amplificação]]&gt;4,TRUNC(Tabela1[[#This Row],[Qtdade Amplificação]]/4)*'Custos Unitários'!D$17,0)</f>
        <v>0</v>
      </c>
      <c r="T135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5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54" s="2">
        <f>'Custos Unitários'!$C$23*'Custos Unitários'!$E$23*'Custos Unitários'!$C$6</f>
        <v>24215.39534631159</v>
      </c>
      <c r="W1354" s="5">
        <f>SUM(Tabela3[[#This Row],[opex duto e fibra]:[opex infra estação]])</f>
        <v>68525.034799676592</v>
      </c>
    </row>
    <row r="1355" spans="1:23" x14ac:dyDescent="0.25">
      <c r="A1355" s="10">
        <v>221037</v>
      </c>
      <c r="B1355" s="10" t="s">
        <v>27</v>
      </c>
      <c r="C1355" s="10" t="s">
        <v>4159</v>
      </c>
      <c r="D1355" s="10" t="s">
        <v>4160</v>
      </c>
      <c r="E1355" s="10">
        <v>220985</v>
      </c>
      <c r="F1355" s="10" t="s">
        <v>27</v>
      </c>
      <c r="G1355" s="10" t="s">
        <v>4048</v>
      </c>
      <c r="H1355" s="10" t="s">
        <v>4049</v>
      </c>
      <c r="I1355" s="10">
        <v>1</v>
      </c>
      <c r="J1355" s="11">
        <v>4.7910000000000004</v>
      </c>
      <c r="K1355" s="11">
        <f>IF(Tabela1[[#This Row],[distância '[km']]]&gt;100,TRUNC(Tabela1[[#This Row],[distância '[km']]]/'Custos Unitários'!$C$7,0),0)</f>
        <v>0</v>
      </c>
      <c r="L1355" s="1">
        <f>Tabela1[[#This Row],[distância '[km']]]*(1+'Custos Unitários'!$C$8)*(('Custos Unitários'!$C$21*'Custos Unitários'!$C$4)+('Custos Unitários'!$C$22*'Custos Unitários'!$C$5))</f>
        <v>183341.4147775553</v>
      </c>
      <c r="M1355" s="1">
        <f>Tabela1[[#This Row],[Qtdade Amplificação]]*('Custos Unitários'!C$20)+IF(Tabela1[[#This Row],[Qtdade Amplificação]]&gt;4,TRUNC(Tabela1[[#This Row],[Qtdade Amplificação]]/4)*'Custos Unitários'!C$17,0)</f>
        <v>0</v>
      </c>
      <c r="N135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5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55" s="1">
        <f>'Custos Unitários'!$C$23*'Custos Unitários'!$C$6</f>
        <v>302692.44182889489</v>
      </c>
      <c r="Q1355" s="5">
        <f>SUM(Tabela2[[#This Row],[custo duto e fibra]:[custo infra estação]])</f>
        <v>852505.65432778653</v>
      </c>
      <c r="R1355" s="2">
        <f>Tabela1[[#This Row],[distância '[km']]]*(1+'Custos Unitários'!$C$8)*('Custos Unitários'!$C$21*'Custos Unitários'!$C$4*'Custos Unitários'!$E$21+'Custos Unitários'!$C$22*'Custos Unitários'!$C$5*'Custos Unitários'!$E$22)</f>
        <v>2200.0969773306638</v>
      </c>
      <c r="S1355" s="2">
        <f>Tabela1[[#This Row],[Qtdade Amplificação]]*('Custos Unitários'!D$20)+IF(Tabela1[[#This Row],[Qtdade Amplificação]]&gt;4,TRUNC(Tabela1[[#This Row],[Qtdade Amplificação]]/4)*'Custos Unitários'!D$17,0)</f>
        <v>0</v>
      </c>
      <c r="T135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5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55" s="2">
        <f>'Custos Unitários'!$C$23*'Custos Unitários'!$E$23*'Custos Unitários'!$C$6</f>
        <v>24215.39534631159</v>
      </c>
      <c r="W1355" s="5">
        <f>SUM(Tabela3[[#This Row],[opex duto e fibra]:[opex infra estação]])</f>
        <v>59402.73748081339</v>
      </c>
    </row>
    <row r="1356" spans="1:23" x14ac:dyDescent="0.25">
      <c r="A1356" s="10">
        <v>211140</v>
      </c>
      <c r="B1356" s="10" t="s">
        <v>17</v>
      </c>
      <c r="C1356" s="10" t="s">
        <v>4161</v>
      </c>
      <c r="D1356" s="10" t="s">
        <v>4162</v>
      </c>
      <c r="E1356" s="10">
        <v>210120</v>
      </c>
      <c r="F1356" s="10" t="s">
        <v>17</v>
      </c>
      <c r="G1356" s="10" t="s">
        <v>1346</v>
      </c>
      <c r="H1356" s="10" t="s">
        <v>1347</v>
      </c>
      <c r="I1356" s="10">
        <v>1</v>
      </c>
      <c r="J1356" s="11">
        <v>36.395000000000003</v>
      </c>
      <c r="K1356" s="11">
        <f>IF(Tabela1[[#This Row],[distância '[km']]]&gt;100,TRUNC(Tabela1[[#This Row],[distância '[km']]]/'Custos Unitários'!$C$7,0),0)</f>
        <v>0</v>
      </c>
      <c r="L1356" s="1">
        <f>Tabela1[[#This Row],[distância '[km']]]*(1+'Custos Unitários'!$C$8)*(('Custos Unitários'!$C$21*'Custos Unitários'!$C$4)+('Custos Unitários'!$C$22*'Custos Unitários'!$C$5))</f>
        <v>1392759.5054955385</v>
      </c>
      <c r="M1356" s="1">
        <f>Tabela1[[#This Row],[Qtdade Amplificação]]*('Custos Unitários'!C$20)+IF(Tabela1[[#This Row],[Qtdade Amplificação]]&gt;4,TRUNC(Tabela1[[#This Row],[Qtdade Amplificação]]/4)*'Custos Unitários'!C$17,0)</f>
        <v>0</v>
      </c>
      <c r="N135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5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56" s="1">
        <f>'Custos Unitários'!$C$23*'Custos Unitários'!$C$6</f>
        <v>302692.44182889489</v>
      </c>
      <c r="Q1356" s="5">
        <f>SUM(Tabela2[[#This Row],[custo duto e fibra]:[custo infra estação]])</f>
        <v>2061923.7450457695</v>
      </c>
      <c r="R1356" s="2">
        <f>Tabela1[[#This Row],[distância '[km']]]*(1+'Custos Unitários'!$C$8)*('Custos Unitários'!$C$21*'Custos Unitários'!$C$4*'Custos Unitários'!$E$21+'Custos Unitários'!$C$22*'Custos Unitários'!$C$5*'Custos Unitários'!$E$22)</f>
        <v>16713.114065946462</v>
      </c>
      <c r="S1356" s="2">
        <f>Tabela1[[#This Row],[Qtdade Amplificação]]*('Custos Unitários'!D$20)+IF(Tabela1[[#This Row],[Qtdade Amplificação]]&gt;4,TRUNC(Tabela1[[#This Row],[Qtdade Amplificação]]/4)*'Custos Unitários'!D$17,0)</f>
        <v>0</v>
      </c>
      <c r="T135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5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56" s="2">
        <f>'Custos Unitários'!$C$23*'Custos Unitários'!$E$23*'Custos Unitários'!$C$6</f>
        <v>24215.39534631159</v>
      </c>
      <c r="W1356" s="5">
        <f>SUM(Tabela3[[#This Row],[opex duto e fibra]:[opex infra estação]])</f>
        <v>73915.754569429191</v>
      </c>
    </row>
    <row r="1357" spans="1:23" x14ac:dyDescent="0.25">
      <c r="A1357" s="10">
        <v>221038</v>
      </c>
      <c r="B1357" s="10" t="s">
        <v>27</v>
      </c>
      <c r="C1357" s="10" t="s">
        <v>4163</v>
      </c>
      <c r="D1357" s="10" t="s">
        <v>4164</v>
      </c>
      <c r="E1357" s="10">
        <v>220775</v>
      </c>
      <c r="F1357" s="10" t="s">
        <v>27</v>
      </c>
      <c r="G1357" s="10" t="s">
        <v>3552</v>
      </c>
      <c r="H1357" s="10" t="s">
        <v>3553</v>
      </c>
      <c r="I1357" s="10">
        <v>1</v>
      </c>
      <c r="J1357" s="11">
        <v>38.573</v>
      </c>
      <c r="K1357" s="11">
        <f>IF(Tabela1[[#This Row],[distância '[km']]]&gt;100,TRUNC(Tabela1[[#This Row],[distância '[km']]]/'Custos Unitários'!$C$7,0),0)</f>
        <v>0</v>
      </c>
      <c r="L1357" s="1">
        <f>Tabela1[[#This Row],[distância '[km']]]*(1+'Custos Unitários'!$C$8)*(('Custos Unitários'!$C$21*'Custos Unitários'!$C$4)+('Custos Unitários'!$C$22*'Custos Unitários'!$C$5))</f>
        <v>1476106.9489072512</v>
      </c>
      <c r="M1357" s="1">
        <f>Tabela1[[#This Row],[Qtdade Amplificação]]*('Custos Unitários'!C$20)+IF(Tabela1[[#This Row],[Qtdade Amplificação]]&gt;4,TRUNC(Tabela1[[#This Row],[Qtdade Amplificação]]/4)*'Custos Unitários'!C$17,0)</f>
        <v>0</v>
      </c>
      <c r="N135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5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57" s="1">
        <f>'Custos Unitários'!$C$23*'Custos Unitários'!$C$6</f>
        <v>302692.44182889489</v>
      </c>
      <c r="Q1357" s="5">
        <f>SUM(Tabela2[[#This Row],[custo duto e fibra]:[custo infra estação]])</f>
        <v>2145271.1884574825</v>
      </c>
      <c r="R1357" s="2">
        <f>Tabela1[[#This Row],[distância '[km']]]*(1+'Custos Unitários'!$C$8)*('Custos Unitários'!$C$21*'Custos Unitários'!$C$4*'Custos Unitários'!$E$21+'Custos Unitários'!$C$22*'Custos Unitários'!$C$5*'Custos Unitários'!$E$22)</f>
        <v>17713.283386887015</v>
      </c>
      <c r="S1357" s="2">
        <f>Tabela1[[#This Row],[Qtdade Amplificação]]*('Custos Unitários'!D$20)+IF(Tabela1[[#This Row],[Qtdade Amplificação]]&gt;4,TRUNC(Tabela1[[#This Row],[Qtdade Amplificação]]/4)*'Custos Unitários'!D$17,0)</f>
        <v>0</v>
      </c>
      <c r="T135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5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57" s="2">
        <f>'Custos Unitários'!$C$23*'Custos Unitários'!$E$23*'Custos Unitários'!$C$6</f>
        <v>24215.39534631159</v>
      </c>
      <c r="W1357" s="5">
        <f>SUM(Tabela3[[#This Row],[opex duto e fibra]:[opex infra estação]])</f>
        <v>74915.923890369741</v>
      </c>
    </row>
    <row r="1358" spans="1:23" x14ac:dyDescent="0.25">
      <c r="A1358" s="10">
        <v>292940</v>
      </c>
      <c r="B1358" s="10" t="s">
        <v>8</v>
      </c>
      <c r="C1358" s="10" t="s">
        <v>4165</v>
      </c>
      <c r="D1358" s="10" t="s">
        <v>4166</v>
      </c>
      <c r="E1358" s="10">
        <v>291030</v>
      </c>
      <c r="F1358" s="10" t="s">
        <v>8</v>
      </c>
      <c r="G1358" s="10" t="s">
        <v>4167</v>
      </c>
      <c r="H1358" s="10" t="s">
        <v>4168</v>
      </c>
      <c r="I1358" s="10">
        <v>1</v>
      </c>
      <c r="J1358" s="11">
        <v>18.634</v>
      </c>
      <c r="K1358" s="11">
        <f>IF(Tabela1[[#This Row],[distância '[km']]]&gt;100,TRUNC(Tabela1[[#This Row],[distância '[km']]]/'Custos Unitários'!$C$7,0),0)</f>
        <v>0</v>
      </c>
      <c r="L1358" s="1">
        <f>Tabela1[[#This Row],[distância '[km']]]*(1+'Custos Unitários'!$C$8)*(('Custos Unitários'!$C$21*'Custos Unitários'!$C$4)+('Custos Unitários'!$C$22*'Custos Unitários'!$C$5))</f>
        <v>713083.68252243078</v>
      </c>
      <c r="M1358" s="1">
        <f>Tabela1[[#This Row],[Qtdade Amplificação]]*('Custos Unitários'!C$20)+IF(Tabela1[[#This Row],[Qtdade Amplificação]]&gt;4,TRUNC(Tabela1[[#This Row],[Qtdade Amplificação]]/4)*'Custos Unitários'!C$17,0)</f>
        <v>0</v>
      </c>
      <c r="N135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5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58" s="1">
        <f>'Custos Unitários'!$C$23*'Custos Unitários'!$C$6</f>
        <v>302692.44182889489</v>
      </c>
      <c r="Q1358" s="5">
        <f>SUM(Tabela2[[#This Row],[custo duto e fibra]:[custo infra estação]])</f>
        <v>1382247.922072662</v>
      </c>
      <c r="R1358" s="2">
        <f>Tabela1[[#This Row],[distância '[km']]]*(1+'Custos Unitários'!$C$8)*('Custos Unitários'!$C$21*'Custos Unitários'!$C$4*'Custos Unitários'!$E$21+'Custos Unitários'!$C$22*'Custos Unitários'!$C$5*'Custos Unitários'!$E$22)</f>
        <v>8557.0041902691701</v>
      </c>
      <c r="S1358" s="2">
        <f>Tabela1[[#This Row],[Qtdade Amplificação]]*('Custos Unitários'!D$20)+IF(Tabela1[[#This Row],[Qtdade Amplificação]]&gt;4,TRUNC(Tabela1[[#This Row],[Qtdade Amplificação]]/4)*'Custos Unitários'!D$17,0)</f>
        <v>0</v>
      </c>
      <c r="T135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5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58" s="2">
        <f>'Custos Unitários'!$C$23*'Custos Unitários'!$E$23*'Custos Unitários'!$C$6</f>
        <v>24215.39534631159</v>
      </c>
      <c r="W1358" s="5">
        <f>SUM(Tabela3[[#This Row],[opex duto e fibra]:[opex infra estação]])</f>
        <v>65759.644693751892</v>
      </c>
    </row>
    <row r="1359" spans="1:23" x14ac:dyDescent="0.25">
      <c r="A1359" s="10">
        <v>431915</v>
      </c>
      <c r="B1359" s="10" t="s">
        <v>32</v>
      </c>
      <c r="C1359" s="10" t="s">
        <v>4169</v>
      </c>
      <c r="D1359" s="10" t="s">
        <v>4170</v>
      </c>
      <c r="E1359" s="10">
        <v>430330</v>
      </c>
      <c r="F1359" s="10" t="s">
        <v>32</v>
      </c>
      <c r="G1359" s="10" t="s">
        <v>2740</v>
      </c>
      <c r="H1359" s="10" t="s">
        <v>2741</v>
      </c>
      <c r="I1359" s="10">
        <v>1</v>
      </c>
      <c r="J1359" s="11">
        <v>38.317999999999998</v>
      </c>
      <c r="K1359" s="11">
        <f>IF(Tabela1[[#This Row],[distância '[km']]]&gt;100,TRUNC(Tabela1[[#This Row],[distância '[km']]]/'Custos Unitários'!$C$7,0),0)</f>
        <v>0</v>
      </c>
      <c r="L1359" s="1">
        <f>Tabela1[[#This Row],[distância '[km']]]*(1+'Custos Unitários'!$C$8)*(('Custos Unitários'!$C$21*'Custos Unitários'!$C$4)+('Custos Unitários'!$C$22*'Custos Unitários'!$C$5))</f>
        <v>1466348.6394168991</v>
      </c>
      <c r="M1359" s="1">
        <f>Tabela1[[#This Row],[Qtdade Amplificação]]*('Custos Unitários'!C$20)+IF(Tabela1[[#This Row],[Qtdade Amplificação]]&gt;4,TRUNC(Tabela1[[#This Row],[Qtdade Amplificação]]/4)*'Custos Unitários'!C$17,0)</f>
        <v>0</v>
      </c>
      <c r="N135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5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59" s="1">
        <f>'Custos Unitários'!$C$23*'Custos Unitários'!$C$6</f>
        <v>302692.44182889489</v>
      </c>
      <c r="Q1359" s="5">
        <f>SUM(Tabela2[[#This Row],[custo duto e fibra]:[custo infra estação]])</f>
        <v>2135512.8789671301</v>
      </c>
      <c r="R1359" s="2">
        <f>Tabela1[[#This Row],[distância '[km']]]*(1+'Custos Unitários'!$C$8)*('Custos Unitários'!$C$21*'Custos Unitários'!$C$4*'Custos Unitários'!$E$21+'Custos Unitários'!$C$22*'Custos Unitários'!$C$5*'Custos Unitários'!$E$22)</f>
        <v>17596.18367300279</v>
      </c>
      <c r="S1359" s="2">
        <f>Tabela1[[#This Row],[Qtdade Amplificação]]*('Custos Unitários'!D$20)+IF(Tabela1[[#This Row],[Qtdade Amplificação]]&gt;4,TRUNC(Tabela1[[#This Row],[Qtdade Amplificação]]/4)*'Custos Unitários'!D$17,0)</f>
        <v>0</v>
      </c>
      <c r="T135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5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59" s="2">
        <f>'Custos Unitários'!$C$23*'Custos Unitários'!$E$23*'Custos Unitários'!$C$6</f>
        <v>24215.39534631159</v>
      </c>
      <c r="W1359" s="5">
        <f>SUM(Tabela3[[#This Row],[opex duto e fibra]:[opex infra estação]])</f>
        <v>74798.824176485519</v>
      </c>
    </row>
    <row r="1360" spans="1:23" x14ac:dyDescent="0.25">
      <c r="A1360" s="10">
        <v>251500</v>
      </c>
      <c r="B1360" s="10" t="s">
        <v>61</v>
      </c>
      <c r="C1360" s="10" t="s">
        <v>4171</v>
      </c>
      <c r="D1360" s="10" t="s">
        <v>4172</v>
      </c>
      <c r="E1360" s="10">
        <v>251150</v>
      </c>
      <c r="F1360" s="10" t="s">
        <v>61</v>
      </c>
      <c r="G1360" s="10" t="s">
        <v>4173</v>
      </c>
      <c r="H1360" s="10" t="s">
        <v>4174</v>
      </c>
      <c r="I1360" s="10">
        <v>1</v>
      </c>
      <c r="J1360" s="11">
        <v>8.0630000000000006</v>
      </c>
      <c r="K1360" s="11">
        <f>IF(Tabela1[[#This Row],[distância '[km']]]&gt;100,TRUNC(Tabela1[[#This Row],[distância '[km']]]/'Custos Unitários'!$C$7,0),0)</f>
        <v>0</v>
      </c>
      <c r="L1360" s="1">
        <f>Tabela1[[#This Row],[distância '[km']]]*(1+'Custos Unitários'!$C$8)*(('Custos Unitários'!$C$21*'Custos Unitários'!$C$4)+('Custos Unitários'!$C$22*'Custos Unitários'!$C$5))</f>
        <v>308553.91929689597</v>
      </c>
      <c r="M1360" s="1">
        <f>Tabela1[[#This Row],[Qtdade Amplificação]]*('Custos Unitários'!C$20)+IF(Tabela1[[#This Row],[Qtdade Amplificação]]&gt;4,TRUNC(Tabela1[[#This Row],[Qtdade Amplificação]]/4)*'Custos Unitários'!C$17,0)</f>
        <v>0</v>
      </c>
      <c r="N136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6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60" s="1">
        <f>'Custos Unitários'!$C$23*'Custos Unitários'!$C$6</f>
        <v>302692.44182889489</v>
      </c>
      <c r="Q1360" s="5">
        <f>SUM(Tabela2[[#This Row],[custo duto e fibra]:[custo infra estação]])</f>
        <v>977718.15884712723</v>
      </c>
      <c r="R1360" s="2">
        <f>Tabela1[[#This Row],[distância '[km']]]*(1+'Custos Unitários'!$C$8)*('Custos Unitários'!$C$21*'Custos Unitários'!$C$4*'Custos Unitários'!$E$21+'Custos Unitários'!$C$22*'Custos Unitários'!$C$5*'Custos Unitários'!$E$22)</f>
        <v>3702.6470315627516</v>
      </c>
      <c r="S1360" s="2">
        <f>Tabela1[[#This Row],[Qtdade Amplificação]]*('Custos Unitários'!D$20)+IF(Tabela1[[#This Row],[Qtdade Amplificação]]&gt;4,TRUNC(Tabela1[[#This Row],[Qtdade Amplificação]]/4)*'Custos Unitários'!D$17,0)</f>
        <v>0</v>
      </c>
      <c r="T136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6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60" s="2">
        <f>'Custos Unitários'!$C$23*'Custos Unitários'!$E$23*'Custos Unitários'!$C$6</f>
        <v>24215.39534631159</v>
      </c>
      <c r="W1360" s="5">
        <f>SUM(Tabela3[[#This Row],[opex duto e fibra]:[opex infra estação]])</f>
        <v>60905.287535045478</v>
      </c>
    </row>
    <row r="1361" spans="1:23" x14ac:dyDescent="0.25">
      <c r="A1361" s="10">
        <v>316380</v>
      </c>
      <c r="B1361" s="10" t="s">
        <v>37</v>
      </c>
      <c r="C1361" s="10" t="s">
        <v>4175</v>
      </c>
      <c r="D1361" s="10" t="s">
        <v>4176</v>
      </c>
      <c r="E1361" s="10">
        <v>311020</v>
      </c>
      <c r="F1361" s="10" t="s">
        <v>37</v>
      </c>
      <c r="G1361" s="10" t="s">
        <v>397</v>
      </c>
      <c r="H1361" s="10" t="s">
        <v>398</v>
      </c>
      <c r="I1361" s="10">
        <v>1</v>
      </c>
      <c r="J1361" s="11">
        <v>16.824999999999999</v>
      </c>
      <c r="K1361" s="11">
        <f>IF(Tabela1[[#This Row],[distância '[km']]]&gt;100,TRUNC(Tabela1[[#This Row],[distância '[km']]]/'Custos Unitários'!$C$7,0),0)</f>
        <v>0</v>
      </c>
      <c r="L1361" s="1">
        <f>Tabela1[[#This Row],[distância '[km']]]*(1+'Custos Unitários'!$C$8)*(('Custos Unitários'!$C$21*'Custos Unitários'!$C$4)+('Custos Unitários'!$C$22*'Custos Unitários'!$C$5))</f>
        <v>643857.08696146263</v>
      </c>
      <c r="M1361" s="1">
        <f>Tabela1[[#This Row],[Qtdade Amplificação]]*('Custos Unitários'!C$20)+IF(Tabela1[[#This Row],[Qtdade Amplificação]]&gt;4,TRUNC(Tabela1[[#This Row],[Qtdade Amplificação]]/4)*'Custos Unitários'!C$17,0)</f>
        <v>0</v>
      </c>
      <c r="N136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6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61" s="1">
        <f>'Custos Unitários'!$C$23*'Custos Unitários'!$C$6</f>
        <v>302692.44182889489</v>
      </c>
      <c r="Q1361" s="5">
        <f>SUM(Tabela2[[#This Row],[custo duto e fibra]:[custo infra estação]])</f>
        <v>1313021.3265116939</v>
      </c>
      <c r="R1361" s="2">
        <f>Tabela1[[#This Row],[distância '[km']]]*(1+'Custos Unitários'!$C$8)*('Custos Unitários'!$C$21*'Custos Unitários'!$C$4*'Custos Unitários'!$E$21+'Custos Unitários'!$C$22*'Custos Unitários'!$C$5*'Custos Unitários'!$E$22)</f>
        <v>7726.2850435375522</v>
      </c>
      <c r="S1361" s="2">
        <f>Tabela1[[#This Row],[Qtdade Amplificação]]*('Custos Unitários'!D$20)+IF(Tabela1[[#This Row],[Qtdade Amplificação]]&gt;4,TRUNC(Tabela1[[#This Row],[Qtdade Amplificação]]/4)*'Custos Unitários'!D$17,0)</f>
        <v>0</v>
      </c>
      <c r="T136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6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61" s="2">
        <f>'Custos Unitários'!$C$23*'Custos Unitários'!$E$23*'Custos Unitários'!$C$6</f>
        <v>24215.39534631159</v>
      </c>
      <c r="W1361" s="5">
        <f>SUM(Tabela3[[#This Row],[opex duto e fibra]:[opex infra estação]])</f>
        <v>64928.925547020277</v>
      </c>
    </row>
    <row r="1362" spans="1:23" x14ac:dyDescent="0.25">
      <c r="A1362" s="10">
        <v>221039</v>
      </c>
      <c r="B1362" s="10" t="s">
        <v>27</v>
      </c>
      <c r="C1362" s="10" t="s">
        <v>4177</v>
      </c>
      <c r="D1362" s="10" t="s">
        <v>4178</v>
      </c>
      <c r="E1362" s="10">
        <v>220970</v>
      </c>
      <c r="F1362" s="10" t="s">
        <v>27</v>
      </c>
      <c r="G1362" s="10" t="s">
        <v>4022</v>
      </c>
      <c r="H1362" s="10" t="s">
        <v>4023</v>
      </c>
      <c r="I1362" s="10">
        <v>1</v>
      </c>
      <c r="J1362" s="11">
        <v>60.988999999999997</v>
      </c>
      <c r="K1362" s="11">
        <f>IF(Tabela1[[#This Row],[distância '[km']]]&gt;100,TRUNC(Tabela1[[#This Row],[distância '[km']]]/'Custos Unitários'!$C$7,0),0)</f>
        <v>0</v>
      </c>
      <c r="L1362" s="1">
        <f>Tabela1[[#This Row],[distância '[km']]]*(1+'Custos Unitários'!$C$8)*(('Custos Unitários'!$C$21*'Custos Unitários'!$C$4)+('Custos Unitários'!$C$22*'Custos Unitários'!$C$5))</f>
        <v>2333919.7549297265</v>
      </c>
      <c r="M1362" s="1">
        <f>Tabela1[[#This Row],[Qtdade Amplificação]]*('Custos Unitários'!C$20)+IF(Tabela1[[#This Row],[Qtdade Amplificação]]&gt;4,TRUNC(Tabela1[[#This Row],[Qtdade Amplificação]]/4)*'Custos Unitários'!C$17,0)</f>
        <v>0</v>
      </c>
      <c r="N136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36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362" s="1">
        <f>'Custos Unitários'!$C$23*'Custos Unitários'!$C$6</f>
        <v>302692.44182889489</v>
      </c>
      <c r="Q1362" s="5">
        <f>SUM(Tabela2[[#This Row],[custo duto e fibra]:[custo infra estação]])</f>
        <v>3008493.6824305998</v>
      </c>
      <c r="R1362" s="2">
        <f>Tabela1[[#This Row],[distância '[km']]]*(1+'Custos Unitários'!$C$8)*('Custos Unitários'!$C$21*'Custos Unitários'!$C$4*'Custos Unitários'!$E$21+'Custos Unitários'!$C$22*'Custos Unitários'!$C$5*'Custos Unitários'!$E$22)</f>
        <v>28007.037059156719</v>
      </c>
      <c r="S1362" s="2">
        <f>Tabela1[[#This Row],[Qtdade Amplificação]]*('Custos Unitários'!D$20)+IF(Tabela1[[#This Row],[Qtdade Amplificação]]&gt;4,TRUNC(Tabela1[[#This Row],[Qtdade Amplificação]]/4)*'Custos Unitários'!D$17,0)</f>
        <v>0</v>
      </c>
      <c r="T136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36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362" s="2">
        <f>'Custos Unitários'!$C$23*'Custos Unitários'!$E$23*'Custos Unitários'!$C$6</f>
        <v>24215.39534631159</v>
      </c>
      <c r="W1362" s="5">
        <f>SUM(Tabela3[[#This Row],[opex duto e fibra]:[opex infra estação]])</f>
        <v>85750.646357703663</v>
      </c>
    </row>
    <row r="1363" spans="1:23" x14ac:dyDescent="0.25">
      <c r="A1363" s="10">
        <v>110032</v>
      </c>
      <c r="B1363" s="10" t="s">
        <v>180</v>
      </c>
      <c r="C1363" s="10" t="s">
        <v>4179</v>
      </c>
      <c r="D1363" s="10" t="s">
        <v>4180</v>
      </c>
      <c r="E1363" s="10">
        <v>110014</v>
      </c>
      <c r="F1363" s="10" t="s">
        <v>180</v>
      </c>
      <c r="G1363" s="10" t="s">
        <v>4808</v>
      </c>
      <c r="H1363" s="10" t="s">
        <v>4809</v>
      </c>
      <c r="I1363" s="10">
        <v>1</v>
      </c>
      <c r="J1363" s="11">
        <v>51.917000000000002</v>
      </c>
      <c r="K1363" s="11">
        <f>IF(Tabela1[[#This Row],[distância '[km']]]&gt;100,TRUNC(Tabela1[[#This Row],[distância '[km']]]/'Custos Unitários'!$C$7,0),0)</f>
        <v>0</v>
      </c>
      <c r="L1363" s="1">
        <f>Tabela1[[#This Row],[distância '[km']]]*(1+'Custos Unitários'!$C$8)*(('Custos Unitários'!$C$21*'Custos Unitários'!$C$4)+('Custos Unitários'!$C$22*'Custos Unitários'!$C$5))</f>
        <v>1986753.54435532</v>
      </c>
      <c r="M1363" s="1">
        <f>Tabela1[[#This Row],[Qtdade Amplificação]]*('Custos Unitários'!C$20)+IF(Tabela1[[#This Row],[Qtdade Amplificação]]&gt;4,TRUNC(Tabela1[[#This Row],[Qtdade Amplificação]]/4)*'Custos Unitários'!C$17,0)</f>
        <v>0</v>
      </c>
      <c r="N136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36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363" s="1">
        <f>'Custos Unitários'!$C$23*'Custos Unitários'!$C$6</f>
        <v>302692.44182889489</v>
      </c>
      <c r="Q1363" s="5">
        <f>SUM(Tabela2[[#This Row],[custo duto e fibra]:[custo infra estação]])</f>
        <v>2661327.4718561936</v>
      </c>
      <c r="R1363" s="2">
        <f>Tabela1[[#This Row],[distância '[km']]]*(1+'Custos Unitários'!$C$8)*('Custos Unitários'!$C$21*'Custos Unitários'!$C$4*'Custos Unitários'!$E$21+'Custos Unitários'!$C$22*'Custos Unitários'!$C$5*'Custos Unitários'!$E$22)</f>
        <v>23841.04253226384</v>
      </c>
      <c r="S1363" s="2">
        <f>Tabela1[[#This Row],[Qtdade Amplificação]]*('Custos Unitários'!D$20)+IF(Tabela1[[#This Row],[Qtdade Amplificação]]&gt;4,TRUNC(Tabela1[[#This Row],[Qtdade Amplificação]]/4)*'Custos Unitários'!D$17,0)</f>
        <v>0</v>
      </c>
      <c r="T136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36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363" s="2">
        <f>'Custos Unitários'!$C$23*'Custos Unitários'!$E$23*'Custos Unitários'!$C$6</f>
        <v>24215.39534631159</v>
      </c>
      <c r="W1363" s="5">
        <f>SUM(Tabela3[[#This Row],[opex duto e fibra]:[opex infra estação]])</f>
        <v>81584.651830810792</v>
      </c>
    </row>
    <row r="1364" spans="1:23" x14ac:dyDescent="0.25">
      <c r="A1364" s="10">
        <v>522026</v>
      </c>
      <c r="B1364" s="10" t="s">
        <v>42</v>
      </c>
      <c r="C1364" s="10" t="s">
        <v>4181</v>
      </c>
      <c r="D1364" s="10" t="s">
        <v>4182</v>
      </c>
      <c r="E1364" s="10">
        <v>520330</v>
      </c>
      <c r="F1364" s="10" t="s">
        <v>42</v>
      </c>
      <c r="G1364" s="10" t="s">
        <v>1448</v>
      </c>
      <c r="H1364" s="10" t="s">
        <v>1449</v>
      </c>
      <c r="I1364" s="10">
        <v>1</v>
      </c>
      <c r="J1364" s="11">
        <v>36.862000000000002</v>
      </c>
      <c r="K1364" s="11">
        <f>IF(Tabela1[[#This Row],[distância '[km']]]&gt;100,TRUNC(Tabela1[[#This Row],[distância '[km']]]/'Custos Unitários'!$C$7,0),0)</f>
        <v>0</v>
      </c>
      <c r="L1364" s="1">
        <f>Tabela1[[#This Row],[distância '[km']]]*(1+'Custos Unitários'!$C$8)*(('Custos Unitários'!$C$21*'Custos Unitários'!$C$4)+('Custos Unitários'!$C$22*'Custos Unitários'!$C$5))</f>
        <v>1410630.6056210068</v>
      </c>
      <c r="M1364" s="1">
        <f>Tabela1[[#This Row],[Qtdade Amplificação]]*('Custos Unitários'!C$20)+IF(Tabela1[[#This Row],[Qtdade Amplificação]]&gt;4,TRUNC(Tabela1[[#This Row],[Qtdade Amplificação]]/4)*'Custos Unitários'!C$17,0)</f>
        <v>0</v>
      </c>
      <c r="N136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6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64" s="1">
        <f>'Custos Unitários'!$C$23*'Custos Unitários'!$C$6</f>
        <v>302692.44182889489</v>
      </c>
      <c r="Q1364" s="5">
        <f>SUM(Tabela2[[#This Row],[custo duto e fibra]:[custo infra estação]])</f>
        <v>2079794.8451712378</v>
      </c>
      <c r="R1364" s="2">
        <f>Tabela1[[#This Row],[distância '[km']]]*(1+'Custos Unitários'!$C$8)*('Custos Unitários'!$C$21*'Custos Unitários'!$C$4*'Custos Unitários'!$E$21+'Custos Unitários'!$C$22*'Custos Unitários'!$C$5*'Custos Unitários'!$E$22)</f>
        <v>16927.567267452083</v>
      </c>
      <c r="S1364" s="2">
        <f>Tabela1[[#This Row],[Qtdade Amplificação]]*('Custos Unitários'!D$20)+IF(Tabela1[[#This Row],[Qtdade Amplificação]]&gt;4,TRUNC(Tabela1[[#This Row],[Qtdade Amplificação]]/4)*'Custos Unitários'!D$17,0)</f>
        <v>0</v>
      </c>
      <c r="T136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6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64" s="2">
        <f>'Custos Unitários'!$C$23*'Custos Unitários'!$E$23*'Custos Unitários'!$C$6</f>
        <v>24215.39534631159</v>
      </c>
      <c r="W1364" s="5">
        <f>SUM(Tabela3[[#This Row],[opex duto e fibra]:[opex infra estação]])</f>
        <v>74130.207770934809</v>
      </c>
    </row>
    <row r="1365" spans="1:23" x14ac:dyDescent="0.25">
      <c r="A1365" s="10">
        <v>221040</v>
      </c>
      <c r="B1365" s="10" t="s">
        <v>27</v>
      </c>
      <c r="C1365" s="10" t="s">
        <v>4183</v>
      </c>
      <c r="D1365" s="10" t="s">
        <v>4184</v>
      </c>
      <c r="E1365" s="10">
        <v>220260</v>
      </c>
      <c r="F1365" s="10" t="s">
        <v>27</v>
      </c>
      <c r="G1365" s="10" t="s">
        <v>1172</v>
      </c>
      <c r="H1365" s="10" t="s">
        <v>1173</v>
      </c>
      <c r="I1365" s="10">
        <v>1</v>
      </c>
      <c r="J1365" s="11">
        <v>37.270000000000003</v>
      </c>
      <c r="K1365" s="11">
        <f>IF(Tabela1[[#This Row],[distância '[km']]]&gt;100,TRUNC(Tabela1[[#This Row],[distância '[km']]]/'Custos Unitários'!$C$7,0),0)</f>
        <v>0</v>
      </c>
      <c r="L1365" s="1">
        <f>Tabela1[[#This Row],[distância '[km']]]*(1+'Custos Unitários'!$C$8)*(('Custos Unitários'!$C$21*'Custos Unitários'!$C$4)+('Custos Unitários'!$C$22*'Custos Unitários'!$C$5))</f>
        <v>1426243.9008055702</v>
      </c>
      <c r="M1365" s="1">
        <f>Tabela1[[#This Row],[Qtdade Amplificação]]*('Custos Unitários'!C$20)+IF(Tabela1[[#This Row],[Qtdade Amplificação]]&gt;4,TRUNC(Tabela1[[#This Row],[Qtdade Amplificação]]/4)*'Custos Unitários'!C$17,0)</f>
        <v>0</v>
      </c>
      <c r="N136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6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65" s="1">
        <f>'Custos Unitários'!$C$23*'Custos Unitários'!$C$6</f>
        <v>302692.44182889489</v>
      </c>
      <c r="Q1365" s="5">
        <f>SUM(Tabela2[[#This Row],[custo duto e fibra]:[custo infra estação]])</f>
        <v>2095408.1403558012</v>
      </c>
      <c r="R1365" s="2">
        <f>Tabela1[[#This Row],[distância '[km']]]*(1+'Custos Unitários'!$C$8)*('Custos Unitários'!$C$21*'Custos Unitários'!$C$4*'Custos Unitários'!$E$21+'Custos Unitários'!$C$22*'Custos Unitários'!$C$5*'Custos Unitários'!$E$22)</f>
        <v>17114.926809666842</v>
      </c>
      <c r="S1365" s="2">
        <f>Tabela1[[#This Row],[Qtdade Amplificação]]*('Custos Unitários'!D$20)+IF(Tabela1[[#This Row],[Qtdade Amplificação]]&gt;4,TRUNC(Tabela1[[#This Row],[Qtdade Amplificação]]/4)*'Custos Unitários'!D$17,0)</f>
        <v>0</v>
      </c>
      <c r="T136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6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65" s="2">
        <f>'Custos Unitários'!$C$23*'Custos Unitários'!$E$23*'Custos Unitários'!$C$6</f>
        <v>24215.39534631159</v>
      </c>
      <c r="W1365" s="5">
        <f>SUM(Tabela3[[#This Row],[opex duto e fibra]:[opex infra estação]])</f>
        <v>74317.567313149571</v>
      </c>
    </row>
    <row r="1366" spans="1:23" x14ac:dyDescent="0.25">
      <c r="A1366" s="10">
        <v>270870</v>
      </c>
      <c r="B1366" s="10" t="s">
        <v>589</v>
      </c>
      <c r="C1366" s="10" t="s">
        <v>4185</v>
      </c>
      <c r="D1366" s="10" t="s">
        <v>4186</v>
      </c>
      <c r="E1366" s="10">
        <v>270740</v>
      </c>
      <c r="F1366" s="10" t="s">
        <v>589</v>
      </c>
      <c r="G1366" s="10" t="s">
        <v>4187</v>
      </c>
      <c r="H1366" s="10" t="s">
        <v>4188</v>
      </c>
      <c r="I1366" s="10">
        <v>1</v>
      </c>
      <c r="J1366" s="11">
        <v>16.364000000000001</v>
      </c>
      <c r="K1366" s="11">
        <f>IF(Tabela1[[#This Row],[distância '[km']]]&gt;100,TRUNC(Tabela1[[#This Row],[distância '[km']]]/'Custos Unitários'!$C$7,0),0)</f>
        <v>0</v>
      </c>
      <c r="L1366" s="1">
        <f>Tabela1[[#This Row],[distância '[km']]]*(1+'Custos Unitários'!$C$8)*(('Custos Unitários'!$C$21*'Custos Unitários'!$C$4)+('Custos Unitários'!$C$22*'Custos Unitários'!$C$5))</f>
        <v>626215.5941181205</v>
      </c>
      <c r="M1366" s="1">
        <f>Tabela1[[#This Row],[Qtdade Amplificação]]*('Custos Unitários'!C$20)+IF(Tabela1[[#This Row],[Qtdade Amplificação]]&gt;4,TRUNC(Tabela1[[#This Row],[Qtdade Amplificação]]/4)*'Custos Unitários'!C$17,0)</f>
        <v>0</v>
      </c>
      <c r="N136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6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66" s="1">
        <f>'Custos Unitários'!$C$23*'Custos Unitários'!$C$6</f>
        <v>302692.44182889489</v>
      </c>
      <c r="Q1366" s="5">
        <f>SUM(Tabela2[[#This Row],[custo duto e fibra]:[custo infra estação]])</f>
        <v>1295379.8336683516</v>
      </c>
      <c r="R1366" s="2">
        <f>Tabela1[[#This Row],[distância '[km']]]*(1+'Custos Unitários'!$C$8)*('Custos Unitários'!$C$21*'Custos Unitários'!$C$4*'Custos Unitários'!$E$21+'Custos Unitários'!$C$22*'Custos Unitários'!$C$5*'Custos Unitários'!$E$22)</f>
        <v>7514.5871294174458</v>
      </c>
      <c r="S1366" s="2">
        <f>Tabela1[[#This Row],[Qtdade Amplificação]]*('Custos Unitários'!D$20)+IF(Tabela1[[#This Row],[Qtdade Amplificação]]&gt;4,TRUNC(Tabela1[[#This Row],[Qtdade Amplificação]]/4)*'Custos Unitários'!D$17,0)</f>
        <v>0</v>
      </c>
      <c r="T136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6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66" s="2">
        <f>'Custos Unitários'!$C$23*'Custos Unitários'!$E$23*'Custos Unitários'!$C$6</f>
        <v>24215.39534631159</v>
      </c>
      <c r="W1366" s="5">
        <f>SUM(Tabela3[[#This Row],[opex duto e fibra]:[opex infra estação]])</f>
        <v>64717.227632900176</v>
      </c>
    </row>
    <row r="1367" spans="1:23" x14ac:dyDescent="0.25">
      <c r="A1367" s="10">
        <v>522028</v>
      </c>
      <c r="B1367" s="10" t="s">
        <v>42</v>
      </c>
      <c r="C1367" s="10" t="s">
        <v>4189</v>
      </c>
      <c r="D1367" s="10" t="s">
        <v>4190</v>
      </c>
      <c r="E1367" s="10">
        <v>520500</v>
      </c>
      <c r="F1367" s="10" t="s">
        <v>42</v>
      </c>
      <c r="G1367" s="10" t="s">
        <v>4191</v>
      </c>
      <c r="H1367" s="10" t="s">
        <v>4192</v>
      </c>
      <c r="I1367" s="10">
        <v>1</v>
      </c>
      <c r="J1367" s="11">
        <v>13.521000000000001</v>
      </c>
      <c r="K1367" s="11">
        <f>IF(Tabela1[[#This Row],[distância '[km']]]&gt;100,TRUNC(Tabela1[[#This Row],[distância '[km']]]/'Custos Unitários'!$C$7,0),0)</f>
        <v>0</v>
      </c>
      <c r="L1367" s="1">
        <f>Tabela1[[#This Row],[distância '[km']]]*(1+'Custos Unitários'!$C$8)*(('Custos Unitários'!$C$21*'Custos Unitários'!$C$4)+('Custos Unitários'!$C$22*'Custos Unitários'!$C$5))</f>
        <v>517420.01027078385</v>
      </c>
      <c r="M1367" s="1">
        <f>Tabela1[[#This Row],[Qtdade Amplificação]]*('Custos Unitários'!C$20)+IF(Tabela1[[#This Row],[Qtdade Amplificação]]&gt;4,TRUNC(Tabela1[[#This Row],[Qtdade Amplificação]]/4)*'Custos Unitários'!C$17,0)</f>
        <v>0</v>
      </c>
      <c r="N136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6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67" s="1">
        <f>'Custos Unitários'!$C$23*'Custos Unitários'!$C$6</f>
        <v>302692.44182889489</v>
      </c>
      <c r="Q1367" s="5">
        <f>SUM(Tabela2[[#This Row],[custo duto e fibra]:[custo infra estação]])</f>
        <v>1186584.2498210152</v>
      </c>
      <c r="R1367" s="2">
        <f>Tabela1[[#This Row],[distância '[km']]]*(1+'Custos Unitários'!$C$8)*('Custos Unitários'!$C$21*'Custos Unitários'!$C$4*'Custos Unitários'!$E$21+'Custos Unitários'!$C$22*'Custos Unitários'!$C$5*'Custos Unitários'!$E$22)</f>
        <v>6209.0401232494069</v>
      </c>
      <c r="S1367" s="2">
        <f>Tabela1[[#This Row],[Qtdade Amplificação]]*('Custos Unitários'!D$20)+IF(Tabela1[[#This Row],[Qtdade Amplificação]]&gt;4,TRUNC(Tabela1[[#This Row],[Qtdade Amplificação]]/4)*'Custos Unitários'!D$17,0)</f>
        <v>0</v>
      </c>
      <c r="T136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6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67" s="2">
        <f>'Custos Unitários'!$C$23*'Custos Unitários'!$E$23*'Custos Unitários'!$C$6</f>
        <v>24215.39534631159</v>
      </c>
      <c r="W1367" s="5">
        <f>SUM(Tabela3[[#This Row],[opex duto e fibra]:[opex infra estação]])</f>
        <v>63411.680626732137</v>
      </c>
    </row>
    <row r="1368" spans="1:23" x14ac:dyDescent="0.25">
      <c r="A1368" s="10">
        <v>130390</v>
      </c>
      <c r="B1368" s="10" t="s">
        <v>213</v>
      </c>
      <c r="C1368" s="10" t="s">
        <v>4193</v>
      </c>
      <c r="D1368" s="10" t="s">
        <v>4194</v>
      </c>
      <c r="E1368" s="10">
        <v>130420</v>
      </c>
      <c r="F1368" s="10" t="s">
        <v>213</v>
      </c>
      <c r="G1368" s="10" t="s">
        <v>4712</v>
      </c>
      <c r="H1368" s="10" t="s">
        <v>4728</v>
      </c>
      <c r="I1368" s="10">
        <v>0</v>
      </c>
      <c r="J1368" s="11">
        <v>471.88992775043198</v>
      </c>
      <c r="K1368" s="11">
        <f>IF(Tabela1[[#This Row],[distância '[km']]]&gt;100,TRUNC(Tabela1[[#This Row],[distância '[km']]]/'Custos Unitários'!$C$7,0),0)</f>
        <v>6</v>
      </c>
      <c r="L1368" s="1">
        <f>Tabela1[[#This Row],[distância '[km']]]*(1+'Custos Unitários'!$C$8)*(('Custos Unitários'!$C$21*'Custos Unitários'!$C$4)+('Custos Unitários'!$C$22*'Custos Unitários'!$C$5))</f>
        <v>18058227.295563046</v>
      </c>
      <c r="M1368" s="1">
        <f>Tabela1[[#This Row],[Qtdade Amplificação]]*('Custos Unitários'!C$20)+IF(Tabela1[[#This Row],[Qtdade Amplificação]]&gt;4,TRUNC(Tabela1[[#This Row],[Qtdade Amplificação]]/4)*'Custos Unitários'!C$17,0)</f>
        <v>1456582.9488535186</v>
      </c>
      <c r="N136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36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368" s="1">
        <f>'Custos Unitários'!$C$23*'Custos Unitários'!$C$6</f>
        <v>302692.44182889489</v>
      </c>
      <c r="Q1368" s="5">
        <f>SUM(Tabela2[[#This Row],[custo duto e fibra]:[custo infra estação]])</f>
        <v>20235285.825058263</v>
      </c>
      <c r="R1368" s="2">
        <f>Tabela1[[#This Row],[distância '[km']]]*(1+'Custos Unitários'!$C$8)*('Custos Unitários'!$C$21*'Custos Unitários'!$C$4*'Custos Unitários'!$E$21+'Custos Unitários'!$C$22*'Custos Unitários'!$C$5*'Custos Unitários'!$E$22)</f>
        <v>216698.72754675653</v>
      </c>
      <c r="S1368" s="2">
        <f>Tabela1[[#This Row],[Qtdade Amplificação]]*('Custos Unitários'!D$20)+IF(Tabela1[[#This Row],[Qtdade Amplificação]]&gt;4,TRUNC(Tabela1[[#This Row],[Qtdade Amplificação]]/4)*'Custos Unitários'!D$17,0)</f>
        <v>113327.70203302121</v>
      </c>
      <c r="T136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36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368" s="2">
        <f>'Custos Unitários'!$C$23*'Custos Unitários'!$E$23*'Custos Unitários'!$C$6</f>
        <v>24215.39534631159</v>
      </c>
      <c r="W1368" s="5">
        <f>SUM(Tabela3[[#This Row],[opex duto e fibra]:[opex infra estação]])</f>
        <v>392360.20419240743</v>
      </c>
    </row>
    <row r="1369" spans="1:23" x14ac:dyDescent="0.25">
      <c r="A1369" s="10">
        <v>241270</v>
      </c>
      <c r="B1369" s="10" t="s">
        <v>80</v>
      </c>
      <c r="C1369" s="10" t="s">
        <v>4197</v>
      </c>
      <c r="D1369" s="10" t="s">
        <v>4198</v>
      </c>
      <c r="E1369" s="10">
        <v>240933</v>
      </c>
      <c r="F1369" s="10" t="s">
        <v>80</v>
      </c>
      <c r="G1369" s="10" t="s">
        <v>2043</v>
      </c>
      <c r="H1369" s="10" t="s">
        <v>2044</v>
      </c>
      <c r="I1369" s="10">
        <v>1</v>
      </c>
      <c r="J1369" s="11">
        <v>12.736000000000001</v>
      </c>
      <c r="K1369" s="11">
        <f>IF(Tabela1[[#This Row],[distância '[km']]]&gt;100,TRUNC(Tabela1[[#This Row],[distância '[km']]]/'Custos Unitários'!$C$7,0),0)</f>
        <v>0</v>
      </c>
      <c r="L1369" s="1">
        <f>Tabela1[[#This Row],[distância '[km']]]*(1+'Custos Unitários'!$C$8)*(('Custos Unitários'!$C$21*'Custos Unitários'!$C$4)+('Custos Unitários'!$C$22*'Custos Unitários'!$C$5))</f>
        <v>487379.72419264127</v>
      </c>
      <c r="M1369" s="1">
        <f>Tabela1[[#This Row],[Qtdade Amplificação]]*('Custos Unitários'!C$20)+IF(Tabela1[[#This Row],[Qtdade Amplificação]]&gt;4,TRUNC(Tabela1[[#This Row],[Qtdade Amplificação]]/4)*'Custos Unitários'!C$17,0)</f>
        <v>0</v>
      </c>
      <c r="N136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6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69" s="1">
        <f>'Custos Unitários'!$C$23*'Custos Unitários'!$C$6</f>
        <v>302692.44182889489</v>
      </c>
      <c r="Q1369" s="5">
        <f>SUM(Tabela2[[#This Row],[custo duto e fibra]:[custo infra estação]])</f>
        <v>1156543.9637428725</v>
      </c>
      <c r="R1369" s="2">
        <f>Tabela1[[#This Row],[distância '[km']]]*(1+'Custos Unitários'!$C$8)*('Custos Unitários'!$C$21*'Custos Unitários'!$C$4*'Custos Unitários'!$E$21+'Custos Unitários'!$C$22*'Custos Unitários'!$C$5*'Custos Unitários'!$E$22)</f>
        <v>5848.556690311696</v>
      </c>
      <c r="S1369" s="2">
        <f>Tabela1[[#This Row],[Qtdade Amplificação]]*('Custos Unitários'!D$20)+IF(Tabela1[[#This Row],[Qtdade Amplificação]]&gt;4,TRUNC(Tabela1[[#This Row],[Qtdade Amplificação]]/4)*'Custos Unitários'!D$17,0)</f>
        <v>0</v>
      </c>
      <c r="T136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6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69" s="2">
        <f>'Custos Unitários'!$C$23*'Custos Unitários'!$E$23*'Custos Unitários'!$C$6</f>
        <v>24215.39534631159</v>
      </c>
      <c r="W1369" s="5">
        <f>SUM(Tabela3[[#This Row],[opex duto e fibra]:[opex infra estação]])</f>
        <v>63051.197193794418</v>
      </c>
    </row>
    <row r="1370" spans="1:23" x14ac:dyDescent="0.25">
      <c r="A1370" s="10">
        <v>316390</v>
      </c>
      <c r="B1370" s="10" t="s">
        <v>37</v>
      </c>
      <c r="C1370" s="10" t="s">
        <v>4921</v>
      </c>
      <c r="D1370" s="10" t="s">
        <v>4922</v>
      </c>
      <c r="E1370" s="10">
        <v>313690</v>
      </c>
      <c r="F1370" s="10" t="s">
        <v>37</v>
      </c>
      <c r="G1370" s="10" t="s">
        <v>4923</v>
      </c>
      <c r="H1370" s="10" t="s">
        <v>4924</v>
      </c>
      <c r="I1370" s="10">
        <v>1</v>
      </c>
      <c r="J1370" s="11">
        <v>17.501000000000001</v>
      </c>
      <c r="K1370" s="11">
        <f>IF(Tabela1[[#This Row],[distância '[km']]]&gt;100,TRUNC(Tabela1[[#This Row],[distância '[km']]]/'Custos Unitários'!$C$7,0),0)</f>
        <v>0</v>
      </c>
      <c r="L1370" s="1">
        <f>Tabela1[[#This Row],[distância '[km']]]*(1+'Custos Unitários'!$C$8)*(('Custos Unitários'!$C$21*'Custos Unitários'!$C$4)+('Custos Unitários'!$C$22*'Custos Unitários'!$C$5))</f>
        <v>669726.1740809842</v>
      </c>
      <c r="M1370" s="1">
        <f>Tabela1[[#This Row],[Qtdade Amplificação]]*('Custos Unitários'!C$20)+IF(Tabela1[[#This Row],[Qtdade Amplificação]]&gt;4,TRUNC(Tabela1[[#This Row],[Qtdade Amplificação]]/4)*'Custos Unitários'!C$17,0)</f>
        <v>0</v>
      </c>
      <c r="N137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7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70" s="1">
        <f>'Custos Unitários'!$C$23*'Custos Unitários'!$C$6</f>
        <v>302692.44182889489</v>
      </c>
      <c r="Q1370" s="5">
        <f>SUM(Tabela2[[#This Row],[custo duto e fibra]:[custo infra estação]])</f>
        <v>1338890.4136312155</v>
      </c>
      <c r="R1370" s="2">
        <f>Tabela1[[#This Row],[distância '[km']]]*(1+'Custos Unitários'!$C$8)*('Custos Unitários'!$C$21*'Custos Unitários'!$C$4*'Custos Unitários'!$E$21+'Custos Unitários'!$C$22*'Custos Unitários'!$C$5*'Custos Unitários'!$E$22)</f>
        <v>8036.7140889718112</v>
      </c>
      <c r="S1370" s="2">
        <f>Tabela1[[#This Row],[Qtdade Amplificação]]*('Custos Unitários'!D$20)+IF(Tabela1[[#This Row],[Qtdade Amplificação]]&gt;4,TRUNC(Tabela1[[#This Row],[Qtdade Amplificação]]/4)*'Custos Unitários'!D$17,0)</f>
        <v>0</v>
      </c>
      <c r="T137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7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70" s="2">
        <f>'Custos Unitários'!$C$23*'Custos Unitários'!$E$23*'Custos Unitários'!$C$6</f>
        <v>24215.39534631159</v>
      </c>
      <c r="W1370" s="5">
        <f>SUM(Tabela3[[#This Row],[opex duto e fibra]:[opex infra estação]])</f>
        <v>65239.354592454532</v>
      </c>
    </row>
    <row r="1371" spans="1:23" x14ac:dyDescent="0.25">
      <c r="A1371" s="10">
        <v>431936</v>
      </c>
      <c r="B1371" s="10" t="s">
        <v>32</v>
      </c>
      <c r="C1371" s="10" t="s">
        <v>4199</v>
      </c>
      <c r="D1371" s="10" t="s">
        <v>4200</v>
      </c>
      <c r="E1371" s="10">
        <v>430215</v>
      </c>
      <c r="F1371" s="10" t="s">
        <v>32</v>
      </c>
      <c r="G1371" s="10" t="s">
        <v>4925</v>
      </c>
      <c r="H1371" s="10" t="s">
        <v>4926</v>
      </c>
      <c r="I1371" s="10">
        <v>1</v>
      </c>
      <c r="J1371" s="11">
        <v>15.787000000000001</v>
      </c>
      <c r="K1371" s="11">
        <f>IF(Tabela1[[#This Row],[distância '[km']]]&gt;100,TRUNC(Tabela1[[#This Row],[distância '[km']]]/'Custos Unitários'!$C$7,0),0)</f>
        <v>0</v>
      </c>
      <c r="L1371" s="1">
        <f>Tabela1[[#This Row],[distância '[km']]]*(1+'Custos Unitários'!$C$8)*(('Custos Unitários'!$C$21*'Custos Unitários'!$C$4)+('Custos Unitários'!$C$22*'Custos Unitários'!$C$5))</f>
        <v>604135.02715367684</v>
      </c>
      <c r="M1371" s="1">
        <f>Tabela1[[#This Row],[Qtdade Amplificação]]*('Custos Unitários'!C$20)+IF(Tabela1[[#This Row],[Qtdade Amplificação]]&gt;4,TRUNC(Tabela1[[#This Row],[Qtdade Amplificação]]/4)*'Custos Unitários'!C$17,0)</f>
        <v>0</v>
      </c>
      <c r="N137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7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71" s="1">
        <f>'Custos Unitários'!$C$23*'Custos Unitários'!$C$6</f>
        <v>302692.44182889489</v>
      </c>
      <c r="Q1371" s="5">
        <f>SUM(Tabela2[[#This Row],[custo duto e fibra]:[custo infra estação]])</f>
        <v>1273299.2667039081</v>
      </c>
      <c r="R1371" s="2">
        <f>Tabela1[[#This Row],[distância '[km']]]*(1+'Custos Unitários'!$C$8)*('Custos Unitários'!$C$21*'Custos Unitários'!$C$4*'Custos Unitários'!$E$21+'Custos Unitários'!$C$22*'Custos Unitários'!$C$5*'Custos Unitários'!$E$22)</f>
        <v>7249.6203258441228</v>
      </c>
      <c r="S1371" s="2">
        <f>Tabela1[[#This Row],[Qtdade Amplificação]]*('Custos Unitários'!D$20)+IF(Tabela1[[#This Row],[Qtdade Amplificação]]&gt;4,TRUNC(Tabela1[[#This Row],[Qtdade Amplificação]]/4)*'Custos Unitários'!D$17,0)</f>
        <v>0</v>
      </c>
      <c r="T137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7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71" s="2">
        <f>'Custos Unitários'!$C$23*'Custos Unitários'!$E$23*'Custos Unitários'!$C$6</f>
        <v>24215.39534631159</v>
      </c>
      <c r="W1371" s="5">
        <f>SUM(Tabela3[[#This Row],[opex duto e fibra]:[opex infra estação]])</f>
        <v>64452.260829326849</v>
      </c>
    </row>
    <row r="1372" spans="1:23" x14ac:dyDescent="0.25">
      <c r="A1372" s="10">
        <v>316410</v>
      </c>
      <c r="B1372" s="10" t="s">
        <v>37</v>
      </c>
      <c r="C1372" s="10" t="s">
        <v>4203</v>
      </c>
      <c r="D1372" s="10" t="s">
        <v>4204</v>
      </c>
      <c r="E1372" s="10">
        <v>313610</v>
      </c>
      <c r="F1372" s="10" t="s">
        <v>37</v>
      </c>
      <c r="G1372" s="10" t="s">
        <v>797</v>
      </c>
      <c r="H1372" s="10" t="s">
        <v>798</v>
      </c>
      <c r="I1372" s="10">
        <v>1</v>
      </c>
      <c r="J1372" s="11">
        <v>137.01300000000001</v>
      </c>
      <c r="K1372" s="11">
        <f>IF(Tabela1[[#This Row],[distância '[km']]]&gt;100,TRUNC(Tabela1[[#This Row],[distância '[km']]]/'Custos Unitários'!$C$7,0),0)</f>
        <v>1</v>
      </c>
      <c r="L1372" s="1">
        <f>Tabela1[[#This Row],[distância '[km']]]*(1+'Custos Unitários'!$C$8)*(('Custos Unitários'!$C$21*'Custos Unitários'!$C$4)+('Custos Unitários'!$C$22*'Custos Unitários'!$C$5))</f>
        <v>5243197.0909866802</v>
      </c>
      <c r="M1372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137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37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372" s="1">
        <f>'Custos Unitários'!$C$23*'Custos Unitários'!$C$6</f>
        <v>302692.44182889489</v>
      </c>
      <c r="Q1372" s="5">
        <f>SUM(Tabela2[[#This Row],[custo duto e fibra]:[custo infra estação]])</f>
        <v>6196680.4434407838</v>
      </c>
      <c r="R1372" s="2">
        <f>Tabela1[[#This Row],[distância '[km']]]*(1+'Custos Unitários'!$C$8)*('Custos Unitários'!$C$21*'Custos Unitários'!$C$4*'Custos Unitários'!$E$21+'Custos Unitários'!$C$22*'Custos Unitários'!$C$5*'Custos Unitários'!$E$22)</f>
        <v>62918.365091840169</v>
      </c>
      <c r="S1372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137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37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372" s="2">
        <f>'Custos Unitários'!$C$23*'Custos Unitários'!$E$23*'Custos Unitários'!$C$6</f>
        <v>24215.39534631159</v>
      </c>
      <c r="W1372" s="5">
        <f>SUM(Tabela3[[#This Row],[opex duto e fibra]:[opex infra estação]])</f>
        <v>143164.48474365487</v>
      </c>
    </row>
    <row r="1373" spans="1:23" x14ac:dyDescent="0.25">
      <c r="A1373" s="10">
        <v>211157</v>
      </c>
      <c r="B1373" s="10" t="s">
        <v>17</v>
      </c>
      <c r="C1373" s="10" t="s">
        <v>4205</v>
      </c>
      <c r="D1373" s="10" t="s">
        <v>4206</v>
      </c>
      <c r="E1373" s="10">
        <v>210407</v>
      </c>
      <c r="F1373" s="10" t="s">
        <v>17</v>
      </c>
      <c r="G1373" s="10" t="s">
        <v>1767</v>
      </c>
      <c r="H1373" s="10" t="s">
        <v>1768</v>
      </c>
      <c r="I1373" s="10">
        <v>1</v>
      </c>
      <c r="J1373" s="11">
        <v>45.554000000000002</v>
      </c>
      <c r="K1373" s="11">
        <f>IF(Tabela1[[#This Row],[distância '[km']]]&gt;100,TRUNC(Tabela1[[#This Row],[distância '[km']]]/'Custos Unitários'!$C$7,0),0)</f>
        <v>0</v>
      </c>
      <c r="L1373" s="1">
        <f>Tabela1[[#This Row],[distância '[km']]]*(1+'Custos Unitários'!$C$8)*(('Custos Unitários'!$C$21*'Custos Unitários'!$C$4)+('Custos Unitários'!$C$22*'Custos Unitários'!$C$5))</f>
        <v>1743255.021660771</v>
      </c>
      <c r="M1373" s="1">
        <f>Tabela1[[#This Row],[Qtdade Amplificação]]*('Custos Unitários'!C$20)+IF(Tabela1[[#This Row],[Qtdade Amplificação]]&gt;4,TRUNC(Tabela1[[#This Row],[Qtdade Amplificação]]/4)*'Custos Unitários'!C$17,0)</f>
        <v>0</v>
      </c>
      <c r="N137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7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73" s="1">
        <f>'Custos Unitários'!$C$23*'Custos Unitários'!$C$6</f>
        <v>302692.44182889489</v>
      </c>
      <c r="Q1373" s="5">
        <f>SUM(Tabela2[[#This Row],[custo duto e fibra]:[custo infra estação]])</f>
        <v>2412419.2612110022</v>
      </c>
      <c r="R1373" s="2">
        <f>Tabela1[[#This Row],[distância '[km']]]*(1+'Custos Unitários'!$C$8)*('Custos Unitários'!$C$21*'Custos Unitários'!$C$4*'Custos Unitários'!$E$21+'Custos Unitários'!$C$22*'Custos Unitários'!$C$5*'Custos Unitários'!$E$22)</f>
        <v>20919.060259929254</v>
      </c>
      <c r="S1373" s="2">
        <f>Tabela1[[#This Row],[Qtdade Amplificação]]*('Custos Unitários'!D$20)+IF(Tabela1[[#This Row],[Qtdade Amplificação]]&gt;4,TRUNC(Tabela1[[#This Row],[Qtdade Amplificação]]/4)*'Custos Unitários'!D$17,0)</f>
        <v>0</v>
      </c>
      <c r="T137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7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73" s="2">
        <f>'Custos Unitários'!$C$23*'Custos Unitários'!$E$23*'Custos Unitários'!$C$6</f>
        <v>24215.39534631159</v>
      </c>
      <c r="W1373" s="5">
        <f>SUM(Tabela3[[#This Row],[opex duto e fibra]:[opex infra estação]])</f>
        <v>78121.70076341198</v>
      </c>
    </row>
    <row r="1374" spans="1:23" x14ac:dyDescent="0.25">
      <c r="A1374" s="10">
        <v>316400</v>
      </c>
      <c r="B1374" s="10" t="s">
        <v>37</v>
      </c>
      <c r="C1374" s="10" t="s">
        <v>4207</v>
      </c>
      <c r="D1374" s="10" t="s">
        <v>4208</v>
      </c>
      <c r="E1374" s="10">
        <v>315490</v>
      </c>
      <c r="F1374" s="10" t="s">
        <v>37</v>
      </c>
      <c r="G1374" s="10" t="s">
        <v>3360</v>
      </c>
      <c r="H1374" s="10" t="s">
        <v>3361</v>
      </c>
      <c r="I1374" s="10">
        <v>1</v>
      </c>
      <c r="J1374" s="11">
        <v>18.408000000000001</v>
      </c>
      <c r="K1374" s="11">
        <f>IF(Tabela1[[#This Row],[distância '[km']]]&gt;100,TRUNC(Tabela1[[#This Row],[distância '[km']]]/'Custos Unitários'!$C$7,0),0)</f>
        <v>0</v>
      </c>
      <c r="L1374" s="1">
        <f>Tabela1[[#This Row],[distância '[km']]]*(1+'Custos Unitários'!$C$8)*(('Custos Unitários'!$C$21*'Custos Unitários'!$C$4)+('Custos Unitários'!$C$22*'Custos Unitários'!$C$5))</f>
        <v>704435.14156235405</v>
      </c>
      <c r="M1374" s="1">
        <f>Tabela1[[#This Row],[Qtdade Amplificação]]*('Custos Unitários'!C$20)+IF(Tabela1[[#This Row],[Qtdade Amplificação]]&gt;4,TRUNC(Tabela1[[#This Row],[Qtdade Amplificação]]/4)*'Custos Unitários'!C$17,0)</f>
        <v>0</v>
      </c>
      <c r="N137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7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74" s="1">
        <f>'Custos Unitários'!$C$23*'Custos Unitários'!$C$6</f>
        <v>302692.44182889489</v>
      </c>
      <c r="Q1374" s="5">
        <f>SUM(Tabela2[[#This Row],[custo duto e fibra]:[custo infra estação]])</f>
        <v>1373599.3811125853</v>
      </c>
      <c r="R1374" s="2">
        <f>Tabela1[[#This Row],[distância '[km']]]*(1+'Custos Unitários'!$C$8)*('Custos Unitários'!$C$21*'Custos Unitários'!$C$4*'Custos Unitários'!$E$21+'Custos Unitários'!$C$22*'Custos Unitários'!$C$5*'Custos Unitários'!$E$22)</f>
        <v>8453.2216987482479</v>
      </c>
      <c r="S1374" s="2">
        <f>Tabela1[[#This Row],[Qtdade Amplificação]]*('Custos Unitários'!D$20)+IF(Tabela1[[#This Row],[Qtdade Amplificação]]&gt;4,TRUNC(Tabela1[[#This Row],[Qtdade Amplificação]]/4)*'Custos Unitários'!D$17,0)</f>
        <v>0</v>
      </c>
      <c r="T137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7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74" s="2">
        <f>'Custos Unitários'!$C$23*'Custos Unitários'!$E$23*'Custos Unitários'!$C$6</f>
        <v>24215.39534631159</v>
      </c>
      <c r="W1374" s="5">
        <f>SUM(Tabela3[[#This Row],[opex duto e fibra]:[opex infra estação]])</f>
        <v>65655.862202230972</v>
      </c>
    </row>
    <row r="1375" spans="1:23" x14ac:dyDescent="0.25">
      <c r="A1375" s="10">
        <v>241280</v>
      </c>
      <c r="B1375" s="10" t="s">
        <v>80</v>
      </c>
      <c r="C1375" s="10" t="s">
        <v>4209</v>
      </c>
      <c r="D1375" s="10" t="s">
        <v>4210</v>
      </c>
      <c r="E1375" s="10">
        <v>240485</v>
      </c>
      <c r="F1375" s="10" t="s">
        <v>80</v>
      </c>
      <c r="G1375" s="10" t="s">
        <v>2475</v>
      </c>
      <c r="H1375" s="10" t="s">
        <v>4211</v>
      </c>
      <c r="I1375" s="10">
        <v>1</v>
      </c>
      <c r="J1375" s="11">
        <v>31.805</v>
      </c>
      <c r="K1375" s="11">
        <f>IF(Tabela1[[#This Row],[distância '[km']]]&gt;100,TRUNC(Tabela1[[#This Row],[distância '[km']]]/'Custos Unitários'!$C$7,0),0)</f>
        <v>0</v>
      </c>
      <c r="L1375" s="1">
        <f>Tabela1[[#This Row],[distância '[km']]]*(1+'Custos Unitários'!$C$8)*(('Custos Unitários'!$C$21*'Custos Unitários'!$C$4)+('Custos Unitários'!$C$22*'Custos Unitários'!$C$5))</f>
        <v>1217109.9346692017</v>
      </c>
      <c r="M1375" s="1">
        <f>Tabela1[[#This Row],[Qtdade Amplificação]]*('Custos Unitários'!C$20)+IF(Tabela1[[#This Row],[Qtdade Amplificação]]&gt;4,TRUNC(Tabela1[[#This Row],[Qtdade Amplificação]]/4)*'Custos Unitários'!C$17,0)</f>
        <v>0</v>
      </c>
      <c r="N137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7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75" s="1">
        <f>'Custos Unitários'!$C$23*'Custos Unitários'!$C$6</f>
        <v>302692.44182889489</v>
      </c>
      <c r="Q1375" s="5">
        <f>SUM(Tabela2[[#This Row],[custo duto e fibra]:[custo infra estação]])</f>
        <v>1886274.1742194328</v>
      </c>
      <c r="R1375" s="2">
        <f>Tabela1[[#This Row],[distância '[km']]]*(1+'Custos Unitários'!$C$8)*('Custos Unitários'!$C$21*'Custos Unitários'!$C$4*'Custos Unitários'!$E$21+'Custos Unitários'!$C$22*'Custos Unitários'!$C$5*'Custos Unitários'!$E$22)</f>
        <v>14605.319216030422</v>
      </c>
      <c r="S1375" s="2">
        <f>Tabela1[[#This Row],[Qtdade Amplificação]]*('Custos Unitários'!D$20)+IF(Tabela1[[#This Row],[Qtdade Amplificação]]&gt;4,TRUNC(Tabela1[[#This Row],[Qtdade Amplificação]]/4)*'Custos Unitários'!D$17,0)</f>
        <v>0</v>
      </c>
      <c r="T137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7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75" s="2">
        <f>'Custos Unitários'!$C$23*'Custos Unitários'!$E$23*'Custos Unitários'!$C$6</f>
        <v>24215.39534631159</v>
      </c>
      <c r="W1375" s="5">
        <f>SUM(Tabela3[[#This Row],[opex duto e fibra]:[opex infra estação]])</f>
        <v>71807.95971951315</v>
      </c>
    </row>
    <row r="1376" spans="1:23" x14ac:dyDescent="0.25">
      <c r="A1376" s="10">
        <v>211163</v>
      </c>
      <c r="B1376" s="10" t="s">
        <v>17</v>
      </c>
      <c r="C1376" s="10" t="s">
        <v>4212</v>
      </c>
      <c r="D1376" s="10" t="s">
        <v>4213</v>
      </c>
      <c r="E1376" s="10">
        <v>210890</v>
      </c>
      <c r="F1376" s="10" t="s">
        <v>17</v>
      </c>
      <c r="G1376" s="10" t="s">
        <v>3449</v>
      </c>
      <c r="H1376" s="10" t="s">
        <v>3450</v>
      </c>
      <c r="I1376" s="10">
        <v>1</v>
      </c>
      <c r="J1376" s="11">
        <v>61.003999999999998</v>
      </c>
      <c r="K1376" s="11">
        <f>IF(Tabela1[[#This Row],[distância '[km']]]&gt;100,TRUNC(Tabela1[[#This Row],[distância '[km']]]/'Custos Unitários'!$C$7,0),0)</f>
        <v>0</v>
      </c>
      <c r="L1376" s="1">
        <f>Tabela1[[#This Row],[distância '[km']]]*(1+'Custos Unitários'!$C$8)*(('Custos Unitários'!$C$21*'Custos Unitários'!$C$4)+('Custos Unitários'!$C$22*'Custos Unitários'!$C$5))</f>
        <v>2334493.7731350414</v>
      </c>
      <c r="M1376" s="1">
        <f>Tabela1[[#This Row],[Qtdade Amplificação]]*('Custos Unitários'!C$20)+IF(Tabela1[[#This Row],[Qtdade Amplificação]]&gt;4,TRUNC(Tabela1[[#This Row],[Qtdade Amplificação]]/4)*'Custos Unitários'!C$17,0)</f>
        <v>0</v>
      </c>
      <c r="N137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37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376" s="1">
        <f>'Custos Unitários'!$C$23*'Custos Unitários'!$C$6</f>
        <v>302692.44182889489</v>
      </c>
      <c r="Q1376" s="5">
        <f>SUM(Tabela2[[#This Row],[custo duto e fibra]:[custo infra estação]])</f>
        <v>3009067.7006359147</v>
      </c>
      <c r="R1376" s="2">
        <f>Tabela1[[#This Row],[distância '[km']]]*(1+'Custos Unitários'!$C$8)*('Custos Unitários'!$C$21*'Custos Unitários'!$C$4*'Custos Unitários'!$E$21+'Custos Unitários'!$C$22*'Custos Unitários'!$C$5*'Custos Unitários'!$E$22)</f>
        <v>28013.925277620496</v>
      </c>
      <c r="S1376" s="2">
        <f>Tabela1[[#This Row],[Qtdade Amplificação]]*('Custos Unitários'!D$20)+IF(Tabela1[[#This Row],[Qtdade Amplificação]]&gt;4,TRUNC(Tabela1[[#This Row],[Qtdade Amplificação]]/4)*'Custos Unitários'!D$17,0)</f>
        <v>0</v>
      </c>
      <c r="T137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37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376" s="2">
        <f>'Custos Unitários'!$C$23*'Custos Unitários'!$E$23*'Custos Unitários'!$C$6</f>
        <v>24215.39534631159</v>
      </c>
      <c r="W1376" s="5">
        <f>SUM(Tabela3[[#This Row],[opex duto e fibra]:[opex infra estação]])</f>
        <v>85757.53457616744</v>
      </c>
    </row>
    <row r="1377" spans="1:23" x14ac:dyDescent="0.25">
      <c r="A1377" s="10">
        <v>211167</v>
      </c>
      <c r="B1377" s="10" t="s">
        <v>17</v>
      </c>
      <c r="C1377" s="10" t="s">
        <v>4214</v>
      </c>
      <c r="D1377" s="10" t="s">
        <v>4215</v>
      </c>
      <c r="E1377" s="10">
        <v>210890</v>
      </c>
      <c r="F1377" s="10" t="s">
        <v>17</v>
      </c>
      <c r="G1377" s="10" t="s">
        <v>3449</v>
      </c>
      <c r="H1377" s="10" t="s">
        <v>3450</v>
      </c>
      <c r="I1377" s="10">
        <v>1</v>
      </c>
      <c r="J1377" s="11">
        <v>46.366</v>
      </c>
      <c r="K1377" s="11">
        <f>IF(Tabela1[[#This Row],[distância '[km']]]&gt;100,TRUNC(Tabela1[[#This Row],[distância '[km']]]/'Custos Unitários'!$C$7,0),0)</f>
        <v>0</v>
      </c>
      <c r="L1377" s="1">
        <f>Tabela1[[#This Row],[distância '[km']]]*(1+'Custos Unitários'!$C$8)*(('Custos Unitários'!$C$21*'Custos Unitários'!$C$4)+('Custos Unitários'!$C$22*'Custos Unitários'!$C$5))</f>
        <v>1774328.54050848</v>
      </c>
      <c r="M1377" s="1">
        <f>Tabela1[[#This Row],[Qtdade Amplificação]]*('Custos Unitários'!C$20)+IF(Tabela1[[#This Row],[Qtdade Amplificação]]&gt;4,TRUNC(Tabela1[[#This Row],[Qtdade Amplificação]]/4)*'Custos Unitários'!C$17,0)</f>
        <v>0</v>
      </c>
      <c r="N137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7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77" s="1">
        <f>'Custos Unitários'!$C$23*'Custos Unitários'!$C$6</f>
        <v>302692.44182889489</v>
      </c>
      <c r="Q1377" s="5">
        <f>SUM(Tabela2[[#This Row],[custo duto e fibra]:[custo infra estação]])</f>
        <v>2443492.7800587113</v>
      </c>
      <c r="R1377" s="2">
        <f>Tabela1[[#This Row],[distância '[km']]]*(1+'Custos Unitários'!$C$8)*('Custos Unitários'!$C$21*'Custos Unitários'!$C$4*'Custos Unitários'!$E$21+'Custos Unitários'!$C$22*'Custos Unitários'!$C$5*'Custos Unitários'!$E$22)</f>
        <v>21291.942486101761</v>
      </c>
      <c r="S1377" s="2">
        <f>Tabela1[[#This Row],[Qtdade Amplificação]]*('Custos Unitários'!D$20)+IF(Tabela1[[#This Row],[Qtdade Amplificação]]&gt;4,TRUNC(Tabela1[[#This Row],[Qtdade Amplificação]]/4)*'Custos Unitários'!D$17,0)</f>
        <v>0</v>
      </c>
      <c r="T137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7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77" s="2">
        <f>'Custos Unitários'!$C$23*'Custos Unitários'!$E$23*'Custos Unitários'!$C$6</f>
        <v>24215.39534631159</v>
      </c>
      <c r="W1377" s="5">
        <f>SUM(Tabela3[[#This Row],[opex duto e fibra]:[opex infra estação]])</f>
        <v>78494.58298958448</v>
      </c>
    </row>
    <row r="1378" spans="1:23" x14ac:dyDescent="0.25">
      <c r="A1378" s="10">
        <v>316420</v>
      </c>
      <c r="B1378" s="10" t="s">
        <v>37</v>
      </c>
      <c r="C1378" s="10" t="s">
        <v>4216</v>
      </c>
      <c r="D1378" s="10" t="s">
        <v>4217</v>
      </c>
      <c r="E1378" s="10">
        <v>316110</v>
      </c>
      <c r="F1378" s="10" t="s">
        <v>37</v>
      </c>
      <c r="G1378" s="10" t="s">
        <v>4003</v>
      </c>
      <c r="H1378" s="10" t="s">
        <v>4005</v>
      </c>
      <c r="I1378" s="10">
        <v>1</v>
      </c>
      <c r="J1378" s="11">
        <v>59.491</v>
      </c>
      <c r="K1378" s="11">
        <f>IF(Tabela1[[#This Row],[distância '[km']]]&gt;100,TRUNC(Tabela1[[#This Row],[distância '[km']]]/'Custos Unitários'!$C$7,0),0)</f>
        <v>0</v>
      </c>
      <c r="L1378" s="1">
        <f>Tabela1[[#This Row],[distância '[km']]]*(1+'Custos Unitários'!$C$8)*(('Custos Unitários'!$C$21*'Custos Unitários'!$C$4)+('Custos Unitários'!$C$22*'Custos Unitários'!$C$5))</f>
        <v>2276594.4701589528</v>
      </c>
      <c r="M1378" s="1">
        <f>Tabela1[[#This Row],[Qtdade Amplificação]]*('Custos Unitários'!C$20)+IF(Tabela1[[#This Row],[Qtdade Amplificação]]&gt;4,TRUNC(Tabela1[[#This Row],[Qtdade Amplificação]]/4)*'Custos Unitários'!C$17,0)</f>
        <v>0</v>
      </c>
      <c r="N137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37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378" s="1">
        <f>'Custos Unitários'!$C$23*'Custos Unitários'!$C$6</f>
        <v>302692.44182889489</v>
      </c>
      <c r="Q1378" s="5">
        <f>SUM(Tabela2[[#This Row],[custo duto e fibra]:[custo infra estação]])</f>
        <v>2951168.3976598261</v>
      </c>
      <c r="R1378" s="2">
        <f>Tabela1[[#This Row],[distância '[km']]]*(1+'Custos Unitários'!$C$8)*('Custos Unitários'!$C$21*'Custos Unitários'!$C$4*'Custos Unitários'!$E$21+'Custos Unitários'!$C$22*'Custos Unitários'!$C$5*'Custos Unitários'!$E$22)</f>
        <v>27319.133641907436</v>
      </c>
      <c r="S1378" s="2">
        <f>Tabela1[[#This Row],[Qtdade Amplificação]]*('Custos Unitários'!D$20)+IF(Tabela1[[#This Row],[Qtdade Amplificação]]&gt;4,TRUNC(Tabela1[[#This Row],[Qtdade Amplificação]]/4)*'Custos Unitários'!D$17,0)</f>
        <v>0</v>
      </c>
      <c r="T137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37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378" s="2">
        <f>'Custos Unitários'!$C$23*'Custos Unitários'!$E$23*'Custos Unitários'!$C$6</f>
        <v>24215.39534631159</v>
      </c>
      <c r="W1378" s="5">
        <f>SUM(Tabela3[[#This Row],[opex duto e fibra]:[opex infra estação]])</f>
        <v>85062.74294045438</v>
      </c>
    </row>
    <row r="1379" spans="1:23" x14ac:dyDescent="0.25">
      <c r="A1379" s="10">
        <v>172025</v>
      </c>
      <c r="B1379" s="10" t="s">
        <v>20</v>
      </c>
      <c r="C1379" s="10" t="s">
        <v>4218</v>
      </c>
      <c r="D1379" s="10" t="s">
        <v>4219</v>
      </c>
      <c r="E1379" s="10">
        <v>171575</v>
      </c>
      <c r="F1379" s="10" t="s">
        <v>20</v>
      </c>
      <c r="G1379" s="10" t="s">
        <v>3196</v>
      </c>
      <c r="H1379" s="10" t="s">
        <v>3197</v>
      </c>
      <c r="I1379" s="10">
        <v>1</v>
      </c>
      <c r="J1379" s="11">
        <v>43.277999999999999</v>
      </c>
      <c r="K1379" s="11">
        <f>IF(Tabela1[[#This Row],[distância '[km']]]&gt;100,TRUNC(Tabela1[[#This Row],[distância '[km']]]/'Custos Unitários'!$C$7,0),0)</f>
        <v>0</v>
      </c>
      <c r="L1379" s="1">
        <f>Tabela1[[#This Row],[distância '[km']]]*(1+'Custos Unitários'!$C$8)*(('Custos Unitários'!$C$21*'Custos Unitários'!$C$4)+('Custos Unitários'!$C$22*'Custos Unitários'!$C$5))</f>
        <v>1656157.3259743347</v>
      </c>
      <c r="M1379" s="1">
        <f>Tabela1[[#This Row],[Qtdade Amplificação]]*('Custos Unitários'!C$20)+IF(Tabela1[[#This Row],[Qtdade Amplificação]]&gt;4,TRUNC(Tabela1[[#This Row],[Qtdade Amplificação]]/4)*'Custos Unitários'!C$17,0)</f>
        <v>0</v>
      </c>
      <c r="N137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7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79" s="1">
        <f>'Custos Unitários'!$C$23*'Custos Unitários'!$C$6</f>
        <v>302692.44182889489</v>
      </c>
      <c r="Q1379" s="5">
        <f>SUM(Tabela2[[#This Row],[custo duto e fibra]:[custo infra estação]])</f>
        <v>2325321.565524566</v>
      </c>
      <c r="R1379" s="2">
        <f>Tabela1[[#This Row],[distância '[km']]]*(1+'Custos Unitários'!$C$8)*('Custos Unitários'!$C$21*'Custos Unitários'!$C$4*'Custos Unitários'!$E$21+'Custos Unitários'!$C$22*'Custos Unitários'!$C$5*'Custos Unitários'!$E$22)</f>
        <v>19873.887911692018</v>
      </c>
      <c r="S1379" s="2">
        <f>Tabela1[[#This Row],[Qtdade Amplificação]]*('Custos Unitários'!D$20)+IF(Tabela1[[#This Row],[Qtdade Amplificação]]&gt;4,TRUNC(Tabela1[[#This Row],[Qtdade Amplificação]]/4)*'Custos Unitários'!D$17,0)</f>
        <v>0</v>
      </c>
      <c r="T137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7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79" s="2">
        <f>'Custos Unitários'!$C$23*'Custos Unitários'!$E$23*'Custos Unitários'!$C$6</f>
        <v>24215.39534631159</v>
      </c>
      <c r="W1379" s="5">
        <f>SUM(Tabela3[[#This Row],[opex duto e fibra]:[opex infra estação]])</f>
        <v>77076.528415174747</v>
      </c>
    </row>
    <row r="1380" spans="1:23" x14ac:dyDescent="0.25">
      <c r="A1380" s="10">
        <v>316443</v>
      </c>
      <c r="B1380" s="10" t="s">
        <v>37</v>
      </c>
      <c r="C1380" s="10" t="s">
        <v>4222</v>
      </c>
      <c r="D1380" s="10" t="s">
        <v>4223</v>
      </c>
      <c r="E1380" s="10">
        <v>316190</v>
      </c>
      <c r="F1380" s="10" t="s">
        <v>37</v>
      </c>
      <c r="G1380" s="10" t="s">
        <v>4224</v>
      </c>
      <c r="H1380" s="10" t="s">
        <v>4225</v>
      </c>
      <c r="I1380" s="10">
        <v>1</v>
      </c>
      <c r="J1380" s="11">
        <v>14.180999999999999</v>
      </c>
      <c r="K1380" s="11">
        <f>IF(Tabela1[[#This Row],[distância '[km']]]&gt;100,TRUNC(Tabela1[[#This Row],[distância '[km']]]/'Custos Unitários'!$C$7,0),0)</f>
        <v>0</v>
      </c>
      <c r="L1380" s="1">
        <f>Tabela1[[#This Row],[distância '[km']]]*(1+'Custos Unitários'!$C$8)*(('Custos Unitários'!$C$21*'Custos Unitários'!$C$4)+('Custos Unitários'!$C$22*'Custos Unitários'!$C$5))</f>
        <v>542676.81130463607</v>
      </c>
      <c r="M1380" s="1">
        <f>Tabela1[[#This Row],[Qtdade Amplificação]]*('Custos Unitários'!C$20)+IF(Tabela1[[#This Row],[Qtdade Amplificação]]&gt;4,TRUNC(Tabela1[[#This Row],[Qtdade Amplificação]]/4)*'Custos Unitários'!C$17,0)</f>
        <v>0</v>
      </c>
      <c r="N138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8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80" s="1">
        <f>'Custos Unitários'!$C$23*'Custos Unitários'!$C$6</f>
        <v>302692.44182889489</v>
      </c>
      <c r="Q1380" s="5">
        <f>SUM(Tabela2[[#This Row],[custo duto e fibra]:[custo infra estação]])</f>
        <v>1211841.0508548673</v>
      </c>
      <c r="R1380" s="2">
        <f>Tabela1[[#This Row],[distância '[km']]]*(1+'Custos Unitários'!$C$8)*('Custos Unitários'!$C$21*'Custos Unitários'!$C$4*'Custos Unitários'!$E$21+'Custos Unitários'!$C$22*'Custos Unitários'!$C$5*'Custos Unitários'!$E$22)</f>
        <v>6512.1217356556335</v>
      </c>
      <c r="S1380" s="2">
        <f>Tabela1[[#This Row],[Qtdade Amplificação]]*('Custos Unitários'!D$20)+IF(Tabela1[[#This Row],[Qtdade Amplificação]]&gt;4,TRUNC(Tabela1[[#This Row],[Qtdade Amplificação]]/4)*'Custos Unitários'!D$17,0)</f>
        <v>0</v>
      </c>
      <c r="T138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8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80" s="2">
        <f>'Custos Unitários'!$C$23*'Custos Unitários'!$E$23*'Custos Unitários'!$C$6</f>
        <v>24215.39534631159</v>
      </c>
      <c r="W1380" s="5">
        <f>SUM(Tabela3[[#This Row],[opex duto e fibra]:[opex infra estação]])</f>
        <v>63714.762239138363</v>
      </c>
    </row>
    <row r="1381" spans="1:23" x14ac:dyDescent="0.25">
      <c r="A1381" s="10">
        <v>316447</v>
      </c>
      <c r="B1381" s="10" t="s">
        <v>37</v>
      </c>
      <c r="C1381" s="10" t="s">
        <v>4226</v>
      </c>
      <c r="D1381" s="10" t="s">
        <v>4227</v>
      </c>
      <c r="E1381" s="10">
        <v>313090</v>
      </c>
      <c r="F1381" s="10" t="s">
        <v>37</v>
      </c>
      <c r="G1381" s="10" t="s">
        <v>2096</v>
      </c>
      <c r="H1381" s="10" t="s">
        <v>2097</v>
      </c>
      <c r="I1381" s="10">
        <v>1</v>
      </c>
      <c r="J1381" s="11">
        <v>23.324000000000002</v>
      </c>
      <c r="K1381" s="11">
        <f>IF(Tabela1[[#This Row],[distância '[km']]]&gt;100,TRUNC(Tabela1[[#This Row],[distância '[km']]]/'Custos Unitários'!$C$7,0),0)</f>
        <v>0</v>
      </c>
      <c r="L1381" s="1">
        <f>Tabela1[[#This Row],[distância '[km']]]*(1+'Custos Unitários'!$C$8)*(('Custos Unitários'!$C$21*'Custos Unitários'!$C$4)+('Custos Unitários'!$C$22*'Custos Unitários'!$C$5))</f>
        <v>892560.04138419952</v>
      </c>
      <c r="M1381" s="1">
        <f>Tabela1[[#This Row],[Qtdade Amplificação]]*('Custos Unitários'!C$20)+IF(Tabela1[[#This Row],[Qtdade Amplificação]]&gt;4,TRUNC(Tabela1[[#This Row],[Qtdade Amplificação]]/4)*'Custos Unitários'!C$17,0)</f>
        <v>0</v>
      </c>
      <c r="N138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8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81" s="1">
        <f>'Custos Unitários'!$C$23*'Custos Unitários'!$C$6</f>
        <v>302692.44182889489</v>
      </c>
      <c r="Q1381" s="5">
        <f>SUM(Tabela2[[#This Row],[custo duto e fibra]:[custo infra estação]])</f>
        <v>1561724.2809344307</v>
      </c>
      <c r="R1381" s="2">
        <f>Tabela1[[#This Row],[distância '[km']]]*(1+'Custos Unitários'!$C$8)*('Custos Unitários'!$C$21*'Custos Unitários'!$C$4*'Custos Unitários'!$E$21+'Custos Unitários'!$C$22*'Custos Unitários'!$C$5*'Custos Unitários'!$E$22)</f>
        <v>10710.720496610395</v>
      </c>
      <c r="S1381" s="2">
        <f>Tabela1[[#This Row],[Qtdade Amplificação]]*('Custos Unitários'!D$20)+IF(Tabela1[[#This Row],[Qtdade Amplificação]]&gt;4,TRUNC(Tabela1[[#This Row],[Qtdade Amplificação]]/4)*'Custos Unitários'!D$17,0)</f>
        <v>0</v>
      </c>
      <c r="T138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8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81" s="2">
        <f>'Custos Unitários'!$C$23*'Custos Unitários'!$E$23*'Custos Unitários'!$C$6</f>
        <v>24215.39534631159</v>
      </c>
      <c r="W1381" s="5">
        <f>SUM(Tabela3[[#This Row],[opex duto e fibra]:[opex infra estação]])</f>
        <v>67913.361000093122</v>
      </c>
    </row>
    <row r="1382" spans="1:23" x14ac:dyDescent="0.25">
      <c r="A1382" s="10">
        <v>316450</v>
      </c>
      <c r="B1382" s="10" t="s">
        <v>37</v>
      </c>
      <c r="C1382" s="10" t="s">
        <v>4228</v>
      </c>
      <c r="D1382" s="10" t="s">
        <v>4229</v>
      </c>
      <c r="E1382" s="10">
        <v>313270</v>
      </c>
      <c r="F1382" s="10" t="s">
        <v>37</v>
      </c>
      <c r="G1382" s="10" t="s">
        <v>1789</v>
      </c>
      <c r="H1382" s="10" t="s">
        <v>1790</v>
      </c>
      <c r="I1382" s="10">
        <v>1</v>
      </c>
      <c r="J1382" s="11">
        <v>208.49700000000001</v>
      </c>
      <c r="K1382" s="11">
        <f>IF(Tabela1[[#This Row],[distância '[km']]]&gt;100,TRUNC(Tabela1[[#This Row],[distância '[km']]]/'Custos Unitários'!$C$7,0),0)</f>
        <v>2</v>
      </c>
      <c r="L1382" s="1">
        <f>Tabela1[[#This Row],[distância '[km']]]*(1+'Custos Unitários'!$C$8)*(('Custos Unitários'!$C$21*'Custos Unitários'!$C$4)+('Custos Unitários'!$C$22*'Custos Unitários'!$C$5))</f>
        <v>7978738.2502350137</v>
      </c>
      <c r="M1382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138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38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382" s="1">
        <f>'Custos Unitários'!$C$23*'Custos Unitários'!$C$6</f>
        <v>302692.44182889489</v>
      </c>
      <c r="Q1382" s="5">
        <f>SUM(Tabela2[[#This Row],[custo duto e fibra]:[custo infra estação]])</f>
        <v>9165229.3745015189</v>
      </c>
      <c r="R1382" s="2">
        <f>Tabela1[[#This Row],[distância '[km']]]*(1+'Custos Unitários'!$C$8)*('Custos Unitários'!$C$21*'Custos Unitários'!$C$4*'Custos Unitários'!$E$21+'Custos Unitários'!$C$22*'Custos Unitários'!$C$5*'Custos Unitários'!$E$22)</f>
        <v>95744.859002820172</v>
      </c>
      <c r="S1382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138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38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382" s="2">
        <f>'Custos Unitários'!$C$23*'Custos Unitários'!$E$23*'Custos Unitários'!$C$6</f>
        <v>24215.39534631159</v>
      </c>
      <c r="W1382" s="5">
        <f>SUM(Tabela3[[#This Row],[opex duto e fibra]:[opex infra estação]])</f>
        <v>193903.32369381987</v>
      </c>
    </row>
    <row r="1383" spans="1:23" x14ac:dyDescent="0.25">
      <c r="A1383" s="10">
        <v>316480</v>
      </c>
      <c r="B1383" s="10" t="s">
        <v>37</v>
      </c>
      <c r="C1383" s="10" t="s">
        <v>4230</v>
      </c>
      <c r="D1383" s="10" t="s">
        <v>4231</v>
      </c>
      <c r="E1383" s="10">
        <v>312590</v>
      </c>
      <c r="F1383" s="10" t="s">
        <v>37</v>
      </c>
      <c r="G1383" s="10" t="s">
        <v>1128</v>
      </c>
      <c r="H1383" s="10" t="s">
        <v>1129</v>
      </c>
      <c r="I1383" s="10">
        <v>1</v>
      </c>
      <c r="J1383" s="11">
        <v>30.83</v>
      </c>
      <c r="K1383" s="11">
        <f>IF(Tabela1[[#This Row],[distância '[km']]]&gt;100,TRUNC(Tabela1[[#This Row],[distância '[km']]]/'Custos Unitários'!$C$7,0),0)</f>
        <v>0</v>
      </c>
      <c r="L1383" s="1">
        <f>Tabela1[[#This Row],[distância '[km']]]*(1+'Custos Unitários'!$C$8)*(('Custos Unitários'!$C$21*'Custos Unitários'!$C$4)+('Custos Unitários'!$C$22*'Custos Unitários'!$C$5))</f>
        <v>1179798.7513237381</v>
      </c>
      <c r="M1383" s="1">
        <f>Tabela1[[#This Row],[Qtdade Amplificação]]*('Custos Unitários'!C$20)+IF(Tabela1[[#This Row],[Qtdade Amplificação]]&gt;4,TRUNC(Tabela1[[#This Row],[Qtdade Amplificação]]/4)*'Custos Unitários'!C$17,0)</f>
        <v>0</v>
      </c>
      <c r="N138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8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83" s="1">
        <f>'Custos Unitários'!$C$23*'Custos Unitários'!$C$6</f>
        <v>302692.44182889489</v>
      </c>
      <c r="Q1383" s="5">
        <f>SUM(Tabela2[[#This Row],[custo duto e fibra]:[custo infra estação]])</f>
        <v>1848962.9908739692</v>
      </c>
      <c r="R1383" s="2">
        <f>Tabela1[[#This Row],[distância '[km']]]*(1+'Custos Unitários'!$C$8)*('Custos Unitários'!$C$21*'Custos Unitários'!$C$4*'Custos Unitários'!$E$21+'Custos Unitários'!$C$22*'Custos Unitários'!$C$5*'Custos Unitários'!$E$22)</f>
        <v>14157.585015884857</v>
      </c>
      <c r="S1383" s="2">
        <f>Tabela1[[#This Row],[Qtdade Amplificação]]*('Custos Unitários'!D$20)+IF(Tabela1[[#This Row],[Qtdade Amplificação]]&gt;4,TRUNC(Tabela1[[#This Row],[Qtdade Amplificação]]/4)*'Custos Unitários'!D$17,0)</f>
        <v>0</v>
      </c>
      <c r="T138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8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83" s="2">
        <f>'Custos Unitários'!$C$23*'Custos Unitários'!$E$23*'Custos Unitários'!$C$6</f>
        <v>24215.39534631159</v>
      </c>
      <c r="W1383" s="5">
        <f>SUM(Tabela3[[#This Row],[opex duto e fibra]:[opex infra estação]])</f>
        <v>71360.225519367581</v>
      </c>
    </row>
    <row r="1384" spans="1:23" x14ac:dyDescent="0.25">
      <c r="A1384" s="10">
        <v>172030</v>
      </c>
      <c r="B1384" s="10" t="s">
        <v>20</v>
      </c>
      <c r="C1384" s="10" t="s">
        <v>4232</v>
      </c>
      <c r="D1384" s="10" t="s">
        <v>4233</v>
      </c>
      <c r="E1384" s="10">
        <v>170255</v>
      </c>
      <c r="F1384" s="10" t="s">
        <v>20</v>
      </c>
      <c r="G1384" s="10" t="s">
        <v>853</v>
      </c>
      <c r="H1384" s="10" t="s">
        <v>854</v>
      </c>
      <c r="I1384" s="10">
        <v>1</v>
      </c>
      <c r="J1384" s="11">
        <v>44.923999999999999</v>
      </c>
      <c r="K1384" s="11">
        <f>IF(Tabela1[[#This Row],[distância '[km']]]&gt;100,TRUNC(Tabela1[[#This Row],[distância '[km']]]/'Custos Unitários'!$C$7,0),0)</f>
        <v>0</v>
      </c>
      <c r="L1384" s="1">
        <f>Tabela1[[#This Row],[distância '[km']]]*(1+'Custos Unitários'!$C$8)*(('Custos Unitários'!$C$21*'Custos Unitários'!$C$4)+('Custos Unitários'!$C$22*'Custos Unitários'!$C$5))</f>
        <v>1719146.2570375483</v>
      </c>
      <c r="M1384" s="1">
        <f>Tabela1[[#This Row],[Qtdade Amplificação]]*('Custos Unitários'!C$20)+IF(Tabela1[[#This Row],[Qtdade Amplificação]]&gt;4,TRUNC(Tabela1[[#This Row],[Qtdade Amplificação]]/4)*'Custos Unitários'!C$17,0)</f>
        <v>0</v>
      </c>
      <c r="N138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8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84" s="1">
        <f>'Custos Unitários'!$C$23*'Custos Unitários'!$C$6</f>
        <v>302692.44182889489</v>
      </c>
      <c r="Q1384" s="5">
        <f>SUM(Tabela2[[#This Row],[custo duto e fibra]:[custo infra estação]])</f>
        <v>2388310.4965877794</v>
      </c>
      <c r="R1384" s="2">
        <f>Tabela1[[#This Row],[distância '[km']]]*(1+'Custos Unitários'!$C$8)*('Custos Unitários'!$C$21*'Custos Unitários'!$C$4*'Custos Unitários'!$E$21+'Custos Unitários'!$C$22*'Custos Unitários'!$C$5*'Custos Unitários'!$E$22)</f>
        <v>20629.755084450582</v>
      </c>
      <c r="S1384" s="2">
        <f>Tabela1[[#This Row],[Qtdade Amplificação]]*('Custos Unitários'!D$20)+IF(Tabela1[[#This Row],[Qtdade Amplificação]]&gt;4,TRUNC(Tabela1[[#This Row],[Qtdade Amplificação]]/4)*'Custos Unitários'!D$17,0)</f>
        <v>0</v>
      </c>
      <c r="T138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8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84" s="2">
        <f>'Custos Unitários'!$C$23*'Custos Unitários'!$E$23*'Custos Unitários'!$C$6</f>
        <v>24215.39534631159</v>
      </c>
      <c r="W1384" s="5">
        <f>SUM(Tabela3[[#This Row],[opex duto e fibra]:[opex infra estação]])</f>
        <v>77832.395587933308</v>
      </c>
    </row>
    <row r="1385" spans="1:23" x14ac:dyDescent="0.25">
      <c r="A1385" s="10">
        <v>316520</v>
      </c>
      <c r="B1385" s="10" t="s">
        <v>37</v>
      </c>
      <c r="C1385" s="10" t="s">
        <v>4238</v>
      </c>
      <c r="D1385" s="10" t="s">
        <v>4239</v>
      </c>
      <c r="E1385" s="10">
        <v>316930</v>
      </c>
      <c r="F1385" s="10" t="s">
        <v>37</v>
      </c>
      <c r="G1385" s="10" t="s">
        <v>4240</v>
      </c>
      <c r="H1385" s="10" t="s">
        <v>4241</v>
      </c>
      <c r="I1385" s="10">
        <v>1</v>
      </c>
      <c r="J1385" s="11">
        <v>42.834000000000003</v>
      </c>
      <c r="K1385" s="11">
        <f>IF(Tabela1[[#This Row],[distância '[km']]]&gt;100,TRUNC(Tabela1[[#This Row],[distância '[km']]]/'Custos Unitários'!$C$7,0),0)</f>
        <v>0</v>
      </c>
      <c r="L1385" s="1">
        <f>Tabela1[[#This Row],[distância '[km']]]*(1+'Custos Unitários'!$C$8)*(('Custos Unitários'!$C$21*'Custos Unitários'!$C$4)+('Custos Unitários'!$C$22*'Custos Unitários'!$C$5))</f>
        <v>1639166.3870970162</v>
      </c>
      <c r="M1385" s="1">
        <f>Tabela1[[#This Row],[Qtdade Amplificação]]*('Custos Unitários'!C$20)+IF(Tabela1[[#This Row],[Qtdade Amplificação]]&gt;4,TRUNC(Tabela1[[#This Row],[Qtdade Amplificação]]/4)*'Custos Unitários'!C$17,0)</f>
        <v>0</v>
      </c>
      <c r="N138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8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85" s="1">
        <f>'Custos Unitários'!$C$23*'Custos Unitários'!$C$6</f>
        <v>302692.44182889489</v>
      </c>
      <c r="Q1385" s="5">
        <f>SUM(Tabela2[[#This Row],[custo duto e fibra]:[custo infra estação]])</f>
        <v>2308330.626647247</v>
      </c>
      <c r="R1385" s="2">
        <f>Tabela1[[#This Row],[distância '[km']]]*(1+'Custos Unitários'!$C$8)*('Custos Unitários'!$C$21*'Custos Unitários'!$C$4*'Custos Unitários'!$E$21+'Custos Unitários'!$C$22*'Custos Unitários'!$C$5*'Custos Unitários'!$E$22)</f>
        <v>19669.996645164196</v>
      </c>
      <c r="S1385" s="2">
        <f>Tabela1[[#This Row],[Qtdade Amplificação]]*('Custos Unitários'!D$20)+IF(Tabela1[[#This Row],[Qtdade Amplificação]]&gt;4,TRUNC(Tabela1[[#This Row],[Qtdade Amplificação]]/4)*'Custos Unitários'!D$17,0)</f>
        <v>0</v>
      </c>
      <c r="T138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8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85" s="2">
        <f>'Custos Unitários'!$C$23*'Custos Unitários'!$E$23*'Custos Unitários'!$C$6</f>
        <v>24215.39534631159</v>
      </c>
      <c r="W1385" s="5">
        <f>SUM(Tabela3[[#This Row],[opex duto e fibra]:[opex infra estação]])</f>
        <v>76872.637148646914</v>
      </c>
    </row>
    <row r="1386" spans="1:23" x14ac:dyDescent="0.25">
      <c r="A1386" s="10">
        <v>431973</v>
      </c>
      <c r="B1386" s="10" t="s">
        <v>32</v>
      </c>
      <c r="C1386" s="10" t="s">
        <v>4244</v>
      </c>
      <c r="D1386" s="10" t="s">
        <v>4245</v>
      </c>
      <c r="E1386" s="10">
        <v>431910</v>
      </c>
      <c r="F1386" s="10" t="s">
        <v>32</v>
      </c>
      <c r="G1386" s="10" t="s">
        <v>4246</v>
      </c>
      <c r="H1386" s="10" t="s">
        <v>4247</v>
      </c>
      <c r="I1386" s="10">
        <v>1</v>
      </c>
      <c r="J1386" s="11">
        <v>11.242000000000001</v>
      </c>
      <c r="K1386" s="11">
        <f>IF(Tabela1[[#This Row],[distância '[km']]]&gt;100,TRUNC(Tabela1[[#This Row],[distância '[km']]]/'Custos Unitários'!$C$7,0),0)</f>
        <v>0</v>
      </c>
      <c r="L1386" s="1">
        <f>Tabela1[[#This Row],[distância '[km']]]*(1+'Custos Unitários'!$C$8)*(('Custos Unitários'!$C$21*'Custos Unitários'!$C$4)+('Custos Unitários'!$C$22*'Custos Unitários'!$C$5))</f>
        <v>430207.51094328467</v>
      </c>
      <c r="M1386" s="1">
        <f>Tabela1[[#This Row],[Qtdade Amplificação]]*('Custos Unitários'!C$20)+IF(Tabela1[[#This Row],[Qtdade Amplificação]]&gt;4,TRUNC(Tabela1[[#This Row],[Qtdade Amplificação]]/4)*'Custos Unitários'!C$17,0)</f>
        <v>0</v>
      </c>
      <c r="N138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8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86" s="1">
        <f>'Custos Unitários'!$C$23*'Custos Unitários'!$C$6</f>
        <v>302692.44182889489</v>
      </c>
      <c r="Q1386" s="5">
        <f>SUM(Tabela2[[#This Row],[custo duto e fibra]:[custo infra estação]])</f>
        <v>1099371.7504935157</v>
      </c>
      <c r="R1386" s="2">
        <f>Tabela1[[#This Row],[distância '[km']]]*(1+'Custos Unitários'!$C$8)*('Custos Unitários'!$C$21*'Custos Unitários'!$C$4*'Custos Unitários'!$E$21+'Custos Unitários'!$C$22*'Custos Unitários'!$C$5*'Custos Unitários'!$E$22)</f>
        <v>5162.4901313194159</v>
      </c>
      <c r="S1386" s="2">
        <f>Tabela1[[#This Row],[Qtdade Amplificação]]*('Custos Unitários'!D$20)+IF(Tabela1[[#This Row],[Qtdade Amplificação]]&gt;4,TRUNC(Tabela1[[#This Row],[Qtdade Amplificação]]/4)*'Custos Unitários'!D$17,0)</f>
        <v>0</v>
      </c>
      <c r="T138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8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86" s="2">
        <f>'Custos Unitários'!$C$23*'Custos Unitários'!$E$23*'Custos Unitários'!$C$6</f>
        <v>24215.39534631159</v>
      </c>
      <c r="W1386" s="5">
        <f>SUM(Tabela3[[#This Row],[opex duto e fibra]:[opex infra estação]])</f>
        <v>62365.130634802146</v>
      </c>
    </row>
    <row r="1387" spans="1:23" x14ac:dyDescent="0.25">
      <c r="A1387" s="10">
        <v>241300</v>
      </c>
      <c r="B1387" s="10" t="s">
        <v>80</v>
      </c>
      <c r="C1387" s="10" t="s">
        <v>4248</v>
      </c>
      <c r="D1387" s="10" t="s">
        <v>4249</v>
      </c>
      <c r="E1387" s="10">
        <v>240310</v>
      </c>
      <c r="F1387" s="10" t="s">
        <v>80</v>
      </c>
      <c r="G1387" s="10" t="s">
        <v>4250</v>
      </c>
      <c r="H1387" s="10" t="s">
        <v>4251</v>
      </c>
      <c r="I1387" s="10">
        <v>1</v>
      </c>
      <c r="J1387" s="11">
        <v>23.837</v>
      </c>
      <c r="K1387" s="11">
        <f>IF(Tabela1[[#This Row],[distância '[km']]]&gt;100,TRUNC(Tabela1[[#This Row],[distância '[km']]]/'Custos Unitários'!$C$7,0),0)</f>
        <v>0</v>
      </c>
      <c r="L1387" s="1">
        <f>Tabela1[[#This Row],[distância '[km']]]*(1+'Custos Unitários'!$C$8)*(('Custos Unitários'!$C$21*'Custos Unitários'!$C$4)+('Custos Unitários'!$C$22*'Custos Unitários'!$C$5))</f>
        <v>912191.46400596644</v>
      </c>
      <c r="M1387" s="1">
        <f>Tabela1[[#This Row],[Qtdade Amplificação]]*('Custos Unitários'!C$20)+IF(Tabela1[[#This Row],[Qtdade Amplificação]]&gt;4,TRUNC(Tabela1[[#This Row],[Qtdade Amplificação]]/4)*'Custos Unitários'!C$17,0)</f>
        <v>0</v>
      </c>
      <c r="N138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8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87" s="1">
        <f>'Custos Unitários'!$C$23*'Custos Unitários'!$C$6</f>
        <v>302692.44182889489</v>
      </c>
      <c r="Q1387" s="5">
        <f>SUM(Tabela2[[#This Row],[custo duto e fibra]:[custo infra estação]])</f>
        <v>1581355.7035561975</v>
      </c>
      <c r="R1387" s="2">
        <f>Tabela1[[#This Row],[distância '[km']]]*(1+'Custos Unitários'!$C$8)*('Custos Unitários'!$C$21*'Custos Unitários'!$C$4*'Custos Unitários'!$E$21+'Custos Unitários'!$C$22*'Custos Unitários'!$C$5*'Custos Unitários'!$E$22)</f>
        <v>10946.297568071599</v>
      </c>
      <c r="S1387" s="2">
        <f>Tabela1[[#This Row],[Qtdade Amplificação]]*('Custos Unitários'!D$20)+IF(Tabela1[[#This Row],[Qtdade Amplificação]]&gt;4,TRUNC(Tabela1[[#This Row],[Qtdade Amplificação]]/4)*'Custos Unitários'!D$17,0)</f>
        <v>0</v>
      </c>
      <c r="T138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8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87" s="2">
        <f>'Custos Unitários'!$C$23*'Custos Unitários'!$E$23*'Custos Unitários'!$C$6</f>
        <v>24215.39534631159</v>
      </c>
      <c r="W1387" s="5">
        <f>SUM(Tabela3[[#This Row],[opex duto e fibra]:[opex infra estação]])</f>
        <v>68148.938071554323</v>
      </c>
    </row>
    <row r="1388" spans="1:23" x14ac:dyDescent="0.25">
      <c r="A1388" s="10">
        <v>316530</v>
      </c>
      <c r="B1388" s="10" t="s">
        <v>37</v>
      </c>
      <c r="C1388" s="10" t="s">
        <v>4252</v>
      </c>
      <c r="D1388" s="10" t="s">
        <v>4253</v>
      </c>
      <c r="E1388" s="10">
        <v>316700</v>
      </c>
      <c r="F1388" s="10" t="s">
        <v>37</v>
      </c>
      <c r="G1388" s="10" t="s">
        <v>2797</v>
      </c>
      <c r="H1388" s="10" t="s">
        <v>2798</v>
      </c>
      <c r="I1388" s="10">
        <v>1</v>
      </c>
      <c r="J1388" s="11">
        <v>30.823</v>
      </c>
      <c r="K1388" s="11">
        <f>IF(Tabela1[[#This Row],[distância '[km']]]&gt;100,TRUNC(Tabela1[[#This Row],[distância '[km']]]/'Custos Unitários'!$C$7,0),0)</f>
        <v>0</v>
      </c>
      <c r="L1388" s="1">
        <f>Tabela1[[#This Row],[distância '[km']]]*(1+'Custos Unitários'!$C$8)*(('Custos Unitários'!$C$21*'Custos Unitários'!$C$4)+('Custos Unitários'!$C$22*'Custos Unitários'!$C$5))</f>
        <v>1179530.876161258</v>
      </c>
      <c r="M1388" s="1">
        <f>Tabela1[[#This Row],[Qtdade Amplificação]]*('Custos Unitários'!C$20)+IF(Tabela1[[#This Row],[Qtdade Amplificação]]&gt;4,TRUNC(Tabela1[[#This Row],[Qtdade Amplificação]]/4)*'Custos Unitários'!C$17,0)</f>
        <v>0</v>
      </c>
      <c r="N138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8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88" s="1">
        <f>'Custos Unitários'!$C$23*'Custos Unitários'!$C$6</f>
        <v>302692.44182889489</v>
      </c>
      <c r="Q1388" s="5">
        <f>SUM(Tabela2[[#This Row],[custo duto e fibra]:[custo infra estação]])</f>
        <v>1848695.115711489</v>
      </c>
      <c r="R1388" s="2">
        <f>Tabela1[[#This Row],[distância '[km']]]*(1+'Custos Unitários'!$C$8)*('Custos Unitários'!$C$21*'Custos Unitários'!$C$4*'Custos Unitários'!$E$21+'Custos Unitários'!$C$22*'Custos Unitários'!$C$5*'Custos Unitários'!$E$22)</f>
        <v>14154.370513935097</v>
      </c>
      <c r="S1388" s="2">
        <f>Tabela1[[#This Row],[Qtdade Amplificação]]*('Custos Unitários'!D$20)+IF(Tabela1[[#This Row],[Qtdade Amplificação]]&gt;4,TRUNC(Tabela1[[#This Row],[Qtdade Amplificação]]/4)*'Custos Unitários'!D$17,0)</f>
        <v>0</v>
      </c>
      <c r="T138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8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88" s="2">
        <f>'Custos Unitários'!$C$23*'Custos Unitários'!$E$23*'Custos Unitários'!$C$6</f>
        <v>24215.39534631159</v>
      </c>
      <c r="W1388" s="5">
        <f>SUM(Tabela3[[#This Row],[opex duto e fibra]:[opex infra estação]])</f>
        <v>71357.011017417826</v>
      </c>
    </row>
    <row r="1389" spans="1:23" x14ac:dyDescent="0.25">
      <c r="A1389" s="10">
        <v>261380</v>
      </c>
      <c r="B1389" s="10" t="s">
        <v>13</v>
      </c>
      <c r="C1389" s="10" t="s">
        <v>4254</v>
      </c>
      <c r="D1389" s="10" t="s">
        <v>4255</v>
      </c>
      <c r="E1389" s="10">
        <v>261630</v>
      </c>
      <c r="F1389" s="10" t="s">
        <v>13</v>
      </c>
      <c r="G1389" s="10" t="s">
        <v>4256</v>
      </c>
      <c r="H1389" s="10" t="s">
        <v>4257</v>
      </c>
      <c r="I1389" s="10">
        <v>1</v>
      </c>
      <c r="J1389" s="11">
        <v>29.212</v>
      </c>
      <c r="K1389" s="11">
        <f>IF(Tabela1[[#This Row],[distância '[km']]]&gt;100,TRUNC(Tabela1[[#This Row],[distância '[km']]]/'Custos Unitários'!$C$7,0),0)</f>
        <v>0</v>
      </c>
      <c r="L1389" s="1">
        <f>Tabela1[[#This Row],[distância '[km']]]*(1+'Custos Unitários'!$C$8)*(('Custos Unitários'!$C$21*'Custos Unitários'!$C$4)+('Custos Unitários'!$C$22*'Custos Unitários'!$C$5))</f>
        <v>1117881.3209104456</v>
      </c>
      <c r="M1389" s="1">
        <f>Tabela1[[#This Row],[Qtdade Amplificação]]*('Custos Unitários'!C$20)+IF(Tabela1[[#This Row],[Qtdade Amplificação]]&gt;4,TRUNC(Tabela1[[#This Row],[Qtdade Amplificação]]/4)*'Custos Unitários'!C$17,0)</f>
        <v>0</v>
      </c>
      <c r="N138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8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89" s="1">
        <f>'Custos Unitários'!$C$23*'Custos Unitários'!$C$6</f>
        <v>302692.44182889489</v>
      </c>
      <c r="Q1389" s="5">
        <f>SUM(Tabela2[[#This Row],[custo duto e fibra]:[custo infra estação]])</f>
        <v>1787045.5604606767</v>
      </c>
      <c r="R1389" s="2">
        <f>Tabela1[[#This Row],[distância '[km']]]*(1+'Custos Unitários'!$C$8)*('Custos Unitários'!$C$21*'Custos Unitários'!$C$4*'Custos Unitários'!$E$21+'Custos Unitários'!$C$22*'Custos Unitários'!$C$5*'Custos Unitários'!$E$22)</f>
        <v>13414.57585092535</v>
      </c>
      <c r="S1389" s="2">
        <f>Tabela1[[#This Row],[Qtdade Amplificação]]*('Custos Unitários'!D$20)+IF(Tabela1[[#This Row],[Qtdade Amplificação]]&gt;4,TRUNC(Tabela1[[#This Row],[Qtdade Amplificação]]/4)*'Custos Unitários'!D$17,0)</f>
        <v>0</v>
      </c>
      <c r="T138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8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89" s="2">
        <f>'Custos Unitários'!$C$23*'Custos Unitários'!$E$23*'Custos Unitários'!$C$6</f>
        <v>24215.39534631159</v>
      </c>
      <c r="W1389" s="5">
        <f>SUM(Tabela3[[#This Row],[opex duto e fibra]:[opex infra estação]])</f>
        <v>70617.216354408069</v>
      </c>
    </row>
    <row r="1390" spans="1:23" x14ac:dyDescent="0.25">
      <c r="A1390" s="10">
        <v>211170</v>
      </c>
      <c r="B1390" s="10" t="s">
        <v>17</v>
      </c>
      <c r="C1390" s="10" t="s">
        <v>4254</v>
      </c>
      <c r="D1390" s="10" t="s">
        <v>4258</v>
      </c>
      <c r="E1390" s="10">
        <v>211050</v>
      </c>
      <c r="F1390" s="10" t="s">
        <v>17</v>
      </c>
      <c r="G1390" s="10" t="s">
        <v>3961</v>
      </c>
      <c r="H1390" s="10" t="s">
        <v>3962</v>
      </c>
      <c r="I1390" s="10">
        <v>1</v>
      </c>
      <c r="J1390" s="11">
        <v>35.661000000000001</v>
      </c>
      <c r="K1390" s="11">
        <f>IF(Tabela1[[#This Row],[distância '[km']]]&gt;100,TRUNC(Tabela1[[#This Row],[distância '[km']]]/'Custos Unitários'!$C$7,0),0)</f>
        <v>0</v>
      </c>
      <c r="L1390" s="1">
        <f>Tabela1[[#This Row],[distância '[km']]]*(1+'Custos Unitários'!$C$8)*(('Custos Unitários'!$C$21*'Custos Unitários'!$C$4)+('Custos Unitários'!$C$22*'Custos Unitários'!$C$5))</f>
        <v>1364670.8813154662</v>
      </c>
      <c r="M1390" s="1">
        <f>Tabela1[[#This Row],[Qtdade Amplificação]]*('Custos Unitários'!C$20)+IF(Tabela1[[#This Row],[Qtdade Amplificação]]&gt;4,TRUNC(Tabela1[[#This Row],[Qtdade Amplificação]]/4)*'Custos Unitários'!C$17,0)</f>
        <v>0</v>
      </c>
      <c r="N139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9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90" s="1">
        <f>'Custos Unitários'!$C$23*'Custos Unitários'!$C$6</f>
        <v>302692.44182889489</v>
      </c>
      <c r="Q1390" s="5">
        <f>SUM(Tabela2[[#This Row],[custo duto e fibra]:[custo infra estação]])</f>
        <v>2033835.1208656973</v>
      </c>
      <c r="R1390" s="2">
        <f>Tabela1[[#This Row],[distância '[km']]]*(1+'Custos Unitários'!$C$8)*('Custos Unitários'!$C$21*'Custos Unitários'!$C$4*'Custos Unitários'!$E$21+'Custos Unitários'!$C$22*'Custos Unitários'!$C$5*'Custos Unitários'!$E$22)</f>
        <v>16376.050575785597</v>
      </c>
      <c r="S1390" s="2">
        <f>Tabela1[[#This Row],[Qtdade Amplificação]]*('Custos Unitários'!D$20)+IF(Tabela1[[#This Row],[Qtdade Amplificação]]&gt;4,TRUNC(Tabela1[[#This Row],[Qtdade Amplificação]]/4)*'Custos Unitários'!D$17,0)</f>
        <v>0</v>
      </c>
      <c r="T139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9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90" s="2">
        <f>'Custos Unitários'!$C$23*'Custos Unitários'!$E$23*'Custos Unitários'!$C$6</f>
        <v>24215.39534631159</v>
      </c>
      <c r="W1390" s="5">
        <f>SUM(Tabela3[[#This Row],[opex duto e fibra]:[opex infra estação]])</f>
        <v>73578.691079268319</v>
      </c>
    </row>
    <row r="1391" spans="1:23" x14ac:dyDescent="0.25">
      <c r="A1391" s="10">
        <v>316550</v>
      </c>
      <c r="B1391" s="10" t="s">
        <v>37</v>
      </c>
      <c r="C1391" s="10" t="s">
        <v>4259</v>
      </c>
      <c r="D1391" s="10" t="s">
        <v>4260</v>
      </c>
      <c r="E1391" s="10">
        <v>312770</v>
      </c>
      <c r="F1391" s="10" t="s">
        <v>37</v>
      </c>
      <c r="G1391" s="10" t="s">
        <v>1386</v>
      </c>
      <c r="H1391" s="10" t="s">
        <v>1387</v>
      </c>
      <c r="I1391" s="10">
        <v>1</v>
      </c>
      <c r="J1391" s="11">
        <v>66.527000000000001</v>
      </c>
      <c r="K1391" s="11">
        <f>IF(Tabela1[[#This Row],[distância '[km']]]&gt;100,TRUNC(Tabela1[[#This Row],[distância '[km']]]/'Custos Unitários'!$C$7,0),0)</f>
        <v>0</v>
      </c>
      <c r="L1391" s="1">
        <f>Tabela1[[#This Row],[distância '[km']]]*(1+'Custos Unitários'!$C$8)*(('Custos Unitários'!$C$21*'Custos Unitários'!$C$4)+('Custos Unitários'!$C$22*'Custos Unitários'!$C$5))</f>
        <v>2545847.2763319598</v>
      </c>
      <c r="M1391" s="1">
        <f>Tabela1[[#This Row],[Qtdade Amplificação]]*('Custos Unitários'!C$20)+IF(Tabela1[[#This Row],[Qtdade Amplificação]]&gt;4,TRUNC(Tabela1[[#This Row],[Qtdade Amplificação]]/4)*'Custos Unitários'!C$17,0)</f>
        <v>0</v>
      </c>
      <c r="N139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39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391" s="1">
        <f>'Custos Unitários'!$C$23*'Custos Unitários'!$C$6</f>
        <v>302692.44182889489</v>
      </c>
      <c r="Q1391" s="5">
        <f>SUM(Tabela2[[#This Row],[custo duto e fibra]:[custo infra estação]])</f>
        <v>3220421.2038328331</v>
      </c>
      <c r="R1391" s="2">
        <f>Tabela1[[#This Row],[distância '[km']]]*(1+'Custos Unitários'!$C$8)*('Custos Unitários'!$C$21*'Custos Unitários'!$C$4*'Custos Unitários'!$E$21+'Custos Unitários'!$C$22*'Custos Unitários'!$C$5*'Custos Unitários'!$E$22)</f>
        <v>30550.167315983523</v>
      </c>
      <c r="S1391" s="2">
        <f>Tabela1[[#This Row],[Qtdade Amplificação]]*('Custos Unitários'!D$20)+IF(Tabela1[[#This Row],[Qtdade Amplificação]]&gt;4,TRUNC(Tabela1[[#This Row],[Qtdade Amplificação]]/4)*'Custos Unitários'!D$17,0)</f>
        <v>0</v>
      </c>
      <c r="T139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39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391" s="2">
        <f>'Custos Unitários'!$C$23*'Custos Unitários'!$E$23*'Custos Unitários'!$C$6</f>
        <v>24215.39534631159</v>
      </c>
      <c r="W1391" s="5">
        <f>SUM(Tabela3[[#This Row],[opex duto e fibra]:[opex infra estação]])</f>
        <v>88293.776614530463</v>
      </c>
    </row>
    <row r="1392" spans="1:23" x14ac:dyDescent="0.25">
      <c r="A1392" s="10">
        <v>211172</v>
      </c>
      <c r="B1392" s="10" t="s">
        <v>17</v>
      </c>
      <c r="C1392" s="10" t="s">
        <v>4261</v>
      </c>
      <c r="D1392" s="10" t="s">
        <v>4262</v>
      </c>
      <c r="E1392" s="10">
        <v>210740</v>
      </c>
      <c r="F1392" s="10" t="s">
        <v>17</v>
      </c>
      <c r="G1392" s="10" t="s">
        <v>4263</v>
      </c>
      <c r="H1392" s="10" t="s">
        <v>4264</v>
      </c>
      <c r="I1392" s="10">
        <v>1</v>
      </c>
      <c r="J1392" s="11">
        <v>19.597000000000001</v>
      </c>
      <c r="K1392" s="11">
        <f>IF(Tabela1[[#This Row],[distância '[km']]]&gt;100,TRUNC(Tabela1[[#This Row],[distância '[km']]]/'Custos Unitários'!$C$7,0),0)</f>
        <v>0</v>
      </c>
      <c r="L1392" s="1">
        <f>Tabela1[[#This Row],[distância '[km']]]*(1+'Custos Unitários'!$C$8)*(('Custos Unitários'!$C$21*'Custos Unitários'!$C$4)+('Custos Unitários'!$C$22*'Custos Unitários'!$C$5))</f>
        <v>749935.65130364255</v>
      </c>
      <c r="M1392" s="1">
        <f>Tabela1[[#This Row],[Qtdade Amplificação]]*('Custos Unitários'!C$20)+IF(Tabela1[[#This Row],[Qtdade Amplificação]]&gt;4,TRUNC(Tabela1[[#This Row],[Qtdade Amplificação]]/4)*'Custos Unitários'!C$17,0)</f>
        <v>0</v>
      </c>
      <c r="N139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9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92" s="1">
        <f>'Custos Unitários'!$C$23*'Custos Unitários'!$C$6</f>
        <v>302692.44182889489</v>
      </c>
      <c r="Q1392" s="5">
        <f>SUM(Tabela2[[#This Row],[custo duto e fibra]:[custo infra estação]])</f>
        <v>1419099.8908538737</v>
      </c>
      <c r="R1392" s="2">
        <f>Tabela1[[#This Row],[distância '[km']]]*(1+'Custos Unitários'!$C$8)*('Custos Unitários'!$C$21*'Custos Unitários'!$C$4*'Custos Unitários'!$E$21+'Custos Unitários'!$C$22*'Custos Unitários'!$C$5*'Custos Unitários'!$E$22)</f>
        <v>8999.2278156437114</v>
      </c>
      <c r="S1392" s="2">
        <f>Tabela1[[#This Row],[Qtdade Amplificação]]*('Custos Unitários'!D$20)+IF(Tabela1[[#This Row],[Qtdade Amplificação]]&gt;4,TRUNC(Tabela1[[#This Row],[Qtdade Amplificação]]/4)*'Custos Unitários'!D$17,0)</f>
        <v>0</v>
      </c>
      <c r="T139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9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92" s="2">
        <f>'Custos Unitários'!$C$23*'Custos Unitários'!$E$23*'Custos Unitários'!$C$6</f>
        <v>24215.39534631159</v>
      </c>
      <c r="W1392" s="5">
        <f>SUM(Tabela3[[#This Row],[opex duto e fibra]:[opex infra estação]])</f>
        <v>66201.868319126443</v>
      </c>
    </row>
    <row r="1393" spans="1:23" x14ac:dyDescent="0.25">
      <c r="A1393" s="10">
        <v>221062</v>
      </c>
      <c r="B1393" s="10" t="s">
        <v>27</v>
      </c>
      <c r="C1393" s="10" t="s">
        <v>4265</v>
      </c>
      <c r="D1393" s="10" t="s">
        <v>4266</v>
      </c>
      <c r="E1393" s="10">
        <v>220760</v>
      </c>
      <c r="F1393" s="10" t="s">
        <v>27</v>
      </c>
      <c r="G1393" s="10" t="s">
        <v>3231</v>
      </c>
      <c r="H1393" s="10" t="s">
        <v>3232</v>
      </c>
      <c r="I1393" s="10">
        <v>1</v>
      </c>
      <c r="J1393" s="11">
        <v>126.325</v>
      </c>
      <c r="K1393" s="11">
        <f>IF(Tabela1[[#This Row],[distância '[km']]]&gt;100,TRUNC(Tabela1[[#This Row],[distância '[km']]]/'Custos Unitários'!$C$7,0),0)</f>
        <v>1</v>
      </c>
      <c r="L1393" s="1">
        <f>Tabela1[[#This Row],[distância '[km']]]*(1+'Custos Unitários'!$C$8)*(('Custos Unitários'!$C$21*'Custos Unitários'!$C$4)+('Custos Unitários'!$C$22*'Custos Unitários'!$C$5))</f>
        <v>4834189.9857596895</v>
      </c>
      <c r="M1393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139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39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393" s="1">
        <f>'Custos Unitários'!$C$23*'Custos Unitários'!$C$6</f>
        <v>302692.44182889489</v>
      </c>
      <c r="Q1393" s="5">
        <f>SUM(Tabela2[[#This Row],[custo duto e fibra]:[custo infra estação]])</f>
        <v>5787673.3382137921</v>
      </c>
      <c r="R1393" s="2">
        <f>Tabela1[[#This Row],[distância '[km']]]*(1+'Custos Unitários'!$C$8)*('Custos Unitários'!$C$21*'Custos Unitários'!$C$4*'Custos Unitários'!$E$21+'Custos Unitários'!$C$22*'Custos Unitários'!$C$5*'Custos Unitários'!$E$22)</f>
        <v>58010.279829116284</v>
      </c>
      <c r="S1393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139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39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393" s="2">
        <f>'Custos Unitários'!$C$23*'Custos Unitários'!$E$23*'Custos Unitários'!$C$6</f>
        <v>24215.39534631159</v>
      </c>
      <c r="W1393" s="5">
        <f>SUM(Tabela3[[#This Row],[opex duto e fibra]:[opex infra estação]])</f>
        <v>138256.399480931</v>
      </c>
    </row>
    <row r="1394" spans="1:23" x14ac:dyDescent="0.25">
      <c r="A1394" s="10">
        <v>293000</v>
      </c>
      <c r="B1394" s="10" t="s">
        <v>8</v>
      </c>
      <c r="C1394" s="10" t="s">
        <v>4267</v>
      </c>
      <c r="D1394" s="10" t="s">
        <v>4268</v>
      </c>
      <c r="E1394" s="10">
        <v>293260</v>
      </c>
      <c r="F1394" s="10" t="s">
        <v>8</v>
      </c>
      <c r="G1394" s="10" t="s">
        <v>1045</v>
      </c>
      <c r="H1394" s="10" t="s">
        <v>1046</v>
      </c>
      <c r="I1394" s="10">
        <v>1</v>
      </c>
      <c r="J1394" s="11">
        <v>50.552999999999997</v>
      </c>
      <c r="K1394" s="11">
        <f>IF(Tabela1[[#This Row],[distância '[km']]]&gt;100,TRUNC(Tabela1[[#This Row],[distância '[km']]]/'Custos Unitários'!$C$7,0),0)</f>
        <v>0</v>
      </c>
      <c r="L1394" s="1">
        <f>Tabela1[[#This Row],[distância '[km']]]*(1+'Custos Unitários'!$C$8)*(('Custos Unitários'!$C$21*'Custos Unitários'!$C$4)+('Custos Unitários'!$C$22*'Custos Unitários'!$C$5))</f>
        <v>1934556.1555520252</v>
      </c>
      <c r="M1394" s="1">
        <f>Tabela1[[#This Row],[Qtdade Amplificação]]*('Custos Unitários'!C$20)+IF(Tabela1[[#This Row],[Qtdade Amplificação]]&gt;4,TRUNC(Tabela1[[#This Row],[Qtdade Amplificação]]/4)*'Custos Unitários'!C$17,0)</f>
        <v>0</v>
      </c>
      <c r="N139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39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394" s="1">
        <f>'Custos Unitários'!$C$23*'Custos Unitários'!$C$6</f>
        <v>302692.44182889489</v>
      </c>
      <c r="Q1394" s="5">
        <f>SUM(Tabela2[[#This Row],[custo duto e fibra]:[custo infra estação]])</f>
        <v>2609130.0830528988</v>
      </c>
      <c r="R1394" s="2">
        <f>Tabela1[[#This Row],[distância '[km']]]*(1+'Custos Unitários'!$C$8)*('Custos Unitários'!$C$21*'Custos Unitários'!$C$4*'Custos Unitários'!$E$21+'Custos Unitários'!$C$22*'Custos Unitários'!$C$5*'Custos Unitários'!$E$22)</f>
        <v>23214.673866624304</v>
      </c>
      <c r="S1394" s="2">
        <f>Tabela1[[#This Row],[Qtdade Amplificação]]*('Custos Unitários'!D$20)+IF(Tabela1[[#This Row],[Qtdade Amplificação]]&gt;4,TRUNC(Tabela1[[#This Row],[Qtdade Amplificação]]/4)*'Custos Unitários'!D$17,0)</f>
        <v>0</v>
      </c>
      <c r="T139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39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394" s="2">
        <f>'Custos Unitários'!$C$23*'Custos Unitários'!$E$23*'Custos Unitários'!$C$6</f>
        <v>24215.39534631159</v>
      </c>
      <c r="W1394" s="5">
        <f>SUM(Tabela3[[#This Row],[opex duto e fibra]:[opex infra estação]])</f>
        <v>80958.283165171248</v>
      </c>
    </row>
    <row r="1395" spans="1:23" x14ac:dyDescent="0.25">
      <c r="A1395" s="10">
        <v>221063</v>
      </c>
      <c r="B1395" s="10" t="s">
        <v>27</v>
      </c>
      <c r="C1395" s="10" t="s">
        <v>4269</v>
      </c>
      <c r="D1395" s="10" t="s">
        <v>4270</v>
      </c>
      <c r="E1395" s="10">
        <v>220530</v>
      </c>
      <c r="F1395" s="10" t="s">
        <v>27</v>
      </c>
      <c r="G1395" s="10" t="s">
        <v>2341</v>
      </c>
      <c r="H1395" s="10" t="s">
        <v>2342</v>
      </c>
      <c r="I1395" s="10">
        <v>1</v>
      </c>
      <c r="J1395" s="11">
        <v>93.147000000000006</v>
      </c>
      <c r="K1395" s="11">
        <f>IF(Tabela1[[#This Row],[distância '[km']]]&gt;100,TRUNC(Tabela1[[#This Row],[distância '[km']]]/'Custos Unitários'!$C$7,0),0)</f>
        <v>0</v>
      </c>
      <c r="L1395" s="1">
        <f>Tabela1[[#This Row],[distância '[km']]]*(1+'Custos Unitários'!$C$8)*(('Custos Unitários'!$C$21*'Custos Unitários'!$C$4)+('Custos Unitários'!$C$22*'Custos Unitários'!$C$5))</f>
        <v>3564538.2513640043</v>
      </c>
      <c r="M1395" s="1">
        <f>Tabela1[[#This Row],[Qtdade Amplificação]]*('Custos Unitários'!C$20)+IF(Tabela1[[#This Row],[Qtdade Amplificação]]&gt;4,TRUNC(Tabela1[[#This Row],[Qtdade Amplificação]]/4)*'Custos Unitários'!C$17,0)</f>
        <v>0</v>
      </c>
      <c r="N139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39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395" s="1">
        <f>'Custos Unitários'!$C$23*'Custos Unitários'!$C$6</f>
        <v>302692.44182889489</v>
      </c>
      <c r="Q1395" s="5">
        <f>SUM(Tabela2[[#This Row],[custo duto e fibra]:[custo infra estação]])</f>
        <v>4285013.8320057048</v>
      </c>
      <c r="R1395" s="2">
        <f>Tabela1[[#This Row],[distância '[km']]]*(1+'Custos Unitários'!$C$8)*('Custos Unitários'!$C$21*'Custos Unitários'!$C$4*'Custos Unitários'!$E$21+'Custos Unitários'!$C$22*'Custos Unitários'!$C$5*'Custos Unitários'!$E$22)</f>
        <v>42774.459016368055</v>
      </c>
      <c r="S1395" s="2">
        <f>Tabela1[[#This Row],[Qtdade Amplificação]]*('Custos Unitários'!D$20)+IF(Tabela1[[#This Row],[Qtdade Amplificação]]&gt;4,TRUNC(Tabela1[[#This Row],[Qtdade Amplificação]]/4)*'Custos Unitários'!D$17,0)</f>
        <v>0</v>
      </c>
      <c r="T139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39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395" s="2">
        <f>'Custos Unitários'!$C$23*'Custos Unitários'!$E$23*'Custos Unitários'!$C$6</f>
        <v>24215.39534631159</v>
      </c>
      <c r="W1395" s="5">
        <f>SUM(Tabela3[[#This Row],[opex duto e fibra]:[opex infra estação]])</f>
        <v>105108.23362899772</v>
      </c>
    </row>
    <row r="1396" spans="1:23" x14ac:dyDescent="0.25">
      <c r="A1396" s="10">
        <v>432023</v>
      </c>
      <c r="B1396" s="10" t="s">
        <v>32</v>
      </c>
      <c r="C1396" s="10" t="s">
        <v>4271</v>
      </c>
      <c r="D1396" s="10" t="s">
        <v>4272</v>
      </c>
      <c r="E1396" s="10">
        <v>431910</v>
      </c>
      <c r="F1396" s="10" t="s">
        <v>32</v>
      </c>
      <c r="G1396" s="10" t="s">
        <v>4246</v>
      </c>
      <c r="H1396" s="10" t="s">
        <v>4247</v>
      </c>
      <c r="I1396" s="10">
        <v>1</v>
      </c>
      <c r="J1396" s="11">
        <v>10.734999999999999</v>
      </c>
      <c r="K1396" s="11">
        <f>IF(Tabela1[[#This Row],[distância '[km']]]&gt;100,TRUNC(Tabela1[[#This Row],[distância '[km']]]/'Custos Unitários'!$C$7,0),0)</f>
        <v>0</v>
      </c>
      <c r="L1396" s="1">
        <f>Tabela1[[#This Row],[distância '[km']]]*(1+'Custos Unitários'!$C$8)*(('Custos Unitários'!$C$21*'Custos Unitários'!$C$4)+('Custos Unitários'!$C$22*'Custos Unitários'!$C$5))</f>
        <v>410805.69560364354</v>
      </c>
      <c r="M1396" s="1">
        <f>Tabela1[[#This Row],[Qtdade Amplificação]]*('Custos Unitários'!C$20)+IF(Tabela1[[#This Row],[Qtdade Amplificação]]&gt;4,TRUNC(Tabela1[[#This Row],[Qtdade Amplificação]]/4)*'Custos Unitários'!C$17,0)</f>
        <v>0</v>
      </c>
      <c r="N139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9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96" s="1">
        <f>'Custos Unitários'!$C$23*'Custos Unitários'!$C$6</f>
        <v>302692.44182889489</v>
      </c>
      <c r="Q1396" s="5">
        <f>SUM(Tabela2[[#This Row],[custo duto e fibra]:[custo infra estação]])</f>
        <v>1079969.9351538748</v>
      </c>
      <c r="R1396" s="2">
        <f>Tabela1[[#This Row],[distância '[km']]]*(1+'Custos Unitários'!$C$8)*('Custos Unitários'!$C$21*'Custos Unitários'!$C$4*'Custos Unitários'!$E$21+'Custos Unitários'!$C$22*'Custos Unitários'!$C$5*'Custos Unitários'!$E$22)</f>
        <v>4929.6683472437226</v>
      </c>
      <c r="S1396" s="2">
        <f>Tabela1[[#This Row],[Qtdade Amplificação]]*('Custos Unitários'!D$20)+IF(Tabela1[[#This Row],[Qtdade Amplificação]]&gt;4,TRUNC(Tabela1[[#This Row],[Qtdade Amplificação]]/4)*'Custos Unitários'!D$17,0)</f>
        <v>0</v>
      </c>
      <c r="T139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9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96" s="2">
        <f>'Custos Unitários'!$C$23*'Custos Unitários'!$E$23*'Custos Unitários'!$C$6</f>
        <v>24215.39534631159</v>
      </c>
      <c r="W1396" s="5">
        <f>SUM(Tabela3[[#This Row],[opex duto e fibra]:[opex infra estação]])</f>
        <v>62132.308850726447</v>
      </c>
    </row>
    <row r="1397" spans="1:23" x14ac:dyDescent="0.25">
      <c r="A1397" s="10">
        <v>432026</v>
      </c>
      <c r="B1397" s="10" t="s">
        <v>32</v>
      </c>
      <c r="C1397" s="10" t="s">
        <v>4273</v>
      </c>
      <c r="D1397" s="10" t="s">
        <v>4274</v>
      </c>
      <c r="E1397" s="10">
        <v>432070</v>
      </c>
      <c r="F1397" s="10" t="s">
        <v>32</v>
      </c>
      <c r="G1397" s="10" t="s">
        <v>1985</v>
      </c>
      <c r="H1397" s="10" t="s">
        <v>1986</v>
      </c>
      <c r="I1397" s="10">
        <v>1</v>
      </c>
      <c r="J1397" s="11">
        <v>10.755000000000001</v>
      </c>
      <c r="K1397" s="11">
        <f>IF(Tabela1[[#This Row],[distância '[km']]]&gt;100,TRUNC(Tabela1[[#This Row],[distância '[km']]]/'Custos Unitários'!$C$7,0),0)</f>
        <v>0</v>
      </c>
      <c r="L1397" s="1">
        <f>Tabela1[[#This Row],[distância '[km']]]*(1+'Custos Unitários'!$C$8)*(('Custos Unitários'!$C$21*'Custos Unitários'!$C$4)+('Custos Unitários'!$C$22*'Custos Unitários'!$C$5))</f>
        <v>411571.05321072997</v>
      </c>
      <c r="M1397" s="1">
        <f>Tabela1[[#This Row],[Qtdade Amplificação]]*('Custos Unitários'!C$20)+IF(Tabela1[[#This Row],[Qtdade Amplificação]]&gt;4,TRUNC(Tabela1[[#This Row],[Qtdade Amplificação]]/4)*'Custos Unitários'!C$17,0)</f>
        <v>0</v>
      </c>
      <c r="N139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9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97" s="1">
        <f>'Custos Unitários'!$C$23*'Custos Unitários'!$C$6</f>
        <v>302692.44182889489</v>
      </c>
      <c r="Q1397" s="5">
        <f>SUM(Tabela2[[#This Row],[custo duto e fibra]:[custo infra estação]])</f>
        <v>1080735.2927609612</v>
      </c>
      <c r="R1397" s="2">
        <f>Tabela1[[#This Row],[distância '[km']]]*(1+'Custos Unitários'!$C$8)*('Custos Unitários'!$C$21*'Custos Unitários'!$C$4*'Custos Unitários'!$E$21+'Custos Unitários'!$C$22*'Custos Unitários'!$C$5*'Custos Unitários'!$E$22)</f>
        <v>4938.8526385287605</v>
      </c>
      <c r="S1397" s="2">
        <f>Tabela1[[#This Row],[Qtdade Amplificação]]*('Custos Unitários'!D$20)+IF(Tabela1[[#This Row],[Qtdade Amplificação]]&gt;4,TRUNC(Tabela1[[#This Row],[Qtdade Amplificação]]/4)*'Custos Unitários'!D$17,0)</f>
        <v>0</v>
      </c>
      <c r="T139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9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97" s="2">
        <f>'Custos Unitários'!$C$23*'Custos Unitários'!$E$23*'Custos Unitários'!$C$6</f>
        <v>24215.39534631159</v>
      </c>
      <c r="W1397" s="5">
        <f>SUM(Tabela3[[#This Row],[opex duto e fibra]:[opex infra estação]])</f>
        <v>62141.493142011488</v>
      </c>
    </row>
    <row r="1398" spans="1:23" x14ac:dyDescent="0.25">
      <c r="A1398" s="10">
        <v>316556</v>
      </c>
      <c r="B1398" s="10" t="s">
        <v>37</v>
      </c>
      <c r="C1398" s="10" t="s">
        <v>4275</v>
      </c>
      <c r="D1398" s="10" t="s">
        <v>4276</v>
      </c>
      <c r="E1398" s="10">
        <v>315500</v>
      </c>
      <c r="F1398" s="10" t="s">
        <v>37</v>
      </c>
      <c r="G1398" s="10" t="s">
        <v>3796</v>
      </c>
      <c r="H1398" s="10" t="s">
        <v>3797</v>
      </c>
      <c r="I1398" s="10">
        <v>1</v>
      </c>
      <c r="J1398" s="11">
        <v>27.039000000000001</v>
      </c>
      <c r="K1398" s="11">
        <f>IF(Tabela1[[#This Row],[distância '[km']]]&gt;100,TRUNC(Tabela1[[#This Row],[distância '[km']]]/'Custos Unitários'!$C$7,0),0)</f>
        <v>0</v>
      </c>
      <c r="L1398" s="1">
        <f>Tabela1[[#This Row],[distância '[km']]]*(1+'Custos Unitários'!$C$8)*(('Custos Unitários'!$C$21*'Custos Unitários'!$C$4)+('Custos Unitários'!$C$22*'Custos Unitários'!$C$5))</f>
        <v>1034725.2169005048</v>
      </c>
      <c r="M1398" s="1">
        <f>Tabela1[[#This Row],[Qtdade Amplificação]]*('Custos Unitários'!C$20)+IF(Tabela1[[#This Row],[Qtdade Amplificação]]&gt;4,TRUNC(Tabela1[[#This Row],[Qtdade Amplificação]]/4)*'Custos Unitários'!C$17,0)</f>
        <v>0</v>
      </c>
      <c r="N139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39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398" s="1">
        <f>'Custos Unitários'!$C$23*'Custos Unitários'!$C$6</f>
        <v>302692.44182889489</v>
      </c>
      <c r="Q1398" s="5">
        <f>SUM(Tabela2[[#This Row],[custo duto e fibra]:[custo infra estação]])</f>
        <v>1703889.4564507359</v>
      </c>
      <c r="R1398" s="2">
        <f>Tabela1[[#This Row],[distância '[km']]]*(1+'Custos Unitários'!$C$8)*('Custos Unitários'!$C$21*'Custos Unitários'!$C$4*'Custos Unitários'!$E$21+'Custos Unitários'!$C$22*'Custos Unitários'!$C$5*'Custos Unitários'!$E$22)</f>
        <v>12416.702602806057</v>
      </c>
      <c r="S1398" s="2">
        <f>Tabela1[[#This Row],[Qtdade Amplificação]]*('Custos Unitários'!D$20)+IF(Tabela1[[#This Row],[Qtdade Amplificação]]&gt;4,TRUNC(Tabela1[[#This Row],[Qtdade Amplificação]]/4)*'Custos Unitários'!D$17,0)</f>
        <v>0</v>
      </c>
      <c r="T139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39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398" s="2">
        <f>'Custos Unitários'!$C$23*'Custos Unitários'!$E$23*'Custos Unitários'!$C$6</f>
        <v>24215.39534631159</v>
      </c>
      <c r="W1398" s="5">
        <f>SUM(Tabela3[[#This Row],[opex duto e fibra]:[opex infra estação]])</f>
        <v>69619.343106288783</v>
      </c>
    </row>
    <row r="1399" spans="1:23" x14ac:dyDescent="0.25">
      <c r="A1399" s="10">
        <v>211174</v>
      </c>
      <c r="B1399" s="10" t="s">
        <v>17</v>
      </c>
      <c r="C1399" s="10" t="s">
        <v>4277</v>
      </c>
      <c r="D1399" s="10" t="s">
        <v>4278</v>
      </c>
      <c r="E1399" s="10">
        <v>210440</v>
      </c>
      <c r="F1399" s="10" t="s">
        <v>17</v>
      </c>
      <c r="G1399" s="10" t="s">
        <v>1859</v>
      </c>
      <c r="H1399" s="10" t="s">
        <v>1860</v>
      </c>
      <c r="I1399" s="10">
        <v>1</v>
      </c>
      <c r="J1399" s="11">
        <v>61.734999999999999</v>
      </c>
      <c r="K1399" s="11">
        <f>IF(Tabela1[[#This Row],[distância '[km']]]&gt;100,TRUNC(Tabela1[[#This Row],[distância '[km']]]/'Custos Unitários'!$C$7,0),0)</f>
        <v>0</v>
      </c>
      <c r="L1399" s="1">
        <f>Tabela1[[#This Row],[distância '[km']]]*(1+'Custos Unitários'!$C$8)*(('Custos Unitários'!$C$21*'Custos Unitários'!$C$4)+('Custos Unitários'!$C$22*'Custos Unitários'!$C$5))</f>
        <v>2362467.5936740502</v>
      </c>
      <c r="M1399" s="1">
        <f>Tabela1[[#This Row],[Qtdade Amplificação]]*('Custos Unitários'!C$20)+IF(Tabela1[[#This Row],[Qtdade Amplificação]]&gt;4,TRUNC(Tabela1[[#This Row],[Qtdade Amplificação]]/4)*'Custos Unitários'!C$17,0)</f>
        <v>0</v>
      </c>
      <c r="N139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39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399" s="1">
        <f>'Custos Unitários'!$C$23*'Custos Unitários'!$C$6</f>
        <v>302692.44182889489</v>
      </c>
      <c r="Q1399" s="5">
        <f>SUM(Tabela2[[#This Row],[custo duto e fibra]:[custo infra estação]])</f>
        <v>3037041.5211749235</v>
      </c>
      <c r="R1399" s="2">
        <f>Tabela1[[#This Row],[distância '[km']]]*(1+'Custos Unitários'!$C$8)*('Custos Unitários'!$C$21*'Custos Unitários'!$C$4*'Custos Unitários'!$E$21+'Custos Unitários'!$C$22*'Custos Unitários'!$C$5*'Custos Unitários'!$E$22)</f>
        <v>28349.611124088606</v>
      </c>
      <c r="S1399" s="2">
        <f>Tabela1[[#This Row],[Qtdade Amplificação]]*('Custos Unitários'!D$20)+IF(Tabela1[[#This Row],[Qtdade Amplificação]]&gt;4,TRUNC(Tabela1[[#This Row],[Qtdade Amplificação]]/4)*'Custos Unitários'!D$17,0)</f>
        <v>0</v>
      </c>
      <c r="T139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39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399" s="2">
        <f>'Custos Unitários'!$C$23*'Custos Unitários'!$E$23*'Custos Unitários'!$C$6</f>
        <v>24215.39534631159</v>
      </c>
      <c r="W1399" s="5">
        <f>SUM(Tabela3[[#This Row],[opex duto e fibra]:[opex infra estação]])</f>
        <v>86093.220422635553</v>
      </c>
    </row>
    <row r="1400" spans="1:23" x14ac:dyDescent="0.25">
      <c r="A1400" s="10">
        <v>316560</v>
      </c>
      <c r="B1400" s="10" t="s">
        <v>37</v>
      </c>
      <c r="C1400" s="10" t="s">
        <v>4279</v>
      </c>
      <c r="D1400" s="10" t="s">
        <v>4280</v>
      </c>
      <c r="E1400" s="10">
        <v>312850</v>
      </c>
      <c r="F1400" s="10" t="s">
        <v>37</v>
      </c>
      <c r="G1400" s="10" t="s">
        <v>4281</v>
      </c>
      <c r="H1400" s="10" t="s">
        <v>4282</v>
      </c>
      <c r="I1400" s="10">
        <v>1</v>
      </c>
      <c r="J1400" s="11">
        <v>15.771000000000001</v>
      </c>
      <c r="K1400" s="11">
        <f>IF(Tabela1[[#This Row],[distância '[km']]]&gt;100,TRUNC(Tabela1[[#This Row],[distância '[km']]]/'Custos Unitários'!$C$7,0),0)</f>
        <v>0</v>
      </c>
      <c r="L1400" s="1">
        <f>Tabela1[[#This Row],[distância '[km']]]*(1+'Custos Unitários'!$C$8)*(('Custos Unitários'!$C$21*'Custos Unitários'!$C$4)+('Custos Unitários'!$C$22*'Custos Unitários'!$C$5))</f>
        <v>603522.74106800766</v>
      </c>
      <c r="M1400" s="1">
        <f>Tabela1[[#This Row],[Qtdade Amplificação]]*('Custos Unitários'!C$20)+IF(Tabela1[[#This Row],[Qtdade Amplificação]]&gt;4,TRUNC(Tabela1[[#This Row],[Qtdade Amplificação]]/4)*'Custos Unitários'!C$17,0)</f>
        <v>0</v>
      </c>
      <c r="N140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0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00" s="1">
        <f>'Custos Unitários'!$C$23*'Custos Unitários'!$C$6</f>
        <v>302692.44182889489</v>
      </c>
      <c r="Q1400" s="5">
        <f>SUM(Tabela2[[#This Row],[custo duto e fibra]:[custo infra estação]])</f>
        <v>1272686.9806182389</v>
      </c>
      <c r="R1400" s="2">
        <f>Tabela1[[#This Row],[distância '[km']]]*(1+'Custos Unitários'!$C$8)*('Custos Unitários'!$C$21*'Custos Unitários'!$C$4*'Custos Unitários'!$E$21+'Custos Unitários'!$C$22*'Custos Unitários'!$C$5*'Custos Unitários'!$E$22)</f>
        <v>7242.2728928160923</v>
      </c>
      <c r="S1400" s="2">
        <f>Tabela1[[#This Row],[Qtdade Amplificação]]*('Custos Unitários'!D$20)+IF(Tabela1[[#This Row],[Qtdade Amplificação]]&gt;4,TRUNC(Tabela1[[#This Row],[Qtdade Amplificação]]/4)*'Custos Unitários'!D$17,0)</f>
        <v>0</v>
      </c>
      <c r="T140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0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00" s="2">
        <f>'Custos Unitários'!$C$23*'Custos Unitários'!$E$23*'Custos Unitários'!$C$6</f>
        <v>24215.39534631159</v>
      </c>
      <c r="W1400" s="5">
        <f>SUM(Tabela3[[#This Row],[opex duto e fibra]:[opex infra estação]])</f>
        <v>64444.913396298813</v>
      </c>
    </row>
    <row r="1401" spans="1:23" x14ac:dyDescent="0.25">
      <c r="A1401" s="10">
        <v>316570</v>
      </c>
      <c r="B1401" s="10" t="s">
        <v>37</v>
      </c>
      <c r="C1401" s="10" t="s">
        <v>4283</v>
      </c>
      <c r="D1401" s="10" t="s">
        <v>4284</v>
      </c>
      <c r="E1401" s="10">
        <v>316990</v>
      </c>
      <c r="F1401" s="10" t="s">
        <v>37</v>
      </c>
      <c r="G1401" s="10" t="s">
        <v>787</v>
      </c>
      <c r="H1401" s="10" t="s">
        <v>788</v>
      </c>
      <c r="I1401" s="10">
        <v>1</v>
      </c>
      <c r="J1401" s="11">
        <v>39.223999999999997</v>
      </c>
      <c r="K1401" s="11">
        <f>IF(Tabela1[[#This Row],[distância '[km']]]&gt;100,TRUNC(Tabela1[[#This Row],[distância '[km']]]/'Custos Unitários'!$C$7,0),0)</f>
        <v>0</v>
      </c>
      <c r="L1401" s="1">
        <f>Tabela1[[#This Row],[distância '[km']]]*(1+'Custos Unitários'!$C$8)*(('Custos Unitários'!$C$21*'Custos Unitários'!$C$4)+('Custos Unitários'!$C$22*'Custos Unitários'!$C$5))</f>
        <v>1501019.3390179146</v>
      </c>
      <c r="M1401" s="1">
        <f>Tabela1[[#This Row],[Qtdade Amplificação]]*('Custos Unitários'!C$20)+IF(Tabela1[[#This Row],[Qtdade Amplificação]]&gt;4,TRUNC(Tabela1[[#This Row],[Qtdade Amplificação]]/4)*'Custos Unitários'!C$17,0)</f>
        <v>0</v>
      </c>
      <c r="N140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0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01" s="1">
        <f>'Custos Unitários'!$C$23*'Custos Unitários'!$C$6</f>
        <v>302692.44182889489</v>
      </c>
      <c r="Q1401" s="5">
        <f>SUM(Tabela2[[#This Row],[custo duto e fibra]:[custo infra estação]])</f>
        <v>2170183.5785681456</v>
      </c>
      <c r="R1401" s="2">
        <f>Tabela1[[#This Row],[distância '[km']]]*(1+'Custos Unitários'!$C$8)*('Custos Unitários'!$C$21*'Custos Unitários'!$C$4*'Custos Unitários'!$E$21+'Custos Unitários'!$C$22*'Custos Unitários'!$C$5*'Custos Unitários'!$E$22)</f>
        <v>18012.232068214977</v>
      </c>
      <c r="S1401" s="2">
        <f>Tabela1[[#This Row],[Qtdade Amplificação]]*('Custos Unitários'!D$20)+IF(Tabela1[[#This Row],[Qtdade Amplificação]]&gt;4,TRUNC(Tabela1[[#This Row],[Qtdade Amplificação]]/4)*'Custos Unitários'!D$17,0)</f>
        <v>0</v>
      </c>
      <c r="T140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0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01" s="2">
        <f>'Custos Unitários'!$C$23*'Custos Unitários'!$E$23*'Custos Unitários'!$C$6</f>
        <v>24215.39534631159</v>
      </c>
      <c r="W1401" s="5">
        <f>SUM(Tabela3[[#This Row],[opex duto e fibra]:[opex infra estação]])</f>
        <v>75214.872571697706</v>
      </c>
    </row>
    <row r="1402" spans="1:23" x14ac:dyDescent="0.25">
      <c r="A1402" s="10">
        <v>241320</v>
      </c>
      <c r="B1402" s="10" t="s">
        <v>80</v>
      </c>
      <c r="C1402" s="10" t="s">
        <v>4285</v>
      </c>
      <c r="D1402" s="10" t="s">
        <v>4286</v>
      </c>
      <c r="E1402" s="10">
        <v>240120</v>
      </c>
      <c r="F1402" s="10" t="s">
        <v>80</v>
      </c>
      <c r="G1402" s="10" t="s">
        <v>418</v>
      </c>
      <c r="H1402" s="10" t="s">
        <v>419</v>
      </c>
      <c r="I1402" s="10">
        <v>1</v>
      </c>
      <c r="J1402" s="11">
        <v>9.1180000000000003</v>
      </c>
      <c r="K1402" s="11">
        <f>IF(Tabela1[[#This Row],[distância '[km']]]&gt;100,TRUNC(Tabela1[[#This Row],[distância '[km']]]/'Custos Unitários'!$C$7,0),0)</f>
        <v>0</v>
      </c>
      <c r="L1402" s="1">
        <f>Tabela1[[#This Row],[distância '[km']]]*(1+'Custos Unitários'!$C$8)*(('Custos Unitários'!$C$21*'Custos Unitários'!$C$4)+('Custos Unitários'!$C$22*'Custos Unitários'!$C$5))</f>
        <v>348926.53307070531</v>
      </c>
      <c r="M1402" s="1">
        <f>Tabela1[[#This Row],[Qtdade Amplificação]]*('Custos Unitários'!C$20)+IF(Tabela1[[#This Row],[Qtdade Amplificação]]&gt;4,TRUNC(Tabela1[[#This Row],[Qtdade Amplificação]]/4)*'Custos Unitários'!C$17,0)</f>
        <v>0</v>
      </c>
      <c r="N140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0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02" s="1">
        <f>'Custos Unitários'!$C$23*'Custos Unitários'!$C$6</f>
        <v>302692.44182889489</v>
      </c>
      <c r="Q1402" s="5">
        <f>SUM(Tabela2[[#This Row],[custo duto e fibra]:[custo infra estação]])</f>
        <v>1018090.7726209365</v>
      </c>
      <c r="R1402" s="2">
        <f>Tabela1[[#This Row],[distância '[km']]]*(1+'Custos Unitários'!$C$8)*('Custos Unitários'!$C$21*'Custos Unitários'!$C$4*'Custos Unitários'!$E$21+'Custos Unitários'!$C$22*'Custos Unitários'!$C$5*'Custos Unitários'!$E$22)</f>
        <v>4187.1183968484638</v>
      </c>
      <c r="S1402" s="2">
        <f>Tabela1[[#This Row],[Qtdade Amplificação]]*('Custos Unitários'!D$20)+IF(Tabela1[[#This Row],[Qtdade Amplificação]]&gt;4,TRUNC(Tabela1[[#This Row],[Qtdade Amplificação]]/4)*'Custos Unitários'!D$17,0)</f>
        <v>0</v>
      </c>
      <c r="T140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0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02" s="2">
        <f>'Custos Unitários'!$C$23*'Custos Unitários'!$E$23*'Custos Unitários'!$C$6</f>
        <v>24215.39534631159</v>
      </c>
      <c r="W1402" s="5">
        <f>SUM(Tabela3[[#This Row],[opex duto e fibra]:[opex infra estação]])</f>
        <v>61389.758900331188</v>
      </c>
    </row>
    <row r="1403" spans="1:23" x14ac:dyDescent="0.25">
      <c r="A1403" s="10">
        <v>316580</v>
      </c>
      <c r="B1403" s="10" t="s">
        <v>37</v>
      </c>
      <c r="C1403" s="10" t="s">
        <v>4287</v>
      </c>
      <c r="D1403" s="10" t="s">
        <v>4288</v>
      </c>
      <c r="E1403" s="10">
        <v>313150</v>
      </c>
      <c r="F1403" s="10" t="s">
        <v>37</v>
      </c>
      <c r="G1403" s="10" t="s">
        <v>4289</v>
      </c>
      <c r="H1403" s="10" t="s">
        <v>4290</v>
      </c>
      <c r="I1403" s="10">
        <v>1</v>
      </c>
      <c r="J1403" s="11">
        <v>14.823</v>
      </c>
      <c r="K1403" s="11">
        <f>IF(Tabela1[[#This Row],[distância '[km']]]&gt;100,TRUNC(Tabela1[[#This Row],[distância '[km']]]/'Custos Unitários'!$C$7,0),0)</f>
        <v>0</v>
      </c>
      <c r="L1403" s="1">
        <f>Tabela1[[#This Row],[distância '[km']]]*(1+'Custos Unitários'!$C$8)*(('Custos Unitários'!$C$21*'Custos Unitários'!$C$4)+('Custos Unitários'!$C$22*'Custos Unitários'!$C$5))</f>
        <v>567244.79049211065</v>
      </c>
      <c r="M1403" s="1">
        <f>Tabela1[[#This Row],[Qtdade Amplificação]]*('Custos Unitários'!C$20)+IF(Tabela1[[#This Row],[Qtdade Amplificação]]&gt;4,TRUNC(Tabela1[[#This Row],[Qtdade Amplificação]]/4)*'Custos Unitários'!C$17,0)</f>
        <v>0</v>
      </c>
      <c r="N140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0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03" s="1">
        <f>'Custos Unitários'!$C$23*'Custos Unitários'!$C$6</f>
        <v>302692.44182889489</v>
      </c>
      <c r="Q1403" s="5">
        <f>SUM(Tabela2[[#This Row],[custo duto e fibra]:[custo infra estação]])</f>
        <v>1236409.0300423419</v>
      </c>
      <c r="R1403" s="2">
        <f>Tabela1[[#This Row],[distância '[km']]]*(1+'Custos Unitários'!$C$8)*('Custos Unitários'!$C$21*'Custos Unitários'!$C$4*'Custos Unitários'!$E$21+'Custos Unitários'!$C$22*'Custos Unitários'!$C$5*'Custos Unitários'!$E$22)</f>
        <v>6806.9374859053287</v>
      </c>
      <c r="S1403" s="2">
        <f>Tabela1[[#This Row],[Qtdade Amplificação]]*('Custos Unitários'!D$20)+IF(Tabela1[[#This Row],[Qtdade Amplificação]]&gt;4,TRUNC(Tabela1[[#This Row],[Qtdade Amplificação]]/4)*'Custos Unitários'!D$17,0)</f>
        <v>0</v>
      </c>
      <c r="T140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0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03" s="2">
        <f>'Custos Unitários'!$C$23*'Custos Unitários'!$E$23*'Custos Unitários'!$C$6</f>
        <v>24215.39534631159</v>
      </c>
      <c r="W1403" s="5">
        <f>SUM(Tabela3[[#This Row],[opex duto e fibra]:[opex infra estação]])</f>
        <v>64009.577989388054</v>
      </c>
    </row>
    <row r="1404" spans="1:23" x14ac:dyDescent="0.25">
      <c r="A1404" s="10">
        <v>150780</v>
      </c>
      <c r="B1404" s="10" t="s">
        <v>14</v>
      </c>
      <c r="C1404" s="10" t="s">
        <v>4291</v>
      </c>
      <c r="D1404" s="10" t="s">
        <v>4292</v>
      </c>
      <c r="E1404" s="10">
        <v>150085</v>
      </c>
      <c r="F1404" s="10" t="s">
        <v>14</v>
      </c>
      <c r="G1404" s="10" t="s">
        <v>4727</v>
      </c>
      <c r="H1404" s="10" t="s">
        <v>4743</v>
      </c>
      <c r="I1404" s="10">
        <v>0</v>
      </c>
      <c r="J1404" s="11">
        <v>102.1059875668948</v>
      </c>
      <c r="K1404" s="11">
        <f>IF(Tabela1[[#This Row],[distância '[km']]]&gt;100,TRUNC(Tabela1[[#This Row],[distância '[km']]]/'Custos Unitários'!$C$7,0),0)</f>
        <v>1</v>
      </c>
      <c r="L1404" s="1">
        <f>Tabela1[[#This Row],[distância '[km']]]*(1+'Custos Unitários'!$C$8)*(('Custos Unitários'!$C$21*'Custos Unitários'!$C$4)+('Custos Unitários'!$C$22*'Custos Unitários'!$C$5))</f>
        <v>3907379.7156697898</v>
      </c>
      <c r="M1404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140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40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404" s="1">
        <f>'Custos Unitários'!$C$23*'Custos Unitários'!$C$6</f>
        <v>302692.44182889489</v>
      </c>
      <c r="Q1404" s="5">
        <f>SUM(Tabela2[[#This Row],[custo duto e fibra]:[custo infra estação]])</f>
        <v>4860863.0681238919</v>
      </c>
      <c r="R1404" s="2">
        <f>Tabela1[[#This Row],[distância '[km']]]*(1+'Custos Unitários'!$C$8)*('Custos Unitários'!$C$21*'Custos Unitários'!$C$4*'Custos Unitários'!$E$21+'Custos Unitários'!$C$22*'Custos Unitários'!$C$5*'Custos Unitários'!$E$22)</f>
        <v>46888.556588037478</v>
      </c>
      <c r="S1404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140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40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404" s="2">
        <f>'Custos Unitários'!$C$23*'Custos Unitários'!$E$23*'Custos Unitários'!$C$6</f>
        <v>24215.39534631159</v>
      </c>
      <c r="W1404" s="5">
        <f>SUM(Tabela3[[#This Row],[opex duto e fibra]:[opex infra estação]])</f>
        <v>127134.67623985217</v>
      </c>
    </row>
    <row r="1405" spans="1:23" x14ac:dyDescent="0.25">
      <c r="A1405" s="10">
        <v>316590</v>
      </c>
      <c r="B1405" s="10" t="s">
        <v>37</v>
      </c>
      <c r="C1405" s="10" t="s">
        <v>4293</v>
      </c>
      <c r="D1405" s="10" t="s">
        <v>4294</v>
      </c>
      <c r="E1405" s="10">
        <v>312160</v>
      </c>
      <c r="F1405" s="10" t="s">
        <v>37</v>
      </c>
      <c r="G1405" s="10" t="s">
        <v>1432</v>
      </c>
      <c r="H1405" s="10" t="s">
        <v>1433</v>
      </c>
      <c r="I1405" s="10">
        <v>1</v>
      </c>
      <c r="J1405" s="11">
        <v>76.933000000000007</v>
      </c>
      <c r="K1405" s="11">
        <f>IF(Tabela1[[#This Row],[distância '[km']]]&gt;100,TRUNC(Tabela1[[#This Row],[distância '[km']]]/'Custos Unitários'!$C$7,0),0)</f>
        <v>0</v>
      </c>
      <c r="L1405" s="1">
        <f>Tabela1[[#This Row],[distância '[km']]]*(1+'Custos Unitários'!$C$8)*(('Custos Unitários'!$C$21*'Custos Unitários'!$C$4)+('Custos Unitários'!$C$22*'Custos Unitários'!$C$5))</f>
        <v>2944062.839299032</v>
      </c>
      <c r="M1405" s="1">
        <f>Tabela1[[#This Row],[Qtdade Amplificação]]*('Custos Unitários'!C$20)+IF(Tabela1[[#This Row],[Qtdade Amplificação]]&gt;4,TRUNC(Tabela1[[#This Row],[Qtdade Amplificação]]/4)*'Custos Unitários'!C$17,0)</f>
        <v>0</v>
      </c>
      <c r="N140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40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405" s="1">
        <f>'Custos Unitários'!$C$23*'Custos Unitários'!$C$6</f>
        <v>302692.44182889489</v>
      </c>
      <c r="Q1405" s="5">
        <f>SUM(Tabela2[[#This Row],[custo duto e fibra]:[custo infra estação]])</f>
        <v>3618636.7667999053</v>
      </c>
      <c r="R1405" s="2">
        <f>Tabela1[[#This Row],[distância '[km']]]*(1+'Custos Unitários'!$C$8)*('Custos Unitários'!$C$21*'Custos Unitários'!$C$4*'Custos Unitários'!$E$21+'Custos Unitários'!$C$22*'Custos Unitários'!$C$5*'Custos Unitários'!$E$22)</f>
        <v>35328.754071588388</v>
      </c>
      <c r="S1405" s="2">
        <f>Tabela1[[#This Row],[Qtdade Amplificação]]*('Custos Unitários'!D$20)+IF(Tabela1[[#This Row],[Qtdade Amplificação]]&gt;4,TRUNC(Tabela1[[#This Row],[Qtdade Amplificação]]/4)*'Custos Unitários'!D$17,0)</f>
        <v>0</v>
      </c>
      <c r="T140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40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405" s="2">
        <f>'Custos Unitários'!$C$23*'Custos Unitários'!$E$23*'Custos Unitários'!$C$6</f>
        <v>24215.39534631159</v>
      </c>
      <c r="W1405" s="5">
        <f>SUM(Tabela3[[#This Row],[opex duto e fibra]:[opex infra estação]])</f>
        <v>93072.363370135339</v>
      </c>
    </row>
    <row r="1406" spans="1:23" x14ac:dyDescent="0.25">
      <c r="A1406" s="10">
        <v>432032</v>
      </c>
      <c r="B1406" s="10" t="s">
        <v>32</v>
      </c>
      <c r="C1406" s="10" t="s">
        <v>4295</v>
      </c>
      <c r="D1406" s="10" t="s">
        <v>4296</v>
      </c>
      <c r="E1406" s="10">
        <v>430950</v>
      </c>
      <c r="F1406" s="10" t="s">
        <v>32</v>
      </c>
      <c r="G1406" s="10" t="s">
        <v>4297</v>
      </c>
      <c r="H1406" s="10" t="s">
        <v>4298</v>
      </c>
      <c r="I1406" s="10">
        <v>1</v>
      </c>
      <c r="J1406" s="11">
        <v>17.777000000000001</v>
      </c>
      <c r="K1406" s="11">
        <f>IF(Tabela1[[#This Row],[distância '[km']]]&gt;100,TRUNC(Tabela1[[#This Row],[distância '[km']]]/'Custos Unitários'!$C$7,0),0)</f>
        <v>0</v>
      </c>
      <c r="L1406" s="1">
        <f>Tabela1[[#This Row],[distância '[km']]]*(1+'Custos Unitários'!$C$8)*(('Custos Unitários'!$C$21*'Custos Unitários'!$C$4)+('Custos Unitários'!$C$22*'Custos Unitários'!$C$5))</f>
        <v>680288.10905877699</v>
      </c>
      <c r="M1406" s="1">
        <f>Tabela1[[#This Row],[Qtdade Amplificação]]*('Custos Unitários'!C$20)+IF(Tabela1[[#This Row],[Qtdade Amplificação]]&gt;4,TRUNC(Tabela1[[#This Row],[Qtdade Amplificação]]/4)*'Custos Unitários'!C$17,0)</f>
        <v>0</v>
      </c>
      <c r="N140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0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06" s="1">
        <f>'Custos Unitários'!$C$23*'Custos Unitários'!$C$6</f>
        <v>302692.44182889489</v>
      </c>
      <c r="Q1406" s="5">
        <f>SUM(Tabela2[[#This Row],[custo duto e fibra]:[custo infra estação]])</f>
        <v>1349452.3486090084</v>
      </c>
      <c r="R1406" s="2">
        <f>Tabela1[[#This Row],[distância '[km']]]*(1+'Custos Unitários'!$C$8)*('Custos Unitários'!$C$21*'Custos Unitários'!$C$4*'Custos Unitários'!$E$21+'Custos Unitários'!$C$22*'Custos Unitários'!$C$5*'Custos Unitários'!$E$22)</f>
        <v>8163.4573087053241</v>
      </c>
      <c r="S1406" s="2">
        <f>Tabela1[[#This Row],[Qtdade Amplificação]]*('Custos Unitários'!D$20)+IF(Tabela1[[#This Row],[Qtdade Amplificação]]&gt;4,TRUNC(Tabela1[[#This Row],[Qtdade Amplificação]]/4)*'Custos Unitários'!D$17,0)</f>
        <v>0</v>
      </c>
      <c r="T140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0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06" s="2">
        <f>'Custos Unitários'!$C$23*'Custos Unitários'!$E$23*'Custos Unitários'!$C$6</f>
        <v>24215.39534631159</v>
      </c>
      <c r="W1406" s="5">
        <f>SUM(Tabela3[[#This Row],[opex duto e fibra]:[opex infra estação]])</f>
        <v>65366.097812188047</v>
      </c>
    </row>
    <row r="1407" spans="1:23" x14ac:dyDescent="0.25">
      <c r="A1407" s="10">
        <v>316600</v>
      </c>
      <c r="B1407" s="10" t="s">
        <v>37</v>
      </c>
      <c r="C1407" s="10" t="s">
        <v>4299</v>
      </c>
      <c r="D1407" s="10" t="s">
        <v>4300</v>
      </c>
      <c r="E1407" s="10">
        <v>311630</v>
      </c>
      <c r="F1407" s="10" t="s">
        <v>37</v>
      </c>
      <c r="G1407" s="10" t="s">
        <v>1262</v>
      </c>
      <c r="H1407" s="10" t="s">
        <v>1263</v>
      </c>
      <c r="I1407" s="10">
        <v>1</v>
      </c>
      <c r="J1407" s="11">
        <v>22.981000000000002</v>
      </c>
      <c r="K1407" s="11">
        <f>IF(Tabela1[[#This Row],[distância '[km']]]&gt;100,TRUNC(Tabela1[[#This Row],[distância '[km']]]/'Custos Unitários'!$C$7,0),0)</f>
        <v>0</v>
      </c>
      <c r="L1407" s="1">
        <f>Tabela1[[#This Row],[distância '[km']]]*(1+'Custos Unitários'!$C$8)*(('Custos Unitários'!$C$21*'Custos Unitários'!$C$4)+('Custos Unitários'!$C$22*'Custos Unitários'!$C$5))</f>
        <v>879434.15842266718</v>
      </c>
      <c r="M1407" s="1">
        <f>Tabela1[[#This Row],[Qtdade Amplificação]]*('Custos Unitários'!C$20)+IF(Tabela1[[#This Row],[Qtdade Amplificação]]&gt;4,TRUNC(Tabela1[[#This Row],[Qtdade Amplificação]]/4)*'Custos Unitários'!C$17,0)</f>
        <v>0</v>
      </c>
      <c r="N140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0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07" s="1">
        <f>'Custos Unitários'!$C$23*'Custos Unitários'!$C$6</f>
        <v>302692.44182889489</v>
      </c>
      <c r="Q1407" s="5">
        <f>SUM(Tabela2[[#This Row],[custo duto e fibra]:[custo infra estação]])</f>
        <v>1548598.3979728983</v>
      </c>
      <c r="R1407" s="2">
        <f>Tabela1[[#This Row],[distância '[km']]]*(1+'Custos Unitários'!$C$8)*('Custos Unitários'!$C$21*'Custos Unitários'!$C$4*'Custos Unitários'!$E$21+'Custos Unitários'!$C$22*'Custos Unitários'!$C$5*'Custos Unitários'!$E$22)</f>
        <v>10553.209901072007</v>
      </c>
      <c r="S1407" s="2">
        <f>Tabela1[[#This Row],[Qtdade Amplificação]]*('Custos Unitários'!D$20)+IF(Tabela1[[#This Row],[Qtdade Amplificação]]&gt;4,TRUNC(Tabela1[[#This Row],[Qtdade Amplificação]]/4)*'Custos Unitários'!D$17,0)</f>
        <v>0</v>
      </c>
      <c r="T140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0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07" s="2">
        <f>'Custos Unitários'!$C$23*'Custos Unitários'!$E$23*'Custos Unitários'!$C$6</f>
        <v>24215.39534631159</v>
      </c>
      <c r="W1407" s="5">
        <f>SUM(Tabela3[[#This Row],[opex duto e fibra]:[opex infra estação]])</f>
        <v>67755.850404554731</v>
      </c>
    </row>
    <row r="1408" spans="1:23" x14ac:dyDescent="0.25">
      <c r="A1408" s="10">
        <v>316610</v>
      </c>
      <c r="B1408" s="10" t="s">
        <v>37</v>
      </c>
      <c r="C1408" s="10" t="s">
        <v>4301</v>
      </c>
      <c r="D1408" s="10" t="s">
        <v>4302</v>
      </c>
      <c r="E1408" s="10">
        <v>311750</v>
      </c>
      <c r="F1408" s="10" t="s">
        <v>37</v>
      </c>
      <c r="G1408" s="10" t="s">
        <v>224</v>
      </c>
      <c r="H1408" s="10" t="s">
        <v>225</v>
      </c>
      <c r="I1408" s="10">
        <v>1</v>
      </c>
      <c r="J1408" s="11">
        <v>60.021000000000001</v>
      </c>
      <c r="K1408" s="11">
        <f>IF(Tabela1[[#This Row],[distância '[km']]]&gt;100,TRUNC(Tabela1[[#This Row],[distância '[km']]]/'Custos Unitários'!$C$7,0),0)</f>
        <v>0</v>
      </c>
      <c r="L1408" s="1">
        <f>Tabela1[[#This Row],[distância '[km']]]*(1+'Custos Unitários'!$C$8)*(('Custos Unitários'!$C$21*'Custos Unitários'!$C$4)+('Custos Unitários'!$C$22*'Custos Unitários'!$C$5))</f>
        <v>2296876.4467467433</v>
      </c>
      <c r="M1408" s="1">
        <f>Tabela1[[#This Row],[Qtdade Amplificação]]*('Custos Unitários'!C$20)+IF(Tabela1[[#This Row],[Qtdade Amplificação]]&gt;4,TRUNC(Tabela1[[#This Row],[Qtdade Amplificação]]/4)*'Custos Unitários'!C$17,0)</f>
        <v>0</v>
      </c>
      <c r="N140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40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408" s="1">
        <f>'Custos Unitários'!$C$23*'Custos Unitários'!$C$6</f>
        <v>302692.44182889489</v>
      </c>
      <c r="Q1408" s="5">
        <f>SUM(Tabela2[[#This Row],[custo duto e fibra]:[custo infra estação]])</f>
        <v>2971450.3742476166</v>
      </c>
      <c r="R1408" s="2">
        <f>Tabela1[[#This Row],[distância '[km']]]*(1+'Custos Unitários'!$C$8)*('Custos Unitários'!$C$21*'Custos Unitários'!$C$4*'Custos Unitários'!$E$21+'Custos Unitários'!$C$22*'Custos Unitários'!$C$5*'Custos Unitários'!$E$22)</f>
        <v>27562.517360960919</v>
      </c>
      <c r="S1408" s="2">
        <f>Tabela1[[#This Row],[Qtdade Amplificação]]*('Custos Unitários'!D$20)+IF(Tabela1[[#This Row],[Qtdade Amplificação]]&gt;4,TRUNC(Tabela1[[#This Row],[Qtdade Amplificação]]/4)*'Custos Unitários'!D$17,0)</f>
        <v>0</v>
      </c>
      <c r="T140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40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408" s="2">
        <f>'Custos Unitários'!$C$23*'Custos Unitários'!$E$23*'Custos Unitários'!$C$6</f>
        <v>24215.39534631159</v>
      </c>
      <c r="W1408" s="5">
        <f>SUM(Tabela3[[#This Row],[opex duto e fibra]:[opex infra estação]])</f>
        <v>85306.126659507863</v>
      </c>
    </row>
    <row r="1409" spans="1:23" x14ac:dyDescent="0.25">
      <c r="A1409" s="10">
        <v>316620</v>
      </c>
      <c r="B1409" s="10" t="s">
        <v>37</v>
      </c>
      <c r="C1409" s="10" t="s">
        <v>4303</v>
      </c>
      <c r="D1409" s="10" t="s">
        <v>4304</v>
      </c>
      <c r="E1409" s="10">
        <v>315440</v>
      </c>
      <c r="F1409" s="10" t="s">
        <v>37</v>
      </c>
      <c r="G1409" s="10" t="s">
        <v>4305</v>
      </c>
      <c r="H1409" s="10" t="s">
        <v>4306</v>
      </c>
      <c r="I1409" s="10">
        <v>1</v>
      </c>
      <c r="J1409" s="11">
        <v>29.46</v>
      </c>
      <c r="K1409" s="11">
        <f>IF(Tabela1[[#This Row],[distância '[km']]]&gt;100,TRUNC(Tabela1[[#This Row],[distância '[km']]]/'Custos Unitários'!$C$7,0),0)</f>
        <v>0</v>
      </c>
      <c r="L1409" s="1">
        <f>Tabela1[[#This Row],[distância '[km']]]*(1+'Custos Unitários'!$C$8)*(('Custos Unitários'!$C$21*'Custos Unitários'!$C$4)+('Custos Unitários'!$C$22*'Custos Unitários'!$C$5))</f>
        <v>1127371.7552383174</v>
      </c>
      <c r="M1409" s="1">
        <f>Tabela1[[#This Row],[Qtdade Amplificação]]*('Custos Unitários'!C$20)+IF(Tabela1[[#This Row],[Qtdade Amplificação]]&gt;4,TRUNC(Tabela1[[#This Row],[Qtdade Amplificação]]/4)*'Custos Unitários'!C$17,0)</f>
        <v>0</v>
      </c>
      <c r="N140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0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09" s="1">
        <f>'Custos Unitários'!$C$23*'Custos Unitários'!$C$6</f>
        <v>302692.44182889489</v>
      </c>
      <c r="Q1409" s="5">
        <f>SUM(Tabela2[[#This Row],[custo duto e fibra]:[custo infra estação]])</f>
        <v>1796535.9947885484</v>
      </c>
      <c r="R1409" s="2">
        <f>Tabela1[[#This Row],[distância '[km']]]*(1+'Custos Unitários'!$C$8)*('Custos Unitários'!$C$21*'Custos Unitários'!$C$4*'Custos Unitários'!$E$21+'Custos Unitários'!$C$22*'Custos Unitários'!$C$5*'Custos Unitários'!$E$22)</f>
        <v>13528.461062859809</v>
      </c>
      <c r="S1409" s="2">
        <f>Tabela1[[#This Row],[Qtdade Amplificação]]*('Custos Unitários'!D$20)+IF(Tabela1[[#This Row],[Qtdade Amplificação]]&gt;4,TRUNC(Tabela1[[#This Row],[Qtdade Amplificação]]/4)*'Custos Unitários'!D$17,0)</f>
        <v>0</v>
      </c>
      <c r="T140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0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09" s="2">
        <f>'Custos Unitários'!$C$23*'Custos Unitários'!$E$23*'Custos Unitários'!$C$6</f>
        <v>24215.39534631159</v>
      </c>
      <c r="W1409" s="5">
        <f>SUM(Tabela3[[#This Row],[opex duto e fibra]:[opex infra estação]])</f>
        <v>70731.101566342535</v>
      </c>
    </row>
    <row r="1410" spans="1:23" x14ac:dyDescent="0.25">
      <c r="A1410" s="10">
        <v>316630</v>
      </c>
      <c r="B1410" s="10" t="s">
        <v>37</v>
      </c>
      <c r="C1410" s="10" t="s">
        <v>4307</v>
      </c>
      <c r="D1410" s="10" t="s">
        <v>4308</v>
      </c>
      <c r="E1410" s="10">
        <v>310030</v>
      </c>
      <c r="F1410" s="10" t="s">
        <v>37</v>
      </c>
      <c r="G1410" s="10" t="s">
        <v>4309</v>
      </c>
      <c r="H1410" s="10" t="s">
        <v>4310</v>
      </c>
      <c r="I1410" s="10">
        <v>1</v>
      </c>
      <c r="J1410" s="11">
        <v>25.186</v>
      </c>
      <c r="K1410" s="11">
        <f>IF(Tabela1[[#This Row],[distância '[km']]]&gt;100,TRUNC(Tabela1[[#This Row],[distância '[km']]]/'Custos Unitários'!$C$7,0),0)</f>
        <v>0</v>
      </c>
      <c r="L1410" s="1">
        <f>Tabela1[[#This Row],[distância '[km']]]*(1+'Custos Unitários'!$C$8)*(('Custos Unitários'!$C$21*'Custos Unitários'!$C$4)+('Custos Unitários'!$C$22*'Custos Unitários'!$C$5))</f>
        <v>963814.83460394642</v>
      </c>
      <c r="M1410" s="1">
        <f>Tabela1[[#This Row],[Qtdade Amplificação]]*('Custos Unitários'!C$20)+IF(Tabela1[[#This Row],[Qtdade Amplificação]]&gt;4,TRUNC(Tabela1[[#This Row],[Qtdade Amplificação]]/4)*'Custos Unitários'!C$17,0)</f>
        <v>0</v>
      </c>
      <c r="N141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1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10" s="1">
        <f>'Custos Unitários'!$C$23*'Custos Unitários'!$C$6</f>
        <v>302692.44182889489</v>
      </c>
      <c r="Q1410" s="5">
        <f>SUM(Tabela2[[#This Row],[custo duto e fibra]:[custo infra estação]])</f>
        <v>1632979.0741541774</v>
      </c>
      <c r="R1410" s="2">
        <f>Tabela1[[#This Row],[distância '[km']]]*(1+'Custos Unitários'!$C$8)*('Custos Unitários'!$C$21*'Custos Unitários'!$C$4*'Custos Unitários'!$E$21+'Custos Unitários'!$C$22*'Custos Unitários'!$C$5*'Custos Unitários'!$E$22)</f>
        <v>11565.778015247359</v>
      </c>
      <c r="S1410" s="2">
        <f>Tabela1[[#This Row],[Qtdade Amplificação]]*('Custos Unitários'!D$20)+IF(Tabela1[[#This Row],[Qtdade Amplificação]]&gt;4,TRUNC(Tabela1[[#This Row],[Qtdade Amplificação]]/4)*'Custos Unitários'!D$17,0)</f>
        <v>0</v>
      </c>
      <c r="T141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1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10" s="2">
        <f>'Custos Unitários'!$C$23*'Custos Unitários'!$E$23*'Custos Unitários'!$C$6</f>
        <v>24215.39534631159</v>
      </c>
      <c r="W1410" s="5">
        <f>SUM(Tabela3[[#This Row],[opex duto e fibra]:[opex infra estação]])</f>
        <v>68768.41851873009</v>
      </c>
    </row>
    <row r="1411" spans="1:23" x14ac:dyDescent="0.25">
      <c r="A1411" s="10">
        <v>110150</v>
      </c>
      <c r="B1411" s="10" t="s">
        <v>180</v>
      </c>
      <c r="C1411" s="10" t="s">
        <v>4014</v>
      </c>
      <c r="D1411" s="10" t="s">
        <v>4015</v>
      </c>
      <c r="E1411" s="10">
        <v>110014</v>
      </c>
      <c r="F1411" s="10" t="s">
        <v>180</v>
      </c>
      <c r="G1411" s="10" t="s">
        <v>4808</v>
      </c>
      <c r="H1411" s="10" t="s">
        <v>4809</v>
      </c>
      <c r="I1411" s="10">
        <v>1</v>
      </c>
      <c r="J1411" s="11">
        <v>96.188999999999993</v>
      </c>
      <c r="K1411" s="11">
        <f>IF(Tabela1[[#This Row],[distância '[km']]]&gt;100,TRUNC(Tabela1[[#This Row],[distância '[km']]]/'Custos Unitários'!$C$7,0),0)</f>
        <v>0</v>
      </c>
      <c r="L1411" s="1">
        <f>Tabela1[[#This Row],[distância '[km']]]*(1+'Custos Unitários'!$C$8)*(('Custos Unitários'!$C$21*'Custos Unitários'!$C$4)+('Custos Unitários'!$C$22*'Custos Unitários'!$C$5))</f>
        <v>3680949.1434018505</v>
      </c>
      <c r="M1411" s="1">
        <f>Tabela1[[#This Row],[Qtdade Amplificação]]*('Custos Unitários'!C$20)+IF(Tabela1[[#This Row],[Qtdade Amplificação]]&gt;4,TRUNC(Tabela1[[#This Row],[Qtdade Amplificação]]/4)*'Custos Unitários'!C$17,0)</f>
        <v>0</v>
      </c>
      <c r="N141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41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411" s="1">
        <f>'Custos Unitários'!$C$23*'Custos Unitários'!$C$6</f>
        <v>302692.44182889489</v>
      </c>
      <c r="Q1411" s="5">
        <f>SUM(Tabela2[[#This Row],[custo duto e fibra]:[custo infra estação]])</f>
        <v>4401424.7240435509</v>
      </c>
      <c r="R1411" s="2">
        <f>Tabela1[[#This Row],[distância '[km']]]*(1+'Custos Unitários'!$C$8)*('Custos Unitários'!$C$21*'Custos Unitários'!$C$4*'Custos Unitários'!$E$21+'Custos Unitários'!$C$22*'Custos Unitários'!$C$5*'Custos Unitários'!$E$22)</f>
        <v>44171.389720822204</v>
      </c>
      <c r="S1411" s="2">
        <f>Tabela1[[#This Row],[Qtdade Amplificação]]*('Custos Unitários'!D$20)+IF(Tabela1[[#This Row],[Qtdade Amplificação]]&gt;4,TRUNC(Tabela1[[#This Row],[Qtdade Amplificação]]/4)*'Custos Unitários'!D$17,0)</f>
        <v>0</v>
      </c>
      <c r="T141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41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411" s="2">
        <f>'Custos Unitários'!$C$23*'Custos Unitários'!$E$23*'Custos Unitários'!$C$6</f>
        <v>24215.39534631159</v>
      </c>
      <c r="W1411" s="5">
        <f>SUM(Tabela3[[#This Row],[opex duto e fibra]:[opex infra estação]])</f>
        <v>106505.16433345187</v>
      </c>
    </row>
    <row r="1412" spans="1:23" x14ac:dyDescent="0.25">
      <c r="A1412" s="10">
        <v>316650</v>
      </c>
      <c r="B1412" s="10" t="s">
        <v>37</v>
      </c>
      <c r="C1412" s="10" t="s">
        <v>4311</v>
      </c>
      <c r="D1412" s="10" t="s">
        <v>4312</v>
      </c>
      <c r="E1412" s="10">
        <v>315330</v>
      </c>
      <c r="F1412" s="10" t="s">
        <v>37</v>
      </c>
      <c r="G1412" s="10" t="s">
        <v>3573</v>
      </c>
      <c r="H1412" s="10" t="s">
        <v>3574</v>
      </c>
      <c r="I1412" s="10">
        <v>1</v>
      </c>
      <c r="J1412" s="11">
        <v>86.674999999999997</v>
      </c>
      <c r="K1412" s="11">
        <f>IF(Tabela1[[#This Row],[distância '[km']]]&gt;100,TRUNC(Tabela1[[#This Row],[distância '[km']]]/'Custos Unitários'!$C$7,0),0)</f>
        <v>0</v>
      </c>
      <c r="L1412" s="1">
        <f>Tabela1[[#This Row],[distância '[km']]]*(1+'Custos Unitários'!$C$8)*(('Custos Unitários'!$C$21*'Custos Unitários'!$C$4)+('Custos Unitários'!$C$22*'Custos Unitários'!$C$5))</f>
        <v>3316868.5297108339</v>
      </c>
      <c r="M1412" s="1">
        <f>Tabela1[[#This Row],[Qtdade Amplificação]]*('Custos Unitários'!C$20)+IF(Tabela1[[#This Row],[Qtdade Amplificação]]&gt;4,TRUNC(Tabela1[[#This Row],[Qtdade Amplificação]]/4)*'Custos Unitários'!C$17,0)</f>
        <v>0</v>
      </c>
      <c r="N141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41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412" s="1">
        <f>'Custos Unitários'!$C$23*'Custos Unitários'!$C$6</f>
        <v>302692.44182889489</v>
      </c>
      <c r="Q1412" s="5">
        <f>SUM(Tabela2[[#This Row],[custo duto e fibra]:[custo infra estação]])</f>
        <v>4037344.1103525343</v>
      </c>
      <c r="R1412" s="2">
        <f>Tabela1[[#This Row],[distância '[km']]]*(1+'Custos Unitários'!$C$8)*('Custos Unitários'!$C$21*'Custos Unitários'!$C$4*'Custos Unitários'!$E$21+'Custos Unitários'!$C$22*'Custos Unitários'!$C$5*'Custos Unitários'!$E$22)</f>
        <v>39802.422356530005</v>
      </c>
      <c r="S1412" s="2">
        <f>Tabela1[[#This Row],[Qtdade Amplificação]]*('Custos Unitários'!D$20)+IF(Tabela1[[#This Row],[Qtdade Amplificação]]&gt;4,TRUNC(Tabela1[[#This Row],[Qtdade Amplificação]]/4)*'Custos Unitários'!D$17,0)</f>
        <v>0</v>
      </c>
      <c r="T141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41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412" s="2">
        <f>'Custos Unitários'!$C$23*'Custos Unitários'!$E$23*'Custos Unitários'!$C$6</f>
        <v>24215.39534631159</v>
      </c>
      <c r="W1412" s="5">
        <f>SUM(Tabela3[[#This Row],[opex duto e fibra]:[opex infra estação]])</f>
        <v>102136.19696915968</v>
      </c>
    </row>
    <row r="1413" spans="1:23" x14ac:dyDescent="0.25">
      <c r="A1413" s="10">
        <v>251560</v>
      </c>
      <c r="B1413" s="10" t="s">
        <v>61</v>
      </c>
      <c r="C1413" s="10" t="s">
        <v>4313</v>
      </c>
      <c r="D1413" s="10" t="s">
        <v>4314</v>
      </c>
      <c r="E1413" s="10">
        <v>250360</v>
      </c>
      <c r="F1413" s="10" t="s">
        <v>61</v>
      </c>
      <c r="G1413" s="10" t="s">
        <v>1619</v>
      </c>
      <c r="H1413" s="10" t="s">
        <v>1620</v>
      </c>
      <c r="I1413" s="10">
        <v>1</v>
      </c>
      <c r="J1413" s="11">
        <v>12.653</v>
      </c>
      <c r="K1413" s="11">
        <f>IF(Tabela1[[#This Row],[distância '[km']]]&gt;100,TRUNC(Tabela1[[#This Row],[distância '[km']]]/'Custos Unitários'!$C$7,0),0)</f>
        <v>0</v>
      </c>
      <c r="L1413" s="1">
        <f>Tabela1[[#This Row],[distância '[km']]]*(1+'Custos Unitários'!$C$8)*(('Custos Unitários'!$C$21*'Custos Unitários'!$C$4)+('Custos Unitários'!$C$22*'Custos Unitários'!$C$5))</f>
        <v>484203.49012323259</v>
      </c>
      <c r="M1413" s="1">
        <f>Tabela1[[#This Row],[Qtdade Amplificação]]*('Custos Unitários'!C$20)+IF(Tabela1[[#This Row],[Qtdade Amplificação]]&gt;4,TRUNC(Tabela1[[#This Row],[Qtdade Amplificação]]/4)*'Custos Unitários'!C$17,0)</f>
        <v>0</v>
      </c>
      <c r="N141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1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13" s="1">
        <f>'Custos Unitários'!$C$23*'Custos Unitários'!$C$6</f>
        <v>302692.44182889489</v>
      </c>
      <c r="Q1413" s="5">
        <f>SUM(Tabela2[[#This Row],[custo duto e fibra]:[custo infra estação]])</f>
        <v>1153367.7296734639</v>
      </c>
      <c r="R1413" s="2">
        <f>Tabela1[[#This Row],[distância '[km']]]*(1+'Custos Unitários'!$C$8)*('Custos Unitários'!$C$21*'Custos Unitários'!$C$4*'Custos Unitários'!$E$21+'Custos Unitários'!$C$22*'Custos Unitários'!$C$5*'Custos Unitários'!$E$22)</f>
        <v>5810.4418814787914</v>
      </c>
      <c r="S1413" s="2">
        <f>Tabela1[[#This Row],[Qtdade Amplificação]]*('Custos Unitários'!D$20)+IF(Tabela1[[#This Row],[Qtdade Amplificação]]&gt;4,TRUNC(Tabela1[[#This Row],[Qtdade Amplificação]]/4)*'Custos Unitários'!D$17,0)</f>
        <v>0</v>
      </c>
      <c r="T141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1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13" s="2">
        <f>'Custos Unitários'!$C$23*'Custos Unitários'!$E$23*'Custos Unitários'!$C$6</f>
        <v>24215.39534631159</v>
      </c>
      <c r="W1413" s="5">
        <f>SUM(Tabela3[[#This Row],[opex duto e fibra]:[opex infra estação]])</f>
        <v>63013.082384961512</v>
      </c>
    </row>
    <row r="1414" spans="1:23" x14ac:dyDescent="0.25">
      <c r="A1414" s="10">
        <v>316660</v>
      </c>
      <c r="B1414" s="10" t="s">
        <v>37</v>
      </c>
      <c r="C1414" s="10" t="s">
        <v>4315</v>
      </c>
      <c r="D1414" s="10" t="s">
        <v>4316</v>
      </c>
      <c r="E1414" s="10">
        <v>312320</v>
      </c>
      <c r="F1414" s="10" t="s">
        <v>37</v>
      </c>
      <c r="G1414" s="10" t="s">
        <v>1679</v>
      </c>
      <c r="H1414" s="10" t="s">
        <v>1680</v>
      </c>
      <c r="I1414" s="10">
        <v>1</v>
      </c>
      <c r="J1414" s="11">
        <v>39.319000000000003</v>
      </c>
      <c r="K1414" s="11">
        <f>IF(Tabela1[[#This Row],[distância '[km']]]&gt;100,TRUNC(Tabela1[[#This Row],[distância '[km']]]/'Custos Unitários'!$C$7,0),0)</f>
        <v>0</v>
      </c>
      <c r="L1414" s="1">
        <f>Tabela1[[#This Row],[distância '[km']]]*(1+'Custos Unitários'!$C$8)*(('Custos Unitários'!$C$21*'Custos Unitários'!$C$4)+('Custos Unitários'!$C$22*'Custos Unitários'!$C$5))</f>
        <v>1504654.7876515752</v>
      </c>
      <c r="M1414" s="1">
        <f>Tabela1[[#This Row],[Qtdade Amplificação]]*('Custos Unitários'!C$20)+IF(Tabela1[[#This Row],[Qtdade Amplificação]]&gt;4,TRUNC(Tabela1[[#This Row],[Qtdade Amplificação]]/4)*'Custos Unitários'!C$17,0)</f>
        <v>0</v>
      </c>
      <c r="N141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1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14" s="1">
        <f>'Custos Unitários'!$C$23*'Custos Unitários'!$C$6</f>
        <v>302692.44182889489</v>
      </c>
      <c r="Q1414" s="5">
        <f>SUM(Tabela2[[#This Row],[custo duto e fibra]:[custo infra estação]])</f>
        <v>2173819.0272018062</v>
      </c>
      <c r="R1414" s="2">
        <f>Tabela1[[#This Row],[distância '[km']]]*(1+'Custos Unitários'!$C$8)*('Custos Unitários'!$C$21*'Custos Unitários'!$C$4*'Custos Unitários'!$E$21+'Custos Unitários'!$C$22*'Custos Unitários'!$C$5*'Custos Unitários'!$E$22)</f>
        <v>18055.857451818905</v>
      </c>
      <c r="S1414" s="2">
        <f>Tabela1[[#This Row],[Qtdade Amplificação]]*('Custos Unitários'!D$20)+IF(Tabela1[[#This Row],[Qtdade Amplificação]]&gt;4,TRUNC(Tabela1[[#This Row],[Qtdade Amplificação]]/4)*'Custos Unitários'!D$17,0)</f>
        <v>0</v>
      </c>
      <c r="T141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1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14" s="2">
        <f>'Custos Unitários'!$C$23*'Custos Unitários'!$E$23*'Custos Unitários'!$C$6</f>
        <v>24215.39534631159</v>
      </c>
      <c r="W1414" s="5">
        <f>SUM(Tabela3[[#This Row],[opex duto e fibra]:[opex infra estação]])</f>
        <v>75258.497955301631</v>
      </c>
    </row>
    <row r="1415" spans="1:23" x14ac:dyDescent="0.25">
      <c r="A1415" s="10">
        <v>241330</v>
      </c>
      <c r="B1415" s="10" t="s">
        <v>80</v>
      </c>
      <c r="C1415" s="10" t="s">
        <v>4317</v>
      </c>
      <c r="D1415" s="10" t="s">
        <v>4318</v>
      </c>
      <c r="E1415" s="10">
        <v>240910</v>
      </c>
      <c r="F1415" s="10" t="s">
        <v>80</v>
      </c>
      <c r="G1415" s="10" t="s">
        <v>2435</v>
      </c>
      <c r="H1415" s="10" t="s">
        <v>2436</v>
      </c>
      <c r="I1415" s="10">
        <v>1</v>
      </c>
      <c r="J1415" s="11">
        <v>9.6940000000000008</v>
      </c>
      <c r="K1415" s="11">
        <f>IF(Tabela1[[#This Row],[distância '[km']]]&gt;100,TRUNC(Tabela1[[#This Row],[distância '[km']]]/'Custos Unitários'!$C$7,0),0)</f>
        <v>0</v>
      </c>
      <c r="L1415" s="1">
        <f>Tabela1[[#This Row],[distância '[km']]]*(1+'Custos Unitários'!$C$8)*(('Custos Unitários'!$C$21*'Custos Unitários'!$C$4)+('Custos Unitários'!$C$22*'Custos Unitários'!$C$5))</f>
        <v>370968.83215479465</v>
      </c>
      <c r="M1415" s="1">
        <f>Tabela1[[#This Row],[Qtdade Amplificação]]*('Custos Unitários'!C$20)+IF(Tabela1[[#This Row],[Qtdade Amplificação]]&gt;4,TRUNC(Tabela1[[#This Row],[Qtdade Amplificação]]/4)*'Custos Unitários'!C$17,0)</f>
        <v>0</v>
      </c>
      <c r="N141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1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15" s="1">
        <f>'Custos Unitários'!$C$23*'Custos Unitários'!$C$6</f>
        <v>302692.44182889489</v>
      </c>
      <c r="Q1415" s="5">
        <f>SUM(Tabela2[[#This Row],[custo duto e fibra]:[custo infra estação]])</f>
        <v>1040133.0717050259</v>
      </c>
      <c r="R1415" s="2">
        <f>Tabela1[[#This Row],[distância '[km']]]*(1+'Custos Unitários'!$C$8)*('Custos Unitários'!$C$21*'Custos Unitários'!$C$4*'Custos Unitários'!$E$21+'Custos Unitários'!$C$22*'Custos Unitários'!$C$5*'Custos Unitários'!$E$22)</f>
        <v>4451.6259858575368</v>
      </c>
      <c r="S1415" s="2">
        <f>Tabela1[[#This Row],[Qtdade Amplificação]]*('Custos Unitários'!D$20)+IF(Tabela1[[#This Row],[Qtdade Amplificação]]&gt;4,TRUNC(Tabela1[[#This Row],[Qtdade Amplificação]]/4)*'Custos Unitários'!D$17,0)</f>
        <v>0</v>
      </c>
      <c r="T141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1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15" s="2">
        <f>'Custos Unitários'!$C$23*'Custos Unitários'!$E$23*'Custos Unitários'!$C$6</f>
        <v>24215.39534631159</v>
      </c>
      <c r="W1415" s="5">
        <f>SUM(Tabela3[[#This Row],[opex duto e fibra]:[opex infra estação]])</f>
        <v>61654.266489340262</v>
      </c>
    </row>
    <row r="1416" spans="1:23" x14ac:dyDescent="0.25">
      <c r="A1416" s="10">
        <v>160005</v>
      </c>
      <c r="B1416" s="10" t="s">
        <v>1508</v>
      </c>
      <c r="C1416" s="10" t="s">
        <v>4319</v>
      </c>
      <c r="D1416" s="10" t="s">
        <v>4320</v>
      </c>
      <c r="E1416" s="10">
        <v>160053</v>
      </c>
      <c r="F1416" s="10" t="s">
        <v>1508</v>
      </c>
      <c r="G1416" s="10" t="s">
        <v>3290</v>
      </c>
      <c r="H1416" s="10" t="s">
        <v>3291</v>
      </c>
      <c r="I1416" s="10">
        <v>1</v>
      </c>
      <c r="J1416" s="11">
        <v>94.790999999999997</v>
      </c>
      <c r="K1416" s="11">
        <f>IF(Tabela1[[#This Row],[distância '[km']]]&gt;100,TRUNC(Tabela1[[#This Row],[distância '[km']]]/'Custos Unitários'!$C$7,0),0)</f>
        <v>0</v>
      </c>
      <c r="L1416" s="1">
        <f>Tabela1[[#This Row],[distância '[km']]]*(1+'Custos Unitários'!$C$8)*(('Custos Unitários'!$C$21*'Custos Unitários'!$C$4)+('Custos Unitários'!$C$22*'Custos Unitários'!$C$5))</f>
        <v>3627450.6466665086</v>
      </c>
      <c r="M1416" s="1">
        <f>Tabela1[[#This Row],[Qtdade Amplificação]]*('Custos Unitários'!C$20)+IF(Tabela1[[#This Row],[Qtdade Amplificação]]&gt;4,TRUNC(Tabela1[[#This Row],[Qtdade Amplificação]]/4)*'Custos Unitários'!C$17,0)</f>
        <v>0</v>
      </c>
      <c r="N141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41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416" s="1">
        <f>'Custos Unitários'!$C$23*'Custos Unitários'!$C$6</f>
        <v>302692.44182889489</v>
      </c>
      <c r="Q1416" s="5">
        <f>SUM(Tabela2[[#This Row],[custo duto e fibra]:[custo infra estação]])</f>
        <v>4347926.2273082091</v>
      </c>
      <c r="R1416" s="2">
        <f>Tabela1[[#This Row],[distância '[km']]]*(1+'Custos Unitários'!$C$8)*('Custos Unitários'!$C$21*'Custos Unitários'!$C$4*'Custos Unitários'!$E$21+'Custos Unitários'!$C$22*'Custos Unitários'!$C$5*'Custos Unitários'!$E$22)</f>
        <v>43529.407759998103</v>
      </c>
      <c r="S1416" s="2">
        <f>Tabela1[[#This Row],[Qtdade Amplificação]]*('Custos Unitários'!D$20)+IF(Tabela1[[#This Row],[Qtdade Amplificação]]&gt;4,TRUNC(Tabela1[[#This Row],[Qtdade Amplificação]]/4)*'Custos Unitários'!D$17,0)</f>
        <v>0</v>
      </c>
      <c r="T141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41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416" s="2">
        <f>'Custos Unitários'!$C$23*'Custos Unitários'!$E$23*'Custos Unitários'!$C$6</f>
        <v>24215.39534631159</v>
      </c>
      <c r="W1416" s="5">
        <f>SUM(Tabela3[[#This Row],[opex duto e fibra]:[opex infra estação]])</f>
        <v>105863.18237262777</v>
      </c>
    </row>
    <row r="1417" spans="1:23" x14ac:dyDescent="0.25">
      <c r="A1417" s="10">
        <v>293015</v>
      </c>
      <c r="B1417" s="10" t="s">
        <v>8</v>
      </c>
      <c r="C1417" s="10" t="s">
        <v>4321</v>
      </c>
      <c r="D1417" s="10" t="s">
        <v>4322</v>
      </c>
      <c r="E1417" s="10">
        <v>290390</v>
      </c>
      <c r="F1417" s="10" t="s">
        <v>8</v>
      </c>
      <c r="G1417" s="10" t="s">
        <v>1120</v>
      </c>
      <c r="H1417" s="10" t="s">
        <v>1121</v>
      </c>
      <c r="I1417" s="10">
        <v>1</v>
      </c>
      <c r="J1417" s="11">
        <v>60.384</v>
      </c>
      <c r="K1417" s="11">
        <f>IF(Tabela1[[#This Row],[distância '[km']]]&gt;100,TRUNC(Tabela1[[#This Row],[distância '[km']]]/'Custos Unitários'!$C$7,0),0)</f>
        <v>0</v>
      </c>
      <c r="L1417" s="1">
        <f>Tabela1[[#This Row],[distância '[km']]]*(1+'Custos Unitários'!$C$8)*(('Custos Unitários'!$C$21*'Custos Unitários'!$C$4)+('Custos Unitários'!$C$22*'Custos Unitários'!$C$5))</f>
        <v>2310767.6873153616</v>
      </c>
      <c r="M1417" s="1">
        <f>Tabela1[[#This Row],[Qtdade Amplificação]]*('Custos Unitários'!C$20)+IF(Tabela1[[#This Row],[Qtdade Amplificação]]&gt;4,TRUNC(Tabela1[[#This Row],[Qtdade Amplificação]]/4)*'Custos Unitários'!C$17,0)</f>
        <v>0</v>
      </c>
      <c r="N141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41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417" s="1">
        <f>'Custos Unitários'!$C$23*'Custos Unitários'!$C$6</f>
        <v>302692.44182889489</v>
      </c>
      <c r="Q1417" s="5">
        <f>SUM(Tabela2[[#This Row],[custo duto e fibra]:[custo infra estação]])</f>
        <v>2985341.6148162349</v>
      </c>
      <c r="R1417" s="2">
        <f>Tabela1[[#This Row],[distância '[km']]]*(1+'Custos Unitários'!$C$8)*('Custos Unitários'!$C$21*'Custos Unitários'!$C$4*'Custos Unitários'!$E$21+'Custos Unitários'!$C$22*'Custos Unitários'!$C$5*'Custos Unitários'!$E$22)</f>
        <v>27729.212247784344</v>
      </c>
      <c r="S1417" s="2">
        <f>Tabela1[[#This Row],[Qtdade Amplificação]]*('Custos Unitários'!D$20)+IF(Tabela1[[#This Row],[Qtdade Amplificação]]&gt;4,TRUNC(Tabela1[[#This Row],[Qtdade Amplificação]]/4)*'Custos Unitários'!D$17,0)</f>
        <v>0</v>
      </c>
      <c r="T141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41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417" s="2">
        <f>'Custos Unitários'!$C$23*'Custos Unitários'!$E$23*'Custos Unitários'!$C$6</f>
        <v>24215.39534631159</v>
      </c>
      <c r="W1417" s="5">
        <f>SUM(Tabela3[[#This Row],[opex duto e fibra]:[opex infra estação]])</f>
        <v>85472.821546331281</v>
      </c>
    </row>
    <row r="1418" spans="1:23" x14ac:dyDescent="0.25">
      <c r="A1418" s="10">
        <v>316670</v>
      </c>
      <c r="B1418" s="10" t="s">
        <v>37</v>
      </c>
      <c r="C1418" s="10" t="s">
        <v>4323</v>
      </c>
      <c r="D1418" s="10" t="s">
        <v>4324</v>
      </c>
      <c r="E1418" s="10">
        <v>320360</v>
      </c>
      <c r="F1418" s="10" t="s">
        <v>67</v>
      </c>
      <c r="G1418" s="10" t="s">
        <v>1124</v>
      </c>
      <c r="H1418" s="10" t="s">
        <v>1125</v>
      </c>
      <c r="I1418" s="10">
        <v>1</v>
      </c>
      <c r="J1418" s="11">
        <v>59.423000000000002</v>
      </c>
      <c r="K1418" s="11">
        <f>IF(Tabela1[[#This Row],[distância '[km']]]&gt;100,TRUNC(Tabela1[[#This Row],[distância '[km']]]/'Custos Unitários'!$C$7,0),0)</f>
        <v>0</v>
      </c>
      <c r="L1418" s="1">
        <f>Tabela1[[#This Row],[distância '[km']]]*(1+'Custos Unitários'!$C$8)*(('Custos Unitários'!$C$21*'Custos Unitários'!$C$4)+('Custos Unitários'!$C$22*'Custos Unitários'!$C$5))</f>
        <v>2273992.2542948588</v>
      </c>
      <c r="M1418" s="1">
        <f>Tabela1[[#This Row],[Qtdade Amplificação]]*('Custos Unitários'!C$20)+IF(Tabela1[[#This Row],[Qtdade Amplificação]]&gt;4,TRUNC(Tabela1[[#This Row],[Qtdade Amplificação]]/4)*'Custos Unitários'!C$17,0)</f>
        <v>0</v>
      </c>
      <c r="N141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41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418" s="1">
        <f>'Custos Unitários'!$C$23*'Custos Unitários'!$C$6</f>
        <v>302692.44182889489</v>
      </c>
      <c r="Q1418" s="5">
        <f>SUM(Tabela2[[#This Row],[custo duto e fibra]:[custo infra estação]])</f>
        <v>2948566.1817957321</v>
      </c>
      <c r="R1418" s="2">
        <f>Tabela1[[#This Row],[distância '[km']]]*(1+'Custos Unitários'!$C$8)*('Custos Unitários'!$C$21*'Custos Unitários'!$C$4*'Custos Unitários'!$E$21+'Custos Unitários'!$C$22*'Custos Unitários'!$C$5*'Custos Unitários'!$E$22)</f>
        <v>27287.907051538306</v>
      </c>
      <c r="S1418" s="2">
        <f>Tabela1[[#This Row],[Qtdade Amplificação]]*('Custos Unitários'!D$20)+IF(Tabela1[[#This Row],[Qtdade Amplificação]]&gt;4,TRUNC(Tabela1[[#This Row],[Qtdade Amplificação]]/4)*'Custos Unitários'!D$17,0)</f>
        <v>0</v>
      </c>
      <c r="T141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41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418" s="2">
        <f>'Custos Unitários'!$C$23*'Custos Unitários'!$E$23*'Custos Unitários'!$C$6</f>
        <v>24215.39534631159</v>
      </c>
      <c r="W1418" s="5">
        <f>SUM(Tabela3[[#This Row],[opex duto e fibra]:[opex infra estação]])</f>
        <v>85031.51635008525</v>
      </c>
    </row>
    <row r="1419" spans="1:23" x14ac:dyDescent="0.25">
      <c r="A1419" s="10">
        <v>251570</v>
      </c>
      <c r="B1419" s="10" t="s">
        <v>61</v>
      </c>
      <c r="C1419" s="10" t="s">
        <v>4325</v>
      </c>
      <c r="D1419" s="10" t="s">
        <v>4326</v>
      </c>
      <c r="E1419" s="10">
        <v>250240</v>
      </c>
      <c r="F1419" s="10" t="s">
        <v>61</v>
      </c>
      <c r="G1419" s="10" t="s">
        <v>753</v>
      </c>
      <c r="H1419" s="10" t="s">
        <v>754</v>
      </c>
      <c r="I1419" s="10">
        <v>1</v>
      </c>
      <c r="J1419" s="11">
        <v>25.212</v>
      </c>
      <c r="K1419" s="11">
        <f>IF(Tabela1[[#This Row],[distância '[km']]]&gt;100,TRUNC(Tabela1[[#This Row],[distância '[km']]]/'Custos Unitários'!$C$7,0),0)</f>
        <v>0</v>
      </c>
      <c r="L1419" s="1">
        <f>Tabela1[[#This Row],[distância '[km']]]*(1+'Custos Unitários'!$C$8)*(('Custos Unitários'!$C$21*'Custos Unitários'!$C$4)+('Custos Unitários'!$C$22*'Custos Unitários'!$C$5))</f>
        <v>964809.79949315882</v>
      </c>
      <c r="M1419" s="1">
        <f>Tabela1[[#This Row],[Qtdade Amplificação]]*('Custos Unitários'!C$20)+IF(Tabela1[[#This Row],[Qtdade Amplificação]]&gt;4,TRUNC(Tabela1[[#This Row],[Qtdade Amplificação]]/4)*'Custos Unitários'!C$17,0)</f>
        <v>0</v>
      </c>
      <c r="N141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1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19" s="1">
        <f>'Custos Unitários'!$C$23*'Custos Unitários'!$C$6</f>
        <v>302692.44182889489</v>
      </c>
      <c r="Q1419" s="5">
        <f>SUM(Tabela2[[#This Row],[custo duto e fibra]:[custo infra estação]])</f>
        <v>1633974.03904339</v>
      </c>
      <c r="R1419" s="2">
        <f>Tabela1[[#This Row],[distância '[km']]]*(1+'Custos Unitários'!$C$8)*('Custos Unitários'!$C$21*'Custos Unitários'!$C$4*'Custos Unitários'!$E$21+'Custos Unitários'!$C$22*'Custos Unitários'!$C$5*'Custos Unitários'!$E$22)</f>
        <v>11577.717593917907</v>
      </c>
      <c r="S1419" s="2">
        <f>Tabela1[[#This Row],[Qtdade Amplificação]]*('Custos Unitários'!D$20)+IF(Tabela1[[#This Row],[Qtdade Amplificação]]&gt;4,TRUNC(Tabela1[[#This Row],[Qtdade Amplificação]]/4)*'Custos Unitários'!D$17,0)</f>
        <v>0</v>
      </c>
      <c r="T141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1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19" s="2">
        <f>'Custos Unitários'!$C$23*'Custos Unitários'!$E$23*'Custos Unitários'!$C$6</f>
        <v>24215.39534631159</v>
      </c>
      <c r="W1419" s="5">
        <f>SUM(Tabela3[[#This Row],[opex duto e fibra]:[opex infra estação]])</f>
        <v>68780.358097400633</v>
      </c>
    </row>
    <row r="1420" spans="1:23" x14ac:dyDescent="0.25">
      <c r="A1420" s="10">
        <v>241340</v>
      </c>
      <c r="B1420" s="10" t="s">
        <v>80</v>
      </c>
      <c r="C1420" s="10" t="s">
        <v>4327</v>
      </c>
      <c r="D1420" s="10" t="s">
        <v>4328</v>
      </c>
      <c r="E1420" s="10">
        <v>241210</v>
      </c>
      <c r="F1420" s="10" t="s">
        <v>80</v>
      </c>
      <c r="G1420" s="10" t="s">
        <v>4095</v>
      </c>
      <c r="H1420" s="10" t="s">
        <v>4096</v>
      </c>
      <c r="I1420" s="10">
        <v>1</v>
      </c>
      <c r="J1420" s="11">
        <v>28.451000000000001</v>
      </c>
      <c r="K1420" s="11">
        <f>IF(Tabela1[[#This Row],[distância '[km']]]&gt;100,TRUNC(Tabela1[[#This Row],[distância '[km']]]/'Custos Unitários'!$C$7,0),0)</f>
        <v>0</v>
      </c>
      <c r="L1420" s="1">
        <f>Tabela1[[#This Row],[distância '[km']]]*(1+'Custos Unitários'!$C$8)*(('Custos Unitários'!$C$21*'Custos Unitários'!$C$4)+('Custos Unitários'!$C$22*'Custos Unitários'!$C$5))</f>
        <v>1088759.4639608068</v>
      </c>
      <c r="M1420" s="1">
        <f>Tabela1[[#This Row],[Qtdade Amplificação]]*('Custos Unitários'!C$20)+IF(Tabela1[[#This Row],[Qtdade Amplificação]]&gt;4,TRUNC(Tabela1[[#This Row],[Qtdade Amplificação]]/4)*'Custos Unitários'!C$17,0)</f>
        <v>0</v>
      </c>
      <c r="N142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2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20" s="1">
        <f>'Custos Unitários'!$C$23*'Custos Unitários'!$C$6</f>
        <v>302692.44182889489</v>
      </c>
      <c r="Q1420" s="5">
        <f>SUM(Tabela2[[#This Row],[custo duto e fibra]:[custo infra estação]])</f>
        <v>1757923.7035110379</v>
      </c>
      <c r="R1420" s="2">
        <f>Tabela1[[#This Row],[distância '[km']]]*(1+'Custos Unitários'!$C$8)*('Custos Unitários'!$C$21*'Custos Unitários'!$C$4*'Custos Unitários'!$E$21+'Custos Unitários'!$C$22*'Custos Unitários'!$C$5*'Custos Unitários'!$E$22)</f>
        <v>13065.113567529683</v>
      </c>
      <c r="S1420" s="2">
        <f>Tabela1[[#This Row],[Qtdade Amplificação]]*('Custos Unitários'!D$20)+IF(Tabela1[[#This Row],[Qtdade Amplificação]]&gt;4,TRUNC(Tabela1[[#This Row],[Qtdade Amplificação]]/4)*'Custos Unitários'!D$17,0)</f>
        <v>0</v>
      </c>
      <c r="T142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2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20" s="2">
        <f>'Custos Unitários'!$C$23*'Custos Unitários'!$E$23*'Custos Unitários'!$C$6</f>
        <v>24215.39534631159</v>
      </c>
      <c r="W1420" s="5">
        <f>SUM(Tabela3[[#This Row],[opex duto e fibra]:[opex infra estação]])</f>
        <v>70267.754071012401</v>
      </c>
    </row>
    <row r="1421" spans="1:23" x14ac:dyDescent="0.25">
      <c r="A1421" s="10">
        <v>251580</v>
      </c>
      <c r="B1421" s="10" t="s">
        <v>61</v>
      </c>
      <c r="C1421" s="10" t="s">
        <v>4329</v>
      </c>
      <c r="D1421" s="10" t="s">
        <v>4330</v>
      </c>
      <c r="E1421" s="10">
        <v>250920</v>
      </c>
      <c r="F1421" s="10" t="s">
        <v>61</v>
      </c>
      <c r="G1421" s="10" t="s">
        <v>4331</v>
      </c>
      <c r="H1421" s="10" t="s">
        <v>4332</v>
      </c>
      <c r="I1421" s="10">
        <v>1</v>
      </c>
      <c r="J1421" s="11">
        <v>14.83</v>
      </c>
      <c r="K1421" s="11">
        <f>IF(Tabela1[[#This Row],[distância '[km']]]&gt;100,TRUNC(Tabela1[[#This Row],[distância '[km']]]/'Custos Unitários'!$C$7,0),0)</f>
        <v>0</v>
      </c>
      <c r="L1421" s="1">
        <f>Tabela1[[#This Row],[distância '[km']]]*(1+'Custos Unitários'!$C$8)*(('Custos Unitários'!$C$21*'Custos Unitários'!$C$4)+('Custos Unitários'!$C$22*'Custos Unitários'!$C$5))</f>
        <v>567512.66565459094</v>
      </c>
      <c r="M1421" s="1">
        <f>Tabela1[[#This Row],[Qtdade Amplificação]]*('Custos Unitários'!C$20)+IF(Tabela1[[#This Row],[Qtdade Amplificação]]&gt;4,TRUNC(Tabela1[[#This Row],[Qtdade Amplificação]]/4)*'Custos Unitários'!C$17,0)</f>
        <v>0</v>
      </c>
      <c r="N142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2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21" s="1">
        <f>'Custos Unitários'!$C$23*'Custos Unitários'!$C$6</f>
        <v>302692.44182889489</v>
      </c>
      <c r="Q1421" s="5">
        <f>SUM(Tabela2[[#This Row],[custo duto e fibra]:[custo infra estação]])</f>
        <v>1236676.9052048223</v>
      </c>
      <c r="R1421" s="2">
        <f>Tabela1[[#This Row],[distância '[km']]]*(1+'Custos Unitários'!$C$8)*('Custos Unitários'!$C$21*'Custos Unitários'!$C$4*'Custos Unitários'!$E$21+'Custos Unitários'!$C$22*'Custos Unitários'!$C$5*'Custos Unitários'!$E$22)</f>
        <v>6810.1519878550916</v>
      </c>
      <c r="S1421" s="2">
        <f>Tabela1[[#This Row],[Qtdade Amplificação]]*('Custos Unitários'!D$20)+IF(Tabela1[[#This Row],[Qtdade Amplificação]]&gt;4,TRUNC(Tabela1[[#This Row],[Qtdade Amplificação]]/4)*'Custos Unitários'!D$17,0)</f>
        <v>0</v>
      </c>
      <c r="T142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2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21" s="2">
        <f>'Custos Unitários'!$C$23*'Custos Unitários'!$E$23*'Custos Unitários'!$C$6</f>
        <v>24215.39534631159</v>
      </c>
      <c r="W1421" s="5">
        <f>SUM(Tabela3[[#This Row],[opex duto e fibra]:[opex infra estação]])</f>
        <v>64012.792491337823</v>
      </c>
    </row>
    <row r="1422" spans="1:23" x14ac:dyDescent="0.25">
      <c r="A1422" s="10">
        <v>211178</v>
      </c>
      <c r="B1422" s="10" t="s">
        <v>17</v>
      </c>
      <c r="C1422" s="10" t="s">
        <v>4333</v>
      </c>
      <c r="D1422" s="10" t="s">
        <v>4334</v>
      </c>
      <c r="E1422" s="10">
        <v>210860</v>
      </c>
      <c r="F1422" s="10" t="s">
        <v>17</v>
      </c>
      <c r="G1422" s="10" t="s">
        <v>327</v>
      </c>
      <c r="H1422" s="10" t="s">
        <v>328</v>
      </c>
      <c r="I1422" s="10">
        <v>1</v>
      </c>
      <c r="J1422" s="11">
        <v>139.13999999999999</v>
      </c>
      <c r="K1422" s="11">
        <f>IF(Tabela1[[#This Row],[distância '[km']]]&gt;100,TRUNC(Tabela1[[#This Row],[distância '[km']]]/'Custos Unitários'!$C$7,0),0)</f>
        <v>1</v>
      </c>
      <c r="L1422" s="1">
        <f>Tabela1[[#This Row],[distância '[km']]]*(1+'Custos Unitários'!$C$8)*(('Custos Unitários'!$C$21*'Custos Unitários'!$C$4)+('Custos Unitários'!$C$22*'Custos Unitários'!$C$5))</f>
        <v>5324592.8725003218</v>
      </c>
      <c r="M1422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142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42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422" s="1">
        <f>'Custos Unitários'!$C$23*'Custos Unitários'!$C$6</f>
        <v>302692.44182889489</v>
      </c>
      <c r="Q1422" s="5">
        <f>SUM(Tabela2[[#This Row],[custo duto e fibra]:[custo infra estação]])</f>
        <v>6278076.2249544244</v>
      </c>
      <c r="R1422" s="2">
        <f>Tabela1[[#This Row],[distância '[km']]]*(1+'Custos Unitários'!$C$8)*('Custos Unitários'!$C$21*'Custos Unitários'!$C$4*'Custos Unitários'!$E$21+'Custos Unitários'!$C$22*'Custos Unitários'!$C$5*'Custos Unitários'!$E$22)</f>
        <v>63895.114470003871</v>
      </c>
      <c r="S1422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142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42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422" s="2">
        <f>'Custos Unitários'!$C$23*'Custos Unitários'!$E$23*'Custos Unitários'!$C$6</f>
        <v>24215.39534631159</v>
      </c>
      <c r="W1422" s="5">
        <f>SUM(Tabela3[[#This Row],[opex duto e fibra]:[opex infra estação]])</f>
        <v>144141.23412181856</v>
      </c>
    </row>
    <row r="1423" spans="1:23" x14ac:dyDescent="0.25">
      <c r="A1423" s="10">
        <v>316695</v>
      </c>
      <c r="B1423" s="10" t="s">
        <v>37</v>
      </c>
      <c r="C1423" s="10" t="s">
        <v>4335</v>
      </c>
      <c r="D1423" s="10" t="s">
        <v>4336</v>
      </c>
      <c r="E1423" s="10">
        <v>314505</v>
      </c>
      <c r="F1423" s="10" t="s">
        <v>37</v>
      </c>
      <c r="G1423" s="10" t="s">
        <v>3026</v>
      </c>
      <c r="H1423" s="10" t="s">
        <v>3027</v>
      </c>
      <c r="I1423" s="10">
        <v>1</v>
      </c>
      <c r="J1423" s="11">
        <v>57.627000000000002</v>
      </c>
      <c r="K1423" s="11">
        <f>IF(Tabela1[[#This Row],[distância '[km']]]&gt;100,TRUNC(Tabela1[[#This Row],[distância '[km']]]/'Custos Unitários'!$C$7,0),0)</f>
        <v>0</v>
      </c>
      <c r="L1423" s="1">
        <f>Tabela1[[#This Row],[distância '[km']]]*(1+'Custos Unitários'!$C$8)*(('Custos Unitários'!$C$21*'Custos Unitários'!$C$4)+('Custos Unitários'!$C$22*'Custos Unitários'!$C$5))</f>
        <v>2205263.1411784971</v>
      </c>
      <c r="M1423" s="1">
        <f>Tabela1[[#This Row],[Qtdade Amplificação]]*('Custos Unitários'!C$20)+IF(Tabela1[[#This Row],[Qtdade Amplificação]]&gt;4,TRUNC(Tabela1[[#This Row],[Qtdade Amplificação]]/4)*'Custos Unitários'!C$17,0)</f>
        <v>0</v>
      </c>
      <c r="N142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42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423" s="1">
        <f>'Custos Unitários'!$C$23*'Custos Unitários'!$C$6</f>
        <v>302692.44182889489</v>
      </c>
      <c r="Q1423" s="5">
        <f>SUM(Tabela2[[#This Row],[custo duto e fibra]:[custo infra estação]])</f>
        <v>2879837.0686793705</v>
      </c>
      <c r="R1423" s="2">
        <f>Tabela1[[#This Row],[distância '[km']]]*(1+'Custos Unitários'!$C$8)*('Custos Unitários'!$C$21*'Custos Unitários'!$C$4*'Custos Unitários'!$E$21+'Custos Unitários'!$C$22*'Custos Unitários'!$C$5*'Custos Unitários'!$E$22)</f>
        <v>26463.157694141966</v>
      </c>
      <c r="S1423" s="2">
        <f>Tabela1[[#This Row],[Qtdade Amplificação]]*('Custos Unitários'!D$20)+IF(Tabela1[[#This Row],[Qtdade Amplificação]]&gt;4,TRUNC(Tabela1[[#This Row],[Qtdade Amplificação]]/4)*'Custos Unitários'!D$17,0)</f>
        <v>0</v>
      </c>
      <c r="T142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42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423" s="2">
        <f>'Custos Unitários'!$C$23*'Custos Unitários'!$E$23*'Custos Unitários'!$C$6</f>
        <v>24215.39534631159</v>
      </c>
      <c r="W1423" s="5">
        <f>SUM(Tabela3[[#This Row],[opex duto e fibra]:[opex infra estação]])</f>
        <v>84206.766992688907</v>
      </c>
    </row>
    <row r="1424" spans="1:23" x14ac:dyDescent="0.25">
      <c r="A1424" s="10">
        <v>316710</v>
      </c>
      <c r="B1424" s="10" t="s">
        <v>37</v>
      </c>
      <c r="C1424" s="10" t="s">
        <v>4337</v>
      </c>
      <c r="D1424" s="10" t="s">
        <v>4338</v>
      </c>
      <c r="E1424" s="10">
        <v>315330</v>
      </c>
      <c r="F1424" s="10" t="s">
        <v>37</v>
      </c>
      <c r="G1424" s="10" t="s">
        <v>3573</v>
      </c>
      <c r="H1424" s="10" t="s">
        <v>3574</v>
      </c>
      <c r="I1424" s="10">
        <v>1</v>
      </c>
      <c r="J1424" s="11">
        <v>43.4</v>
      </c>
      <c r="K1424" s="11">
        <f>IF(Tabela1[[#This Row],[distância '[km']]]&gt;100,TRUNC(Tabela1[[#This Row],[distância '[km']]]/'Custos Unitários'!$C$7,0),0)</f>
        <v>0</v>
      </c>
      <c r="L1424" s="1">
        <f>Tabela1[[#This Row],[distância '[km']]]*(1+'Custos Unitários'!$C$8)*(('Custos Unitários'!$C$21*'Custos Unitários'!$C$4)+('Custos Unitários'!$C$22*'Custos Unitários'!$C$5))</f>
        <v>1660826.0073775621</v>
      </c>
      <c r="M1424" s="1">
        <f>Tabela1[[#This Row],[Qtdade Amplificação]]*('Custos Unitários'!C$20)+IF(Tabela1[[#This Row],[Qtdade Amplificação]]&gt;4,TRUNC(Tabela1[[#This Row],[Qtdade Amplificação]]/4)*'Custos Unitários'!C$17,0)</f>
        <v>0</v>
      </c>
      <c r="N142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2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24" s="1">
        <f>'Custos Unitários'!$C$23*'Custos Unitários'!$C$6</f>
        <v>302692.44182889489</v>
      </c>
      <c r="Q1424" s="5">
        <f>SUM(Tabela2[[#This Row],[custo duto e fibra]:[custo infra estação]])</f>
        <v>2329990.2469277931</v>
      </c>
      <c r="R1424" s="2">
        <f>Tabela1[[#This Row],[distância '[km']]]*(1+'Custos Unitários'!$C$8)*('Custos Unitários'!$C$21*'Custos Unitários'!$C$4*'Custos Unitários'!$E$21+'Custos Unitários'!$C$22*'Custos Unitários'!$C$5*'Custos Unitários'!$E$22)</f>
        <v>19929.912088530746</v>
      </c>
      <c r="S1424" s="2">
        <f>Tabela1[[#This Row],[Qtdade Amplificação]]*('Custos Unitários'!D$20)+IF(Tabela1[[#This Row],[Qtdade Amplificação]]&gt;4,TRUNC(Tabela1[[#This Row],[Qtdade Amplificação]]/4)*'Custos Unitários'!D$17,0)</f>
        <v>0</v>
      </c>
      <c r="T142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2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24" s="2">
        <f>'Custos Unitários'!$C$23*'Custos Unitários'!$E$23*'Custos Unitários'!$C$6</f>
        <v>24215.39534631159</v>
      </c>
      <c r="W1424" s="5">
        <f>SUM(Tabela3[[#This Row],[opex duto e fibra]:[opex infra estação]])</f>
        <v>77132.552592013468</v>
      </c>
    </row>
    <row r="1425" spans="1:23" x14ac:dyDescent="0.25">
      <c r="A1425" s="10">
        <v>432055</v>
      </c>
      <c r="B1425" s="10" t="s">
        <v>32</v>
      </c>
      <c r="C1425" s="10" t="s">
        <v>4339</v>
      </c>
      <c r="D1425" s="10" t="s">
        <v>4340</v>
      </c>
      <c r="E1425" s="10">
        <v>431198</v>
      </c>
      <c r="F1425" s="10" t="s">
        <v>32</v>
      </c>
      <c r="G1425" s="10" t="s">
        <v>2684</v>
      </c>
      <c r="H1425" s="10" t="s">
        <v>2685</v>
      </c>
      <c r="I1425" s="10">
        <v>1</v>
      </c>
      <c r="J1425" s="11">
        <v>17.085999999999999</v>
      </c>
      <c r="K1425" s="11">
        <f>IF(Tabela1[[#This Row],[distância '[km']]]&gt;100,TRUNC(Tabela1[[#This Row],[distância '[km']]]/'Custos Unitários'!$C$7,0),0)</f>
        <v>0</v>
      </c>
      <c r="L1425" s="1">
        <f>Tabela1[[#This Row],[distância '[km']]]*(1+'Custos Unitários'!$C$8)*(('Custos Unitários'!$C$21*'Custos Unitários'!$C$4)+('Custos Unitários'!$C$22*'Custos Unitários'!$C$5))</f>
        <v>653845.00373394054</v>
      </c>
      <c r="M1425" s="1">
        <f>Tabela1[[#This Row],[Qtdade Amplificação]]*('Custos Unitários'!C$20)+IF(Tabela1[[#This Row],[Qtdade Amplificação]]&gt;4,TRUNC(Tabela1[[#This Row],[Qtdade Amplificação]]/4)*'Custos Unitários'!C$17,0)</f>
        <v>0</v>
      </c>
      <c r="N142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2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25" s="1">
        <f>'Custos Unitários'!$C$23*'Custos Unitários'!$C$6</f>
        <v>302692.44182889489</v>
      </c>
      <c r="Q1425" s="5">
        <f>SUM(Tabela2[[#This Row],[custo duto e fibra]:[custo infra estação]])</f>
        <v>1323009.2432841719</v>
      </c>
      <c r="R1425" s="2">
        <f>Tabela1[[#This Row],[distância '[km']]]*(1+'Custos Unitários'!$C$8)*('Custos Unitários'!$C$21*'Custos Unitários'!$C$4*'Custos Unitários'!$E$21+'Custos Unitários'!$C$22*'Custos Unitários'!$C$5*'Custos Unitários'!$E$22)</f>
        <v>7846.1400448072873</v>
      </c>
      <c r="S1425" s="2">
        <f>Tabela1[[#This Row],[Qtdade Amplificação]]*('Custos Unitários'!D$20)+IF(Tabela1[[#This Row],[Qtdade Amplificação]]&gt;4,TRUNC(Tabela1[[#This Row],[Qtdade Amplificação]]/4)*'Custos Unitários'!D$17,0)</f>
        <v>0</v>
      </c>
      <c r="T142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2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25" s="2">
        <f>'Custos Unitários'!$C$23*'Custos Unitários'!$E$23*'Custos Unitários'!$C$6</f>
        <v>24215.39534631159</v>
      </c>
      <c r="W1425" s="5">
        <f>SUM(Tabela3[[#This Row],[opex duto e fibra]:[opex infra estação]])</f>
        <v>65048.780548290015</v>
      </c>
    </row>
    <row r="1426" spans="1:23" x14ac:dyDescent="0.25">
      <c r="A1426" s="10">
        <v>251593</v>
      </c>
      <c r="B1426" s="10" t="s">
        <v>61</v>
      </c>
      <c r="C1426" s="10" t="s">
        <v>4341</v>
      </c>
      <c r="D1426" s="10" t="s">
        <v>4342</v>
      </c>
      <c r="E1426" s="10">
        <v>251180</v>
      </c>
      <c r="F1426" s="10" t="s">
        <v>61</v>
      </c>
      <c r="G1426" s="10" t="s">
        <v>4343</v>
      </c>
      <c r="H1426" s="10" t="s">
        <v>4344</v>
      </c>
      <c r="I1426" s="10">
        <v>1</v>
      </c>
      <c r="J1426" s="11">
        <v>7.9050000000000002</v>
      </c>
      <c r="K1426" s="11">
        <f>IF(Tabela1[[#This Row],[distância '[km']]]&gt;100,TRUNC(Tabela1[[#This Row],[distância '[km']]]/'Custos Unitários'!$C$7,0),0)</f>
        <v>0</v>
      </c>
      <c r="L1426" s="1">
        <f>Tabela1[[#This Row],[distância '[km']]]*(1+'Custos Unitários'!$C$8)*(('Custos Unitários'!$C$21*'Custos Unitários'!$C$4)+('Custos Unitários'!$C$22*'Custos Unitários'!$C$5))</f>
        <v>302507.5942009131</v>
      </c>
      <c r="M1426" s="1">
        <f>Tabela1[[#This Row],[Qtdade Amplificação]]*('Custos Unitários'!C$20)+IF(Tabela1[[#This Row],[Qtdade Amplificação]]&gt;4,TRUNC(Tabela1[[#This Row],[Qtdade Amplificação]]/4)*'Custos Unitários'!C$17,0)</f>
        <v>0</v>
      </c>
      <c r="N142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2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26" s="1">
        <f>'Custos Unitários'!$C$23*'Custos Unitários'!$C$6</f>
        <v>302692.44182889489</v>
      </c>
      <c r="Q1426" s="5">
        <f>SUM(Tabela2[[#This Row],[custo duto e fibra]:[custo infra estação]])</f>
        <v>971671.83375114435</v>
      </c>
      <c r="R1426" s="2">
        <f>Tabela1[[#This Row],[distância '[km']]]*(1+'Custos Unitários'!$C$8)*('Custos Unitários'!$C$21*'Custos Unitários'!$C$4*'Custos Unitários'!$E$21+'Custos Unitários'!$C$22*'Custos Unitários'!$C$5*'Custos Unitários'!$E$22)</f>
        <v>3630.0911304109577</v>
      </c>
      <c r="S1426" s="2">
        <f>Tabela1[[#This Row],[Qtdade Amplificação]]*('Custos Unitários'!D$20)+IF(Tabela1[[#This Row],[Qtdade Amplificação]]&gt;4,TRUNC(Tabela1[[#This Row],[Qtdade Amplificação]]/4)*'Custos Unitários'!D$17,0)</f>
        <v>0</v>
      </c>
      <c r="T142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2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26" s="2">
        <f>'Custos Unitários'!$C$23*'Custos Unitários'!$E$23*'Custos Unitários'!$C$6</f>
        <v>24215.39534631159</v>
      </c>
      <c r="W1426" s="5">
        <f>SUM(Tabela3[[#This Row],[opex duto e fibra]:[opex infra estação]])</f>
        <v>60832.73163389368</v>
      </c>
    </row>
    <row r="1427" spans="1:23" x14ac:dyDescent="0.25">
      <c r="A1427" s="10">
        <v>316555</v>
      </c>
      <c r="B1427" s="10" t="s">
        <v>37</v>
      </c>
      <c r="C1427" s="10" t="s">
        <v>4347</v>
      </c>
      <c r="D1427" s="10" t="s">
        <v>4348</v>
      </c>
      <c r="E1427" s="10">
        <v>311545</v>
      </c>
      <c r="F1427" s="10" t="s">
        <v>37</v>
      </c>
      <c r="G1427" s="10" t="s">
        <v>1100</v>
      </c>
      <c r="H1427" s="10" t="s">
        <v>1101</v>
      </c>
      <c r="I1427" s="10">
        <v>1</v>
      </c>
      <c r="J1427" s="11">
        <v>107.27800000000001</v>
      </c>
      <c r="K1427" s="11">
        <f>IF(Tabela1[[#This Row],[distância '[km']]]&gt;100,TRUNC(Tabela1[[#This Row],[distância '[km']]]/'Custos Unitários'!$C$7,0),0)</f>
        <v>1</v>
      </c>
      <c r="L1427" s="1">
        <f>Tabela1[[#This Row],[distância '[km']]]*(1+'Custos Unitários'!$C$8)*(('Custos Unitários'!$C$21*'Custos Unitários'!$C$4)+('Custos Unitários'!$C$22*'Custos Unitários'!$C$5))</f>
        <v>4105301.6686509238</v>
      </c>
      <c r="M1427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142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42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427" s="1">
        <f>'Custos Unitários'!$C$23*'Custos Unitários'!$C$6</f>
        <v>302692.44182889489</v>
      </c>
      <c r="Q1427" s="5">
        <f>SUM(Tabela2[[#This Row],[custo duto e fibra]:[custo infra estação]])</f>
        <v>5058785.0211050268</v>
      </c>
      <c r="R1427" s="2">
        <f>Tabela1[[#This Row],[distância '[km']]]*(1+'Custos Unitários'!$C$8)*('Custos Unitários'!$C$21*'Custos Unitários'!$C$4*'Custos Unitários'!$E$21+'Custos Unitários'!$C$22*'Custos Unitários'!$C$5*'Custos Unitários'!$E$22)</f>
        <v>49263.620023811091</v>
      </c>
      <c r="S1427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142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42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427" s="2">
        <f>'Custos Unitários'!$C$23*'Custos Unitários'!$E$23*'Custos Unitários'!$C$6</f>
        <v>24215.39534631159</v>
      </c>
      <c r="W1427" s="5">
        <f>SUM(Tabela3[[#This Row],[opex duto e fibra]:[opex infra estação]])</f>
        <v>129509.73967562578</v>
      </c>
    </row>
    <row r="1428" spans="1:23" x14ac:dyDescent="0.25">
      <c r="A1428" s="10">
        <v>241360</v>
      </c>
      <c r="B1428" s="10" t="s">
        <v>80</v>
      </c>
      <c r="C1428" s="10" t="s">
        <v>4349</v>
      </c>
      <c r="D1428" s="10" t="s">
        <v>4350</v>
      </c>
      <c r="E1428" s="10">
        <v>240100</v>
      </c>
      <c r="F1428" s="10" t="s">
        <v>80</v>
      </c>
      <c r="G1428" s="10" t="s">
        <v>1717</v>
      </c>
      <c r="H1428" s="10" t="s">
        <v>1718</v>
      </c>
      <c r="I1428" s="10">
        <v>1</v>
      </c>
      <c r="J1428" s="11">
        <v>30.62</v>
      </c>
      <c r="K1428" s="11">
        <f>IF(Tabela1[[#This Row],[distância '[km']]]&gt;100,TRUNC(Tabela1[[#This Row],[distância '[km']]]/'Custos Unitários'!$C$7,0),0)</f>
        <v>0</v>
      </c>
      <c r="L1428" s="1">
        <f>Tabela1[[#This Row],[distância '[km']]]*(1+'Custos Unitários'!$C$8)*(('Custos Unitários'!$C$21*'Custos Unitários'!$C$4)+('Custos Unitários'!$C$22*'Custos Unitários'!$C$5))</f>
        <v>1171762.4964493306</v>
      </c>
      <c r="M1428" s="1">
        <f>Tabela1[[#This Row],[Qtdade Amplificação]]*('Custos Unitários'!C$20)+IF(Tabela1[[#This Row],[Qtdade Amplificação]]&gt;4,TRUNC(Tabela1[[#This Row],[Qtdade Amplificação]]/4)*'Custos Unitários'!C$17,0)</f>
        <v>0</v>
      </c>
      <c r="N142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2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28" s="1">
        <f>'Custos Unitários'!$C$23*'Custos Unitários'!$C$6</f>
        <v>302692.44182889489</v>
      </c>
      <c r="Q1428" s="5">
        <f>SUM(Tabela2[[#This Row],[custo duto e fibra]:[custo infra estação]])</f>
        <v>1840926.7359995616</v>
      </c>
      <c r="R1428" s="2">
        <f>Tabela1[[#This Row],[distância '[km']]]*(1+'Custos Unitários'!$C$8)*('Custos Unitários'!$C$21*'Custos Unitários'!$C$4*'Custos Unitários'!$E$21+'Custos Unitários'!$C$22*'Custos Unitários'!$C$5*'Custos Unitários'!$E$22)</f>
        <v>14061.149957391968</v>
      </c>
      <c r="S1428" s="2">
        <f>Tabela1[[#This Row],[Qtdade Amplificação]]*('Custos Unitários'!D$20)+IF(Tabela1[[#This Row],[Qtdade Amplificação]]&gt;4,TRUNC(Tabela1[[#This Row],[Qtdade Amplificação]]/4)*'Custos Unitários'!D$17,0)</f>
        <v>0</v>
      </c>
      <c r="T142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2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28" s="2">
        <f>'Custos Unitários'!$C$23*'Custos Unitários'!$E$23*'Custos Unitários'!$C$6</f>
        <v>24215.39534631159</v>
      </c>
      <c r="W1428" s="5">
        <f>SUM(Tabela3[[#This Row],[opex duto e fibra]:[opex infra estação]])</f>
        <v>71263.79046087469</v>
      </c>
    </row>
    <row r="1429" spans="1:23" x14ac:dyDescent="0.25">
      <c r="A1429" s="10">
        <v>221065</v>
      </c>
      <c r="B1429" s="10" t="s">
        <v>27</v>
      </c>
      <c r="C1429" s="10" t="s">
        <v>4351</v>
      </c>
      <c r="D1429" s="10" t="s">
        <v>4352</v>
      </c>
      <c r="E1429" s="10">
        <v>220260</v>
      </c>
      <c r="F1429" s="10" t="s">
        <v>27</v>
      </c>
      <c r="G1429" s="10" t="s">
        <v>1172</v>
      </c>
      <c r="H1429" s="10" t="s">
        <v>1173</v>
      </c>
      <c r="I1429" s="10">
        <v>1</v>
      </c>
      <c r="J1429" s="11">
        <v>60.417999999999999</v>
      </c>
      <c r="K1429" s="11">
        <f>IF(Tabela1[[#This Row],[distância '[km']]]&gt;100,TRUNC(Tabela1[[#This Row],[distância '[km']]]/'Custos Unitários'!$C$7,0),0)</f>
        <v>0</v>
      </c>
      <c r="L1429" s="1">
        <f>Tabela1[[#This Row],[distância '[km']]]*(1+'Custos Unitários'!$C$8)*(('Custos Unitários'!$C$21*'Custos Unitários'!$C$4)+('Custos Unitários'!$C$22*'Custos Unitários'!$C$5))</f>
        <v>2312068.7952474086</v>
      </c>
      <c r="M1429" s="1">
        <f>Tabela1[[#This Row],[Qtdade Amplificação]]*('Custos Unitários'!C$20)+IF(Tabela1[[#This Row],[Qtdade Amplificação]]&gt;4,TRUNC(Tabela1[[#This Row],[Qtdade Amplificação]]/4)*'Custos Unitários'!C$17,0)</f>
        <v>0</v>
      </c>
      <c r="N142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42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429" s="1">
        <f>'Custos Unitários'!$C$23*'Custos Unitários'!$C$6</f>
        <v>302692.44182889489</v>
      </c>
      <c r="Q1429" s="5">
        <f>SUM(Tabela2[[#This Row],[custo duto e fibra]:[custo infra estação]])</f>
        <v>2986642.7227482819</v>
      </c>
      <c r="R1429" s="2">
        <f>Tabela1[[#This Row],[distância '[km']]]*(1+'Custos Unitários'!$C$8)*('Custos Unitários'!$C$21*'Custos Unitários'!$C$4*'Custos Unitários'!$E$21+'Custos Unitários'!$C$22*'Custos Unitários'!$C$5*'Custos Unitários'!$E$22)</f>
        <v>27744.825542968909</v>
      </c>
      <c r="S1429" s="2">
        <f>Tabela1[[#This Row],[Qtdade Amplificação]]*('Custos Unitários'!D$20)+IF(Tabela1[[#This Row],[Qtdade Amplificação]]&gt;4,TRUNC(Tabela1[[#This Row],[Qtdade Amplificação]]/4)*'Custos Unitários'!D$17,0)</f>
        <v>0</v>
      </c>
      <c r="T142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42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429" s="2">
        <f>'Custos Unitários'!$C$23*'Custos Unitários'!$E$23*'Custos Unitários'!$C$6</f>
        <v>24215.39534631159</v>
      </c>
      <c r="W1429" s="5">
        <f>SUM(Tabela3[[#This Row],[opex duto e fibra]:[opex infra estação]])</f>
        <v>85488.434841515846</v>
      </c>
    </row>
    <row r="1430" spans="1:23" x14ac:dyDescent="0.25">
      <c r="A1430" s="10">
        <v>355200</v>
      </c>
      <c r="B1430" s="10" t="s">
        <v>158</v>
      </c>
      <c r="C1430" s="10" t="s">
        <v>4353</v>
      </c>
      <c r="D1430" s="10" t="s">
        <v>4354</v>
      </c>
      <c r="E1430" s="10">
        <v>350860</v>
      </c>
      <c r="F1430" s="10" t="s">
        <v>158</v>
      </c>
      <c r="G1430" s="10" t="s">
        <v>4355</v>
      </c>
      <c r="H1430" s="10" t="s">
        <v>4356</v>
      </c>
      <c r="I1430" s="10">
        <v>1</v>
      </c>
      <c r="J1430" s="11">
        <v>23.349</v>
      </c>
      <c r="K1430" s="11">
        <f>IF(Tabela1[[#This Row],[distância '[km']]]&gt;100,TRUNC(Tabela1[[#This Row],[distância '[km']]]/'Custos Unitários'!$C$7,0),0)</f>
        <v>0</v>
      </c>
      <c r="L1430" s="1">
        <f>Tabela1[[#This Row],[distância '[km']]]*(1+'Custos Unitários'!$C$8)*(('Custos Unitários'!$C$21*'Custos Unitários'!$C$4)+('Custos Unitários'!$C$22*'Custos Unitários'!$C$5))</f>
        <v>893516.73839305749</v>
      </c>
      <c r="M1430" s="1">
        <f>Tabela1[[#This Row],[Qtdade Amplificação]]*('Custos Unitários'!C$20)+IF(Tabela1[[#This Row],[Qtdade Amplificação]]&gt;4,TRUNC(Tabela1[[#This Row],[Qtdade Amplificação]]/4)*'Custos Unitários'!C$17,0)</f>
        <v>0</v>
      </c>
      <c r="N143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3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30" s="1">
        <f>'Custos Unitários'!$C$23*'Custos Unitários'!$C$6</f>
        <v>302692.44182889489</v>
      </c>
      <c r="Q1430" s="5">
        <f>SUM(Tabela2[[#This Row],[custo duto e fibra]:[custo infra estação]])</f>
        <v>1562680.9779432886</v>
      </c>
      <c r="R1430" s="2">
        <f>Tabela1[[#This Row],[distância '[km']]]*(1+'Custos Unitários'!$C$8)*('Custos Unitários'!$C$21*'Custos Unitários'!$C$4*'Custos Unitários'!$E$21+'Custos Unitários'!$C$22*'Custos Unitários'!$C$5*'Custos Unitários'!$E$22)</f>
        <v>10722.20086071669</v>
      </c>
      <c r="S1430" s="2">
        <f>Tabela1[[#This Row],[Qtdade Amplificação]]*('Custos Unitários'!D$20)+IF(Tabela1[[#This Row],[Qtdade Amplificação]]&gt;4,TRUNC(Tabela1[[#This Row],[Qtdade Amplificação]]/4)*'Custos Unitários'!D$17,0)</f>
        <v>0</v>
      </c>
      <c r="T143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3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30" s="2">
        <f>'Custos Unitários'!$C$23*'Custos Unitários'!$E$23*'Custos Unitários'!$C$6</f>
        <v>24215.39534631159</v>
      </c>
      <c r="W1430" s="5">
        <f>SUM(Tabela3[[#This Row],[opex duto e fibra]:[opex infra estação]])</f>
        <v>67924.841364199412</v>
      </c>
    </row>
    <row r="1431" spans="1:23" x14ac:dyDescent="0.25">
      <c r="A1431" s="10">
        <v>316740</v>
      </c>
      <c r="B1431" s="10" t="s">
        <v>37</v>
      </c>
      <c r="C1431" s="10" t="s">
        <v>4357</v>
      </c>
      <c r="D1431" s="10" t="s">
        <v>4358</v>
      </c>
      <c r="E1431" s="10">
        <v>311360</v>
      </c>
      <c r="F1431" s="10" t="s">
        <v>37</v>
      </c>
      <c r="G1431" s="10" t="s">
        <v>1960</v>
      </c>
      <c r="H1431" s="10" t="s">
        <v>1961</v>
      </c>
      <c r="I1431" s="10">
        <v>1</v>
      </c>
      <c r="J1431" s="11">
        <v>20.206</v>
      </c>
      <c r="K1431" s="11">
        <f>IF(Tabela1[[#This Row],[distância '[km']]]&gt;100,TRUNC(Tabela1[[#This Row],[distância '[km']]]/'Custos Unitários'!$C$7,0),0)</f>
        <v>0</v>
      </c>
      <c r="L1431" s="1">
        <f>Tabela1[[#This Row],[distância '[km']]]*(1+'Custos Unitários'!$C$8)*(('Custos Unitários'!$C$21*'Custos Unitários'!$C$4)+('Custos Unitários'!$C$22*'Custos Unitários'!$C$5))</f>
        <v>773240.79043942445</v>
      </c>
      <c r="M1431" s="1">
        <f>Tabela1[[#This Row],[Qtdade Amplificação]]*('Custos Unitários'!C$20)+IF(Tabela1[[#This Row],[Qtdade Amplificação]]&gt;4,TRUNC(Tabela1[[#This Row],[Qtdade Amplificação]]/4)*'Custos Unitários'!C$17,0)</f>
        <v>0</v>
      </c>
      <c r="N143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3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31" s="1">
        <f>'Custos Unitários'!$C$23*'Custos Unitários'!$C$6</f>
        <v>302692.44182889489</v>
      </c>
      <c r="Q1431" s="5">
        <f>SUM(Tabela2[[#This Row],[custo duto e fibra]:[custo infra estação]])</f>
        <v>1442405.0299896556</v>
      </c>
      <c r="R1431" s="2">
        <f>Tabela1[[#This Row],[distância '[km']]]*(1+'Custos Unitários'!$C$8)*('Custos Unitários'!$C$21*'Custos Unitários'!$C$4*'Custos Unitários'!$E$21+'Custos Unitários'!$C$22*'Custos Unitários'!$C$5*'Custos Unitários'!$E$22)</f>
        <v>9278.8894852730937</v>
      </c>
      <c r="S1431" s="2">
        <f>Tabela1[[#This Row],[Qtdade Amplificação]]*('Custos Unitários'!D$20)+IF(Tabela1[[#This Row],[Qtdade Amplificação]]&gt;4,TRUNC(Tabela1[[#This Row],[Qtdade Amplificação]]/4)*'Custos Unitários'!D$17,0)</f>
        <v>0</v>
      </c>
      <c r="T143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3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31" s="2">
        <f>'Custos Unitários'!$C$23*'Custos Unitários'!$E$23*'Custos Unitários'!$C$6</f>
        <v>24215.39534631159</v>
      </c>
      <c r="W1431" s="5">
        <f>SUM(Tabela3[[#This Row],[opex duto e fibra]:[opex infra estação]])</f>
        <v>66481.529988755821</v>
      </c>
    </row>
    <row r="1432" spans="1:23" x14ac:dyDescent="0.25">
      <c r="A1432" s="10">
        <v>221070</v>
      </c>
      <c r="B1432" s="10" t="s">
        <v>27</v>
      </c>
      <c r="C1432" s="10" t="s">
        <v>4359</v>
      </c>
      <c r="D1432" s="10" t="s">
        <v>4360</v>
      </c>
      <c r="E1432" s="10">
        <v>220595</v>
      </c>
      <c r="F1432" s="10" t="s">
        <v>27</v>
      </c>
      <c r="G1432" s="10" t="s">
        <v>959</v>
      </c>
      <c r="H1432" s="10" t="s">
        <v>960</v>
      </c>
      <c r="I1432" s="10">
        <v>1</v>
      </c>
      <c r="J1432" s="11">
        <v>31.175999999999998</v>
      </c>
      <c r="K1432" s="11">
        <f>IF(Tabela1[[#This Row],[distância '[km']]]&gt;100,TRUNC(Tabela1[[#This Row],[distância '[km']]]/'Custos Unitários'!$C$7,0),0)</f>
        <v>0</v>
      </c>
      <c r="L1432" s="1">
        <f>Tabela1[[#This Row],[distância '[km']]]*(1+'Custos Unitários'!$C$8)*(('Custos Unitários'!$C$21*'Custos Unitários'!$C$4)+('Custos Unitários'!$C$22*'Custos Unitários'!$C$5))</f>
        <v>1193039.4379263334</v>
      </c>
      <c r="M1432" s="1">
        <f>Tabela1[[#This Row],[Qtdade Amplificação]]*('Custos Unitários'!C$20)+IF(Tabela1[[#This Row],[Qtdade Amplificação]]&gt;4,TRUNC(Tabela1[[#This Row],[Qtdade Amplificação]]/4)*'Custos Unitários'!C$17,0)</f>
        <v>0</v>
      </c>
      <c r="N143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3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32" s="1">
        <f>'Custos Unitários'!$C$23*'Custos Unitários'!$C$6</f>
        <v>302692.44182889489</v>
      </c>
      <c r="Q1432" s="5">
        <f>SUM(Tabela2[[#This Row],[custo duto e fibra]:[custo infra estação]])</f>
        <v>1862203.6774765644</v>
      </c>
      <c r="R1432" s="2">
        <f>Tabela1[[#This Row],[distância '[km']]]*(1+'Custos Unitários'!$C$8)*('Custos Unitários'!$C$21*'Custos Unitários'!$C$4*'Custos Unitários'!$E$21+'Custos Unitários'!$C$22*'Custos Unitários'!$C$5*'Custos Unitários'!$E$22)</f>
        <v>14316.473255116001</v>
      </c>
      <c r="S1432" s="2">
        <f>Tabela1[[#This Row],[Qtdade Amplificação]]*('Custos Unitários'!D$20)+IF(Tabela1[[#This Row],[Qtdade Amplificação]]&gt;4,TRUNC(Tabela1[[#This Row],[Qtdade Amplificação]]/4)*'Custos Unitários'!D$17,0)</f>
        <v>0</v>
      </c>
      <c r="T143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3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32" s="2">
        <f>'Custos Unitários'!$C$23*'Custos Unitários'!$E$23*'Custos Unitários'!$C$6</f>
        <v>24215.39534631159</v>
      </c>
      <c r="W1432" s="5">
        <f>SUM(Tabela3[[#This Row],[opex duto e fibra]:[opex infra estação]])</f>
        <v>71519.113758598731</v>
      </c>
    </row>
    <row r="1433" spans="1:23" x14ac:dyDescent="0.25">
      <c r="A1433" s="10">
        <v>522068</v>
      </c>
      <c r="B1433" s="10" t="s">
        <v>42</v>
      </c>
      <c r="C1433" s="10" t="s">
        <v>4361</v>
      </c>
      <c r="D1433" s="10" t="s">
        <v>4362</v>
      </c>
      <c r="E1433" s="10">
        <v>520080</v>
      </c>
      <c r="F1433" s="10" t="s">
        <v>42</v>
      </c>
      <c r="G1433" s="10" t="s">
        <v>861</v>
      </c>
      <c r="H1433" s="10" t="s">
        <v>862</v>
      </c>
      <c r="I1433" s="10">
        <v>1</v>
      </c>
      <c r="J1433" s="11">
        <v>2.66</v>
      </c>
      <c r="K1433" s="11">
        <f>IF(Tabela1[[#This Row],[distância '[km']]]&gt;100,TRUNC(Tabela1[[#This Row],[distância '[km']]]/'Custos Unitários'!$C$7,0),0)</f>
        <v>0</v>
      </c>
      <c r="L1433" s="1">
        <f>Tabela1[[#This Row],[distância '[km']]]*(1+'Custos Unitários'!$C$8)*(('Custos Unitários'!$C$21*'Custos Unitários'!$C$4)+('Custos Unitários'!$C$22*'Custos Unitários'!$C$5))</f>
        <v>101792.56174249575</v>
      </c>
      <c r="M1433" s="1">
        <f>Tabela1[[#This Row],[Qtdade Amplificação]]*('Custos Unitários'!C$20)+IF(Tabela1[[#This Row],[Qtdade Amplificação]]&gt;4,TRUNC(Tabela1[[#This Row],[Qtdade Amplificação]]/4)*'Custos Unitários'!C$17,0)</f>
        <v>0</v>
      </c>
      <c r="N143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3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33" s="1">
        <f>'Custos Unitários'!$C$23*'Custos Unitários'!$C$6</f>
        <v>302692.44182889489</v>
      </c>
      <c r="Q1433" s="5">
        <f>SUM(Tabela2[[#This Row],[custo duto e fibra]:[custo infra estação]])</f>
        <v>770956.801292727</v>
      </c>
      <c r="R1433" s="2">
        <f>Tabela1[[#This Row],[distância '[km']]]*(1+'Custos Unitários'!$C$8)*('Custos Unitários'!$C$21*'Custos Unitários'!$C$4*'Custos Unitários'!$E$21+'Custos Unitários'!$C$22*'Custos Unitários'!$C$5*'Custos Unitários'!$E$22)</f>
        <v>1221.5107409099489</v>
      </c>
      <c r="S1433" s="2">
        <f>Tabela1[[#This Row],[Qtdade Amplificação]]*('Custos Unitários'!D$20)+IF(Tabela1[[#This Row],[Qtdade Amplificação]]&gt;4,TRUNC(Tabela1[[#This Row],[Qtdade Amplificação]]/4)*'Custos Unitários'!D$17,0)</f>
        <v>0</v>
      </c>
      <c r="T143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3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33" s="2">
        <f>'Custos Unitários'!$C$23*'Custos Unitários'!$E$23*'Custos Unitários'!$C$6</f>
        <v>24215.39534631159</v>
      </c>
      <c r="W1433" s="5">
        <f>SUM(Tabela3[[#This Row],[opex duto e fibra]:[opex infra estação]])</f>
        <v>58424.151244392677</v>
      </c>
    </row>
    <row r="1434" spans="1:23" x14ac:dyDescent="0.25">
      <c r="A1434" s="10">
        <v>221080</v>
      </c>
      <c r="B1434" s="10" t="s">
        <v>27</v>
      </c>
      <c r="C1434" s="10" t="s">
        <v>4363</v>
      </c>
      <c r="D1434" s="10" t="s">
        <v>4364</v>
      </c>
      <c r="E1434" s="10">
        <v>220700</v>
      </c>
      <c r="F1434" s="10" t="s">
        <v>27</v>
      </c>
      <c r="G1434" s="10" t="s">
        <v>3092</v>
      </c>
      <c r="H1434" s="10" t="s">
        <v>3093</v>
      </c>
      <c r="I1434" s="10">
        <v>1</v>
      </c>
      <c r="J1434" s="11">
        <v>104.78100000000001</v>
      </c>
      <c r="K1434" s="11">
        <f>IF(Tabela1[[#This Row],[distância '[km']]]&gt;100,TRUNC(Tabela1[[#This Row],[distância '[km']]]/'Custos Unitários'!$C$7,0),0)</f>
        <v>1</v>
      </c>
      <c r="L1434" s="1">
        <f>Tabela1[[#This Row],[distância '[km']]]*(1+'Custos Unitários'!$C$8)*(('Custos Unitários'!$C$21*'Custos Unitários'!$C$4)+('Custos Unitários'!$C$22*'Custos Unitários'!$C$5))</f>
        <v>4009746.771406183</v>
      </c>
      <c r="M1434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143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43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434" s="1">
        <f>'Custos Unitários'!$C$23*'Custos Unitários'!$C$6</f>
        <v>302692.44182889489</v>
      </c>
      <c r="Q1434" s="5">
        <f>SUM(Tabela2[[#This Row],[custo duto e fibra]:[custo infra estação]])</f>
        <v>4963230.1238602865</v>
      </c>
      <c r="R1434" s="2">
        <f>Tabela1[[#This Row],[distância '[km']]]*(1+'Custos Unitários'!$C$8)*('Custos Unitários'!$C$21*'Custos Unitários'!$C$4*'Custos Unitários'!$E$21+'Custos Unitários'!$C$22*'Custos Unitários'!$C$5*'Custos Unitários'!$E$22)</f>
        <v>48116.961256874194</v>
      </c>
      <c r="S1434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143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43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434" s="2">
        <f>'Custos Unitários'!$C$23*'Custos Unitários'!$E$23*'Custos Unitários'!$C$6</f>
        <v>24215.39534631159</v>
      </c>
      <c r="W1434" s="5">
        <f>SUM(Tabela3[[#This Row],[opex duto e fibra]:[opex infra estação]])</f>
        <v>128363.08090868889</v>
      </c>
    </row>
    <row r="1435" spans="1:23" x14ac:dyDescent="0.25">
      <c r="A1435" s="10">
        <v>280720</v>
      </c>
      <c r="B1435" s="10" t="s">
        <v>816</v>
      </c>
      <c r="C1435" s="10" t="s">
        <v>4365</v>
      </c>
      <c r="D1435" s="10" t="s">
        <v>4366</v>
      </c>
      <c r="E1435" s="10">
        <v>280130</v>
      </c>
      <c r="F1435" s="10" t="s">
        <v>816</v>
      </c>
      <c r="G1435" s="10" t="s">
        <v>4367</v>
      </c>
      <c r="H1435" s="10" t="s">
        <v>4368</v>
      </c>
      <c r="I1435" s="10">
        <v>1</v>
      </c>
      <c r="J1435" s="11">
        <v>13.170999999999999</v>
      </c>
      <c r="K1435" s="11">
        <f>IF(Tabela1[[#This Row],[distância '[km']]]&gt;100,TRUNC(Tabela1[[#This Row],[distância '[km']]]/'Custos Unitários'!$C$7,0),0)</f>
        <v>0</v>
      </c>
      <c r="L1435" s="1">
        <f>Tabela1[[#This Row],[distância '[km']]]*(1+'Custos Unitários'!$C$8)*(('Custos Unitários'!$C$21*'Custos Unitários'!$C$4)+('Custos Unitários'!$C$22*'Custos Unitários'!$C$5))</f>
        <v>504026.25214677118</v>
      </c>
      <c r="M1435" s="1">
        <f>Tabela1[[#This Row],[Qtdade Amplificação]]*('Custos Unitários'!C$20)+IF(Tabela1[[#This Row],[Qtdade Amplificação]]&gt;4,TRUNC(Tabela1[[#This Row],[Qtdade Amplificação]]/4)*'Custos Unitários'!C$17,0)</f>
        <v>0</v>
      </c>
      <c r="N143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3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35" s="1">
        <f>'Custos Unitários'!$C$23*'Custos Unitários'!$C$6</f>
        <v>302692.44182889489</v>
      </c>
      <c r="Q1435" s="5">
        <f>SUM(Tabela2[[#This Row],[custo duto e fibra]:[custo infra estação]])</f>
        <v>1173190.4916970024</v>
      </c>
      <c r="R1435" s="2">
        <f>Tabela1[[#This Row],[distância '[km']]]*(1+'Custos Unitários'!$C$8)*('Custos Unitários'!$C$21*'Custos Unitários'!$C$4*'Custos Unitários'!$E$21+'Custos Unitários'!$C$22*'Custos Unitários'!$C$5*'Custos Unitários'!$E$22)</f>
        <v>6048.3150257612542</v>
      </c>
      <c r="S1435" s="2">
        <f>Tabela1[[#This Row],[Qtdade Amplificação]]*('Custos Unitários'!D$20)+IF(Tabela1[[#This Row],[Qtdade Amplificação]]&gt;4,TRUNC(Tabela1[[#This Row],[Qtdade Amplificação]]/4)*'Custos Unitários'!D$17,0)</f>
        <v>0</v>
      </c>
      <c r="T143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3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35" s="2">
        <f>'Custos Unitários'!$C$23*'Custos Unitários'!$E$23*'Custos Unitários'!$C$6</f>
        <v>24215.39534631159</v>
      </c>
      <c r="W1435" s="5">
        <f>SUM(Tabela3[[#This Row],[opex duto e fibra]:[opex infra estação]])</f>
        <v>63250.955529243976</v>
      </c>
    </row>
    <row r="1436" spans="1:23" x14ac:dyDescent="0.25">
      <c r="A1436" s="10">
        <v>522070</v>
      </c>
      <c r="B1436" s="10" t="s">
        <v>42</v>
      </c>
      <c r="C1436" s="10" t="s">
        <v>4369</v>
      </c>
      <c r="D1436" s="10" t="s">
        <v>4370</v>
      </c>
      <c r="E1436" s="10">
        <v>520080</v>
      </c>
      <c r="F1436" s="10" t="s">
        <v>42</v>
      </c>
      <c r="G1436" s="10" t="s">
        <v>861</v>
      </c>
      <c r="H1436" s="10" t="s">
        <v>862</v>
      </c>
      <c r="I1436" s="10">
        <v>1</v>
      </c>
      <c r="J1436" s="11">
        <v>99.872</v>
      </c>
      <c r="K1436" s="11">
        <f>IF(Tabela1[[#This Row],[distância '[km']]]&gt;100,TRUNC(Tabela1[[#This Row],[distância '[km']]]/'Custos Unitários'!$C$7,0),0)</f>
        <v>0</v>
      </c>
      <c r="L1436" s="1">
        <f>Tabela1[[#This Row],[distância '[km']]]*(1+'Custos Unitários'!$C$8)*(('Custos Unitários'!$C$21*'Custos Unitários'!$C$4)+('Custos Unitários'!$C$22*'Custos Unitários'!$C$5))</f>
        <v>3821889.7467468171</v>
      </c>
      <c r="M1436" s="1">
        <f>Tabela1[[#This Row],[Qtdade Amplificação]]*('Custos Unitários'!C$20)+IF(Tabela1[[#This Row],[Qtdade Amplificação]]&gt;4,TRUNC(Tabela1[[#This Row],[Qtdade Amplificação]]/4)*'Custos Unitários'!C$17,0)</f>
        <v>0</v>
      </c>
      <c r="N143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43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436" s="1">
        <f>'Custos Unitários'!$C$23*'Custos Unitários'!$C$6</f>
        <v>302692.44182889489</v>
      </c>
      <c r="Q1436" s="5">
        <f>SUM(Tabela2[[#This Row],[custo duto e fibra]:[custo infra estação]])</f>
        <v>4542365.3273885176</v>
      </c>
      <c r="R1436" s="2">
        <f>Tabela1[[#This Row],[distância '[km']]]*(1+'Custos Unitários'!$C$8)*('Custos Unitários'!$C$21*'Custos Unitários'!$C$4*'Custos Unitários'!$E$21+'Custos Unitários'!$C$22*'Custos Unitários'!$C$5*'Custos Unitários'!$E$22)</f>
        <v>45862.676960961806</v>
      </c>
      <c r="S1436" s="2">
        <f>Tabela1[[#This Row],[Qtdade Amplificação]]*('Custos Unitários'!D$20)+IF(Tabela1[[#This Row],[Qtdade Amplificação]]&gt;4,TRUNC(Tabela1[[#This Row],[Qtdade Amplificação]]/4)*'Custos Unitários'!D$17,0)</f>
        <v>0</v>
      </c>
      <c r="T143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43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436" s="2">
        <f>'Custos Unitários'!$C$23*'Custos Unitários'!$E$23*'Custos Unitários'!$C$6</f>
        <v>24215.39534631159</v>
      </c>
      <c r="W1436" s="5">
        <f>SUM(Tabela3[[#This Row],[opex duto e fibra]:[opex infra estação]])</f>
        <v>108196.45157359148</v>
      </c>
    </row>
    <row r="1437" spans="1:23" x14ac:dyDescent="0.25">
      <c r="A1437" s="10">
        <v>293075</v>
      </c>
      <c r="B1437" s="10" t="s">
        <v>8</v>
      </c>
      <c r="C1437" s="10" t="s">
        <v>4371</v>
      </c>
      <c r="D1437" s="10" t="s">
        <v>4372</v>
      </c>
      <c r="E1437" s="10">
        <v>290390</v>
      </c>
      <c r="F1437" s="10" t="s">
        <v>8</v>
      </c>
      <c r="G1437" s="10" t="s">
        <v>1120</v>
      </c>
      <c r="H1437" s="10" t="s">
        <v>1121</v>
      </c>
      <c r="I1437" s="10">
        <v>1</v>
      </c>
      <c r="J1437" s="11">
        <v>48.271000000000001</v>
      </c>
      <c r="K1437" s="11">
        <f>IF(Tabela1[[#This Row],[distância '[km']]]&gt;100,TRUNC(Tabela1[[#This Row],[distância '[km']]]/'Custos Unitários'!$C$7,0),0)</f>
        <v>0</v>
      </c>
      <c r="L1437" s="1">
        <f>Tabela1[[#This Row],[distância '[km']]]*(1+'Custos Unitários'!$C$8)*(('Custos Unitários'!$C$21*'Custos Unitários'!$C$4)+('Custos Unitários'!$C$22*'Custos Unitários'!$C$5))</f>
        <v>1847228.8525834631</v>
      </c>
      <c r="M1437" s="1">
        <f>Tabela1[[#This Row],[Qtdade Amplificação]]*('Custos Unitários'!C$20)+IF(Tabela1[[#This Row],[Qtdade Amplificação]]&gt;4,TRUNC(Tabela1[[#This Row],[Qtdade Amplificação]]/4)*'Custos Unitários'!C$17,0)</f>
        <v>0</v>
      </c>
      <c r="N143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3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37" s="1">
        <f>'Custos Unitários'!$C$23*'Custos Unitários'!$C$6</f>
        <v>302692.44182889489</v>
      </c>
      <c r="Q1437" s="5">
        <f>SUM(Tabela2[[#This Row],[custo duto e fibra]:[custo infra estação]])</f>
        <v>2516393.0921336943</v>
      </c>
      <c r="R1437" s="2">
        <f>Tabela1[[#This Row],[distância '[km']]]*(1+'Custos Unitários'!$C$8)*('Custos Unitários'!$C$21*'Custos Unitários'!$C$4*'Custos Unitários'!$E$21+'Custos Unitários'!$C$22*'Custos Unitários'!$C$5*'Custos Unitários'!$E$22)</f>
        <v>22166.746231001558</v>
      </c>
      <c r="S1437" s="2">
        <f>Tabela1[[#This Row],[Qtdade Amplificação]]*('Custos Unitários'!D$20)+IF(Tabela1[[#This Row],[Qtdade Amplificação]]&gt;4,TRUNC(Tabela1[[#This Row],[Qtdade Amplificação]]/4)*'Custos Unitários'!D$17,0)</f>
        <v>0</v>
      </c>
      <c r="T143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3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37" s="2">
        <f>'Custos Unitários'!$C$23*'Custos Unitários'!$E$23*'Custos Unitários'!$C$6</f>
        <v>24215.39534631159</v>
      </c>
      <c r="W1437" s="5">
        <f>SUM(Tabela3[[#This Row],[opex duto e fibra]:[opex infra estação]])</f>
        <v>79369.386734484287</v>
      </c>
    </row>
    <row r="1438" spans="1:23" x14ac:dyDescent="0.25">
      <c r="A1438" s="10">
        <v>241370</v>
      </c>
      <c r="B1438" s="10" t="s">
        <v>80</v>
      </c>
      <c r="C1438" s="10" t="s">
        <v>4373</v>
      </c>
      <c r="D1438" s="10" t="s">
        <v>4374</v>
      </c>
      <c r="E1438" s="10">
        <v>241400</v>
      </c>
      <c r="F1438" s="10" t="s">
        <v>80</v>
      </c>
      <c r="G1438" s="10" t="s">
        <v>4423</v>
      </c>
      <c r="H1438" s="10" t="s">
        <v>4424</v>
      </c>
      <c r="I1438" s="10">
        <v>1</v>
      </c>
      <c r="J1438" s="11">
        <v>18.829000000000001</v>
      </c>
      <c r="K1438" s="11">
        <f>IF(Tabela1[[#This Row],[distância '[km']]]&gt;100,TRUNC(Tabela1[[#This Row],[distância '[km']]]/'Custos Unitários'!$C$7,0),0)</f>
        <v>0</v>
      </c>
      <c r="L1438" s="1">
        <f>Tabela1[[#This Row],[distância '[km']]]*(1+'Custos Unitários'!$C$8)*(('Custos Unitários'!$C$21*'Custos Unitários'!$C$4)+('Custos Unitários'!$C$22*'Custos Unitários'!$C$5))</f>
        <v>720545.91919152346</v>
      </c>
      <c r="M1438" s="1">
        <f>Tabela1[[#This Row],[Qtdade Amplificação]]*('Custos Unitários'!C$20)+IF(Tabela1[[#This Row],[Qtdade Amplificação]]&gt;4,TRUNC(Tabela1[[#This Row],[Qtdade Amplificação]]/4)*'Custos Unitários'!C$17,0)</f>
        <v>0</v>
      </c>
      <c r="N143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3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38" s="1">
        <f>'Custos Unitários'!$C$23*'Custos Unitários'!$C$6</f>
        <v>302692.44182889489</v>
      </c>
      <c r="Q1438" s="5">
        <f>SUM(Tabela2[[#This Row],[custo duto e fibra]:[custo infra estação]])</f>
        <v>1389710.1587417547</v>
      </c>
      <c r="R1438" s="2">
        <f>Tabela1[[#This Row],[distância '[km']]]*(1+'Custos Unitários'!$C$8)*('Custos Unitários'!$C$21*'Custos Unitários'!$C$4*'Custos Unitários'!$E$21+'Custos Unitários'!$C$22*'Custos Unitários'!$C$5*'Custos Unitários'!$E$22)</f>
        <v>8646.5510302982821</v>
      </c>
      <c r="S1438" s="2">
        <f>Tabela1[[#This Row],[Qtdade Amplificação]]*('Custos Unitários'!D$20)+IF(Tabela1[[#This Row],[Qtdade Amplificação]]&gt;4,TRUNC(Tabela1[[#This Row],[Qtdade Amplificação]]/4)*'Custos Unitários'!D$17,0)</f>
        <v>0</v>
      </c>
      <c r="T143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3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38" s="2">
        <f>'Custos Unitários'!$C$23*'Custos Unitários'!$E$23*'Custos Unitários'!$C$6</f>
        <v>24215.39534631159</v>
      </c>
      <c r="W1438" s="5">
        <f>SUM(Tabela3[[#This Row],[opex duto e fibra]:[opex infra estação]])</f>
        <v>65849.191533781006</v>
      </c>
    </row>
    <row r="1439" spans="1:23" x14ac:dyDescent="0.25">
      <c r="A1439" s="10">
        <v>316770</v>
      </c>
      <c r="B1439" s="10" t="s">
        <v>37</v>
      </c>
      <c r="C1439" s="10" t="s">
        <v>4375</v>
      </c>
      <c r="D1439" s="10" t="s">
        <v>4376</v>
      </c>
      <c r="E1439" s="10">
        <v>312370</v>
      </c>
      <c r="F1439" s="10" t="s">
        <v>37</v>
      </c>
      <c r="G1439" s="10" t="s">
        <v>1590</v>
      </c>
      <c r="H1439" s="10" t="s">
        <v>1591</v>
      </c>
      <c r="I1439" s="10">
        <v>1</v>
      </c>
      <c r="J1439" s="11">
        <v>7.202</v>
      </c>
      <c r="K1439" s="11">
        <f>IF(Tabela1[[#This Row],[distância '[km']]]&gt;100,TRUNC(Tabela1[[#This Row],[distância '[km']]]/'Custos Unitários'!$C$7,0),0)</f>
        <v>0</v>
      </c>
      <c r="L1439" s="1">
        <f>Tabela1[[#This Row],[distância '[km']]]*(1+'Custos Unitários'!$C$8)*(('Custos Unitários'!$C$21*'Custos Unitários'!$C$4)+('Custos Unitários'!$C$22*'Custos Unitários'!$C$5))</f>
        <v>275605.27431182493</v>
      </c>
      <c r="M1439" s="1">
        <f>Tabela1[[#This Row],[Qtdade Amplificação]]*('Custos Unitários'!C$20)+IF(Tabela1[[#This Row],[Qtdade Amplificação]]&gt;4,TRUNC(Tabela1[[#This Row],[Qtdade Amplificação]]/4)*'Custos Unitários'!C$17,0)</f>
        <v>0</v>
      </c>
      <c r="N143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3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39" s="1">
        <f>'Custos Unitários'!$C$23*'Custos Unitários'!$C$6</f>
        <v>302692.44182889489</v>
      </c>
      <c r="Q1439" s="5">
        <f>SUM(Tabela2[[#This Row],[custo duto e fibra]:[custo infra estação]])</f>
        <v>944769.51386205619</v>
      </c>
      <c r="R1439" s="2">
        <f>Tabela1[[#This Row],[distância '[km']]]*(1+'Custos Unitários'!$C$8)*('Custos Unitários'!$C$21*'Custos Unitários'!$C$4*'Custos Unitários'!$E$21+'Custos Unitários'!$C$22*'Custos Unitários'!$C$5*'Custos Unitários'!$E$22)</f>
        <v>3307.2632917418996</v>
      </c>
      <c r="S1439" s="2">
        <f>Tabela1[[#This Row],[Qtdade Amplificação]]*('Custos Unitários'!D$20)+IF(Tabela1[[#This Row],[Qtdade Amplificação]]&gt;4,TRUNC(Tabela1[[#This Row],[Qtdade Amplificação]]/4)*'Custos Unitários'!D$17,0)</f>
        <v>0</v>
      </c>
      <c r="T143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3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39" s="2">
        <f>'Custos Unitários'!$C$23*'Custos Unitários'!$E$23*'Custos Unitários'!$C$6</f>
        <v>24215.39534631159</v>
      </c>
      <c r="W1439" s="5">
        <f>SUM(Tabela3[[#This Row],[opex duto e fibra]:[opex infra estação]])</f>
        <v>60509.903795224629</v>
      </c>
    </row>
    <row r="1440" spans="1:23" x14ac:dyDescent="0.25">
      <c r="A1440" s="10">
        <v>221090</v>
      </c>
      <c r="B1440" s="10" t="s">
        <v>27</v>
      </c>
      <c r="C1440" s="10" t="s">
        <v>4377</v>
      </c>
      <c r="D1440" s="10" t="s">
        <v>4378</v>
      </c>
      <c r="E1440" s="10">
        <v>220970</v>
      </c>
      <c r="F1440" s="10" t="s">
        <v>27</v>
      </c>
      <c r="G1440" s="10" t="s">
        <v>4022</v>
      </c>
      <c r="H1440" s="10" t="s">
        <v>4023</v>
      </c>
      <c r="I1440" s="10">
        <v>1</v>
      </c>
      <c r="J1440" s="11">
        <v>79.710999999999999</v>
      </c>
      <c r="K1440" s="11">
        <f>IF(Tabela1[[#This Row],[distância '[km']]]&gt;100,TRUNC(Tabela1[[#This Row],[distância '[km']]]/'Custos Unitários'!$C$7,0),0)</f>
        <v>0</v>
      </c>
      <c r="L1440" s="1">
        <f>Tabela1[[#This Row],[distância '[km']]]*(1+'Custos Unitários'!$C$8)*(('Custos Unitários'!$C$21*'Custos Unitários'!$C$4)+('Custos Unitários'!$C$22*'Custos Unitários'!$C$5))</f>
        <v>3050371.0109233377</v>
      </c>
      <c r="M1440" s="1">
        <f>Tabela1[[#This Row],[Qtdade Amplificação]]*('Custos Unitários'!C$20)+IF(Tabela1[[#This Row],[Qtdade Amplificação]]&gt;4,TRUNC(Tabela1[[#This Row],[Qtdade Amplificação]]/4)*'Custos Unitários'!C$17,0)</f>
        <v>0</v>
      </c>
      <c r="N144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44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440" s="1">
        <f>'Custos Unitários'!$C$23*'Custos Unitários'!$C$6</f>
        <v>302692.44182889489</v>
      </c>
      <c r="Q1440" s="5">
        <f>SUM(Tabela2[[#This Row],[custo duto e fibra]:[custo infra estação]])</f>
        <v>3724944.938424211</v>
      </c>
      <c r="R1440" s="2">
        <f>Tabela1[[#This Row],[distância '[km']]]*(1+'Custos Unitários'!$C$8)*('Custos Unitários'!$C$21*'Custos Unitários'!$C$4*'Custos Unitários'!$E$21+'Custos Unitários'!$C$22*'Custos Unitários'!$C$5*'Custos Unitários'!$E$22)</f>
        <v>36604.452131080056</v>
      </c>
      <c r="S1440" s="2">
        <f>Tabela1[[#This Row],[Qtdade Amplificação]]*('Custos Unitários'!D$20)+IF(Tabela1[[#This Row],[Qtdade Amplificação]]&gt;4,TRUNC(Tabela1[[#This Row],[Qtdade Amplificação]]/4)*'Custos Unitários'!D$17,0)</f>
        <v>0</v>
      </c>
      <c r="T144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44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440" s="2">
        <f>'Custos Unitários'!$C$23*'Custos Unitários'!$E$23*'Custos Unitários'!$C$6</f>
        <v>24215.39534631159</v>
      </c>
      <c r="W1440" s="5">
        <f>SUM(Tabela3[[#This Row],[opex duto e fibra]:[opex infra estação]])</f>
        <v>94348.061429627007</v>
      </c>
    </row>
    <row r="1441" spans="1:23" x14ac:dyDescent="0.25">
      <c r="A1441" s="10">
        <v>261440</v>
      </c>
      <c r="B1441" s="10" t="s">
        <v>13</v>
      </c>
      <c r="C1441" s="10" t="s">
        <v>4379</v>
      </c>
      <c r="D1441" s="10" t="s">
        <v>4380</v>
      </c>
      <c r="E1441" s="10">
        <v>261460</v>
      </c>
      <c r="F1441" s="10" t="s">
        <v>13</v>
      </c>
      <c r="G1441" s="10" t="s">
        <v>4397</v>
      </c>
      <c r="H1441" s="10" t="s">
        <v>4398</v>
      </c>
      <c r="I1441" s="10">
        <v>1</v>
      </c>
      <c r="J1441" s="11">
        <v>17.731999999999999</v>
      </c>
      <c r="K1441" s="11">
        <f>IF(Tabela1[[#This Row],[distância '[km']]]&gt;100,TRUNC(Tabela1[[#This Row],[distância '[km']]]/'Custos Unitários'!$C$7,0),0)</f>
        <v>0</v>
      </c>
      <c r="L1441" s="1">
        <f>Tabela1[[#This Row],[distância '[km']]]*(1+'Custos Unitários'!$C$8)*(('Custos Unitários'!$C$21*'Custos Unitários'!$C$4)+('Custos Unitários'!$C$22*'Custos Unitários'!$C$5))</f>
        <v>678566.05444283248</v>
      </c>
      <c r="M1441" s="1">
        <f>Tabela1[[#This Row],[Qtdade Amplificação]]*('Custos Unitários'!C$20)+IF(Tabela1[[#This Row],[Qtdade Amplificação]]&gt;4,TRUNC(Tabela1[[#This Row],[Qtdade Amplificação]]/4)*'Custos Unitários'!C$17,0)</f>
        <v>0</v>
      </c>
      <c r="N144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4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41" s="1">
        <f>'Custos Unitários'!$C$23*'Custos Unitários'!$C$6</f>
        <v>302692.44182889489</v>
      </c>
      <c r="Q1441" s="5">
        <f>SUM(Tabela2[[#This Row],[custo duto e fibra]:[custo infra estação]])</f>
        <v>1347730.2939930637</v>
      </c>
      <c r="R1441" s="2">
        <f>Tabela1[[#This Row],[distância '[km']]]*(1+'Custos Unitários'!$C$8)*('Custos Unitários'!$C$21*'Custos Unitários'!$C$4*'Custos Unitários'!$E$21+'Custos Unitários'!$C$22*'Custos Unitários'!$C$5*'Custos Unitários'!$E$22)</f>
        <v>8142.7926533139898</v>
      </c>
      <c r="S1441" s="2">
        <f>Tabela1[[#This Row],[Qtdade Amplificação]]*('Custos Unitários'!D$20)+IF(Tabela1[[#This Row],[Qtdade Amplificação]]&gt;4,TRUNC(Tabela1[[#This Row],[Qtdade Amplificação]]/4)*'Custos Unitários'!D$17,0)</f>
        <v>0</v>
      </c>
      <c r="T144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4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41" s="2">
        <f>'Custos Unitários'!$C$23*'Custos Unitários'!$E$23*'Custos Unitários'!$C$6</f>
        <v>24215.39534631159</v>
      </c>
      <c r="W1441" s="5">
        <f>SUM(Tabela3[[#This Row],[opex duto e fibra]:[opex infra estação]])</f>
        <v>65345.433156796717</v>
      </c>
    </row>
    <row r="1442" spans="1:23" x14ac:dyDescent="0.25">
      <c r="A1442" s="10">
        <v>251615</v>
      </c>
      <c r="B1442" s="10" t="s">
        <v>61</v>
      </c>
      <c r="C1442" s="10" t="s">
        <v>4381</v>
      </c>
      <c r="D1442" s="10" t="s">
        <v>4382</v>
      </c>
      <c r="E1442" s="10">
        <v>250500</v>
      </c>
      <c r="F1442" s="10" t="s">
        <v>61</v>
      </c>
      <c r="G1442" s="10" t="s">
        <v>4383</v>
      </c>
      <c r="H1442" s="10" t="s">
        <v>4384</v>
      </c>
      <c r="I1442" s="10">
        <v>1</v>
      </c>
      <c r="J1442" s="11">
        <v>21.164999999999999</v>
      </c>
      <c r="K1442" s="11">
        <f>IF(Tabela1[[#This Row],[distância '[km']]]&gt;100,TRUNC(Tabela1[[#This Row],[distância '[km']]]/'Custos Unitários'!$C$7,0),0)</f>
        <v>0</v>
      </c>
      <c r="L1442" s="1">
        <f>Tabela1[[#This Row],[distância '[km']]]*(1+'Custos Unitários'!$C$8)*(('Custos Unitários'!$C$21*'Custos Unitários'!$C$4)+('Custos Unitários'!$C$22*'Custos Unitários'!$C$5))</f>
        <v>809939.68769921898</v>
      </c>
      <c r="M1442" s="1">
        <f>Tabela1[[#This Row],[Qtdade Amplificação]]*('Custos Unitários'!C$20)+IF(Tabela1[[#This Row],[Qtdade Amplificação]]&gt;4,TRUNC(Tabela1[[#This Row],[Qtdade Amplificação]]/4)*'Custos Unitários'!C$17,0)</f>
        <v>0</v>
      </c>
      <c r="N144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4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42" s="1">
        <f>'Custos Unitários'!$C$23*'Custos Unitários'!$C$6</f>
        <v>302692.44182889489</v>
      </c>
      <c r="Q1442" s="5">
        <f>SUM(Tabela2[[#This Row],[custo duto e fibra]:[custo infra estação]])</f>
        <v>1479103.9272494502</v>
      </c>
      <c r="R1442" s="2">
        <f>Tabela1[[#This Row],[distância '[km']]]*(1+'Custos Unitários'!$C$8)*('Custos Unitários'!$C$21*'Custos Unitários'!$C$4*'Custos Unitários'!$E$21+'Custos Unitários'!$C$22*'Custos Unitários'!$C$5*'Custos Unitários'!$E$22)</f>
        <v>9719.2762523906276</v>
      </c>
      <c r="S1442" s="2">
        <f>Tabela1[[#This Row],[Qtdade Amplificação]]*('Custos Unitários'!D$20)+IF(Tabela1[[#This Row],[Qtdade Amplificação]]&gt;4,TRUNC(Tabela1[[#This Row],[Qtdade Amplificação]]/4)*'Custos Unitários'!D$17,0)</f>
        <v>0</v>
      </c>
      <c r="T144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4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42" s="2">
        <f>'Custos Unitários'!$C$23*'Custos Unitários'!$E$23*'Custos Unitários'!$C$6</f>
        <v>24215.39534631159</v>
      </c>
      <c r="W1442" s="5">
        <f>SUM(Tabela3[[#This Row],[opex duto e fibra]:[opex infra estação]])</f>
        <v>66921.916755873361</v>
      </c>
    </row>
    <row r="1443" spans="1:23" x14ac:dyDescent="0.25">
      <c r="A1443" s="10">
        <v>150790</v>
      </c>
      <c r="B1443" s="10" t="s">
        <v>14</v>
      </c>
      <c r="C1443" s="10" t="s">
        <v>4385</v>
      </c>
      <c r="D1443" s="10" t="s">
        <v>4386</v>
      </c>
      <c r="E1443" s="10">
        <v>150080</v>
      </c>
      <c r="F1443" s="10" t="s">
        <v>14</v>
      </c>
      <c r="G1443" s="10" t="s">
        <v>4899</v>
      </c>
      <c r="H1443" s="10" t="s">
        <v>4900</v>
      </c>
      <c r="I1443" s="10">
        <v>1</v>
      </c>
      <c r="J1443" s="11">
        <v>100.751</v>
      </c>
      <c r="K1443" s="11">
        <f>IF(Tabela1[[#This Row],[distância '[km']]]&gt;100,TRUNC(Tabela1[[#This Row],[distância '[km']]]/'Custos Unitários'!$C$7,0),0)</f>
        <v>1</v>
      </c>
      <c r="L1443" s="1">
        <f>Tabela1[[#This Row],[distância '[km']]]*(1+'Custos Unitários'!$C$8)*(('Custos Unitários'!$C$21*'Custos Unitários'!$C$4)+('Custos Unitários'!$C$22*'Custos Unitários'!$C$5))</f>
        <v>3855527.2135782666</v>
      </c>
      <c r="M1443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144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44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443" s="1">
        <f>'Custos Unitários'!$C$23*'Custos Unitários'!$C$6</f>
        <v>302692.44182889489</v>
      </c>
      <c r="Q1443" s="5">
        <f>SUM(Tabela2[[#This Row],[custo duto e fibra]:[custo infra estação]])</f>
        <v>4809010.5660323687</v>
      </c>
      <c r="R1443" s="2">
        <f>Tabela1[[#This Row],[distância '[km']]]*(1+'Custos Unitários'!$C$8)*('Custos Unitários'!$C$21*'Custos Unitários'!$C$4*'Custos Unitários'!$E$21+'Custos Unitários'!$C$22*'Custos Unitários'!$C$5*'Custos Unitários'!$E$22)</f>
        <v>46266.326562939197</v>
      </c>
      <c r="S1443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144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44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443" s="2">
        <f>'Custos Unitários'!$C$23*'Custos Unitários'!$E$23*'Custos Unitários'!$C$6</f>
        <v>24215.39534631159</v>
      </c>
      <c r="W1443" s="5">
        <f>SUM(Tabela3[[#This Row],[opex duto e fibra]:[opex infra estação]])</f>
        <v>126512.44621475389</v>
      </c>
    </row>
    <row r="1444" spans="1:23" x14ac:dyDescent="0.25">
      <c r="A1444" s="10">
        <v>211195</v>
      </c>
      <c r="B1444" s="10" t="s">
        <v>17</v>
      </c>
      <c r="C1444" s="10" t="s">
        <v>4387</v>
      </c>
      <c r="D1444" s="10" t="s">
        <v>4388</v>
      </c>
      <c r="E1444" s="10">
        <v>211110</v>
      </c>
      <c r="F1444" s="10" t="s">
        <v>17</v>
      </c>
      <c r="G1444" s="10" t="s">
        <v>4101</v>
      </c>
      <c r="H1444" s="10" t="s">
        <v>4102</v>
      </c>
      <c r="I1444" s="10">
        <v>1</v>
      </c>
      <c r="J1444" s="11">
        <v>26.911000000000001</v>
      </c>
      <c r="K1444" s="11">
        <f>IF(Tabela1[[#This Row],[distância '[km']]]&gt;100,TRUNC(Tabela1[[#This Row],[distância '[km']]]/'Custos Unitários'!$C$7,0),0)</f>
        <v>0</v>
      </c>
      <c r="L1444" s="1">
        <f>Tabela1[[#This Row],[distância '[km']]]*(1+'Custos Unitários'!$C$8)*(('Custos Unitários'!$C$21*'Custos Unitários'!$C$4)+('Custos Unitários'!$C$22*'Custos Unitários'!$C$5))</f>
        <v>1029826.9282151514</v>
      </c>
      <c r="M1444" s="1">
        <f>Tabela1[[#This Row],[Qtdade Amplificação]]*('Custos Unitários'!C$20)+IF(Tabela1[[#This Row],[Qtdade Amplificação]]&gt;4,TRUNC(Tabela1[[#This Row],[Qtdade Amplificação]]/4)*'Custos Unitários'!C$17,0)</f>
        <v>0</v>
      </c>
      <c r="N144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4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44" s="1">
        <f>'Custos Unitários'!$C$23*'Custos Unitários'!$C$6</f>
        <v>302692.44182889489</v>
      </c>
      <c r="Q1444" s="5">
        <f>SUM(Tabela2[[#This Row],[custo duto e fibra]:[custo infra estação]])</f>
        <v>1698991.1677653824</v>
      </c>
      <c r="R1444" s="2">
        <f>Tabela1[[#This Row],[distância '[km']]]*(1+'Custos Unitários'!$C$8)*('Custos Unitários'!$C$21*'Custos Unitários'!$C$4*'Custos Unitários'!$E$21+'Custos Unitários'!$C$22*'Custos Unitários'!$C$5*'Custos Unitários'!$E$22)</f>
        <v>12357.923138581818</v>
      </c>
      <c r="S1444" s="2">
        <f>Tabela1[[#This Row],[Qtdade Amplificação]]*('Custos Unitários'!D$20)+IF(Tabela1[[#This Row],[Qtdade Amplificação]]&gt;4,TRUNC(Tabela1[[#This Row],[Qtdade Amplificação]]/4)*'Custos Unitários'!D$17,0)</f>
        <v>0</v>
      </c>
      <c r="T144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4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44" s="2">
        <f>'Custos Unitários'!$C$23*'Custos Unitários'!$E$23*'Custos Unitários'!$C$6</f>
        <v>24215.39534631159</v>
      </c>
      <c r="W1444" s="5">
        <f>SUM(Tabela3[[#This Row],[opex duto e fibra]:[opex infra estação]])</f>
        <v>69560.563642064546</v>
      </c>
    </row>
    <row r="1445" spans="1:23" x14ac:dyDescent="0.25">
      <c r="A1445" s="10">
        <v>355230</v>
      </c>
      <c r="B1445" s="10" t="s">
        <v>158</v>
      </c>
      <c r="C1445" s="10" t="s">
        <v>4927</v>
      </c>
      <c r="D1445" s="10" t="s">
        <v>4928</v>
      </c>
      <c r="E1445" s="10">
        <v>353740</v>
      </c>
      <c r="F1445" s="10" t="s">
        <v>158</v>
      </c>
      <c r="G1445" s="10" t="s">
        <v>4929</v>
      </c>
      <c r="H1445" s="10" t="s">
        <v>4930</v>
      </c>
      <c r="I1445" s="10">
        <v>1</v>
      </c>
      <c r="J1445" s="11">
        <v>28.832999999999998</v>
      </c>
      <c r="K1445" s="11">
        <f>IF(Tabela1[[#This Row],[distância '[km']]]&gt;100,TRUNC(Tabela1[[#This Row],[distância '[km']]]/'Custos Unitários'!$C$7,0),0)</f>
        <v>0</v>
      </c>
      <c r="L1445" s="1">
        <f>Tabela1[[#This Row],[distância '[km']]]*(1+'Custos Unitários'!$C$8)*(('Custos Unitários'!$C$21*'Custos Unitários'!$C$4)+('Custos Unitários'!$C$22*'Custos Unitários'!$C$5))</f>
        <v>1103377.7942561577</v>
      </c>
      <c r="M1445" s="1">
        <f>Tabela1[[#This Row],[Qtdade Amplificação]]*('Custos Unitários'!C$20)+IF(Tabela1[[#This Row],[Qtdade Amplificação]]&gt;4,TRUNC(Tabela1[[#This Row],[Qtdade Amplificação]]/4)*'Custos Unitários'!C$17,0)</f>
        <v>0</v>
      </c>
      <c r="N144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4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45" s="1">
        <f>'Custos Unitários'!$C$23*'Custos Unitários'!$C$6</f>
        <v>302692.44182889489</v>
      </c>
      <c r="Q1445" s="5">
        <f>SUM(Tabela2[[#This Row],[custo duto e fibra]:[custo infra estação]])</f>
        <v>1772542.0338063887</v>
      </c>
      <c r="R1445" s="2">
        <f>Tabela1[[#This Row],[distância '[km']]]*(1+'Custos Unitários'!$C$8)*('Custos Unitários'!$C$21*'Custos Unitários'!$C$4*'Custos Unitários'!$E$21+'Custos Unitários'!$C$22*'Custos Unitários'!$C$5*'Custos Unitários'!$E$22)</f>
        <v>13240.533531073892</v>
      </c>
      <c r="S1445" s="2">
        <f>Tabela1[[#This Row],[Qtdade Amplificação]]*('Custos Unitários'!D$20)+IF(Tabela1[[#This Row],[Qtdade Amplificação]]&gt;4,TRUNC(Tabela1[[#This Row],[Qtdade Amplificação]]/4)*'Custos Unitários'!D$17,0)</f>
        <v>0</v>
      </c>
      <c r="T144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4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45" s="2">
        <f>'Custos Unitários'!$C$23*'Custos Unitários'!$E$23*'Custos Unitários'!$C$6</f>
        <v>24215.39534631159</v>
      </c>
      <c r="W1445" s="5">
        <f>SUM(Tabela3[[#This Row],[opex duto e fibra]:[opex infra estação]])</f>
        <v>70443.174034556621</v>
      </c>
    </row>
    <row r="1446" spans="1:23" x14ac:dyDescent="0.25">
      <c r="A1446" s="10">
        <v>355255</v>
      </c>
      <c r="B1446" s="10" t="s">
        <v>158</v>
      </c>
      <c r="C1446" s="10" t="s">
        <v>4391</v>
      </c>
      <c r="D1446" s="10" t="s">
        <v>4392</v>
      </c>
      <c r="E1446" s="10">
        <v>350260</v>
      </c>
      <c r="F1446" s="10" t="s">
        <v>158</v>
      </c>
      <c r="G1446" s="10" t="s">
        <v>4393</v>
      </c>
      <c r="H1446" s="10" t="s">
        <v>4394</v>
      </c>
      <c r="I1446" s="10">
        <v>1</v>
      </c>
      <c r="J1446" s="11">
        <v>23.919</v>
      </c>
      <c r="K1446" s="11">
        <f>IF(Tabela1[[#This Row],[distância '[km']]]&gt;100,TRUNC(Tabela1[[#This Row],[distância '[km']]]/'Custos Unitários'!$C$7,0),0)</f>
        <v>0</v>
      </c>
      <c r="L1446" s="1">
        <f>Tabela1[[#This Row],[distância '[km']]]*(1+'Custos Unitários'!$C$8)*(('Custos Unitários'!$C$21*'Custos Unitários'!$C$4)+('Custos Unitários'!$C$22*'Custos Unitários'!$C$5))</f>
        <v>915329.43019502086</v>
      </c>
      <c r="M1446" s="1">
        <f>Tabela1[[#This Row],[Qtdade Amplificação]]*('Custos Unitários'!C$20)+IF(Tabela1[[#This Row],[Qtdade Amplificação]]&gt;4,TRUNC(Tabela1[[#This Row],[Qtdade Amplificação]]/4)*'Custos Unitários'!C$17,0)</f>
        <v>0</v>
      </c>
      <c r="N144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4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46" s="1">
        <f>'Custos Unitários'!$C$23*'Custos Unitários'!$C$6</f>
        <v>302692.44182889489</v>
      </c>
      <c r="Q1446" s="5">
        <f>SUM(Tabela2[[#This Row],[custo duto e fibra]:[custo infra estação]])</f>
        <v>1584493.669745252</v>
      </c>
      <c r="R1446" s="2">
        <f>Tabela1[[#This Row],[distância '[km']]]*(1+'Custos Unitários'!$C$8)*('Custos Unitários'!$C$21*'Custos Unitários'!$C$4*'Custos Unitários'!$E$21+'Custos Unitários'!$C$22*'Custos Unitários'!$C$5*'Custos Unitários'!$E$22)</f>
        <v>10983.953162340251</v>
      </c>
      <c r="S1446" s="2">
        <f>Tabela1[[#This Row],[Qtdade Amplificação]]*('Custos Unitários'!D$20)+IF(Tabela1[[#This Row],[Qtdade Amplificação]]&gt;4,TRUNC(Tabela1[[#This Row],[Qtdade Amplificação]]/4)*'Custos Unitários'!D$17,0)</f>
        <v>0</v>
      </c>
      <c r="T144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4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46" s="2">
        <f>'Custos Unitários'!$C$23*'Custos Unitários'!$E$23*'Custos Unitários'!$C$6</f>
        <v>24215.39534631159</v>
      </c>
      <c r="W1446" s="5">
        <f>SUM(Tabela3[[#This Row],[opex duto e fibra]:[opex infra estação]])</f>
        <v>68186.593665822977</v>
      </c>
    </row>
    <row r="1447" spans="1:23" x14ac:dyDescent="0.25">
      <c r="A1447" s="10">
        <v>130406</v>
      </c>
      <c r="B1447" s="10" t="s">
        <v>213</v>
      </c>
      <c r="C1447" s="10" t="s">
        <v>4395</v>
      </c>
      <c r="D1447" s="10" t="s">
        <v>4396</v>
      </c>
      <c r="E1447" s="10">
        <v>120030</v>
      </c>
      <c r="F1447" s="10" t="s">
        <v>691</v>
      </c>
      <c r="G1447" s="10" t="s">
        <v>4713</v>
      </c>
      <c r="H1447" s="10" t="s">
        <v>4729</v>
      </c>
      <c r="I1447" s="10">
        <v>0</v>
      </c>
      <c r="J1447" s="11">
        <v>436.88543878795929</v>
      </c>
      <c r="K1447" s="11">
        <f>IF(Tabela1[[#This Row],[distância '[km']]]&gt;100,TRUNC(Tabela1[[#This Row],[distância '[km']]]/'Custos Unitários'!$C$7,0),0)</f>
        <v>6</v>
      </c>
      <c r="L1447" s="1">
        <f>Tabela1[[#This Row],[distância '[km']]]*(1+'Custos Unitários'!$C$8)*(('Custos Unitários'!$C$21*'Custos Unitários'!$C$4)+('Custos Unitários'!$C$22*'Custos Unitários'!$C$5))</f>
        <v>16718679.700082967</v>
      </c>
      <c r="M1447" s="1">
        <f>Tabela1[[#This Row],[Qtdade Amplificação]]*('Custos Unitários'!C$20)+IF(Tabela1[[#This Row],[Qtdade Amplificação]]&gt;4,TRUNC(Tabela1[[#This Row],[Qtdade Amplificação]]/4)*'Custos Unitários'!C$17,0)</f>
        <v>1456582.9488535186</v>
      </c>
      <c r="N144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44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447" s="1">
        <f>'Custos Unitários'!$C$23*'Custos Unitários'!$C$6</f>
        <v>302692.44182889489</v>
      </c>
      <c r="Q1447" s="5">
        <f>SUM(Tabela2[[#This Row],[custo duto e fibra]:[custo infra estação]])</f>
        <v>18895738.229578182</v>
      </c>
      <c r="R1447" s="2">
        <f>Tabela1[[#This Row],[distância '[km']]]*(1+'Custos Unitários'!$C$8)*('Custos Unitários'!$C$21*'Custos Unitários'!$C$4*'Custos Unitários'!$E$21+'Custos Unitários'!$C$22*'Custos Unitários'!$C$5*'Custos Unitários'!$E$22)</f>
        <v>200624.15640099562</v>
      </c>
      <c r="S1447" s="2">
        <f>Tabela1[[#This Row],[Qtdade Amplificação]]*('Custos Unitários'!D$20)+IF(Tabela1[[#This Row],[Qtdade Amplificação]]&gt;4,TRUNC(Tabela1[[#This Row],[Qtdade Amplificação]]/4)*'Custos Unitários'!D$17,0)</f>
        <v>113327.70203302121</v>
      </c>
      <c r="T144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44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447" s="2">
        <f>'Custos Unitários'!$C$23*'Custos Unitários'!$E$23*'Custos Unitários'!$C$6</f>
        <v>24215.39534631159</v>
      </c>
      <c r="W1447" s="5">
        <f>SUM(Tabela3[[#This Row],[opex duto e fibra]:[opex infra estação]])</f>
        <v>376285.63304664649</v>
      </c>
    </row>
    <row r="1448" spans="1:23" x14ac:dyDescent="0.25">
      <c r="A1448" s="10">
        <v>293090</v>
      </c>
      <c r="B1448" s="10" t="s">
        <v>8</v>
      </c>
      <c r="C1448" s="10" t="s">
        <v>4399</v>
      </c>
      <c r="D1448" s="10" t="s">
        <v>4400</v>
      </c>
      <c r="E1448" s="10">
        <v>293030</v>
      </c>
      <c r="F1448" s="10" t="s">
        <v>8</v>
      </c>
      <c r="G1448" s="10" t="s">
        <v>4401</v>
      </c>
      <c r="H1448" s="10" t="s">
        <v>4402</v>
      </c>
      <c r="I1448" s="10">
        <v>1</v>
      </c>
      <c r="J1448" s="11">
        <v>17.251000000000001</v>
      </c>
      <c r="K1448" s="11">
        <f>IF(Tabela1[[#This Row],[distância '[km']]]&gt;100,TRUNC(Tabela1[[#This Row],[distância '[km']]]/'Custos Unitários'!$C$7,0),0)</f>
        <v>0</v>
      </c>
      <c r="L1448" s="1">
        <f>Tabela1[[#This Row],[distância '[km']]]*(1+'Custos Unitários'!$C$8)*(('Custos Unitários'!$C$21*'Custos Unitários'!$C$4)+('Custos Unitários'!$C$22*'Custos Unitários'!$C$5))</f>
        <v>660159.20399240381</v>
      </c>
      <c r="M1448" s="1">
        <f>Tabela1[[#This Row],[Qtdade Amplificação]]*('Custos Unitários'!C$20)+IF(Tabela1[[#This Row],[Qtdade Amplificação]]&gt;4,TRUNC(Tabela1[[#This Row],[Qtdade Amplificação]]/4)*'Custos Unitários'!C$17,0)</f>
        <v>0</v>
      </c>
      <c r="N144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4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48" s="1">
        <f>'Custos Unitários'!$C$23*'Custos Unitários'!$C$6</f>
        <v>302692.44182889489</v>
      </c>
      <c r="Q1448" s="5">
        <f>SUM(Tabela2[[#This Row],[custo duto e fibra]:[custo infra estação]])</f>
        <v>1329323.4435426351</v>
      </c>
      <c r="R1448" s="2">
        <f>Tabela1[[#This Row],[distância '[km']]]*(1+'Custos Unitários'!$C$8)*('Custos Unitários'!$C$21*'Custos Unitários'!$C$4*'Custos Unitários'!$E$21+'Custos Unitários'!$C$22*'Custos Unitários'!$C$5*'Custos Unitários'!$E$22)</f>
        <v>7921.9104479088455</v>
      </c>
      <c r="S1448" s="2">
        <f>Tabela1[[#This Row],[Qtdade Amplificação]]*('Custos Unitários'!D$20)+IF(Tabela1[[#This Row],[Qtdade Amplificação]]&gt;4,TRUNC(Tabela1[[#This Row],[Qtdade Amplificação]]/4)*'Custos Unitários'!D$17,0)</f>
        <v>0</v>
      </c>
      <c r="T144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4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48" s="2">
        <f>'Custos Unitários'!$C$23*'Custos Unitários'!$E$23*'Custos Unitários'!$C$6</f>
        <v>24215.39534631159</v>
      </c>
      <c r="W1448" s="5">
        <f>SUM(Tabela3[[#This Row],[opex duto e fibra]:[opex infra estação]])</f>
        <v>65124.550951391575</v>
      </c>
    </row>
    <row r="1449" spans="1:23" x14ac:dyDescent="0.25">
      <c r="A1449" s="10">
        <v>241380</v>
      </c>
      <c r="B1449" s="10" t="s">
        <v>80</v>
      </c>
      <c r="C1449" s="10" t="s">
        <v>4403</v>
      </c>
      <c r="D1449" s="10" t="s">
        <v>4404</v>
      </c>
      <c r="E1449" s="10">
        <v>241020</v>
      </c>
      <c r="F1449" s="10" t="s">
        <v>80</v>
      </c>
      <c r="G1449" s="10" t="s">
        <v>2240</v>
      </c>
      <c r="H1449" s="10" t="s">
        <v>2241</v>
      </c>
      <c r="I1449" s="10">
        <v>1</v>
      </c>
      <c r="J1449" s="11">
        <v>28.143999999999998</v>
      </c>
      <c r="K1449" s="11">
        <f>IF(Tabela1[[#This Row],[distância '[km']]]&gt;100,TRUNC(Tabela1[[#This Row],[distância '[km']]]/'Custos Unitários'!$C$7,0),0)</f>
        <v>0</v>
      </c>
      <c r="L1449" s="1">
        <f>Tabela1[[#This Row],[distância '[km']]]*(1+'Custos Unitários'!$C$8)*(('Custos Unitários'!$C$21*'Custos Unitários'!$C$4)+('Custos Unitários'!$C$22*'Custos Unitários'!$C$5))</f>
        <v>1077011.2246920301</v>
      </c>
      <c r="M1449" s="1">
        <f>Tabela1[[#This Row],[Qtdade Amplificação]]*('Custos Unitários'!C$20)+IF(Tabela1[[#This Row],[Qtdade Amplificação]]&gt;4,TRUNC(Tabela1[[#This Row],[Qtdade Amplificação]]/4)*'Custos Unitários'!C$17,0)</f>
        <v>0</v>
      </c>
      <c r="N144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4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49" s="1">
        <f>'Custos Unitários'!$C$23*'Custos Unitários'!$C$6</f>
        <v>302692.44182889489</v>
      </c>
      <c r="Q1449" s="5">
        <f>SUM(Tabela2[[#This Row],[custo duto e fibra]:[custo infra estação]])</f>
        <v>1746175.4642422611</v>
      </c>
      <c r="R1449" s="2">
        <f>Tabela1[[#This Row],[distância '[km']]]*(1+'Custos Unitários'!$C$8)*('Custos Unitários'!$C$21*'Custos Unitários'!$C$4*'Custos Unitários'!$E$21+'Custos Unitários'!$C$22*'Custos Unitários'!$C$5*'Custos Unitários'!$E$22)</f>
        <v>12924.134696304362</v>
      </c>
      <c r="S1449" s="2">
        <f>Tabela1[[#This Row],[Qtdade Amplificação]]*('Custos Unitários'!D$20)+IF(Tabela1[[#This Row],[Qtdade Amplificação]]&gt;4,TRUNC(Tabela1[[#This Row],[Qtdade Amplificação]]/4)*'Custos Unitários'!D$17,0)</f>
        <v>0</v>
      </c>
      <c r="T144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4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49" s="2">
        <f>'Custos Unitários'!$C$23*'Custos Unitários'!$E$23*'Custos Unitários'!$C$6</f>
        <v>24215.39534631159</v>
      </c>
      <c r="W1449" s="5">
        <f>SUM(Tabela3[[#This Row],[opex duto e fibra]:[opex infra estação]])</f>
        <v>70126.77519978708</v>
      </c>
    </row>
    <row r="1450" spans="1:23" x14ac:dyDescent="0.25">
      <c r="A1450" s="10">
        <v>316790</v>
      </c>
      <c r="B1450" s="10" t="s">
        <v>37</v>
      </c>
      <c r="C1450" s="10" t="s">
        <v>4405</v>
      </c>
      <c r="D1450" s="10" t="s">
        <v>4406</v>
      </c>
      <c r="E1450" s="10">
        <v>315580</v>
      </c>
      <c r="F1450" s="10" t="s">
        <v>37</v>
      </c>
      <c r="G1450" s="10" t="s">
        <v>4407</v>
      </c>
      <c r="H1450" s="10" t="s">
        <v>4408</v>
      </c>
      <c r="I1450" s="10">
        <v>1</v>
      </c>
      <c r="J1450" s="11">
        <v>15.904999999999999</v>
      </c>
      <c r="K1450" s="11">
        <f>IF(Tabela1[[#This Row],[distância '[km']]]&gt;100,TRUNC(Tabela1[[#This Row],[distância '[km']]]/'Custos Unitários'!$C$7,0),0)</f>
        <v>0</v>
      </c>
      <c r="L1450" s="1">
        <f>Tabela1[[#This Row],[distância '[km']]]*(1+'Custos Unitários'!$C$8)*(('Custos Unitários'!$C$21*'Custos Unitários'!$C$4)+('Custos Unitários'!$C$22*'Custos Unitários'!$C$5))</f>
        <v>608650.63703548675</v>
      </c>
      <c r="M1450" s="1">
        <f>Tabela1[[#This Row],[Qtdade Amplificação]]*('Custos Unitários'!C$20)+IF(Tabela1[[#This Row],[Qtdade Amplificação]]&gt;4,TRUNC(Tabela1[[#This Row],[Qtdade Amplificação]]/4)*'Custos Unitários'!C$17,0)</f>
        <v>0</v>
      </c>
      <c r="N145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5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50" s="1">
        <f>'Custos Unitários'!$C$23*'Custos Unitários'!$C$6</f>
        <v>302692.44182889489</v>
      </c>
      <c r="Q1450" s="5">
        <f>SUM(Tabela2[[#This Row],[custo duto e fibra]:[custo infra estação]])</f>
        <v>1277814.876585718</v>
      </c>
      <c r="R1450" s="2">
        <f>Tabela1[[#This Row],[distância '[km']]]*(1+'Custos Unitários'!$C$8)*('Custos Unitários'!$C$21*'Custos Unitários'!$C$4*'Custos Unitários'!$E$21+'Custos Unitários'!$C$22*'Custos Unitários'!$C$5*'Custos Unitários'!$E$22)</f>
        <v>7303.8076444258413</v>
      </c>
      <c r="S1450" s="2">
        <f>Tabela1[[#This Row],[Qtdade Amplificação]]*('Custos Unitários'!D$20)+IF(Tabela1[[#This Row],[Qtdade Amplificação]]&gt;4,TRUNC(Tabela1[[#This Row],[Qtdade Amplificação]]/4)*'Custos Unitários'!D$17,0)</f>
        <v>0</v>
      </c>
      <c r="T145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5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50" s="2">
        <f>'Custos Unitários'!$C$23*'Custos Unitários'!$E$23*'Custos Unitários'!$C$6</f>
        <v>24215.39534631159</v>
      </c>
      <c r="W1450" s="5">
        <f>SUM(Tabela3[[#This Row],[opex duto e fibra]:[opex infra estação]])</f>
        <v>64506.448147908566</v>
      </c>
    </row>
    <row r="1451" spans="1:23" x14ac:dyDescent="0.25">
      <c r="A1451" s="10">
        <v>261470</v>
      </c>
      <c r="B1451" s="10" t="s">
        <v>13</v>
      </c>
      <c r="C1451" s="10" t="s">
        <v>4409</v>
      </c>
      <c r="D1451" s="10" t="s">
        <v>4410</v>
      </c>
      <c r="E1451" s="10">
        <v>261310</v>
      </c>
      <c r="F1451" s="10" t="s">
        <v>13</v>
      </c>
      <c r="G1451" s="10" t="s">
        <v>4411</v>
      </c>
      <c r="H1451" s="10" t="s">
        <v>4412</v>
      </c>
      <c r="I1451" s="10">
        <v>1</v>
      </c>
      <c r="J1451" s="11">
        <v>4.2329999999999997</v>
      </c>
      <c r="K1451" s="11">
        <f>IF(Tabela1[[#This Row],[distância '[km']]]&gt;100,TRUNC(Tabela1[[#This Row],[distância '[km']]]/'Custos Unitários'!$C$7,0),0)</f>
        <v>0</v>
      </c>
      <c r="L1451" s="1">
        <f>Tabela1[[#This Row],[distância '[km']]]*(1+'Custos Unitários'!$C$8)*(('Custos Unitários'!$C$21*'Custos Unitários'!$C$4)+('Custos Unitários'!$C$22*'Custos Unitários'!$C$5))</f>
        <v>161987.93753984376</v>
      </c>
      <c r="M1451" s="1">
        <f>Tabela1[[#This Row],[Qtdade Amplificação]]*('Custos Unitários'!C$20)+IF(Tabela1[[#This Row],[Qtdade Amplificação]]&gt;4,TRUNC(Tabela1[[#This Row],[Qtdade Amplificação]]/4)*'Custos Unitários'!C$17,0)</f>
        <v>0</v>
      </c>
      <c r="N145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5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51" s="1">
        <f>'Custos Unitários'!$C$23*'Custos Unitários'!$C$6</f>
        <v>302692.44182889489</v>
      </c>
      <c r="Q1451" s="5">
        <f>SUM(Tabela2[[#This Row],[custo duto e fibra]:[custo infra estação]])</f>
        <v>831152.17709007498</v>
      </c>
      <c r="R1451" s="2">
        <f>Tabela1[[#This Row],[distância '[km']]]*(1+'Custos Unitários'!$C$8)*('Custos Unitários'!$C$21*'Custos Unitários'!$C$4*'Custos Unitários'!$E$21+'Custos Unitários'!$C$22*'Custos Unitários'!$C$5*'Custos Unitários'!$E$22)</f>
        <v>1943.8552504781253</v>
      </c>
      <c r="S1451" s="2">
        <f>Tabela1[[#This Row],[Qtdade Amplificação]]*('Custos Unitários'!D$20)+IF(Tabela1[[#This Row],[Qtdade Amplificação]]&gt;4,TRUNC(Tabela1[[#This Row],[Qtdade Amplificação]]/4)*'Custos Unitários'!D$17,0)</f>
        <v>0</v>
      </c>
      <c r="T145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5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51" s="2">
        <f>'Custos Unitários'!$C$23*'Custos Unitários'!$E$23*'Custos Unitários'!$C$6</f>
        <v>24215.39534631159</v>
      </c>
      <c r="W1451" s="5">
        <f>SUM(Tabela3[[#This Row],[opex duto e fibra]:[opex infra estação]])</f>
        <v>59146.495753960851</v>
      </c>
    </row>
    <row r="1452" spans="1:23" x14ac:dyDescent="0.25">
      <c r="A1452" s="10">
        <v>500795</v>
      </c>
      <c r="B1452" s="10" t="s">
        <v>121</v>
      </c>
      <c r="C1452" s="10" t="s">
        <v>4413</v>
      </c>
      <c r="D1452" s="10" t="s">
        <v>4414</v>
      </c>
      <c r="E1452" s="10">
        <v>500770</v>
      </c>
      <c r="F1452" s="10" t="s">
        <v>121</v>
      </c>
      <c r="G1452" s="10" t="s">
        <v>4345</v>
      </c>
      <c r="H1452" s="10" t="s">
        <v>4346</v>
      </c>
      <c r="I1452" s="10">
        <v>1</v>
      </c>
      <c r="J1452" s="11">
        <v>47.073999999999998</v>
      </c>
      <c r="K1452" s="11">
        <f>IF(Tabela1[[#This Row],[distância '[km']]]&gt;100,TRUNC(Tabela1[[#This Row],[distância '[km']]]/'Custos Unitários'!$C$7,0),0)</f>
        <v>0</v>
      </c>
      <c r="L1452" s="1">
        <f>Tabela1[[#This Row],[distância '[km']]]*(1+'Custos Unitários'!$C$8)*(('Custos Unitários'!$C$21*'Custos Unitários'!$C$4)+('Custos Unitários'!$C$22*'Custos Unitários'!$C$5))</f>
        <v>1801422.19979934</v>
      </c>
      <c r="M1452" s="1">
        <f>Tabela1[[#This Row],[Qtdade Amplificação]]*('Custos Unitários'!C$20)+IF(Tabela1[[#This Row],[Qtdade Amplificação]]&gt;4,TRUNC(Tabela1[[#This Row],[Qtdade Amplificação]]/4)*'Custos Unitários'!C$17,0)</f>
        <v>0</v>
      </c>
      <c r="N145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5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52" s="1">
        <f>'Custos Unitários'!$C$23*'Custos Unitários'!$C$6</f>
        <v>302692.44182889489</v>
      </c>
      <c r="Q1452" s="5">
        <f>SUM(Tabela2[[#This Row],[custo duto e fibra]:[custo infra estação]])</f>
        <v>2470586.4393495712</v>
      </c>
      <c r="R1452" s="2">
        <f>Tabela1[[#This Row],[distância '[km']]]*(1+'Custos Unitários'!$C$8)*('Custos Unitários'!$C$21*'Custos Unitários'!$C$4*'Custos Unitários'!$E$21+'Custos Unitários'!$C$22*'Custos Unitários'!$C$5*'Custos Unitários'!$E$22)</f>
        <v>21617.06639759208</v>
      </c>
      <c r="S1452" s="2">
        <f>Tabela1[[#This Row],[Qtdade Amplificação]]*('Custos Unitários'!D$20)+IF(Tabela1[[#This Row],[Qtdade Amplificação]]&gt;4,TRUNC(Tabela1[[#This Row],[Qtdade Amplificação]]/4)*'Custos Unitários'!D$17,0)</f>
        <v>0</v>
      </c>
      <c r="T145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5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52" s="2">
        <f>'Custos Unitários'!$C$23*'Custos Unitários'!$E$23*'Custos Unitários'!$C$6</f>
        <v>24215.39534631159</v>
      </c>
      <c r="W1452" s="5">
        <f>SUM(Tabela3[[#This Row],[opex duto e fibra]:[opex infra estação]])</f>
        <v>78819.706901074809</v>
      </c>
    </row>
    <row r="1453" spans="1:23" x14ac:dyDescent="0.25">
      <c r="A1453" s="10">
        <v>355300</v>
      </c>
      <c r="B1453" s="10" t="s">
        <v>158</v>
      </c>
      <c r="C1453" s="10" t="s">
        <v>4472</v>
      </c>
      <c r="D1453" s="10" t="s">
        <v>4473</v>
      </c>
      <c r="E1453" s="10">
        <v>351540</v>
      </c>
      <c r="F1453" s="10" t="s">
        <v>158</v>
      </c>
      <c r="G1453" s="10" t="s">
        <v>4931</v>
      </c>
      <c r="H1453" s="10" t="s">
        <v>4932</v>
      </c>
      <c r="I1453" s="10">
        <v>1</v>
      </c>
      <c r="J1453" s="11">
        <v>13.598000000000001</v>
      </c>
      <c r="K1453" s="11">
        <f>IF(Tabela1[[#This Row],[distância '[km']]]&gt;100,TRUNC(Tabela1[[#This Row],[distância '[km']]]/'Custos Unitários'!$C$7,0),0)</f>
        <v>0</v>
      </c>
      <c r="L1453" s="1">
        <f>Tabela1[[#This Row],[distância '[km']]]*(1+'Custos Unitários'!$C$8)*(('Custos Unitários'!$C$21*'Custos Unitários'!$C$4)+('Custos Unitários'!$C$22*'Custos Unitários'!$C$5))</f>
        <v>520366.63705806655</v>
      </c>
      <c r="M1453" s="1">
        <f>Tabela1[[#This Row],[Qtdade Amplificação]]*('Custos Unitários'!C$20)+IF(Tabela1[[#This Row],[Qtdade Amplificação]]&gt;4,TRUNC(Tabela1[[#This Row],[Qtdade Amplificação]]/4)*'Custos Unitários'!C$17,0)</f>
        <v>0</v>
      </c>
      <c r="N145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5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53" s="1">
        <f>'Custos Unitários'!$C$23*'Custos Unitários'!$C$6</f>
        <v>302692.44182889489</v>
      </c>
      <c r="Q1453" s="5">
        <f>SUM(Tabela2[[#This Row],[custo duto e fibra]:[custo infra estação]])</f>
        <v>1189530.8766082977</v>
      </c>
      <c r="R1453" s="2">
        <f>Tabela1[[#This Row],[distância '[km']]]*(1+'Custos Unitários'!$C$8)*('Custos Unitários'!$C$21*'Custos Unitários'!$C$4*'Custos Unitários'!$E$21+'Custos Unitários'!$C$22*'Custos Unitários'!$C$5*'Custos Unitários'!$E$22)</f>
        <v>6244.3996446967985</v>
      </c>
      <c r="S1453" s="2">
        <f>Tabela1[[#This Row],[Qtdade Amplificação]]*('Custos Unitários'!D$20)+IF(Tabela1[[#This Row],[Qtdade Amplificação]]&gt;4,TRUNC(Tabela1[[#This Row],[Qtdade Amplificação]]/4)*'Custos Unitários'!D$17,0)</f>
        <v>0</v>
      </c>
      <c r="T145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5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53" s="2">
        <f>'Custos Unitários'!$C$23*'Custos Unitários'!$E$23*'Custos Unitários'!$C$6</f>
        <v>24215.39534631159</v>
      </c>
      <c r="W1453" s="5">
        <f>SUM(Tabela3[[#This Row],[opex duto e fibra]:[opex infra estação]])</f>
        <v>63447.040148179527</v>
      </c>
    </row>
    <row r="1454" spans="1:23" x14ac:dyDescent="0.25">
      <c r="A1454" s="10">
        <v>355310</v>
      </c>
      <c r="B1454" s="10" t="s">
        <v>158</v>
      </c>
      <c r="C1454" s="10" t="s">
        <v>4933</v>
      </c>
      <c r="D1454" s="10" t="s">
        <v>4934</v>
      </c>
      <c r="E1454" s="10">
        <v>355320</v>
      </c>
      <c r="F1454" s="10" t="s">
        <v>158</v>
      </c>
      <c r="G1454" s="10" t="s">
        <v>4449</v>
      </c>
      <c r="H1454" s="10" t="s">
        <v>4450</v>
      </c>
      <c r="I1454" s="10">
        <v>1</v>
      </c>
      <c r="J1454" s="11">
        <v>7.5380000000000003</v>
      </c>
      <c r="K1454" s="11">
        <f>IF(Tabela1[[#This Row],[distância '[km']]]&gt;100,TRUNC(Tabela1[[#This Row],[distância '[km']]]/'Custos Unitários'!$C$7,0),0)</f>
        <v>0</v>
      </c>
      <c r="L1454" s="1">
        <f>Tabela1[[#This Row],[distância '[km']]]*(1+'Custos Unitários'!$C$8)*(('Custos Unitários'!$C$21*'Custos Unitários'!$C$4)+('Custos Unitários'!$C$22*'Custos Unitários'!$C$5))</f>
        <v>288463.28211087704</v>
      </c>
      <c r="M1454" s="1">
        <f>Tabela1[[#This Row],[Qtdade Amplificação]]*('Custos Unitários'!C$20)+IF(Tabela1[[#This Row],[Qtdade Amplificação]]&gt;4,TRUNC(Tabela1[[#This Row],[Qtdade Amplificação]]/4)*'Custos Unitários'!C$17,0)</f>
        <v>0</v>
      </c>
      <c r="N145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5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54" s="1">
        <f>'Custos Unitários'!$C$23*'Custos Unitários'!$C$6</f>
        <v>302692.44182889489</v>
      </c>
      <c r="Q1454" s="5">
        <f>SUM(Tabela2[[#This Row],[custo duto e fibra]:[custo infra estação]])</f>
        <v>957627.52166110824</v>
      </c>
      <c r="R1454" s="2">
        <f>Tabela1[[#This Row],[distância '[km']]]*(1+'Custos Unitários'!$C$8)*('Custos Unitários'!$C$21*'Custos Unitários'!$C$4*'Custos Unitários'!$E$21+'Custos Unitários'!$C$22*'Custos Unitários'!$C$5*'Custos Unitários'!$E$22)</f>
        <v>3461.5593853305245</v>
      </c>
      <c r="S1454" s="2">
        <f>Tabela1[[#This Row],[Qtdade Amplificação]]*('Custos Unitários'!D$20)+IF(Tabela1[[#This Row],[Qtdade Amplificação]]&gt;4,TRUNC(Tabela1[[#This Row],[Qtdade Amplificação]]/4)*'Custos Unitários'!D$17,0)</f>
        <v>0</v>
      </c>
      <c r="T145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5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54" s="2">
        <f>'Custos Unitários'!$C$23*'Custos Unitários'!$E$23*'Custos Unitários'!$C$6</f>
        <v>24215.39534631159</v>
      </c>
      <c r="W1454" s="5">
        <f>SUM(Tabela3[[#This Row],[opex duto e fibra]:[opex infra estação]])</f>
        <v>60664.199888813251</v>
      </c>
    </row>
    <row r="1455" spans="1:23" x14ac:dyDescent="0.25">
      <c r="A1455" s="10">
        <v>316800</v>
      </c>
      <c r="B1455" s="10" t="s">
        <v>37</v>
      </c>
      <c r="C1455" s="10" t="s">
        <v>4415</v>
      </c>
      <c r="D1455" s="10" t="s">
        <v>4416</v>
      </c>
      <c r="E1455" s="10">
        <v>315700</v>
      </c>
      <c r="F1455" s="10" t="s">
        <v>37</v>
      </c>
      <c r="G1455" s="10" t="s">
        <v>1396</v>
      </c>
      <c r="H1455" s="10" t="s">
        <v>1397</v>
      </c>
      <c r="I1455" s="10">
        <v>1</v>
      </c>
      <c r="J1455" s="11">
        <v>50.795999999999999</v>
      </c>
      <c r="K1455" s="11">
        <f>IF(Tabela1[[#This Row],[distância '[km']]]&gt;100,TRUNC(Tabela1[[#This Row],[distância '[km']]]/'Custos Unitários'!$C$7,0),0)</f>
        <v>0</v>
      </c>
      <c r="L1455" s="1">
        <f>Tabela1[[#This Row],[distância '[km']]]*(1+'Custos Unitários'!$C$8)*(('Custos Unitários'!$C$21*'Custos Unitários'!$C$4)+('Custos Unitários'!$C$22*'Custos Unitários'!$C$5))</f>
        <v>1943855.2504781254</v>
      </c>
      <c r="M1455" s="1">
        <f>Tabela1[[#This Row],[Qtdade Amplificação]]*('Custos Unitários'!C$20)+IF(Tabela1[[#This Row],[Qtdade Amplificação]]&gt;4,TRUNC(Tabela1[[#This Row],[Qtdade Amplificação]]/4)*'Custos Unitários'!C$17,0)</f>
        <v>0</v>
      </c>
      <c r="N145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45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455" s="1">
        <f>'Custos Unitários'!$C$23*'Custos Unitários'!$C$6</f>
        <v>302692.44182889489</v>
      </c>
      <c r="Q1455" s="5">
        <f>SUM(Tabela2[[#This Row],[custo duto e fibra]:[custo infra estação]])</f>
        <v>2618429.177978999</v>
      </c>
      <c r="R1455" s="2">
        <f>Tabela1[[#This Row],[distância '[km']]]*(1+'Custos Unitários'!$C$8)*('Custos Unitários'!$C$21*'Custos Unitários'!$C$4*'Custos Unitários'!$E$21+'Custos Unitários'!$C$22*'Custos Unitários'!$C$5*'Custos Unitários'!$E$22)</f>
        <v>23326.263005737506</v>
      </c>
      <c r="S1455" s="2">
        <f>Tabela1[[#This Row],[Qtdade Amplificação]]*('Custos Unitários'!D$20)+IF(Tabela1[[#This Row],[Qtdade Amplificação]]&gt;4,TRUNC(Tabela1[[#This Row],[Qtdade Amplificação]]/4)*'Custos Unitários'!D$17,0)</f>
        <v>0</v>
      </c>
      <c r="T145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45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455" s="2">
        <f>'Custos Unitários'!$C$23*'Custos Unitários'!$E$23*'Custos Unitários'!$C$6</f>
        <v>24215.39534631159</v>
      </c>
      <c r="W1455" s="5">
        <f>SUM(Tabela3[[#This Row],[opex duto e fibra]:[opex infra estação]])</f>
        <v>81069.87230428445</v>
      </c>
    </row>
    <row r="1456" spans="1:23" x14ac:dyDescent="0.25">
      <c r="A1456" s="10">
        <v>172093</v>
      </c>
      <c r="B1456" s="10" t="s">
        <v>20</v>
      </c>
      <c r="C1456" s="10" t="s">
        <v>4417</v>
      </c>
      <c r="D1456" s="10" t="s">
        <v>4418</v>
      </c>
      <c r="E1456" s="10">
        <v>171800</v>
      </c>
      <c r="F1456" s="10" t="s">
        <v>20</v>
      </c>
      <c r="G1456" s="10" t="s">
        <v>3495</v>
      </c>
      <c r="H1456" s="10" t="s">
        <v>3496</v>
      </c>
      <c r="I1456" s="10">
        <v>1</v>
      </c>
      <c r="J1456" s="11">
        <v>82.986000000000004</v>
      </c>
      <c r="K1456" s="11">
        <f>IF(Tabela1[[#This Row],[distância '[km']]]&gt;100,TRUNC(Tabela1[[#This Row],[distância '[km']]]/'Custos Unitários'!$C$7,0),0)</f>
        <v>0</v>
      </c>
      <c r="L1456" s="1">
        <f>Tabela1[[#This Row],[distância '[km']]]*(1+'Custos Unitários'!$C$8)*(('Custos Unitários'!$C$21*'Custos Unitários'!$C$4)+('Custos Unitários'!$C$22*'Custos Unitários'!$C$5))</f>
        <v>3175698.3190837414</v>
      </c>
      <c r="M1456" s="1">
        <f>Tabela1[[#This Row],[Qtdade Amplificação]]*('Custos Unitários'!C$20)+IF(Tabela1[[#This Row],[Qtdade Amplificação]]&gt;4,TRUNC(Tabela1[[#This Row],[Qtdade Amplificação]]/4)*'Custos Unitários'!C$17,0)</f>
        <v>0</v>
      </c>
      <c r="N145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45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456" s="1">
        <f>'Custos Unitários'!$C$23*'Custos Unitários'!$C$6</f>
        <v>302692.44182889489</v>
      </c>
      <c r="Q1456" s="5">
        <f>SUM(Tabela2[[#This Row],[custo duto e fibra]:[custo infra estação]])</f>
        <v>3896173.8997254418</v>
      </c>
      <c r="R1456" s="2">
        <f>Tabela1[[#This Row],[distância '[km']]]*(1+'Custos Unitários'!$C$8)*('Custos Unitários'!$C$21*'Custos Unitários'!$C$4*'Custos Unitários'!$E$21+'Custos Unitários'!$C$22*'Custos Unitários'!$C$5*'Custos Unitários'!$E$22)</f>
        <v>38108.379829004902</v>
      </c>
      <c r="S1456" s="2">
        <f>Tabela1[[#This Row],[Qtdade Amplificação]]*('Custos Unitários'!D$20)+IF(Tabela1[[#This Row],[Qtdade Amplificação]]&gt;4,TRUNC(Tabela1[[#This Row],[Qtdade Amplificação]]/4)*'Custos Unitários'!D$17,0)</f>
        <v>0</v>
      </c>
      <c r="T145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45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456" s="2">
        <f>'Custos Unitários'!$C$23*'Custos Unitários'!$E$23*'Custos Unitários'!$C$6</f>
        <v>24215.39534631159</v>
      </c>
      <c r="W1456" s="5">
        <f>SUM(Tabela3[[#This Row],[opex duto e fibra]:[opex infra estação]])</f>
        <v>100442.15444163457</v>
      </c>
    </row>
    <row r="1457" spans="1:23" x14ac:dyDescent="0.25">
      <c r="A1457" s="10">
        <v>241390</v>
      </c>
      <c r="B1457" s="10" t="s">
        <v>80</v>
      </c>
      <c r="C1457" s="10" t="s">
        <v>4419</v>
      </c>
      <c r="D1457" s="10" t="s">
        <v>4420</v>
      </c>
      <c r="E1457" s="10">
        <v>240260</v>
      </c>
      <c r="F1457" s="10" t="s">
        <v>80</v>
      </c>
      <c r="G1457" s="10" t="s">
        <v>3683</v>
      </c>
      <c r="H1457" s="10" t="s">
        <v>3684</v>
      </c>
      <c r="I1457" s="10">
        <v>1</v>
      </c>
      <c r="J1457" s="11">
        <v>20.568999999999999</v>
      </c>
      <c r="K1457" s="11">
        <f>IF(Tabela1[[#This Row],[distância '[km']]]&gt;100,TRUNC(Tabela1[[#This Row],[distância '[km']]]/'Custos Unitários'!$C$7,0),0)</f>
        <v>0</v>
      </c>
      <c r="L1457" s="1">
        <f>Tabela1[[#This Row],[distância '[km']]]*(1+'Custos Unitários'!$C$8)*(('Custos Unitários'!$C$21*'Custos Unitários'!$C$4)+('Custos Unitários'!$C$22*'Custos Unitários'!$C$5))</f>
        <v>787132.03100804309</v>
      </c>
      <c r="M1457" s="1">
        <f>Tabela1[[#This Row],[Qtdade Amplificação]]*('Custos Unitários'!C$20)+IF(Tabela1[[#This Row],[Qtdade Amplificação]]&gt;4,TRUNC(Tabela1[[#This Row],[Qtdade Amplificação]]/4)*'Custos Unitários'!C$17,0)</f>
        <v>0</v>
      </c>
      <c r="N145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5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57" s="1">
        <f>'Custos Unitários'!$C$23*'Custos Unitários'!$C$6</f>
        <v>302692.44182889489</v>
      </c>
      <c r="Q1457" s="5">
        <f>SUM(Tabela2[[#This Row],[custo duto e fibra]:[custo infra estação]])</f>
        <v>1456296.2705582744</v>
      </c>
      <c r="R1457" s="2">
        <f>Tabela1[[#This Row],[distância '[km']]]*(1+'Custos Unitários'!$C$8)*('Custos Unitários'!$C$21*'Custos Unitários'!$C$4*'Custos Unitários'!$E$21+'Custos Unitários'!$C$22*'Custos Unitários'!$C$5*'Custos Unitários'!$E$22)</f>
        <v>9445.5843720965186</v>
      </c>
      <c r="S1457" s="2">
        <f>Tabela1[[#This Row],[Qtdade Amplificação]]*('Custos Unitários'!D$20)+IF(Tabela1[[#This Row],[Qtdade Amplificação]]&gt;4,TRUNC(Tabela1[[#This Row],[Qtdade Amplificação]]/4)*'Custos Unitários'!D$17,0)</f>
        <v>0</v>
      </c>
      <c r="T145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5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57" s="2">
        <f>'Custos Unitários'!$C$23*'Custos Unitários'!$E$23*'Custos Unitários'!$C$6</f>
        <v>24215.39534631159</v>
      </c>
      <c r="W1457" s="5">
        <f>SUM(Tabela3[[#This Row],[opex duto e fibra]:[opex infra estação]])</f>
        <v>66648.224875579239</v>
      </c>
    </row>
    <row r="1458" spans="1:23" x14ac:dyDescent="0.25">
      <c r="A1458" s="10">
        <v>293100</v>
      </c>
      <c r="B1458" s="10" t="s">
        <v>8</v>
      </c>
      <c r="C1458" s="10" t="s">
        <v>4425</v>
      </c>
      <c r="D1458" s="10" t="s">
        <v>4426</v>
      </c>
      <c r="E1458" s="10">
        <v>290880</v>
      </c>
      <c r="F1458" s="10" t="s">
        <v>8</v>
      </c>
      <c r="G1458" s="10" t="s">
        <v>2258</v>
      </c>
      <c r="H1458" s="10" t="s">
        <v>2259</v>
      </c>
      <c r="I1458" s="10">
        <v>1</v>
      </c>
      <c r="J1458" s="11">
        <v>51.241</v>
      </c>
      <c r="K1458" s="11">
        <f>IF(Tabela1[[#This Row],[distância '[km']]]&gt;100,TRUNC(Tabela1[[#This Row],[distância '[km']]]/'Custos Unitários'!$C$7,0),0)</f>
        <v>0</v>
      </c>
      <c r="L1458" s="1">
        <f>Tabela1[[#This Row],[distância '[km']]]*(1+'Custos Unitários'!$C$8)*(('Custos Unitários'!$C$21*'Custos Unitários'!$C$4)+('Custos Unitários'!$C$22*'Custos Unitários'!$C$5))</f>
        <v>1960884.4572357985</v>
      </c>
      <c r="M1458" s="1">
        <f>Tabela1[[#This Row],[Qtdade Amplificação]]*('Custos Unitários'!C$20)+IF(Tabela1[[#This Row],[Qtdade Amplificação]]&gt;4,TRUNC(Tabela1[[#This Row],[Qtdade Amplificação]]/4)*'Custos Unitários'!C$17,0)</f>
        <v>0</v>
      </c>
      <c r="N145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45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458" s="1">
        <f>'Custos Unitários'!$C$23*'Custos Unitários'!$C$6</f>
        <v>302692.44182889489</v>
      </c>
      <c r="Q1458" s="5">
        <f>SUM(Tabela2[[#This Row],[custo duto e fibra]:[custo infra estação]])</f>
        <v>2635458.384736672</v>
      </c>
      <c r="R1458" s="2">
        <f>Tabela1[[#This Row],[distância '[km']]]*(1+'Custos Unitários'!$C$8)*('Custos Unitários'!$C$21*'Custos Unitários'!$C$4*'Custos Unitários'!$E$21+'Custos Unitários'!$C$22*'Custos Unitários'!$C$5*'Custos Unitários'!$E$22)</f>
        <v>23530.613486829585</v>
      </c>
      <c r="S1458" s="2">
        <f>Tabela1[[#This Row],[Qtdade Amplificação]]*('Custos Unitários'!D$20)+IF(Tabela1[[#This Row],[Qtdade Amplificação]]&gt;4,TRUNC(Tabela1[[#This Row],[Qtdade Amplificação]]/4)*'Custos Unitários'!D$17,0)</f>
        <v>0</v>
      </c>
      <c r="T145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45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458" s="2">
        <f>'Custos Unitários'!$C$23*'Custos Unitários'!$E$23*'Custos Unitários'!$C$6</f>
        <v>24215.39534631159</v>
      </c>
      <c r="W1458" s="5">
        <f>SUM(Tabela3[[#This Row],[opex duto e fibra]:[opex infra estação]])</f>
        <v>81274.222785376536</v>
      </c>
    </row>
    <row r="1459" spans="1:23" x14ac:dyDescent="0.25">
      <c r="A1459" s="10">
        <v>270900</v>
      </c>
      <c r="B1459" s="10" t="s">
        <v>589</v>
      </c>
      <c r="C1459" s="10" t="s">
        <v>4427</v>
      </c>
      <c r="D1459" s="10" t="s">
        <v>4428</v>
      </c>
      <c r="E1459" s="10">
        <v>270490</v>
      </c>
      <c r="F1459" s="10" t="s">
        <v>589</v>
      </c>
      <c r="G1459" s="10" t="s">
        <v>3379</v>
      </c>
      <c r="H1459" s="10" t="s">
        <v>3380</v>
      </c>
      <c r="I1459" s="10">
        <v>1</v>
      </c>
      <c r="J1459" s="11">
        <v>18.902000000000001</v>
      </c>
      <c r="K1459" s="11">
        <f>IF(Tabela1[[#This Row],[distância '[km']]]&gt;100,TRUNC(Tabela1[[#This Row],[distância '[km']]]/'Custos Unitários'!$C$7,0),0)</f>
        <v>0</v>
      </c>
      <c r="L1459" s="1">
        <f>Tabela1[[#This Row],[distância '[km']]]*(1+'Custos Unitários'!$C$8)*(('Custos Unitários'!$C$21*'Custos Unitários'!$C$4)+('Custos Unitários'!$C$22*'Custos Unitários'!$C$5))</f>
        <v>723339.47445738898</v>
      </c>
      <c r="M1459" s="1">
        <f>Tabela1[[#This Row],[Qtdade Amplificação]]*('Custos Unitários'!C$20)+IF(Tabela1[[#This Row],[Qtdade Amplificação]]&gt;4,TRUNC(Tabela1[[#This Row],[Qtdade Amplificação]]/4)*'Custos Unitários'!C$17,0)</f>
        <v>0</v>
      </c>
      <c r="N145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5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59" s="1">
        <f>'Custos Unitários'!$C$23*'Custos Unitários'!$C$6</f>
        <v>302692.44182889489</v>
      </c>
      <c r="Q1459" s="5">
        <f>SUM(Tabela2[[#This Row],[custo duto e fibra]:[custo infra estação]])</f>
        <v>1392503.7140076202</v>
      </c>
      <c r="R1459" s="2">
        <f>Tabela1[[#This Row],[distância '[km']]]*(1+'Custos Unitários'!$C$8)*('Custos Unitários'!$C$21*'Custos Unitários'!$C$4*'Custos Unitários'!$E$21+'Custos Unitários'!$C$22*'Custos Unitários'!$C$5*'Custos Unitários'!$E$22)</f>
        <v>8680.0736934886681</v>
      </c>
      <c r="S1459" s="2">
        <f>Tabela1[[#This Row],[Qtdade Amplificação]]*('Custos Unitários'!D$20)+IF(Tabela1[[#This Row],[Qtdade Amplificação]]&gt;4,TRUNC(Tabela1[[#This Row],[Qtdade Amplificação]]/4)*'Custos Unitários'!D$17,0)</f>
        <v>0</v>
      </c>
      <c r="T145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5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59" s="2">
        <f>'Custos Unitários'!$C$23*'Custos Unitários'!$E$23*'Custos Unitários'!$C$6</f>
        <v>24215.39534631159</v>
      </c>
      <c r="W1459" s="5">
        <f>SUM(Tabela3[[#This Row],[opex duto e fibra]:[opex infra estação]])</f>
        <v>65882.714196971399</v>
      </c>
    </row>
    <row r="1460" spans="1:23" x14ac:dyDescent="0.25">
      <c r="A1460" s="10">
        <v>221097</v>
      </c>
      <c r="B1460" s="10" t="s">
        <v>27</v>
      </c>
      <c r="C1460" s="10" t="s">
        <v>4429</v>
      </c>
      <c r="D1460" s="10" t="s">
        <v>4430</v>
      </c>
      <c r="E1460" s="10">
        <v>220100</v>
      </c>
      <c r="F1460" s="10" t="s">
        <v>27</v>
      </c>
      <c r="G1460" s="10" t="s">
        <v>941</v>
      </c>
      <c r="H1460" s="10" t="s">
        <v>942</v>
      </c>
      <c r="I1460" s="10">
        <v>1</v>
      </c>
      <c r="J1460" s="11">
        <v>38.146999999999998</v>
      </c>
      <c r="K1460" s="11">
        <f>IF(Tabela1[[#This Row],[distância '[km']]]&gt;100,TRUNC(Tabela1[[#This Row],[distância '[km']]]/'Custos Unitários'!$C$7,0),0)</f>
        <v>0</v>
      </c>
      <c r="L1460" s="1">
        <f>Tabela1[[#This Row],[distância '[km']]]*(1+'Custos Unitários'!$C$8)*(('Custos Unitários'!$C$21*'Custos Unitários'!$C$4)+('Custos Unitários'!$C$22*'Custos Unitários'!$C$5))</f>
        <v>1459804.8318763101</v>
      </c>
      <c r="M1460" s="1">
        <f>Tabela1[[#This Row],[Qtdade Amplificação]]*('Custos Unitários'!C$20)+IF(Tabela1[[#This Row],[Qtdade Amplificação]]&gt;4,TRUNC(Tabela1[[#This Row],[Qtdade Amplificação]]/4)*'Custos Unitários'!C$17,0)</f>
        <v>0</v>
      </c>
      <c r="N146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6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60" s="1">
        <f>'Custos Unitários'!$C$23*'Custos Unitários'!$C$6</f>
        <v>302692.44182889489</v>
      </c>
      <c r="Q1460" s="5">
        <f>SUM(Tabela2[[#This Row],[custo duto e fibra]:[custo infra estação]])</f>
        <v>2128969.0714265411</v>
      </c>
      <c r="R1460" s="2">
        <f>Tabela1[[#This Row],[distância '[km']]]*(1+'Custos Unitários'!$C$8)*('Custos Unitários'!$C$21*'Custos Unitários'!$C$4*'Custos Unitários'!$E$21+'Custos Unitários'!$C$22*'Custos Unitários'!$C$5*'Custos Unitários'!$E$22)</f>
        <v>17517.657982515721</v>
      </c>
      <c r="S1460" s="2">
        <f>Tabela1[[#This Row],[Qtdade Amplificação]]*('Custos Unitários'!D$20)+IF(Tabela1[[#This Row],[Qtdade Amplificação]]&gt;4,TRUNC(Tabela1[[#This Row],[Qtdade Amplificação]]/4)*'Custos Unitários'!D$17,0)</f>
        <v>0</v>
      </c>
      <c r="T146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6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60" s="2">
        <f>'Custos Unitários'!$C$23*'Custos Unitários'!$E$23*'Custos Unitários'!$C$6</f>
        <v>24215.39534631159</v>
      </c>
      <c r="W1460" s="5">
        <f>SUM(Tabela3[[#This Row],[opex duto e fibra]:[opex infra estação]])</f>
        <v>74720.298485998443</v>
      </c>
    </row>
    <row r="1461" spans="1:23" x14ac:dyDescent="0.25">
      <c r="A1461" s="10">
        <v>293105</v>
      </c>
      <c r="B1461" s="10" t="s">
        <v>8</v>
      </c>
      <c r="C1461" s="10" t="s">
        <v>4431</v>
      </c>
      <c r="D1461" s="10" t="s">
        <v>4432</v>
      </c>
      <c r="E1461" s="10">
        <v>291340</v>
      </c>
      <c r="F1461" s="10" t="s">
        <v>8</v>
      </c>
      <c r="G1461" s="10" t="s">
        <v>2726</v>
      </c>
      <c r="H1461" s="10" t="s">
        <v>2727</v>
      </c>
      <c r="I1461" s="10">
        <v>1</v>
      </c>
      <c r="J1461" s="11">
        <v>45.987000000000002</v>
      </c>
      <c r="K1461" s="11">
        <f>IF(Tabela1[[#This Row],[distância '[km']]]&gt;100,TRUNC(Tabela1[[#This Row],[distância '[km']]]/'Custos Unitários'!$C$7,0),0)</f>
        <v>0</v>
      </c>
      <c r="L1461" s="1">
        <f>Tabela1[[#This Row],[distância '[km']]]*(1+'Custos Unitários'!$C$8)*(('Custos Unitários'!$C$21*'Custos Unitários'!$C$4)+('Custos Unitários'!$C$22*'Custos Unitários'!$C$5))</f>
        <v>1759825.0138541926</v>
      </c>
      <c r="M1461" s="1">
        <f>Tabela1[[#This Row],[Qtdade Amplificação]]*('Custos Unitários'!C$20)+IF(Tabela1[[#This Row],[Qtdade Amplificação]]&gt;4,TRUNC(Tabela1[[#This Row],[Qtdade Amplificação]]/4)*'Custos Unitários'!C$17,0)</f>
        <v>0</v>
      </c>
      <c r="N146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6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61" s="1">
        <f>'Custos Unitários'!$C$23*'Custos Unitários'!$C$6</f>
        <v>302692.44182889489</v>
      </c>
      <c r="Q1461" s="5">
        <f>SUM(Tabela2[[#This Row],[custo duto e fibra]:[custo infra estação]])</f>
        <v>2428989.2534044236</v>
      </c>
      <c r="R1461" s="2">
        <f>Tabela1[[#This Row],[distância '[km']]]*(1+'Custos Unitários'!$C$8)*('Custos Unitários'!$C$21*'Custos Unitários'!$C$4*'Custos Unitários'!$E$21+'Custos Unitários'!$C$22*'Custos Unitários'!$C$5*'Custos Unitários'!$E$22)</f>
        <v>21117.900166250311</v>
      </c>
      <c r="S1461" s="2">
        <f>Tabela1[[#This Row],[Qtdade Amplificação]]*('Custos Unitários'!D$20)+IF(Tabela1[[#This Row],[Qtdade Amplificação]]&gt;4,TRUNC(Tabela1[[#This Row],[Qtdade Amplificação]]/4)*'Custos Unitários'!D$17,0)</f>
        <v>0</v>
      </c>
      <c r="T146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6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61" s="2">
        <f>'Custos Unitários'!$C$23*'Custos Unitários'!$E$23*'Custos Unitários'!$C$6</f>
        <v>24215.39534631159</v>
      </c>
      <c r="W1461" s="5">
        <f>SUM(Tabela3[[#This Row],[opex duto e fibra]:[opex infra estação]])</f>
        <v>78320.540669733033</v>
      </c>
    </row>
    <row r="1462" spans="1:23" x14ac:dyDescent="0.25">
      <c r="A1462" s="10">
        <v>316810</v>
      </c>
      <c r="B1462" s="10" t="s">
        <v>37</v>
      </c>
      <c r="C1462" s="10" t="s">
        <v>4433</v>
      </c>
      <c r="D1462" s="10" t="s">
        <v>4434</v>
      </c>
      <c r="E1462" s="10">
        <v>310400</v>
      </c>
      <c r="F1462" s="10" t="s">
        <v>37</v>
      </c>
      <c r="G1462" s="10" t="s">
        <v>4435</v>
      </c>
      <c r="H1462" s="10" t="s">
        <v>4436</v>
      </c>
      <c r="I1462" s="10">
        <v>1</v>
      </c>
      <c r="J1462" s="11">
        <v>55.277999999999999</v>
      </c>
      <c r="K1462" s="11">
        <f>IF(Tabela1[[#This Row],[distância '[km']]]&gt;100,TRUNC(Tabela1[[#This Row],[distância '[km']]]/'Custos Unitários'!$C$7,0),0)</f>
        <v>0</v>
      </c>
      <c r="L1462" s="1">
        <f>Tabela1[[#This Row],[distância '[km']]]*(1+'Custos Unitários'!$C$8)*(('Custos Unitários'!$C$21*'Custos Unitários'!$C$4)+('Custos Unitários'!$C$22*'Custos Unitários'!$C$5))</f>
        <v>2115371.8902261951</v>
      </c>
      <c r="M1462" s="1">
        <f>Tabela1[[#This Row],[Qtdade Amplificação]]*('Custos Unitários'!C$20)+IF(Tabela1[[#This Row],[Qtdade Amplificação]]&gt;4,TRUNC(Tabela1[[#This Row],[Qtdade Amplificação]]/4)*'Custos Unitários'!C$17,0)</f>
        <v>0</v>
      </c>
      <c r="N146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46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462" s="1">
        <f>'Custos Unitários'!$C$23*'Custos Unitários'!$C$6</f>
        <v>302692.44182889489</v>
      </c>
      <c r="Q1462" s="5">
        <f>SUM(Tabela2[[#This Row],[custo duto e fibra]:[custo infra estação]])</f>
        <v>2789945.8177270684</v>
      </c>
      <c r="R1462" s="2">
        <f>Tabela1[[#This Row],[distância '[km']]]*(1+'Custos Unitários'!$C$8)*('Custos Unitários'!$C$21*'Custos Unitários'!$C$4*'Custos Unitários'!$E$21+'Custos Unitários'!$C$22*'Custos Unitários'!$C$5*'Custos Unitários'!$E$22)</f>
        <v>25384.46268271434</v>
      </c>
      <c r="S1462" s="2">
        <f>Tabela1[[#This Row],[Qtdade Amplificação]]*('Custos Unitários'!D$20)+IF(Tabela1[[#This Row],[Qtdade Amplificação]]&gt;4,TRUNC(Tabela1[[#This Row],[Qtdade Amplificação]]/4)*'Custos Unitários'!D$17,0)</f>
        <v>0</v>
      </c>
      <c r="T146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46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462" s="2">
        <f>'Custos Unitários'!$C$23*'Custos Unitários'!$E$23*'Custos Unitários'!$C$6</f>
        <v>24215.39534631159</v>
      </c>
      <c r="W1462" s="5">
        <f>SUM(Tabela3[[#This Row],[opex duto e fibra]:[opex infra estação]])</f>
        <v>83128.071981261281</v>
      </c>
    </row>
    <row r="1463" spans="1:23" x14ac:dyDescent="0.25">
      <c r="A1463" s="10">
        <v>355350</v>
      </c>
      <c r="B1463" s="10" t="s">
        <v>158</v>
      </c>
      <c r="C1463" s="10" t="s">
        <v>1408</v>
      </c>
      <c r="D1463" s="10" t="s">
        <v>4437</v>
      </c>
      <c r="E1463" s="10">
        <v>353780</v>
      </c>
      <c r="F1463" s="10" t="s">
        <v>158</v>
      </c>
      <c r="G1463" s="10" t="s">
        <v>4438</v>
      </c>
      <c r="H1463" s="10" t="s">
        <v>4439</v>
      </c>
      <c r="I1463" s="10">
        <v>1</v>
      </c>
      <c r="J1463" s="11">
        <v>35.61</v>
      </c>
      <c r="K1463" s="11">
        <f>IF(Tabela1[[#This Row],[distância '[km']]]&gt;100,TRUNC(Tabela1[[#This Row],[distância '[km']]]/'Custos Unitários'!$C$7,0),0)</f>
        <v>0</v>
      </c>
      <c r="L1463" s="1">
        <f>Tabela1[[#This Row],[distância '[km']]]*(1+'Custos Unitários'!$C$8)*(('Custos Unitários'!$C$21*'Custos Unitários'!$C$4)+('Custos Unitários'!$C$22*'Custos Unitários'!$C$5))</f>
        <v>1362719.219417396</v>
      </c>
      <c r="M1463" s="1">
        <f>Tabela1[[#This Row],[Qtdade Amplificação]]*('Custos Unitários'!C$20)+IF(Tabela1[[#This Row],[Qtdade Amplificação]]&gt;4,TRUNC(Tabela1[[#This Row],[Qtdade Amplificação]]/4)*'Custos Unitários'!C$17,0)</f>
        <v>0</v>
      </c>
      <c r="N146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6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63" s="1">
        <f>'Custos Unitários'!$C$23*'Custos Unitários'!$C$6</f>
        <v>302692.44182889489</v>
      </c>
      <c r="Q1463" s="5">
        <f>SUM(Tabela2[[#This Row],[custo duto e fibra]:[custo infra estação]])</f>
        <v>2031883.458967627</v>
      </c>
      <c r="R1463" s="2">
        <f>Tabela1[[#This Row],[distância '[km']]]*(1+'Custos Unitários'!$C$8)*('Custos Unitários'!$C$21*'Custos Unitários'!$C$4*'Custos Unitários'!$E$21+'Custos Unitários'!$C$22*'Custos Unitários'!$C$5*'Custos Unitários'!$E$22)</f>
        <v>16352.630633008754</v>
      </c>
      <c r="S1463" s="2">
        <f>Tabela1[[#This Row],[Qtdade Amplificação]]*('Custos Unitários'!D$20)+IF(Tabela1[[#This Row],[Qtdade Amplificação]]&gt;4,TRUNC(Tabela1[[#This Row],[Qtdade Amplificação]]/4)*'Custos Unitários'!D$17,0)</f>
        <v>0</v>
      </c>
      <c r="T146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6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63" s="2">
        <f>'Custos Unitários'!$C$23*'Custos Unitários'!$E$23*'Custos Unitários'!$C$6</f>
        <v>24215.39534631159</v>
      </c>
      <c r="W1463" s="5">
        <f>SUM(Tabela3[[#This Row],[opex duto e fibra]:[opex infra estação]])</f>
        <v>73555.271136491472</v>
      </c>
    </row>
    <row r="1464" spans="1:23" x14ac:dyDescent="0.25">
      <c r="A1464" s="10">
        <v>355360</v>
      </c>
      <c r="B1464" s="10" t="s">
        <v>158</v>
      </c>
      <c r="C1464" s="10" t="s">
        <v>4440</v>
      </c>
      <c r="D1464" s="10" t="s">
        <v>4441</v>
      </c>
      <c r="E1464" s="10">
        <v>350870</v>
      </c>
      <c r="F1464" s="10" t="s">
        <v>158</v>
      </c>
      <c r="G1464" s="10" t="s">
        <v>4442</v>
      </c>
      <c r="H1464" s="10" t="s">
        <v>4443</v>
      </c>
      <c r="I1464" s="10">
        <v>1</v>
      </c>
      <c r="J1464" s="11">
        <v>14.016999999999999</v>
      </c>
      <c r="K1464" s="11">
        <f>IF(Tabela1[[#This Row],[distância '[km']]]&gt;100,TRUNC(Tabela1[[#This Row],[distância '[km']]]/'Custos Unitários'!$C$7,0),0)</f>
        <v>0</v>
      </c>
      <c r="L1464" s="1">
        <f>Tabela1[[#This Row],[distância '[km']]]*(1+'Custos Unitários'!$C$8)*(('Custos Unitários'!$C$21*'Custos Unitários'!$C$4)+('Custos Unitários'!$C$22*'Custos Unitários'!$C$5))</f>
        <v>536400.87892652734</v>
      </c>
      <c r="M1464" s="1">
        <f>Tabela1[[#This Row],[Qtdade Amplificação]]*('Custos Unitários'!C$20)+IF(Tabela1[[#This Row],[Qtdade Amplificação]]&gt;4,TRUNC(Tabela1[[#This Row],[Qtdade Amplificação]]/4)*'Custos Unitários'!C$17,0)</f>
        <v>0</v>
      </c>
      <c r="N146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6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64" s="1">
        <f>'Custos Unitários'!$C$23*'Custos Unitários'!$C$6</f>
        <v>302692.44182889489</v>
      </c>
      <c r="Q1464" s="5">
        <f>SUM(Tabela2[[#This Row],[custo duto e fibra]:[custo infra estação]])</f>
        <v>1205565.1184767587</v>
      </c>
      <c r="R1464" s="2">
        <f>Tabela1[[#This Row],[distância '[km']]]*(1+'Custos Unitários'!$C$8)*('Custos Unitários'!$C$21*'Custos Unitários'!$C$4*'Custos Unitários'!$E$21+'Custos Unitários'!$C$22*'Custos Unitários'!$C$5*'Custos Unitários'!$E$22)</f>
        <v>6436.8105471183289</v>
      </c>
      <c r="S1464" s="2">
        <f>Tabela1[[#This Row],[Qtdade Amplificação]]*('Custos Unitários'!D$20)+IF(Tabela1[[#This Row],[Qtdade Amplificação]]&gt;4,TRUNC(Tabela1[[#This Row],[Qtdade Amplificação]]/4)*'Custos Unitários'!D$17,0)</f>
        <v>0</v>
      </c>
      <c r="T146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6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64" s="2">
        <f>'Custos Unitários'!$C$23*'Custos Unitários'!$E$23*'Custos Unitários'!$C$6</f>
        <v>24215.39534631159</v>
      </c>
      <c r="W1464" s="5">
        <f>SUM(Tabela3[[#This Row],[opex duto e fibra]:[opex infra estação]])</f>
        <v>63639.451050601056</v>
      </c>
    </row>
    <row r="1465" spans="1:23" x14ac:dyDescent="0.25">
      <c r="A1465" s="10">
        <v>316830</v>
      </c>
      <c r="B1465" s="10" t="s">
        <v>37</v>
      </c>
      <c r="C1465" s="10" t="s">
        <v>4444</v>
      </c>
      <c r="D1465" s="10" t="s">
        <v>4445</v>
      </c>
      <c r="E1465" s="10">
        <v>313660</v>
      </c>
      <c r="F1465" s="10" t="s">
        <v>37</v>
      </c>
      <c r="G1465" s="10" t="s">
        <v>3042</v>
      </c>
      <c r="H1465" s="10" t="s">
        <v>4446</v>
      </c>
      <c r="I1465" s="10">
        <v>1</v>
      </c>
      <c r="J1465" s="11">
        <v>26.878</v>
      </c>
      <c r="K1465" s="11">
        <f>IF(Tabela1[[#This Row],[distância '[km']]]&gt;100,TRUNC(Tabela1[[#This Row],[distância '[km']]]/'Custos Unitários'!$C$7,0),0)</f>
        <v>0</v>
      </c>
      <c r="L1465" s="1">
        <f>Tabela1[[#This Row],[distância '[km']]]*(1+'Custos Unitários'!$C$8)*(('Custos Unitários'!$C$21*'Custos Unitários'!$C$4)+('Custos Unitários'!$C$22*'Custos Unitários'!$C$5))</f>
        <v>1028564.0881634589</v>
      </c>
      <c r="M1465" s="1">
        <f>Tabela1[[#This Row],[Qtdade Amplificação]]*('Custos Unitários'!C$20)+IF(Tabela1[[#This Row],[Qtdade Amplificação]]&gt;4,TRUNC(Tabela1[[#This Row],[Qtdade Amplificação]]/4)*'Custos Unitários'!C$17,0)</f>
        <v>0</v>
      </c>
      <c r="N146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6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65" s="1">
        <f>'Custos Unitários'!$C$23*'Custos Unitários'!$C$6</f>
        <v>302692.44182889489</v>
      </c>
      <c r="Q1465" s="5">
        <f>SUM(Tabela2[[#This Row],[custo duto e fibra]:[custo infra estação]])</f>
        <v>1697728.32771369</v>
      </c>
      <c r="R1465" s="2">
        <f>Tabela1[[#This Row],[distância '[km']]]*(1+'Custos Unitários'!$C$8)*('Custos Unitários'!$C$21*'Custos Unitários'!$C$4*'Custos Unitários'!$E$21+'Custos Unitários'!$C$22*'Custos Unitários'!$C$5*'Custos Unitários'!$E$22)</f>
        <v>12342.769057961506</v>
      </c>
      <c r="S1465" s="2">
        <f>Tabela1[[#This Row],[Qtdade Amplificação]]*('Custos Unitários'!D$20)+IF(Tabela1[[#This Row],[Qtdade Amplificação]]&gt;4,TRUNC(Tabela1[[#This Row],[Qtdade Amplificação]]/4)*'Custos Unitários'!D$17,0)</f>
        <v>0</v>
      </c>
      <c r="T146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6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65" s="2">
        <f>'Custos Unitários'!$C$23*'Custos Unitários'!$E$23*'Custos Unitários'!$C$6</f>
        <v>24215.39534631159</v>
      </c>
      <c r="W1465" s="5">
        <f>SUM(Tabela3[[#This Row],[opex duto e fibra]:[opex infra estação]])</f>
        <v>69545.409561444234</v>
      </c>
    </row>
    <row r="1466" spans="1:23" x14ac:dyDescent="0.25">
      <c r="A1466" s="10">
        <v>355365</v>
      </c>
      <c r="B1466" s="10" t="s">
        <v>158</v>
      </c>
      <c r="C1466" s="10" t="s">
        <v>4447</v>
      </c>
      <c r="D1466" s="10" t="s">
        <v>4448</v>
      </c>
      <c r="E1466" s="10">
        <v>355320</v>
      </c>
      <c r="F1466" s="10" t="s">
        <v>158</v>
      </c>
      <c r="G1466" s="10" t="s">
        <v>4449</v>
      </c>
      <c r="H1466" s="10" t="s">
        <v>4450</v>
      </c>
      <c r="I1466" s="10">
        <v>1</v>
      </c>
      <c r="J1466" s="11">
        <v>12.616</v>
      </c>
      <c r="K1466" s="11">
        <f>IF(Tabela1[[#This Row],[distância '[km']]]&gt;100,TRUNC(Tabela1[[#This Row],[distância '[km']]]/'Custos Unitários'!$C$7,0),0)</f>
        <v>0</v>
      </c>
      <c r="L1466" s="1">
        <f>Tabela1[[#This Row],[distância '[km']]]*(1+'Custos Unitários'!$C$8)*(('Custos Unitários'!$C$21*'Custos Unitários'!$C$4)+('Custos Unitários'!$C$22*'Custos Unitários'!$C$5))</f>
        <v>482787.57855012262</v>
      </c>
      <c r="M1466" s="1">
        <f>Tabela1[[#This Row],[Qtdade Amplificação]]*('Custos Unitários'!C$20)+IF(Tabela1[[#This Row],[Qtdade Amplificação]]&gt;4,TRUNC(Tabela1[[#This Row],[Qtdade Amplificação]]/4)*'Custos Unitários'!C$17,0)</f>
        <v>0</v>
      </c>
      <c r="N146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6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66" s="1">
        <f>'Custos Unitários'!$C$23*'Custos Unitários'!$C$6</f>
        <v>302692.44182889489</v>
      </c>
      <c r="Q1466" s="5">
        <f>SUM(Tabela2[[#This Row],[custo duto e fibra]:[custo infra estação]])</f>
        <v>1151951.8181003537</v>
      </c>
      <c r="R1466" s="2">
        <f>Tabela1[[#This Row],[distância '[km']]]*(1+'Custos Unitários'!$C$8)*('Custos Unitários'!$C$21*'Custos Unitários'!$C$4*'Custos Unitários'!$E$21+'Custos Unitários'!$C$22*'Custos Unitários'!$C$5*'Custos Unitários'!$E$22)</f>
        <v>5793.450942601472</v>
      </c>
      <c r="S1466" s="2">
        <f>Tabela1[[#This Row],[Qtdade Amplificação]]*('Custos Unitários'!D$20)+IF(Tabela1[[#This Row],[Qtdade Amplificação]]&gt;4,TRUNC(Tabela1[[#This Row],[Qtdade Amplificação]]/4)*'Custos Unitários'!D$17,0)</f>
        <v>0</v>
      </c>
      <c r="T146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6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66" s="2">
        <f>'Custos Unitários'!$C$23*'Custos Unitários'!$E$23*'Custos Unitários'!$C$6</f>
        <v>24215.39534631159</v>
      </c>
      <c r="W1466" s="5">
        <f>SUM(Tabela3[[#This Row],[opex duto e fibra]:[opex infra estação]])</f>
        <v>62996.091446084203</v>
      </c>
    </row>
    <row r="1467" spans="1:23" x14ac:dyDescent="0.25">
      <c r="A1467" s="10">
        <v>355385</v>
      </c>
      <c r="B1467" s="10" t="s">
        <v>158</v>
      </c>
      <c r="C1467" s="10" t="s">
        <v>4451</v>
      </c>
      <c r="D1467" s="10" t="s">
        <v>4452</v>
      </c>
      <c r="E1467" s="10">
        <v>352240</v>
      </c>
      <c r="F1467" s="10" t="s">
        <v>158</v>
      </c>
      <c r="G1467" s="10" t="s">
        <v>4453</v>
      </c>
      <c r="H1467" s="10" t="s">
        <v>4454</v>
      </c>
      <c r="I1467" s="10">
        <v>1</v>
      </c>
      <c r="J1467" s="11">
        <v>22.332000000000001</v>
      </c>
      <c r="K1467" s="11">
        <f>IF(Tabela1[[#This Row],[distância '[km']]]&gt;100,TRUNC(Tabela1[[#This Row],[distância '[km']]]/'Custos Unitários'!$C$7,0),0)</f>
        <v>0</v>
      </c>
      <c r="L1467" s="1">
        <f>Tabela1[[#This Row],[distância '[km']]]*(1+'Custos Unitários'!$C$8)*(('Custos Unitários'!$C$21*'Custos Unitários'!$C$4)+('Custos Unitários'!$C$22*'Custos Unitários'!$C$5))</f>
        <v>854598.30407271243</v>
      </c>
      <c r="M1467" s="1">
        <f>Tabela1[[#This Row],[Qtdade Amplificação]]*('Custos Unitários'!C$20)+IF(Tabela1[[#This Row],[Qtdade Amplificação]]&gt;4,TRUNC(Tabela1[[#This Row],[Qtdade Amplificação]]/4)*'Custos Unitários'!C$17,0)</f>
        <v>0</v>
      </c>
      <c r="N146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6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67" s="1">
        <f>'Custos Unitários'!$C$23*'Custos Unitários'!$C$6</f>
        <v>302692.44182889489</v>
      </c>
      <c r="Q1467" s="5">
        <f>SUM(Tabela2[[#This Row],[custo duto e fibra]:[custo infra estação]])</f>
        <v>1523762.5436229436</v>
      </c>
      <c r="R1467" s="2">
        <f>Tabela1[[#This Row],[distância '[km']]]*(1+'Custos Unitários'!$C$8)*('Custos Unitários'!$C$21*'Custos Unitários'!$C$4*'Custos Unitários'!$E$21+'Custos Unitários'!$C$22*'Custos Unitários'!$C$5*'Custos Unitários'!$E$22)</f>
        <v>10255.179648872549</v>
      </c>
      <c r="S1467" s="2">
        <f>Tabela1[[#This Row],[Qtdade Amplificação]]*('Custos Unitários'!D$20)+IF(Tabela1[[#This Row],[Qtdade Amplificação]]&gt;4,TRUNC(Tabela1[[#This Row],[Qtdade Amplificação]]/4)*'Custos Unitários'!D$17,0)</f>
        <v>0</v>
      </c>
      <c r="T146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6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67" s="2">
        <f>'Custos Unitários'!$C$23*'Custos Unitários'!$E$23*'Custos Unitários'!$C$6</f>
        <v>24215.39534631159</v>
      </c>
      <c r="W1467" s="5">
        <f>SUM(Tabela3[[#This Row],[opex duto e fibra]:[opex infra estação]])</f>
        <v>67457.820152355271</v>
      </c>
    </row>
    <row r="1468" spans="1:23" x14ac:dyDescent="0.25">
      <c r="A1468" s="10">
        <v>500797</v>
      </c>
      <c r="B1468" s="10" t="s">
        <v>121</v>
      </c>
      <c r="C1468" s="10" t="s">
        <v>4455</v>
      </c>
      <c r="D1468" s="10" t="s">
        <v>4456</v>
      </c>
      <c r="E1468" s="10">
        <v>500200</v>
      </c>
      <c r="F1468" s="10" t="s">
        <v>121</v>
      </c>
      <c r="G1468" s="10" t="s">
        <v>4457</v>
      </c>
      <c r="H1468" s="10" t="s">
        <v>4458</v>
      </c>
      <c r="I1468" s="10">
        <v>1</v>
      </c>
      <c r="J1468" s="11">
        <v>31.199000000000002</v>
      </c>
      <c r="K1468" s="11">
        <f>IF(Tabela1[[#This Row],[distância '[km']]]&gt;100,TRUNC(Tabela1[[#This Row],[distância '[km']]]/'Custos Unitários'!$C$7,0),0)</f>
        <v>0</v>
      </c>
      <c r="L1468" s="1">
        <f>Tabela1[[#This Row],[distância '[km']]]*(1+'Custos Unitários'!$C$8)*(('Custos Unitários'!$C$21*'Custos Unitários'!$C$4)+('Custos Unitários'!$C$22*'Custos Unitários'!$C$5))</f>
        <v>1193919.599174483</v>
      </c>
      <c r="M1468" s="1">
        <f>Tabela1[[#This Row],[Qtdade Amplificação]]*('Custos Unitários'!C$20)+IF(Tabela1[[#This Row],[Qtdade Amplificação]]&gt;4,TRUNC(Tabela1[[#This Row],[Qtdade Amplificação]]/4)*'Custos Unitários'!C$17,0)</f>
        <v>0</v>
      </c>
      <c r="N146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6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68" s="1">
        <f>'Custos Unitários'!$C$23*'Custos Unitários'!$C$6</f>
        <v>302692.44182889489</v>
      </c>
      <c r="Q1468" s="5">
        <f>SUM(Tabela2[[#This Row],[custo duto e fibra]:[custo infra estação]])</f>
        <v>1863083.838724714</v>
      </c>
      <c r="R1468" s="2">
        <f>Tabela1[[#This Row],[distância '[km']]]*(1+'Custos Unitários'!$C$8)*('Custos Unitários'!$C$21*'Custos Unitários'!$C$4*'Custos Unitários'!$E$21+'Custos Unitários'!$C$22*'Custos Unitários'!$C$5*'Custos Unitários'!$E$22)</f>
        <v>14327.035190093797</v>
      </c>
      <c r="S1468" s="2">
        <f>Tabela1[[#This Row],[Qtdade Amplificação]]*('Custos Unitários'!D$20)+IF(Tabela1[[#This Row],[Qtdade Amplificação]]&gt;4,TRUNC(Tabela1[[#This Row],[Qtdade Amplificação]]/4)*'Custos Unitários'!D$17,0)</f>
        <v>0</v>
      </c>
      <c r="T146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6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68" s="2">
        <f>'Custos Unitários'!$C$23*'Custos Unitários'!$E$23*'Custos Unitários'!$C$6</f>
        <v>24215.39534631159</v>
      </c>
      <c r="W1468" s="5">
        <f>SUM(Tabela3[[#This Row],[opex duto e fibra]:[opex infra estação]])</f>
        <v>71529.675693576515</v>
      </c>
    </row>
    <row r="1469" spans="1:23" x14ac:dyDescent="0.25">
      <c r="A1469" s="10">
        <v>316840</v>
      </c>
      <c r="B1469" s="10" t="s">
        <v>37</v>
      </c>
      <c r="C1469" s="10" t="s">
        <v>4459</v>
      </c>
      <c r="D1469" s="10" t="s">
        <v>4460</v>
      </c>
      <c r="E1469" s="10">
        <v>312370</v>
      </c>
      <c r="F1469" s="10" t="s">
        <v>37</v>
      </c>
      <c r="G1469" s="10" t="s">
        <v>1590</v>
      </c>
      <c r="H1469" s="10" t="s">
        <v>1591</v>
      </c>
      <c r="I1469" s="10">
        <v>1</v>
      </c>
      <c r="J1469" s="11">
        <v>26.460999999999999</v>
      </c>
      <c r="K1469" s="11">
        <f>IF(Tabela1[[#This Row],[distância '[km']]]&gt;100,TRUNC(Tabela1[[#This Row],[distância '[km']]]/'Custos Unitários'!$C$7,0),0)</f>
        <v>0</v>
      </c>
      <c r="L1469" s="1">
        <f>Tabela1[[#This Row],[distância '[km']]]*(1+'Custos Unitários'!$C$8)*(('Custos Unitários'!$C$21*'Custos Unitários'!$C$4)+('Custos Unitários'!$C$22*'Custos Unitários'!$C$5))</f>
        <v>1012606.3820557066</v>
      </c>
      <c r="M1469" s="1">
        <f>Tabela1[[#This Row],[Qtdade Amplificação]]*('Custos Unitários'!C$20)+IF(Tabela1[[#This Row],[Qtdade Amplificação]]&gt;4,TRUNC(Tabela1[[#This Row],[Qtdade Amplificação]]/4)*'Custos Unitários'!C$17,0)</f>
        <v>0</v>
      </c>
      <c r="N146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6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69" s="1">
        <f>'Custos Unitários'!$C$23*'Custos Unitários'!$C$6</f>
        <v>302692.44182889489</v>
      </c>
      <c r="Q1469" s="5">
        <f>SUM(Tabela2[[#This Row],[custo duto e fibra]:[custo infra estação]])</f>
        <v>1681770.6216059376</v>
      </c>
      <c r="R1469" s="2">
        <f>Tabela1[[#This Row],[distância '[km']]]*(1+'Custos Unitários'!$C$8)*('Custos Unitários'!$C$21*'Custos Unitários'!$C$4*'Custos Unitários'!$E$21+'Custos Unitários'!$C$22*'Custos Unitários'!$C$5*'Custos Unitários'!$E$22)</f>
        <v>12151.27658466848</v>
      </c>
      <c r="S1469" s="2">
        <f>Tabela1[[#This Row],[Qtdade Amplificação]]*('Custos Unitários'!D$20)+IF(Tabela1[[#This Row],[Qtdade Amplificação]]&gt;4,TRUNC(Tabela1[[#This Row],[Qtdade Amplificação]]/4)*'Custos Unitários'!D$17,0)</f>
        <v>0</v>
      </c>
      <c r="T146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6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69" s="2">
        <f>'Custos Unitários'!$C$23*'Custos Unitários'!$E$23*'Custos Unitários'!$C$6</f>
        <v>24215.39534631159</v>
      </c>
      <c r="W1469" s="5">
        <f>SUM(Tabela3[[#This Row],[opex duto e fibra]:[opex infra estação]])</f>
        <v>69353.917088151211</v>
      </c>
    </row>
    <row r="1470" spans="1:23" x14ac:dyDescent="0.25">
      <c r="A1470" s="10">
        <v>211200</v>
      </c>
      <c r="B1470" s="10" t="s">
        <v>17</v>
      </c>
      <c r="C1470" s="10" t="s">
        <v>4461</v>
      </c>
      <c r="D1470" s="10" t="s">
        <v>4462</v>
      </c>
      <c r="E1470" s="10">
        <v>210140</v>
      </c>
      <c r="F1470" s="10" t="s">
        <v>17</v>
      </c>
      <c r="G1470" s="10" t="s">
        <v>195</v>
      </c>
      <c r="H1470" s="10" t="s">
        <v>196</v>
      </c>
      <c r="I1470" s="10">
        <v>1</v>
      </c>
      <c r="J1470" s="11">
        <v>140.631</v>
      </c>
      <c r="K1470" s="11">
        <f>IF(Tabela1[[#This Row],[distância '[km']]]&gt;100,TRUNC(Tabela1[[#This Row],[distância '[km']]]/'Custos Unitários'!$C$7,0),0)</f>
        <v>2</v>
      </c>
      <c r="L1470" s="1">
        <f>Tabela1[[#This Row],[distância '[km']]]*(1+'Custos Unitários'!$C$8)*(('Custos Unitários'!$C$21*'Custos Unitários'!$C$4)+('Custos Unitários'!$C$22*'Custos Unitários'!$C$5))</f>
        <v>5381650.2821086152</v>
      </c>
      <c r="M1470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147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47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470" s="1">
        <f>'Custos Unitários'!$C$23*'Custos Unitários'!$C$6</f>
        <v>302692.44182889489</v>
      </c>
      <c r="Q1470" s="5">
        <f>SUM(Tabela2[[#This Row],[custo duto e fibra]:[custo infra estação]])</f>
        <v>6568141.4063751195</v>
      </c>
      <c r="R1470" s="2">
        <f>Tabela1[[#This Row],[distância '[km']]]*(1+'Custos Unitários'!$C$8)*('Custos Unitários'!$C$21*'Custos Unitários'!$C$4*'Custos Unitários'!$E$21+'Custos Unitários'!$C$22*'Custos Unitários'!$C$5*'Custos Unitários'!$E$22)</f>
        <v>64579.803385303392</v>
      </c>
      <c r="S1470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147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47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470" s="2">
        <f>'Custos Unitários'!$C$23*'Custos Unitários'!$E$23*'Custos Unitários'!$C$6</f>
        <v>24215.39534631159</v>
      </c>
      <c r="W1470" s="5">
        <f>SUM(Tabela3[[#This Row],[opex duto e fibra]:[opex infra estação]])</f>
        <v>162738.26807630312</v>
      </c>
    </row>
    <row r="1471" spans="1:23" x14ac:dyDescent="0.25">
      <c r="A1471" s="10">
        <v>432135</v>
      </c>
      <c r="B1471" s="10" t="s">
        <v>32</v>
      </c>
      <c r="C1471" s="10" t="s">
        <v>4463</v>
      </c>
      <c r="D1471" s="10" t="s">
        <v>4464</v>
      </c>
      <c r="E1471" s="10">
        <v>431880</v>
      </c>
      <c r="F1471" s="10" t="s">
        <v>32</v>
      </c>
      <c r="G1471" s="10" t="s">
        <v>4935</v>
      </c>
      <c r="H1471" s="10" t="s">
        <v>4936</v>
      </c>
      <c r="I1471" s="10">
        <v>1</v>
      </c>
      <c r="J1471" s="11">
        <v>272.14100000000002</v>
      </c>
      <c r="K1471" s="11">
        <f>IF(Tabela1[[#This Row],[distância '[km']]]&gt;100,TRUNC(Tabela1[[#This Row],[distância '[km']]]/'Custos Unitários'!$C$7,0),0)</f>
        <v>3</v>
      </c>
      <c r="L1471" s="1">
        <f>Tabela1[[#This Row],[distância '[km']]]*(1+'Custos Unitários'!$C$8)*(('Custos Unitários'!$C$21*'Custos Unitários'!$C$4)+('Custos Unitários'!$C$22*'Custos Unitários'!$C$5))</f>
        <v>10414259.227505464</v>
      </c>
      <c r="M1471" s="1">
        <f>Tabela1[[#This Row],[Qtdade Amplificação]]*('Custos Unitários'!C$20)+IF(Tabela1[[#This Row],[Qtdade Amplificação]]&gt;4,TRUNC(Tabela1[[#This Row],[Qtdade Amplificação]]/4)*'Custos Unitários'!C$17,0)</f>
        <v>699023.31543720409</v>
      </c>
      <c r="N147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47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471" s="1">
        <f>'Custos Unitários'!$C$23*'Custos Unitários'!$C$6</f>
        <v>302692.44182889489</v>
      </c>
      <c r="Q1471" s="5">
        <f>SUM(Tabela2[[#This Row],[custo duto e fibra]:[custo infra estação]])</f>
        <v>11833758.123584369</v>
      </c>
      <c r="R1471" s="2">
        <f>Tabela1[[#This Row],[distância '[km']]]*(1+'Custos Unitários'!$C$8)*('Custos Unitários'!$C$21*'Custos Unitários'!$C$4*'Custos Unitários'!$E$21+'Custos Unitários'!$C$22*'Custos Unitários'!$C$5*'Custos Unitários'!$E$22)</f>
        <v>124971.11073006559</v>
      </c>
      <c r="S1471" s="2">
        <f>Tabela1[[#This Row],[Qtdade Amplificação]]*('Custos Unitários'!D$20)+IF(Tabela1[[#This Row],[Qtdade Amplificação]]&gt;4,TRUNC(Tabela1[[#This Row],[Qtdade Amplificação]]/4)*'Custos Unitários'!D$17,0)</f>
        <v>53737.035117555082</v>
      </c>
      <c r="T147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47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471" s="2">
        <f>'Custos Unitários'!$C$23*'Custos Unitários'!$E$23*'Custos Unitários'!$C$6</f>
        <v>24215.39534631159</v>
      </c>
      <c r="W1471" s="5">
        <f>SUM(Tabela3[[#This Row],[opex duto e fibra]:[opex infra estação]])</f>
        <v>241041.92046025032</v>
      </c>
    </row>
    <row r="1472" spans="1:23" x14ac:dyDescent="0.25">
      <c r="A1472" s="10">
        <v>251660</v>
      </c>
      <c r="B1472" s="10" t="s">
        <v>61</v>
      </c>
      <c r="C1472" s="10" t="s">
        <v>4463</v>
      </c>
      <c r="D1472" s="10" t="s">
        <v>4465</v>
      </c>
      <c r="E1472" s="10">
        <v>260560</v>
      </c>
      <c r="F1472" s="10" t="s">
        <v>13</v>
      </c>
      <c r="G1472" s="10" t="s">
        <v>1743</v>
      </c>
      <c r="H1472" s="10" t="s">
        <v>1744</v>
      </c>
      <c r="I1472" s="10">
        <v>1</v>
      </c>
      <c r="J1472" s="11">
        <v>38.978000000000002</v>
      </c>
      <c r="K1472" s="11">
        <f>IF(Tabela1[[#This Row],[distância '[km']]]&gt;100,TRUNC(Tabela1[[#This Row],[distância '[km']]]/'Custos Unitários'!$C$7,0),0)</f>
        <v>0</v>
      </c>
      <c r="L1472" s="1">
        <f>Tabela1[[#This Row],[distância '[km']]]*(1+'Custos Unitários'!$C$8)*(('Custos Unitários'!$C$21*'Custos Unitários'!$C$4)+('Custos Unitários'!$C$22*'Custos Unitários'!$C$5))</f>
        <v>1491605.4404507515</v>
      </c>
      <c r="M1472" s="1">
        <f>Tabela1[[#This Row],[Qtdade Amplificação]]*('Custos Unitários'!C$20)+IF(Tabela1[[#This Row],[Qtdade Amplificação]]&gt;4,TRUNC(Tabela1[[#This Row],[Qtdade Amplificação]]/4)*'Custos Unitários'!C$17,0)</f>
        <v>0</v>
      </c>
      <c r="N147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7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72" s="1">
        <f>'Custos Unitários'!$C$23*'Custos Unitários'!$C$6</f>
        <v>302692.44182889489</v>
      </c>
      <c r="Q1472" s="5">
        <f>SUM(Tabela2[[#This Row],[custo duto e fibra]:[custo infra estação]])</f>
        <v>2160769.6800009822</v>
      </c>
      <c r="R1472" s="2">
        <f>Tabela1[[#This Row],[distância '[km']]]*(1+'Custos Unitários'!$C$8)*('Custos Unitários'!$C$21*'Custos Unitários'!$C$4*'Custos Unitários'!$E$21+'Custos Unitários'!$C$22*'Custos Unitários'!$C$5*'Custos Unitários'!$E$22)</f>
        <v>17899.265285409019</v>
      </c>
      <c r="S1472" s="2">
        <f>Tabela1[[#This Row],[Qtdade Amplificação]]*('Custos Unitários'!D$20)+IF(Tabela1[[#This Row],[Qtdade Amplificação]]&gt;4,TRUNC(Tabela1[[#This Row],[Qtdade Amplificação]]/4)*'Custos Unitários'!D$17,0)</f>
        <v>0</v>
      </c>
      <c r="T147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7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72" s="2">
        <f>'Custos Unitários'!$C$23*'Custos Unitários'!$E$23*'Custos Unitários'!$C$6</f>
        <v>24215.39534631159</v>
      </c>
      <c r="W1472" s="5">
        <f>SUM(Tabela3[[#This Row],[opex duto e fibra]:[opex infra estação]])</f>
        <v>75101.905788891745</v>
      </c>
    </row>
    <row r="1473" spans="1:23" x14ac:dyDescent="0.25">
      <c r="A1473" s="10">
        <v>110155</v>
      </c>
      <c r="B1473" s="10" t="s">
        <v>180</v>
      </c>
      <c r="C1473" s="10" t="s">
        <v>4466</v>
      </c>
      <c r="D1473" s="10" t="s">
        <v>4467</v>
      </c>
      <c r="E1473" s="10">
        <v>110015</v>
      </c>
      <c r="F1473" s="10" t="s">
        <v>180</v>
      </c>
      <c r="G1473" s="10" t="s">
        <v>4468</v>
      </c>
      <c r="H1473" s="10" t="s">
        <v>4469</v>
      </c>
      <c r="I1473" s="10">
        <v>1</v>
      </c>
      <c r="J1473" s="11">
        <v>30.716999999999999</v>
      </c>
      <c r="K1473" s="11">
        <f>IF(Tabela1[[#This Row],[distância '[km']]]&gt;100,TRUNC(Tabela1[[#This Row],[distância '[km']]]/'Custos Unitários'!$C$7,0),0)</f>
        <v>0</v>
      </c>
      <c r="L1473" s="1">
        <f>Tabela1[[#This Row],[distância '[km']]]*(1+'Custos Unitários'!$C$8)*(('Custos Unitários'!$C$21*'Custos Unitários'!$C$4)+('Custos Unitários'!$C$22*'Custos Unitários'!$C$5))</f>
        <v>1175474.4808436998</v>
      </c>
      <c r="M1473" s="1">
        <f>Tabela1[[#This Row],[Qtdade Amplificação]]*('Custos Unitários'!C$20)+IF(Tabela1[[#This Row],[Qtdade Amplificação]]&gt;4,TRUNC(Tabela1[[#This Row],[Qtdade Amplificação]]/4)*'Custos Unitários'!C$17,0)</f>
        <v>0</v>
      </c>
      <c r="N147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7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73" s="1">
        <f>'Custos Unitários'!$C$23*'Custos Unitários'!$C$6</f>
        <v>302692.44182889489</v>
      </c>
      <c r="Q1473" s="5">
        <f>SUM(Tabela2[[#This Row],[custo duto e fibra]:[custo infra estação]])</f>
        <v>1844638.7203939308</v>
      </c>
      <c r="R1473" s="2">
        <f>Tabela1[[#This Row],[distância '[km']]]*(1+'Custos Unitários'!$C$8)*('Custos Unitários'!$C$21*'Custos Unitários'!$C$4*'Custos Unitários'!$E$21+'Custos Unitários'!$C$22*'Custos Unitários'!$C$5*'Custos Unitários'!$E$22)</f>
        <v>14105.693770124399</v>
      </c>
      <c r="S1473" s="2">
        <f>Tabela1[[#This Row],[Qtdade Amplificação]]*('Custos Unitários'!D$20)+IF(Tabela1[[#This Row],[Qtdade Amplificação]]&gt;4,TRUNC(Tabela1[[#This Row],[Qtdade Amplificação]]/4)*'Custos Unitários'!D$17,0)</f>
        <v>0</v>
      </c>
      <c r="T147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7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73" s="2">
        <f>'Custos Unitários'!$C$23*'Custos Unitários'!$E$23*'Custos Unitários'!$C$6</f>
        <v>24215.39534631159</v>
      </c>
      <c r="W1473" s="5">
        <f>SUM(Tabela3[[#This Row],[opex duto e fibra]:[opex infra estação]])</f>
        <v>71308.334273607121</v>
      </c>
    </row>
    <row r="1474" spans="1:23" x14ac:dyDescent="0.25">
      <c r="A1474" s="10">
        <v>355420</v>
      </c>
      <c r="B1474" s="10" t="s">
        <v>158</v>
      </c>
      <c r="C1474" s="10" t="s">
        <v>4470</v>
      </c>
      <c r="D1474" s="10" t="s">
        <v>4471</v>
      </c>
      <c r="E1474" s="10">
        <v>353880</v>
      </c>
      <c r="F1474" s="10" t="s">
        <v>158</v>
      </c>
      <c r="G1474" s="10" t="s">
        <v>4937</v>
      </c>
      <c r="H1474" s="10" t="s">
        <v>4938</v>
      </c>
      <c r="I1474" s="10">
        <v>1</v>
      </c>
      <c r="J1474" s="11">
        <v>21.928000000000001</v>
      </c>
      <c r="K1474" s="11">
        <f>IF(Tabela1[[#This Row],[distância '[km']]]&gt;100,TRUNC(Tabela1[[#This Row],[distância '[km']]]/'Custos Unitários'!$C$7,0),0)</f>
        <v>0</v>
      </c>
      <c r="L1474" s="1">
        <f>Tabela1[[#This Row],[distância '[km']]]*(1+'Custos Unitários'!$C$8)*(('Custos Unitários'!$C$21*'Custos Unitários'!$C$4)+('Custos Unitários'!$C$22*'Custos Unitários'!$C$5))</f>
        <v>839138.08040956641</v>
      </c>
      <c r="M1474" s="1">
        <f>Tabela1[[#This Row],[Qtdade Amplificação]]*('Custos Unitários'!C$20)+IF(Tabela1[[#This Row],[Qtdade Amplificação]]&gt;4,TRUNC(Tabela1[[#This Row],[Qtdade Amplificação]]/4)*'Custos Unitários'!C$17,0)</f>
        <v>0</v>
      </c>
      <c r="N147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7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74" s="1">
        <f>'Custos Unitários'!$C$23*'Custos Unitários'!$C$6</f>
        <v>302692.44182889489</v>
      </c>
      <c r="Q1474" s="5">
        <f>SUM(Tabela2[[#This Row],[custo duto e fibra]:[custo infra estação]])</f>
        <v>1508302.3199597977</v>
      </c>
      <c r="R1474" s="2">
        <f>Tabela1[[#This Row],[distância '[km']]]*(1+'Custos Unitários'!$C$8)*('Custos Unitários'!$C$21*'Custos Unitários'!$C$4*'Custos Unitários'!$E$21+'Custos Unitários'!$C$22*'Custos Unitários'!$C$5*'Custos Unitários'!$E$22)</f>
        <v>10069.656964914799</v>
      </c>
      <c r="S1474" s="2">
        <f>Tabela1[[#This Row],[Qtdade Amplificação]]*('Custos Unitários'!D$20)+IF(Tabela1[[#This Row],[Qtdade Amplificação]]&gt;4,TRUNC(Tabela1[[#This Row],[Qtdade Amplificação]]/4)*'Custos Unitários'!D$17,0)</f>
        <v>0</v>
      </c>
      <c r="T147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7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74" s="2">
        <f>'Custos Unitários'!$C$23*'Custos Unitários'!$E$23*'Custos Unitários'!$C$6</f>
        <v>24215.39534631159</v>
      </c>
      <c r="W1474" s="5">
        <f>SUM(Tabela3[[#This Row],[opex duto e fibra]:[opex infra estação]])</f>
        <v>67272.297468397519</v>
      </c>
    </row>
    <row r="1475" spans="1:23" x14ac:dyDescent="0.25">
      <c r="A1475" s="10">
        <v>280730</v>
      </c>
      <c r="B1475" s="10" t="s">
        <v>816</v>
      </c>
      <c r="C1475" s="10" t="s">
        <v>4474</v>
      </c>
      <c r="D1475" s="10" t="s">
        <v>4475</v>
      </c>
      <c r="E1475" s="10">
        <v>280160</v>
      </c>
      <c r="F1475" s="10" t="s">
        <v>816</v>
      </c>
      <c r="G1475" s="10" t="s">
        <v>4476</v>
      </c>
      <c r="H1475" s="10" t="s">
        <v>4477</v>
      </c>
      <c r="I1475" s="10">
        <v>1</v>
      </c>
      <c r="J1475" s="11">
        <v>6.16</v>
      </c>
      <c r="K1475" s="11">
        <f>IF(Tabela1[[#This Row],[distância '[km']]]&gt;100,TRUNC(Tabela1[[#This Row],[distância '[km']]]/'Custos Unitários'!$C$7,0),0)</f>
        <v>0</v>
      </c>
      <c r="L1475" s="1">
        <f>Tabela1[[#This Row],[distância '[km']]]*(1+'Custos Unitários'!$C$8)*(('Custos Unitários'!$C$21*'Custos Unitários'!$C$4)+('Custos Unitários'!$C$22*'Custos Unitários'!$C$5))</f>
        <v>235730.14298262171</v>
      </c>
      <c r="M1475" s="1">
        <f>Tabela1[[#This Row],[Qtdade Amplificação]]*('Custos Unitários'!C$20)+IF(Tabela1[[#This Row],[Qtdade Amplificação]]&gt;4,TRUNC(Tabela1[[#This Row],[Qtdade Amplificação]]/4)*'Custos Unitários'!C$17,0)</f>
        <v>0</v>
      </c>
      <c r="N147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7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75" s="1">
        <f>'Custos Unitários'!$C$23*'Custos Unitários'!$C$6</f>
        <v>302692.44182889489</v>
      </c>
      <c r="Q1475" s="5">
        <f>SUM(Tabela2[[#This Row],[custo duto e fibra]:[custo infra estação]])</f>
        <v>904894.38253285293</v>
      </c>
      <c r="R1475" s="2">
        <f>Tabela1[[#This Row],[distância '[km']]]*(1+'Custos Unitários'!$C$8)*('Custos Unitários'!$C$21*'Custos Unitários'!$C$4*'Custos Unitários'!$E$21+'Custos Unitários'!$C$22*'Custos Unitários'!$C$5*'Custos Unitários'!$E$22)</f>
        <v>2828.7617157914606</v>
      </c>
      <c r="S1475" s="2">
        <f>Tabela1[[#This Row],[Qtdade Amplificação]]*('Custos Unitários'!D$20)+IF(Tabela1[[#This Row],[Qtdade Amplificação]]&gt;4,TRUNC(Tabela1[[#This Row],[Qtdade Amplificação]]/4)*'Custos Unitários'!D$17,0)</f>
        <v>0</v>
      </c>
      <c r="T147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7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75" s="2">
        <f>'Custos Unitários'!$C$23*'Custos Unitários'!$E$23*'Custos Unitários'!$C$6</f>
        <v>24215.39534631159</v>
      </c>
      <c r="W1475" s="5">
        <f>SUM(Tabela3[[#This Row],[opex duto e fibra]:[opex infra estação]])</f>
        <v>60031.402219274183</v>
      </c>
    </row>
    <row r="1476" spans="1:23" x14ac:dyDescent="0.25">
      <c r="A1476" s="10">
        <v>241410</v>
      </c>
      <c r="B1476" s="10" t="s">
        <v>80</v>
      </c>
      <c r="C1476" s="10" t="s">
        <v>4478</v>
      </c>
      <c r="D1476" s="10" t="s">
        <v>4479</v>
      </c>
      <c r="E1476" s="10">
        <v>240730</v>
      </c>
      <c r="F1476" s="10" t="s">
        <v>80</v>
      </c>
      <c r="G1476" s="10" t="s">
        <v>2523</v>
      </c>
      <c r="H1476" s="10" t="s">
        <v>2524</v>
      </c>
      <c r="I1476" s="10">
        <v>1</v>
      </c>
      <c r="J1476" s="11">
        <v>25.103999999999999</v>
      </c>
      <c r="K1476" s="11">
        <f>IF(Tabela1[[#This Row],[distância '[km']]]&gt;100,TRUNC(Tabela1[[#This Row],[distância '[km']]]/'Custos Unitários'!$C$7,0),0)</f>
        <v>0</v>
      </c>
      <c r="L1476" s="1">
        <f>Tabela1[[#This Row],[distância '[km']]]*(1+'Custos Unitários'!$C$8)*(('Custos Unitários'!$C$21*'Custos Unitários'!$C$4)+('Custos Unitários'!$C$22*'Custos Unitários'!$C$5))</f>
        <v>960676.868414892</v>
      </c>
      <c r="M1476" s="1">
        <f>Tabela1[[#This Row],[Qtdade Amplificação]]*('Custos Unitários'!C$20)+IF(Tabela1[[#This Row],[Qtdade Amplificação]]&gt;4,TRUNC(Tabela1[[#This Row],[Qtdade Amplificação]]/4)*'Custos Unitários'!C$17,0)</f>
        <v>0</v>
      </c>
      <c r="N147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7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76" s="1">
        <f>'Custos Unitários'!$C$23*'Custos Unitários'!$C$6</f>
        <v>302692.44182889489</v>
      </c>
      <c r="Q1476" s="5">
        <f>SUM(Tabela2[[#This Row],[custo duto e fibra]:[custo infra estação]])</f>
        <v>1629841.1079651231</v>
      </c>
      <c r="R1476" s="2">
        <f>Tabela1[[#This Row],[distância '[km']]]*(1+'Custos Unitários'!$C$8)*('Custos Unitários'!$C$21*'Custos Unitários'!$C$4*'Custos Unitários'!$E$21+'Custos Unitários'!$C$22*'Custos Unitários'!$C$5*'Custos Unitários'!$E$22)</f>
        <v>11528.122420978705</v>
      </c>
      <c r="S1476" s="2">
        <f>Tabela1[[#This Row],[Qtdade Amplificação]]*('Custos Unitários'!D$20)+IF(Tabela1[[#This Row],[Qtdade Amplificação]]&gt;4,TRUNC(Tabela1[[#This Row],[Qtdade Amplificação]]/4)*'Custos Unitários'!D$17,0)</f>
        <v>0</v>
      </c>
      <c r="T147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7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76" s="2">
        <f>'Custos Unitários'!$C$23*'Custos Unitários'!$E$23*'Custos Unitários'!$C$6</f>
        <v>24215.39534631159</v>
      </c>
      <c r="W1476" s="5">
        <f>SUM(Tabela3[[#This Row],[opex duto e fibra]:[opex infra estação]])</f>
        <v>68730.762924461436</v>
      </c>
    </row>
    <row r="1477" spans="1:23" x14ac:dyDescent="0.25">
      <c r="A1477" s="10">
        <v>241415</v>
      </c>
      <c r="B1477" s="10" t="s">
        <v>80</v>
      </c>
      <c r="C1477" s="10" t="s">
        <v>4480</v>
      </c>
      <c r="D1477" s="10" t="s">
        <v>4481</v>
      </c>
      <c r="E1477" s="10">
        <v>241140</v>
      </c>
      <c r="F1477" s="10" t="s">
        <v>80</v>
      </c>
      <c r="G1477" s="10" t="s">
        <v>4482</v>
      </c>
      <c r="H1477" s="10" t="s">
        <v>4483</v>
      </c>
      <c r="I1477" s="10">
        <v>1</v>
      </c>
      <c r="J1477" s="11">
        <v>31.553000000000001</v>
      </c>
      <c r="K1477" s="11">
        <f>IF(Tabela1[[#This Row],[distância '[km']]]&gt;100,TRUNC(Tabela1[[#This Row],[distância '[km']]]/'Custos Unitários'!$C$7,0),0)</f>
        <v>0</v>
      </c>
      <c r="L1477" s="1">
        <f>Tabela1[[#This Row],[distância '[km']]]*(1+'Custos Unitários'!$C$8)*(('Custos Unitários'!$C$21*'Custos Unitários'!$C$4)+('Custos Unitários'!$C$22*'Custos Unitários'!$C$5))</f>
        <v>1207466.4288199127</v>
      </c>
      <c r="M1477" s="1">
        <f>Tabela1[[#This Row],[Qtdade Amplificação]]*('Custos Unitários'!C$20)+IF(Tabela1[[#This Row],[Qtdade Amplificação]]&gt;4,TRUNC(Tabela1[[#This Row],[Qtdade Amplificação]]/4)*'Custos Unitários'!C$17,0)</f>
        <v>0</v>
      </c>
      <c r="N147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7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77" s="1">
        <f>'Custos Unitários'!$C$23*'Custos Unitários'!$C$6</f>
        <v>302692.44182889489</v>
      </c>
      <c r="Q1477" s="5">
        <f>SUM(Tabela2[[#This Row],[custo duto e fibra]:[custo infra estação]])</f>
        <v>1876630.6683701437</v>
      </c>
      <c r="R1477" s="2">
        <f>Tabela1[[#This Row],[distância '[km']]]*(1+'Custos Unitários'!$C$8)*('Custos Unitários'!$C$21*'Custos Unitários'!$C$4*'Custos Unitários'!$E$21+'Custos Unitários'!$C$22*'Custos Unitários'!$C$5*'Custos Unitários'!$E$22)</f>
        <v>14489.597145838954</v>
      </c>
      <c r="S1477" s="2">
        <f>Tabela1[[#This Row],[Qtdade Amplificação]]*('Custos Unitários'!D$20)+IF(Tabela1[[#This Row],[Qtdade Amplificação]]&gt;4,TRUNC(Tabela1[[#This Row],[Qtdade Amplificação]]/4)*'Custos Unitários'!D$17,0)</f>
        <v>0</v>
      </c>
      <c r="T147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7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77" s="2">
        <f>'Custos Unitários'!$C$23*'Custos Unitários'!$E$23*'Custos Unitários'!$C$6</f>
        <v>24215.39534631159</v>
      </c>
      <c r="W1477" s="5">
        <f>SUM(Tabela3[[#This Row],[opex duto e fibra]:[opex infra estação]])</f>
        <v>71692.237649321673</v>
      </c>
    </row>
    <row r="1478" spans="1:23" x14ac:dyDescent="0.25">
      <c r="A1478" s="10">
        <v>251675</v>
      </c>
      <c r="B1478" s="10" t="s">
        <v>61</v>
      </c>
      <c r="C1478" s="10" t="s">
        <v>4484</v>
      </c>
      <c r="D1478" s="10" t="s">
        <v>4485</v>
      </c>
      <c r="E1478" s="10">
        <v>240340</v>
      </c>
      <c r="F1478" s="10" t="s">
        <v>80</v>
      </c>
      <c r="G1478" s="10" t="s">
        <v>4486</v>
      </c>
      <c r="H1478" s="10" t="s">
        <v>4487</v>
      </c>
      <c r="I1478" s="10">
        <v>1</v>
      </c>
      <c r="J1478" s="11">
        <v>11.673</v>
      </c>
      <c r="K1478" s="11">
        <f>IF(Tabela1[[#This Row],[distância '[km']]]&gt;100,TRUNC(Tabela1[[#This Row],[distância '[km']]]/'Custos Unitários'!$C$7,0),0)</f>
        <v>0</v>
      </c>
      <c r="L1478" s="1">
        <f>Tabela1[[#This Row],[distância '[km']]]*(1+'Custos Unitários'!$C$8)*(('Custos Unitários'!$C$21*'Custos Unitários'!$C$4)+('Custos Unitários'!$C$22*'Custos Unitários'!$C$5))</f>
        <v>446700.96737599728</v>
      </c>
      <c r="M1478" s="1">
        <f>Tabela1[[#This Row],[Qtdade Amplificação]]*('Custos Unitários'!C$20)+IF(Tabela1[[#This Row],[Qtdade Amplificação]]&gt;4,TRUNC(Tabela1[[#This Row],[Qtdade Amplificação]]/4)*'Custos Unitários'!C$17,0)</f>
        <v>0</v>
      </c>
      <c r="N147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7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78" s="1">
        <f>'Custos Unitários'!$C$23*'Custos Unitários'!$C$6</f>
        <v>302692.44182889489</v>
      </c>
      <c r="Q1478" s="5">
        <f>SUM(Tabela2[[#This Row],[custo duto e fibra]:[custo infra estação]])</f>
        <v>1115865.2069262285</v>
      </c>
      <c r="R1478" s="2">
        <f>Tabela1[[#This Row],[distância '[km']]]*(1+'Custos Unitários'!$C$8)*('Custos Unitários'!$C$21*'Custos Unitários'!$C$4*'Custos Unitários'!$E$21+'Custos Unitários'!$C$22*'Custos Unitários'!$C$5*'Custos Unitários'!$E$22)</f>
        <v>5360.4116085119676</v>
      </c>
      <c r="S1478" s="2">
        <f>Tabela1[[#This Row],[Qtdade Amplificação]]*('Custos Unitários'!D$20)+IF(Tabela1[[#This Row],[Qtdade Amplificação]]&gt;4,TRUNC(Tabela1[[#This Row],[Qtdade Amplificação]]/4)*'Custos Unitários'!D$17,0)</f>
        <v>0</v>
      </c>
      <c r="T147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7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78" s="2">
        <f>'Custos Unitários'!$C$23*'Custos Unitários'!$E$23*'Custos Unitários'!$C$6</f>
        <v>24215.39534631159</v>
      </c>
      <c r="W1478" s="5">
        <f>SUM(Tabela3[[#This Row],[opex duto e fibra]:[opex infra estação]])</f>
        <v>62563.052111994693</v>
      </c>
    </row>
    <row r="1479" spans="1:23" x14ac:dyDescent="0.25">
      <c r="A1479" s="10">
        <v>261510</v>
      </c>
      <c r="B1479" s="10" t="s">
        <v>13</v>
      </c>
      <c r="C1479" s="10" t="s">
        <v>4488</v>
      </c>
      <c r="D1479" s="10" t="s">
        <v>4489</v>
      </c>
      <c r="E1479" s="10">
        <v>260240</v>
      </c>
      <c r="F1479" s="10" t="s">
        <v>13</v>
      </c>
      <c r="G1479" s="10" t="s">
        <v>803</v>
      </c>
      <c r="H1479" s="10" t="s">
        <v>804</v>
      </c>
      <c r="I1479" s="10">
        <v>1</v>
      </c>
      <c r="J1479" s="11">
        <v>9.3160000000000007</v>
      </c>
      <c r="K1479" s="11">
        <f>IF(Tabela1[[#This Row],[distância '[km']]]&gt;100,TRUNC(Tabela1[[#This Row],[distância '[km']]]/'Custos Unitários'!$C$7,0),0)</f>
        <v>0</v>
      </c>
      <c r="L1479" s="1">
        <f>Tabela1[[#This Row],[distância '[km']]]*(1+'Custos Unitários'!$C$8)*(('Custos Unitários'!$C$21*'Custos Unitários'!$C$4)+('Custos Unitários'!$C$22*'Custos Unitários'!$C$5))</f>
        <v>356503.57338086102</v>
      </c>
      <c r="M1479" s="1">
        <f>Tabela1[[#This Row],[Qtdade Amplificação]]*('Custos Unitários'!C$20)+IF(Tabela1[[#This Row],[Qtdade Amplificação]]&gt;4,TRUNC(Tabela1[[#This Row],[Qtdade Amplificação]]/4)*'Custos Unitários'!C$17,0)</f>
        <v>0</v>
      </c>
      <c r="N147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7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79" s="1">
        <f>'Custos Unitários'!$C$23*'Custos Unitários'!$C$6</f>
        <v>302692.44182889489</v>
      </c>
      <c r="Q1479" s="5">
        <f>SUM(Tabela2[[#This Row],[custo duto e fibra]:[custo infra estação]])</f>
        <v>1025667.8129310922</v>
      </c>
      <c r="R1479" s="2">
        <f>Tabela1[[#This Row],[distância '[km']]]*(1+'Custos Unitários'!$C$8)*('Custos Unitários'!$C$21*'Custos Unitários'!$C$4*'Custos Unitários'!$E$21+'Custos Unitários'!$C$22*'Custos Unitários'!$C$5*'Custos Unitários'!$E$22)</f>
        <v>4278.0428805703323</v>
      </c>
      <c r="S1479" s="2">
        <f>Tabela1[[#This Row],[Qtdade Amplificação]]*('Custos Unitários'!D$20)+IF(Tabela1[[#This Row],[Qtdade Amplificação]]&gt;4,TRUNC(Tabela1[[#This Row],[Qtdade Amplificação]]/4)*'Custos Unitários'!D$17,0)</f>
        <v>0</v>
      </c>
      <c r="T147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7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79" s="2">
        <f>'Custos Unitários'!$C$23*'Custos Unitários'!$E$23*'Custos Unitários'!$C$6</f>
        <v>24215.39534631159</v>
      </c>
      <c r="W1479" s="5">
        <f>SUM(Tabela3[[#This Row],[opex duto e fibra]:[opex infra estação]])</f>
        <v>61480.68338405306</v>
      </c>
    </row>
    <row r="1480" spans="1:23" x14ac:dyDescent="0.25">
      <c r="A1480" s="10">
        <v>150796</v>
      </c>
      <c r="B1480" s="10" t="s">
        <v>14</v>
      </c>
      <c r="C1480" s="10" t="s">
        <v>4490</v>
      </c>
      <c r="D1480" s="10" t="s">
        <v>4491</v>
      </c>
      <c r="E1480" s="10">
        <v>150240</v>
      </c>
      <c r="F1480" s="10" t="s">
        <v>14</v>
      </c>
      <c r="G1480" s="10" t="s">
        <v>4492</v>
      </c>
      <c r="H1480" s="10" t="s">
        <v>4493</v>
      </c>
      <c r="I1480" s="10">
        <v>1</v>
      </c>
      <c r="J1480" s="11">
        <v>31.192</v>
      </c>
      <c r="K1480" s="11">
        <f>IF(Tabela1[[#This Row],[distância '[km']]]&gt;100,TRUNC(Tabela1[[#This Row],[distância '[km']]]/'Custos Unitários'!$C$7,0),0)</f>
        <v>0</v>
      </c>
      <c r="L1480" s="1">
        <f>Tabela1[[#This Row],[distância '[km']]]*(1+'Custos Unitários'!$C$8)*(('Custos Unitários'!$C$21*'Custos Unitários'!$C$4)+('Custos Unitários'!$C$22*'Custos Unitários'!$C$5))</f>
        <v>1193651.7240120026</v>
      </c>
      <c r="M1480" s="1">
        <f>Tabela1[[#This Row],[Qtdade Amplificação]]*('Custos Unitários'!C$20)+IF(Tabela1[[#This Row],[Qtdade Amplificação]]&gt;4,TRUNC(Tabela1[[#This Row],[Qtdade Amplificação]]/4)*'Custos Unitários'!C$17,0)</f>
        <v>0</v>
      </c>
      <c r="N148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8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80" s="1">
        <f>'Custos Unitários'!$C$23*'Custos Unitários'!$C$6</f>
        <v>302692.44182889489</v>
      </c>
      <c r="Q1480" s="5">
        <f>SUM(Tabela2[[#This Row],[custo duto e fibra]:[custo infra estação]])</f>
        <v>1862815.9635622336</v>
      </c>
      <c r="R1480" s="2">
        <f>Tabela1[[#This Row],[distância '[km']]]*(1+'Custos Unitários'!$C$8)*('Custos Unitários'!$C$21*'Custos Unitários'!$C$4*'Custos Unitários'!$E$21+'Custos Unitários'!$C$22*'Custos Unitários'!$C$5*'Custos Unitários'!$E$22)</f>
        <v>14323.820688144033</v>
      </c>
      <c r="S1480" s="2">
        <f>Tabela1[[#This Row],[Qtdade Amplificação]]*('Custos Unitários'!D$20)+IF(Tabela1[[#This Row],[Qtdade Amplificação]]&gt;4,TRUNC(Tabela1[[#This Row],[Qtdade Amplificação]]/4)*'Custos Unitários'!D$17,0)</f>
        <v>0</v>
      </c>
      <c r="T148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8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80" s="2">
        <f>'Custos Unitários'!$C$23*'Custos Unitários'!$E$23*'Custos Unitários'!$C$6</f>
        <v>24215.39534631159</v>
      </c>
      <c r="W1480" s="5">
        <f>SUM(Tabela3[[#This Row],[opex duto e fibra]:[opex infra estação]])</f>
        <v>71526.46119162676</v>
      </c>
    </row>
    <row r="1481" spans="1:23" x14ac:dyDescent="0.25">
      <c r="A1481" s="10">
        <v>355440</v>
      </c>
      <c r="B1481" s="10" t="s">
        <v>158</v>
      </c>
      <c r="C1481" s="10" t="s">
        <v>4939</v>
      </c>
      <c r="D1481" s="10" t="s">
        <v>4940</v>
      </c>
      <c r="E1481" s="10">
        <v>355680</v>
      </c>
      <c r="F1481" s="10" t="s">
        <v>158</v>
      </c>
      <c r="G1481" s="10" t="s">
        <v>4941</v>
      </c>
      <c r="H1481" s="10" t="s">
        <v>4942</v>
      </c>
      <c r="I1481" s="10">
        <v>1</v>
      </c>
      <c r="J1481" s="11">
        <v>14.585000000000001</v>
      </c>
      <c r="K1481" s="11">
        <f>IF(Tabela1[[#This Row],[distância '[km']]]&gt;100,TRUNC(Tabela1[[#This Row],[distância '[km']]]/'Custos Unitários'!$C$7,0),0)</f>
        <v>0</v>
      </c>
      <c r="L1481" s="1">
        <f>Tabela1[[#This Row],[distância '[km']]]*(1+'Custos Unitários'!$C$8)*(('Custos Unitários'!$C$21*'Custos Unitários'!$C$4)+('Custos Unitários'!$C$22*'Custos Unitários'!$C$5))</f>
        <v>558137.03496778209</v>
      </c>
      <c r="M1481" s="1">
        <f>Tabela1[[#This Row],[Qtdade Amplificação]]*('Custos Unitários'!C$20)+IF(Tabela1[[#This Row],[Qtdade Amplificação]]&gt;4,TRUNC(Tabela1[[#This Row],[Qtdade Amplificação]]/4)*'Custos Unitários'!C$17,0)</f>
        <v>0</v>
      </c>
      <c r="N148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8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81" s="1">
        <f>'Custos Unitários'!$C$23*'Custos Unitários'!$C$6</f>
        <v>302692.44182889489</v>
      </c>
      <c r="Q1481" s="5">
        <f>SUM(Tabela2[[#This Row],[custo duto e fibra]:[custo infra estação]])</f>
        <v>1227301.2745180135</v>
      </c>
      <c r="R1481" s="2">
        <f>Tabela1[[#This Row],[distância '[km']]]*(1+'Custos Unitários'!$C$8)*('Custos Unitários'!$C$21*'Custos Unitários'!$C$4*'Custos Unitários'!$E$21+'Custos Unitários'!$C$22*'Custos Unitários'!$C$5*'Custos Unitários'!$E$22)</f>
        <v>6697.6444196133853</v>
      </c>
      <c r="S1481" s="2">
        <f>Tabela1[[#This Row],[Qtdade Amplificação]]*('Custos Unitários'!D$20)+IF(Tabela1[[#This Row],[Qtdade Amplificação]]&gt;4,TRUNC(Tabela1[[#This Row],[Qtdade Amplificação]]/4)*'Custos Unitários'!D$17,0)</f>
        <v>0</v>
      </c>
      <c r="T148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8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81" s="2">
        <f>'Custos Unitários'!$C$23*'Custos Unitários'!$E$23*'Custos Unitários'!$C$6</f>
        <v>24215.39534631159</v>
      </c>
      <c r="W1481" s="5">
        <f>SUM(Tabela3[[#This Row],[opex duto e fibra]:[opex infra estação]])</f>
        <v>63900.284923096115</v>
      </c>
    </row>
    <row r="1482" spans="1:23" x14ac:dyDescent="0.25">
      <c r="A1482" s="10">
        <v>241105</v>
      </c>
      <c r="B1482" s="10" t="s">
        <v>80</v>
      </c>
      <c r="C1482" s="10" t="s">
        <v>4496</v>
      </c>
      <c r="D1482" s="10" t="s">
        <v>4497</v>
      </c>
      <c r="E1482" s="10">
        <v>230535</v>
      </c>
      <c r="F1482" s="10" t="s">
        <v>203</v>
      </c>
      <c r="G1482" s="10" t="s">
        <v>4498</v>
      </c>
      <c r="H1482" s="10" t="s">
        <v>4499</v>
      </c>
      <c r="I1482" s="10">
        <v>1</v>
      </c>
      <c r="J1482" s="11">
        <v>19.663</v>
      </c>
      <c r="K1482" s="11">
        <f>IF(Tabela1[[#This Row],[distância '[km']]]&gt;100,TRUNC(Tabela1[[#This Row],[distância '[km']]]/'Custos Unitários'!$C$7,0),0)</f>
        <v>0</v>
      </c>
      <c r="L1482" s="1">
        <f>Tabela1[[#This Row],[distância '[km']]]*(1+'Custos Unitários'!$C$8)*(('Custos Unitários'!$C$21*'Custos Unitários'!$C$4)+('Custos Unitários'!$C$22*'Custos Unitários'!$C$5))</f>
        <v>752461.33140702778</v>
      </c>
      <c r="M1482" s="1">
        <f>Tabela1[[#This Row],[Qtdade Amplificação]]*('Custos Unitários'!C$20)+IF(Tabela1[[#This Row],[Qtdade Amplificação]]&gt;4,TRUNC(Tabela1[[#This Row],[Qtdade Amplificação]]/4)*'Custos Unitários'!C$17,0)</f>
        <v>0</v>
      </c>
      <c r="N148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8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82" s="1">
        <f>'Custos Unitários'!$C$23*'Custos Unitários'!$C$6</f>
        <v>302692.44182889489</v>
      </c>
      <c r="Q1482" s="5">
        <f>SUM(Tabela2[[#This Row],[custo duto e fibra]:[custo infra estação]])</f>
        <v>1421625.570957259</v>
      </c>
      <c r="R1482" s="2">
        <f>Tabela1[[#This Row],[distância '[km']]]*(1+'Custos Unitários'!$C$8)*('Custos Unitários'!$C$21*'Custos Unitários'!$C$4*'Custos Unitários'!$E$21+'Custos Unitários'!$C$22*'Custos Unitários'!$C$5*'Custos Unitários'!$E$22)</f>
        <v>9029.5359768843336</v>
      </c>
      <c r="S1482" s="2">
        <f>Tabela1[[#This Row],[Qtdade Amplificação]]*('Custos Unitários'!D$20)+IF(Tabela1[[#This Row],[Qtdade Amplificação]]&gt;4,TRUNC(Tabela1[[#This Row],[Qtdade Amplificação]]/4)*'Custos Unitários'!D$17,0)</f>
        <v>0</v>
      </c>
      <c r="T148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8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82" s="2">
        <f>'Custos Unitários'!$C$23*'Custos Unitários'!$E$23*'Custos Unitários'!$C$6</f>
        <v>24215.39534631159</v>
      </c>
      <c r="W1482" s="5">
        <f>SUM(Tabela3[[#This Row],[opex duto e fibra]:[opex infra estação]])</f>
        <v>66232.176480367052</v>
      </c>
    </row>
    <row r="1483" spans="1:23" x14ac:dyDescent="0.25">
      <c r="A1483" s="10">
        <v>241430</v>
      </c>
      <c r="B1483" s="10" t="s">
        <v>80</v>
      </c>
      <c r="C1483" s="10" t="s">
        <v>4500</v>
      </c>
      <c r="D1483" s="10" t="s">
        <v>4501</v>
      </c>
      <c r="E1483" s="10">
        <v>241180</v>
      </c>
      <c r="F1483" s="10" t="s">
        <v>80</v>
      </c>
      <c r="G1483" s="10" t="s">
        <v>4001</v>
      </c>
      <c r="H1483" s="10" t="s">
        <v>4002</v>
      </c>
      <c r="I1483" s="10">
        <v>1</v>
      </c>
      <c r="J1483" s="11">
        <v>20.498999999999999</v>
      </c>
      <c r="K1483" s="11">
        <f>IF(Tabela1[[#This Row],[distância '[km']]]&gt;100,TRUNC(Tabela1[[#This Row],[distância '[km']]]/'Custos Unitários'!$C$7,0),0)</f>
        <v>0</v>
      </c>
      <c r="L1483" s="1">
        <f>Tabela1[[#This Row],[distância '[km']]]*(1+'Custos Unitários'!$C$8)*(('Custos Unitários'!$C$21*'Custos Unitários'!$C$4)+('Custos Unitários'!$C$22*'Custos Unitários'!$C$5))</f>
        <v>784453.27938324062</v>
      </c>
      <c r="M1483" s="1">
        <f>Tabela1[[#This Row],[Qtdade Amplificação]]*('Custos Unitários'!C$20)+IF(Tabela1[[#This Row],[Qtdade Amplificação]]&gt;4,TRUNC(Tabela1[[#This Row],[Qtdade Amplificação]]/4)*'Custos Unitários'!C$17,0)</f>
        <v>0</v>
      </c>
      <c r="N148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8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83" s="1">
        <f>'Custos Unitários'!$C$23*'Custos Unitários'!$C$6</f>
        <v>302692.44182889489</v>
      </c>
      <c r="Q1483" s="5">
        <f>SUM(Tabela2[[#This Row],[custo duto e fibra]:[custo infra estação]])</f>
        <v>1453617.5189334718</v>
      </c>
      <c r="R1483" s="2">
        <f>Tabela1[[#This Row],[distância '[km']]]*(1+'Custos Unitários'!$C$8)*('Custos Unitários'!$C$21*'Custos Unitários'!$C$4*'Custos Unitários'!$E$21+'Custos Unitários'!$C$22*'Custos Unitários'!$C$5*'Custos Unitários'!$E$22)</f>
        <v>9413.4393525988871</v>
      </c>
      <c r="S1483" s="2">
        <f>Tabela1[[#This Row],[Qtdade Amplificação]]*('Custos Unitários'!D$20)+IF(Tabela1[[#This Row],[Qtdade Amplificação]]&gt;4,TRUNC(Tabela1[[#This Row],[Qtdade Amplificação]]/4)*'Custos Unitários'!D$17,0)</f>
        <v>0</v>
      </c>
      <c r="T148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8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83" s="2">
        <f>'Custos Unitários'!$C$23*'Custos Unitários'!$E$23*'Custos Unitários'!$C$6</f>
        <v>24215.39534631159</v>
      </c>
      <c r="W1483" s="5">
        <f>SUM(Tabela3[[#This Row],[opex duto e fibra]:[opex infra estação]])</f>
        <v>66616.079856081618</v>
      </c>
    </row>
    <row r="1484" spans="1:23" x14ac:dyDescent="0.25">
      <c r="A1484" s="10">
        <v>211210</v>
      </c>
      <c r="B1484" s="10" t="s">
        <v>17</v>
      </c>
      <c r="C1484" s="10" t="s">
        <v>4502</v>
      </c>
      <c r="D1484" s="10" t="s">
        <v>4503</v>
      </c>
      <c r="E1484" s="10">
        <v>210330</v>
      </c>
      <c r="F1484" s="10" t="s">
        <v>17</v>
      </c>
      <c r="G1484" s="10" t="s">
        <v>4504</v>
      </c>
      <c r="H1484" s="10" t="s">
        <v>4505</v>
      </c>
      <c r="I1484" s="10">
        <v>1</v>
      </c>
      <c r="J1484" s="11">
        <v>27.98</v>
      </c>
      <c r="K1484" s="11">
        <f>IF(Tabela1[[#This Row],[distância '[km']]]&gt;100,TRUNC(Tabela1[[#This Row],[distância '[km']]]/'Custos Unitários'!$C$7,0),0)</f>
        <v>0</v>
      </c>
      <c r="L1484" s="1">
        <f>Tabela1[[#This Row],[distância '[km']]]*(1+'Custos Unitários'!$C$8)*(('Custos Unitários'!$C$21*'Custos Unitários'!$C$4)+('Custos Unitários'!$C$22*'Custos Unitários'!$C$5))</f>
        <v>1070735.2923139215</v>
      </c>
      <c r="M1484" s="1">
        <f>Tabela1[[#This Row],[Qtdade Amplificação]]*('Custos Unitários'!C$20)+IF(Tabela1[[#This Row],[Qtdade Amplificação]]&gt;4,TRUNC(Tabela1[[#This Row],[Qtdade Amplificação]]/4)*'Custos Unitários'!C$17,0)</f>
        <v>0</v>
      </c>
      <c r="N148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8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84" s="1">
        <f>'Custos Unitários'!$C$23*'Custos Unitários'!$C$6</f>
        <v>302692.44182889489</v>
      </c>
      <c r="Q1484" s="5">
        <f>SUM(Tabela2[[#This Row],[custo duto e fibra]:[custo infra estação]])</f>
        <v>1739899.5318641525</v>
      </c>
      <c r="R1484" s="2">
        <f>Tabela1[[#This Row],[distância '[km']]]*(1+'Custos Unitários'!$C$8)*('Custos Unitários'!$C$21*'Custos Unitários'!$C$4*'Custos Unitários'!$E$21+'Custos Unitários'!$C$22*'Custos Unitários'!$C$5*'Custos Unitários'!$E$22)</f>
        <v>12848.823507767058</v>
      </c>
      <c r="S1484" s="2">
        <f>Tabela1[[#This Row],[Qtdade Amplificação]]*('Custos Unitários'!D$20)+IF(Tabela1[[#This Row],[Qtdade Amplificação]]&gt;4,TRUNC(Tabela1[[#This Row],[Qtdade Amplificação]]/4)*'Custos Unitários'!D$17,0)</f>
        <v>0</v>
      </c>
      <c r="T148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8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84" s="2">
        <f>'Custos Unitários'!$C$23*'Custos Unitários'!$E$23*'Custos Unitários'!$C$6</f>
        <v>24215.39534631159</v>
      </c>
      <c r="W1484" s="5">
        <f>SUM(Tabela3[[#This Row],[opex duto e fibra]:[opex infra estação]])</f>
        <v>70051.464011249787</v>
      </c>
    </row>
    <row r="1485" spans="1:23" x14ac:dyDescent="0.25">
      <c r="A1485" s="10">
        <v>432147</v>
      </c>
      <c r="B1485" s="10" t="s">
        <v>32</v>
      </c>
      <c r="C1485" s="10" t="s">
        <v>4506</v>
      </c>
      <c r="D1485" s="10" t="s">
        <v>4507</v>
      </c>
      <c r="E1485" s="10">
        <v>430600</v>
      </c>
      <c r="F1485" s="10" t="s">
        <v>32</v>
      </c>
      <c r="G1485" s="10" t="s">
        <v>4508</v>
      </c>
      <c r="H1485" s="10" t="s">
        <v>4509</v>
      </c>
      <c r="I1485" s="10">
        <v>1</v>
      </c>
      <c r="J1485" s="11">
        <v>14.734</v>
      </c>
      <c r="K1485" s="11">
        <f>IF(Tabela1[[#This Row],[distância '[km']]]&gt;100,TRUNC(Tabela1[[#This Row],[distância '[km']]]/'Custos Unitários'!$C$7,0),0)</f>
        <v>0</v>
      </c>
      <c r="L1485" s="1">
        <f>Tabela1[[#This Row],[distância '[km']]]*(1+'Custos Unitários'!$C$8)*(('Custos Unitários'!$C$21*'Custos Unitários'!$C$4)+('Custos Unitários'!$C$22*'Custos Unitários'!$C$5))</f>
        <v>563838.94914057595</v>
      </c>
      <c r="M1485" s="1">
        <f>Tabela1[[#This Row],[Qtdade Amplificação]]*('Custos Unitários'!C$20)+IF(Tabela1[[#This Row],[Qtdade Amplificação]]&gt;4,TRUNC(Tabela1[[#This Row],[Qtdade Amplificação]]/4)*'Custos Unitários'!C$17,0)</f>
        <v>0</v>
      </c>
      <c r="N148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8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85" s="1">
        <f>'Custos Unitários'!$C$23*'Custos Unitários'!$C$6</f>
        <v>302692.44182889489</v>
      </c>
      <c r="Q1485" s="5">
        <f>SUM(Tabela2[[#This Row],[custo duto e fibra]:[custo infra estação]])</f>
        <v>1233003.1886908072</v>
      </c>
      <c r="R1485" s="2">
        <f>Tabela1[[#This Row],[distância '[km']]]*(1+'Custos Unitários'!$C$8)*('Custos Unitários'!$C$21*'Custos Unitários'!$C$4*'Custos Unitários'!$E$21+'Custos Unitários'!$C$22*'Custos Unitários'!$C$5*'Custos Unitários'!$E$22)</f>
        <v>6766.0673896869121</v>
      </c>
      <c r="S1485" s="2">
        <f>Tabela1[[#This Row],[Qtdade Amplificação]]*('Custos Unitários'!D$20)+IF(Tabela1[[#This Row],[Qtdade Amplificação]]&gt;4,TRUNC(Tabela1[[#This Row],[Qtdade Amplificação]]/4)*'Custos Unitários'!D$17,0)</f>
        <v>0</v>
      </c>
      <c r="T148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8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85" s="2">
        <f>'Custos Unitários'!$C$23*'Custos Unitários'!$E$23*'Custos Unitários'!$C$6</f>
        <v>24215.39534631159</v>
      </c>
      <c r="W1485" s="5">
        <f>SUM(Tabela3[[#This Row],[opex duto e fibra]:[opex infra estação]])</f>
        <v>63968.707893169638</v>
      </c>
    </row>
    <row r="1486" spans="1:23" x14ac:dyDescent="0.25">
      <c r="A1486" s="10">
        <v>316890</v>
      </c>
      <c r="B1486" s="10" t="s">
        <v>37</v>
      </c>
      <c r="C1486" s="10" t="s">
        <v>4510</v>
      </c>
      <c r="D1486" s="10" t="s">
        <v>4511</v>
      </c>
      <c r="E1486" s="10">
        <v>316210</v>
      </c>
      <c r="F1486" s="10" t="s">
        <v>37</v>
      </c>
      <c r="G1486" s="10" t="s">
        <v>2754</v>
      </c>
      <c r="H1486" s="10" t="s">
        <v>2755</v>
      </c>
      <c r="I1486" s="10">
        <v>1</v>
      </c>
      <c r="J1486" s="11">
        <v>45.62</v>
      </c>
      <c r="K1486" s="11">
        <f>IF(Tabela1[[#This Row],[distância '[km']]]&gt;100,TRUNC(Tabela1[[#This Row],[distância '[km']]]/'Custos Unitários'!$C$7,0),0)</f>
        <v>0</v>
      </c>
      <c r="L1486" s="1">
        <f>Tabela1[[#This Row],[distância '[km']]]*(1+'Custos Unitários'!$C$8)*(('Custos Unitários'!$C$21*'Custos Unitários'!$C$4)+('Custos Unitários'!$C$22*'Custos Unitários'!$C$5))</f>
        <v>1745780.7017641561</v>
      </c>
      <c r="M1486" s="1">
        <f>Tabela1[[#This Row],[Qtdade Amplificação]]*('Custos Unitários'!C$20)+IF(Tabela1[[#This Row],[Qtdade Amplificação]]&gt;4,TRUNC(Tabela1[[#This Row],[Qtdade Amplificação]]/4)*'Custos Unitários'!C$17,0)</f>
        <v>0</v>
      </c>
      <c r="N148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8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86" s="1">
        <f>'Custos Unitários'!$C$23*'Custos Unitários'!$C$6</f>
        <v>302692.44182889489</v>
      </c>
      <c r="Q1486" s="5">
        <f>SUM(Tabela2[[#This Row],[custo duto e fibra]:[custo infra estação]])</f>
        <v>2414944.9413143871</v>
      </c>
      <c r="R1486" s="2">
        <f>Tabela1[[#This Row],[distância '[km']]]*(1+'Custos Unitários'!$C$8)*('Custos Unitários'!$C$21*'Custos Unitários'!$C$4*'Custos Unitários'!$E$21+'Custos Unitários'!$C$22*'Custos Unitários'!$C$5*'Custos Unitários'!$E$22)</f>
        <v>20949.368421169875</v>
      </c>
      <c r="S1486" s="2">
        <f>Tabela1[[#This Row],[Qtdade Amplificação]]*('Custos Unitários'!D$20)+IF(Tabela1[[#This Row],[Qtdade Amplificação]]&gt;4,TRUNC(Tabela1[[#This Row],[Qtdade Amplificação]]/4)*'Custos Unitários'!D$17,0)</f>
        <v>0</v>
      </c>
      <c r="T148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8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86" s="2">
        <f>'Custos Unitários'!$C$23*'Custos Unitários'!$E$23*'Custos Unitários'!$C$6</f>
        <v>24215.39534631159</v>
      </c>
      <c r="W1486" s="5">
        <f>SUM(Tabela3[[#This Row],[opex duto e fibra]:[opex infra estação]])</f>
        <v>78152.008924652604</v>
      </c>
    </row>
    <row r="1487" spans="1:23" x14ac:dyDescent="0.25">
      <c r="A1487" s="10">
        <v>316905</v>
      </c>
      <c r="B1487" s="10" t="s">
        <v>37</v>
      </c>
      <c r="C1487" s="10" t="s">
        <v>4512</v>
      </c>
      <c r="D1487" s="10" t="s">
        <v>4513</v>
      </c>
      <c r="E1487" s="10">
        <v>312450</v>
      </c>
      <c r="F1487" s="10" t="s">
        <v>37</v>
      </c>
      <c r="G1487" s="10" t="s">
        <v>4514</v>
      </c>
      <c r="H1487" s="10" t="s">
        <v>4515</v>
      </c>
      <c r="I1487" s="10">
        <v>1</v>
      </c>
      <c r="J1487" s="11">
        <v>21.021000000000001</v>
      </c>
      <c r="K1487" s="11">
        <f>IF(Tabela1[[#This Row],[distância '[km']]]&gt;100,TRUNC(Tabela1[[#This Row],[distância '[km']]]/'Custos Unitários'!$C$7,0),0)</f>
        <v>0</v>
      </c>
      <c r="L1487" s="1">
        <f>Tabela1[[#This Row],[distância '[km']]]*(1+'Custos Unitários'!$C$8)*(('Custos Unitários'!$C$21*'Custos Unitários'!$C$4)+('Custos Unitários'!$C$22*'Custos Unitários'!$C$5))</f>
        <v>804429.11292819667</v>
      </c>
      <c r="M1487" s="1">
        <f>Tabela1[[#This Row],[Qtdade Amplificação]]*('Custos Unitários'!C$20)+IF(Tabela1[[#This Row],[Qtdade Amplificação]]&gt;4,TRUNC(Tabela1[[#This Row],[Qtdade Amplificação]]/4)*'Custos Unitários'!C$17,0)</f>
        <v>0</v>
      </c>
      <c r="N148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8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87" s="1">
        <f>'Custos Unitários'!$C$23*'Custos Unitários'!$C$6</f>
        <v>302692.44182889489</v>
      </c>
      <c r="Q1487" s="5">
        <f>SUM(Tabela2[[#This Row],[custo duto e fibra]:[custo infra estação]])</f>
        <v>1473593.3524784278</v>
      </c>
      <c r="R1487" s="2">
        <f>Tabela1[[#This Row],[distância '[km']]]*(1+'Custos Unitários'!$C$8)*('Custos Unitários'!$C$21*'Custos Unitários'!$C$4*'Custos Unitários'!$E$21+'Custos Unitários'!$C$22*'Custos Unitários'!$C$5*'Custos Unitários'!$E$22)</f>
        <v>9653.149355138361</v>
      </c>
      <c r="S1487" s="2">
        <f>Tabela1[[#This Row],[Qtdade Amplificação]]*('Custos Unitários'!D$20)+IF(Tabela1[[#This Row],[Qtdade Amplificação]]&gt;4,TRUNC(Tabela1[[#This Row],[Qtdade Amplificação]]/4)*'Custos Unitários'!D$17,0)</f>
        <v>0</v>
      </c>
      <c r="T148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8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87" s="2">
        <f>'Custos Unitários'!$C$23*'Custos Unitários'!$E$23*'Custos Unitários'!$C$6</f>
        <v>24215.39534631159</v>
      </c>
      <c r="W1487" s="5">
        <f>SUM(Tabela3[[#This Row],[opex duto e fibra]:[opex infra estação]])</f>
        <v>66855.789858621079</v>
      </c>
    </row>
    <row r="1488" spans="1:23" x14ac:dyDescent="0.25">
      <c r="A1488" s="10">
        <v>130423</v>
      </c>
      <c r="B1488" s="10" t="s">
        <v>213</v>
      </c>
      <c r="C1488" s="10" t="s">
        <v>4516</v>
      </c>
      <c r="D1488" s="10" t="s">
        <v>4517</v>
      </c>
      <c r="E1488" s="10">
        <v>130420</v>
      </c>
      <c r="F1488" s="10" t="s">
        <v>213</v>
      </c>
      <c r="G1488" s="10" t="s">
        <v>4712</v>
      </c>
      <c r="H1488" s="10" t="s">
        <v>4728</v>
      </c>
      <c r="I1488" s="10">
        <v>0</v>
      </c>
      <c r="J1488" s="11">
        <v>346.02511443518608</v>
      </c>
      <c r="K1488" s="11">
        <f>IF(Tabela1[[#This Row],[distância '[km']]]&gt;100,TRUNC(Tabela1[[#This Row],[distância '[km']]]/'Custos Unitários'!$C$7,0),0)</f>
        <v>4</v>
      </c>
      <c r="L1488" s="1">
        <f>Tabela1[[#This Row],[distância '[km']]]*(1+'Custos Unitários'!$C$8)*(('Custos Unitários'!$C$21*'Custos Unitários'!$C$4)+('Custos Unitários'!$C$22*'Custos Unitários'!$C$5))</f>
        <v>13241647.678796178</v>
      </c>
      <c r="M1488" s="1">
        <f>Tabela1[[#This Row],[Qtdade Amplificação]]*('Custos Unitários'!C$20)+IF(Tabela1[[#This Row],[Qtdade Amplificação]]&gt;4,TRUNC(Tabela1[[#This Row],[Qtdade Amplificação]]/4)*'Custos Unitários'!C$17,0)</f>
        <v>932031.08724960545</v>
      </c>
      <c r="N148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48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488" s="1">
        <f>'Custos Unitários'!$C$23*'Custos Unitários'!$C$6</f>
        <v>302692.44182889489</v>
      </c>
      <c r="Q1488" s="5">
        <f>SUM(Tabela2[[#This Row],[custo duto e fibra]:[custo infra estação]])</f>
        <v>14894154.346687485</v>
      </c>
      <c r="R1488" s="2">
        <f>Tabela1[[#This Row],[distância '[km']]]*(1+'Custos Unitários'!$C$8)*('Custos Unitários'!$C$21*'Custos Unitários'!$C$4*'Custos Unitários'!$E$21+'Custos Unitários'!$C$22*'Custos Unitários'!$C$5*'Custos Unitários'!$E$22)</f>
        <v>158899.77214555416</v>
      </c>
      <c r="S1488" s="2">
        <f>Tabela1[[#This Row],[Qtdade Amplificação]]*('Custos Unitários'!D$20)+IF(Tabela1[[#This Row],[Qtdade Amplificação]]&gt;4,TRUNC(Tabela1[[#This Row],[Qtdade Amplificação]]/4)*'Custos Unitários'!D$17,0)</f>
        <v>71649.38015674011</v>
      </c>
      <c r="T148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48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488" s="2">
        <f>'Custos Unitários'!$C$23*'Custos Unitários'!$E$23*'Custos Unitários'!$C$6</f>
        <v>24215.39534631159</v>
      </c>
      <c r="W1488" s="5">
        <f>SUM(Tabela3[[#This Row],[opex duto e fibra]:[opex infra estação]])</f>
        <v>292882.92691492394</v>
      </c>
    </row>
    <row r="1489" spans="1:23" x14ac:dyDescent="0.25">
      <c r="A1489" s="10">
        <v>510820</v>
      </c>
      <c r="B1489" s="10" t="s">
        <v>208</v>
      </c>
      <c r="C1489" s="10" t="s">
        <v>4518</v>
      </c>
      <c r="D1489" s="10" t="s">
        <v>4519</v>
      </c>
      <c r="E1489" s="10">
        <v>520340</v>
      </c>
      <c r="F1489" s="10" t="s">
        <v>42</v>
      </c>
      <c r="G1489" s="10" t="s">
        <v>498</v>
      </c>
      <c r="H1489" s="10" t="s">
        <v>499</v>
      </c>
      <c r="I1489" s="10">
        <v>1</v>
      </c>
      <c r="J1489" s="11">
        <v>48.01</v>
      </c>
      <c r="K1489" s="11">
        <f>IF(Tabela1[[#This Row],[distância '[km']]]&gt;100,TRUNC(Tabela1[[#This Row],[distância '[km']]]/'Custos Unitários'!$C$7,0),0)</f>
        <v>0</v>
      </c>
      <c r="L1489" s="1">
        <f>Tabela1[[#This Row],[distância '[km']]]*(1+'Custos Unitários'!$C$8)*(('Custos Unitários'!$C$21*'Custos Unitários'!$C$4)+('Custos Unitários'!$C$22*'Custos Unitários'!$C$5))</f>
        <v>1837240.935810985</v>
      </c>
      <c r="M1489" s="1">
        <f>Tabela1[[#This Row],[Qtdade Amplificação]]*('Custos Unitários'!C$20)+IF(Tabela1[[#This Row],[Qtdade Amplificação]]&gt;4,TRUNC(Tabela1[[#This Row],[Qtdade Amplificação]]/4)*'Custos Unitários'!C$17,0)</f>
        <v>0</v>
      </c>
      <c r="N148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8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89" s="1">
        <f>'Custos Unitários'!$C$23*'Custos Unitários'!$C$6</f>
        <v>302692.44182889489</v>
      </c>
      <c r="Q1489" s="5">
        <f>SUM(Tabela2[[#This Row],[custo duto e fibra]:[custo infra estação]])</f>
        <v>2506405.1753612161</v>
      </c>
      <c r="R1489" s="2">
        <f>Tabela1[[#This Row],[distância '[km']]]*(1+'Custos Unitários'!$C$8)*('Custos Unitários'!$C$21*'Custos Unitários'!$C$4*'Custos Unitários'!$E$21+'Custos Unitários'!$C$22*'Custos Unitários'!$C$5*'Custos Unitários'!$E$22)</f>
        <v>22046.89122973182</v>
      </c>
      <c r="S1489" s="2">
        <f>Tabela1[[#This Row],[Qtdade Amplificação]]*('Custos Unitários'!D$20)+IF(Tabela1[[#This Row],[Qtdade Amplificação]]&gt;4,TRUNC(Tabela1[[#This Row],[Qtdade Amplificação]]/4)*'Custos Unitários'!D$17,0)</f>
        <v>0</v>
      </c>
      <c r="T148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8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89" s="2">
        <f>'Custos Unitários'!$C$23*'Custos Unitários'!$E$23*'Custos Unitários'!$C$6</f>
        <v>24215.39534631159</v>
      </c>
      <c r="W1489" s="5">
        <f>SUM(Tabela3[[#This Row],[opex duto e fibra]:[opex infra estação]])</f>
        <v>79249.53173321455</v>
      </c>
    </row>
    <row r="1490" spans="1:23" x14ac:dyDescent="0.25">
      <c r="A1490" s="10">
        <v>270920</v>
      </c>
      <c r="B1490" s="10" t="s">
        <v>589</v>
      </c>
      <c r="C1490" s="10" t="s">
        <v>4520</v>
      </c>
      <c r="D1490" s="10" t="s">
        <v>4521</v>
      </c>
      <c r="E1490" s="10">
        <v>280010</v>
      </c>
      <c r="F1490" s="10" t="s">
        <v>816</v>
      </c>
      <c r="G1490" s="10" t="s">
        <v>4943</v>
      </c>
      <c r="H1490" s="10" t="s">
        <v>4944</v>
      </c>
      <c r="I1490" s="10">
        <v>1</v>
      </c>
      <c r="J1490" s="11">
        <v>96.706999999999994</v>
      </c>
      <c r="K1490" s="11">
        <f>IF(Tabela1[[#This Row],[distância '[km']]]&gt;100,TRUNC(Tabela1[[#This Row],[distância '[km']]]/'Custos Unitários'!$C$7,0),0)</f>
        <v>0</v>
      </c>
      <c r="L1490" s="1">
        <f>Tabela1[[#This Row],[distância '[km']]]*(1+'Custos Unitários'!$C$8)*(('Custos Unitários'!$C$21*'Custos Unitários'!$C$4)+('Custos Unitários'!$C$22*'Custos Unitários'!$C$5))</f>
        <v>3700771.9054253888</v>
      </c>
      <c r="M1490" s="1">
        <f>Tabela1[[#This Row],[Qtdade Amplificação]]*('Custos Unitários'!C$20)+IF(Tabela1[[#This Row],[Qtdade Amplificação]]&gt;4,TRUNC(Tabela1[[#This Row],[Qtdade Amplificação]]/4)*'Custos Unitários'!C$17,0)</f>
        <v>0</v>
      </c>
      <c r="N149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49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490" s="1">
        <f>'Custos Unitários'!$C$23*'Custos Unitários'!$C$6</f>
        <v>302692.44182889489</v>
      </c>
      <c r="Q1490" s="5">
        <f>SUM(Tabela2[[#This Row],[custo duto e fibra]:[custo infra estação]])</f>
        <v>4421247.4860670893</v>
      </c>
      <c r="R1490" s="2">
        <f>Tabela1[[#This Row],[distância '[km']]]*(1+'Custos Unitários'!$C$8)*('Custos Unitários'!$C$21*'Custos Unitários'!$C$4*'Custos Unitários'!$E$21+'Custos Unitários'!$C$22*'Custos Unitários'!$C$5*'Custos Unitários'!$E$22)</f>
        <v>44409.262865104669</v>
      </c>
      <c r="S1490" s="2">
        <f>Tabela1[[#This Row],[Qtdade Amplificação]]*('Custos Unitários'!D$20)+IF(Tabela1[[#This Row],[Qtdade Amplificação]]&gt;4,TRUNC(Tabela1[[#This Row],[Qtdade Amplificação]]/4)*'Custos Unitários'!D$17,0)</f>
        <v>0</v>
      </c>
      <c r="T149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49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490" s="2">
        <f>'Custos Unitários'!$C$23*'Custos Unitários'!$E$23*'Custos Unitários'!$C$6</f>
        <v>24215.39534631159</v>
      </c>
      <c r="W1490" s="5">
        <f>SUM(Tabela3[[#This Row],[opex duto e fibra]:[opex infra estação]])</f>
        <v>106743.03747773434</v>
      </c>
    </row>
    <row r="1491" spans="1:23" x14ac:dyDescent="0.25">
      <c r="A1491" s="10">
        <v>150805</v>
      </c>
      <c r="B1491" s="10" t="s">
        <v>14</v>
      </c>
      <c r="C1491" s="10" t="s">
        <v>4522</v>
      </c>
      <c r="D1491" s="10" t="s">
        <v>4523</v>
      </c>
      <c r="E1491" s="10">
        <v>150360</v>
      </c>
      <c r="F1491" s="10" t="s">
        <v>14</v>
      </c>
      <c r="G1491" s="10" t="s">
        <v>2284</v>
      </c>
      <c r="H1491" s="10" t="s">
        <v>2285</v>
      </c>
      <c r="I1491" s="10">
        <v>1</v>
      </c>
      <c r="J1491" s="11">
        <v>70.926000000000002</v>
      </c>
      <c r="K1491" s="11">
        <f>IF(Tabela1[[#This Row],[distância '[km']]]&gt;100,TRUNC(Tabela1[[#This Row],[distância '[km']]]/'Custos Unitários'!$C$7,0),0)</f>
        <v>0</v>
      </c>
      <c r="L1491" s="1">
        <f>Tabela1[[#This Row],[distância '[km']]]*(1+'Custos Unitários'!$C$8)*(('Custos Unitários'!$C$21*'Custos Unitários'!$C$4)+('Custos Unitários'!$C$22*'Custos Unitários'!$C$5))</f>
        <v>2714187.6820106213</v>
      </c>
      <c r="M1491" s="1">
        <f>Tabela1[[#This Row],[Qtdade Amplificação]]*('Custos Unitários'!C$20)+IF(Tabela1[[#This Row],[Qtdade Amplificação]]&gt;4,TRUNC(Tabela1[[#This Row],[Qtdade Amplificação]]/4)*'Custos Unitários'!C$17,0)</f>
        <v>0</v>
      </c>
      <c r="N149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49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491" s="1">
        <f>'Custos Unitários'!$C$23*'Custos Unitários'!$C$6</f>
        <v>302692.44182889489</v>
      </c>
      <c r="Q1491" s="5">
        <f>SUM(Tabela2[[#This Row],[custo duto e fibra]:[custo infra estação]])</f>
        <v>3388761.6095114946</v>
      </c>
      <c r="R1491" s="2">
        <f>Tabela1[[#This Row],[distância '[km']]]*(1+'Custos Unitários'!$C$8)*('Custos Unitários'!$C$21*'Custos Unitários'!$C$4*'Custos Unitários'!$E$21+'Custos Unitários'!$C$22*'Custos Unitários'!$C$5*'Custos Unitários'!$E$22)</f>
        <v>32570.252184127457</v>
      </c>
      <c r="S1491" s="2">
        <f>Tabela1[[#This Row],[Qtdade Amplificação]]*('Custos Unitários'!D$20)+IF(Tabela1[[#This Row],[Qtdade Amplificação]]&gt;4,TRUNC(Tabela1[[#This Row],[Qtdade Amplificação]]/4)*'Custos Unitários'!D$17,0)</f>
        <v>0</v>
      </c>
      <c r="T149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49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491" s="2">
        <f>'Custos Unitários'!$C$23*'Custos Unitários'!$E$23*'Custos Unitários'!$C$6</f>
        <v>24215.39534631159</v>
      </c>
      <c r="W1491" s="5">
        <f>SUM(Tabela3[[#This Row],[opex duto e fibra]:[opex infra estação]])</f>
        <v>90313.861482674401</v>
      </c>
    </row>
    <row r="1492" spans="1:23" x14ac:dyDescent="0.25">
      <c r="A1492" s="10">
        <v>293180</v>
      </c>
      <c r="B1492" s="10" t="s">
        <v>8</v>
      </c>
      <c r="C1492" s="10" t="s">
        <v>4524</v>
      </c>
      <c r="D1492" s="10" t="s">
        <v>4525</v>
      </c>
      <c r="E1492" s="10">
        <v>290689</v>
      </c>
      <c r="F1492" s="10" t="s">
        <v>8</v>
      </c>
      <c r="G1492" s="10" t="s">
        <v>608</v>
      </c>
      <c r="H1492" s="10" t="s">
        <v>609</v>
      </c>
      <c r="I1492" s="10">
        <v>1</v>
      </c>
      <c r="J1492" s="11">
        <v>40.872</v>
      </c>
      <c r="K1492" s="11">
        <f>IF(Tabela1[[#This Row],[distância '[km']]]&gt;100,TRUNC(Tabela1[[#This Row],[distância '[km']]]/'Custos Unitários'!$C$7,0),0)</f>
        <v>0</v>
      </c>
      <c r="L1492" s="1">
        <f>Tabela1[[#This Row],[distância '[km']]]*(1+'Custos Unitários'!$C$8)*(('Custos Unitários'!$C$21*'Custos Unitários'!$C$4)+('Custos Unitários'!$C$22*'Custos Unitários'!$C$5))</f>
        <v>1564084.8058418368</v>
      </c>
      <c r="M1492" s="1">
        <f>Tabela1[[#This Row],[Qtdade Amplificação]]*('Custos Unitários'!C$20)+IF(Tabela1[[#This Row],[Qtdade Amplificação]]&gt;4,TRUNC(Tabela1[[#This Row],[Qtdade Amplificação]]/4)*'Custos Unitários'!C$17,0)</f>
        <v>0</v>
      </c>
      <c r="N149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9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92" s="1">
        <f>'Custos Unitários'!$C$23*'Custos Unitários'!$C$6</f>
        <v>302692.44182889489</v>
      </c>
      <c r="Q1492" s="5">
        <f>SUM(Tabela2[[#This Row],[custo duto e fibra]:[custo infra estação]])</f>
        <v>2233249.0453920681</v>
      </c>
      <c r="R1492" s="2">
        <f>Tabela1[[#This Row],[distância '[km']]]*(1+'Custos Unitários'!$C$8)*('Custos Unitários'!$C$21*'Custos Unitários'!$C$4*'Custos Unitários'!$E$21+'Custos Unitários'!$C$22*'Custos Unitários'!$C$5*'Custos Unitários'!$E$22)</f>
        <v>18769.017670102043</v>
      </c>
      <c r="S1492" s="2">
        <f>Tabela1[[#This Row],[Qtdade Amplificação]]*('Custos Unitários'!D$20)+IF(Tabela1[[#This Row],[Qtdade Amplificação]]&gt;4,TRUNC(Tabela1[[#This Row],[Qtdade Amplificação]]/4)*'Custos Unitários'!D$17,0)</f>
        <v>0</v>
      </c>
      <c r="T149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9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92" s="2">
        <f>'Custos Unitários'!$C$23*'Custos Unitários'!$E$23*'Custos Unitários'!$C$6</f>
        <v>24215.39534631159</v>
      </c>
      <c r="W1492" s="5">
        <f>SUM(Tabela3[[#This Row],[opex duto e fibra]:[opex infra estação]])</f>
        <v>75971.658173584772</v>
      </c>
    </row>
    <row r="1493" spans="1:23" x14ac:dyDescent="0.25">
      <c r="A1493" s="10">
        <v>355490</v>
      </c>
      <c r="B1493" s="10" t="s">
        <v>158</v>
      </c>
      <c r="C1493" s="10" t="s">
        <v>2976</v>
      </c>
      <c r="D1493" s="10" t="s">
        <v>2977</v>
      </c>
      <c r="E1493" s="10">
        <v>354660</v>
      </c>
      <c r="F1493" s="10" t="s">
        <v>158</v>
      </c>
      <c r="G1493" s="10" t="s">
        <v>4905</v>
      </c>
      <c r="H1493" s="10" t="s">
        <v>4906</v>
      </c>
      <c r="I1493" s="10">
        <v>1</v>
      </c>
      <c r="J1493" s="11">
        <v>6.1559999999999997</v>
      </c>
      <c r="K1493" s="11">
        <f>IF(Tabela1[[#This Row],[distância '[km']]]&gt;100,TRUNC(Tabela1[[#This Row],[distância '[km']]]/'Custos Unitários'!$C$7,0),0)</f>
        <v>0</v>
      </c>
      <c r="L1493" s="1">
        <f>Tabela1[[#This Row],[distância '[km']]]*(1+'Custos Unitários'!$C$8)*(('Custos Unitários'!$C$21*'Custos Unitários'!$C$4)+('Custos Unitários'!$C$22*'Custos Unitários'!$C$5))</f>
        <v>235577.07146120441</v>
      </c>
      <c r="M1493" s="1">
        <f>Tabela1[[#This Row],[Qtdade Amplificação]]*('Custos Unitários'!C$20)+IF(Tabela1[[#This Row],[Qtdade Amplificação]]&gt;4,TRUNC(Tabela1[[#This Row],[Qtdade Amplificação]]/4)*'Custos Unitários'!C$17,0)</f>
        <v>0</v>
      </c>
      <c r="N149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9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93" s="1">
        <f>'Custos Unitários'!$C$23*'Custos Unitários'!$C$6</f>
        <v>302692.44182889489</v>
      </c>
      <c r="Q1493" s="5">
        <f>SUM(Tabela2[[#This Row],[custo duto e fibra]:[custo infra estação]])</f>
        <v>904741.31101143558</v>
      </c>
      <c r="R1493" s="2">
        <f>Tabela1[[#This Row],[distância '[km']]]*(1+'Custos Unitários'!$C$8)*('Custos Unitários'!$C$21*'Custos Unitários'!$C$4*'Custos Unitários'!$E$21+'Custos Unitários'!$C$22*'Custos Unitários'!$C$5*'Custos Unitários'!$E$22)</f>
        <v>2826.9248575344532</v>
      </c>
      <c r="S1493" s="2">
        <f>Tabela1[[#This Row],[Qtdade Amplificação]]*('Custos Unitários'!D$20)+IF(Tabela1[[#This Row],[Qtdade Amplificação]]&gt;4,TRUNC(Tabela1[[#This Row],[Qtdade Amplificação]]/4)*'Custos Unitários'!D$17,0)</f>
        <v>0</v>
      </c>
      <c r="T149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9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93" s="2">
        <f>'Custos Unitários'!$C$23*'Custos Unitários'!$E$23*'Custos Unitários'!$C$6</f>
        <v>24215.39534631159</v>
      </c>
      <c r="W1493" s="5">
        <f>SUM(Tabela3[[#This Row],[opex duto e fibra]:[opex infra estação]])</f>
        <v>60029.565361017179</v>
      </c>
    </row>
    <row r="1494" spans="1:23" x14ac:dyDescent="0.25">
      <c r="A1494" s="10">
        <v>522130</v>
      </c>
      <c r="B1494" s="10" t="s">
        <v>42</v>
      </c>
      <c r="C1494" s="10" t="s">
        <v>4526</v>
      </c>
      <c r="D1494" s="10" t="s">
        <v>4527</v>
      </c>
      <c r="E1494" s="10">
        <v>521550</v>
      </c>
      <c r="F1494" s="10" t="s">
        <v>42</v>
      </c>
      <c r="G1494" s="10" t="s">
        <v>4528</v>
      </c>
      <c r="H1494" s="10" t="s">
        <v>4529</v>
      </c>
      <c r="I1494" s="10">
        <v>1</v>
      </c>
      <c r="J1494" s="11">
        <v>17.613</v>
      </c>
      <c r="K1494" s="11">
        <f>IF(Tabela1[[#This Row],[distância '[km']]]&gt;100,TRUNC(Tabela1[[#This Row],[distância '[km']]]/'Custos Unitários'!$C$7,0),0)</f>
        <v>0</v>
      </c>
      <c r="L1494" s="1">
        <f>Tabela1[[#This Row],[distância '[km']]]*(1+'Custos Unitários'!$C$8)*(('Custos Unitários'!$C$21*'Custos Unitários'!$C$4)+('Custos Unitários'!$C$22*'Custos Unitários'!$C$5))</f>
        <v>674012.17668066826</v>
      </c>
      <c r="M1494" s="1">
        <f>Tabela1[[#This Row],[Qtdade Amplificação]]*('Custos Unitários'!C$20)+IF(Tabela1[[#This Row],[Qtdade Amplificação]]&gt;4,TRUNC(Tabela1[[#This Row],[Qtdade Amplificação]]/4)*'Custos Unitários'!C$17,0)</f>
        <v>0</v>
      </c>
      <c r="N149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9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94" s="1">
        <f>'Custos Unitários'!$C$23*'Custos Unitários'!$C$6</f>
        <v>302692.44182889489</v>
      </c>
      <c r="Q1494" s="5">
        <f>SUM(Tabela2[[#This Row],[custo duto e fibra]:[custo infra estação]])</f>
        <v>1343176.4162308995</v>
      </c>
      <c r="R1494" s="2">
        <f>Tabela1[[#This Row],[distância '[km']]]*(1+'Custos Unitários'!$C$8)*('Custos Unitários'!$C$21*'Custos Unitários'!$C$4*'Custos Unitários'!$E$21+'Custos Unitários'!$C$22*'Custos Unitários'!$C$5*'Custos Unitários'!$E$22)</f>
        <v>8088.1461201680195</v>
      </c>
      <c r="S1494" s="2">
        <f>Tabela1[[#This Row],[Qtdade Amplificação]]*('Custos Unitários'!D$20)+IF(Tabela1[[#This Row],[Qtdade Amplificação]]&gt;4,TRUNC(Tabela1[[#This Row],[Qtdade Amplificação]]/4)*'Custos Unitários'!D$17,0)</f>
        <v>0</v>
      </c>
      <c r="T149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9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94" s="2">
        <f>'Custos Unitários'!$C$23*'Custos Unitários'!$E$23*'Custos Unitários'!$C$6</f>
        <v>24215.39534631159</v>
      </c>
      <c r="W1494" s="5">
        <f>SUM(Tabela3[[#This Row],[opex duto e fibra]:[opex infra estação]])</f>
        <v>65290.78662365074</v>
      </c>
    </row>
    <row r="1495" spans="1:23" x14ac:dyDescent="0.25">
      <c r="A1495" s="10">
        <v>316950</v>
      </c>
      <c r="B1495" s="10" t="s">
        <v>37</v>
      </c>
      <c r="C1495" s="10" t="s">
        <v>4531</v>
      </c>
      <c r="D1495" s="10" t="s">
        <v>4532</v>
      </c>
      <c r="E1495" s="10">
        <v>311840</v>
      </c>
      <c r="F1495" s="10" t="s">
        <v>37</v>
      </c>
      <c r="G1495" s="10" t="s">
        <v>1484</v>
      </c>
      <c r="H1495" s="10" t="s">
        <v>1485</v>
      </c>
      <c r="I1495" s="10">
        <v>1</v>
      </c>
      <c r="J1495" s="11">
        <v>36.384</v>
      </c>
      <c r="K1495" s="11">
        <f>IF(Tabela1[[#This Row],[distância '[km']]]&gt;100,TRUNC(Tabela1[[#This Row],[distância '[km']]]/'Custos Unitários'!$C$7,0),0)</f>
        <v>0</v>
      </c>
      <c r="L1495" s="1">
        <f>Tabela1[[#This Row],[distância '[km']]]*(1+'Custos Unitários'!$C$8)*(('Custos Unitários'!$C$21*'Custos Unitários'!$C$4)+('Custos Unitários'!$C$22*'Custos Unitários'!$C$5))</f>
        <v>1392338.5588116411</v>
      </c>
      <c r="M1495" s="1">
        <f>Tabela1[[#This Row],[Qtdade Amplificação]]*('Custos Unitários'!C$20)+IF(Tabela1[[#This Row],[Qtdade Amplificação]]&gt;4,TRUNC(Tabela1[[#This Row],[Qtdade Amplificação]]/4)*'Custos Unitários'!C$17,0)</f>
        <v>0</v>
      </c>
      <c r="N149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9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95" s="1">
        <f>'Custos Unitários'!$C$23*'Custos Unitários'!$C$6</f>
        <v>302692.44182889489</v>
      </c>
      <c r="Q1495" s="5">
        <f>SUM(Tabela2[[#This Row],[custo duto e fibra]:[custo infra estação]])</f>
        <v>2061502.7983618721</v>
      </c>
      <c r="R1495" s="2">
        <f>Tabela1[[#This Row],[distância '[km']]]*(1+'Custos Unitários'!$C$8)*('Custos Unitários'!$C$21*'Custos Unitários'!$C$4*'Custos Unitários'!$E$21+'Custos Unitários'!$C$22*'Custos Unitários'!$C$5*'Custos Unitários'!$E$22)</f>
        <v>16708.062705739692</v>
      </c>
      <c r="S1495" s="2">
        <f>Tabela1[[#This Row],[Qtdade Amplificação]]*('Custos Unitários'!D$20)+IF(Tabela1[[#This Row],[Qtdade Amplificação]]&gt;4,TRUNC(Tabela1[[#This Row],[Qtdade Amplificação]]/4)*'Custos Unitários'!D$17,0)</f>
        <v>0</v>
      </c>
      <c r="T149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9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95" s="2">
        <f>'Custos Unitários'!$C$23*'Custos Unitários'!$E$23*'Custos Unitários'!$C$6</f>
        <v>24215.39534631159</v>
      </c>
      <c r="W1495" s="5">
        <f>SUM(Tabela3[[#This Row],[opex duto e fibra]:[opex infra estação]])</f>
        <v>73910.703209222411</v>
      </c>
    </row>
    <row r="1496" spans="1:23" x14ac:dyDescent="0.25">
      <c r="A1496" s="10">
        <v>432215</v>
      </c>
      <c r="B1496" s="10" t="s">
        <v>32</v>
      </c>
      <c r="C1496" s="10" t="s">
        <v>4533</v>
      </c>
      <c r="D1496" s="10" t="s">
        <v>4534</v>
      </c>
      <c r="E1496" s="10">
        <v>431087</v>
      </c>
      <c r="F1496" s="10" t="s">
        <v>32</v>
      </c>
      <c r="G1496" s="10" t="s">
        <v>1687</v>
      </c>
      <c r="H1496" s="10" t="s">
        <v>1688</v>
      </c>
      <c r="I1496" s="10">
        <v>1</v>
      </c>
      <c r="J1496" s="11">
        <v>18.356999999999999</v>
      </c>
      <c r="K1496" s="11">
        <f>IF(Tabela1[[#This Row],[distância '[km']]]&gt;100,TRUNC(Tabela1[[#This Row],[distância '[km']]]/'Custos Unitários'!$C$7,0),0)</f>
        <v>0</v>
      </c>
      <c r="L1496" s="1">
        <f>Tabela1[[#This Row],[distância '[km']]]*(1+'Custos Unitários'!$C$8)*(('Custos Unitários'!$C$21*'Custos Unitários'!$C$4)+('Custos Unitários'!$C$22*'Custos Unitários'!$C$5))</f>
        <v>702483.47966428346</v>
      </c>
      <c r="M1496" s="1">
        <f>Tabela1[[#This Row],[Qtdade Amplificação]]*('Custos Unitários'!C$20)+IF(Tabela1[[#This Row],[Qtdade Amplificação]]&gt;4,TRUNC(Tabela1[[#This Row],[Qtdade Amplificação]]/4)*'Custos Unitários'!C$17,0)</f>
        <v>0</v>
      </c>
      <c r="N149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9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96" s="1">
        <f>'Custos Unitários'!$C$23*'Custos Unitários'!$C$6</f>
        <v>302692.44182889489</v>
      </c>
      <c r="Q1496" s="5">
        <f>SUM(Tabela2[[#This Row],[custo duto e fibra]:[custo infra estação]])</f>
        <v>1371647.7192145146</v>
      </c>
      <c r="R1496" s="2">
        <f>Tabela1[[#This Row],[distância '[km']]]*(1+'Custos Unitários'!$C$8)*('Custos Unitários'!$C$21*'Custos Unitários'!$C$4*'Custos Unitários'!$E$21+'Custos Unitários'!$C$22*'Custos Unitários'!$C$5*'Custos Unitários'!$E$22)</f>
        <v>8429.8017559714026</v>
      </c>
      <c r="S1496" s="2">
        <f>Tabela1[[#This Row],[Qtdade Amplificação]]*('Custos Unitários'!D$20)+IF(Tabela1[[#This Row],[Qtdade Amplificação]]&gt;4,TRUNC(Tabela1[[#This Row],[Qtdade Amplificação]]/4)*'Custos Unitários'!D$17,0)</f>
        <v>0</v>
      </c>
      <c r="T149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9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96" s="2">
        <f>'Custos Unitários'!$C$23*'Custos Unitários'!$E$23*'Custos Unitários'!$C$6</f>
        <v>24215.39534631159</v>
      </c>
      <c r="W1496" s="5">
        <f>SUM(Tabela3[[#This Row],[opex duto e fibra]:[opex infra estação]])</f>
        <v>65632.442259454125</v>
      </c>
    </row>
    <row r="1497" spans="1:23" x14ac:dyDescent="0.25">
      <c r="A1497" s="10">
        <v>211230</v>
      </c>
      <c r="B1497" s="10" t="s">
        <v>17</v>
      </c>
      <c r="C1497" s="10" t="s">
        <v>4535</v>
      </c>
      <c r="D1497" s="10" t="s">
        <v>4536</v>
      </c>
      <c r="E1497" s="10">
        <v>210910</v>
      </c>
      <c r="F1497" s="10" t="s">
        <v>17</v>
      </c>
      <c r="G1497" s="10" t="s">
        <v>1871</v>
      </c>
      <c r="H1497" s="10" t="s">
        <v>1872</v>
      </c>
      <c r="I1497" s="10">
        <v>1</v>
      </c>
      <c r="J1497" s="11">
        <v>23.843</v>
      </c>
      <c r="K1497" s="11">
        <f>IF(Tabela1[[#This Row],[distância '[km']]]&gt;100,TRUNC(Tabela1[[#This Row],[distância '[km']]]/'Custos Unitários'!$C$7,0),0)</f>
        <v>0</v>
      </c>
      <c r="L1497" s="1">
        <f>Tabela1[[#This Row],[distância '[km']]]*(1+'Custos Unitários'!$C$8)*(('Custos Unitários'!$C$21*'Custos Unitários'!$C$4)+('Custos Unitários'!$C$22*'Custos Unitários'!$C$5))</f>
        <v>912421.07128809241</v>
      </c>
      <c r="M1497" s="1">
        <f>Tabela1[[#This Row],[Qtdade Amplificação]]*('Custos Unitários'!C$20)+IF(Tabela1[[#This Row],[Qtdade Amplificação]]&gt;4,TRUNC(Tabela1[[#This Row],[Qtdade Amplificação]]/4)*'Custos Unitários'!C$17,0)</f>
        <v>0</v>
      </c>
      <c r="N149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9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97" s="1">
        <f>'Custos Unitários'!$C$23*'Custos Unitários'!$C$6</f>
        <v>302692.44182889489</v>
      </c>
      <c r="Q1497" s="5">
        <f>SUM(Tabela2[[#This Row],[custo duto e fibra]:[custo infra estação]])</f>
        <v>1581585.3108383236</v>
      </c>
      <c r="R1497" s="2">
        <f>Tabela1[[#This Row],[distância '[km']]]*(1+'Custos Unitários'!$C$8)*('Custos Unitários'!$C$21*'Custos Unitários'!$C$4*'Custos Unitários'!$E$21+'Custos Unitários'!$C$22*'Custos Unitários'!$C$5*'Custos Unitários'!$E$22)</f>
        <v>10949.05285545711</v>
      </c>
      <c r="S1497" s="2">
        <f>Tabela1[[#This Row],[Qtdade Amplificação]]*('Custos Unitários'!D$20)+IF(Tabela1[[#This Row],[Qtdade Amplificação]]&gt;4,TRUNC(Tabela1[[#This Row],[Qtdade Amplificação]]/4)*'Custos Unitários'!D$17,0)</f>
        <v>0</v>
      </c>
      <c r="T149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9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97" s="2">
        <f>'Custos Unitários'!$C$23*'Custos Unitários'!$E$23*'Custos Unitários'!$C$6</f>
        <v>24215.39534631159</v>
      </c>
      <c r="W1497" s="5">
        <f>SUM(Tabela3[[#This Row],[opex duto e fibra]:[opex infra estação]])</f>
        <v>68151.69335893984</v>
      </c>
    </row>
    <row r="1498" spans="1:23" x14ac:dyDescent="0.25">
      <c r="A1498" s="10">
        <v>261580</v>
      </c>
      <c r="B1498" s="10" t="s">
        <v>13</v>
      </c>
      <c r="C1498" s="10" t="s">
        <v>4537</v>
      </c>
      <c r="D1498" s="10" t="s">
        <v>4538</v>
      </c>
      <c r="E1498" s="10">
        <v>260750</v>
      </c>
      <c r="F1498" s="10" t="s">
        <v>13</v>
      </c>
      <c r="G1498" s="10" t="s">
        <v>4945</v>
      </c>
      <c r="H1498" s="10" t="s">
        <v>4946</v>
      </c>
      <c r="I1498" s="10">
        <v>1</v>
      </c>
      <c r="J1498" s="11">
        <v>26.956</v>
      </c>
      <c r="K1498" s="11">
        <f>IF(Tabela1[[#This Row],[distância '[km']]]&gt;100,TRUNC(Tabela1[[#This Row],[distância '[km']]]/'Custos Unitários'!$C$7,0),0)</f>
        <v>0</v>
      </c>
      <c r="L1498" s="1">
        <f>Tabela1[[#This Row],[distância '[km']]]*(1+'Custos Unitários'!$C$8)*(('Custos Unitários'!$C$21*'Custos Unitários'!$C$4)+('Custos Unitários'!$C$22*'Custos Unitários'!$C$5))</f>
        <v>1031548.9828310959</v>
      </c>
      <c r="M1498" s="1">
        <f>Tabela1[[#This Row],[Qtdade Amplificação]]*('Custos Unitários'!C$20)+IF(Tabela1[[#This Row],[Qtdade Amplificação]]&gt;4,TRUNC(Tabela1[[#This Row],[Qtdade Amplificação]]/4)*'Custos Unitários'!C$17,0)</f>
        <v>0</v>
      </c>
      <c r="N149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9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98" s="1">
        <f>'Custos Unitários'!$C$23*'Custos Unitários'!$C$6</f>
        <v>302692.44182889489</v>
      </c>
      <c r="Q1498" s="5">
        <f>SUM(Tabela2[[#This Row],[custo duto e fibra]:[custo infra estação]])</f>
        <v>1700713.2223813271</v>
      </c>
      <c r="R1498" s="2">
        <f>Tabela1[[#This Row],[distância '[km']]]*(1+'Custos Unitários'!$C$8)*('Custos Unitários'!$C$21*'Custos Unitários'!$C$4*'Custos Unitários'!$E$21+'Custos Unitários'!$C$22*'Custos Unitários'!$C$5*'Custos Unitários'!$E$22)</f>
        <v>12378.587793973153</v>
      </c>
      <c r="S1498" s="2">
        <f>Tabela1[[#This Row],[Qtdade Amplificação]]*('Custos Unitários'!D$20)+IF(Tabela1[[#This Row],[Qtdade Amplificação]]&gt;4,TRUNC(Tabela1[[#This Row],[Qtdade Amplificação]]/4)*'Custos Unitários'!D$17,0)</f>
        <v>0</v>
      </c>
      <c r="T149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9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98" s="2">
        <f>'Custos Unitários'!$C$23*'Custos Unitários'!$E$23*'Custos Unitários'!$C$6</f>
        <v>24215.39534631159</v>
      </c>
      <c r="W1498" s="5">
        <f>SUM(Tabela3[[#This Row],[opex duto e fibra]:[opex infra estação]])</f>
        <v>69581.228297455877</v>
      </c>
    </row>
    <row r="1499" spans="1:23" x14ac:dyDescent="0.25">
      <c r="A1499" s="10">
        <v>432218</v>
      </c>
      <c r="B1499" s="10" t="s">
        <v>32</v>
      </c>
      <c r="C1499" s="10" t="s">
        <v>4541</v>
      </c>
      <c r="D1499" s="10" t="s">
        <v>4542</v>
      </c>
      <c r="E1499" s="10">
        <v>431795</v>
      </c>
      <c r="F1499" s="10" t="s">
        <v>32</v>
      </c>
      <c r="G1499" s="10" t="s">
        <v>3953</v>
      </c>
      <c r="H1499" s="10" t="s">
        <v>3954</v>
      </c>
      <c r="I1499" s="10">
        <v>1</v>
      </c>
      <c r="J1499" s="11">
        <v>13.605</v>
      </c>
      <c r="K1499" s="11">
        <f>IF(Tabela1[[#This Row],[distância '[km']]]&gt;100,TRUNC(Tabela1[[#This Row],[distância '[km']]]/'Custos Unitários'!$C$7,0),0)</f>
        <v>0</v>
      </c>
      <c r="L1499" s="1">
        <f>Tabela1[[#This Row],[distância '[km']]]*(1+'Custos Unitários'!$C$8)*(('Custos Unitários'!$C$21*'Custos Unitários'!$C$4)+('Custos Unitários'!$C$22*'Custos Unitários'!$C$5))</f>
        <v>520634.51222054684</v>
      </c>
      <c r="M1499" s="1">
        <f>Tabela1[[#This Row],[Qtdade Amplificação]]*('Custos Unitários'!C$20)+IF(Tabela1[[#This Row],[Qtdade Amplificação]]&gt;4,TRUNC(Tabela1[[#This Row],[Qtdade Amplificação]]/4)*'Custos Unitários'!C$17,0)</f>
        <v>0</v>
      </c>
      <c r="N149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49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499" s="1">
        <f>'Custos Unitários'!$C$23*'Custos Unitários'!$C$6</f>
        <v>302692.44182889489</v>
      </c>
      <c r="Q1499" s="5">
        <f>SUM(Tabela2[[#This Row],[custo duto e fibra]:[custo infra estação]])</f>
        <v>1189798.7517707781</v>
      </c>
      <c r="R1499" s="2">
        <f>Tabela1[[#This Row],[distância '[km']]]*(1+'Custos Unitários'!$C$8)*('Custos Unitários'!$C$21*'Custos Unitários'!$C$4*'Custos Unitários'!$E$21+'Custos Unitários'!$C$22*'Custos Unitários'!$C$5*'Custos Unitários'!$E$22)</f>
        <v>6247.6141466465624</v>
      </c>
      <c r="S1499" s="2">
        <f>Tabela1[[#This Row],[Qtdade Amplificação]]*('Custos Unitários'!D$20)+IF(Tabela1[[#This Row],[Qtdade Amplificação]]&gt;4,TRUNC(Tabela1[[#This Row],[Qtdade Amplificação]]/4)*'Custos Unitários'!D$17,0)</f>
        <v>0</v>
      </c>
      <c r="T149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49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499" s="2">
        <f>'Custos Unitários'!$C$23*'Custos Unitários'!$E$23*'Custos Unitários'!$C$6</f>
        <v>24215.39534631159</v>
      </c>
      <c r="W1499" s="5">
        <f>SUM(Tabela3[[#This Row],[opex duto e fibra]:[opex infra estação]])</f>
        <v>63450.254650129289</v>
      </c>
    </row>
    <row r="1500" spans="1:23" x14ac:dyDescent="0.25">
      <c r="A1500" s="10">
        <v>261590</v>
      </c>
      <c r="B1500" s="10" t="s">
        <v>13</v>
      </c>
      <c r="C1500" s="10" t="s">
        <v>4543</v>
      </c>
      <c r="D1500" s="10" t="s">
        <v>4544</v>
      </c>
      <c r="E1500" s="10">
        <v>261360</v>
      </c>
      <c r="F1500" s="10" t="s">
        <v>13</v>
      </c>
      <c r="G1500" s="10" t="s">
        <v>4134</v>
      </c>
      <c r="H1500" s="10" t="s">
        <v>4135</v>
      </c>
      <c r="I1500" s="10">
        <v>1</v>
      </c>
      <c r="J1500" s="11">
        <v>19.015000000000001</v>
      </c>
      <c r="K1500" s="11">
        <f>IF(Tabela1[[#This Row],[distância '[km']]]&gt;100,TRUNC(Tabela1[[#This Row],[distância '[km']]]/'Custos Unitários'!$C$7,0),0)</f>
        <v>0</v>
      </c>
      <c r="L1500" s="1">
        <f>Tabela1[[#This Row],[distância '[km']]]*(1+'Custos Unitários'!$C$8)*(('Custos Unitários'!$C$21*'Custos Unitários'!$C$4)+('Custos Unitários'!$C$22*'Custos Unitários'!$C$5))</f>
        <v>727663.74493742734</v>
      </c>
      <c r="M1500" s="1">
        <f>Tabela1[[#This Row],[Qtdade Amplificação]]*('Custos Unitários'!C$20)+IF(Tabela1[[#This Row],[Qtdade Amplificação]]&gt;4,TRUNC(Tabela1[[#This Row],[Qtdade Amplificação]]/4)*'Custos Unitários'!C$17,0)</f>
        <v>0</v>
      </c>
      <c r="N150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0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00" s="1">
        <f>'Custos Unitários'!$C$23*'Custos Unitários'!$C$6</f>
        <v>302692.44182889489</v>
      </c>
      <c r="Q1500" s="5">
        <f>SUM(Tabela2[[#This Row],[custo duto e fibra]:[custo infra estação]])</f>
        <v>1396827.9844876586</v>
      </c>
      <c r="R1500" s="2">
        <f>Tabela1[[#This Row],[distância '[km']]]*(1+'Custos Unitários'!$C$8)*('Custos Unitários'!$C$21*'Custos Unitários'!$C$4*'Custos Unitários'!$E$21+'Custos Unitários'!$C$22*'Custos Unitários'!$C$5*'Custos Unitários'!$E$22)</f>
        <v>8731.9649392491283</v>
      </c>
      <c r="S1500" s="2">
        <f>Tabela1[[#This Row],[Qtdade Amplificação]]*('Custos Unitários'!D$20)+IF(Tabela1[[#This Row],[Qtdade Amplificação]]&gt;4,TRUNC(Tabela1[[#This Row],[Qtdade Amplificação]]/4)*'Custos Unitários'!D$17,0)</f>
        <v>0</v>
      </c>
      <c r="T150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0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00" s="2">
        <f>'Custos Unitários'!$C$23*'Custos Unitários'!$E$23*'Custos Unitários'!$C$6</f>
        <v>24215.39534631159</v>
      </c>
      <c r="W1500" s="5">
        <f>SUM(Tabela3[[#This Row],[opex duto e fibra]:[opex infra estação]])</f>
        <v>65934.60544273186</v>
      </c>
    </row>
    <row r="1501" spans="1:23" x14ac:dyDescent="0.25">
      <c r="A1501" s="10">
        <v>172130</v>
      </c>
      <c r="B1501" s="10" t="s">
        <v>20</v>
      </c>
      <c r="C1501" s="10" t="s">
        <v>4545</v>
      </c>
      <c r="D1501" s="10" t="s">
        <v>4546</v>
      </c>
      <c r="E1501" s="10">
        <v>171840</v>
      </c>
      <c r="F1501" s="10" t="s">
        <v>20</v>
      </c>
      <c r="G1501" s="10" t="s">
        <v>3569</v>
      </c>
      <c r="H1501" s="10" t="s">
        <v>4547</v>
      </c>
      <c r="I1501" s="10">
        <v>1</v>
      </c>
      <c r="J1501" s="11">
        <v>52.662999999999997</v>
      </c>
      <c r="K1501" s="11">
        <f>IF(Tabela1[[#This Row],[distância '[km']]]&gt;100,TRUNC(Tabela1[[#This Row],[distância '[km']]]/'Custos Unitários'!$C$7,0),0)</f>
        <v>0</v>
      </c>
      <c r="L1501" s="1">
        <f>Tabela1[[#This Row],[distância '[km']]]*(1+'Custos Unitários'!$C$8)*(('Custos Unitários'!$C$21*'Custos Unitários'!$C$4)+('Custos Unitários'!$C$22*'Custos Unitários'!$C$5))</f>
        <v>2015301.3830996437</v>
      </c>
      <c r="M1501" s="1">
        <f>Tabela1[[#This Row],[Qtdade Amplificação]]*('Custos Unitários'!C$20)+IF(Tabela1[[#This Row],[Qtdade Amplificação]]&gt;4,TRUNC(Tabela1[[#This Row],[Qtdade Amplificação]]/4)*'Custos Unitários'!C$17,0)</f>
        <v>0</v>
      </c>
      <c r="N150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50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501" s="1">
        <f>'Custos Unitários'!$C$23*'Custos Unitários'!$C$6</f>
        <v>302692.44182889489</v>
      </c>
      <c r="Q1501" s="5">
        <f>SUM(Tabela2[[#This Row],[custo duto e fibra]:[custo infra estação]])</f>
        <v>2689875.3106005173</v>
      </c>
      <c r="R1501" s="2">
        <f>Tabela1[[#This Row],[distância '[km']]]*(1+'Custos Unitários'!$C$8)*('Custos Unitários'!$C$21*'Custos Unitários'!$C$4*'Custos Unitários'!$E$21+'Custos Unitários'!$C$22*'Custos Unitários'!$C$5*'Custos Unitários'!$E$22)</f>
        <v>24183.616597195727</v>
      </c>
      <c r="S1501" s="2">
        <f>Tabela1[[#This Row],[Qtdade Amplificação]]*('Custos Unitários'!D$20)+IF(Tabela1[[#This Row],[Qtdade Amplificação]]&gt;4,TRUNC(Tabela1[[#This Row],[Qtdade Amplificação]]/4)*'Custos Unitários'!D$17,0)</f>
        <v>0</v>
      </c>
      <c r="T150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50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501" s="2">
        <f>'Custos Unitários'!$C$23*'Custos Unitários'!$E$23*'Custos Unitários'!$C$6</f>
        <v>24215.39534631159</v>
      </c>
      <c r="W1501" s="5">
        <f>SUM(Tabela3[[#This Row],[opex duto e fibra]:[opex infra estação]])</f>
        <v>81927.225895742667</v>
      </c>
    </row>
    <row r="1502" spans="1:23" x14ac:dyDescent="0.25">
      <c r="A1502" s="10">
        <v>211240</v>
      </c>
      <c r="B1502" s="10" t="s">
        <v>17</v>
      </c>
      <c r="C1502" s="10" t="s">
        <v>4548</v>
      </c>
      <c r="D1502" s="10" t="s">
        <v>4549</v>
      </c>
      <c r="E1502" s="10">
        <v>211245</v>
      </c>
      <c r="F1502" s="10" t="s">
        <v>17</v>
      </c>
      <c r="G1502" s="10" t="s">
        <v>4550</v>
      </c>
      <c r="H1502" s="10" t="s">
        <v>4551</v>
      </c>
      <c r="I1502" s="10">
        <v>1</v>
      </c>
      <c r="J1502" s="11">
        <v>86.754999999999995</v>
      </c>
      <c r="K1502" s="11">
        <f>IF(Tabela1[[#This Row],[distância '[km']]]&gt;100,TRUNC(Tabela1[[#This Row],[distância '[km']]]/'Custos Unitários'!$C$7,0),0)</f>
        <v>0</v>
      </c>
      <c r="L1502" s="1">
        <f>Tabela1[[#This Row],[distância '[km']]]*(1+'Custos Unitários'!$C$8)*(('Custos Unitários'!$C$21*'Custos Unitários'!$C$4)+('Custos Unitários'!$C$22*'Custos Unitários'!$C$5))</f>
        <v>3319929.9601391796</v>
      </c>
      <c r="M1502" s="1">
        <f>Tabela1[[#This Row],[Qtdade Amplificação]]*('Custos Unitários'!C$20)+IF(Tabela1[[#This Row],[Qtdade Amplificação]]&gt;4,TRUNC(Tabela1[[#This Row],[Qtdade Amplificação]]/4)*'Custos Unitários'!C$17,0)</f>
        <v>0</v>
      </c>
      <c r="N150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50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502" s="1">
        <f>'Custos Unitários'!$C$23*'Custos Unitários'!$C$6</f>
        <v>302692.44182889489</v>
      </c>
      <c r="Q1502" s="5">
        <f>SUM(Tabela2[[#This Row],[custo duto e fibra]:[custo infra estação]])</f>
        <v>4040405.54078088</v>
      </c>
      <c r="R1502" s="2">
        <f>Tabela1[[#This Row],[distância '[km']]]*(1+'Custos Unitários'!$C$8)*('Custos Unitários'!$C$21*'Custos Unitários'!$C$4*'Custos Unitários'!$E$21+'Custos Unitários'!$C$22*'Custos Unitários'!$C$5*'Custos Unitários'!$E$22)</f>
        <v>39839.159521670161</v>
      </c>
      <c r="S1502" s="2">
        <f>Tabela1[[#This Row],[Qtdade Amplificação]]*('Custos Unitários'!D$20)+IF(Tabela1[[#This Row],[Qtdade Amplificação]]&gt;4,TRUNC(Tabela1[[#This Row],[Qtdade Amplificação]]/4)*'Custos Unitários'!D$17,0)</f>
        <v>0</v>
      </c>
      <c r="T150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50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502" s="2">
        <f>'Custos Unitários'!$C$23*'Custos Unitários'!$E$23*'Custos Unitários'!$C$6</f>
        <v>24215.39534631159</v>
      </c>
      <c r="W1502" s="5">
        <f>SUM(Tabela3[[#This Row],[opex duto e fibra]:[opex infra estação]])</f>
        <v>102172.93413429982</v>
      </c>
    </row>
    <row r="1503" spans="1:23" x14ac:dyDescent="0.25">
      <c r="A1503" s="10">
        <v>355530</v>
      </c>
      <c r="B1503" s="10" t="s">
        <v>158</v>
      </c>
      <c r="C1503" s="10" t="s">
        <v>4552</v>
      </c>
      <c r="D1503" s="10" t="s">
        <v>4553</v>
      </c>
      <c r="E1503" s="10">
        <v>351420</v>
      </c>
      <c r="F1503" s="10" t="s">
        <v>158</v>
      </c>
      <c r="G1503" s="10" t="s">
        <v>3212</v>
      </c>
      <c r="H1503" s="10" t="s">
        <v>3213</v>
      </c>
      <c r="I1503" s="10">
        <v>1</v>
      </c>
      <c r="J1503" s="11">
        <v>11.772</v>
      </c>
      <c r="K1503" s="11">
        <f>IF(Tabela1[[#This Row],[distância '[km']]]&gt;100,TRUNC(Tabela1[[#This Row],[distância '[km']]]/'Custos Unitários'!$C$7,0),0)</f>
        <v>0</v>
      </c>
      <c r="L1503" s="1">
        <f>Tabela1[[#This Row],[distância '[km']]]*(1+'Custos Unitários'!$C$8)*(('Custos Unitários'!$C$21*'Custos Unitários'!$C$4)+('Custos Unitários'!$C$22*'Custos Unitários'!$C$5))</f>
        <v>450489.48753107514</v>
      </c>
      <c r="M1503" s="1">
        <f>Tabela1[[#This Row],[Qtdade Amplificação]]*('Custos Unitários'!C$20)+IF(Tabela1[[#This Row],[Qtdade Amplificação]]&gt;4,TRUNC(Tabela1[[#This Row],[Qtdade Amplificação]]/4)*'Custos Unitários'!C$17,0)</f>
        <v>0</v>
      </c>
      <c r="N150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0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03" s="1">
        <f>'Custos Unitários'!$C$23*'Custos Unitários'!$C$6</f>
        <v>302692.44182889489</v>
      </c>
      <c r="Q1503" s="5">
        <f>SUM(Tabela2[[#This Row],[custo duto e fibra]:[custo infra estação]])</f>
        <v>1119653.7270813063</v>
      </c>
      <c r="R1503" s="2">
        <f>Tabela1[[#This Row],[distância '[km']]]*(1+'Custos Unitários'!$C$8)*('Custos Unitários'!$C$21*'Custos Unitários'!$C$4*'Custos Unitários'!$E$21+'Custos Unitários'!$C$22*'Custos Unitários'!$C$5*'Custos Unitários'!$E$22)</f>
        <v>5405.8738503729019</v>
      </c>
      <c r="S1503" s="2">
        <f>Tabela1[[#This Row],[Qtdade Amplificação]]*('Custos Unitários'!D$20)+IF(Tabela1[[#This Row],[Qtdade Amplificação]]&gt;4,TRUNC(Tabela1[[#This Row],[Qtdade Amplificação]]/4)*'Custos Unitários'!D$17,0)</f>
        <v>0</v>
      </c>
      <c r="T150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0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03" s="2">
        <f>'Custos Unitários'!$C$23*'Custos Unitários'!$E$23*'Custos Unitários'!$C$6</f>
        <v>24215.39534631159</v>
      </c>
      <c r="W1503" s="5">
        <f>SUM(Tabela3[[#This Row],[opex duto e fibra]:[opex infra estação]])</f>
        <v>62608.514353855629</v>
      </c>
    </row>
    <row r="1504" spans="1:23" x14ac:dyDescent="0.25">
      <c r="A1504" s="10">
        <v>316970</v>
      </c>
      <c r="B1504" s="10" t="s">
        <v>37</v>
      </c>
      <c r="C1504" s="10" t="s">
        <v>4552</v>
      </c>
      <c r="D1504" s="10" t="s">
        <v>4554</v>
      </c>
      <c r="E1504" s="10">
        <v>312030</v>
      </c>
      <c r="F1504" s="10" t="s">
        <v>37</v>
      </c>
      <c r="G1504" s="10" t="s">
        <v>775</v>
      </c>
      <c r="H1504" s="10" t="s">
        <v>776</v>
      </c>
      <c r="I1504" s="10">
        <v>1</v>
      </c>
      <c r="J1504" s="11">
        <v>166.6</v>
      </c>
      <c r="K1504" s="11">
        <f>IF(Tabela1[[#This Row],[distância '[km']]]&gt;100,TRUNC(Tabela1[[#This Row],[distância '[km']]]/'Custos Unitários'!$C$7,0),0)</f>
        <v>2</v>
      </c>
      <c r="L1504" s="1">
        <f>Tabela1[[#This Row],[distância '[km']]]*(1+'Custos Unitários'!$C$8)*(('Custos Unitários'!$C$21*'Custos Unitários'!$C$4)+('Custos Unitários'!$C$22*'Custos Unitários'!$C$5))</f>
        <v>6375428.8670299957</v>
      </c>
      <c r="M1504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150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50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504" s="1">
        <f>'Custos Unitários'!$C$23*'Custos Unitários'!$C$6</f>
        <v>302692.44182889489</v>
      </c>
      <c r="Q1504" s="5">
        <f>SUM(Tabela2[[#This Row],[custo duto e fibra]:[custo infra estação]])</f>
        <v>7561919.9912965</v>
      </c>
      <c r="R1504" s="2">
        <f>Tabela1[[#This Row],[distância '[km']]]*(1+'Custos Unitários'!$C$8)*('Custos Unitários'!$C$21*'Custos Unitários'!$C$4*'Custos Unitários'!$E$21+'Custos Unitários'!$C$22*'Custos Unitários'!$C$5*'Custos Unitários'!$E$22)</f>
        <v>76505.146404359955</v>
      </c>
      <c r="S1504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150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50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504" s="2">
        <f>'Custos Unitários'!$C$23*'Custos Unitários'!$E$23*'Custos Unitários'!$C$6</f>
        <v>24215.39534631159</v>
      </c>
      <c r="W1504" s="5">
        <f>SUM(Tabela3[[#This Row],[opex duto e fibra]:[opex infra estação]])</f>
        <v>174663.61109535967</v>
      </c>
    </row>
    <row r="1505" spans="1:23" x14ac:dyDescent="0.25">
      <c r="A1505" s="10">
        <v>316980</v>
      </c>
      <c r="B1505" s="10" t="s">
        <v>37</v>
      </c>
      <c r="C1505" s="10" t="s">
        <v>4555</v>
      </c>
      <c r="D1505" s="10" t="s">
        <v>4556</v>
      </c>
      <c r="E1505" s="10">
        <v>316200</v>
      </c>
      <c r="F1505" s="10" t="s">
        <v>37</v>
      </c>
      <c r="G1505" s="10" t="s">
        <v>4557</v>
      </c>
      <c r="H1505" s="10" t="s">
        <v>4558</v>
      </c>
      <c r="I1505" s="10">
        <v>1</v>
      </c>
      <c r="J1505" s="11">
        <v>28.096</v>
      </c>
      <c r="K1505" s="11">
        <f>IF(Tabela1[[#This Row],[distância '[km']]]&gt;100,TRUNC(Tabela1[[#This Row],[distância '[km']]]/'Custos Unitários'!$C$7,0),0)</f>
        <v>0</v>
      </c>
      <c r="L1505" s="1">
        <f>Tabela1[[#This Row],[distância '[km']]]*(1+'Custos Unitários'!$C$8)*(('Custos Unitários'!$C$21*'Custos Unitários'!$C$4)+('Custos Unitários'!$C$22*'Custos Unitários'!$C$5))</f>
        <v>1075174.3664350226</v>
      </c>
      <c r="M1505" s="1">
        <f>Tabela1[[#This Row],[Qtdade Amplificação]]*('Custos Unitários'!C$20)+IF(Tabela1[[#This Row],[Qtdade Amplificação]]&gt;4,TRUNC(Tabela1[[#This Row],[Qtdade Amplificação]]/4)*'Custos Unitários'!C$17,0)</f>
        <v>0</v>
      </c>
      <c r="N150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0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05" s="1">
        <f>'Custos Unitários'!$C$23*'Custos Unitários'!$C$6</f>
        <v>302692.44182889489</v>
      </c>
      <c r="Q1505" s="5">
        <f>SUM(Tabela2[[#This Row],[custo duto e fibra]:[custo infra estação]])</f>
        <v>1744338.6059852536</v>
      </c>
      <c r="R1505" s="2">
        <f>Tabela1[[#This Row],[distância '[km']]]*(1+'Custos Unitários'!$C$8)*('Custos Unitários'!$C$21*'Custos Unitários'!$C$4*'Custos Unitários'!$E$21+'Custos Unitários'!$C$22*'Custos Unitários'!$C$5*'Custos Unitários'!$E$22)</f>
        <v>12902.092397220271</v>
      </c>
      <c r="S1505" s="2">
        <f>Tabela1[[#This Row],[Qtdade Amplificação]]*('Custos Unitários'!D$20)+IF(Tabela1[[#This Row],[Qtdade Amplificação]]&gt;4,TRUNC(Tabela1[[#This Row],[Qtdade Amplificação]]/4)*'Custos Unitários'!D$17,0)</f>
        <v>0</v>
      </c>
      <c r="T150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0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05" s="2">
        <f>'Custos Unitários'!$C$23*'Custos Unitários'!$E$23*'Custos Unitários'!$C$6</f>
        <v>24215.39534631159</v>
      </c>
      <c r="W1505" s="5">
        <f>SUM(Tabela3[[#This Row],[opex duto e fibra]:[opex infra estação]])</f>
        <v>70104.732900702991</v>
      </c>
    </row>
    <row r="1506" spans="1:23" x14ac:dyDescent="0.25">
      <c r="A1506" s="10">
        <v>130426</v>
      </c>
      <c r="B1506" s="10" t="s">
        <v>213</v>
      </c>
      <c r="C1506" s="10" t="s">
        <v>4559</v>
      </c>
      <c r="D1506" s="10" t="s">
        <v>4560</v>
      </c>
      <c r="E1506" s="10">
        <v>130420</v>
      </c>
      <c r="F1506" s="10" t="s">
        <v>213</v>
      </c>
      <c r="G1506" s="10" t="s">
        <v>4712</v>
      </c>
      <c r="H1506" s="10" t="s">
        <v>4728</v>
      </c>
      <c r="I1506" s="10">
        <v>0</v>
      </c>
      <c r="J1506" s="11">
        <v>60.092073889744242</v>
      </c>
      <c r="K1506" s="11">
        <f>IF(Tabela1[[#This Row],[distância '[km']]]&gt;100,TRUNC(Tabela1[[#This Row],[distância '[km']]]/'Custos Unitários'!$C$7,0),0)</f>
        <v>0</v>
      </c>
      <c r="L1506" s="1">
        <f>Tabela1[[#This Row],[distância '[km']]]*(1+'Custos Unitários'!$C$8)*(('Custos Unitários'!$C$21*'Custos Unitários'!$C$4)+('Custos Unitários'!$C$22*'Custos Unitários'!$C$5))</f>
        <v>2299596.2938557919</v>
      </c>
      <c r="M1506" s="1">
        <f>Tabela1[[#This Row],[Qtdade Amplificação]]*('Custos Unitários'!C$20)+IF(Tabela1[[#This Row],[Qtdade Amplificação]]&gt;4,TRUNC(Tabela1[[#This Row],[Qtdade Amplificação]]/4)*'Custos Unitários'!C$17,0)</f>
        <v>0</v>
      </c>
      <c r="N150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50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506" s="1">
        <f>'Custos Unitários'!$C$23*'Custos Unitários'!$C$6</f>
        <v>302692.44182889489</v>
      </c>
      <c r="Q1506" s="5">
        <f>SUM(Tabela2[[#This Row],[custo duto e fibra]:[custo infra estação]])</f>
        <v>2974170.2213566652</v>
      </c>
      <c r="R1506" s="2">
        <f>Tabela1[[#This Row],[distância '[km']]]*(1+'Custos Unitários'!$C$8)*('Custos Unitários'!$C$21*'Custos Unitários'!$C$4*'Custos Unitários'!$E$21+'Custos Unitários'!$C$22*'Custos Unitários'!$C$5*'Custos Unitários'!$E$22)</f>
        <v>27595.155526269507</v>
      </c>
      <c r="S1506" s="2">
        <f>Tabela1[[#This Row],[Qtdade Amplificação]]*('Custos Unitários'!D$20)+IF(Tabela1[[#This Row],[Qtdade Amplificação]]&gt;4,TRUNC(Tabela1[[#This Row],[Qtdade Amplificação]]/4)*'Custos Unitários'!D$17,0)</f>
        <v>0</v>
      </c>
      <c r="T150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50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506" s="2">
        <f>'Custos Unitários'!$C$23*'Custos Unitários'!$E$23*'Custos Unitários'!$C$6</f>
        <v>24215.39534631159</v>
      </c>
      <c r="W1506" s="5">
        <f>SUM(Tabela3[[#This Row],[opex duto e fibra]:[opex infra estação]])</f>
        <v>85338.764824816448</v>
      </c>
    </row>
    <row r="1507" spans="1:23" x14ac:dyDescent="0.25">
      <c r="A1507" s="10">
        <v>293200</v>
      </c>
      <c r="B1507" s="10" t="s">
        <v>8</v>
      </c>
      <c r="C1507" s="10" t="s">
        <v>4561</v>
      </c>
      <c r="D1507" s="10" t="s">
        <v>4562</v>
      </c>
      <c r="E1507" s="10">
        <v>292150</v>
      </c>
      <c r="F1507" s="10" t="s">
        <v>8</v>
      </c>
      <c r="G1507" s="10" t="s">
        <v>3605</v>
      </c>
      <c r="H1507" s="10" t="s">
        <v>3606</v>
      </c>
      <c r="I1507" s="10">
        <v>1</v>
      </c>
      <c r="J1507" s="11">
        <v>75.626000000000005</v>
      </c>
      <c r="K1507" s="11">
        <f>IF(Tabela1[[#This Row],[distância '[km']]]&gt;100,TRUNC(Tabela1[[#This Row],[distância '[km']]]/'Custos Unitários'!$C$7,0),0)</f>
        <v>0</v>
      </c>
      <c r="L1507" s="1">
        <f>Tabela1[[#This Row],[distância '[km']]]*(1+'Custos Unitários'!$C$8)*(('Custos Unitários'!$C$21*'Custos Unitários'!$C$4)+('Custos Unitários'!$C$22*'Custos Unitários'!$C$5))</f>
        <v>2894046.7196759335</v>
      </c>
      <c r="M1507" s="1">
        <f>Tabela1[[#This Row],[Qtdade Amplificação]]*('Custos Unitários'!C$20)+IF(Tabela1[[#This Row],[Qtdade Amplificação]]&gt;4,TRUNC(Tabela1[[#This Row],[Qtdade Amplificação]]/4)*'Custos Unitários'!C$17,0)</f>
        <v>0</v>
      </c>
      <c r="N150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50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507" s="1">
        <f>'Custos Unitários'!$C$23*'Custos Unitários'!$C$6</f>
        <v>302692.44182889489</v>
      </c>
      <c r="Q1507" s="5">
        <f>SUM(Tabela2[[#This Row],[custo duto e fibra]:[custo infra estação]])</f>
        <v>3568620.6471768068</v>
      </c>
      <c r="R1507" s="2">
        <f>Tabela1[[#This Row],[distância '[km']]]*(1+'Custos Unitários'!$C$8)*('Custos Unitários'!$C$21*'Custos Unitários'!$C$4*'Custos Unitários'!$E$21+'Custos Unitários'!$C$22*'Custos Unitários'!$C$5*'Custos Unitários'!$E$22)</f>
        <v>34728.5606361112</v>
      </c>
      <c r="S1507" s="2">
        <f>Tabela1[[#This Row],[Qtdade Amplificação]]*('Custos Unitários'!D$20)+IF(Tabela1[[#This Row],[Qtdade Amplificação]]&gt;4,TRUNC(Tabela1[[#This Row],[Qtdade Amplificação]]/4)*'Custos Unitários'!D$17,0)</f>
        <v>0</v>
      </c>
      <c r="T150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50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507" s="2">
        <f>'Custos Unitários'!$C$23*'Custos Unitários'!$E$23*'Custos Unitários'!$C$6</f>
        <v>24215.39534631159</v>
      </c>
      <c r="W1507" s="5">
        <f>SUM(Tabela3[[#This Row],[opex duto e fibra]:[opex infra estação]])</f>
        <v>92472.169934658144</v>
      </c>
    </row>
    <row r="1508" spans="1:23" x14ac:dyDescent="0.25">
      <c r="A1508" s="10">
        <v>317000</v>
      </c>
      <c r="B1508" s="10" t="s">
        <v>37</v>
      </c>
      <c r="C1508" s="10" t="s">
        <v>4563</v>
      </c>
      <c r="D1508" s="10" t="s">
        <v>4564</v>
      </c>
      <c r="E1508" s="10">
        <v>316110</v>
      </c>
      <c r="F1508" s="10" t="s">
        <v>37</v>
      </c>
      <c r="G1508" s="10" t="s">
        <v>4003</v>
      </c>
      <c r="H1508" s="10" t="s">
        <v>4005</v>
      </c>
      <c r="I1508" s="10">
        <v>1</v>
      </c>
      <c r="J1508" s="11">
        <v>76.456999999999994</v>
      </c>
      <c r="K1508" s="11">
        <f>IF(Tabela1[[#This Row],[distância '[km']]]&gt;100,TRUNC(Tabela1[[#This Row],[distância '[km']]]/'Custos Unitários'!$C$7,0),0)</f>
        <v>0</v>
      </c>
      <c r="L1508" s="1">
        <f>Tabela1[[#This Row],[distância '[km']]]*(1+'Custos Unitários'!$C$8)*(('Custos Unitários'!$C$21*'Custos Unitários'!$C$4)+('Custos Unitários'!$C$22*'Custos Unitários'!$C$5))</f>
        <v>2925847.3282503746</v>
      </c>
      <c r="M1508" s="1">
        <f>Tabela1[[#This Row],[Qtdade Amplificação]]*('Custos Unitários'!C$20)+IF(Tabela1[[#This Row],[Qtdade Amplificação]]&gt;4,TRUNC(Tabela1[[#This Row],[Qtdade Amplificação]]/4)*'Custos Unitários'!C$17,0)</f>
        <v>0</v>
      </c>
      <c r="N150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50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508" s="1">
        <f>'Custos Unitários'!$C$23*'Custos Unitários'!$C$6</f>
        <v>302692.44182889489</v>
      </c>
      <c r="Q1508" s="5">
        <f>SUM(Tabela2[[#This Row],[custo duto e fibra]:[custo infra estação]])</f>
        <v>3600421.255751248</v>
      </c>
      <c r="R1508" s="2">
        <f>Tabela1[[#This Row],[distância '[km']]]*(1+'Custos Unitários'!$C$8)*('Custos Unitários'!$C$21*'Custos Unitários'!$C$4*'Custos Unitários'!$E$21+'Custos Unitários'!$C$22*'Custos Unitários'!$C$5*'Custos Unitários'!$E$22)</f>
        <v>35110.167939004496</v>
      </c>
      <c r="S1508" s="2">
        <f>Tabela1[[#This Row],[Qtdade Amplificação]]*('Custos Unitários'!D$20)+IF(Tabela1[[#This Row],[Qtdade Amplificação]]&gt;4,TRUNC(Tabela1[[#This Row],[Qtdade Amplificação]]/4)*'Custos Unitários'!D$17,0)</f>
        <v>0</v>
      </c>
      <c r="T150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50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508" s="2">
        <f>'Custos Unitários'!$C$23*'Custos Unitários'!$E$23*'Custos Unitários'!$C$6</f>
        <v>24215.39534631159</v>
      </c>
      <c r="W1508" s="5">
        <f>SUM(Tabela3[[#This Row],[opex duto e fibra]:[opex infra estação]])</f>
        <v>92853.777237551432</v>
      </c>
    </row>
    <row r="1509" spans="1:23" x14ac:dyDescent="0.25">
      <c r="A1509" s="10">
        <v>293210</v>
      </c>
      <c r="B1509" s="10" t="s">
        <v>8</v>
      </c>
      <c r="C1509" s="10" t="s">
        <v>4565</v>
      </c>
      <c r="D1509" s="10" t="s">
        <v>4566</v>
      </c>
      <c r="E1509" s="10">
        <v>292790</v>
      </c>
      <c r="F1509" s="10" t="s">
        <v>8</v>
      </c>
      <c r="G1509" s="10" t="s">
        <v>3819</v>
      </c>
      <c r="H1509" s="10" t="s">
        <v>4789</v>
      </c>
      <c r="I1509" s="10">
        <v>1</v>
      </c>
      <c r="J1509" s="11">
        <v>23.39</v>
      </c>
      <c r="K1509" s="11">
        <f>IF(Tabela1[[#This Row],[distância '[km']]]&gt;100,TRUNC(Tabela1[[#This Row],[distância '[km']]]/'Custos Unitários'!$C$7,0),0)</f>
        <v>0</v>
      </c>
      <c r="L1509" s="1">
        <f>Tabela1[[#This Row],[distância '[km']]]*(1+'Custos Unitários'!$C$8)*(('Custos Unitários'!$C$21*'Custos Unitários'!$C$4)+('Custos Unitários'!$C$22*'Custos Unitários'!$C$5))</f>
        <v>895085.72148758476</v>
      </c>
      <c r="M1509" s="1">
        <f>Tabela1[[#This Row],[Qtdade Amplificação]]*('Custos Unitários'!C$20)+IF(Tabela1[[#This Row],[Qtdade Amplificação]]&gt;4,TRUNC(Tabela1[[#This Row],[Qtdade Amplificação]]/4)*'Custos Unitários'!C$17,0)</f>
        <v>0</v>
      </c>
      <c r="N150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0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09" s="1">
        <f>'Custos Unitários'!$C$23*'Custos Unitários'!$C$6</f>
        <v>302692.44182889489</v>
      </c>
      <c r="Q1509" s="5">
        <f>SUM(Tabela2[[#This Row],[custo duto e fibra]:[custo infra estação]])</f>
        <v>1564249.9610378158</v>
      </c>
      <c r="R1509" s="2">
        <f>Tabela1[[#This Row],[distância '[km']]]*(1+'Custos Unitários'!$C$8)*('Custos Unitários'!$C$21*'Custos Unitários'!$C$4*'Custos Unitários'!$E$21+'Custos Unitários'!$C$22*'Custos Unitários'!$C$5*'Custos Unitários'!$E$22)</f>
        <v>10741.028657851019</v>
      </c>
      <c r="S1509" s="2">
        <f>Tabela1[[#This Row],[Qtdade Amplificação]]*('Custos Unitários'!D$20)+IF(Tabela1[[#This Row],[Qtdade Amplificação]]&gt;4,TRUNC(Tabela1[[#This Row],[Qtdade Amplificação]]/4)*'Custos Unitários'!D$17,0)</f>
        <v>0</v>
      </c>
      <c r="T150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0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09" s="2">
        <f>'Custos Unitários'!$C$23*'Custos Unitários'!$E$23*'Custos Unitários'!$C$6</f>
        <v>24215.39534631159</v>
      </c>
      <c r="W1509" s="5">
        <f>SUM(Tabela3[[#This Row],[opex duto e fibra]:[opex infra estação]])</f>
        <v>67943.669161333746</v>
      </c>
    </row>
    <row r="1510" spans="1:23" x14ac:dyDescent="0.25">
      <c r="A1510" s="10">
        <v>317005</v>
      </c>
      <c r="B1510" s="10" t="s">
        <v>37</v>
      </c>
      <c r="C1510" s="10" t="s">
        <v>4567</v>
      </c>
      <c r="D1510" s="10" t="s">
        <v>4568</v>
      </c>
      <c r="E1510" s="10">
        <v>313090</v>
      </c>
      <c r="F1510" s="10" t="s">
        <v>37</v>
      </c>
      <c r="G1510" s="10" t="s">
        <v>2096</v>
      </c>
      <c r="H1510" s="10" t="s">
        <v>2097</v>
      </c>
      <c r="I1510" s="10">
        <v>1</v>
      </c>
      <c r="J1510" s="11">
        <v>11.439</v>
      </c>
      <c r="K1510" s="11">
        <f>IF(Tabela1[[#This Row],[distância '[km']]]&gt;100,TRUNC(Tabela1[[#This Row],[distância '[km']]]/'Custos Unitários'!$C$7,0),0)</f>
        <v>0</v>
      </c>
      <c r="L1510" s="1">
        <f>Tabela1[[#This Row],[distância '[km']]]*(1+'Custos Unitários'!$C$8)*(('Custos Unitários'!$C$21*'Custos Unitários'!$C$4)+('Custos Unitários'!$C$22*'Custos Unitários'!$C$5))</f>
        <v>437746.28337308596</v>
      </c>
      <c r="M1510" s="1">
        <f>Tabela1[[#This Row],[Qtdade Amplificação]]*('Custos Unitários'!C$20)+IF(Tabela1[[#This Row],[Qtdade Amplificação]]&gt;4,TRUNC(Tabela1[[#This Row],[Qtdade Amplificação]]/4)*'Custos Unitários'!C$17,0)</f>
        <v>0</v>
      </c>
      <c r="N151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1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10" s="1">
        <f>'Custos Unitários'!$C$23*'Custos Unitários'!$C$6</f>
        <v>302692.44182889489</v>
      </c>
      <c r="Q1510" s="5">
        <f>SUM(Tabela2[[#This Row],[custo duto e fibra]:[custo infra estação]])</f>
        <v>1106910.5229233173</v>
      </c>
      <c r="R1510" s="2">
        <f>Tabela1[[#This Row],[distância '[km']]]*(1+'Custos Unitários'!$C$8)*('Custos Unitários'!$C$21*'Custos Unitários'!$C$4*'Custos Unitários'!$E$21+'Custos Unitários'!$C$22*'Custos Unitários'!$C$5*'Custos Unitários'!$E$22)</f>
        <v>5252.9554004770325</v>
      </c>
      <c r="S1510" s="2">
        <f>Tabela1[[#This Row],[Qtdade Amplificação]]*('Custos Unitários'!D$20)+IF(Tabela1[[#This Row],[Qtdade Amplificação]]&gt;4,TRUNC(Tabela1[[#This Row],[Qtdade Amplificação]]/4)*'Custos Unitários'!D$17,0)</f>
        <v>0</v>
      </c>
      <c r="T151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1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10" s="2">
        <f>'Custos Unitários'!$C$23*'Custos Unitários'!$E$23*'Custos Unitários'!$C$6</f>
        <v>24215.39534631159</v>
      </c>
      <c r="W1510" s="5">
        <f>SUM(Tabela3[[#This Row],[opex duto e fibra]:[opex infra estação]])</f>
        <v>62455.595903959758</v>
      </c>
    </row>
    <row r="1511" spans="1:23" x14ac:dyDescent="0.25">
      <c r="A1511" s="10">
        <v>432234</v>
      </c>
      <c r="B1511" s="10" t="s">
        <v>32</v>
      </c>
      <c r="C1511" s="10" t="s">
        <v>4569</v>
      </c>
      <c r="D1511" s="10" t="s">
        <v>4570</v>
      </c>
      <c r="E1511" s="10">
        <v>430430</v>
      </c>
      <c r="F1511" s="10" t="s">
        <v>32</v>
      </c>
      <c r="G1511" s="10" t="s">
        <v>4571</v>
      </c>
      <c r="H1511" s="10" t="s">
        <v>4572</v>
      </c>
      <c r="I1511" s="10">
        <v>1</v>
      </c>
      <c r="J1511" s="11">
        <v>16.183</v>
      </c>
      <c r="K1511" s="11">
        <f>IF(Tabela1[[#This Row],[distância '[km']]]&gt;100,TRUNC(Tabela1[[#This Row],[distância '[km']]]/'Custos Unitários'!$C$7,0),0)</f>
        <v>0</v>
      </c>
      <c r="L1511" s="1">
        <f>Tabela1[[#This Row],[distância '[km']]]*(1+'Custos Unitários'!$C$8)*(('Custos Unitários'!$C$21*'Custos Unitários'!$C$4)+('Custos Unitários'!$C$22*'Custos Unitários'!$C$5))</f>
        <v>619289.10777398816</v>
      </c>
      <c r="M1511" s="1">
        <f>Tabela1[[#This Row],[Qtdade Amplificação]]*('Custos Unitários'!C$20)+IF(Tabela1[[#This Row],[Qtdade Amplificação]]&gt;4,TRUNC(Tabela1[[#This Row],[Qtdade Amplificação]]/4)*'Custos Unitários'!C$17,0)</f>
        <v>0</v>
      </c>
      <c r="N151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1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11" s="1">
        <f>'Custos Unitários'!$C$23*'Custos Unitários'!$C$6</f>
        <v>302692.44182889489</v>
      </c>
      <c r="Q1511" s="5">
        <f>SUM(Tabela2[[#This Row],[custo duto e fibra]:[custo infra estação]])</f>
        <v>1288453.3473242195</v>
      </c>
      <c r="R1511" s="2">
        <f>Tabela1[[#This Row],[distância '[km']]]*(1+'Custos Unitários'!$C$8)*('Custos Unitários'!$C$21*'Custos Unitários'!$C$4*'Custos Unitários'!$E$21+'Custos Unitários'!$C$22*'Custos Unitários'!$C$5*'Custos Unitários'!$E$22)</f>
        <v>7431.4692932878588</v>
      </c>
      <c r="S1511" s="2">
        <f>Tabela1[[#This Row],[Qtdade Amplificação]]*('Custos Unitários'!D$20)+IF(Tabela1[[#This Row],[Qtdade Amplificação]]&gt;4,TRUNC(Tabela1[[#This Row],[Qtdade Amplificação]]/4)*'Custos Unitários'!D$17,0)</f>
        <v>0</v>
      </c>
      <c r="T151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1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11" s="2">
        <f>'Custos Unitários'!$C$23*'Custos Unitários'!$E$23*'Custos Unitários'!$C$6</f>
        <v>24215.39534631159</v>
      </c>
      <c r="W1511" s="5">
        <f>SUM(Tabela3[[#This Row],[opex duto e fibra]:[opex infra estação]])</f>
        <v>64634.109796770586</v>
      </c>
    </row>
    <row r="1512" spans="1:23" x14ac:dyDescent="0.25">
      <c r="A1512" s="10">
        <v>293240</v>
      </c>
      <c r="B1512" s="10" t="s">
        <v>8</v>
      </c>
      <c r="C1512" s="10" t="s">
        <v>4573</v>
      </c>
      <c r="D1512" s="10" t="s">
        <v>4574</v>
      </c>
      <c r="E1512" s="10">
        <v>290760</v>
      </c>
      <c r="F1512" s="10" t="s">
        <v>8</v>
      </c>
      <c r="G1512" s="10" t="s">
        <v>2166</v>
      </c>
      <c r="H1512" s="10" t="s">
        <v>2167</v>
      </c>
      <c r="I1512" s="10">
        <v>1</v>
      </c>
      <c r="J1512" s="11">
        <v>25.806000000000001</v>
      </c>
      <c r="K1512" s="11">
        <f>IF(Tabela1[[#This Row],[distância '[km']]]&gt;100,TRUNC(Tabela1[[#This Row],[distância '[km']]]/'Custos Unitários'!$C$7,0),0)</f>
        <v>0</v>
      </c>
      <c r="L1512" s="1">
        <f>Tabela1[[#This Row],[distância '[km']]]*(1+'Custos Unitários'!$C$8)*(('Custos Unitários'!$C$21*'Custos Unitários'!$C$4)+('Custos Unitários'!$C$22*'Custos Unitários'!$C$5))</f>
        <v>987540.92042362597</v>
      </c>
      <c r="M1512" s="1">
        <f>Tabela1[[#This Row],[Qtdade Amplificação]]*('Custos Unitários'!C$20)+IF(Tabela1[[#This Row],[Qtdade Amplificação]]&gt;4,TRUNC(Tabela1[[#This Row],[Qtdade Amplificação]]/4)*'Custos Unitários'!C$17,0)</f>
        <v>0</v>
      </c>
      <c r="N151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1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12" s="1">
        <f>'Custos Unitários'!$C$23*'Custos Unitários'!$C$6</f>
        <v>302692.44182889489</v>
      </c>
      <c r="Q1512" s="5">
        <f>SUM(Tabela2[[#This Row],[custo duto e fibra]:[custo infra estação]])</f>
        <v>1656705.159973857</v>
      </c>
      <c r="R1512" s="2">
        <f>Tabela1[[#This Row],[distância '[km']]]*(1+'Custos Unitários'!$C$8)*('Custos Unitários'!$C$21*'Custos Unitários'!$C$4*'Custos Unitários'!$E$21+'Custos Unitários'!$C$22*'Custos Unitários'!$C$5*'Custos Unitários'!$E$22)</f>
        <v>11850.491045083512</v>
      </c>
      <c r="S1512" s="2">
        <f>Tabela1[[#This Row],[Qtdade Amplificação]]*('Custos Unitários'!D$20)+IF(Tabela1[[#This Row],[Qtdade Amplificação]]&gt;4,TRUNC(Tabela1[[#This Row],[Qtdade Amplificação]]/4)*'Custos Unitários'!D$17,0)</f>
        <v>0</v>
      </c>
      <c r="T151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1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12" s="2">
        <f>'Custos Unitários'!$C$23*'Custos Unitários'!$E$23*'Custos Unitários'!$C$6</f>
        <v>24215.39534631159</v>
      </c>
      <c r="W1512" s="5">
        <f>SUM(Tabela3[[#This Row],[opex duto e fibra]:[opex infra estação]])</f>
        <v>69053.131548566234</v>
      </c>
    </row>
    <row r="1513" spans="1:23" x14ac:dyDescent="0.25">
      <c r="A1513" s="10">
        <v>140070</v>
      </c>
      <c r="B1513" s="10" t="s">
        <v>175</v>
      </c>
      <c r="C1513" s="10" t="s">
        <v>4575</v>
      </c>
      <c r="D1513" s="10" t="s">
        <v>4576</v>
      </c>
      <c r="E1513" s="10">
        <v>140015</v>
      </c>
      <c r="F1513" s="10" t="s">
        <v>175</v>
      </c>
      <c r="G1513" s="10" t="s">
        <v>729</v>
      </c>
      <c r="H1513" s="10" t="s">
        <v>2952</v>
      </c>
      <c r="I1513" s="10">
        <v>1</v>
      </c>
      <c r="J1513" s="11">
        <v>285.70299999999997</v>
      </c>
      <c r="K1513" s="11">
        <f>IF(Tabela1[[#This Row],[distância '[km']]]&gt;100,TRUNC(Tabela1[[#This Row],[distância '[km']]]/'Custos Unitários'!$C$7,0),0)</f>
        <v>4</v>
      </c>
      <c r="L1513" s="1">
        <f>Tabela1[[#This Row],[distância '[km']]]*(1+'Custos Unitários'!$C$8)*(('Custos Unitários'!$C$21*'Custos Unitários'!$C$4)+('Custos Unitários'!$C$22*'Custos Unitários'!$C$5))</f>
        <v>10933248.220870774</v>
      </c>
      <c r="M1513" s="1">
        <f>Tabela1[[#This Row],[Qtdade Amplificação]]*('Custos Unitários'!C$20)+IF(Tabela1[[#This Row],[Qtdade Amplificação]]&gt;4,TRUNC(Tabela1[[#This Row],[Qtdade Amplificação]]/4)*'Custos Unitários'!C$17,0)</f>
        <v>932031.08724960545</v>
      </c>
      <c r="N151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51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513" s="1">
        <f>'Custos Unitários'!$C$23*'Custos Unitários'!$C$6</f>
        <v>302692.44182889489</v>
      </c>
      <c r="Q1513" s="5">
        <f>SUM(Tabela2[[#This Row],[custo duto e fibra]:[custo infra estação]])</f>
        <v>12585754.888762081</v>
      </c>
      <c r="R1513" s="2">
        <f>Tabela1[[#This Row],[distância '[km']]]*(1+'Custos Unitários'!$C$8)*('Custos Unitários'!$C$21*'Custos Unitários'!$C$4*'Custos Unitários'!$E$21+'Custos Unitários'!$C$22*'Custos Unitários'!$C$5*'Custos Unitários'!$E$22)</f>
        <v>131198.97865044931</v>
      </c>
      <c r="S1513" s="2">
        <f>Tabela1[[#This Row],[Qtdade Amplificação]]*('Custos Unitários'!D$20)+IF(Tabela1[[#This Row],[Qtdade Amplificação]]&gt;4,TRUNC(Tabela1[[#This Row],[Qtdade Amplificação]]/4)*'Custos Unitários'!D$17,0)</f>
        <v>71649.38015674011</v>
      </c>
      <c r="T151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51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513" s="2">
        <f>'Custos Unitários'!$C$23*'Custos Unitários'!$E$23*'Custos Unitários'!$C$6</f>
        <v>24215.39534631159</v>
      </c>
      <c r="W1513" s="5">
        <f>SUM(Tabela3[[#This Row],[opex duto e fibra]:[opex infra estação]])</f>
        <v>265182.13341981906</v>
      </c>
    </row>
    <row r="1514" spans="1:23" x14ac:dyDescent="0.25">
      <c r="A1514" s="10">
        <v>522157</v>
      </c>
      <c r="B1514" s="10" t="s">
        <v>42</v>
      </c>
      <c r="C1514" s="10" t="s">
        <v>4577</v>
      </c>
      <c r="D1514" s="10" t="s">
        <v>4578</v>
      </c>
      <c r="E1514" s="10">
        <v>521405</v>
      </c>
      <c r="F1514" s="10" t="s">
        <v>42</v>
      </c>
      <c r="G1514" s="10" t="s">
        <v>4579</v>
      </c>
      <c r="H1514" s="10" t="s">
        <v>4580</v>
      </c>
      <c r="I1514" s="10">
        <v>1</v>
      </c>
      <c r="J1514" s="11">
        <v>79.433999999999997</v>
      </c>
      <c r="K1514" s="11">
        <f>IF(Tabela1[[#This Row],[distância '[km']]]&gt;100,TRUNC(Tabela1[[#This Row],[distância '[km']]]/'Custos Unitários'!$C$7,0),0)</f>
        <v>0</v>
      </c>
      <c r="L1514" s="1">
        <f>Tabela1[[#This Row],[distância '[km']]]*(1+'Custos Unitários'!$C$8)*(('Custos Unitários'!$C$21*'Custos Unitários'!$C$4)+('Custos Unitários'!$C$22*'Custos Unitários'!$C$5))</f>
        <v>3039770.8080651904</v>
      </c>
      <c r="M1514" s="1">
        <f>Tabela1[[#This Row],[Qtdade Amplificação]]*('Custos Unitários'!C$20)+IF(Tabela1[[#This Row],[Qtdade Amplificação]]&gt;4,TRUNC(Tabela1[[#This Row],[Qtdade Amplificação]]/4)*'Custos Unitários'!C$17,0)</f>
        <v>0</v>
      </c>
      <c r="N151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51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514" s="1">
        <f>'Custos Unitários'!$C$23*'Custos Unitários'!$C$6</f>
        <v>302692.44182889489</v>
      </c>
      <c r="Q1514" s="5">
        <f>SUM(Tabela2[[#This Row],[custo duto e fibra]:[custo infra estação]])</f>
        <v>3714344.7355660638</v>
      </c>
      <c r="R1514" s="2">
        <f>Tabela1[[#This Row],[distância '[km']]]*(1+'Custos Unitários'!$C$8)*('Custos Unitários'!$C$21*'Custos Unitários'!$C$4*'Custos Unitários'!$E$21+'Custos Unitários'!$C$22*'Custos Unitários'!$C$5*'Custos Unitários'!$E$22)</f>
        <v>36477.249696782288</v>
      </c>
      <c r="S1514" s="2">
        <f>Tabela1[[#This Row],[Qtdade Amplificação]]*('Custos Unitários'!D$20)+IF(Tabela1[[#This Row],[Qtdade Amplificação]]&gt;4,TRUNC(Tabela1[[#This Row],[Qtdade Amplificação]]/4)*'Custos Unitários'!D$17,0)</f>
        <v>0</v>
      </c>
      <c r="T151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51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514" s="2">
        <f>'Custos Unitários'!$C$23*'Custos Unitários'!$E$23*'Custos Unitários'!$C$6</f>
        <v>24215.39534631159</v>
      </c>
      <c r="W1514" s="5">
        <f>SUM(Tabela3[[#This Row],[opex duto e fibra]:[opex infra estação]])</f>
        <v>94220.858995329239</v>
      </c>
    </row>
    <row r="1515" spans="1:23" x14ac:dyDescent="0.25">
      <c r="A1515" s="10">
        <v>317030</v>
      </c>
      <c r="B1515" s="10" t="s">
        <v>37</v>
      </c>
      <c r="C1515" s="10" t="s">
        <v>4583</v>
      </c>
      <c r="D1515" s="10" t="s">
        <v>4584</v>
      </c>
      <c r="E1515" s="10">
        <v>293135</v>
      </c>
      <c r="F1515" s="10" t="s">
        <v>8</v>
      </c>
      <c r="G1515" s="10" t="s">
        <v>128</v>
      </c>
      <c r="H1515" s="10" t="s">
        <v>129</v>
      </c>
      <c r="I1515" s="10">
        <v>1</v>
      </c>
      <c r="J1515" s="11">
        <v>114.438</v>
      </c>
      <c r="K1515" s="11">
        <f>IF(Tabela1[[#This Row],[distância '[km']]]&gt;100,TRUNC(Tabela1[[#This Row],[distância '[km']]]/'Custos Unitários'!$C$7,0),0)</f>
        <v>1</v>
      </c>
      <c r="L1515" s="1">
        <f>Tabela1[[#This Row],[distância '[km']]]*(1+'Custos Unitários'!$C$8)*(('Custos Unitários'!$C$21*'Custos Unitários'!$C$4)+('Custos Unitários'!$C$22*'Custos Unitários'!$C$5))</f>
        <v>4379299.6919878675</v>
      </c>
      <c r="M1515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151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51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515" s="1">
        <f>'Custos Unitários'!$C$23*'Custos Unitários'!$C$6</f>
        <v>302692.44182889489</v>
      </c>
      <c r="Q1515" s="5">
        <f>SUM(Tabela2[[#This Row],[custo duto e fibra]:[custo infra estação]])</f>
        <v>5332783.0444419701</v>
      </c>
      <c r="R1515" s="2">
        <f>Tabela1[[#This Row],[distância '[km']]]*(1+'Custos Unitários'!$C$8)*('Custos Unitários'!$C$21*'Custos Unitários'!$C$4*'Custos Unitários'!$E$21+'Custos Unitários'!$C$22*'Custos Unitários'!$C$5*'Custos Unitários'!$E$22)</f>
        <v>52551.596303854414</v>
      </c>
      <c r="S1515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151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51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515" s="2">
        <f>'Custos Unitários'!$C$23*'Custos Unitários'!$E$23*'Custos Unitários'!$C$6</f>
        <v>24215.39534631159</v>
      </c>
      <c r="W1515" s="5">
        <f>SUM(Tabela3[[#This Row],[opex duto e fibra]:[opex infra estação]])</f>
        <v>132797.71595566912</v>
      </c>
    </row>
    <row r="1516" spans="1:23" x14ac:dyDescent="0.25">
      <c r="A1516" s="10">
        <v>317043</v>
      </c>
      <c r="B1516" s="10" t="s">
        <v>37</v>
      </c>
      <c r="C1516" s="10" t="s">
        <v>4589</v>
      </c>
      <c r="D1516" s="10" t="s">
        <v>4590</v>
      </c>
      <c r="E1516" s="10">
        <v>313440</v>
      </c>
      <c r="F1516" s="10" t="s">
        <v>37</v>
      </c>
      <c r="G1516" s="10" t="s">
        <v>4591</v>
      </c>
      <c r="H1516" s="10" t="s">
        <v>4592</v>
      </c>
      <c r="I1516" s="10">
        <v>1</v>
      </c>
      <c r="J1516" s="11">
        <v>39.136000000000003</v>
      </c>
      <c r="K1516" s="11">
        <f>IF(Tabela1[[#This Row],[distância '[km']]]&gt;100,TRUNC(Tabela1[[#This Row],[distância '[km']]]/'Custos Unitários'!$C$7,0),0)</f>
        <v>0</v>
      </c>
      <c r="L1516" s="1">
        <f>Tabela1[[#This Row],[distância '[km']]]*(1+'Custos Unitários'!$C$8)*(('Custos Unitários'!$C$21*'Custos Unitários'!$C$4)+('Custos Unitários'!$C$22*'Custos Unitários'!$C$5))</f>
        <v>1497651.7655467344</v>
      </c>
      <c r="M1516" s="1">
        <f>Tabela1[[#This Row],[Qtdade Amplificação]]*('Custos Unitários'!C$20)+IF(Tabela1[[#This Row],[Qtdade Amplificação]]&gt;4,TRUNC(Tabela1[[#This Row],[Qtdade Amplificação]]/4)*'Custos Unitários'!C$17,0)</f>
        <v>0</v>
      </c>
      <c r="N151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1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16" s="1">
        <f>'Custos Unitários'!$C$23*'Custos Unitários'!$C$6</f>
        <v>302692.44182889489</v>
      </c>
      <c r="Q1516" s="5">
        <f>SUM(Tabela2[[#This Row],[custo duto e fibra]:[custo infra estação]])</f>
        <v>2166816.0050969655</v>
      </c>
      <c r="R1516" s="2">
        <f>Tabela1[[#This Row],[distância '[km']]]*(1+'Custos Unitários'!$C$8)*('Custos Unitários'!$C$21*'Custos Unitários'!$C$4*'Custos Unitários'!$E$21+'Custos Unitários'!$C$22*'Custos Unitários'!$C$5*'Custos Unitários'!$E$22)</f>
        <v>17971.821186560814</v>
      </c>
      <c r="S1516" s="2">
        <f>Tabela1[[#This Row],[Qtdade Amplificação]]*('Custos Unitários'!D$20)+IF(Tabela1[[#This Row],[Qtdade Amplificação]]&gt;4,TRUNC(Tabela1[[#This Row],[Qtdade Amplificação]]/4)*'Custos Unitários'!D$17,0)</f>
        <v>0</v>
      </c>
      <c r="T151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1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16" s="2">
        <f>'Custos Unitários'!$C$23*'Custos Unitários'!$E$23*'Custos Unitários'!$C$6</f>
        <v>24215.39534631159</v>
      </c>
      <c r="W1516" s="5">
        <f>SUM(Tabela3[[#This Row],[opex duto e fibra]:[opex infra estação]])</f>
        <v>75174.461690043536</v>
      </c>
    </row>
    <row r="1517" spans="1:23" x14ac:dyDescent="0.25">
      <c r="A1517" s="10">
        <v>510830</v>
      </c>
      <c r="B1517" s="10" t="s">
        <v>208</v>
      </c>
      <c r="C1517" s="10" t="s">
        <v>4593</v>
      </c>
      <c r="D1517" s="10" t="s">
        <v>4594</v>
      </c>
      <c r="E1517" s="10">
        <v>510790</v>
      </c>
      <c r="F1517" s="10" t="s">
        <v>208</v>
      </c>
      <c r="G1517" s="10" t="s">
        <v>1274</v>
      </c>
      <c r="H1517" s="10" t="s">
        <v>1275</v>
      </c>
      <c r="I1517" s="10">
        <v>1</v>
      </c>
      <c r="J1517" s="11">
        <v>172.75200000000001</v>
      </c>
      <c r="K1517" s="11">
        <f>IF(Tabela1[[#This Row],[distância '[km']]]&gt;100,TRUNC(Tabela1[[#This Row],[distância '[km']]]/'Custos Unitários'!$C$7,0),0)</f>
        <v>2</v>
      </c>
      <c r="L1517" s="1">
        <f>Tabela1[[#This Row],[distância '[km']]]*(1+'Custos Unitários'!$C$8)*(('Custos Unitários'!$C$21*'Custos Unitários'!$C$4)+('Custos Unitários'!$C$22*'Custos Unitários'!$C$5))</f>
        <v>6610852.8669697838</v>
      </c>
      <c r="M1517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151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51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517" s="1">
        <f>'Custos Unitários'!$C$23*'Custos Unitários'!$C$6</f>
        <v>302692.44182889489</v>
      </c>
      <c r="Q1517" s="5">
        <f>SUM(Tabela2[[#This Row],[custo duto e fibra]:[custo infra estação]])</f>
        <v>7797343.9912362881</v>
      </c>
      <c r="R1517" s="2">
        <f>Tabela1[[#This Row],[distância '[km']]]*(1+'Custos Unitários'!$C$8)*('Custos Unitários'!$C$21*'Custos Unitários'!$C$4*'Custos Unitários'!$E$21+'Custos Unitários'!$C$22*'Custos Unitários'!$C$5*'Custos Unitários'!$E$22)</f>
        <v>79330.234403637412</v>
      </c>
      <c r="S1517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151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51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517" s="2">
        <f>'Custos Unitários'!$C$23*'Custos Unitários'!$E$23*'Custos Unitários'!$C$6</f>
        <v>24215.39534631159</v>
      </c>
      <c r="W1517" s="5">
        <f>SUM(Tabela3[[#This Row],[opex duto e fibra]:[opex infra estação]])</f>
        <v>177488.69909463712</v>
      </c>
    </row>
    <row r="1518" spans="1:23" x14ac:dyDescent="0.25">
      <c r="A1518" s="10">
        <v>432237</v>
      </c>
      <c r="B1518" s="10" t="s">
        <v>32</v>
      </c>
      <c r="C1518" s="10" t="s">
        <v>4595</v>
      </c>
      <c r="D1518" s="10" t="s">
        <v>4596</v>
      </c>
      <c r="E1518" s="10">
        <v>431740</v>
      </c>
      <c r="F1518" s="10" t="s">
        <v>32</v>
      </c>
      <c r="G1518" s="10" t="s">
        <v>4597</v>
      </c>
      <c r="H1518" s="10" t="s">
        <v>4598</v>
      </c>
      <c r="I1518" s="10">
        <v>1</v>
      </c>
      <c r="J1518" s="11">
        <v>38.115000000000002</v>
      </c>
      <c r="K1518" s="11">
        <f>IF(Tabela1[[#This Row],[distância '[km']]]&gt;100,TRUNC(Tabela1[[#This Row],[distância '[km']]]/'Custos Unitários'!$C$7,0),0)</f>
        <v>0</v>
      </c>
      <c r="L1518" s="1">
        <f>Tabela1[[#This Row],[distância '[km']]]*(1+'Custos Unitários'!$C$8)*(('Custos Unitários'!$C$21*'Custos Unitários'!$C$4)+('Custos Unitários'!$C$22*'Custos Unitários'!$C$5))</f>
        <v>1458580.2597049719</v>
      </c>
      <c r="M1518" s="1">
        <f>Tabela1[[#This Row],[Qtdade Amplificação]]*('Custos Unitários'!C$20)+IF(Tabela1[[#This Row],[Qtdade Amplificação]]&gt;4,TRUNC(Tabela1[[#This Row],[Qtdade Amplificação]]/4)*'Custos Unitários'!C$17,0)</f>
        <v>0</v>
      </c>
      <c r="N151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1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18" s="1">
        <f>'Custos Unitários'!$C$23*'Custos Unitários'!$C$6</f>
        <v>302692.44182889489</v>
      </c>
      <c r="Q1518" s="5">
        <f>SUM(Tabela2[[#This Row],[custo duto e fibra]:[custo infra estação]])</f>
        <v>2127744.4992552027</v>
      </c>
      <c r="R1518" s="2">
        <f>Tabela1[[#This Row],[distância '[km']]]*(1+'Custos Unitários'!$C$8)*('Custos Unitários'!$C$21*'Custos Unitários'!$C$4*'Custos Unitários'!$E$21+'Custos Unitários'!$C$22*'Custos Unitários'!$C$5*'Custos Unitários'!$E$22)</f>
        <v>17502.963116459665</v>
      </c>
      <c r="S1518" s="2">
        <f>Tabela1[[#This Row],[Qtdade Amplificação]]*('Custos Unitários'!D$20)+IF(Tabela1[[#This Row],[Qtdade Amplificação]]&gt;4,TRUNC(Tabela1[[#This Row],[Qtdade Amplificação]]/4)*'Custos Unitários'!D$17,0)</f>
        <v>0</v>
      </c>
      <c r="T151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1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18" s="2">
        <f>'Custos Unitários'!$C$23*'Custos Unitários'!$E$23*'Custos Unitários'!$C$6</f>
        <v>24215.39534631159</v>
      </c>
      <c r="W1518" s="5">
        <f>SUM(Tabela3[[#This Row],[opex duto e fibra]:[opex infra estação]])</f>
        <v>74705.603619942383</v>
      </c>
    </row>
    <row r="1519" spans="1:23" x14ac:dyDescent="0.25">
      <c r="A1519" s="10">
        <v>241460</v>
      </c>
      <c r="B1519" s="10" t="s">
        <v>80</v>
      </c>
      <c r="C1519" s="10" t="s">
        <v>4599</v>
      </c>
      <c r="D1519" s="10" t="s">
        <v>4600</v>
      </c>
      <c r="E1519" s="10">
        <v>241445</v>
      </c>
      <c r="F1519" s="10" t="s">
        <v>80</v>
      </c>
      <c r="G1519" s="10" t="s">
        <v>454</v>
      </c>
      <c r="H1519" s="10" t="s">
        <v>455</v>
      </c>
      <c r="I1519" s="10">
        <v>1</v>
      </c>
      <c r="J1519" s="11">
        <v>47.567999999999998</v>
      </c>
      <c r="K1519" s="11">
        <f>IF(Tabela1[[#This Row],[distância '[km']]]&gt;100,TRUNC(Tabela1[[#This Row],[distância '[km']]]/'Custos Unitários'!$C$7,0),0)</f>
        <v>0</v>
      </c>
      <c r="L1519" s="1">
        <f>Tabela1[[#This Row],[distância '[km']]]*(1+'Custos Unitários'!$C$8)*(('Custos Unitários'!$C$21*'Custos Unitários'!$C$4)+('Custos Unitários'!$C$22*'Custos Unitários'!$C$5))</f>
        <v>1820326.5326943749</v>
      </c>
      <c r="M1519" s="1">
        <f>Tabela1[[#This Row],[Qtdade Amplificação]]*('Custos Unitários'!C$20)+IF(Tabela1[[#This Row],[Qtdade Amplificação]]&gt;4,TRUNC(Tabela1[[#This Row],[Qtdade Amplificação]]/4)*'Custos Unitários'!C$17,0)</f>
        <v>0</v>
      </c>
      <c r="N151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1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19" s="1">
        <f>'Custos Unitários'!$C$23*'Custos Unitários'!$C$6</f>
        <v>302692.44182889489</v>
      </c>
      <c r="Q1519" s="5">
        <f>SUM(Tabela2[[#This Row],[custo duto e fibra]:[custo infra estação]])</f>
        <v>2489490.7722446062</v>
      </c>
      <c r="R1519" s="2">
        <f>Tabela1[[#This Row],[distância '[km']]]*(1+'Custos Unitários'!$C$8)*('Custos Unitários'!$C$21*'Custos Unitários'!$C$4*'Custos Unitários'!$E$21+'Custos Unitários'!$C$22*'Custos Unitários'!$C$5*'Custos Unitários'!$E$22)</f>
        <v>21843.9183923325</v>
      </c>
      <c r="S1519" s="2">
        <f>Tabela1[[#This Row],[Qtdade Amplificação]]*('Custos Unitários'!D$20)+IF(Tabela1[[#This Row],[Qtdade Amplificação]]&gt;4,TRUNC(Tabela1[[#This Row],[Qtdade Amplificação]]/4)*'Custos Unitários'!D$17,0)</f>
        <v>0</v>
      </c>
      <c r="T151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1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19" s="2">
        <f>'Custos Unitários'!$C$23*'Custos Unitários'!$E$23*'Custos Unitários'!$C$6</f>
        <v>24215.39534631159</v>
      </c>
      <c r="W1519" s="5">
        <f>SUM(Tabela3[[#This Row],[opex duto e fibra]:[opex infra estação]])</f>
        <v>79046.558895815222</v>
      </c>
    </row>
    <row r="1520" spans="1:23" x14ac:dyDescent="0.25">
      <c r="A1520" s="10">
        <v>211260</v>
      </c>
      <c r="B1520" s="10" t="s">
        <v>17</v>
      </c>
      <c r="C1520" s="10" t="s">
        <v>4601</v>
      </c>
      <c r="D1520" s="10" t="s">
        <v>4602</v>
      </c>
      <c r="E1520" s="10">
        <v>210640</v>
      </c>
      <c r="F1520" s="10" t="s">
        <v>17</v>
      </c>
      <c r="G1520" s="10" t="s">
        <v>587</v>
      </c>
      <c r="H1520" s="10" t="s">
        <v>588</v>
      </c>
      <c r="I1520" s="10">
        <v>1</v>
      </c>
      <c r="J1520" s="11">
        <v>68.269000000000005</v>
      </c>
      <c r="K1520" s="11">
        <f>IF(Tabela1[[#This Row],[distância '[km']]]&gt;100,TRUNC(Tabela1[[#This Row],[distância '[km']]]/'Custos Unitários'!$C$7,0),0)</f>
        <v>0</v>
      </c>
      <c r="L1520" s="1">
        <f>Tabela1[[#This Row],[distância '[km']]]*(1+'Custos Unitários'!$C$8)*(('Custos Unitários'!$C$21*'Custos Unitários'!$C$4)+('Custos Unitários'!$C$22*'Custos Unitários'!$C$5))</f>
        <v>2612509.9239091887</v>
      </c>
      <c r="M1520" s="1">
        <f>Tabela1[[#This Row],[Qtdade Amplificação]]*('Custos Unitários'!C$20)+IF(Tabela1[[#This Row],[Qtdade Amplificação]]&gt;4,TRUNC(Tabela1[[#This Row],[Qtdade Amplificação]]/4)*'Custos Unitários'!C$17,0)</f>
        <v>0</v>
      </c>
      <c r="N152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52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520" s="1">
        <f>'Custos Unitários'!$C$23*'Custos Unitários'!$C$6</f>
        <v>302692.44182889489</v>
      </c>
      <c r="Q1520" s="5">
        <f>SUM(Tabela2[[#This Row],[custo duto e fibra]:[custo infra estação]])</f>
        <v>3287083.8514100621</v>
      </c>
      <c r="R1520" s="2">
        <f>Tabela1[[#This Row],[distância '[km']]]*(1+'Custos Unitários'!$C$8)*('Custos Unitários'!$C$21*'Custos Unitários'!$C$4*'Custos Unitários'!$E$21+'Custos Unitários'!$C$22*'Custos Unitários'!$C$5*'Custos Unitários'!$E$22)</f>
        <v>31350.119086910268</v>
      </c>
      <c r="S1520" s="2">
        <f>Tabela1[[#This Row],[Qtdade Amplificação]]*('Custos Unitários'!D$20)+IF(Tabela1[[#This Row],[Qtdade Amplificação]]&gt;4,TRUNC(Tabela1[[#This Row],[Qtdade Amplificação]]/4)*'Custos Unitários'!D$17,0)</f>
        <v>0</v>
      </c>
      <c r="T152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52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520" s="2">
        <f>'Custos Unitários'!$C$23*'Custos Unitários'!$E$23*'Custos Unitários'!$C$6</f>
        <v>24215.39534631159</v>
      </c>
      <c r="W1520" s="5">
        <f>SUM(Tabela3[[#This Row],[opex duto e fibra]:[opex infra estação]])</f>
        <v>89093.728385457216</v>
      </c>
    </row>
    <row r="1521" spans="1:23" x14ac:dyDescent="0.25">
      <c r="A1521" s="10">
        <v>317047</v>
      </c>
      <c r="B1521" s="10" t="s">
        <v>37</v>
      </c>
      <c r="C1521" s="10" t="s">
        <v>4603</v>
      </c>
      <c r="D1521" s="10" t="s">
        <v>4604</v>
      </c>
      <c r="E1521" s="10">
        <v>310450</v>
      </c>
      <c r="F1521" s="10" t="s">
        <v>37</v>
      </c>
      <c r="G1521" s="10" t="s">
        <v>739</v>
      </c>
      <c r="H1521" s="10" t="s">
        <v>740</v>
      </c>
      <c r="I1521" s="10">
        <v>1</v>
      </c>
      <c r="J1521" s="11">
        <v>44.475000000000001</v>
      </c>
      <c r="K1521" s="11">
        <f>IF(Tabela1[[#This Row],[distância '[km']]]&gt;100,TRUNC(Tabela1[[#This Row],[distância '[km']]]/'Custos Unitários'!$C$7,0),0)</f>
        <v>0</v>
      </c>
      <c r="L1521" s="1">
        <f>Tabela1[[#This Row],[distância '[km']]]*(1+'Custos Unitários'!$C$8)*(('Custos Unitários'!$C$21*'Custos Unitários'!$C$4)+('Custos Unitários'!$C$22*'Custos Unitários'!$C$5))</f>
        <v>1701963.9787584578</v>
      </c>
      <c r="M1521" s="1">
        <f>Tabela1[[#This Row],[Qtdade Amplificação]]*('Custos Unitários'!C$20)+IF(Tabela1[[#This Row],[Qtdade Amplificação]]&gt;4,TRUNC(Tabela1[[#This Row],[Qtdade Amplificação]]/4)*'Custos Unitários'!C$17,0)</f>
        <v>0</v>
      </c>
      <c r="N152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2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21" s="1">
        <f>'Custos Unitários'!$C$23*'Custos Unitários'!$C$6</f>
        <v>302692.44182889489</v>
      </c>
      <c r="Q1521" s="5">
        <f>SUM(Tabela2[[#This Row],[custo duto e fibra]:[custo infra estação]])</f>
        <v>2371128.2183086891</v>
      </c>
      <c r="R1521" s="2">
        <f>Tabela1[[#This Row],[distância '[km']]]*(1+'Custos Unitários'!$C$8)*('Custos Unitários'!$C$21*'Custos Unitários'!$C$4*'Custos Unitários'!$E$21+'Custos Unitários'!$C$22*'Custos Unitários'!$C$5*'Custos Unitários'!$E$22)</f>
        <v>20423.567745101496</v>
      </c>
      <c r="S1521" s="2">
        <f>Tabela1[[#This Row],[Qtdade Amplificação]]*('Custos Unitários'!D$20)+IF(Tabela1[[#This Row],[Qtdade Amplificação]]&gt;4,TRUNC(Tabela1[[#This Row],[Qtdade Amplificação]]/4)*'Custos Unitários'!D$17,0)</f>
        <v>0</v>
      </c>
      <c r="T152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2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21" s="2">
        <f>'Custos Unitários'!$C$23*'Custos Unitários'!$E$23*'Custos Unitários'!$C$6</f>
        <v>24215.39534631159</v>
      </c>
      <c r="W1521" s="5">
        <f>SUM(Tabela3[[#This Row],[opex duto e fibra]:[opex infra estação]])</f>
        <v>77626.208248584226</v>
      </c>
    </row>
    <row r="1522" spans="1:23" x14ac:dyDescent="0.25">
      <c r="A1522" s="10">
        <v>317050</v>
      </c>
      <c r="B1522" s="10" t="s">
        <v>37</v>
      </c>
      <c r="C1522" s="10" t="s">
        <v>4605</v>
      </c>
      <c r="D1522" s="10" t="s">
        <v>4606</v>
      </c>
      <c r="E1522" s="10">
        <v>315210</v>
      </c>
      <c r="F1522" s="10" t="s">
        <v>37</v>
      </c>
      <c r="G1522" s="10" t="s">
        <v>252</v>
      </c>
      <c r="H1522" s="10" t="s">
        <v>253</v>
      </c>
      <c r="I1522" s="10">
        <v>1</v>
      </c>
      <c r="J1522" s="11">
        <v>25.11</v>
      </c>
      <c r="K1522" s="11">
        <f>IF(Tabela1[[#This Row],[distância '[km']]]&gt;100,TRUNC(Tabela1[[#This Row],[distância '[km']]]/'Custos Unitários'!$C$7,0),0)</f>
        <v>0</v>
      </c>
      <c r="L1522" s="1">
        <f>Tabela1[[#This Row],[distância '[km']]]*(1+'Custos Unitários'!$C$8)*(('Custos Unitários'!$C$21*'Custos Unitários'!$C$4)+('Custos Unitários'!$C$22*'Custos Unitários'!$C$5))</f>
        <v>960906.47569701797</v>
      </c>
      <c r="M1522" s="1">
        <f>Tabela1[[#This Row],[Qtdade Amplificação]]*('Custos Unitários'!C$20)+IF(Tabela1[[#This Row],[Qtdade Amplificação]]&gt;4,TRUNC(Tabela1[[#This Row],[Qtdade Amplificação]]/4)*'Custos Unitários'!C$17,0)</f>
        <v>0</v>
      </c>
      <c r="N152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2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22" s="1">
        <f>'Custos Unitários'!$C$23*'Custos Unitários'!$C$6</f>
        <v>302692.44182889489</v>
      </c>
      <c r="Q1522" s="5">
        <f>SUM(Tabela2[[#This Row],[custo duto e fibra]:[custo infra estação]])</f>
        <v>1630070.715247249</v>
      </c>
      <c r="R1522" s="2">
        <f>Tabela1[[#This Row],[distância '[km']]]*(1+'Custos Unitários'!$C$8)*('Custos Unitários'!$C$21*'Custos Unitários'!$C$4*'Custos Unitários'!$E$21+'Custos Unitários'!$C$22*'Custos Unitários'!$C$5*'Custos Unitários'!$E$22)</f>
        <v>11530.877708364216</v>
      </c>
      <c r="S1522" s="2">
        <f>Tabela1[[#This Row],[Qtdade Amplificação]]*('Custos Unitários'!D$20)+IF(Tabela1[[#This Row],[Qtdade Amplificação]]&gt;4,TRUNC(Tabela1[[#This Row],[Qtdade Amplificação]]/4)*'Custos Unitários'!D$17,0)</f>
        <v>0</v>
      </c>
      <c r="T152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2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22" s="2">
        <f>'Custos Unitários'!$C$23*'Custos Unitários'!$E$23*'Custos Unitários'!$C$6</f>
        <v>24215.39534631159</v>
      </c>
      <c r="W1522" s="5">
        <f>SUM(Tabela3[[#This Row],[opex duto e fibra]:[opex infra estação]])</f>
        <v>68733.518211846938</v>
      </c>
    </row>
    <row r="1523" spans="1:23" x14ac:dyDescent="0.25">
      <c r="A1523" s="10">
        <v>130430</v>
      </c>
      <c r="B1523" s="10" t="s">
        <v>213</v>
      </c>
      <c r="C1523" s="10" t="s">
        <v>4607</v>
      </c>
      <c r="D1523" s="10" t="s">
        <v>4608</v>
      </c>
      <c r="E1523" s="10">
        <v>130395</v>
      </c>
      <c r="F1523" s="10" t="s">
        <v>213</v>
      </c>
      <c r="G1523" s="10" t="s">
        <v>4716</v>
      </c>
      <c r="H1523" s="10" t="s">
        <v>4732</v>
      </c>
      <c r="I1523" s="10">
        <v>0</v>
      </c>
      <c r="J1523" s="11">
        <v>13.6702273568332</v>
      </c>
      <c r="K1523" s="11">
        <f>IF(Tabela1[[#This Row],[distância '[km']]]&gt;100,TRUNC(Tabela1[[#This Row],[distância '[km']]]/'Custos Unitários'!$C$7,0),0)</f>
        <v>0</v>
      </c>
      <c r="L1523" s="1">
        <f>Tabela1[[#This Row],[distância '[km']]]*(1+'Custos Unitários'!$C$8)*(('Custos Unitários'!$C$21*'Custos Unitários'!$C$4)+('Custos Unitários'!$C$22*'Custos Unitários'!$C$5))</f>
        <v>523130.62490766839</v>
      </c>
      <c r="M1523" s="1">
        <f>Tabela1[[#This Row],[Qtdade Amplificação]]*('Custos Unitários'!C$20)+IF(Tabela1[[#This Row],[Qtdade Amplificação]]&gt;4,TRUNC(Tabela1[[#This Row],[Qtdade Amplificação]]/4)*'Custos Unitários'!C$17,0)</f>
        <v>0</v>
      </c>
      <c r="N152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2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23" s="1">
        <f>'Custos Unitários'!$C$23*'Custos Unitários'!$C$6</f>
        <v>302692.44182889489</v>
      </c>
      <c r="Q1523" s="5">
        <f>SUM(Tabela2[[#This Row],[custo duto e fibra]:[custo infra estação]])</f>
        <v>1192294.8644578997</v>
      </c>
      <c r="R1523" s="2">
        <f>Tabela1[[#This Row],[distância '[km']]]*(1+'Custos Unitários'!$C$8)*('Custos Unitários'!$C$21*'Custos Unitários'!$C$4*'Custos Unitários'!$E$21+'Custos Unitários'!$C$22*'Custos Unitários'!$C$5*'Custos Unitários'!$E$22)</f>
        <v>6277.5674988920209</v>
      </c>
      <c r="S1523" s="2">
        <f>Tabela1[[#This Row],[Qtdade Amplificação]]*('Custos Unitários'!D$20)+IF(Tabela1[[#This Row],[Qtdade Amplificação]]&gt;4,TRUNC(Tabela1[[#This Row],[Qtdade Amplificação]]/4)*'Custos Unitários'!D$17,0)</f>
        <v>0</v>
      </c>
      <c r="T152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2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23" s="2">
        <f>'Custos Unitários'!$C$23*'Custos Unitários'!$E$23*'Custos Unitários'!$C$6</f>
        <v>24215.39534631159</v>
      </c>
      <c r="W1523" s="5">
        <f>SUM(Tabela3[[#This Row],[opex duto e fibra]:[opex infra estação]])</f>
        <v>63480.208002374748</v>
      </c>
    </row>
    <row r="1524" spans="1:23" x14ac:dyDescent="0.25">
      <c r="A1524" s="10">
        <v>221120</v>
      </c>
      <c r="B1524" s="10" t="s">
        <v>27</v>
      </c>
      <c r="C1524" s="10" t="s">
        <v>4609</v>
      </c>
      <c r="D1524" s="10" t="s">
        <v>4610</v>
      </c>
      <c r="E1524" s="10">
        <v>211065</v>
      </c>
      <c r="F1524" s="10" t="s">
        <v>17</v>
      </c>
      <c r="G1524" s="10" t="s">
        <v>292</v>
      </c>
      <c r="H1524" s="10" t="s">
        <v>293</v>
      </c>
      <c r="I1524" s="10">
        <v>1</v>
      </c>
      <c r="J1524" s="11">
        <v>55.04</v>
      </c>
      <c r="K1524" s="11">
        <f>IF(Tabela1[[#This Row],[distância '[km']]]&gt;100,TRUNC(Tabela1[[#This Row],[distância '[km']]]/'Custos Unitários'!$C$7,0),0)</f>
        <v>0</v>
      </c>
      <c r="L1524" s="1">
        <f>Tabela1[[#This Row],[distância '[km']]]*(1+'Custos Unitários'!$C$8)*(('Custos Unitários'!$C$21*'Custos Unitários'!$C$4)+('Custos Unitários'!$C$22*'Custos Unitários'!$C$5))</f>
        <v>2106264.1347018667</v>
      </c>
      <c r="M1524" s="1">
        <f>Tabela1[[#This Row],[Qtdade Amplificação]]*('Custos Unitários'!C$20)+IF(Tabela1[[#This Row],[Qtdade Amplificação]]&gt;4,TRUNC(Tabela1[[#This Row],[Qtdade Amplificação]]/4)*'Custos Unitários'!C$17,0)</f>
        <v>0</v>
      </c>
      <c r="N152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52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524" s="1">
        <f>'Custos Unitários'!$C$23*'Custos Unitários'!$C$6</f>
        <v>302692.44182889489</v>
      </c>
      <c r="Q1524" s="5">
        <f>SUM(Tabela2[[#This Row],[custo duto e fibra]:[custo infra estação]])</f>
        <v>2780838.06220274</v>
      </c>
      <c r="R1524" s="2">
        <f>Tabela1[[#This Row],[distância '[km']]]*(1+'Custos Unitários'!$C$8)*('Custos Unitários'!$C$21*'Custos Unitários'!$C$4*'Custos Unitários'!$E$21+'Custos Unitários'!$C$22*'Custos Unitários'!$C$5*'Custos Unitários'!$E$22)</f>
        <v>25275.169616422405</v>
      </c>
      <c r="S1524" s="2">
        <f>Tabela1[[#This Row],[Qtdade Amplificação]]*('Custos Unitários'!D$20)+IF(Tabela1[[#This Row],[Qtdade Amplificação]]&gt;4,TRUNC(Tabela1[[#This Row],[Qtdade Amplificação]]/4)*'Custos Unitários'!D$17,0)</f>
        <v>0</v>
      </c>
      <c r="T152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52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524" s="2">
        <f>'Custos Unitários'!$C$23*'Custos Unitários'!$E$23*'Custos Unitários'!$C$6</f>
        <v>24215.39534631159</v>
      </c>
      <c r="W1524" s="5">
        <f>SUM(Tabela3[[#This Row],[opex duto e fibra]:[opex infra estação]])</f>
        <v>83018.778914969356</v>
      </c>
    </row>
    <row r="1525" spans="1:23" x14ac:dyDescent="0.25">
      <c r="A1525" s="10">
        <v>317052</v>
      </c>
      <c r="B1525" s="10" t="s">
        <v>37</v>
      </c>
      <c r="C1525" s="10" t="s">
        <v>4611</v>
      </c>
      <c r="D1525" s="10" t="s">
        <v>4612</v>
      </c>
      <c r="E1525" s="10">
        <v>310450</v>
      </c>
      <c r="F1525" s="10" t="s">
        <v>37</v>
      </c>
      <c r="G1525" s="10" t="s">
        <v>739</v>
      </c>
      <c r="H1525" s="10" t="s">
        <v>740</v>
      </c>
      <c r="I1525" s="10">
        <v>1</v>
      </c>
      <c r="J1525" s="11">
        <v>54.213000000000001</v>
      </c>
      <c r="K1525" s="11">
        <f>IF(Tabela1[[#This Row],[distância '[km']]]&gt;100,TRUNC(Tabela1[[#This Row],[distância '[km']]]/'Custos Unitários'!$C$7,0),0)</f>
        <v>0</v>
      </c>
      <c r="L1525" s="1">
        <f>Tabela1[[#This Row],[distância '[km']]]*(1+'Custos Unitários'!$C$8)*(('Custos Unitários'!$C$21*'Custos Unitários'!$C$4)+('Custos Unitários'!$C$22*'Custos Unitários'!$C$5))</f>
        <v>2074616.5976488427</v>
      </c>
      <c r="M1525" s="1">
        <f>Tabela1[[#This Row],[Qtdade Amplificação]]*('Custos Unitários'!C$20)+IF(Tabela1[[#This Row],[Qtdade Amplificação]]&gt;4,TRUNC(Tabela1[[#This Row],[Qtdade Amplificação]]/4)*'Custos Unitários'!C$17,0)</f>
        <v>0</v>
      </c>
      <c r="N152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52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525" s="1">
        <f>'Custos Unitários'!$C$23*'Custos Unitários'!$C$6</f>
        <v>302692.44182889489</v>
      </c>
      <c r="Q1525" s="5">
        <f>SUM(Tabela2[[#This Row],[custo duto e fibra]:[custo infra estação]])</f>
        <v>2749190.5251497161</v>
      </c>
      <c r="R1525" s="2">
        <f>Tabela1[[#This Row],[distância '[km']]]*(1+'Custos Unitários'!$C$8)*('Custos Unitários'!$C$21*'Custos Unitários'!$C$4*'Custos Unitários'!$E$21+'Custos Unitários'!$C$22*'Custos Unitários'!$C$5*'Custos Unitários'!$E$22)</f>
        <v>24895.399171786114</v>
      </c>
      <c r="S1525" s="2">
        <f>Tabela1[[#This Row],[Qtdade Amplificação]]*('Custos Unitários'!D$20)+IF(Tabela1[[#This Row],[Qtdade Amplificação]]&gt;4,TRUNC(Tabela1[[#This Row],[Qtdade Amplificação]]/4)*'Custos Unitários'!D$17,0)</f>
        <v>0</v>
      </c>
      <c r="T152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52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525" s="2">
        <f>'Custos Unitários'!$C$23*'Custos Unitários'!$E$23*'Custos Unitários'!$C$6</f>
        <v>24215.39534631159</v>
      </c>
      <c r="W1525" s="5">
        <f>SUM(Tabela3[[#This Row],[opex duto e fibra]:[opex infra estação]])</f>
        <v>82639.008470333065</v>
      </c>
    </row>
    <row r="1526" spans="1:23" x14ac:dyDescent="0.25">
      <c r="A1526" s="10">
        <v>510835</v>
      </c>
      <c r="B1526" s="10" t="s">
        <v>208</v>
      </c>
      <c r="C1526" s="10" t="s">
        <v>4613</v>
      </c>
      <c r="D1526" s="10" t="s">
        <v>4614</v>
      </c>
      <c r="E1526" s="10">
        <v>510500</v>
      </c>
      <c r="F1526" s="10" t="s">
        <v>208</v>
      </c>
      <c r="G1526" s="10" t="s">
        <v>4615</v>
      </c>
      <c r="H1526" s="10" t="s">
        <v>4616</v>
      </c>
      <c r="I1526" s="10">
        <v>1</v>
      </c>
      <c r="J1526" s="11">
        <v>25.315999999999999</v>
      </c>
      <c r="K1526" s="11">
        <f>IF(Tabela1[[#This Row],[distância '[km']]]&gt;100,TRUNC(Tabela1[[#This Row],[distância '[km']]]/'Custos Unitários'!$C$7,0),0)</f>
        <v>0</v>
      </c>
      <c r="L1526" s="1">
        <f>Tabela1[[#This Row],[distância '[km']]]*(1+'Custos Unitários'!$C$8)*(('Custos Unitários'!$C$21*'Custos Unitários'!$C$4)+('Custos Unitários'!$C$22*'Custos Unitários'!$C$5))</f>
        <v>968789.65905000828</v>
      </c>
      <c r="M1526" s="1">
        <f>Tabela1[[#This Row],[Qtdade Amplificação]]*('Custos Unitários'!C$20)+IF(Tabela1[[#This Row],[Qtdade Amplificação]]&gt;4,TRUNC(Tabela1[[#This Row],[Qtdade Amplificação]]/4)*'Custos Unitários'!C$17,0)</f>
        <v>0</v>
      </c>
      <c r="N152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2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26" s="1">
        <f>'Custos Unitários'!$C$23*'Custos Unitários'!$C$6</f>
        <v>302692.44182889489</v>
      </c>
      <c r="Q1526" s="5">
        <f>SUM(Tabela2[[#This Row],[custo duto e fibra]:[custo infra estação]])</f>
        <v>1637953.8986002393</v>
      </c>
      <c r="R1526" s="2">
        <f>Tabela1[[#This Row],[distância '[km']]]*(1+'Custos Unitários'!$C$8)*('Custos Unitários'!$C$21*'Custos Unitários'!$C$4*'Custos Unitários'!$E$21+'Custos Unitários'!$C$22*'Custos Unitários'!$C$5*'Custos Unitários'!$E$22)</f>
        <v>11625.4759086001</v>
      </c>
      <c r="S1526" s="2">
        <f>Tabela1[[#This Row],[Qtdade Amplificação]]*('Custos Unitários'!D$20)+IF(Tabela1[[#This Row],[Qtdade Amplificação]]&gt;4,TRUNC(Tabela1[[#This Row],[Qtdade Amplificação]]/4)*'Custos Unitários'!D$17,0)</f>
        <v>0</v>
      </c>
      <c r="T152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2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26" s="2">
        <f>'Custos Unitários'!$C$23*'Custos Unitários'!$E$23*'Custos Unitários'!$C$6</f>
        <v>24215.39534631159</v>
      </c>
      <c r="W1526" s="5">
        <f>SUM(Tabela3[[#This Row],[opex duto e fibra]:[opex infra estação]])</f>
        <v>68828.116412082833</v>
      </c>
    </row>
    <row r="1527" spans="1:23" x14ac:dyDescent="0.25">
      <c r="A1527" s="10">
        <v>317060</v>
      </c>
      <c r="B1527" s="10" t="s">
        <v>37</v>
      </c>
      <c r="C1527" s="10" t="s">
        <v>4619</v>
      </c>
      <c r="D1527" s="10" t="s">
        <v>4620</v>
      </c>
      <c r="E1527" s="10">
        <v>316430</v>
      </c>
      <c r="F1527" s="10" t="s">
        <v>37</v>
      </c>
      <c r="G1527" s="10" t="s">
        <v>4621</v>
      </c>
      <c r="H1527" s="10" t="s">
        <v>4622</v>
      </c>
      <c r="I1527" s="10">
        <v>1</v>
      </c>
      <c r="J1527" s="11">
        <v>26.61</v>
      </c>
      <c r="K1527" s="11">
        <f>IF(Tabela1[[#This Row],[distância '[km']]]&gt;100,TRUNC(Tabela1[[#This Row],[distância '[km']]]/'Custos Unitários'!$C$7,0),0)</f>
        <v>0</v>
      </c>
      <c r="L1527" s="1">
        <f>Tabela1[[#This Row],[distância '[km']]]*(1+'Custos Unitários'!$C$8)*(('Custos Unitários'!$C$21*'Custos Unitários'!$C$4)+('Custos Unitários'!$C$22*'Custos Unitários'!$C$5))</f>
        <v>1018308.2962285005</v>
      </c>
      <c r="M1527" s="1">
        <f>Tabela1[[#This Row],[Qtdade Amplificação]]*('Custos Unitários'!C$20)+IF(Tabela1[[#This Row],[Qtdade Amplificação]]&gt;4,TRUNC(Tabela1[[#This Row],[Qtdade Amplificação]]/4)*'Custos Unitários'!C$17,0)</f>
        <v>0</v>
      </c>
      <c r="N152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2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27" s="1">
        <f>'Custos Unitários'!$C$23*'Custos Unitários'!$C$6</f>
        <v>302692.44182889489</v>
      </c>
      <c r="Q1527" s="5">
        <f>SUM(Tabela2[[#This Row],[custo duto e fibra]:[custo infra estação]])</f>
        <v>1687472.5357787316</v>
      </c>
      <c r="R1527" s="2">
        <f>Tabela1[[#This Row],[distância '[km']]]*(1+'Custos Unitários'!$C$8)*('Custos Unitários'!$C$21*'Custos Unitários'!$C$4*'Custos Unitários'!$E$21+'Custos Unitários'!$C$22*'Custos Unitários'!$C$5*'Custos Unitários'!$E$22)</f>
        <v>12219.699554742008</v>
      </c>
      <c r="S1527" s="2">
        <f>Tabela1[[#This Row],[Qtdade Amplificação]]*('Custos Unitários'!D$20)+IF(Tabela1[[#This Row],[Qtdade Amplificação]]&gt;4,TRUNC(Tabela1[[#This Row],[Qtdade Amplificação]]/4)*'Custos Unitários'!D$17,0)</f>
        <v>0</v>
      </c>
      <c r="T152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2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27" s="2">
        <f>'Custos Unitários'!$C$23*'Custos Unitários'!$E$23*'Custos Unitários'!$C$6</f>
        <v>24215.39534631159</v>
      </c>
      <c r="W1527" s="5">
        <f>SUM(Tabela3[[#This Row],[opex duto e fibra]:[opex infra estação]])</f>
        <v>69422.340058224741</v>
      </c>
    </row>
    <row r="1528" spans="1:23" x14ac:dyDescent="0.25">
      <c r="A1528" s="10">
        <v>317065</v>
      </c>
      <c r="B1528" s="10" t="s">
        <v>37</v>
      </c>
      <c r="C1528" s="10" t="s">
        <v>4623</v>
      </c>
      <c r="D1528" s="10" t="s">
        <v>4624</v>
      </c>
      <c r="E1528" s="10">
        <v>290870</v>
      </c>
      <c r="F1528" s="10" t="s">
        <v>8</v>
      </c>
      <c r="G1528" s="10" t="s">
        <v>1354</v>
      </c>
      <c r="H1528" s="10" t="s">
        <v>1355</v>
      </c>
      <c r="I1528" s="10">
        <v>1</v>
      </c>
      <c r="J1528" s="11">
        <v>79.804000000000002</v>
      </c>
      <c r="K1528" s="11">
        <f>IF(Tabela1[[#This Row],[distância '[km']]]&gt;100,TRUNC(Tabela1[[#This Row],[distância '[km']]]/'Custos Unitários'!$C$7,0),0)</f>
        <v>0</v>
      </c>
      <c r="L1528" s="1">
        <f>Tabela1[[#This Row],[distância '[km']]]*(1+'Custos Unitários'!$C$8)*(('Custos Unitários'!$C$21*'Custos Unitários'!$C$4)+('Custos Unitários'!$C$22*'Custos Unitários'!$C$5))</f>
        <v>3053929.9237962891</v>
      </c>
      <c r="M1528" s="1">
        <f>Tabela1[[#This Row],[Qtdade Amplificação]]*('Custos Unitários'!C$20)+IF(Tabela1[[#This Row],[Qtdade Amplificação]]&gt;4,TRUNC(Tabela1[[#This Row],[Qtdade Amplificação]]/4)*'Custos Unitários'!C$17,0)</f>
        <v>0</v>
      </c>
      <c r="N152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52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528" s="1">
        <f>'Custos Unitários'!$C$23*'Custos Unitários'!$C$6</f>
        <v>302692.44182889489</v>
      </c>
      <c r="Q1528" s="5">
        <f>SUM(Tabela2[[#This Row],[custo duto e fibra]:[custo infra estação]])</f>
        <v>3728503.8512971625</v>
      </c>
      <c r="R1528" s="2">
        <f>Tabela1[[#This Row],[distância '[km']]]*(1+'Custos Unitários'!$C$8)*('Custos Unitários'!$C$21*'Custos Unitários'!$C$4*'Custos Unitários'!$E$21+'Custos Unitários'!$C$22*'Custos Unitários'!$C$5*'Custos Unitários'!$E$22)</f>
        <v>36647.159085555475</v>
      </c>
      <c r="S1528" s="2">
        <f>Tabela1[[#This Row],[Qtdade Amplificação]]*('Custos Unitários'!D$20)+IF(Tabela1[[#This Row],[Qtdade Amplificação]]&gt;4,TRUNC(Tabela1[[#This Row],[Qtdade Amplificação]]/4)*'Custos Unitários'!D$17,0)</f>
        <v>0</v>
      </c>
      <c r="T152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52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528" s="2">
        <f>'Custos Unitários'!$C$23*'Custos Unitários'!$E$23*'Custos Unitários'!$C$6</f>
        <v>24215.39534631159</v>
      </c>
      <c r="W1528" s="5">
        <f>SUM(Tabela3[[#This Row],[opex duto e fibra]:[opex infra estação]])</f>
        <v>94390.768384102412</v>
      </c>
    </row>
    <row r="1529" spans="1:23" x14ac:dyDescent="0.25">
      <c r="A1529" s="10">
        <v>522190</v>
      </c>
      <c r="B1529" s="10" t="s">
        <v>42</v>
      </c>
      <c r="C1529" s="10" t="s">
        <v>4625</v>
      </c>
      <c r="D1529" s="10" t="s">
        <v>4626</v>
      </c>
      <c r="E1529" s="10">
        <v>520545</v>
      </c>
      <c r="F1529" s="10" t="s">
        <v>42</v>
      </c>
      <c r="G1529" s="10" t="s">
        <v>4627</v>
      </c>
      <c r="H1529" s="10" t="s">
        <v>4628</v>
      </c>
      <c r="I1529" s="10">
        <v>1</v>
      </c>
      <c r="J1529" s="11">
        <v>25.446000000000002</v>
      </c>
      <c r="K1529" s="11">
        <f>IF(Tabela1[[#This Row],[distância '[km']]]&gt;100,TRUNC(Tabela1[[#This Row],[distância '[km']]]/'Custos Unitários'!$C$7,0),0)</f>
        <v>0</v>
      </c>
      <c r="L1529" s="1">
        <f>Tabela1[[#This Row],[distância '[km']]]*(1+'Custos Unitários'!$C$8)*(('Custos Unitários'!$C$21*'Custos Unitários'!$C$4)+('Custos Unitários'!$C$22*'Custos Unitários'!$C$5))</f>
        <v>973764.48349607014</v>
      </c>
      <c r="M1529" s="1">
        <f>Tabela1[[#This Row],[Qtdade Amplificação]]*('Custos Unitários'!C$20)+IF(Tabela1[[#This Row],[Qtdade Amplificação]]&gt;4,TRUNC(Tabela1[[#This Row],[Qtdade Amplificação]]/4)*'Custos Unitários'!C$17,0)</f>
        <v>0</v>
      </c>
      <c r="N152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2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29" s="1">
        <f>'Custos Unitários'!$C$23*'Custos Unitários'!$C$6</f>
        <v>302692.44182889489</v>
      </c>
      <c r="Q1529" s="5">
        <f>SUM(Tabela2[[#This Row],[custo duto e fibra]:[custo infra estação]])</f>
        <v>1642928.7230463012</v>
      </c>
      <c r="R1529" s="2">
        <f>Tabela1[[#This Row],[distância '[km']]]*(1+'Custos Unitários'!$C$8)*('Custos Unitários'!$C$21*'Custos Unitários'!$C$4*'Custos Unitários'!$E$21+'Custos Unitários'!$C$22*'Custos Unitários'!$C$5*'Custos Unitários'!$E$22)</f>
        <v>11685.173801952842</v>
      </c>
      <c r="S1529" s="2">
        <f>Tabela1[[#This Row],[Qtdade Amplificação]]*('Custos Unitários'!D$20)+IF(Tabela1[[#This Row],[Qtdade Amplificação]]&gt;4,TRUNC(Tabela1[[#This Row],[Qtdade Amplificação]]/4)*'Custos Unitários'!D$17,0)</f>
        <v>0</v>
      </c>
      <c r="T152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2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29" s="2">
        <f>'Custos Unitários'!$C$23*'Custos Unitários'!$E$23*'Custos Unitários'!$C$6</f>
        <v>24215.39534631159</v>
      </c>
      <c r="W1529" s="5">
        <f>SUM(Tabela3[[#This Row],[opex duto e fibra]:[opex infra estação]])</f>
        <v>68887.814305435575</v>
      </c>
    </row>
    <row r="1530" spans="1:23" x14ac:dyDescent="0.25">
      <c r="A1530" s="10">
        <v>317075</v>
      </c>
      <c r="B1530" s="10" t="s">
        <v>37</v>
      </c>
      <c r="C1530" s="10" t="s">
        <v>4629</v>
      </c>
      <c r="D1530" s="10" t="s">
        <v>4630</v>
      </c>
      <c r="E1530" s="10">
        <v>314800</v>
      </c>
      <c r="F1530" s="10" t="s">
        <v>37</v>
      </c>
      <c r="G1530" s="10" t="s">
        <v>3575</v>
      </c>
      <c r="H1530" s="10" t="s">
        <v>3576</v>
      </c>
      <c r="I1530" s="10">
        <v>1</v>
      </c>
      <c r="J1530" s="11">
        <v>74.981999999999999</v>
      </c>
      <c r="K1530" s="11">
        <f>IF(Tabela1[[#This Row],[distância '[km']]]&gt;100,TRUNC(Tabela1[[#This Row],[distância '[km']]]/'Custos Unitários'!$C$7,0),0)</f>
        <v>0</v>
      </c>
      <c r="L1530" s="1">
        <f>Tabela1[[#This Row],[distância '[km']]]*(1+'Custos Unitários'!$C$8)*(('Custos Unitários'!$C$21*'Custos Unitários'!$C$4)+('Custos Unitários'!$C$22*'Custos Unitários'!$C$5))</f>
        <v>2869402.2047277503</v>
      </c>
      <c r="M1530" s="1">
        <f>Tabela1[[#This Row],[Qtdade Amplificação]]*('Custos Unitários'!C$20)+IF(Tabela1[[#This Row],[Qtdade Amplificação]]&gt;4,TRUNC(Tabela1[[#This Row],[Qtdade Amplificação]]/4)*'Custos Unitários'!C$17,0)</f>
        <v>0</v>
      </c>
      <c r="N153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53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530" s="1">
        <f>'Custos Unitários'!$C$23*'Custos Unitários'!$C$6</f>
        <v>302692.44182889489</v>
      </c>
      <c r="Q1530" s="5">
        <f>SUM(Tabela2[[#This Row],[custo duto e fibra]:[custo infra estação]])</f>
        <v>3543976.1322286236</v>
      </c>
      <c r="R1530" s="2">
        <f>Tabela1[[#This Row],[distância '[km']]]*(1+'Custos Unitários'!$C$8)*('Custos Unitários'!$C$21*'Custos Unitários'!$C$4*'Custos Unitários'!$E$21+'Custos Unitários'!$C$22*'Custos Unitários'!$C$5*'Custos Unitários'!$E$22)</f>
        <v>34432.826456733004</v>
      </c>
      <c r="S1530" s="2">
        <f>Tabela1[[#This Row],[Qtdade Amplificação]]*('Custos Unitários'!D$20)+IF(Tabela1[[#This Row],[Qtdade Amplificação]]&gt;4,TRUNC(Tabela1[[#This Row],[Qtdade Amplificação]]/4)*'Custos Unitários'!D$17,0)</f>
        <v>0</v>
      </c>
      <c r="T153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53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530" s="2">
        <f>'Custos Unitários'!$C$23*'Custos Unitários'!$E$23*'Custos Unitários'!$C$6</f>
        <v>24215.39534631159</v>
      </c>
      <c r="W1530" s="5">
        <f>SUM(Tabela3[[#This Row],[opex duto e fibra]:[opex infra estação]])</f>
        <v>92176.435755279948</v>
      </c>
    </row>
    <row r="1531" spans="1:23" x14ac:dyDescent="0.25">
      <c r="A1531" s="10">
        <v>221135</v>
      </c>
      <c r="B1531" s="10" t="s">
        <v>27</v>
      </c>
      <c r="C1531" s="10" t="s">
        <v>4631</v>
      </c>
      <c r="D1531" s="10" t="s">
        <v>4632</v>
      </c>
      <c r="E1531" s="10">
        <v>290590</v>
      </c>
      <c r="F1531" s="10" t="s">
        <v>8</v>
      </c>
      <c r="G1531" s="10" t="s">
        <v>464</v>
      </c>
      <c r="H1531" s="10" t="s">
        <v>465</v>
      </c>
      <c r="I1531" s="10">
        <v>1</v>
      </c>
      <c r="J1531" s="11">
        <v>41.683</v>
      </c>
      <c r="K1531" s="11">
        <f>IF(Tabela1[[#This Row],[distância '[km']]]&gt;100,TRUNC(Tabela1[[#This Row],[distância '[km']]]/'Custos Unitários'!$C$7,0),0)</f>
        <v>0</v>
      </c>
      <c r="L1531" s="1">
        <f>Tabela1[[#This Row],[distância '[km']]]*(1+'Custos Unitários'!$C$8)*(('Custos Unitários'!$C$21*'Custos Unitários'!$C$4)+('Custos Unitários'!$C$22*'Custos Unitários'!$C$5))</f>
        <v>1595120.0568091916</v>
      </c>
      <c r="M1531" s="1">
        <f>Tabela1[[#This Row],[Qtdade Amplificação]]*('Custos Unitários'!C$20)+IF(Tabela1[[#This Row],[Qtdade Amplificação]]&gt;4,TRUNC(Tabela1[[#This Row],[Qtdade Amplificação]]/4)*'Custos Unitários'!C$17,0)</f>
        <v>0</v>
      </c>
      <c r="N153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3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31" s="1">
        <f>'Custos Unitários'!$C$23*'Custos Unitários'!$C$6</f>
        <v>302692.44182889489</v>
      </c>
      <c r="Q1531" s="5">
        <f>SUM(Tabela2[[#This Row],[custo duto e fibra]:[custo infra estação]])</f>
        <v>2264284.2963594226</v>
      </c>
      <c r="R1531" s="2">
        <f>Tabela1[[#This Row],[distância '[km']]]*(1+'Custos Unitários'!$C$8)*('Custos Unitários'!$C$21*'Custos Unitários'!$C$4*'Custos Unitários'!$E$21+'Custos Unitários'!$C$22*'Custos Unitários'!$C$5*'Custos Unitários'!$E$22)</f>
        <v>19141.440681710301</v>
      </c>
      <c r="S1531" s="2">
        <f>Tabela1[[#This Row],[Qtdade Amplificação]]*('Custos Unitários'!D$20)+IF(Tabela1[[#This Row],[Qtdade Amplificação]]&gt;4,TRUNC(Tabela1[[#This Row],[Qtdade Amplificação]]/4)*'Custos Unitários'!D$17,0)</f>
        <v>0</v>
      </c>
      <c r="T153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3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31" s="2">
        <f>'Custos Unitários'!$C$23*'Custos Unitários'!$E$23*'Custos Unitários'!$C$6</f>
        <v>24215.39534631159</v>
      </c>
      <c r="W1531" s="5">
        <f>SUM(Tabela3[[#This Row],[opex duto e fibra]:[opex infra estação]])</f>
        <v>76344.081185193019</v>
      </c>
    </row>
    <row r="1532" spans="1:23" x14ac:dyDescent="0.25">
      <c r="A1532" s="10">
        <v>221140</v>
      </c>
      <c r="B1532" s="10" t="s">
        <v>27</v>
      </c>
      <c r="C1532" s="10" t="s">
        <v>4633</v>
      </c>
      <c r="D1532" s="10" t="s">
        <v>4634</v>
      </c>
      <c r="E1532" s="10">
        <v>220100</v>
      </c>
      <c r="F1532" s="10" t="s">
        <v>27</v>
      </c>
      <c r="G1532" s="10" t="s">
        <v>941</v>
      </c>
      <c r="H1532" s="10" t="s">
        <v>942</v>
      </c>
      <c r="I1532" s="10">
        <v>1</v>
      </c>
      <c r="J1532" s="11">
        <v>45.978000000000002</v>
      </c>
      <c r="K1532" s="11">
        <f>IF(Tabela1[[#This Row],[distância '[km']]]&gt;100,TRUNC(Tabela1[[#This Row],[distância '[km']]]/'Custos Unitários'!$C$7,0),0)</f>
        <v>0</v>
      </c>
      <c r="L1532" s="1">
        <f>Tabela1[[#This Row],[distância '[km']]]*(1+'Custos Unitários'!$C$8)*(('Custos Unitários'!$C$21*'Custos Unitários'!$C$4)+('Custos Unitários'!$C$22*'Custos Unitários'!$C$5))</f>
        <v>1759480.6029310036</v>
      </c>
      <c r="M1532" s="1">
        <f>Tabela1[[#This Row],[Qtdade Amplificação]]*('Custos Unitários'!C$20)+IF(Tabela1[[#This Row],[Qtdade Amplificação]]&gt;4,TRUNC(Tabela1[[#This Row],[Qtdade Amplificação]]/4)*'Custos Unitários'!C$17,0)</f>
        <v>0</v>
      </c>
      <c r="N153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3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32" s="1">
        <f>'Custos Unitários'!$C$23*'Custos Unitários'!$C$6</f>
        <v>302692.44182889489</v>
      </c>
      <c r="Q1532" s="5">
        <f>SUM(Tabela2[[#This Row],[custo duto e fibra]:[custo infra estação]])</f>
        <v>2428644.8424812346</v>
      </c>
      <c r="R1532" s="2">
        <f>Tabela1[[#This Row],[distância '[km']]]*(1+'Custos Unitários'!$C$8)*('Custos Unitários'!$C$21*'Custos Unitários'!$C$4*'Custos Unitários'!$E$21+'Custos Unitários'!$C$22*'Custos Unitários'!$C$5*'Custos Unitários'!$E$22)</f>
        <v>21113.767235172043</v>
      </c>
      <c r="S1532" s="2">
        <f>Tabela1[[#This Row],[Qtdade Amplificação]]*('Custos Unitários'!D$20)+IF(Tabela1[[#This Row],[Qtdade Amplificação]]&gt;4,TRUNC(Tabela1[[#This Row],[Qtdade Amplificação]]/4)*'Custos Unitários'!D$17,0)</f>
        <v>0</v>
      </c>
      <c r="T153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3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32" s="2">
        <f>'Custos Unitários'!$C$23*'Custos Unitários'!$E$23*'Custos Unitários'!$C$6</f>
        <v>24215.39534631159</v>
      </c>
      <c r="W1532" s="5">
        <f>SUM(Tabela3[[#This Row],[opex duto e fibra]:[opex infra estação]])</f>
        <v>78316.407738654772</v>
      </c>
    </row>
    <row r="1533" spans="1:23" x14ac:dyDescent="0.25">
      <c r="A1533" s="10">
        <v>317090</v>
      </c>
      <c r="B1533" s="10" t="s">
        <v>37</v>
      </c>
      <c r="C1533" s="10" t="s">
        <v>4635</v>
      </c>
      <c r="D1533" s="10" t="s">
        <v>4636</v>
      </c>
      <c r="E1533" s="10">
        <v>313535</v>
      </c>
      <c r="F1533" s="10" t="s">
        <v>37</v>
      </c>
      <c r="G1533" s="10" t="s">
        <v>3252</v>
      </c>
      <c r="H1533" s="10" t="s">
        <v>3253</v>
      </c>
      <c r="I1533" s="10">
        <v>1</v>
      </c>
      <c r="J1533" s="11">
        <v>66.31</v>
      </c>
      <c r="K1533" s="11">
        <f>IF(Tabela1[[#This Row],[distância '[km']]]&gt;100,TRUNC(Tabela1[[#This Row],[distância '[km']]]/'Custos Unitários'!$C$7,0),0)</f>
        <v>0</v>
      </c>
      <c r="L1533" s="1">
        <f>Tabela1[[#This Row],[distância '[km']]]*(1+'Custos Unitários'!$C$8)*(('Custos Unitários'!$C$21*'Custos Unitários'!$C$4)+('Custos Unitários'!$C$22*'Custos Unitários'!$C$5))</f>
        <v>2537543.1462950725</v>
      </c>
      <c r="M1533" s="1">
        <f>Tabela1[[#This Row],[Qtdade Amplificação]]*('Custos Unitários'!C$20)+IF(Tabela1[[#This Row],[Qtdade Amplificação]]&gt;4,TRUNC(Tabela1[[#This Row],[Qtdade Amplificação]]/4)*'Custos Unitários'!C$17,0)</f>
        <v>0</v>
      </c>
      <c r="N153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53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533" s="1">
        <f>'Custos Unitários'!$C$23*'Custos Unitários'!$C$6</f>
        <v>302692.44182889489</v>
      </c>
      <c r="Q1533" s="5">
        <f>SUM(Tabela2[[#This Row],[custo duto e fibra]:[custo infra estação]])</f>
        <v>3212117.0737959458</v>
      </c>
      <c r="R1533" s="2">
        <f>Tabela1[[#This Row],[distância '[km']]]*(1+'Custos Unitários'!$C$8)*('Custos Unitários'!$C$21*'Custos Unitários'!$C$4*'Custos Unitários'!$E$21+'Custos Unitários'!$C$22*'Custos Unitários'!$C$5*'Custos Unitários'!$E$22)</f>
        <v>30450.517755540874</v>
      </c>
      <c r="S1533" s="2">
        <f>Tabela1[[#This Row],[Qtdade Amplificação]]*('Custos Unitários'!D$20)+IF(Tabela1[[#This Row],[Qtdade Amplificação]]&gt;4,TRUNC(Tabela1[[#This Row],[Qtdade Amplificação]]/4)*'Custos Unitários'!D$17,0)</f>
        <v>0</v>
      </c>
      <c r="T153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53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533" s="2">
        <f>'Custos Unitários'!$C$23*'Custos Unitários'!$E$23*'Custos Unitários'!$C$6</f>
        <v>24215.39534631159</v>
      </c>
      <c r="W1533" s="5">
        <f>SUM(Tabela3[[#This Row],[opex duto e fibra]:[opex infra estação]])</f>
        <v>88194.127054087818</v>
      </c>
    </row>
    <row r="1534" spans="1:23" x14ac:dyDescent="0.25">
      <c r="A1534" s="10">
        <v>317100</v>
      </c>
      <c r="B1534" s="10" t="s">
        <v>37</v>
      </c>
      <c r="C1534" s="10" t="s">
        <v>4637</v>
      </c>
      <c r="D1534" s="10" t="s">
        <v>4638</v>
      </c>
      <c r="E1534" s="10">
        <v>313710</v>
      </c>
      <c r="F1534" s="10" t="s">
        <v>37</v>
      </c>
      <c r="G1534" s="10" t="s">
        <v>4639</v>
      </c>
      <c r="H1534" s="10" t="s">
        <v>4640</v>
      </c>
      <c r="I1534" s="10">
        <v>1</v>
      </c>
      <c r="J1534" s="11">
        <v>29.404</v>
      </c>
      <c r="K1534" s="11">
        <f>IF(Tabela1[[#This Row],[distância '[km']]]&gt;100,TRUNC(Tabela1[[#This Row],[distância '[km']]]/'Custos Unitários'!$C$7,0),0)</f>
        <v>0</v>
      </c>
      <c r="L1534" s="1">
        <f>Tabela1[[#This Row],[distância '[km']]]*(1+'Custos Unitários'!$C$8)*(('Custos Unitários'!$C$21*'Custos Unitários'!$C$4)+('Custos Unitários'!$C$22*'Custos Unitários'!$C$5))</f>
        <v>1125228.7539384754</v>
      </c>
      <c r="M1534" s="1">
        <f>Tabela1[[#This Row],[Qtdade Amplificação]]*('Custos Unitários'!C$20)+IF(Tabela1[[#This Row],[Qtdade Amplificação]]&gt;4,TRUNC(Tabela1[[#This Row],[Qtdade Amplificação]]/4)*'Custos Unitários'!C$17,0)</f>
        <v>0</v>
      </c>
      <c r="N153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3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34" s="1">
        <f>'Custos Unitários'!$C$23*'Custos Unitários'!$C$6</f>
        <v>302692.44182889489</v>
      </c>
      <c r="Q1534" s="5">
        <f>SUM(Tabela2[[#This Row],[custo duto e fibra]:[custo infra estação]])</f>
        <v>1794392.9934887064</v>
      </c>
      <c r="R1534" s="2">
        <f>Tabela1[[#This Row],[distância '[km']]]*(1+'Custos Unitários'!$C$8)*('Custos Unitários'!$C$21*'Custos Unitários'!$C$4*'Custos Unitários'!$E$21+'Custos Unitários'!$C$22*'Custos Unitários'!$C$5*'Custos Unitários'!$E$22)</f>
        <v>13502.745047261706</v>
      </c>
      <c r="S1534" s="2">
        <f>Tabela1[[#This Row],[Qtdade Amplificação]]*('Custos Unitários'!D$20)+IF(Tabela1[[#This Row],[Qtdade Amplificação]]&gt;4,TRUNC(Tabela1[[#This Row],[Qtdade Amplificação]]/4)*'Custos Unitários'!D$17,0)</f>
        <v>0</v>
      </c>
      <c r="T153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3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34" s="2">
        <f>'Custos Unitários'!$C$23*'Custos Unitários'!$E$23*'Custos Unitários'!$C$6</f>
        <v>24215.39534631159</v>
      </c>
      <c r="W1534" s="5">
        <f>SUM(Tabela3[[#This Row],[opex duto e fibra]:[opex infra estação]])</f>
        <v>70705.385550744424</v>
      </c>
    </row>
    <row r="1535" spans="1:23" x14ac:dyDescent="0.25">
      <c r="A1535" s="10">
        <v>241475</v>
      </c>
      <c r="B1535" s="10" t="s">
        <v>80</v>
      </c>
      <c r="C1535" s="10" t="s">
        <v>4641</v>
      </c>
      <c r="D1535" s="10" t="s">
        <v>4642</v>
      </c>
      <c r="E1535" s="10">
        <v>240290</v>
      </c>
      <c r="F1535" s="10" t="s">
        <v>80</v>
      </c>
      <c r="G1535" s="10" t="s">
        <v>4643</v>
      </c>
      <c r="H1535" s="10" t="s">
        <v>4644</v>
      </c>
      <c r="I1535" s="10">
        <v>1</v>
      </c>
      <c r="J1535" s="11">
        <v>12.734999999999999</v>
      </c>
      <c r="K1535" s="11">
        <f>IF(Tabela1[[#This Row],[distância '[km']]]&gt;100,TRUNC(Tabela1[[#This Row],[distância '[km']]]/'Custos Unitários'!$C$7,0),0)</f>
        <v>0</v>
      </c>
      <c r="L1535" s="1">
        <f>Tabela1[[#This Row],[distância '[km']]]*(1+'Custos Unitários'!$C$8)*(('Custos Unitários'!$C$21*'Custos Unitários'!$C$4)+('Custos Unitários'!$C$22*'Custos Unitários'!$C$5))</f>
        <v>487341.4563122869</v>
      </c>
      <c r="M1535" s="1">
        <f>Tabela1[[#This Row],[Qtdade Amplificação]]*('Custos Unitários'!C$20)+IF(Tabela1[[#This Row],[Qtdade Amplificação]]&gt;4,TRUNC(Tabela1[[#This Row],[Qtdade Amplificação]]/4)*'Custos Unitários'!C$17,0)</f>
        <v>0</v>
      </c>
      <c r="N153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3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35" s="1">
        <f>'Custos Unitários'!$C$23*'Custos Unitários'!$C$6</f>
        <v>302692.44182889489</v>
      </c>
      <c r="Q1535" s="5">
        <f>SUM(Tabela2[[#This Row],[custo duto e fibra]:[custo infra estação]])</f>
        <v>1156505.6958625182</v>
      </c>
      <c r="R1535" s="2">
        <f>Tabela1[[#This Row],[distância '[km']]]*(1+'Custos Unitários'!$C$8)*('Custos Unitários'!$C$21*'Custos Unitários'!$C$4*'Custos Unitários'!$E$21+'Custos Unitários'!$C$22*'Custos Unitários'!$C$5*'Custos Unitários'!$E$22)</f>
        <v>5848.0974757474432</v>
      </c>
      <c r="S1535" s="2">
        <f>Tabela1[[#This Row],[Qtdade Amplificação]]*('Custos Unitários'!D$20)+IF(Tabela1[[#This Row],[Qtdade Amplificação]]&gt;4,TRUNC(Tabela1[[#This Row],[Qtdade Amplificação]]/4)*'Custos Unitários'!D$17,0)</f>
        <v>0</v>
      </c>
      <c r="T153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3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35" s="2">
        <f>'Custos Unitários'!$C$23*'Custos Unitários'!$E$23*'Custos Unitários'!$C$6</f>
        <v>24215.39534631159</v>
      </c>
      <c r="W1535" s="5">
        <f>SUM(Tabela3[[#This Row],[opex duto e fibra]:[opex infra estação]])</f>
        <v>63050.737979230165</v>
      </c>
    </row>
    <row r="1536" spans="1:23" x14ac:dyDescent="0.25">
      <c r="A1536" s="10">
        <v>221150</v>
      </c>
      <c r="B1536" s="10" t="s">
        <v>27</v>
      </c>
      <c r="C1536" s="10" t="s">
        <v>4645</v>
      </c>
      <c r="D1536" s="10" t="s">
        <v>4646</v>
      </c>
      <c r="E1536" s="10">
        <v>220435</v>
      </c>
      <c r="F1536" s="10" t="s">
        <v>27</v>
      </c>
      <c r="G1536" s="10" t="s">
        <v>2140</v>
      </c>
      <c r="H1536" s="10" t="s">
        <v>2141</v>
      </c>
      <c r="I1536" s="10">
        <v>1</v>
      </c>
      <c r="J1536" s="11">
        <v>69.713999999999999</v>
      </c>
      <c r="K1536" s="11">
        <f>IF(Tabela1[[#This Row],[distância '[km']]]&gt;100,TRUNC(Tabela1[[#This Row],[distância '[km']]]/'Custos Unitários'!$C$7,0),0)</f>
        <v>0</v>
      </c>
      <c r="L1536" s="1">
        <f>Tabela1[[#This Row],[distância '[km']]]*(1+'Custos Unitários'!$C$8)*(('Custos Unitários'!$C$21*'Custos Unitários'!$C$4)+('Custos Unitários'!$C$22*'Custos Unitários'!$C$5))</f>
        <v>2667807.0110211833</v>
      </c>
      <c r="M1536" s="1">
        <f>Tabela1[[#This Row],[Qtdade Amplificação]]*('Custos Unitários'!C$20)+IF(Tabela1[[#This Row],[Qtdade Amplificação]]&gt;4,TRUNC(Tabela1[[#This Row],[Qtdade Amplificação]]/4)*'Custos Unitários'!C$17,0)</f>
        <v>0</v>
      </c>
      <c r="N153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53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536" s="1">
        <f>'Custos Unitários'!$C$23*'Custos Unitários'!$C$6</f>
        <v>302692.44182889489</v>
      </c>
      <c r="Q1536" s="5">
        <f>SUM(Tabela2[[#This Row],[custo duto e fibra]:[custo infra estação]])</f>
        <v>3342380.9385220567</v>
      </c>
      <c r="R1536" s="2">
        <f>Tabela1[[#This Row],[distância '[km']]]*(1+'Custos Unitários'!$C$8)*('Custos Unitários'!$C$21*'Custos Unitários'!$C$4*'Custos Unitários'!$E$21+'Custos Unitários'!$C$22*'Custos Unitários'!$C$5*'Custos Unitários'!$E$22)</f>
        <v>32013.684132254199</v>
      </c>
      <c r="S1536" s="2">
        <f>Tabela1[[#This Row],[Qtdade Amplificação]]*('Custos Unitários'!D$20)+IF(Tabela1[[#This Row],[Qtdade Amplificação]]&gt;4,TRUNC(Tabela1[[#This Row],[Qtdade Amplificação]]/4)*'Custos Unitários'!D$17,0)</f>
        <v>0</v>
      </c>
      <c r="T153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53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536" s="2">
        <f>'Custos Unitários'!$C$23*'Custos Unitários'!$E$23*'Custos Unitários'!$C$6</f>
        <v>24215.39534631159</v>
      </c>
      <c r="W1536" s="5">
        <f>SUM(Tabela3[[#This Row],[opex duto e fibra]:[opex infra estação]])</f>
        <v>89757.293430801146</v>
      </c>
    </row>
    <row r="1537" spans="1:23" x14ac:dyDescent="0.25">
      <c r="A1537" s="10">
        <v>317103</v>
      </c>
      <c r="B1537" s="10" t="s">
        <v>37</v>
      </c>
      <c r="C1537" s="10" t="s">
        <v>4647</v>
      </c>
      <c r="D1537" s="10" t="s">
        <v>4648</v>
      </c>
      <c r="E1537" s="10">
        <v>313510</v>
      </c>
      <c r="F1537" s="10" t="s">
        <v>37</v>
      </c>
      <c r="G1537" s="10" t="s">
        <v>2294</v>
      </c>
      <c r="H1537" s="10" t="s">
        <v>2295</v>
      </c>
      <c r="I1537" s="10">
        <v>1</v>
      </c>
      <c r="J1537" s="11">
        <v>41.100999999999999</v>
      </c>
      <c r="K1537" s="11">
        <f>IF(Tabela1[[#This Row],[distância '[km']]]&gt;100,TRUNC(Tabela1[[#This Row],[distância '[km']]]/'Custos Unitários'!$C$7,0),0)</f>
        <v>0</v>
      </c>
      <c r="L1537" s="1">
        <f>Tabela1[[#This Row],[distância '[km']]]*(1+'Custos Unitários'!$C$8)*(('Custos Unitários'!$C$21*'Custos Unitários'!$C$4)+('Custos Unitários'!$C$22*'Custos Unitários'!$C$5))</f>
        <v>1572848.1504429765</v>
      </c>
      <c r="M1537" s="1">
        <f>Tabela1[[#This Row],[Qtdade Amplificação]]*('Custos Unitários'!C$20)+IF(Tabela1[[#This Row],[Qtdade Amplificação]]&gt;4,TRUNC(Tabela1[[#This Row],[Qtdade Amplificação]]/4)*'Custos Unitários'!C$17,0)</f>
        <v>0</v>
      </c>
      <c r="N153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3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37" s="1">
        <f>'Custos Unitários'!$C$23*'Custos Unitários'!$C$6</f>
        <v>302692.44182889489</v>
      </c>
      <c r="Q1537" s="5">
        <f>SUM(Tabela2[[#This Row],[custo duto e fibra]:[custo infra estação]])</f>
        <v>2242012.3899932075</v>
      </c>
      <c r="R1537" s="2">
        <f>Tabela1[[#This Row],[distância '[km']]]*(1+'Custos Unitários'!$C$8)*('Custos Unitários'!$C$21*'Custos Unitários'!$C$4*'Custos Unitários'!$E$21+'Custos Unitários'!$C$22*'Custos Unitários'!$C$5*'Custos Unitários'!$E$22)</f>
        <v>18874.177805315718</v>
      </c>
      <c r="S1537" s="2">
        <f>Tabela1[[#This Row],[Qtdade Amplificação]]*('Custos Unitários'!D$20)+IF(Tabela1[[#This Row],[Qtdade Amplificação]]&gt;4,TRUNC(Tabela1[[#This Row],[Qtdade Amplificação]]/4)*'Custos Unitários'!D$17,0)</f>
        <v>0</v>
      </c>
      <c r="T153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3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37" s="2">
        <f>'Custos Unitários'!$C$23*'Custos Unitários'!$E$23*'Custos Unitários'!$C$6</f>
        <v>24215.39534631159</v>
      </c>
      <c r="W1537" s="5">
        <f>SUM(Tabela3[[#This Row],[opex duto e fibra]:[opex infra estação]])</f>
        <v>76076.818308798436</v>
      </c>
    </row>
    <row r="1538" spans="1:23" x14ac:dyDescent="0.25">
      <c r="A1538" s="10">
        <v>293325</v>
      </c>
      <c r="B1538" s="10" t="s">
        <v>8</v>
      </c>
      <c r="C1538" s="10" t="s">
        <v>4649</v>
      </c>
      <c r="D1538" s="10" t="s">
        <v>4650</v>
      </c>
      <c r="E1538" s="10">
        <v>293135</v>
      </c>
      <c r="F1538" s="10" t="s">
        <v>8</v>
      </c>
      <c r="G1538" s="10" t="s">
        <v>128</v>
      </c>
      <c r="H1538" s="10" t="s">
        <v>129</v>
      </c>
      <c r="I1538" s="10">
        <v>1</v>
      </c>
      <c r="J1538" s="11">
        <v>87.581999999999994</v>
      </c>
      <c r="K1538" s="11">
        <f>IF(Tabela1[[#This Row],[distância '[km']]]&gt;100,TRUNC(Tabela1[[#This Row],[distância '[km']]]/'Custos Unitários'!$C$7,0),0)</f>
        <v>0</v>
      </c>
      <c r="L1538" s="1">
        <f>Tabela1[[#This Row],[distância '[km']]]*(1+'Custos Unitários'!$C$8)*(('Custos Unitários'!$C$21*'Custos Unitários'!$C$4)+('Custos Unitários'!$C$22*'Custos Unitários'!$C$5))</f>
        <v>3351577.4971922031</v>
      </c>
      <c r="M1538" s="1">
        <f>Tabela1[[#This Row],[Qtdade Amplificação]]*('Custos Unitários'!C$20)+IF(Tabela1[[#This Row],[Qtdade Amplificação]]&gt;4,TRUNC(Tabela1[[#This Row],[Qtdade Amplificação]]/4)*'Custos Unitários'!C$17,0)</f>
        <v>0</v>
      </c>
      <c r="N153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53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538" s="1">
        <f>'Custos Unitários'!$C$23*'Custos Unitários'!$C$6</f>
        <v>302692.44182889489</v>
      </c>
      <c r="Q1538" s="5">
        <f>SUM(Tabela2[[#This Row],[custo duto e fibra]:[custo infra estação]])</f>
        <v>4072053.0778339035</v>
      </c>
      <c r="R1538" s="2">
        <f>Tabela1[[#This Row],[distância '[km']]]*(1+'Custos Unitários'!$C$8)*('Custos Unitários'!$C$21*'Custos Unitários'!$C$4*'Custos Unitários'!$E$21+'Custos Unitários'!$C$22*'Custos Unitários'!$C$5*'Custos Unitários'!$E$22)</f>
        <v>40218.929966306445</v>
      </c>
      <c r="S1538" s="2">
        <f>Tabela1[[#This Row],[Qtdade Amplificação]]*('Custos Unitários'!D$20)+IF(Tabela1[[#This Row],[Qtdade Amplificação]]&gt;4,TRUNC(Tabela1[[#This Row],[Qtdade Amplificação]]/4)*'Custos Unitários'!D$17,0)</f>
        <v>0</v>
      </c>
      <c r="T153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53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538" s="2">
        <f>'Custos Unitários'!$C$23*'Custos Unitários'!$E$23*'Custos Unitários'!$C$6</f>
        <v>24215.39534631159</v>
      </c>
      <c r="W1538" s="5">
        <f>SUM(Tabela3[[#This Row],[opex duto e fibra]:[opex infra estação]])</f>
        <v>102552.70457893611</v>
      </c>
    </row>
    <row r="1539" spans="1:23" x14ac:dyDescent="0.25">
      <c r="A1539" s="10">
        <v>317107</v>
      </c>
      <c r="B1539" s="10" t="s">
        <v>37</v>
      </c>
      <c r="C1539" s="10" t="s">
        <v>4651</v>
      </c>
      <c r="D1539" s="10" t="s">
        <v>4652</v>
      </c>
      <c r="E1539" s="10">
        <v>312030</v>
      </c>
      <c r="F1539" s="10" t="s">
        <v>37</v>
      </c>
      <c r="G1539" s="10" t="s">
        <v>775</v>
      </c>
      <c r="H1539" s="10" t="s">
        <v>776</v>
      </c>
      <c r="I1539" s="10">
        <v>1</v>
      </c>
      <c r="J1539" s="11">
        <v>170.33600000000001</v>
      </c>
      <c r="K1539" s="11">
        <f>IF(Tabela1[[#This Row],[distância '[km']]]&gt;100,TRUNC(Tabela1[[#This Row],[distância '[km']]]/'Custos Unitários'!$C$7,0),0)</f>
        <v>2</v>
      </c>
      <c r="L1539" s="1">
        <f>Tabela1[[#This Row],[distância '[km']]]*(1+'Custos Unitários'!$C$8)*(('Custos Unitários'!$C$21*'Custos Unitários'!$C$4)+('Custos Unitários'!$C$22*'Custos Unitários'!$C$5))</f>
        <v>6518397.6680337423</v>
      </c>
      <c r="M1539" s="1">
        <f>Tabela1[[#This Row],[Qtdade Amplificação]]*('Custos Unitários'!C$20)+IF(Tabela1[[#This Row],[Qtdade Amplificação]]&gt;4,TRUNC(Tabela1[[#This Row],[Qtdade Amplificação]]/4)*'Custos Unitários'!C$17,0)</f>
        <v>466015.54362480273</v>
      </c>
      <c r="N153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53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539" s="1">
        <f>'Custos Unitários'!$C$23*'Custos Unitários'!$C$6</f>
        <v>302692.44182889489</v>
      </c>
      <c r="Q1539" s="5">
        <f>SUM(Tabela2[[#This Row],[custo duto e fibra]:[custo infra estação]])</f>
        <v>7704888.7923002467</v>
      </c>
      <c r="R1539" s="2">
        <f>Tabela1[[#This Row],[distância '[km']]]*(1+'Custos Unitários'!$C$8)*('Custos Unitários'!$C$21*'Custos Unitários'!$C$4*'Custos Unitários'!$E$21+'Custos Unitários'!$C$22*'Custos Unitários'!$C$5*'Custos Unitários'!$E$22)</f>
        <v>78220.77201640491</v>
      </c>
      <c r="S1539" s="2">
        <f>Tabela1[[#This Row],[Qtdade Amplificação]]*('Custos Unitários'!D$20)+IF(Tabela1[[#This Row],[Qtdade Amplificação]]&gt;4,TRUNC(Tabela1[[#This Row],[Qtdade Amplificação]]/4)*'Custos Unitários'!D$17,0)</f>
        <v>35824.690078370055</v>
      </c>
      <c r="T153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53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539" s="2">
        <f>'Custos Unitários'!$C$23*'Custos Unitários'!$E$23*'Custos Unitários'!$C$6</f>
        <v>24215.39534631159</v>
      </c>
      <c r="W1539" s="5">
        <f>SUM(Tabela3[[#This Row],[opex duto e fibra]:[opex infra estação]])</f>
        <v>176379.23670740461</v>
      </c>
    </row>
    <row r="1540" spans="1:23" x14ac:dyDescent="0.25">
      <c r="A1540" s="10">
        <v>317115</v>
      </c>
      <c r="B1540" s="10" t="s">
        <v>37</v>
      </c>
      <c r="C1540" s="10" t="s">
        <v>4653</v>
      </c>
      <c r="D1540" s="10" t="s">
        <v>4654</v>
      </c>
      <c r="E1540" s="10">
        <v>311340</v>
      </c>
      <c r="F1540" s="10" t="s">
        <v>37</v>
      </c>
      <c r="G1540" s="10" t="s">
        <v>713</v>
      </c>
      <c r="H1540" s="10" t="s">
        <v>714</v>
      </c>
      <c r="I1540" s="10">
        <v>1</v>
      </c>
      <c r="J1540" s="11">
        <v>47.072000000000003</v>
      </c>
      <c r="K1540" s="11">
        <f>IF(Tabela1[[#This Row],[distância '[km']]]&gt;100,TRUNC(Tabela1[[#This Row],[distância '[km']]]/'Custos Unitários'!$C$7,0),0)</f>
        <v>0</v>
      </c>
      <c r="L1540" s="1">
        <f>Tabela1[[#This Row],[distância '[km']]]*(1+'Custos Unitários'!$C$8)*(('Custos Unitários'!$C$21*'Custos Unitários'!$C$4)+('Custos Unitários'!$C$22*'Custos Unitários'!$C$5))</f>
        <v>1801345.6640386316</v>
      </c>
      <c r="M1540" s="1">
        <f>Tabela1[[#This Row],[Qtdade Amplificação]]*('Custos Unitários'!C$20)+IF(Tabela1[[#This Row],[Qtdade Amplificação]]&gt;4,TRUNC(Tabela1[[#This Row],[Qtdade Amplificação]]/4)*'Custos Unitários'!C$17,0)</f>
        <v>0</v>
      </c>
      <c r="N154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4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40" s="1">
        <f>'Custos Unitários'!$C$23*'Custos Unitários'!$C$6</f>
        <v>302692.44182889489</v>
      </c>
      <c r="Q1540" s="5">
        <f>SUM(Tabela2[[#This Row],[custo duto e fibra]:[custo infra estação]])</f>
        <v>2470509.9035888626</v>
      </c>
      <c r="R1540" s="2">
        <f>Tabela1[[#This Row],[distância '[km']]]*(1+'Custos Unitários'!$C$8)*('Custos Unitários'!$C$21*'Custos Unitários'!$C$4*'Custos Unitários'!$E$21+'Custos Unitários'!$C$22*'Custos Unitários'!$C$5*'Custos Unitários'!$E$22)</f>
        <v>21616.147968463578</v>
      </c>
      <c r="S1540" s="2">
        <f>Tabela1[[#This Row],[Qtdade Amplificação]]*('Custos Unitários'!D$20)+IF(Tabela1[[#This Row],[Qtdade Amplificação]]&gt;4,TRUNC(Tabela1[[#This Row],[Qtdade Amplificação]]/4)*'Custos Unitários'!D$17,0)</f>
        <v>0</v>
      </c>
      <c r="T154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4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40" s="2">
        <f>'Custos Unitários'!$C$23*'Custos Unitários'!$E$23*'Custos Unitários'!$C$6</f>
        <v>24215.39534631159</v>
      </c>
      <c r="W1540" s="5">
        <f>SUM(Tabela3[[#This Row],[opex duto e fibra]:[opex infra estação]])</f>
        <v>78818.788471946304</v>
      </c>
    </row>
    <row r="1541" spans="1:23" x14ac:dyDescent="0.25">
      <c r="A1541" s="10">
        <v>261618</v>
      </c>
      <c r="B1541" s="10" t="s">
        <v>13</v>
      </c>
      <c r="C1541" s="10" t="s">
        <v>4655</v>
      </c>
      <c r="D1541" s="10" t="s">
        <v>4656</v>
      </c>
      <c r="E1541" s="10">
        <v>261450</v>
      </c>
      <c r="F1541" s="10" t="s">
        <v>13</v>
      </c>
      <c r="G1541" s="10" t="s">
        <v>1166</v>
      </c>
      <c r="H1541" s="10" t="s">
        <v>1167</v>
      </c>
      <c r="I1541" s="10">
        <v>1</v>
      </c>
      <c r="J1541" s="11">
        <v>18.713999999999999</v>
      </c>
      <c r="K1541" s="11">
        <f>IF(Tabela1[[#This Row],[distância '[km']]]&gt;100,TRUNC(Tabela1[[#This Row],[distância '[km']]]/'Custos Unitários'!$C$7,0),0)</f>
        <v>0</v>
      </c>
      <c r="L1541" s="1">
        <f>Tabela1[[#This Row],[distância '[km']]]*(1+'Custos Unitários'!$C$8)*(('Custos Unitários'!$C$21*'Custos Unitários'!$C$4)+('Custos Unitários'!$C$22*'Custos Unitários'!$C$5))</f>
        <v>716145.11295077635</v>
      </c>
      <c r="M1541" s="1">
        <f>Tabela1[[#This Row],[Qtdade Amplificação]]*('Custos Unitários'!C$20)+IF(Tabela1[[#This Row],[Qtdade Amplificação]]&gt;4,TRUNC(Tabela1[[#This Row],[Qtdade Amplificação]]/4)*'Custos Unitários'!C$17,0)</f>
        <v>0</v>
      </c>
      <c r="N154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4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41" s="1">
        <f>'Custos Unitários'!$C$23*'Custos Unitários'!$C$6</f>
        <v>302692.44182889489</v>
      </c>
      <c r="Q1541" s="5">
        <f>SUM(Tabela2[[#This Row],[custo duto e fibra]:[custo infra estação]])</f>
        <v>1385309.3525010075</v>
      </c>
      <c r="R1541" s="2">
        <f>Tabela1[[#This Row],[distância '[km']]]*(1+'Custos Unitários'!$C$8)*('Custos Unitários'!$C$21*'Custos Unitários'!$C$4*'Custos Unitários'!$E$21+'Custos Unitários'!$C$22*'Custos Unitários'!$C$5*'Custos Unitários'!$E$22)</f>
        <v>8593.7413554093164</v>
      </c>
      <c r="S1541" s="2">
        <f>Tabela1[[#This Row],[Qtdade Amplificação]]*('Custos Unitários'!D$20)+IF(Tabela1[[#This Row],[Qtdade Amplificação]]&gt;4,TRUNC(Tabela1[[#This Row],[Qtdade Amplificação]]/4)*'Custos Unitários'!D$17,0)</f>
        <v>0</v>
      </c>
      <c r="T154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4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41" s="2">
        <f>'Custos Unitários'!$C$23*'Custos Unitários'!$E$23*'Custos Unitários'!$C$6</f>
        <v>24215.39534631159</v>
      </c>
      <c r="W1541" s="5">
        <f>SUM(Tabela3[[#This Row],[opex duto e fibra]:[opex infra estação]])</f>
        <v>65796.38185889204</v>
      </c>
    </row>
    <row r="1542" spans="1:23" x14ac:dyDescent="0.25">
      <c r="A1542" s="10">
        <v>522205</v>
      </c>
      <c r="B1542" s="10" t="s">
        <v>42</v>
      </c>
      <c r="C1542" s="10" t="s">
        <v>4659</v>
      </c>
      <c r="D1542" s="10" t="s">
        <v>4660</v>
      </c>
      <c r="E1542" s="10">
        <v>521805</v>
      </c>
      <c r="F1542" s="10" t="s">
        <v>42</v>
      </c>
      <c r="G1542" s="10" t="s">
        <v>4661</v>
      </c>
      <c r="H1542" s="10" t="s">
        <v>4662</v>
      </c>
      <c r="I1542" s="10">
        <v>1</v>
      </c>
      <c r="J1542" s="11">
        <v>65.265000000000001</v>
      </c>
      <c r="K1542" s="11">
        <f>IF(Tabela1[[#This Row],[distância '[km']]]&gt;100,TRUNC(Tabela1[[#This Row],[distância '[km']]]/'Custos Unitários'!$C$7,0),0)</f>
        <v>0</v>
      </c>
      <c r="L1542" s="1">
        <f>Tabela1[[#This Row],[distância '[km']]]*(1+'Custos Unitários'!$C$8)*(('Custos Unitários'!$C$21*'Custos Unitários'!$C$4)+('Custos Unitários'!$C$22*'Custos Unitários'!$C$5))</f>
        <v>2497553.2113248063</v>
      </c>
      <c r="M1542" s="1">
        <f>Tabela1[[#This Row],[Qtdade Amplificação]]*('Custos Unitários'!C$20)+IF(Tabela1[[#This Row],[Qtdade Amplificação]]&gt;4,TRUNC(Tabela1[[#This Row],[Qtdade Amplificação]]/4)*'Custos Unitários'!C$17,0)</f>
        <v>0</v>
      </c>
      <c r="N154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54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542" s="1">
        <f>'Custos Unitários'!$C$23*'Custos Unitários'!$C$6</f>
        <v>302692.44182889489</v>
      </c>
      <c r="Q1542" s="5">
        <f>SUM(Tabela2[[#This Row],[custo duto e fibra]:[custo infra estação]])</f>
        <v>3172127.1388256797</v>
      </c>
      <c r="R1542" s="2">
        <f>Tabela1[[#This Row],[distância '[km']]]*(1+'Custos Unitários'!$C$8)*('Custos Unitários'!$C$21*'Custos Unitários'!$C$4*'Custos Unitários'!$E$21+'Custos Unitários'!$C$22*'Custos Unitários'!$C$5*'Custos Unitários'!$E$22)</f>
        <v>29970.638535897677</v>
      </c>
      <c r="S1542" s="2">
        <f>Tabela1[[#This Row],[Qtdade Amplificação]]*('Custos Unitários'!D$20)+IF(Tabela1[[#This Row],[Qtdade Amplificação]]&gt;4,TRUNC(Tabela1[[#This Row],[Qtdade Amplificação]]/4)*'Custos Unitários'!D$17,0)</f>
        <v>0</v>
      </c>
      <c r="T154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54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542" s="2">
        <f>'Custos Unitários'!$C$23*'Custos Unitários'!$E$23*'Custos Unitários'!$C$6</f>
        <v>24215.39534631159</v>
      </c>
      <c r="W1542" s="5">
        <f>SUM(Tabela3[[#This Row],[opex duto e fibra]:[opex infra estação]])</f>
        <v>87714.247834444628</v>
      </c>
    </row>
    <row r="1543" spans="1:23" x14ac:dyDescent="0.25">
      <c r="A1543" s="10">
        <v>241490</v>
      </c>
      <c r="B1543" s="10" t="s">
        <v>80</v>
      </c>
      <c r="C1543" s="10" t="s">
        <v>1226</v>
      </c>
      <c r="D1543" s="10" t="s">
        <v>4663</v>
      </c>
      <c r="E1543" s="10">
        <v>241020</v>
      </c>
      <c r="F1543" s="10" t="s">
        <v>80</v>
      </c>
      <c r="G1543" s="10" t="s">
        <v>2240</v>
      </c>
      <c r="H1543" s="10" t="s">
        <v>2241</v>
      </c>
      <c r="I1543" s="10">
        <v>1</v>
      </c>
      <c r="J1543" s="11">
        <v>10.101000000000001</v>
      </c>
      <c r="K1543" s="11">
        <f>IF(Tabela1[[#This Row],[distância '[km']]]&gt;100,TRUNC(Tabela1[[#This Row],[distância '[km']]]/'Custos Unitários'!$C$7,0),0)</f>
        <v>0</v>
      </c>
      <c r="L1543" s="1">
        <f>Tabela1[[#This Row],[distância '[km']]]*(1+'Custos Unitários'!$C$8)*(('Custos Unitários'!$C$21*'Custos Unitários'!$C$4)+('Custos Unitários'!$C$22*'Custos Unitários'!$C$5))</f>
        <v>386543.85945900355</v>
      </c>
      <c r="M1543" s="1">
        <f>Tabela1[[#This Row],[Qtdade Amplificação]]*('Custos Unitários'!C$20)+IF(Tabela1[[#This Row],[Qtdade Amplificação]]&gt;4,TRUNC(Tabela1[[#This Row],[Qtdade Amplificação]]/4)*'Custos Unitários'!C$17,0)</f>
        <v>0</v>
      </c>
      <c r="N154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4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43" s="1">
        <f>'Custos Unitários'!$C$23*'Custos Unitários'!$C$6</f>
        <v>302692.44182889489</v>
      </c>
      <c r="Q1543" s="5">
        <f>SUM(Tabela2[[#This Row],[custo duto e fibra]:[custo infra estação]])</f>
        <v>1055708.0990092349</v>
      </c>
      <c r="R1543" s="2">
        <f>Tabela1[[#This Row],[distância '[km']]]*(1+'Custos Unitários'!$C$8)*('Custos Unitários'!$C$21*'Custos Unitários'!$C$4*'Custos Unitários'!$E$21+'Custos Unitários'!$C$22*'Custos Unitários'!$C$5*'Custos Unitários'!$E$22)</f>
        <v>4638.5263135080431</v>
      </c>
      <c r="S1543" s="2">
        <f>Tabela1[[#This Row],[Qtdade Amplificação]]*('Custos Unitários'!D$20)+IF(Tabela1[[#This Row],[Qtdade Amplificação]]&gt;4,TRUNC(Tabela1[[#This Row],[Qtdade Amplificação]]/4)*'Custos Unitários'!D$17,0)</f>
        <v>0</v>
      </c>
      <c r="T154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4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43" s="2">
        <f>'Custos Unitários'!$C$23*'Custos Unitários'!$E$23*'Custos Unitários'!$C$6</f>
        <v>24215.39534631159</v>
      </c>
      <c r="W1543" s="5">
        <f>SUM(Tabela3[[#This Row],[opex duto e fibra]:[opex infra estação]])</f>
        <v>61841.166816990764</v>
      </c>
    </row>
    <row r="1544" spans="1:23" x14ac:dyDescent="0.25">
      <c r="A1544" s="10">
        <v>251720</v>
      </c>
      <c r="B1544" s="10" t="s">
        <v>61</v>
      </c>
      <c r="C1544" s="10" t="s">
        <v>4664</v>
      </c>
      <c r="D1544" s="10" t="s">
        <v>4665</v>
      </c>
      <c r="E1544" s="10">
        <v>240725</v>
      </c>
      <c r="F1544" s="10" t="s">
        <v>80</v>
      </c>
      <c r="G1544" s="10" t="s">
        <v>3200</v>
      </c>
      <c r="H1544" s="10" t="s">
        <v>3201</v>
      </c>
      <c r="I1544" s="10">
        <v>1</v>
      </c>
      <c r="J1544" s="11">
        <v>24.858000000000001</v>
      </c>
      <c r="K1544" s="11">
        <f>IF(Tabela1[[#This Row],[distância '[km']]]&gt;100,TRUNC(Tabela1[[#This Row],[distância '[km']]]/'Custos Unitários'!$C$7,0),0)</f>
        <v>0</v>
      </c>
      <c r="L1544" s="1">
        <f>Tabela1[[#This Row],[distância '[km']]]*(1+'Custos Unitários'!$C$8)*(('Custos Unitários'!$C$21*'Custos Unitários'!$C$4)+('Custos Unitários'!$C$22*'Custos Unitários'!$C$5))</f>
        <v>951262.96984772896</v>
      </c>
      <c r="M1544" s="1">
        <f>Tabela1[[#This Row],[Qtdade Amplificação]]*('Custos Unitários'!C$20)+IF(Tabela1[[#This Row],[Qtdade Amplificação]]&gt;4,TRUNC(Tabela1[[#This Row],[Qtdade Amplificação]]/4)*'Custos Unitários'!C$17,0)</f>
        <v>0</v>
      </c>
      <c r="N154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4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44" s="1">
        <f>'Custos Unitários'!$C$23*'Custos Unitários'!$C$6</f>
        <v>302692.44182889489</v>
      </c>
      <c r="Q1544" s="5">
        <f>SUM(Tabela2[[#This Row],[custo duto e fibra]:[custo infra estação]])</f>
        <v>1620427.20939796</v>
      </c>
      <c r="R1544" s="2">
        <f>Tabela1[[#This Row],[distância '[km']]]*(1+'Custos Unitários'!$C$8)*('Custos Unitários'!$C$21*'Custos Unitários'!$C$4*'Custos Unitários'!$E$21+'Custos Unitários'!$C$22*'Custos Unitários'!$C$5*'Custos Unitários'!$E$22)</f>
        <v>11415.155638172748</v>
      </c>
      <c r="S1544" s="2">
        <f>Tabela1[[#This Row],[Qtdade Amplificação]]*('Custos Unitários'!D$20)+IF(Tabela1[[#This Row],[Qtdade Amplificação]]&gt;4,TRUNC(Tabela1[[#This Row],[Qtdade Amplificação]]/4)*'Custos Unitários'!D$17,0)</f>
        <v>0</v>
      </c>
      <c r="T154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4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44" s="2">
        <f>'Custos Unitários'!$C$23*'Custos Unitários'!$E$23*'Custos Unitários'!$C$6</f>
        <v>24215.39534631159</v>
      </c>
      <c r="W1544" s="5">
        <f>SUM(Tabela3[[#This Row],[opex duto e fibra]:[opex infra estação]])</f>
        <v>68617.796141655475</v>
      </c>
    </row>
    <row r="1545" spans="1:23" x14ac:dyDescent="0.25">
      <c r="A1545" s="10">
        <v>241500</v>
      </c>
      <c r="B1545" s="10" t="s">
        <v>80</v>
      </c>
      <c r="C1545" s="10" t="s">
        <v>4666</v>
      </c>
      <c r="D1545" s="10" t="s">
        <v>4667</v>
      </c>
      <c r="E1545" s="10">
        <v>240220</v>
      </c>
      <c r="F1545" s="10" t="s">
        <v>80</v>
      </c>
      <c r="G1545" s="10" t="s">
        <v>484</v>
      </c>
      <c r="H1545" s="10" t="s">
        <v>485</v>
      </c>
      <c r="I1545" s="10">
        <v>1</v>
      </c>
      <c r="J1545" s="11">
        <v>12.273999999999999</v>
      </c>
      <c r="K1545" s="11">
        <f>IF(Tabela1[[#This Row],[distância '[km']]]&gt;100,TRUNC(Tabela1[[#This Row],[distância '[km']]]/'Custos Unitários'!$C$7,0),0)</f>
        <v>0</v>
      </c>
      <c r="L1545" s="1">
        <f>Tabela1[[#This Row],[distância '[km']]]*(1+'Custos Unitários'!$C$8)*(('Custos Unitários'!$C$21*'Custos Unitários'!$C$4)+('Custos Unitários'!$C$22*'Custos Unitários'!$C$5))</f>
        <v>469699.9634689446</v>
      </c>
      <c r="M1545" s="1">
        <f>Tabela1[[#This Row],[Qtdade Amplificação]]*('Custos Unitários'!C$20)+IF(Tabela1[[#This Row],[Qtdade Amplificação]]&gt;4,TRUNC(Tabela1[[#This Row],[Qtdade Amplificação]]/4)*'Custos Unitários'!C$17,0)</f>
        <v>0</v>
      </c>
      <c r="N154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4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45" s="1">
        <f>'Custos Unitários'!$C$23*'Custos Unitários'!$C$6</f>
        <v>302692.44182889489</v>
      </c>
      <c r="Q1545" s="5">
        <f>SUM(Tabela2[[#This Row],[custo duto e fibra]:[custo infra estação]])</f>
        <v>1138864.2030191757</v>
      </c>
      <c r="R1545" s="2">
        <f>Tabela1[[#This Row],[distância '[km']]]*(1+'Custos Unitários'!$C$8)*('Custos Unitários'!$C$21*'Custos Unitários'!$C$4*'Custos Unitários'!$E$21+'Custos Unitários'!$C$22*'Custos Unitários'!$C$5*'Custos Unitários'!$E$22)</f>
        <v>5636.3995616273351</v>
      </c>
      <c r="S1545" s="2">
        <f>Tabela1[[#This Row],[Qtdade Amplificação]]*('Custos Unitários'!D$20)+IF(Tabela1[[#This Row],[Qtdade Amplificação]]&gt;4,TRUNC(Tabela1[[#This Row],[Qtdade Amplificação]]/4)*'Custos Unitários'!D$17,0)</f>
        <v>0</v>
      </c>
      <c r="T154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4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45" s="2">
        <f>'Custos Unitários'!$C$23*'Custos Unitários'!$E$23*'Custos Unitários'!$C$6</f>
        <v>24215.39534631159</v>
      </c>
      <c r="W1545" s="5">
        <f>SUM(Tabela3[[#This Row],[opex duto e fibra]:[opex infra estação]])</f>
        <v>62839.040065110064</v>
      </c>
    </row>
    <row r="1546" spans="1:23" x14ac:dyDescent="0.25">
      <c r="A1546" s="10">
        <v>432335</v>
      </c>
      <c r="B1546" s="10" t="s">
        <v>32</v>
      </c>
      <c r="C1546" s="10" t="s">
        <v>4668</v>
      </c>
      <c r="D1546" s="10" t="s">
        <v>4669</v>
      </c>
      <c r="E1546" s="10">
        <v>430597</v>
      </c>
      <c r="F1546" s="10" t="s">
        <v>32</v>
      </c>
      <c r="G1546" s="10" t="s">
        <v>4947</v>
      </c>
      <c r="H1546" s="10" t="s">
        <v>4948</v>
      </c>
      <c r="I1546" s="10">
        <v>1</v>
      </c>
      <c r="J1546" s="11">
        <v>19.965</v>
      </c>
      <c r="K1546" s="11">
        <f>IF(Tabela1[[#This Row],[distância '[km']]]&gt;100,TRUNC(Tabela1[[#This Row],[distância '[km']]]/'Custos Unitários'!$C$7,0),0)</f>
        <v>0</v>
      </c>
      <c r="L1546" s="1">
        <f>Tabela1[[#This Row],[distância '[km']]]*(1+'Custos Unitários'!$C$8)*(('Custos Unitários'!$C$21*'Custos Unitários'!$C$4)+('Custos Unitários'!$C$22*'Custos Unitários'!$C$5))</f>
        <v>764018.23127403285</v>
      </c>
      <c r="M1546" s="1">
        <f>Tabela1[[#This Row],[Qtdade Amplificação]]*('Custos Unitários'!C$20)+IF(Tabela1[[#This Row],[Qtdade Amplificação]]&gt;4,TRUNC(Tabela1[[#This Row],[Qtdade Amplificação]]/4)*'Custos Unitários'!C$17,0)</f>
        <v>0</v>
      </c>
      <c r="N154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4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46" s="1">
        <f>'Custos Unitários'!$C$23*'Custos Unitários'!$C$6</f>
        <v>302692.44182889489</v>
      </c>
      <c r="Q1546" s="5">
        <f>SUM(Tabela2[[#This Row],[custo duto e fibra]:[custo infra estação]])</f>
        <v>1433182.470824264</v>
      </c>
      <c r="R1546" s="2">
        <f>Tabela1[[#This Row],[distância '[km']]]*(1+'Custos Unitários'!$C$8)*('Custos Unitários'!$C$21*'Custos Unitários'!$C$4*'Custos Unitários'!$E$21+'Custos Unitários'!$C$22*'Custos Unitários'!$C$5*'Custos Unitários'!$E$22)</f>
        <v>9168.2187752883947</v>
      </c>
      <c r="S1546" s="2">
        <f>Tabela1[[#This Row],[Qtdade Amplificação]]*('Custos Unitários'!D$20)+IF(Tabela1[[#This Row],[Qtdade Amplificação]]&gt;4,TRUNC(Tabela1[[#This Row],[Qtdade Amplificação]]/4)*'Custos Unitários'!D$17,0)</f>
        <v>0</v>
      </c>
      <c r="T154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4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46" s="2">
        <f>'Custos Unitários'!$C$23*'Custos Unitários'!$E$23*'Custos Unitários'!$C$6</f>
        <v>24215.39534631159</v>
      </c>
      <c r="W1546" s="5">
        <f>SUM(Tabela3[[#This Row],[opex duto e fibra]:[opex infra estação]])</f>
        <v>66370.859278771124</v>
      </c>
    </row>
    <row r="1547" spans="1:23" x14ac:dyDescent="0.25">
      <c r="A1547" s="10">
        <v>211285</v>
      </c>
      <c r="B1547" s="10" t="s">
        <v>17</v>
      </c>
      <c r="C1547" s="10" t="s">
        <v>4670</v>
      </c>
      <c r="D1547" s="10" t="s">
        <v>4671</v>
      </c>
      <c r="E1547" s="10">
        <v>211153</v>
      </c>
      <c r="F1547" s="10" t="s">
        <v>17</v>
      </c>
      <c r="G1547" s="10" t="s">
        <v>18</v>
      </c>
      <c r="H1547" s="10" t="s">
        <v>19</v>
      </c>
      <c r="I1547" s="10">
        <v>1</v>
      </c>
      <c r="J1547" s="11">
        <v>39.572000000000003</v>
      </c>
      <c r="K1547" s="11">
        <f>IF(Tabela1[[#This Row],[distância '[km']]]&gt;100,TRUNC(Tabela1[[#This Row],[distância '[km']]]/'Custos Unitários'!$C$7,0),0)</f>
        <v>0</v>
      </c>
      <c r="L1547" s="1">
        <f>Tabela1[[#This Row],[distância '[km']]]*(1+'Custos Unitários'!$C$8)*(('Custos Unitários'!$C$21*'Custos Unitários'!$C$4)+('Custos Unitários'!$C$22*'Custos Unitários'!$C$5))</f>
        <v>1514336.5613812187</v>
      </c>
      <c r="M1547" s="1">
        <f>Tabela1[[#This Row],[Qtdade Amplificação]]*('Custos Unitários'!C$20)+IF(Tabela1[[#This Row],[Qtdade Amplificação]]&gt;4,TRUNC(Tabela1[[#This Row],[Qtdade Amplificação]]/4)*'Custos Unitários'!C$17,0)</f>
        <v>0</v>
      </c>
      <c r="N154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4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47" s="1">
        <f>'Custos Unitários'!$C$23*'Custos Unitários'!$C$6</f>
        <v>302692.44182889489</v>
      </c>
      <c r="Q1547" s="5">
        <f>SUM(Tabela2[[#This Row],[custo duto e fibra]:[custo infra estação]])</f>
        <v>2183500.80093145</v>
      </c>
      <c r="R1547" s="2">
        <f>Tabela1[[#This Row],[distância '[km']]]*(1+'Custos Unitários'!$C$8)*('Custos Unitários'!$C$21*'Custos Unitários'!$C$4*'Custos Unitários'!$E$21+'Custos Unitários'!$C$22*'Custos Unitários'!$C$5*'Custos Unitários'!$E$22)</f>
        <v>18172.038736574625</v>
      </c>
      <c r="S1547" s="2">
        <f>Tabela1[[#This Row],[Qtdade Amplificação]]*('Custos Unitários'!D$20)+IF(Tabela1[[#This Row],[Qtdade Amplificação]]&gt;4,TRUNC(Tabela1[[#This Row],[Qtdade Amplificação]]/4)*'Custos Unitários'!D$17,0)</f>
        <v>0</v>
      </c>
      <c r="T154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4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47" s="2">
        <f>'Custos Unitários'!$C$23*'Custos Unitários'!$E$23*'Custos Unitários'!$C$6</f>
        <v>24215.39534631159</v>
      </c>
      <c r="W1547" s="5">
        <f>SUM(Tabela3[[#This Row],[opex duto e fibra]:[opex infra estação]])</f>
        <v>75374.679240057347</v>
      </c>
    </row>
    <row r="1548" spans="1:23" x14ac:dyDescent="0.25">
      <c r="A1548" s="10">
        <v>522230</v>
      </c>
      <c r="B1548" s="10" t="s">
        <v>42</v>
      </c>
      <c r="C1548" s="10" t="s">
        <v>4672</v>
      </c>
      <c r="D1548" s="10" t="s">
        <v>4673</v>
      </c>
      <c r="E1548" s="10">
        <v>520860</v>
      </c>
      <c r="F1548" s="10" t="s">
        <v>42</v>
      </c>
      <c r="G1548" s="10" t="s">
        <v>3862</v>
      </c>
      <c r="H1548" s="10" t="s">
        <v>3863</v>
      </c>
      <c r="I1548" s="10">
        <v>1</v>
      </c>
      <c r="J1548" s="11">
        <v>32.228000000000002</v>
      </c>
      <c r="K1548" s="11">
        <f>IF(Tabela1[[#This Row],[distância '[km']]]&gt;100,TRUNC(Tabela1[[#This Row],[distância '[km']]]/'Custos Unitários'!$C$7,0),0)</f>
        <v>0</v>
      </c>
      <c r="L1548" s="1">
        <f>Tabela1[[#This Row],[distância '[km']]]*(1+'Custos Unitários'!$C$8)*(('Custos Unitários'!$C$21*'Custos Unitários'!$C$4)+('Custos Unitários'!$C$22*'Custos Unitários'!$C$5))</f>
        <v>1233297.24805908</v>
      </c>
      <c r="M1548" s="1">
        <f>Tabela1[[#This Row],[Qtdade Amplificação]]*('Custos Unitários'!C$20)+IF(Tabela1[[#This Row],[Qtdade Amplificação]]&gt;4,TRUNC(Tabela1[[#This Row],[Qtdade Amplificação]]/4)*'Custos Unitários'!C$17,0)</f>
        <v>0</v>
      </c>
      <c r="N154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4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48" s="1">
        <f>'Custos Unitários'!$C$23*'Custos Unitários'!$C$6</f>
        <v>302692.44182889489</v>
      </c>
      <c r="Q1548" s="5">
        <f>SUM(Tabela2[[#This Row],[custo duto e fibra]:[custo infra estação]])</f>
        <v>1902461.487609311</v>
      </c>
      <c r="R1548" s="2">
        <f>Tabela1[[#This Row],[distância '[km']]]*(1+'Custos Unitários'!$C$8)*('Custos Unitários'!$C$21*'Custos Unitários'!$C$4*'Custos Unitários'!$E$21+'Custos Unitários'!$C$22*'Custos Unitários'!$C$5*'Custos Unitários'!$E$22)</f>
        <v>14799.56697670896</v>
      </c>
      <c r="S1548" s="2">
        <f>Tabela1[[#This Row],[Qtdade Amplificação]]*('Custos Unitários'!D$20)+IF(Tabela1[[#This Row],[Qtdade Amplificação]]&gt;4,TRUNC(Tabela1[[#This Row],[Qtdade Amplificação]]/4)*'Custos Unitários'!D$17,0)</f>
        <v>0</v>
      </c>
      <c r="T154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4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48" s="2">
        <f>'Custos Unitários'!$C$23*'Custos Unitários'!$E$23*'Custos Unitários'!$C$6</f>
        <v>24215.39534631159</v>
      </c>
      <c r="W1548" s="5">
        <f>SUM(Tabela3[[#This Row],[opex duto e fibra]:[opex infra estação]])</f>
        <v>72002.20748019169</v>
      </c>
    </row>
    <row r="1549" spans="1:23" x14ac:dyDescent="0.25">
      <c r="A1549" s="10">
        <v>510860</v>
      </c>
      <c r="B1549" s="10" t="s">
        <v>208</v>
      </c>
      <c r="C1549" s="10" t="s">
        <v>4674</v>
      </c>
      <c r="D1549" s="10" t="s">
        <v>4675</v>
      </c>
      <c r="E1549" s="10">
        <v>510335</v>
      </c>
      <c r="F1549" s="10" t="s">
        <v>208</v>
      </c>
      <c r="G1549" s="10" t="s">
        <v>1033</v>
      </c>
      <c r="H1549" s="10" t="s">
        <v>1034</v>
      </c>
      <c r="I1549" s="10">
        <v>1</v>
      </c>
      <c r="J1549" s="11">
        <v>104.468</v>
      </c>
      <c r="K1549" s="11">
        <f>IF(Tabela1[[#This Row],[distância '[km']]]&gt;100,TRUNC(Tabela1[[#This Row],[distância '[km']]]/'Custos Unitários'!$C$7,0),0)</f>
        <v>1</v>
      </c>
      <c r="L1549" s="1">
        <f>Tabela1[[#This Row],[distância '[km']]]*(1+'Custos Unitários'!$C$8)*(('Custos Unitários'!$C$21*'Custos Unitários'!$C$4)+('Custos Unitários'!$C$22*'Custos Unitários'!$C$5))</f>
        <v>3997768.9248552802</v>
      </c>
      <c r="M1549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154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54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549" s="1">
        <f>'Custos Unitários'!$C$23*'Custos Unitários'!$C$6</f>
        <v>302692.44182889489</v>
      </c>
      <c r="Q1549" s="5">
        <f>SUM(Tabela2[[#This Row],[custo duto e fibra]:[custo infra estação]])</f>
        <v>4951252.2773093823</v>
      </c>
      <c r="R1549" s="2">
        <f>Tabela1[[#This Row],[distância '[km']]]*(1+'Custos Unitários'!$C$8)*('Custos Unitários'!$C$21*'Custos Unitários'!$C$4*'Custos Unitários'!$E$21+'Custos Unitários'!$C$22*'Custos Unitários'!$C$5*'Custos Unitários'!$E$22)</f>
        <v>47973.227098263364</v>
      </c>
      <c r="S1549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154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54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549" s="2">
        <f>'Custos Unitários'!$C$23*'Custos Unitários'!$E$23*'Custos Unitários'!$C$6</f>
        <v>24215.39534631159</v>
      </c>
      <c r="W1549" s="5">
        <f>SUM(Tabela3[[#This Row],[opex duto e fibra]:[opex infra estação]])</f>
        <v>128219.34675007805</v>
      </c>
    </row>
    <row r="1550" spans="1:23" x14ac:dyDescent="0.25">
      <c r="A1550" s="10">
        <v>317160</v>
      </c>
      <c r="B1550" s="10" t="s">
        <v>37</v>
      </c>
      <c r="C1550" s="10" t="s">
        <v>4678</v>
      </c>
      <c r="D1550" s="10" t="s">
        <v>4679</v>
      </c>
      <c r="E1550" s="10">
        <v>312780</v>
      </c>
      <c r="F1550" s="10" t="s">
        <v>37</v>
      </c>
      <c r="G1550" s="10" t="s">
        <v>631</v>
      </c>
      <c r="H1550" s="10" t="s">
        <v>632</v>
      </c>
      <c r="I1550" s="10">
        <v>1</v>
      </c>
      <c r="J1550" s="11">
        <v>124.714</v>
      </c>
      <c r="K1550" s="11">
        <f>IF(Tabela1[[#This Row],[distância '[km']]]&gt;100,TRUNC(Tabela1[[#This Row],[distância '[km']]]/'Custos Unitários'!$C$7,0),0)</f>
        <v>1</v>
      </c>
      <c r="L1550" s="1">
        <f>Tabela1[[#This Row],[distância '[km']]]*(1+'Custos Unitários'!$C$8)*(('Custos Unitários'!$C$21*'Custos Unitários'!$C$4)+('Custos Unitários'!$C$22*'Custos Unitários'!$C$5))</f>
        <v>4772540.4305088772</v>
      </c>
      <c r="M1550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155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550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550" s="1">
        <f>'Custos Unitários'!$C$23*'Custos Unitários'!$C$6</f>
        <v>302692.44182889489</v>
      </c>
      <c r="Q1550" s="5">
        <f>SUM(Tabela2[[#This Row],[custo duto e fibra]:[custo infra estação]])</f>
        <v>5726023.7829629797</v>
      </c>
      <c r="R1550" s="2">
        <f>Tabela1[[#This Row],[distância '[km']]]*(1+'Custos Unitários'!$C$8)*('Custos Unitários'!$C$21*'Custos Unitários'!$C$4*'Custos Unitários'!$E$21+'Custos Unitários'!$C$22*'Custos Unitários'!$C$5*'Custos Unitários'!$E$22)</f>
        <v>57270.485166106533</v>
      </c>
      <c r="S1550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155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550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550" s="2">
        <f>'Custos Unitários'!$C$23*'Custos Unitários'!$E$23*'Custos Unitários'!$C$6</f>
        <v>24215.39534631159</v>
      </c>
      <c r="W1550" s="5">
        <f>SUM(Tabela3[[#This Row],[opex duto e fibra]:[opex infra estação]])</f>
        <v>137516.60481792124</v>
      </c>
    </row>
    <row r="1551" spans="1:23" x14ac:dyDescent="0.25">
      <c r="A1551" s="10">
        <v>317180</v>
      </c>
      <c r="B1551" s="10" t="s">
        <v>37</v>
      </c>
      <c r="C1551" s="10" t="s">
        <v>4680</v>
      </c>
      <c r="D1551" s="10" t="s">
        <v>4681</v>
      </c>
      <c r="E1551" s="10">
        <v>313610</v>
      </c>
      <c r="F1551" s="10" t="s">
        <v>37</v>
      </c>
      <c r="G1551" s="10" t="s">
        <v>797</v>
      </c>
      <c r="H1551" s="10" t="s">
        <v>798</v>
      </c>
      <c r="I1551" s="10">
        <v>1</v>
      </c>
      <c r="J1551" s="11">
        <v>59.598999999999997</v>
      </c>
      <c r="K1551" s="11">
        <f>IF(Tabela1[[#This Row],[distância '[km']]]&gt;100,TRUNC(Tabela1[[#This Row],[distância '[km']]]/'Custos Unitários'!$C$7,0),0)</f>
        <v>0</v>
      </c>
      <c r="L1551" s="1">
        <f>Tabela1[[#This Row],[distância '[km']]]*(1+'Custos Unitários'!$C$8)*(('Custos Unitários'!$C$21*'Custos Unitários'!$C$4)+('Custos Unitários'!$C$22*'Custos Unitários'!$C$5))</f>
        <v>2280727.4012372196</v>
      </c>
      <c r="M1551" s="1">
        <f>Tabela1[[#This Row],[Qtdade Amplificação]]*('Custos Unitários'!C$20)+IF(Tabela1[[#This Row],[Qtdade Amplificação]]&gt;4,TRUNC(Tabela1[[#This Row],[Qtdade Amplificação]]/4)*'Custos Unitários'!C$17,0)</f>
        <v>0</v>
      </c>
      <c r="N155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551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551" s="1">
        <f>'Custos Unitários'!$C$23*'Custos Unitários'!$C$6</f>
        <v>302692.44182889489</v>
      </c>
      <c r="Q1551" s="5">
        <f>SUM(Tabela2[[#This Row],[custo duto e fibra]:[custo infra estação]])</f>
        <v>2955301.3287380929</v>
      </c>
      <c r="R1551" s="2">
        <f>Tabela1[[#This Row],[distância '[km']]]*(1+'Custos Unitários'!$C$8)*('Custos Unitários'!$C$21*'Custos Unitários'!$C$4*'Custos Unitários'!$E$21+'Custos Unitários'!$C$22*'Custos Unitários'!$C$5*'Custos Unitários'!$E$22)</f>
        <v>27368.728814846636</v>
      </c>
      <c r="S1551" s="2">
        <f>Tabela1[[#This Row],[Qtdade Amplificação]]*('Custos Unitários'!D$20)+IF(Tabela1[[#This Row],[Qtdade Amplificação]]&gt;4,TRUNC(Tabela1[[#This Row],[Qtdade Amplificação]]/4)*'Custos Unitários'!D$17,0)</f>
        <v>0</v>
      </c>
      <c r="T155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551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551" s="2">
        <f>'Custos Unitários'!$C$23*'Custos Unitários'!$E$23*'Custos Unitários'!$C$6</f>
        <v>24215.39534631159</v>
      </c>
      <c r="W1551" s="5">
        <f>SUM(Tabela3[[#This Row],[opex duto e fibra]:[opex infra estação]])</f>
        <v>85112.338113393576</v>
      </c>
    </row>
    <row r="1552" spans="1:23" x14ac:dyDescent="0.25">
      <c r="A1552" s="10">
        <v>317190</v>
      </c>
      <c r="B1552" s="10" t="s">
        <v>37</v>
      </c>
      <c r="C1552" s="10" t="s">
        <v>4682</v>
      </c>
      <c r="D1552" s="10" t="s">
        <v>4683</v>
      </c>
      <c r="E1552" s="10">
        <v>312770</v>
      </c>
      <c r="F1552" s="10" t="s">
        <v>37</v>
      </c>
      <c r="G1552" s="10" t="s">
        <v>1386</v>
      </c>
      <c r="H1552" s="10" t="s">
        <v>1387</v>
      </c>
      <c r="I1552" s="10">
        <v>1</v>
      </c>
      <c r="J1552" s="11">
        <v>91.117999999999995</v>
      </c>
      <c r="K1552" s="11">
        <f>IF(Tabela1[[#This Row],[distância '[km']]]&gt;100,TRUNC(Tabela1[[#This Row],[distância '[km']]]/'Custos Unitários'!$C$7,0),0)</f>
        <v>0</v>
      </c>
      <c r="L1552" s="1">
        <f>Tabela1[[#This Row],[distância '[km']]]*(1+'Custos Unitários'!$C$8)*(('Custos Unitários'!$C$21*'Custos Unitários'!$C$4)+('Custos Unitários'!$C$22*'Custos Unitários'!$C$5))</f>
        <v>3486892.7221250851</v>
      </c>
      <c r="M1552" s="1">
        <f>Tabela1[[#This Row],[Qtdade Amplificação]]*('Custos Unitários'!C$20)+IF(Tabela1[[#This Row],[Qtdade Amplificação]]&gt;4,TRUNC(Tabela1[[#This Row],[Qtdade Amplificação]]/4)*'Custos Unitários'!C$17,0)</f>
        <v>0</v>
      </c>
      <c r="N155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552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552" s="1">
        <f>'Custos Unitários'!$C$23*'Custos Unitários'!$C$6</f>
        <v>302692.44182889489</v>
      </c>
      <c r="Q1552" s="5">
        <f>SUM(Tabela2[[#This Row],[custo duto e fibra]:[custo infra estação]])</f>
        <v>4207368.302766785</v>
      </c>
      <c r="R1552" s="2">
        <f>Tabela1[[#This Row],[distância '[km']]]*(1+'Custos Unitários'!$C$8)*('Custos Unitários'!$C$21*'Custos Unitários'!$C$4*'Custos Unitários'!$E$21+'Custos Unitários'!$C$22*'Custos Unitários'!$C$5*'Custos Unitários'!$E$22)</f>
        <v>41842.712665501022</v>
      </c>
      <c r="S1552" s="2">
        <f>Tabela1[[#This Row],[Qtdade Amplificação]]*('Custos Unitários'!D$20)+IF(Tabela1[[#This Row],[Qtdade Amplificação]]&gt;4,TRUNC(Tabela1[[#This Row],[Qtdade Amplificação]]/4)*'Custos Unitários'!D$17,0)</f>
        <v>0</v>
      </c>
      <c r="T155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552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552" s="2">
        <f>'Custos Unitários'!$C$23*'Custos Unitários'!$E$23*'Custos Unitários'!$C$6</f>
        <v>24215.39534631159</v>
      </c>
      <c r="W1552" s="5">
        <f>SUM(Tabela3[[#This Row],[opex duto e fibra]:[opex infra estação]])</f>
        <v>104176.48727813069</v>
      </c>
    </row>
    <row r="1553" spans="1:23" x14ac:dyDescent="0.25">
      <c r="A1553" s="10">
        <v>150830</v>
      </c>
      <c r="B1553" s="10" t="s">
        <v>14</v>
      </c>
      <c r="C1553" s="10" t="s">
        <v>4684</v>
      </c>
      <c r="D1553" s="10" t="s">
        <v>4685</v>
      </c>
      <c r="E1553" s="10">
        <v>150195</v>
      </c>
      <c r="F1553" s="10" t="s">
        <v>14</v>
      </c>
      <c r="G1553" s="10" t="s">
        <v>4686</v>
      </c>
      <c r="H1553" s="10" t="s">
        <v>4687</v>
      </c>
      <c r="I1553" s="10">
        <v>1</v>
      </c>
      <c r="J1553" s="11">
        <v>97.748999999999995</v>
      </c>
      <c r="K1553" s="11">
        <f>IF(Tabela1[[#This Row],[distância '[km']]]&gt;100,TRUNC(Tabela1[[#This Row],[distância '[km']]]/'Custos Unitários'!$C$7,0),0)</f>
        <v>0</v>
      </c>
      <c r="L1553" s="1">
        <f>Tabela1[[#This Row],[distância '[km']]]*(1+'Custos Unitários'!$C$8)*(('Custos Unitários'!$C$21*'Custos Unitários'!$C$4)+('Custos Unitários'!$C$22*'Custos Unitários'!$C$5))</f>
        <v>3740647.0367545923</v>
      </c>
      <c r="M1553" s="1">
        <f>Tabela1[[#This Row],[Qtdade Amplificação]]*('Custos Unitários'!C$20)+IF(Tabela1[[#This Row],[Qtdade Amplificação]]&gt;4,TRUNC(Tabela1[[#This Row],[Qtdade Amplificação]]/4)*'Custos Unitários'!C$17,0)</f>
        <v>0</v>
      </c>
      <c r="N155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553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553" s="1">
        <f>'Custos Unitários'!$C$23*'Custos Unitários'!$C$6</f>
        <v>302692.44182889489</v>
      </c>
      <c r="Q1553" s="5">
        <f>SUM(Tabela2[[#This Row],[custo duto e fibra]:[custo infra estação]])</f>
        <v>4461122.6173962932</v>
      </c>
      <c r="R1553" s="2">
        <f>Tabela1[[#This Row],[distância '[km']]]*(1+'Custos Unitários'!$C$8)*('Custos Unitários'!$C$21*'Custos Unitários'!$C$4*'Custos Unitários'!$E$21+'Custos Unitários'!$C$22*'Custos Unitários'!$C$5*'Custos Unitários'!$E$22)</f>
        <v>44887.764441055107</v>
      </c>
      <c r="S1553" s="2">
        <f>Tabela1[[#This Row],[Qtdade Amplificação]]*('Custos Unitários'!D$20)+IF(Tabela1[[#This Row],[Qtdade Amplificação]]&gt;4,TRUNC(Tabela1[[#This Row],[Qtdade Amplificação]]/4)*'Custos Unitários'!D$17,0)</f>
        <v>0</v>
      </c>
      <c r="T155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553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553" s="2">
        <f>'Custos Unitários'!$C$23*'Custos Unitários'!$E$23*'Custos Unitários'!$C$6</f>
        <v>24215.39534631159</v>
      </c>
      <c r="W1553" s="5">
        <f>SUM(Tabela3[[#This Row],[opex duto e fibra]:[opex infra estação]])</f>
        <v>107221.53905368477</v>
      </c>
    </row>
    <row r="1554" spans="1:23" x14ac:dyDescent="0.25">
      <c r="A1554" s="10">
        <v>432375</v>
      </c>
      <c r="B1554" s="10" t="s">
        <v>32</v>
      </c>
      <c r="C1554" s="10" t="s">
        <v>4688</v>
      </c>
      <c r="D1554" s="10" t="s">
        <v>4689</v>
      </c>
      <c r="E1554" s="10">
        <v>430693</v>
      </c>
      <c r="F1554" s="10" t="s">
        <v>32</v>
      </c>
      <c r="G1554" s="10" t="s">
        <v>4690</v>
      </c>
      <c r="H1554" s="10" t="s">
        <v>4691</v>
      </c>
      <c r="I1554" s="10">
        <v>1</v>
      </c>
      <c r="J1554" s="11">
        <v>30.465</v>
      </c>
      <c r="K1554" s="11">
        <f>IF(Tabela1[[#This Row],[distância '[km']]]&gt;100,TRUNC(Tabela1[[#This Row],[distância '[km']]]/'Custos Unitários'!$C$7,0),0)</f>
        <v>0</v>
      </c>
      <c r="L1554" s="1">
        <f>Tabela1[[#This Row],[distância '[km']]]*(1+'Custos Unitários'!$C$8)*(('Custos Unitários'!$C$21*'Custos Unitários'!$C$4)+('Custos Unitários'!$C$22*'Custos Unitários'!$C$5))</f>
        <v>1165830.9749944108</v>
      </c>
      <c r="M1554" s="1">
        <f>Tabela1[[#This Row],[Qtdade Amplificação]]*('Custos Unitários'!C$20)+IF(Tabela1[[#This Row],[Qtdade Amplificação]]&gt;4,TRUNC(Tabela1[[#This Row],[Qtdade Amplificação]]/4)*'Custos Unitários'!C$17,0)</f>
        <v>0</v>
      </c>
      <c r="N155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54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54" s="1">
        <f>'Custos Unitários'!$C$23*'Custos Unitários'!$C$6</f>
        <v>302692.44182889489</v>
      </c>
      <c r="Q1554" s="5">
        <f>SUM(Tabela2[[#This Row],[custo duto e fibra]:[custo infra estação]])</f>
        <v>1834995.2145446418</v>
      </c>
      <c r="R1554" s="2">
        <f>Tabela1[[#This Row],[distância '[km']]]*(1+'Custos Unitários'!$C$8)*('Custos Unitários'!$C$21*'Custos Unitários'!$C$4*'Custos Unitários'!$E$21+'Custos Unitários'!$C$22*'Custos Unitários'!$C$5*'Custos Unitários'!$E$22)</f>
        <v>13989.97169993293</v>
      </c>
      <c r="S1554" s="2">
        <f>Tabela1[[#This Row],[Qtdade Amplificação]]*('Custos Unitários'!D$20)+IF(Tabela1[[#This Row],[Qtdade Amplificação]]&gt;4,TRUNC(Tabela1[[#This Row],[Qtdade Amplificação]]/4)*'Custos Unitários'!D$17,0)</f>
        <v>0</v>
      </c>
      <c r="T155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54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54" s="2">
        <f>'Custos Unitários'!$C$23*'Custos Unitários'!$E$23*'Custos Unitários'!$C$6</f>
        <v>24215.39534631159</v>
      </c>
      <c r="W1554" s="5">
        <f>SUM(Tabela3[[#This Row],[opex duto e fibra]:[opex infra estação]])</f>
        <v>71192.612203415658</v>
      </c>
    </row>
    <row r="1555" spans="1:23" x14ac:dyDescent="0.25">
      <c r="A1555" s="10">
        <v>160080</v>
      </c>
      <c r="B1555" s="10" t="s">
        <v>1508</v>
      </c>
      <c r="C1555" s="10" t="s">
        <v>4692</v>
      </c>
      <c r="D1555" s="10" t="s">
        <v>4693</v>
      </c>
      <c r="E1555" s="10">
        <v>150050</v>
      </c>
      <c r="F1555" s="10" t="s">
        <v>14</v>
      </c>
      <c r="G1555" s="10" t="s">
        <v>4694</v>
      </c>
      <c r="H1555" s="10" t="s">
        <v>4695</v>
      </c>
      <c r="I1555" s="10">
        <v>1</v>
      </c>
      <c r="J1555" s="11">
        <v>128.16900000000001</v>
      </c>
      <c r="K1555" s="11">
        <f>IF(Tabela1[[#This Row],[distância '[km']]]&gt;100,TRUNC(Tabela1[[#This Row],[distância '[km']]]/'Custos Unitários'!$C$7,0),0)</f>
        <v>1</v>
      </c>
      <c r="L1555" s="1">
        <f>Tabela1[[#This Row],[distância '[km']]]*(1+'Custos Unitários'!$C$8)*(('Custos Unitários'!$C$21*'Custos Unitários'!$C$4)+('Custos Unitários'!$C$22*'Custos Unitários'!$C$5))</f>
        <v>4904755.9571330594</v>
      </c>
      <c r="M1555" s="1">
        <f>Tabela1[[#This Row],[Qtdade Amplificação]]*('Custos Unitários'!C$20)+IF(Tabela1[[#This Row],[Qtdade Amplificação]]&gt;4,TRUNC(Tabela1[[#This Row],[Qtdade Amplificação]]/4)*'Custos Unitários'!C$17,0)</f>
        <v>233007.77181240136</v>
      </c>
      <c r="N155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O1555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208891.56940640285</v>
      </c>
      <c r="P1555" s="1">
        <f>'Custos Unitários'!$C$23*'Custos Unitários'!$C$6</f>
        <v>302692.44182889489</v>
      </c>
      <c r="Q1555" s="5">
        <f>SUM(Tabela2[[#This Row],[custo duto e fibra]:[custo infra estação]])</f>
        <v>5858239.309587162</v>
      </c>
      <c r="R1555" s="2">
        <f>Tabela1[[#This Row],[distância '[km']]]*(1+'Custos Unitários'!$C$8)*('Custos Unitários'!$C$21*'Custos Unitários'!$C$4*'Custos Unitários'!$E$21+'Custos Unitários'!$C$22*'Custos Unitários'!$C$5*'Custos Unitários'!$E$22)</f>
        <v>58857.071485596716</v>
      </c>
      <c r="S1555" s="2">
        <f>Tabela1[[#This Row],[Qtdade Amplificação]]*('Custos Unitários'!D$20)+IF(Tabela1[[#This Row],[Qtdade Amplificação]]&gt;4,TRUNC(Tabela1[[#This Row],[Qtdade Amplificação]]/4)*'Custos Unitários'!D$17,0)</f>
        <v>17912.345039185027</v>
      </c>
      <c r="T155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U1555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19059.189633159036</v>
      </c>
      <c r="V1555" s="2">
        <f>'Custos Unitários'!$C$23*'Custos Unitários'!$E$23*'Custos Unitários'!$C$6</f>
        <v>24215.39534631159</v>
      </c>
      <c r="W1555" s="5">
        <f>SUM(Tabela3[[#This Row],[opex duto e fibra]:[opex infra estação]])</f>
        <v>139103.1911374114</v>
      </c>
    </row>
    <row r="1556" spans="1:23" x14ac:dyDescent="0.25">
      <c r="A1556" s="10">
        <v>221170</v>
      </c>
      <c r="B1556" s="10" t="s">
        <v>27</v>
      </c>
      <c r="C1556" s="10" t="s">
        <v>4696</v>
      </c>
      <c r="D1556" s="10" t="s">
        <v>4697</v>
      </c>
      <c r="E1556" s="10">
        <v>220700</v>
      </c>
      <c r="F1556" s="10" t="s">
        <v>27</v>
      </c>
      <c r="G1556" s="10" t="s">
        <v>3092</v>
      </c>
      <c r="H1556" s="10" t="s">
        <v>3093</v>
      </c>
      <c r="I1556" s="10">
        <v>1</v>
      </c>
      <c r="J1556" s="11">
        <v>47.543999999999997</v>
      </c>
      <c r="K1556" s="11">
        <f>IF(Tabela1[[#This Row],[distância '[km']]]&gt;100,TRUNC(Tabela1[[#This Row],[distância '[km']]]/'Custos Unitários'!$C$7,0),0)</f>
        <v>0</v>
      </c>
      <c r="L1556" s="1">
        <f>Tabela1[[#This Row],[distância '[km']]]*(1+'Custos Unitários'!$C$8)*(('Custos Unitários'!$C$21*'Custos Unitários'!$C$4)+('Custos Unitários'!$C$22*'Custos Unitários'!$C$5))</f>
        <v>1819408.1035658712</v>
      </c>
      <c r="M1556" s="1">
        <f>Tabela1[[#This Row],[Qtdade Amplificação]]*('Custos Unitários'!C$20)+IF(Tabela1[[#This Row],[Qtdade Amplificação]]&gt;4,TRUNC(Tabela1[[#This Row],[Qtdade Amplificação]]/4)*'Custos Unitários'!C$17,0)</f>
        <v>0</v>
      </c>
      <c r="N155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56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56" s="1">
        <f>'Custos Unitários'!$C$23*'Custos Unitários'!$C$6</f>
        <v>302692.44182889489</v>
      </c>
      <c r="Q1556" s="5">
        <f>SUM(Tabela2[[#This Row],[custo duto e fibra]:[custo infra estação]])</f>
        <v>2488572.3431161023</v>
      </c>
      <c r="R1556" s="2">
        <f>Tabela1[[#This Row],[distância '[km']]]*(1+'Custos Unitários'!$C$8)*('Custos Unitários'!$C$21*'Custos Unitários'!$C$4*'Custos Unitários'!$E$21+'Custos Unitários'!$C$22*'Custos Unitários'!$C$5*'Custos Unitários'!$E$22)</f>
        <v>21832.897242790455</v>
      </c>
      <c r="S1556" s="2">
        <f>Tabela1[[#This Row],[Qtdade Amplificação]]*('Custos Unitários'!D$20)+IF(Tabela1[[#This Row],[Qtdade Amplificação]]&gt;4,TRUNC(Tabela1[[#This Row],[Qtdade Amplificação]]/4)*'Custos Unitários'!D$17,0)</f>
        <v>0</v>
      </c>
      <c r="T155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56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56" s="2">
        <f>'Custos Unitários'!$C$23*'Custos Unitários'!$E$23*'Custos Unitários'!$C$6</f>
        <v>24215.39534631159</v>
      </c>
      <c r="W1556" s="5">
        <f>SUM(Tabela3[[#This Row],[opex duto e fibra]:[opex infra estação]])</f>
        <v>79035.537746273185</v>
      </c>
    </row>
    <row r="1557" spans="1:23" x14ac:dyDescent="0.25">
      <c r="A1557" s="10">
        <v>293345</v>
      </c>
      <c r="B1557" s="10" t="s">
        <v>8</v>
      </c>
      <c r="C1557" s="10" t="s">
        <v>4698</v>
      </c>
      <c r="D1557" s="10" t="s">
        <v>4699</v>
      </c>
      <c r="E1557" s="10">
        <v>292225</v>
      </c>
      <c r="F1557" s="10" t="s">
        <v>8</v>
      </c>
      <c r="G1557" s="10" t="s">
        <v>2905</v>
      </c>
      <c r="H1557" s="10" t="s">
        <v>2906</v>
      </c>
      <c r="I1557" s="10">
        <v>1</v>
      </c>
      <c r="J1557" s="11">
        <v>46.917000000000002</v>
      </c>
      <c r="K1557" s="11">
        <f>IF(Tabela1[[#This Row],[distância '[km']]]&gt;100,TRUNC(Tabela1[[#This Row],[distância '[km']]]/'Custos Unitários'!$C$7,0),0)</f>
        <v>0</v>
      </c>
      <c r="L1557" s="1">
        <f>Tabela1[[#This Row],[distância '[km']]]*(1+'Custos Unitários'!$C$8)*(('Custos Unitários'!$C$21*'Custos Unitários'!$C$4)+('Custos Unitários'!$C$22*'Custos Unitários'!$C$5))</f>
        <v>1795414.1425837115</v>
      </c>
      <c r="M1557" s="1">
        <f>Tabela1[[#This Row],[Qtdade Amplificação]]*('Custos Unitários'!C$20)+IF(Tabela1[[#This Row],[Qtdade Amplificação]]&gt;4,TRUNC(Tabela1[[#This Row],[Qtdade Amplificação]]/4)*'Custos Unitários'!C$17,0)</f>
        <v>0</v>
      </c>
      <c r="N155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57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57" s="1">
        <f>'Custos Unitários'!$C$23*'Custos Unitários'!$C$6</f>
        <v>302692.44182889489</v>
      </c>
      <c r="Q1557" s="5">
        <f>SUM(Tabela2[[#This Row],[custo duto e fibra]:[custo infra estação]])</f>
        <v>2464578.3821339426</v>
      </c>
      <c r="R1557" s="2">
        <f>Tabela1[[#This Row],[distância '[km']]]*(1+'Custos Unitários'!$C$8)*('Custos Unitários'!$C$21*'Custos Unitários'!$C$4*'Custos Unitários'!$E$21+'Custos Unitários'!$C$22*'Custos Unitários'!$C$5*'Custos Unitários'!$E$22)</f>
        <v>21544.969711004542</v>
      </c>
      <c r="S1557" s="2">
        <f>Tabela1[[#This Row],[Qtdade Amplificação]]*('Custos Unitários'!D$20)+IF(Tabela1[[#This Row],[Qtdade Amplificação]]&gt;4,TRUNC(Tabela1[[#This Row],[Qtdade Amplificação]]/4)*'Custos Unitários'!D$17,0)</f>
        <v>0</v>
      </c>
      <c r="T155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57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57" s="2">
        <f>'Custos Unitários'!$C$23*'Custos Unitários'!$E$23*'Custos Unitários'!$C$6</f>
        <v>24215.39534631159</v>
      </c>
      <c r="W1557" s="5">
        <f>SUM(Tabela3[[#This Row],[opex duto e fibra]:[opex infra estação]])</f>
        <v>78747.610214487271</v>
      </c>
    </row>
    <row r="1558" spans="1:23" x14ac:dyDescent="0.25">
      <c r="A1558" s="10">
        <v>317220</v>
      </c>
      <c r="B1558" s="10" t="s">
        <v>37</v>
      </c>
      <c r="C1558" s="10" t="s">
        <v>4700</v>
      </c>
      <c r="D1558" s="10" t="s">
        <v>4701</v>
      </c>
      <c r="E1558" s="10">
        <v>313240</v>
      </c>
      <c r="F1558" s="10" t="s">
        <v>37</v>
      </c>
      <c r="G1558" s="10" t="s">
        <v>1523</v>
      </c>
      <c r="H1558" s="10" t="s">
        <v>1524</v>
      </c>
      <c r="I1558" s="10">
        <v>1</v>
      </c>
      <c r="J1558" s="11">
        <v>22.733000000000001</v>
      </c>
      <c r="K1558" s="11">
        <f>IF(Tabela1[[#This Row],[distância '[km']]]&gt;100,TRUNC(Tabela1[[#This Row],[distância '[km']]]/'Custos Unitários'!$C$7,0),0)</f>
        <v>0</v>
      </c>
      <c r="L1558" s="1">
        <f>Tabela1[[#This Row],[distância '[km']]]*(1+'Custos Unitários'!$C$8)*(('Custos Unitários'!$C$21*'Custos Unitários'!$C$4)+('Custos Unitários'!$C$22*'Custos Unitários'!$C$5))</f>
        <v>869943.7240947953</v>
      </c>
      <c r="M1558" s="1">
        <f>Tabela1[[#This Row],[Qtdade Amplificação]]*('Custos Unitários'!C$20)+IF(Tabela1[[#This Row],[Qtdade Amplificação]]&gt;4,TRUNC(Tabela1[[#This Row],[Qtdade Amplificação]]/4)*'Custos Unitários'!C$17,0)</f>
        <v>0</v>
      </c>
      <c r="N155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O1558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183235.89886066815</v>
      </c>
      <c r="P1558" s="1">
        <f>'Custos Unitários'!$C$23*'Custos Unitários'!$C$6</f>
        <v>302692.44182889489</v>
      </c>
      <c r="Q1558" s="5">
        <f>SUM(Tabela2[[#This Row],[custo duto e fibra]:[custo infra estação]])</f>
        <v>1539107.9636450263</v>
      </c>
      <c r="R1558" s="2">
        <f>Tabela1[[#This Row],[distância '[km']]]*(1+'Custos Unitários'!$C$8)*('Custos Unitários'!$C$21*'Custos Unitários'!$C$4*'Custos Unitários'!$E$21+'Custos Unitários'!$C$22*'Custos Unitários'!$C$5*'Custos Unitários'!$E$22)</f>
        <v>10439.324689137544</v>
      </c>
      <c r="S1558" s="2">
        <f>Tabela1[[#This Row],[Qtdade Amplificação]]*('Custos Unitários'!D$20)+IF(Tabela1[[#This Row],[Qtdade Amplificação]]&gt;4,TRUNC(Tabela1[[#This Row],[Qtdade Amplificação]]/4)*'Custos Unitários'!D$17,0)</f>
        <v>0</v>
      </c>
      <c r="T155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U1558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16493.622578585568</v>
      </c>
      <c r="V1558" s="2">
        <f>'Custos Unitários'!$C$23*'Custos Unitários'!$E$23*'Custos Unitários'!$C$6</f>
        <v>24215.39534631159</v>
      </c>
      <c r="W1558" s="5">
        <f>SUM(Tabela3[[#This Row],[opex duto e fibra]:[opex infra estação]])</f>
        <v>67641.965192620264</v>
      </c>
    </row>
    <row r="1559" spans="1:23" x14ac:dyDescent="0.25">
      <c r="A1559" s="10">
        <v>172210</v>
      </c>
      <c r="B1559" s="10" t="s">
        <v>20</v>
      </c>
      <c r="C1559" s="10" t="s">
        <v>4702</v>
      </c>
      <c r="D1559" s="10" t="s">
        <v>4703</v>
      </c>
      <c r="E1559" s="10">
        <v>170100</v>
      </c>
      <c r="F1559" s="10" t="s">
        <v>20</v>
      </c>
      <c r="G1559" s="10" t="s">
        <v>3646</v>
      </c>
      <c r="H1559" s="10" t="s">
        <v>3647</v>
      </c>
      <c r="I1559" s="10">
        <v>1</v>
      </c>
      <c r="J1559" s="11">
        <v>76.805000000000007</v>
      </c>
      <c r="K1559" s="11">
        <f>IF(Tabela1[[#This Row],[distância '[km']]]&gt;100,TRUNC(Tabela1[[#This Row],[distância '[km']]]/'Custos Unitários'!$C$7,0),0)</f>
        <v>0</v>
      </c>
      <c r="L1559" s="1">
        <f>Tabela1[[#This Row],[distância '[km']]]*(1+'Custos Unitários'!$C$8)*(('Custos Unitários'!$C$21*'Custos Unitários'!$C$4)+('Custos Unitários'!$C$22*'Custos Unitários'!$C$5))</f>
        <v>2939164.550613679</v>
      </c>
      <c r="M1559" s="1">
        <f>Tabela1[[#This Row],[Qtdade Amplificação]]*('Custos Unitários'!C$20)+IF(Tabela1[[#This Row],[Qtdade Amplificação]]&gt;4,TRUNC(Tabela1[[#This Row],[Qtdade Amplificação]]/4)*'Custos Unitários'!C$17,0)</f>
        <v>0</v>
      </c>
      <c r="N155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O1559" s="1">
        <f>'Custos Unitários'!$C$12+'Custos Unitários'!$C$13+IF(Tabela1[[#This Row],[distância '[km']]]&lt;50,'Custos Unitários'!$C$14,IF(Tabela1[[#This Row],[distância '[km']]]&lt;80,'Custos Unitários'!$C$15,'Custos Unitários'!$C$16))+'Custos Unitários'!$C$19</f>
        <v>185940.74283598925</v>
      </c>
      <c r="P1559" s="1">
        <f>'Custos Unitários'!$C$23*'Custos Unitários'!$C$6</f>
        <v>302692.44182889489</v>
      </c>
      <c r="Q1559" s="5">
        <f>SUM(Tabela2[[#This Row],[custo duto e fibra]:[custo infra estação]])</f>
        <v>3613738.4781145523</v>
      </c>
      <c r="R1559" s="2">
        <f>Tabela1[[#This Row],[distância '[km']]]*(1+'Custos Unitários'!$C$8)*('Custos Unitários'!$C$21*'Custos Unitários'!$C$4*'Custos Unitários'!$E$21+'Custos Unitários'!$C$22*'Custos Unitários'!$C$5*'Custos Unitários'!$E$22)</f>
        <v>35269.974607364151</v>
      </c>
      <c r="S1559" s="2">
        <f>Tabela1[[#This Row],[Qtdade Amplificação]]*('Custos Unitários'!D$20)+IF(Tabela1[[#This Row],[Qtdade Amplificação]]&gt;4,TRUNC(Tabela1[[#This Row],[Qtdade Amplificação]]/4)*'Custos Unitários'!D$17,0)</f>
        <v>0</v>
      </c>
      <c r="T155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U1559" s="2">
        <f>'Custos Unitários'!$C$12*'Custos Unitários'!$E$12+'Custos Unitários'!$C$13*'Custos Unitários'!$E$13+IF(Tabela1[[#This Row],[distância '[km']]]&lt;50,'Custos Unitários'!$C$14*'Custos Unitários'!$E$14,IF(Tabela1[[#This Row],[distância '[km']]]&lt;80,'Custos Unitários'!$C$15*'Custos Unitários'!$E$15,'Custos Unitários'!$C$16*'Custos Unitários'!$E$16))</f>
        <v>16764.106976117677</v>
      </c>
      <c r="V1559" s="2">
        <f>'Custos Unitários'!$C$23*'Custos Unitários'!$E$23*'Custos Unitários'!$C$6</f>
        <v>24215.39534631159</v>
      </c>
      <c r="W1559" s="5">
        <f>SUM(Tabela3[[#This Row],[opex duto e fibra]:[opex infra estação]])</f>
        <v>93013.583905911102</v>
      </c>
    </row>
    <row r="1561" spans="1:23" x14ac:dyDescent="0.25">
      <c r="I1561" s="76" t="s">
        <v>5022</v>
      </c>
      <c r="J1561" s="77">
        <f>SUM(J2:J1560)</f>
        <v>76375.022052599321</v>
      </c>
      <c r="K1561" s="73" t="s">
        <v>5017</v>
      </c>
      <c r="L1561" s="74">
        <f>SUM(L2:L1559)</f>
        <v>2922710205.9675565</v>
      </c>
      <c r="M1561" s="74">
        <f t="shared" ref="M1561:W1561" si="0">SUM(M2:M1559)</f>
        <v>66992578.146325544</v>
      </c>
      <c r="N1561" s="74">
        <f t="shared" si="0"/>
        <v>292092315.84674037</v>
      </c>
      <c r="O1561" s="74">
        <f t="shared" si="0"/>
        <v>292092315.84674037</v>
      </c>
      <c r="P1561" s="74">
        <f t="shared" si="0"/>
        <v>471594824.36943018</v>
      </c>
      <c r="Q1561" s="74">
        <f t="shared" si="0"/>
        <v>4045482240.1767797</v>
      </c>
      <c r="R1561" s="74">
        <f t="shared" si="0"/>
        <v>35072522.471610665</v>
      </c>
      <c r="S1561" s="74">
        <f t="shared" si="0"/>
        <v>5163554.6541468566</v>
      </c>
      <c r="T1561" s="74">
        <f t="shared" si="0"/>
        <v>26358142.519619282</v>
      </c>
      <c r="U1561" s="74">
        <f t="shared" si="0"/>
        <v>26358142.519619282</v>
      </c>
      <c r="V1561" s="74">
        <f t="shared" si="0"/>
        <v>37727585.949552834</v>
      </c>
      <c r="W1561" s="74">
        <f t="shared" si="0"/>
        <v>130679948.11454776</v>
      </c>
    </row>
    <row r="1562" spans="1:23" x14ac:dyDescent="0.25">
      <c r="K1562" s="75" t="s">
        <v>5018</v>
      </c>
      <c r="L1562" s="74">
        <f>AVERAGE(L2:L1559)</f>
        <v>1875937.2310446447</v>
      </c>
      <c r="M1562" s="74">
        <f t="shared" ref="M1562:W1562" si="1">AVERAGE(M2:M1559)</f>
        <v>42999.087385318067</v>
      </c>
      <c r="N1562" s="74">
        <f t="shared" si="1"/>
        <v>187479.02172448035</v>
      </c>
      <c r="O1562" s="74">
        <f t="shared" si="1"/>
        <v>187479.02172448035</v>
      </c>
      <c r="P1562" s="74">
        <f t="shared" si="1"/>
        <v>302692.44182890258</v>
      </c>
      <c r="Q1562" s="74">
        <f t="shared" si="1"/>
        <v>2596586.8037078176</v>
      </c>
      <c r="R1562" s="74">
        <f t="shared" si="1"/>
        <v>22511.246772535727</v>
      </c>
      <c r="S1562" s="74">
        <f t="shared" si="1"/>
        <v>3314.2199320583163</v>
      </c>
      <c r="T1562" s="74">
        <f t="shared" si="1"/>
        <v>16917.934864967447</v>
      </c>
      <c r="U1562" s="74">
        <f t="shared" si="1"/>
        <v>16917.934864967447</v>
      </c>
      <c r="V1562" s="74">
        <f t="shared" si="1"/>
        <v>24215.39534631119</v>
      </c>
      <c r="W1562" s="74">
        <f t="shared" si="1"/>
        <v>83876.731780839385</v>
      </c>
    </row>
    <row r="1563" spans="1:23" x14ac:dyDescent="0.25">
      <c r="K1563" s="75" t="s">
        <v>5019</v>
      </c>
      <c r="L1563" s="74">
        <f>MEDIAN(L2:L1559)</f>
        <v>1258247.9060500977</v>
      </c>
      <c r="M1563" s="74">
        <f>MEDIAN(M2:M1559)</f>
        <v>0</v>
      </c>
      <c r="N1563" s="74">
        <f>MEDIAN(N2:N1559)</f>
        <v>183235.89886066815</v>
      </c>
      <c r="O1563" s="74">
        <f t="shared" ref="O1563:W1563" si="2">MEDIAN(O2:O1559)</f>
        <v>183235.89886066815</v>
      </c>
      <c r="P1563" s="74">
        <f t="shared" si="2"/>
        <v>302692.44182889489</v>
      </c>
      <c r="Q1563" s="74">
        <f t="shared" si="2"/>
        <v>1927412.1456003287</v>
      </c>
      <c r="R1563" s="74">
        <f t="shared" si="2"/>
        <v>15098.974872601175</v>
      </c>
      <c r="S1563" s="74">
        <f t="shared" si="2"/>
        <v>0</v>
      </c>
      <c r="T1563" s="74">
        <f t="shared" si="2"/>
        <v>16493.622578585568</v>
      </c>
      <c r="U1563" s="74">
        <f t="shared" si="2"/>
        <v>16493.622578585568</v>
      </c>
      <c r="V1563" s="74">
        <f t="shared" si="2"/>
        <v>24215.39534631159</v>
      </c>
      <c r="W1563" s="74">
        <f t="shared" si="2"/>
        <v>72301.615376083908</v>
      </c>
    </row>
    <row r="1564" spans="1:23" x14ac:dyDescent="0.25">
      <c r="R1564" s="9"/>
    </row>
  </sheetData>
  <pageMargins left="0.75" right="0.75" top="1" bottom="1" header="0.5" footer="0.5"/>
  <pageSetup paperSize="9" orientation="portrait" r:id="rId1"/>
  <ignoredErrors>
    <ignoredError sqref="O2:O1559 R2:R1559 U2:U1559 W2:W1559 N2:N1559" calculatedColumn="1"/>
  </ignoredErrors>
  <legacyDrawing r:id="rId2"/>
  <tableParts count="3">
    <tablePart r:id="rId3"/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24"/>
  <sheetViews>
    <sheetView showGridLines="0" topLeftCell="A16" workbookViewId="0"/>
  </sheetViews>
  <sheetFormatPr defaultRowHeight="15" x14ac:dyDescent="0.25"/>
  <cols>
    <col min="1" max="1" width="41.85546875" customWidth="1"/>
    <col min="2" max="2" width="13.85546875" bestFit="1" customWidth="1"/>
    <col min="3" max="3" width="14.28515625" bestFit="1" customWidth="1"/>
    <col min="4" max="4" width="13.85546875" bestFit="1" customWidth="1"/>
    <col min="5" max="5" width="13.7109375" bestFit="1" customWidth="1"/>
    <col min="6" max="6" width="27" bestFit="1" customWidth="1"/>
    <col min="8" max="8" width="14.28515625" bestFit="1" customWidth="1"/>
  </cols>
  <sheetData>
    <row r="1" spans="1:8" ht="18.75" x14ac:dyDescent="0.3">
      <c r="A1" s="40" t="s">
        <v>4981</v>
      </c>
      <c r="B1" s="6"/>
      <c r="E1" s="6"/>
    </row>
    <row r="2" spans="1:8" ht="12" customHeight="1" x14ac:dyDescent="0.25">
      <c r="C2" s="36" t="s">
        <v>4988</v>
      </c>
      <c r="F2" s="10"/>
    </row>
    <row r="3" spans="1:8" ht="12" customHeight="1" x14ac:dyDescent="0.25">
      <c r="F3" s="10"/>
    </row>
    <row r="4" spans="1:8" x14ac:dyDescent="0.25">
      <c r="A4" s="8" t="s">
        <v>5007</v>
      </c>
      <c r="B4" s="7" t="s">
        <v>4949</v>
      </c>
      <c r="C4" s="64">
        <v>0.8</v>
      </c>
    </row>
    <row r="5" spans="1:8" x14ac:dyDescent="0.25">
      <c r="A5" s="51" t="s">
        <v>4950</v>
      </c>
      <c r="B5" s="52" t="s">
        <v>4949</v>
      </c>
      <c r="C5" s="53">
        <f>1-C4</f>
        <v>0.19999999999999996</v>
      </c>
    </row>
    <row r="6" spans="1:8" x14ac:dyDescent="0.25">
      <c r="A6" s="8" t="s">
        <v>4976</v>
      </c>
      <c r="B6" s="7" t="s">
        <v>4704</v>
      </c>
      <c r="C6" s="65">
        <v>1</v>
      </c>
      <c r="D6" t="s">
        <v>4979</v>
      </c>
    </row>
    <row r="7" spans="1:8" x14ac:dyDescent="0.25">
      <c r="A7" s="8" t="s">
        <v>5003</v>
      </c>
      <c r="B7" s="7" t="s">
        <v>4705</v>
      </c>
      <c r="C7" s="37">
        <v>70</v>
      </c>
    </row>
    <row r="8" spans="1:8" x14ac:dyDescent="0.25">
      <c r="A8" s="8" t="s">
        <v>5028</v>
      </c>
      <c r="B8" s="7" t="s">
        <v>4750</v>
      </c>
      <c r="C8" s="38">
        <v>0.2</v>
      </c>
    </row>
    <row r="9" spans="1:8" x14ac:dyDescent="0.25">
      <c r="A9" s="26"/>
      <c r="B9" s="10"/>
      <c r="C9" s="27"/>
    </row>
    <row r="10" spans="1:8" ht="19.5" thickBot="1" x14ac:dyDescent="0.35">
      <c r="A10" s="40" t="s">
        <v>4985</v>
      </c>
    </row>
    <row r="11" spans="1:8" ht="15.75" thickBot="1" x14ac:dyDescent="0.3">
      <c r="A11" s="24" t="s">
        <v>4974</v>
      </c>
      <c r="B11" s="24" t="s">
        <v>4975</v>
      </c>
      <c r="C11" s="24" t="s">
        <v>5020</v>
      </c>
      <c r="D11" s="25" t="s">
        <v>4972</v>
      </c>
      <c r="E11" s="25" t="s">
        <v>5032</v>
      </c>
      <c r="F11" s="25" t="s">
        <v>4982</v>
      </c>
    </row>
    <row r="12" spans="1:8" x14ac:dyDescent="0.25">
      <c r="A12" s="89" t="s">
        <v>4980</v>
      </c>
      <c r="B12" s="90" t="s">
        <v>4704</v>
      </c>
      <c r="C12" s="91">
        <f>'CUSTOS UNITÁRIOS - REFERÊNCIA'!C3*(1 + 'CUSTOS UNITÁRIOS - REFERÊNCIA'!F3)^('Custo Médio Backhaul'!$C$5 - 2020)</f>
        <v>105617.02171663613</v>
      </c>
      <c r="D12" s="31">
        <f>C12*E12</f>
        <v>10561.702171663614</v>
      </c>
      <c r="E12" s="86">
        <f>'CUSTOS UNITÁRIOS - REFERÊNCIA'!E3</f>
        <v>0.1</v>
      </c>
      <c r="F12" s="90" t="s">
        <v>4983</v>
      </c>
    </row>
    <row r="13" spans="1:8" x14ac:dyDescent="0.25">
      <c r="A13" s="89" t="s">
        <v>5012</v>
      </c>
      <c r="B13" s="90" t="s">
        <v>4704</v>
      </c>
      <c r="C13" s="91">
        <f>'CUSTOS UNITÁRIOS - REFERÊNCIA'!C4*(1 + 'CUSTOS UNITÁRIOS - REFERÊNCIA'!F4)^('Custo Médio Backhaul'!$C$5 - 2020)</f>
        <v>42059.163622479333</v>
      </c>
      <c r="D13" s="31">
        <f t="shared" ref="D13:D16" si="0">C13*E13</f>
        <v>4205.9163622479336</v>
      </c>
      <c r="E13" s="86">
        <f>'CUSTOS UNITÁRIOS - REFERÊNCIA'!E4</f>
        <v>0.1</v>
      </c>
      <c r="F13" s="90" t="s">
        <v>4983</v>
      </c>
      <c r="H13" s="3"/>
    </row>
    <row r="14" spans="1:8" x14ac:dyDescent="0.25">
      <c r="A14" s="89" t="s">
        <v>5004</v>
      </c>
      <c r="B14" s="90" t="s">
        <v>4704</v>
      </c>
      <c r="C14" s="91">
        <f>'CUSTOS UNITÁRIOS - REFERÊNCIA'!C5*(1 + 'CUSTOS UNITÁRIOS - REFERÊNCIA'!F5)^('Custo Médio Backhaul'!$C$5 - 2020)</f>
        <v>17260.040446740197</v>
      </c>
      <c r="D14" s="31">
        <f t="shared" si="0"/>
        <v>1726.0040446740197</v>
      </c>
      <c r="E14" s="86">
        <f>'CUSTOS UNITÁRIOS - REFERÊNCIA'!E5</f>
        <v>0.1</v>
      </c>
      <c r="F14" s="90" t="s">
        <v>4983</v>
      </c>
      <c r="H14" s="3"/>
    </row>
    <row r="15" spans="1:8" x14ac:dyDescent="0.25">
      <c r="A15" s="89" t="s">
        <v>5005</v>
      </c>
      <c r="B15" s="90" t="s">
        <v>4704</v>
      </c>
      <c r="C15" s="91">
        <f>'CUSTOS UNITÁRIOS - REFERÊNCIA'!C6*(1 + 'CUSTOS UNITÁRIOS - REFERÊNCIA'!F6)^('Custo Médio Backhaul'!$C$5 - 2020)</f>
        <v>19964.884422061299</v>
      </c>
      <c r="D15" s="31">
        <f t="shared" si="0"/>
        <v>1996.48844220613</v>
      </c>
      <c r="E15" s="86">
        <f>'CUSTOS UNITÁRIOS - REFERÊNCIA'!E6</f>
        <v>0.1</v>
      </c>
      <c r="F15" s="90" t="s">
        <v>4983</v>
      </c>
    </row>
    <row r="16" spans="1:8" x14ac:dyDescent="0.25">
      <c r="A16" s="89" t="s">
        <v>5006</v>
      </c>
      <c r="B16" s="92" t="s">
        <v>4704</v>
      </c>
      <c r="C16" s="91">
        <f>'CUSTOS UNITÁRIOS - REFERÊNCIA'!C7*(1 + 'CUSTOS UNITÁRIOS - REFERÊNCIA'!F7)^('Custo Médio Backhaul'!$C$5 - 2020)</f>
        <v>42915.710992474895</v>
      </c>
      <c r="D16" s="31">
        <f t="shared" si="0"/>
        <v>4291.5710992474897</v>
      </c>
      <c r="E16" s="86">
        <f>'CUSTOS UNITÁRIOS - REFERÊNCIA'!E7</f>
        <v>0.1</v>
      </c>
      <c r="F16" s="92" t="s">
        <v>4983</v>
      </c>
    </row>
    <row r="17" spans="1:6" x14ac:dyDescent="0.25">
      <c r="A17" s="89" t="s">
        <v>5010</v>
      </c>
      <c r="B17" s="90" t="s">
        <v>4704</v>
      </c>
      <c r="C17" s="91">
        <f>'CUSTOS UNITÁRIOS - REFERÊNCIA'!C8*(1 + 'CUSTOS UNITÁRIOS - REFERÊNCIA'!F8)^('Custo Médio Backhaul'!$C$5 - 2020)</f>
        <v>58536.317979110449</v>
      </c>
      <c r="D17" s="31">
        <f t="shared" ref="D17:D23" si="1">C17*E17</f>
        <v>5853.6317979110454</v>
      </c>
      <c r="E17" s="86">
        <f>'CUSTOS UNITÁRIOS - REFERÊNCIA'!E8</f>
        <v>0.1</v>
      </c>
      <c r="F17" s="90" t="s">
        <v>4983</v>
      </c>
    </row>
    <row r="18" spans="1:6" x14ac:dyDescent="0.25">
      <c r="A18" s="89" t="s">
        <v>5011</v>
      </c>
      <c r="B18" s="90" t="s">
        <v>4704</v>
      </c>
      <c r="C18" s="91">
        <f>'CUSTOS UNITÁRIOS - REFERÊNCIA'!C9*(1 + 'CUSTOS UNITÁRIOS - REFERÊNCIA'!F9)^('Custo Médio Backhaul'!$C$5 - 2020)</f>
        <v>190634.94821199263</v>
      </c>
      <c r="D18" s="31">
        <f t="shared" si="1"/>
        <v>19063.494821199263</v>
      </c>
      <c r="E18" s="86">
        <f>'CUSTOS UNITÁRIOS - REFERÊNCIA'!E9</f>
        <v>0.1</v>
      </c>
      <c r="F18" s="90" t="s">
        <v>4983</v>
      </c>
    </row>
    <row r="19" spans="1:6" x14ac:dyDescent="0.25">
      <c r="A19" s="89" t="s">
        <v>4973</v>
      </c>
      <c r="B19" s="90" t="s">
        <v>4704</v>
      </c>
      <c r="C19" s="91">
        <f>'CUSTOS UNITÁRIOS - REFERÊNCIA'!C10*(1 + 'CUSTOS UNITÁRIOS - REFERÊNCIA'!F10)^('Custo Médio Backhaul'!$C$5 - 2020)</f>
        <v>18299.673074812501</v>
      </c>
      <c r="D19" s="31">
        <f t="shared" si="1"/>
        <v>0</v>
      </c>
      <c r="E19" s="86">
        <f>'CUSTOS UNITÁRIOS - REFERÊNCIA'!E10</f>
        <v>0</v>
      </c>
      <c r="F19" s="90" t="s">
        <v>4983</v>
      </c>
    </row>
    <row r="20" spans="1:6" x14ac:dyDescent="0.25">
      <c r="A20" s="89" t="s">
        <v>5013</v>
      </c>
      <c r="B20" s="90" t="s">
        <v>4704</v>
      </c>
      <c r="C20" s="91">
        <f>'CUSTOS UNITÁRIOS - REFERÊNCIA'!C11*(1 + 'CUSTOS UNITÁRIOS - REFERÊNCIA'!F11)^('Custo Médio Backhaul'!$C$5 - 2020)</f>
        <v>233007.77181240136</v>
      </c>
      <c r="D20" s="31">
        <f t="shared" si="1"/>
        <v>17912.345039185027</v>
      </c>
      <c r="E20" s="86">
        <f>'CUSTOS UNITÁRIOS - REFERÊNCIA'!E11</f>
        <v>7.6874453156037081E-2</v>
      </c>
      <c r="F20" s="90" t="s">
        <v>4983</v>
      </c>
    </row>
    <row r="21" spans="1:6" x14ac:dyDescent="0.25">
      <c r="A21" s="93" t="s">
        <v>5008</v>
      </c>
      <c r="B21" s="94" t="s">
        <v>4705</v>
      </c>
      <c r="C21" s="95">
        <f>'CUSTOS UNITÁRIOS - REFERÊNCIA'!C12*(1 + 'CUSTOS UNITÁRIOS - REFERÊNCIA'!F12)^('Custo Médio Backhaul'!$C$5 - 2020)</f>
        <v>21960.110981771439</v>
      </c>
      <c r="D21" s="57">
        <f t="shared" si="1"/>
        <v>263.52133178125729</v>
      </c>
      <c r="E21" s="87">
        <f>'CUSTOS UNITÁRIOS - REFERÊNCIA'!E12</f>
        <v>1.2E-2</v>
      </c>
      <c r="F21" s="94" t="s">
        <v>4984</v>
      </c>
    </row>
    <row r="22" spans="1:6" x14ac:dyDescent="0.25">
      <c r="A22" s="93" t="s">
        <v>5009</v>
      </c>
      <c r="B22" s="94" t="s">
        <v>4705</v>
      </c>
      <c r="C22" s="95">
        <f>'CUSTOS UNITÁRIOS - REFERÊNCIA'!C13*(1 + 'CUSTOS UNITÁRIOS - REFERÊNCIA'!F13)^('Custo Médio Backhaul'!$C$5 - 2020)</f>
        <v>71609.057549254692</v>
      </c>
      <c r="D22" s="57">
        <f t="shared" si="1"/>
        <v>859.30869059105635</v>
      </c>
      <c r="E22" s="87">
        <f>'CUSTOS UNITÁRIOS - REFERÊNCIA'!E13</f>
        <v>1.2E-2</v>
      </c>
      <c r="F22" s="94" t="s">
        <v>4984</v>
      </c>
    </row>
    <row r="23" spans="1:6" x14ac:dyDescent="0.25">
      <c r="A23" s="96" t="s">
        <v>4994</v>
      </c>
      <c r="B23" s="97" t="s">
        <v>4704</v>
      </c>
      <c r="C23" s="98">
        <f>'CUSTOS UNITÁRIOS - REFERÊNCIA'!C14*(1 + 'CUSTOS UNITÁRIOS - REFERÊNCIA'!F14)^('Custo Médio Backhaul'!$C$5 - 2020)</f>
        <v>302692.44182889489</v>
      </c>
      <c r="D23" s="62">
        <f t="shared" si="1"/>
        <v>24215.39534631159</v>
      </c>
      <c r="E23" s="88">
        <f>'CUSTOS UNITÁRIOS - REFERÊNCIA'!E14</f>
        <v>0.08</v>
      </c>
      <c r="F23" s="97" t="s">
        <v>4976</v>
      </c>
    </row>
    <row r="24" spans="1:6" x14ac:dyDescent="0.25">
      <c r="A24" s="96" t="s">
        <v>4995</v>
      </c>
      <c r="B24" s="97" t="s">
        <v>4704</v>
      </c>
      <c r="C24" s="98">
        <f>'CUSTOS UNITÁRIOS - REFERÊNCIA'!C15*(1 + 'CUSTOS UNITÁRIOS - REFERÊNCIA'!F15)^('Custo Médio Backhaul'!$C$5 - 2020)</f>
        <v>160043.59259826146</v>
      </c>
      <c r="D24" s="62">
        <f t="shared" ref="D24" si="2">C24*E24</f>
        <v>12803.487407860917</v>
      </c>
      <c r="E24" s="88">
        <f>'CUSTOS UNITÁRIOS - REFERÊNCIA'!E15</f>
        <v>0.08</v>
      </c>
      <c r="F24" s="97" t="s">
        <v>4976</v>
      </c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C5" unlockedFormula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50"/>
  <sheetViews>
    <sheetView showGridLines="0" topLeftCell="A25" zoomScale="90" zoomScaleNormal="90" workbookViewId="0">
      <selection activeCell="C3" sqref="C3"/>
    </sheetView>
  </sheetViews>
  <sheetFormatPr defaultRowHeight="15" x14ac:dyDescent="0.25"/>
  <cols>
    <col min="1" max="1" width="41.85546875" customWidth="1"/>
    <col min="2" max="2" width="13.85546875" bestFit="1" customWidth="1"/>
    <col min="3" max="3" width="14.28515625" bestFit="1" customWidth="1"/>
    <col min="4" max="4" width="13.85546875" bestFit="1" customWidth="1"/>
    <col min="5" max="5" width="13.7109375" bestFit="1" customWidth="1"/>
    <col min="6" max="6" width="24.28515625" bestFit="1" customWidth="1"/>
    <col min="7" max="7" width="22.5703125" bestFit="1" customWidth="1"/>
    <col min="8" max="8" width="14.28515625" bestFit="1" customWidth="1"/>
  </cols>
  <sheetData>
    <row r="1" spans="1:9" ht="19.5" thickBot="1" x14ac:dyDescent="0.35">
      <c r="A1" s="40" t="s">
        <v>4985</v>
      </c>
    </row>
    <row r="2" spans="1:9" ht="15.75" thickBot="1" x14ac:dyDescent="0.3">
      <c r="A2" s="24" t="s">
        <v>4974</v>
      </c>
      <c r="B2" s="24" t="s">
        <v>4975</v>
      </c>
      <c r="C2" s="24" t="s">
        <v>4744</v>
      </c>
      <c r="D2" s="25" t="s">
        <v>4745</v>
      </c>
      <c r="E2" s="25" t="s">
        <v>4746</v>
      </c>
      <c r="F2" s="25" t="s">
        <v>5031</v>
      </c>
      <c r="G2" s="25" t="s">
        <v>4982</v>
      </c>
    </row>
    <row r="3" spans="1:9" x14ac:dyDescent="0.25">
      <c r="A3" s="28" t="s">
        <v>4980</v>
      </c>
      <c r="B3" s="29" t="s">
        <v>4704</v>
      </c>
      <c r="C3" s="30">
        <f>B22</f>
        <v>119301.79543267286</v>
      </c>
      <c r="D3" s="31">
        <f>C3*E3</f>
        <v>11930.179543267288</v>
      </c>
      <c r="E3" s="32">
        <f>C22</f>
        <v>0.1</v>
      </c>
      <c r="F3" s="86">
        <v>-0.03</v>
      </c>
      <c r="G3" s="29" t="s">
        <v>4983</v>
      </c>
    </row>
    <row r="4" spans="1:9" x14ac:dyDescent="0.25">
      <c r="A4" s="28" t="s">
        <v>5012</v>
      </c>
      <c r="B4" s="29" t="s">
        <v>4704</v>
      </c>
      <c r="C4" s="33">
        <f>B32</f>
        <v>47508.759980191564</v>
      </c>
      <c r="D4" s="31">
        <f t="shared" ref="D4:D7" si="0">C4*E4</f>
        <v>4750.8759980191562</v>
      </c>
      <c r="E4" s="32">
        <f>C32</f>
        <v>0.1</v>
      </c>
      <c r="F4" s="86">
        <v>-0.03</v>
      </c>
      <c r="G4" s="29" t="s">
        <v>4983</v>
      </c>
      <c r="I4" s="3"/>
    </row>
    <row r="5" spans="1:9" x14ac:dyDescent="0.25">
      <c r="A5" s="28" t="s">
        <v>5004</v>
      </c>
      <c r="B5" s="29" t="s">
        <v>4704</v>
      </c>
      <c r="C5" s="30">
        <f>B27</f>
        <v>19496.419999999998</v>
      </c>
      <c r="D5" s="31">
        <f t="shared" si="0"/>
        <v>1949.6419999999998</v>
      </c>
      <c r="E5" s="32">
        <f>C27</f>
        <v>0.1</v>
      </c>
      <c r="F5" s="86">
        <v>-0.03</v>
      </c>
      <c r="G5" s="29" t="s">
        <v>4983</v>
      </c>
      <c r="I5" s="3"/>
    </row>
    <row r="6" spans="1:9" x14ac:dyDescent="0.25">
      <c r="A6" s="28" t="s">
        <v>5005</v>
      </c>
      <c r="B6" s="29" t="s">
        <v>4704</v>
      </c>
      <c r="C6" s="30">
        <f t="shared" ref="C6:C7" si="1">B28</f>
        <v>22551.73</v>
      </c>
      <c r="D6" s="31">
        <f t="shared" si="0"/>
        <v>2255.1730000000002</v>
      </c>
      <c r="E6" s="32">
        <f t="shared" ref="E6:E7" si="2">C28</f>
        <v>0.1</v>
      </c>
      <c r="F6" s="86">
        <v>-0.03</v>
      </c>
      <c r="G6" s="29" t="s">
        <v>4983</v>
      </c>
    </row>
    <row r="7" spans="1:9" x14ac:dyDescent="0.25">
      <c r="A7" s="28" t="s">
        <v>5006</v>
      </c>
      <c r="B7" s="34" t="s">
        <v>4704</v>
      </c>
      <c r="C7" s="30">
        <f t="shared" si="1"/>
        <v>48476.29</v>
      </c>
      <c r="D7" s="31">
        <f t="shared" si="0"/>
        <v>4847.6289999999999</v>
      </c>
      <c r="E7" s="32">
        <f t="shared" si="2"/>
        <v>0.1</v>
      </c>
      <c r="F7" s="86">
        <v>-0.03</v>
      </c>
      <c r="G7" s="34" t="s">
        <v>4983</v>
      </c>
    </row>
    <row r="8" spans="1:9" x14ac:dyDescent="0.25">
      <c r="A8" s="28" t="s">
        <v>5010</v>
      </c>
      <c r="B8" s="29" t="s">
        <v>4704</v>
      </c>
      <c r="C8" s="30">
        <f>B20+B34</f>
        <v>66120.855515714007</v>
      </c>
      <c r="D8" s="31">
        <f>C8*E8</f>
        <v>6612.0855515714011</v>
      </c>
      <c r="E8" s="35">
        <f>C34</f>
        <v>0.1</v>
      </c>
      <c r="F8" s="86">
        <v>-0.03</v>
      </c>
      <c r="G8" s="29" t="s">
        <v>4983</v>
      </c>
    </row>
    <row r="9" spans="1:9" x14ac:dyDescent="0.25">
      <c r="A9" s="28" t="s">
        <v>5011</v>
      </c>
      <c r="B9" s="29" t="s">
        <v>4704</v>
      </c>
      <c r="C9" s="30">
        <f>B20+B35</f>
        <v>215335.475515714</v>
      </c>
      <c r="D9" s="31">
        <f>C9*E9</f>
        <v>21533.547551571402</v>
      </c>
      <c r="E9" s="35">
        <f>C35</f>
        <v>0.1</v>
      </c>
      <c r="F9" s="86">
        <v>-0.03</v>
      </c>
      <c r="G9" s="29" t="s">
        <v>4983</v>
      </c>
    </row>
    <row r="10" spans="1:9" x14ac:dyDescent="0.25">
      <c r="A10" s="28" t="s">
        <v>4973</v>
      </c>
      <c r="B10" s="29" t="s">
        <v>4704</v>
      </c>
      <c r="C10" s="30">
        <f>B38+B39</f>
        <v>15055.186326530613</v>
      </c>
      <c r="D10" s="31">
        <f>C10*E10</f>
        <v>0</v>
      </c>
      <c r="E10" s="35">
        <f>C36</f>
        <v>0</v>
      </c>
      <c r="F10" s="86">
        <v>0.05</v>
      </c>
      <c r="G10" s="29" t="s">
        <v>4983</v>
      </c>
    </row>
    <row r="11" spans="1:9" x14ac:dyDescent="0.25">
      <c r="A11" s="28" t="s">
        <v>5013</v>
      </c>
      <c r="B11" s="29" t="s">
        <v>4704</v>
      </c>
      <c r="C11" s="30">
        <f>B19+B28*2+B38+B39+B47</f>
        <v>263198.53632653062</v>
      </c>
      <c r="D11" s="30">
        <f>B20*C20+B28*C28+B38*C38+B39*C39+B47*C47</f>
        <v>20233.243551571402</v>
      </c>
      <c r="E11" s="99">
        <f>D11/C11</f>
        <v>7.6874453156037081E-2</v>
      </c>
      <c r="F11" s="86">
        <v>-0.03</v>
      </c>
      <c r="G11" s="29" t="s">
        <v>4983</v>
      </c>
    </row>
    <row r="12" spans="1:9" x14ac:dyDescent="0.25">
      <c r="A12" s="54" t="s">
        <v>5008</v>
      </c>
      <c r="B12" s="55" t="s">
        <v>4705</v>
      </c>
      <c r="C12" s="56">
        <f>B42</f>
        <v>23000</v>
      </c>
      <c r="D12" s="57">
        <f>C12*E12</f>
        <v>276</v>
      </c>
      <c r="E12" s="58">
        <f>C42</f>
        <v>1.2E-2</v>
      </c>
      <c r="F12" s="87">
        <v>-1.15E-2</v>
      </c>
      <c r="G12" s="55" t="s">
        <v>4984</v>
      </c>
    </row>
    <row r="13" spans="1:9" x14ac:dyDescent="0.25">
      <c r="A13" s="54" t="s">
        <v>5009</v>
      </c>
      <c r="B13" s="55" t="s">
        <v>4705</v>
      </c>
      <c r="C13" s="56">
        <f>B43</f>
        <v>75000</v>
      </c>
      <c r="D13" s="57">
        <f>C13*E13</f>
        <v>900</v>
      </c>
      <c r="E13" s="58">
        <f>C43</f>
        <v>1.2E-2</v>
      </c>
      <c r="F13" s="87">
        <v>-1.15E-2</v>
      </c>
      <c r="G13" s="55" t="s">
        <v>4984</v>
      </c>
    </row>
    <row r="14" spans="1:9" x14ac:dyDescent="0.25">
      <c r="A14" s="59" t="s">
        <v>4994</v>
      </c>
      <c r="B14" s="60" t="s">
        <v>4704</v>
      </c>
      <c r="C14" s="61">
        <f>B46</f>
        <v>336330.11</v>
      </c>
      <c r="D14" s="62">
        <f>C14*E14</f>
        <v>26906.408800000001</v>
      </c>
      <c r="E14" s="63">
        <f>C46</f>
        <v>0.08</v>
      </c>
      <c r="F14" s="88">
        <v>-2.5999999999999999E-2</v>
      </c>
      <c r="G14" s="60" t="s">
        <v>4976</v>
      </c>
    </row>
    <row r="15" spans="1:9" x14ac:dyDescent="0.25">
      <c r="A15" s="59" t="s">
        <v>4995</v>
      </c>
      <c r="B15" s="60" t="s">
        <v>4704</v>
      </c>
      <c r="C15" s="61">
        <f>B47</f>
        <v>177828.95</v>
      </c>
      <c r="D15" s="62">
        <f t="shared" ref="D15" si="3">C15*E15</f>
        <v>14226.316000000001</v>
      </c>
      <c r="E15" s="63">
        <f>C47</f>
        <v>0.08</v>
      </c>
      <c r="F15" s="88">
        <v>-2.5999999999999999E-2</v>
      </c>
      <c r="G15" s="60" t="s">
        <v>4976</v>
      </c>
    </row>
    <row r="17" spans="1:6" ht="15.75" thickBot="1" x14ac:dyDescent="0.3"/>
    <row r="18" spans="1:6" ht="15.75" thickBot="1" x14ac:dyDescent="0.3">
      <c r="A18" s="13" t="s">
        <v>4951</v>
      </c>
      <c r="B18" s="14" t="s">
        <v>4952</v>
      </c>
      <c r="C18" s="14" t="s">
        <v>4972</v>
      </c>
    </row>
    <row r="19" spans="1:6" x14ac:dyDescent="0.25">
      <c r="A19" s="19" t="s">
        <v>5014</v>
      </c>
      <c r="B19" s="20">
        <v>25210.940000000002</v>
      </c>
      <c r="C19" s="23">
        <v>0.1</v>
      </c>
    </row>
    <row r="20" spans="1:6" x14ac:dyDescent="0.25">
      <c r="A20" s="19" t="s">
        <v>4953</v>
      </c>
      <c r="B20" s="20">
        <v>37517.545515714002</v>
      </c>
      <c r="C20" s="23">
        <v>0.1</v>
      </c>
      <c r="D20" t="s">
        <v>4998</v>
      </c>
      <c r="F20" t="s">
        <v>4999</v>
      </c>
    </row>
    <row r="21" spans="1:6" x14ac:dyDescent="0.25">
      <c r="A21" s="19" t="s">
        <v>4954</v>
      </c>
      <c r="B21" s="20">
        <v>69500.25</v>
      </c>
      <c r="C21" s="23">
        <v>0.1</v>
      </c>
      <c r="D21" t="s">
        <v>4998</v>
      </c>
      <c r="F21" t="s">
        <v>5000</v>
      </c>
    </row>
    <row r="22" spans="1:6" x14ac:dyDescent="0.25">
      <c r="A22" s="12" t="s">
        <v>4955</v>
      </c>
      <c r="B22" s="15">
        <v>119301.79543267286</v>
      </c>
      <c r="C22" s="23">
        <v>0.1</v>
      </c>
    </row>
    <row r="23" spans="1:6" x14ac:dyDescent="0.25">
      <c r="A23" s="12" t="s">
        <v>4956</v>
      </c>
      <c r="B23" s="15">
        <v>162310.76220362034</v>
      </c>
      <c r="C23" s="23">
        <v>0.1</v>
      </c>
    </row>
    <row r="24" spans="1:6" ht="15.75" thickBot="1" x14ac:dyDescent="0.3">
      <c r="A24" s="16" t="s">
        <v>4957</v>
      </c>
      <c r="B24" s="17">
        <v>185225.10668790631</v>
      </c>
      <c r="C24" s="23">
        <v>0.1</v>
      </c>
    </row>
    <row r="25" spans="1:6" ht="15.75" thickBot="1" x14ac:dyDescent="0.3">
      <c r="B25" s="18"/>
    </row>
    <row r="26" spans="1:6" ht="15.75" thickBot="1" x14ac:dyDescent="0.3">
      <c r="A26" s="13" t="s">
        <v>4987</v>
      </c>
      <c r="B26" s="14" t="s">
        <v>4952</v>
      </c>
      <c r="C26" s="14" t="s">
        <v>4972</v>
      </c>
    </row>
    <row r="27" spans="1:6" x14ac:dyDescent="0.25">
      <c r="A27" s="19" t="s">
        <v>4958</v>
      </c>
      <c r="B27" s="20">
        <f>38992.84/2</f>
        <v>19496.419999999998</v>
      </c>
      <c r="C27" s="23">
        <v>0.1</v>
      </c>
    </row>
    <row r="28" spans="1:6" x14ac:dyDescent="0.25">
      <c r="A28" s="12" t="s">
        <v>4959</v>
      </c>
      <c r="B28" s="15">
        <f>45103.46/2</f>
        <v>22551.73</v>
      </c>
      <c r="C28" s="23">
        <v>0.1</v>
      </c>
    </row>
    <row r="29" spans="1:6" ht="15.75" thickBot="1" x14ac:dyDescent="0.3">
      <c r="A29" s="16" t="s">
        <v>4960</v>
      </c>
      <c r="B29" s="17">
        <f>96952.58/2</f>
        <v>48476.29</v>
      </c>
      <c r="C29" s="23">
        <v>0.1</v>
      </c>
    </row>
    <row r="30" spans="1:6" ht="15.75" thickBot="1" x14ac:dyDescent="0.3">
      <c r="B30" s="18"/>
    </row>
    <row r="31" spans="1:6" ht="15.75" thickBot="1" x14ac:dyDescent="0.3">
      <c r="A31" s="13" t="s">
        <v>4961</v>
      </c>
      <c r="B31" s="14" t="s">
        <v>4952</v>
      </c>
      <c r="C31" s="14" t="s">
        <v>4972</v>
      </c>
    </row>
    <row r="32" spans="1:6" x14ac:dyDescent="0.25">
      <c r="A32" s="19" t="s">
        <v>5001</v>
      </c>
      <c r="B32" s="20">
        <v>47508.759980191564</v>
      </c>
      <c r="C32" s="23">
        <v>0.1</v>
      </c>
    </row>
    <row r="33" spans="1:3" x14ac:dyDescent="0.25">
      <c r="A33" s="12" t="s">
        <v>5002</v>
      </c>
      <c r="B33" s="15">
        <v>229793.46132883363</v>
      </c>
      <c r="C33" s="23">
        <v>0.1</v>
      </c>
    </row>
    <row r="34" spans="1:3" x14ac:dyDescent="0.25">
      <c r="A34" s="12" t="s">
        <v>4962</v>
      </c>
      <c r="B34" s="15">
        <v>28603.31</v>
      </c>
      <c r="C34" s="23">
        <v>0.1</v>
      </c>
    </row>
    <row r="35" spans="1:3" ht="15.75" thickBot="1" x14ac:dyDescent="0.3">
      <c r="A35" s="16" t="s">
        <v>4963</v>
      </c>
      <c r="B35" s="17">
        <v>177817.93</v>
      </c>
      <c r="C35" s="23">
        <v>0.1</v>
      </c>
    </row>
    <row r="36" spans="1:3" ht="15.75" thickBot="1" x14ac:dyDescent="0.3">
      <c r="B36" s="18"/>
    </row>
    <row r="37" spans="1:3" ht="15.75" thickBot="1" x14ac:dyDescent="0.3">
      <c r="A37" s="13" t="s">
        <v>4964</v>
      </c>
      <c r="B37" s="14" t="s">
        <v>4952</v>
      </c>
      <c r="C37" s="14" t="s">
        <v>4972</v>
      </c>
    </row>
    <row r="38" spans="1:3" x14ac:dyDescent="0.25">
      <c r="A38" s="12" t="s">
        <v>4965</v>
      </c>
      <c r="B38" s="15">
        <v>13014.37</v>
      </c>
      <c r="C38" s="23">
        <v>0</v>
      </c>
    </row>
    <row r="39" spans="1:3" ht="15.75" thickBot="1" x14ac:dyDescent="0.3">
      <c r="A39" s="16" t="s">
        <v>4966</v>
      </c>
      <c r="B39" s="17">
        <v>2040.8163265306123</v>
      </c>
      <c r="C39" s="23">
        <v>0</v>
      </c>
    </row>
    <row r="40" spans="1:3" ht="15.75" thickBot="1" x14ac:dyDescent="0.3"/>
    <row r="41" spans="1:3" ht="15.75" thickBot="1" x14ac:dyDescent="0.3">
      <c r="A41" s="13" t="s">
        <v>4967</v>
      </c>
      <c r="B41" s="14" t="s">
        <v>4952</v>
      </c>
      <c r="C41" s="14" t="s">
        <v>4972</v>
      </c>
    </row>
    <row r="42" spans="1:3" x14ac:dyDescent="0.25">
      <c r="A42" s="12" t="s">
        <v>4968</v>
      </c>
      <c r="B42" s="15">
        <v>23000</v>
      </c>
      <c r="C42" s="22">
        <v>1.2E-2</v>
      </c>
    </row>
    <row r="43" spans="1:3" ht="15.75" thickBot="1" x14ac:dyDescent="0.3">
      <c r="A43" s="16" t="s">
        <v>4969</v>
      </c>
      <c r="B43" s="17">
        <v>75000</v>
      </c>
      <c r="C43" s="22">
        <v>1.2E-2</v>
      </c>
    </row>
    <row r="44" spans="1:3" ht="15.75" thickBot="1" x14ac:dyDescent="0.3">
      <c r="A44" s="21"/>
      <c r="B44" s="21"/>
    </row>
    <row r="45" spans="1:3" ht="15.75" thickBot="1" x14ac:dyDescent="0.3">
      <c r="A45" s="13" t="s">
        <v>4970</v>
      </c>
      <c r="B45" s="14" t="s">
        <v>4971</v>
      </c>
      <c r="C45" s="14" t="s">
        <v>4972</v>
      </c>
    </row>
    <row r="46" spans="1:3" x14ac:dyDescent="0.25">
      <c r="A46" s="12" t="s">
        <v>4986</v>
      </c>
      <c r="B46" s="15">
        <v>336330.11</v>
      </c>
      <c r="C46" s="23">
        <v>0.08</v>
      </c>
    </row>
    <row r="47" spans="1:3" x14ac:dyDescent="0.25">
      <c r="A47" s="12" t="s">
        <v>4989</v>
      </c>
      <c r="B47" s="15">
        <v>177828.95</v>
      </c>
      <c r="C47" s="23">
        <v>0.08</v>
      </c>
    </row>
    <row r="49" spans="1:1" x14ac:dyDescent="0.25">
      <c r="A49" s="39" t="s">
        <v>4992</v>
      </c>
    </row>
    <row r="50" spans="1:1" x14ac:dyDescent="0.25">
      <c r="A50" s="39" t="s">
        <v>4993</v>
      </c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4227C5767C1D84DA04716EAF266FEA1" ma:contentTypeVersion="5" ma:contentTypeDescription="Crie um novo documento." ma:contentTypeScope="" ma:versionID="cbe3dff305a89e9c932c374793cf5f99">
  <xsd:schema xmlns:xsd="http://www.w3.org/2001/XMLSchema" xmlns:xs="http://www.w3.org/2001/XMLSchema" xmlns:p="http://schemas.microsoft.com/office/2006/metadata/properties" xmlns:ns2="66c82829-7f6e-4def-92da-2fbcc853f542" xmlns:ns3="a94a85dd-6f49-43a1-aedb-5f3e755606b0" targetNamespace="http://schemas.microsoft.com/office/2006/metadata/properties" ma:root="true" ma:fieldsID="066230218415b3bca9d1b0b3876a1b15" ns2:_="" ns3:_="">
    <xsd:import namespace="66c82829-7f6e-4def-92da-2fbcc853f542"/>
    <xsd:import namespace="a94a85dd-6f49-43a1-aedb-5f3e755606b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c82829-7f6e-4def-92da-2fbcc853f54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4a85dd-6f49-43a1-aedb-5f3e755606b0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6E0EC8E-A3EB-4B68-8066-C9D80E3E283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12B928C-5AC3-4037-8A7E-915F6FC809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c82829-7f6e-4def-92da-2fbcc853f542"/>
    <ds:schemaRef ds:uri="a94a85dd-6f49-43a1-aedb-5f3e755606b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A1580E7-FE96-45D8-A98E-C6FB4464D8F1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66c82829-7f6e-4def-92da-2fbcc853f542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a94a85dd-6f49-43a1-aedb-5f3e755606b0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Custo Médio Backhaul</vt:lpstr>
      <vt:lpstr>Custo Total por Município</vt:lpstr>
      <vt:lpstr>Custos Unitários</vt:lpstr>
      <vt:lpstr>CUSTOS UNITÁRIOS - REFERÊNCIA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Marcelo</cp:lastModifiedBy>
  <dcterms:created xsi:type="dcterms:W3CDTF">2019-08-29T04:05:01Z</dcterms:created>
  <dcterms:modified xsi:type="dcterms:W3CDTF">2024-10-18T10:11:48Z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0x010100A4227C5767C1D84DA04716EAF266FEA1</vt:lpwstr>
  </property>
</Properties>
</file>